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Override PartName="/xl/threadedComments/threadedComment3.xml" ContentType="application/vnd.ms-excel.threadedcomments+xml"/>
  <Override PartName="/xl/threadedComments/threadedComment4.xml" ContentType="application/vnd.ms-excel.threadedcomments+xml"/>
  <Override PartName="/xl/threadedComments/threadedComment5.xml" ContentType="application/vnd.ms-excel.threadedcomments+xml"/>
  <Override PartName="/xl/threadedComments/threadedComment6.xml" ContentType="application/vnd.ms-excel.threadedcomment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124226"/>
  <mc:AlternateContent xmlns:mc="http://schemas.openxmlformats.org/markup-compatibility/2006">
    <mc:Choice Requires="x15">
      <x15ac:absPath xmlns:x15ac="http://schemas.microsoft.com/office/spreadsheetml/2010/11/ac" url="C:\Users\HIMANI\git\Office-work-\Office-work-\Test\"/>
    </mc:Choice>
  </mc:AlternateContent>
  <xr:revisionPtr revIDLastSave="0" documentId="13_ncr:1_{31682693-4658-4754-A804-CD1E740E73D6}" xr6:coauthVersionLast="47" xr6:coauthVersionMax="47" xr10:uidLastSave="{00000000-0000-0000-0000-000000000000}"/>
  <bookViews>
    <workbookView xWindow="-108" yWindow="-108" windowWidth="23256" windowHeight="12456" tabRatio="918" xr2:uid="{00000000-000D-0000-FFFF-FFFF00000000}"/>
  </bookViews>
  <sheets>
    <sheet name="Project Details" sheetId="90" r:id="rId1"/>
    <sheet name="TA413_PBNTL" sheetId="26" r:id="rId2"/>
    <sheet name="L2 Plan vs Actual" sheetId="73" r:id="rId3"/>
    <sheet name="Visual Chart" sheetId="81" r:id="rId4"/>
    <sheet name="Survey summary" sheetId="66" state="hidden" r:id="rId5"/>
    <sheet name="Detailed Survey " sheetId="31" state="hidden" r:id="rId6"/>
    <sheet name="Check Survey " sheetId="32" state="hidden" r:id="rId7"/>
    <sheet name="ROW Tracker" sheetId="50" r:id="rId8"/>
    <sheet name="Foundation" sheetId="33" r:id="rId9"/>
    <sheet name="Earthing" sheetId="37" r:id="rId10"/>
    <sheet name="Erection Compiled" sheetId="38" r:id="rId11"/>
    <sheet name="Stringing" sheetId="46" r:id="rId12"/>
    <sheet name="Tack Welding" sheetId="45" r:id="rId13"/>
    <sheet name="OPGW" sheetId="48" r:id="rId14"/>
    <sheet name="Accessories" sheetId="49" state="hidden" r:id="rId15"/>
    <sheet name="Supply Status" sheetId="82" r:id="rId16"/>
    <sheet name="Hardware Supply" sheetId="43" r:id="rId17"/>
    <sheet name="Crossing status" sheetId="58" r:id="rId18"/>
    <sheet name="Statutory Proposals" sheetId="83" r:id="rId19"/>
    <sheet name="Tower Abstarct " sheetId="76" state="hidden" r:id="rId20"/>
    <sheet name="Tower Abstract sheet" sheetId="87" r:id="rId21"/>
    <sheet name="Stretch readiness " sheetId="88" r:id="rId22"/>
    <sheet name="Location Summary" sheetId="80" r:id="rId23"/>
    <sheet name="Foundation Daily Progress" sheetId="71" r:id="rId24"/>
    <sheet name="Tower PRS abstract " sheetId="75" r:id="rId25"/>
    <sheet name="Stretch readiness  (2)" sheetId="89" state="hidden" r:id="rId26"/>
    <sheet name="Area" sheetId="85" state="hidden"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s>
  <definedNames>
    <definedName name="\" localSheetId="2">{"AWARDED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22">{"AWARDED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18">{"AWARDED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2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25">{"AWARDED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15">{"AWARDED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20">{"AWARDED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0" localSheetId="22">#REF!</definedName>
    <definedName name="\0" localSheetId="18">#REF!</definedName>
    <definedName name="\0" localSheetId="15">#REF!</definedName>
    <definedName name="\0" localSheetId="20">#REF!</definedName>
    <definedName name="\0">#REF!</definedName>
    <definedName name="\122" localSheetId="2" hidden="1">'[1]Rate Analysis'!#REF!</definedName>
    <definedName name="\122" localSheetId="18" hidden="1">#REF!</definedName>
    <definedName name="\122" localSheetId="21" hidden="1">'[1]Rate Analysis'!#REF!</definedName>
    <definedName name="\122" localSheetId="25" hidden="1">'[1]Rate Analysis'!#REF!</definedName>
    <definedName name="\122" localSheetId="15" hidden="1">#REF!</definedName>
    <definedName name="\122" hidden="1">#REF!</definedName>
    <definedName name="\123" localSheetId="2" hidden="1">'[2]Rate Analysis'!#REF!</definedName>
    <definedName name="\123" localSheetId="18" hidden="1">#REF!</definedName>
    <definedName name="\123" localSheetId="21" hidden="1">'[2]Rate Analysis'!#REF!</definedName>
    <definedName name="\123" localSheetId="25" hidden="1">'[2]Rate Analysis'!#REF!</definedName>
    <definedName name="\123" localSheetId="15" hidden="1">#REF!</definedName>
    <definedName name="\123" hidden="1">#REF!</definedName>
    <definedName name="\1234" localSheetId="2" hidden="1">'[2]Rate Analysis'!#REF!</definedName>
    <definedName name="\1234" localSheetId="18" hidden="1">#REF!</definedName>
    <definedName name="\1234" localSheetId="21" hidden="1">'[2]Rate Analysis'!#REF!</definedName>
    <definedName name="\1234" localSheetId="25" hidden="1">'[2]Rate Analysis'!#REF!</definedName>
    <definedName name="\1234" localSheetId="15" hidden="1">#REF!</definedName>
    <definedName name="\1234" hidden="1">#REF!</definedName>
    <definedName name="\12345" localSheetId="2" hidden="1">'[2]Rate Analysis'!#REF!</definedName>
    <definedName name="\12345" localSheetId="18" hidden="1">#REF!</definedName>
    <definedName name="\12345" localSheetId="21" hidden="1">'[2]Rate Analysis'!#REF!</definedName>
    <definedName name="\12345" localSheetId="25" hidden="1">'[2]Rate Analysis'!#REF!</definedName>
    <definedName name="\12345" localSheetId="15" hidden="1">#REF!</definedName>
    <definedName name="\12345" hidden="1">#REF!</definedName>
    <definedName name="\2" localSheetId="22">#REF!</definedName>
    <definedName name="\2" localSheetId="15">#REF!</definedName>
    <definedName name="\2" localSheetId="20">#REF!</definedName>
    <definedName name="\2">#REF!</definedName>
    <definedName name="\A" localSheetId="22">#REF!</definedName>
    <definedName name="\A" localSheetId="20">#REF!</definedName>
    <definedName name="\A" localSheetId="3">#REF!</definedName>
    <definedName name="\A">#REF!</definedName>
    <definedName name="\A_1">"#REF!"</definedName>
    <definedName name="\B" localSheetId="22">#REF!</definedName>
    <definedName name="\B" localSheetId="20">#REF!</definedName>
    <definedName name="\B" localSheetId="3">#REF!</definedName>
    <definedName name="\B">#REF!</definedName>
    <definedName name="\C" localSheetId="3">#REF!</definedName>
    <definedName name="\C">#REF!</definedName>
    <definedName name="\c1">#REF!</definedName>
    <definedName name="\d">#N/A</definedName>
    <definedName name="\f" localSheetId="18">#REF!</definedName>
    <definedName name="\f">#REF!</definedName>
    <definedName name="\g">#REF!</definedName>
    <definedName name="\H" localSheetId="22">#REF!</definedName>
    <definedName name="\H" localSheetId="4">#REF!</definedName>
    <definedName name="\H" localSheetId="20">#REF!</definedName>
    <definedName name="\H">#REF!</definedName>
    <definedName name="\I">#REF!</definedName>
    <definedName name="\j">#REF!</definedName>
    <definedName name="\k">#REF!</definedName>
    <definedName name="\KWS123">#N/A</definedName>
    <definedName name="\l" localSheetId="2">#REF!</definedName>
    <definedName name="\l" localSheetId="22">#REF!</definedName>
    <definedName name="\l" localSheetId="4">#REF!</definedName>
    <definedName name="\l" localSheetId="20">#REF!</definedName>
    <definedName name="\l">#REF!</definedName>
    <definedName name="\M">#REF!</definedName>
    <definedName name="\N">#REF!</definedName>
    <definedName name="\P">#REF!</definedName>
    <definedName name="\q">#N/A</definedName>
    <definedName name="\R" localSheetId="2">#REF!</definedName>
    <definedName name="\R" localSheetId="22">#REF!</definedName>
    <definedName name="\R" localSheetId="4">#REF!</definedName>
    <definedName name="\R" localSheetId="20">#REF!</definedName>
    <definedName name="\R">#REF!</definedName>
    <definedName name="\S">#REF!</definedName>
    <definedName name="\t">#N/A</definedName>
    <definedName name="\U" localSheetId="2">#REF!</definedName>
    <definedName name="\U" localSheetId="22">#REF!</definedName>
    <definedName name="\U" localSheetId="4">#REF!</definedName>
    <definedName name="\U" localSheetId="20">#REF!</definedName>
    <definedName name="\U">#REF!</definedName>
    <definedName name="\V">#REF!</definedName>
    <definedName name="\z">#REF!</definedName>
    <definedName name="_" localSheetId="21">#REF!</definedName>
    <definedName name="_" localSheetId="25">#REF!</definedName>
    <definedName name="_">#REF!</definedName>
    <definedName name="_________________________________________________________dol12">#REF!</definedName>
    <definedName name="_________________________________________________________in18900">#REF!</definedName>
    <definedName name="_________________________________________________________iv19000">#REF!</definedName>
    <definedName name="________________________________________________________dol12">#REF!</definedName>
    <definedName name="________________________________________________________dol6">#REF!</definedName>
    <definedName name="________________________________________________________in18900">#REF!</definedName>
    <definedName name="________________________________________________________iv19000">#REF!</definedName>
    <definedName name="_______________________________________________________dol12">#REF!</definedName>
    <definedName name="_______________________________________________________dol6">#REF!</definedName>
    <definedName name="_______________________________________________________in18900">#REF!</definedName>
    <definedName name="_______________________________________________________iv19000">#REF!</definedName>
    <definedName name="______________________________________________________dol12">#REF!</definedName>
    <definedName name="______________________________________________________dol6">#REF!</definedName>
    <definedName name="_____________________________________________________dol12">#REF!</definedName>
    <definedName name="_____________________________________________________dol6">#REF!</definedName>
    <definedName name="_____________________________________________________in18900">#REF!</definedName>
    <definedName name="_____________________________________________________iv19000">#REF!</definedName>
    <definedName name="____________________________________________________dol12">#REF!</definedName>
    <definedName name="____________________________________________________dol6">#REF!</definedName>
    <definedName name="____________________________________________________in18900">#REF!</definedName>
    <definedName name="____________________________________________________iv19000">#REF!</definedName>
    <definedName name="___________________________________________________dol12">#REF!</definedName>
    <definedName name="___________________________________________________dol6">#REF!</definedName>
    <definedName name="___________________________________________________in18900">#REF!</definedName>
    <definedName name="___________________________________________________iv19000">#REF!</definedName>
    <definedName name="__________________________________________________dol12">#REF!</definedName>
    <definedName name="__________________________________________________dol6">#REF!</definedName>
    <definedName name="__________________________________________________in18900">#REF!</definedName>
    <definedName name="__________________________________________________iv19000">#REF!</definedName>
    <definedName name="_________________________________________________dol6">#REF!</definedName>
    <definedName name="_________________________________________________in18900">#REF!</definedName>
    <definedName name="_________________________________________________iv19000">#REF!</definedName>
    <definedName name="________________________________________________dol12">#REF!</definedName>
    <definedName name="________________________________________________in18900">#REF!</definedName>
    <definedName name="________________________________________________iv19000">#REF!</definedName>
    <definedName name="_______________________________________________dol12">#REF!</definedName>
    <definedName name="_______________________________________________dol6">#REF!</definedName>
    <definedName name="_______________________________________________in18900">#REF!</definedName>
    <definedName name="_______________________________________________iv19000">#REF!</definedName>
    <definedName name="______________________________________________dol12">#REF!</definedName>
    <definedName name="______________________________________________dol6">#REF!</definedName>
    <definedName name="______________________________________________IDA1">#REF!</definedName>
    <definedName name="______________________________________________in18900">#REF!</definedName>
    <definedName name="______________________________________________iv19000">#REF!</definedName>
    <definedName name="______________________________________________xlnm.Print_Area_1">#REF!</definedName>
    <definedName name="______________________________________________xlnm.Print_Area_2">#REF!</definedName>
    <definedName name="______________________________________________xlnm.Print_Titles_1">#REF!</definedName>
    <definedName name="______________________________________________xlnm.Print_Titles_2" localSheetId="2">(#REF!,#REF!)</definedName>
    <definedName name="______________________________________________xlnm.Print_Titles_2" localSheetId="18">(#REF!,#REF!)</definedName>
    <definedName name="______________________________________________xlnm.Print_Titles_2">(#REF!,#REF!)</definedName>
    <definedName name="_____________________________________________dol12" localSheetId="2">#REF!</definedName>
    <definedName name="_____________________________________________dol12" localSheetId="22">#REF!</definedName>
    <definedName name="_____________________________________________dol12" localSheetId="15">#REF!</definedName>
    <definedName name="_____________________________________________dol12" localSheetId="20">#REF!</definedName>
    <definedName name="_____________________________________________dol12">#REF!</definedName>
    <definedName name="_____________________________________________dol6" localSheetId="2">#REF!</definedName>
    <definedName name="_____________________________________________dol6" localSheetId="22">#REF!</definedName>
    <definedName name="_____________________________________________dol6" localSheetId="20">#REF!</definedName>
    <definedName name="_____________________________________________dol6">#REF!</definedName>
    <definedName name="_____________________________________________IDA1" localSheetId="2">#REF!</definedName>
    <definedName name="_____________________________________________IDA1" localSheetId="22">#REF!</definedName>
    <definedName name="_____________________________________________IDA1" localSheetId="20">#REF!</definedName>
    <definedName name="_____________________________________________IDA1">#REF!</definedName>
    <definedName name="_____________________________________________in18900">#REF!</definedName>
    <definedName name="_____________________________________________iv19000">#REF!</definedName>
    <definedName name="____________________________________________dol12">#REF!</definedName>
    <definedName name="____________________________________________dol6">#REF!</definedName>
    <definedName name="____________________________________________IDA1">#REF!</definedName>
    <definedName name="____________________________________________in18900">#REF!</definedName>
    <definedName name="____________________________________________iv19000">#REF!</definedName>
    <definedName name="____________________________________________xlnm.Print_Area_1">#REF!</definedName>
    <definedName name="____________________________________________xlnm.Print_Area_2">#REF!</definedName>
    <definedName name="____________________________________________xlnm.Print_Titles_1">#REF!</definedName>
    <definedName name="____________________________________________xlnm.Print_Titles_2" localSheetId="2">(#REF!,#REF!)</definedName>
    <definedName name="____________________________________________xlnm.Print_Titles_2" localSheetId="22">(#REF!,#REF!)</definedName>
    <definedName name="____________________________________________xlnm.Print_Titles_2" localSheetId="15">(#REF!,#REF!)</definedName>
    <definedName name="____________________________________________xlnm.Print_Titles_2" localSheetId="20">(#REF!,#REF!)</definedName>
    <definedName name="____________________________________________xlnm.Print_Titles_2">(#REF!,#REF!)</definedName>
    <definedName name="___________________________________________dol12" localSheetId="2">#REF!</definedName>
    <definedName name="___________________________________________dol12" localSheetId="22">#REF!</definedName>
    <definedName name="___________________________________________dol12" localSheetId="15">#REF!</definedName>
    <definedName name="___________________________________________dol12" localSheetId="20">#REF!</definedName>
    <definedName name="___________________________________________dol12">#REF!</definedName>
    <definedName name="___________________________________________dol6" localSheetId="2">#REF!</definedName>
    <definedName name="___________________________________________dol6" localSheetId="22">#REF!</definedName>
    <definedName name="___________________________________________dol6" localSheetId="20">#REF!</definedName>
    <definedName name="___________________________________________dol6">#REF!</definedName>
    <definedName name="___________________________________________IDA1" localSheetId="2">#REF!</definedName>
    <definedName name="___________________________________________IDA1" localSheetId="22">#REF!</definedName>
    <definedName name="___________________________________________IDA1" localSheetId="20">#REF!</definedName>
    <definedName name="___________________________________________IDA1">#REF!</definedName>
    <definedName name="___________________________________________in18900">#REF!</definedName>
    <definedName name="___________________________________________iv19000">#REF!</definedName>
    <definedName name="___________________________________________xlnm.Print_Area_1">#REF!</definedName>
    <definedName name="___________________________________________xlnm.Print_Area_2">#REF!</definedName>
    <definedName name="___________________________________________xlnm.Print_Area_3">#REF!</definedName>
    <definedName name="___________________________________________xlnm.Print_Titles_1">#REF!</definedName>
    <definedName name="___________________________________________xlnm.Print_Titles_2" localSheetId="2">(#REF!,#REF!)</definedName>
    <definedName name="___________________________________________xlnm.Print_Titles_2" localSheetId="22">(#REF!,#REF!)</definedName>
    <definedName name="___________________________________________xlnm.Print_Titles_2" localSheetId="15">(#REF!,#REF!)</definedName>
    <definedName name="___________________________________________xlnm.Print_Titles_2" localSheetId="20">(#REF!,#REF!)</definedName>
    <definedName name="___________________________________________xlnm.Print_Titles_2">(#REF!,#REF!)</definedName>
    <definedName name="___________________________________________xlnm.Print_Titles_3" localSheetId="2">(#REF!,#REF!)</definedName>
    <definedName name="___________________________________________xlnm.Print_Titles_3" localSheetId="22">(#REF!,#REF!)</definedName>
    <definedName name="___________________________________________xlnm.Print_Titles_3" localSheetId="20">(#REF!,#REF!)</definedName>
    <definedName name="___________________________________________xlnm.Print_Titles_3">(#REF!,#REF!)</definedName>
    <definedName name="__________________________________________dol12" localSheetId="2">#REF!</definedName>
    <definedName name="__________________________________________dol12" localSheetId="22">#REF!</definedName>
    <definedName name="__________________________________________dol12" localSheetId="15">#REF!</definedName>
    <definedName name="__________________________________________dol12" localSheetId="20">#REF!</definedName>
    <definedName name="__________________________________________dol12">#REF!</definedName>
    <definedName name="__________________________________________dol6" localSheetId="2">#REF!</definedName>
    <definedName name="__________________________________________dol6" localSheetId="22">#REF!</definedName>
    <definedName name="__________________________________________dol6" localSheetId="20">#REF!</definedName>
    <definedName name="__________________________________________dol6">#REF!</definedName>
    <definedName name="__________________________________________IDA1" localSheetId="2">#REF!</definedName>
    <definedName name="__________________________________________IDA1" localSheetId="22">#REF!</definedName>
    <definedName name="__________________________________________IDA1" localSheetId="20">#REF!</definedName>
    <definedName name="__________________________________________IDA1">#REF!</definedName>
    <definedName name="__________________________________________in18900">#REF!</definedName>
    <definedName name="__________________________________________iv19000">#REF!</definedName>
    <definedName name="__________________________________________xlnm.Print_Area_1">#REF!</definedName>
    <definedName name="__________________________________________xlnm.Print_Area_2">#REF!</definedName>
    <definedName name="__________________________________________xlnm.Print_Titles_1">#REF!</definedName>
    <definedName name="__________________________________________xlnm.Print_Titles_2" localSheetId="2">(#REF!,#REF!)</definedName>
    <definedName name="__________________________________________xlnm.Print_Titles_2" localSheetId="22">(#REF!,#REF!)</definedName>
    <definedName name="__________________________________________xlnm.Print_Titles_2" localSheetId="15">(#REF!,#REF!)</definedName>
    <definedName name="__________________________________________xlnm.Print_Titles_2" localSheetId="20">(#REF!,#REF!)</definedName>
    <definedName name="__________________________________________xlnm.Print_Titles_2">(#REF!,#REF!)</definedName>
    <definedName name="_________________________________________dol12" localSheetId="2">#REF!</definedName>
    <definedName name="_________________________________________dol12" localSheetId="22">#REF!</definedName>
    <definedName name="_________________________________________dol12" localSheetId="15">#REF!</definedName>
    <definedName name="_________________________________________dol12" localSheetId="20">#REF!</definedName>
    <definedName name="_________________________________________dol12">#REF!</definedName>
    <definedName name="_________________________________________dol6" localSheetId="2">#REF!</definedName>
    <definedName name="_________________________________________dol6" localSheetId="22">#REF!</definedName>
    <definedName name="_________________________________________dol6" localSheetId="20">#REF!</definedName>
    <definedName name="_________________________________________dol6">#REF!</definedName>
    <definedName name="_________________________________________IDA1" localSheetId="2">#REF!</definedName>
    <definedName name="_________________________________________IDA1" localSheetId="22">#REF!</definedName>
    <definedName name="_________________________________________IDA1" localSheetId="20">#REF!</definedName>
    <definedName name="_________________________________________IDA1">#REF!</definedName>
    <definedName name="_________________________________________in18900">#REF!</definedName>
    <definedName name="_________________________________________iv19000">#REF!</definedName>
    <definedName name="_________________________________________xlnm.Print_Area_1">#REF!</definedName>
    <definedName name="_________________________________________xlnm.Print_Area_2">#REF!</definedName>
    <definedName name="_________________________________________xlnm.Print_Area_3">#REF!</definedName>
    <definedName name="_________________________________________xlnm.Print_Titles_1">#REF!</definedName>
    <definedName name="_________________________________________xlnm.Print_Titles_2" localSheetId="2">(#REF!,#REF!)</definedName>
    <definedName name="_________________________________________xlnm.Print_Titles_2" localSheetId="22">(#REF!,#REF!)</definedName>
    <definedName name="_________________________________________xlnm.Print_Titles_2" localSheetId="15">(#REF!,#REF!)</definedName>
    <definedName name="_________________________________________xlnm.Print_Titles_2" localSheetId="20">(#REF!,#REF!)</definedName>
    <definedName name="_________________________________________xlnm.Print_Titles_2">(#REF!,#REF!)</definedName>
    <definedName name="_________________________________________xlnm.Print_Titles_3" localSheetId="2">(#REF!,#REF!)</definedName>
    <definedName name="_________________________________________xlnm.Print_Titles_3" localSheetId="22">(#REF!,#REF!)</definedName>
    <definedName name="_________________________________________xlnm.Print_Titles_3" localSheetId="20">(#REF!,#REF!)</definedName>
    <definedName name="_________________________________________xlnm.Print_Titles_3">(#REF!,#REF!)</definedName>
    <definedName name="________________________________________dol12" localSheetId="2">#REF!</definedName>
    <definedName name="________________________________________dol12" localSheetId="22">#REF!</definedName>
    <definedName name="________________________________________dol12" localSheetId="15">#REF!</definedName>
    <definedName name="________________________________________dol12" localSheetId="20">#REF!</definedName>
    <definedName name="________________________________________dol12">#REF!</definedName>
    <definedName name="________________________________________dol6" localSheetId="2">#REF!</definedName>
    <definedName name="________________________________________dol6" localSheetId="22">#REF!</definedName>
    <definedName name="________________________________________dol6" localSheetId="20">#REF!</definedName>
    <definedName name="________________________________________dol6">#REF!</definedName>
    <definedName name="________________________________________IDA1" localSheetId="2">#REF!</definedName>
    <definedName name="________________________________________IDA1" localSheetId="22">#REF!</definedName>
    <definedName name="________________________________________IDA1" localSheetId="20">#REF!</definedName>
    <definedName name="________________________________________IDA1">#REF!</definedName>
    <definedName name="________________________________________in18900">#REF!</definedName>
    <definedName name="________________________________________iv19000">#REF!</definedName>
    <definedName name="________________________________________xlnm.Print_Area_1">#REF!</definedName>
    <definedName name="________________________________________xlnm.Print_Area_2">#REF!</definedName>
    <definedName name="________________________________________xlnm.Print_Area_3">#REF!</definedName>
    <definedName name="________________________________________xlnm.Print_Titles_1">#REF!</definedName>
    <definedName name="________________________________________xlnm.Print_Titles_2" localSheetId="2">(#REF!,#REF!)</definedName>
    <definedName name="________________________________________xlnm.Print_Titles_2" localSheetId="22">(#REF!,#REF!)</definedName>
    <definedName name="________________________________________xlnm.Print_Titles_2" localSheetId="15">(#REF!,#REF!)</definedName>
    <definedName name="________________________________________xlnm.Print_Titles_2" localSheetId="20">(#REF!,#REF!)</definedName>
    <definedName name="________________________________________xlnm.Print_Titles_2">(#REF!,#REF!)</definedName>
    <definedName name="________________________________________xlnm.Print_Titles_3" localSheetId="2">(#REF!,#REF!)</definedName>
    <definedName name="________________________________________xlnm.Print_Titles_3" localSheetId="22">(#REF!,#REF!)</definedName>
    <definedName name="________________________________________xlnm.Print_Titles_3" localSheetId="20">(#REF!,#REF!)</definedName>
    <definedName name="________________________________________xlnm.Print_Titles_3">(#REF!,#REF!)</definedName>
    <definedName name="_______________________________________dol12" localSheetId="2">#REF!</definedName>
    <definedName name="_______________________________________dol12" localSheetId="22">#REF!</definedName>
    <definedName name="_______________________________________dol12" localSheetId="15">#REF!</definedName>
    <definedName name="_______________________________________dol12" localSheetId="20">#REF!</definedName>
    <definedName name="_______________________________________dol12">#REF!</definedName>
    <definedName name="_______________________________________dol6" localSheetId="2">#REF!</definedName>
    <definedName name="_______________________________________dol6" localSheetId="22">#REF!</definedName>
    <definedName name="_______________________________________dol6" localSheetId="20">#REF!</definedName>
    <definedName name="_______________________________________dol6">#REF!</definedName>
    <definedName name="_______________________________________IDA1" localSheetId="2">#REF!</definedName>
    <definedName name="_______________________________________IDA1" localSheetId="22">#REF!</definedName>
    <definedName name="_______________________________________IDA1" localSheetId="20">#REF!</definedName>
    <definedName name="_______________________________________IDA1">#REF!</definedName>
    <definedName name="_______________________________________in18900">#REF!</definedName>
    <definedName name="_______________________________________iv19000">#REF!</definedName>
    <definedName name="_______________________________________xlnm.Print_Area_1">#REF!</definedName>
    <definedName name="_______________________________________xlnm.Print_Area_2">#REF!</definedName>
    <definedName name="_______________________________________xlnm.Print_Area_3">#REF!</definedName>
    <definedName name="_______________________________________xlnm.Print_Titles_1">#REF!</definedName>
    <definedName name="_______________________________________xlnm.Print_Titles_2" localSheetId="2">(#REF!,#REF!)</definedName>
    <definedName name="_______________________________________xlnm.Print_Titles_2" localSheetId="22">(#REF!,#REF!)</definedName>
    <definedName name="_______________________________________xlnm.Print_Titles_2" localSheetId="15">(#REF!,#REF!)</definedName>
    <definedName name="_______________________________________xlnm.Print_Titles_2" localSheetId="20">(#REF!,#REF!)</definedName>
    <definedName name="_______________________________________xlnm.Print_Titles_2">(#REF!,#REF!)</definedName>
    <definedName name="_______________________________________xlnm.Print_Titles_3" localSheetId="2">(#REF!,#REF!)</definedName>
    <definedName name="_______________________________________xlnm.Print_Titles_3" localSheetId="22">(#REF!,#REF!)</definedName>
    <definedName name="_______________________________________xlnm.Print_Titles_3" localSheetId="20">(#REF!,#REF!)</definedName>
    <definedName name="_______________________________________xlnm.Print_Titles_3">(#REF!,#REF!)</definedName>
    <definedName name="______________________________________dol12" localSheetId="2">#REF!</definedName>
    <definedName name="______________________________________dol12" localSheetId="22">#REF!</definedName>
    <definedName name="______________________________________dol12" localSheetId="15">#REF!</definedName>
    <definedName name="______________________________________dol12" localSheetId="20">#REF!</definedName>
    <definedName name="______________________________________dol12">#REF!</definedName>
    <definedName name="______________________________________dol6" localSheetId="2">#REF!</definedName>
    <definedName name="______________________________________dol6" localSheetId="22">#REF!</definedName>
    <definedName name="______________________________________dol6" localSheetId="20">#REF!</definedName>
    <definedName name="______________________________________dol6">#REF!</definedName>
    <definedName name="______________________________________IDA1" localSheetId="2">#REF!</definedName>
    <definedName name="______________________________________IDA1" localSheetId="22">#REF!</definedName>
    <definedName name="______________________________________IDA1" localSheetId="20">#REF!</definedName>
    <definedName name="______________________________________IDA1">#REF!</definedName>
    <definedName name="______________________________________in18900">#REF!</definedName>
    <definedName name="______________________________________iv19000">#REF!</definedName>
    <definedName name="______________________________________xlnm.Print_Area_1">#REF!</definedName>
    <definedName name="______________________________________xlnm.Print_Area_2">#REF!</definedName>
    <definedName name="______________________________________xlnm.Print_Area_3">#REF!</definedName>
    <definedName name="______________________________________xlnm.Print_Titles_1">#REF!</definedName>
    <definedName name="______________________________________xlnm.Print_Titles_2" localSheetId="2">(#REF!,#REF!)</definedName>
    <definedName name="______________________________________xlnm.Print_Titles_2" localSheetId="22">(#REF!,#REF!)</definedName>
    <definedName name="______________________________________xlnm.Print_Titles_2" localSheetId="15">(#REF!,#REF!)</definedName>
    <definedName name="______________________________________xlnm.Print_Titles_2" localSheetId="20">(#REF!,#REF!)</definedName>
    <definedName name="______________________________________xlnm.Print_Titles_2">(#REF!,#REF!)</definedName>
    <definedName name="______________________________________xlnm.Print_Titles_3" localSheetId="2">(#REF!,#REF!)</definedName>
    <definedName name="______________________________________xlnm.Print_Titles_3" localSheetId="22">(#REF!,#REF!)</definedName>
    <definedName name="______________________________________xlnm.Print_Titles_3" localSheetId="20">(#REF!,#REF!)</definedName>
    <definedName name="______________________________________xlnm.Print_Titles_3">(#REF!,#REF!)</definedName>
    <definedName name="_____________________________________dol12" localSheetId="2">#REF!</definedName>
    <definedName name="_____________________________________dol12" localSheetId="22">#REF!</definedName>
    <definedName name="_____________________________________dol12" localSheetId="15">#REF!</definedName>
    <definedName name="_____________________________________dol12" localSheetId="20">#REF!</definedName>
    <definedName name="_____________________________________dol12">#REF!</definedName>
    <definedName name="_____________________________________dol6" localSheetId="2">#REF!</definedName>
    <definedName name="_____________________________________dol6" localSheetId="22">#REF!</definedName>
    <definedName name="_____________________________________dol6" localSheetId="20">#REF!</definedName>
    <definedName name="_____________________________________dol6">#REF!</definedName>
    <definedName name="_____________________________________IDA1" localSheetId="2">#REF!</definedName>
    <definedName name="_____________________________________IDA1" localSheetId="22">#REF!</definedName>
    <definedName name="_____________________________________IDA1" localSheetId="20">#REF!</definedName>
    <definedName name="_____________________________________IDA1">#REF!</definedName>
    <definedName name="_____________________________________in18900">#REF!</definedName>
    <definedName name="_____________________________________iv19000">#REF!</definedName>
    <definedName name="_____________________________________xlnm.Print_Area_1">#REF!</definedName>
    <definedName name="_____________________________________xlnm.Print_Area_2">#REF!</definedName>
    <definedName name="_____________________________________xlnm.Print_Area_3">#REF!</definedName>
    <definedName name="_____________________________________xlnm.Print_Titles_1">#REF!</definedName>
    <definedName name="_____________________________________xlnm.Print_Titles_2" localSheetId="2">(#REF!,#REF!)</definedName>
    <definedName name="_____________________________________xlnm.Print_Titles_2" localSheetId="22">(#REF!,#REF!)</definedName>
    <definedName name="_____________________________________xlnm.Print_Titles_2" localSheetId="15">(#REF!,#REF!)</definedName>
    <definedName name="_____________________________________xlnm.Print_Titles_2" localSheetId="20">(#REF!,#REF!)</definedName>
    <definedName name="_____________________________________xlnm.Print_Titles_2">(#REF!,#REF!)</definedName>
    <definedName name="_____________________________________xlnm.Print_Titles_3" localSheetId="2">(#REF!,#REF!)</definedName>
    <definedName name="_____________________________________xlnm.Print_Titles_3" localSheetId="22">(#REF!,#REF!)</definedName>
    <definedName name="_____________________________________xlnm.Print_Titles_3" localSheetId="20">(#REF!,#REF!)</definedName>
    <definedName name="_____________________________________xlnm.Print_Titles_3">(#REF!,#REF!)</definedName>
    <definedName name="____________________________________dol12" localSheetId="2">#REF!</definedName>
    <definedName name="____________________________________dol12" localSheetId="22">#REF!</definedName>
    <definedName name="____________________________________dol12" localSheetId="15">#REF!</definedName>
    <definedName name="____________________________________dol12" localSheetId="20">#REF!</definedName>
    <definedName name="____________________________________dol12">#REF!</definedName>
    <definedName name="____________________________________dol6" localSheetId="2">#REF!</definedName>
    <definedName name="____________________________________dol6" localSheetId="22">#REF!</definedName>
    <definedName name="____________________________________dol6" localSheetId="20">#REF!</definedName>
    <definedName name="____________________________________dol6">#REF!</definedName>
    <definedName name="____________________________________IDA1" localSheetId="2">#REF!</definedName>
    <definedName name="____________________________________IDA1" localSheetId="22">#REF!</definedName>
    <definedName name="____________________________________IDA1" localSheetId="20">#REF!</definedName>
    <definedName name="____________________________________IDA1">#REF!</definedName>
    <definedName name="____________________________________in18900">#REF!</definedName>
    <definedName name="____________________________________iv19000">#REF!</definedName>
    <definedName name="____________________________________xlnm.Print_Area_1">#REF!</definedName>
    <definedName name="____________________________________xlnm.Print_Area_2">#REF!</definedName>
    <definedName name="____________________________________xlnm.Print_Area_3">#REF!</definedName>
    <definedName name="____________________________________xlnm.Print_Titles_1">#REF!</definedName>
    <definedName name="____________________________________xlnm.Print_Titles_2" localSheetId="2">(#REF!,#REF!)</definedName>
    <definedName name="____________________________________xlnm.Print_Titles_2" localSheetId="22">(#REF!,#REF!)</definedName>
    <definedName name="____________________________________xlnm.Print_Titles_2" localSheetId="15">(#REF!,#REF!)</definedName>
    <definedName name="____________________________________xlnm.Print_Titles_2" localSheetId="20">(#REF!,#REF!)</definedName>
    <definedName name="____________________________________xlnm.Print_Titles_2">(#REF!,#REF!)</definedName>
    <definedName name="____________________________________xlnm.Print_Titles_3" localSheetId="2">(#REF!,#REF!)</definedName>
    <definedName name="____________________________________xlnm.Print_Titles_3" localSheetId="22">(#REF!,#REF!)</definedName>
    <definedName name="____________________________________xlnm.Print_Titles_3" localSheetId="20">(#REF!,#REF!)</definedName>
    <definedName name="____________________________________xlnm.Print_Titles_3">(#REF!,#REF!)</definedName>
    <definedName name="___________________________________dol12" localSheetId="2">#REF!</definedName>
    <definedName name="___________________________________dol12" localSheetId="22">#REF!</definedName>
    <definedName name="___________________________________dol12" localSheetId="15">#REF!</definedName>
    <definedName name="___________________________________dol12" localSheetId="20">#REF!</definedName>
    <definedName name="___________________________________dol12">#REF!</definedName>
    <definedName name="___________________________________dol6" localSheetId="2">#REF!</definedName>
    <definedName name="___________________________________dol6" localSheetId="22">#REF!</definedName>
    <definedName name="___________________________________dol6" localSheetId="20">#REF!</definedName>
    <definedName name="___________________________________dol6">#REF!</definedName>
    <definedName name="___________________________________IDA1" localSheetId="2">#REF!</definedName>
    <definedName name="___________________________________IDA1" localSheetId="22">#REF!</definedName>
    <definedName name="___________________________________IDA1" localSheetId="20">#REF!</definedName>
    <definedName name="___________________________________IDA1">#REF!</definedName>
    <definedName name="___________________________________in18900">#REF!</definedName>
    <definedName name="___________________________________iv19000">#REF!</definedName>
    <definedName name="___________________________________xlnm.Print_Area_1">#REF!</definedName>
    <definedName name="___________________________________xlnm.Print_Area_2">#REF!</definedName>
    <definedName name="___________________________________xlnm.Print_Area_3">#REF!</definedName>
    <definedName name="___________________________________xlnm.Print_Titles_1">#REF!</definedName>
    <definedName name="___________________________________xlnm.Print_Titles_2" localSheetId="2">(#REF!,#REF!)</definedName>
    <definedName name="___________________________________xlnm.Print_Titles_2" localSheetId="22">(#REF!,#REF!)</definedName>
    <definedName name="___________________________________xlnm.Print_Titles_2" localSheetId="15">(#REF!,#REF!)</definedName>
    <definedName name="___________________________________xlnm.Print_Titles_2" localSheetId="20">(#REF!,#REF!)</definedName>
    <definedName name="___________________________________xlnm.Print_Titles_2">(#REF!,#REF!)</definedName>
    <definedName name="___________________________________xlnm.Print_Titles_3" localSheetId="2">(#REF!,#REF!)</definedName>
    <definedName name="___________________________________xlnm.Print_Titles_3" localSheetId="22">(#REF!,#REF!)</definedName>
    <definedName name="___________________________________xlnm.Print_Titles_3" localSheetId="20">(#REF!,#REF!)</definedName>
    <definedName name="___________________________________xlnm.Print_Titles_3">(#REF!,#REF!)</definedName>
    <definedName name="__________________________________dol12" localSheetId="2">#REF!</definedName>
    <definedName name="__________________________________dol12" localSheetId="22">#REF!</definedName>
    <definedName name="__________________________________dol12" localSheetId="15">#REF!</definedName>
    <definedName name="__________________________________dol12" localSheetId="20">#REF!</definedName>
    <definedName name="__________________________________dol12">#REF!</definedName>
    <definedName name="__________________________________dol6" localSheetId="2">#REF!</definedName>
    <definedName name="__________________________________dol6" localSheetId="22">#REF!</definedName>
    <definedName name="__________________________________dol6" localSheetId="20">#REF!</definedName>
    <definedName name="__________________________________dol6">#REF!</definedName>
    <definedName name="__________________________________IDA1" localSheetId="2">#REF!</definedName>
    <definedName name="__________________________________IDA1" localSheetId="22">#REF!</definedName>
    <definedName name="__________________________________IDA1" localSheetId="20">#REF!</definedName>
    <definedName name="__________________________________IDA1">#REF!</definedName>
    <definedName name="__________________________________in18900">#REF!</definedName>
    <definedName name="__________________________________iv19000">#REF!</definedName>
    <definedName name="__________________________________xlnm.Print_Area_1">#REF!</definedName>
    <definedName name="__________________________________xlnm.Print_Area_2">#REF!</definedName>
    <definedName name="__________________________________xlnm.Print_Area_3">#REF!</definedName>
    <definedName name="__________________________________xlnm.Print_Titles_1">#REF!</definedName>
    <definedName name="__________________________________xlnm.Print_Titles_2" localSheetId="2">(#REF!,#REF!)</definedName>
    <definedName name="__________________________________xlnm.Print_Titles_2" localSheetId="22">(#REF!,#REF!)</definedName>
    <definedName name="__________________________________xlnm.Print_Titles_2" localSheetId="15">(#REF!,#REF!)</definedName>
    <definedName name="__________________________________xlnm.Print_Titles_2" localSheetId="20">(#REF!,#REF!)</definedName>
    <definedName name="__________________________________xlnm.Print_Titles_2">(#REF!,#REF!)</definedName>
    <definedName name="__________________________________xlnm.Print_Titles_3" localSheetId="2">(#REF!,#REF!)</definedName>
    <definedName name="__________________________________xlnm.Print_Titles_3" localSheetId="22">(#REF!,#REF!)</definedName>
    <definedName name="__________________________________xlnm.Print_Titles_3" localSheetId="20">(#REF!,#REF!)</definedName>
    <definedName name="__________________________________xlnm.Print_Titles_3">(#REF!,#REF!)</definedName>
    <definedName name="_________________________________dol12" localSheetId="2">#REF!</definedName>
    <definedName name="_________________________________dol12" localSheetId="22">#REF!</definedName>
    <definedName name="_________________________________dol12" localSheetId="15">#REF!</definedName>
    <definedName name="_________________________________dol12" localSheetId="20">#REF!</definedName>
    <definedName name="_________________________________dol12">#REF!</definedName>
    <definedName name="_________________________________dol6" localSheetId="2">#REF!</definedName>
    <definedName name="_________________________________dol6" localSheetId="22">#REF!</definedName>
    <definedName name="_________________________________dol6" localSheetId="20">#REF!</definedName>
    <definedName name="_________________________________dol6">#REF!</definedName>
    <definedName name="_________________________________IDA1" localSheetId="2">#REF!</definedName>
    <definedName name="_________________________________IDA1" localSheetId="22">#REF!</definedName>
    <definedName name="_________________________________IDA1" localSheetId="20">#REF!</definedName>
    <definedName name="_________________________________IDA1">#REF!</definedName>
    <definedName name="_________________________________in18900">#REF!</definedName>
    <definedName name="_________________________________iv19000">#REF!</definedName>
    <definedName name="_________________________________xlnm.Print_Area_1">#REF!</definedName>
    <definedName name="_________________________________xlnm.Print_Area_2">#REF!</definedName>
    <definedName name="_________________________________xlnm.Print_Area_3">#REF!</definedName>
    <definedName name="_________________________________xlnm.Print_Titles_1">#REF!</definedName>
    <definedName name="_________________________________xlnm.Print_Titles_2" localSheetId="2">(#REF!,#REF!)</definedName>
    <definedName name="_________________________________xlnm.Print_Titles_2" localSheetId="22">(#REF!,#REF!)</definedName>
    <definedName name="_________________________________xlnm.Print_Titles_2" localSheetId="15">(#REF!,#REF!)</definedName>
    <definedName name="_________________________________xlnm.Print_Titles_2" localSheetId="20">(#REF!,#REF!)</definedName>
    <definedName name="_________________________________xlnm.Print_Titles_2">(#REF!,#REF!)</definedName>
    <definedName name="_________________________________xlnm.Print_Titles_3" localSheetId="2">(#REF!,#REF!)</definedName>
    <definedName name="_________________________________xlnm.Print_Titles_3" localSheetId="22">(#REF!,#REF!)</definedName>
    <definedName name="_________________________________xlnm.Print_Titles_3" localSheetId="20">(#REF!,#REF!)</definedName>
    <definedName name="_________________________________xlnm.Print_Titles_3">(#REF!,#REF!)</definedName>
    <definedName name="________________________________dol12" localSheetId="2">#REF!</definedName>
    <definedName name="________________________________dol12" localSheetId="22">#REF!</definedName>
    <definedName name="________________________________dol12" localSheetId="15">#REF!</definedName>
    <definedName name="________________________________dol12" localSheetId="20">#REF!</definedName>
    <definedName name="________________________________dol12">#REF!</definedName>
    <definedName name="________________________________dol6" localSheetId="2">#REF!</definedName>
    <definedName name="________________________________dol6" localSheetId="22">#REF!</definedName>
    <definedName name="________________________________dol6" localSheetId="20">#REF!</definedName>
    <definedName name="________________________________dol6">#REF!</definedName>
    <definedName name="________________________________IDA1" localSheetId="2">#REF!</definedName>
    <definedName name="________________________________IDA1" localSheetId="22">#REF!</definedName>
    <definedName name="________________________________IDA1" localSheetId="20">#REF!</definedName>
    <definedName name="________________________________IDA1">#REF!</definedName>
    <definedName name="________________________________in18900">#REF!</definedName>
    <definedName name="________________________________iv19000">#REF!</definedName>
    <definedName name="________________________________xlnm.Print_Area_1">#REF!</definedName>
    <definedName name="________________________________xlnm.Print_Area_2">#REF!</definedName>
    <definedName name="________________________________xlnm.Print_Area_3">#REF!</definedName>
    <definedName name="________________________________xlnm.Print_Titles_1">#REF!</definedName>
    <definedName name="________________________________xlnm.Print_Titles_2" localSheetId="2">(#REF!,#REF!)</definedName>
    <definedName name="________________________________xlnm.Print_Titles_2" localSheetId="22">(#REF!,#REF!)</definedName>
    <definedName name="________________________________xlnm.Print_Titles_2" localSheetId="15">(#REF!,#REF!)</definedName>
    <definedName name="________________________________xlnm.Print_Titles_2" localSheetId="20">(#REF!,#REF!)</definedName>
    <definedName name="________________________________xlnm.Print_Titles_2">(#REF!,#REF!)</definedName>
    <definedName name="________________________________xlnm.Print_Titles_3" localSheetId="2">(#REF!,#REF!)</definedName>
    <definedName name="________________________________xlnm.Print_Titles_3" localSheetId="22">(#REF!,#REF!)</definedName>
    <definedName name="________________________________xlnm.Print_Titles_3" localSheetId="20">(#REF!,#REF!)</definedName>
    <definedName name="________________________________xlnm.Print_Titles_3">(#REF!,#REF!)</definedName>
    <definedName name="_______________________________dol12" localSheetId="2">#REF!</definedName>
    <definedName name="_______________________________dol12" localSheetId="22">#REF!</definedName>
    <definedName name="_______________________________dol12" localSheetId="15">#REF!</definedName>
    <definedName name="_______________________________dol12" localSheetId="20">#REF!</definedName>
    <definedName name="_______________________________dol12">#REF!</definedName>
    <definedName name="_______________________________dol6" localSheetId="2">#REF!</definedName>
    <definedName name="_______________________________dol6" localSheetId="22">#REF!</definedName>
    <definedName name="_______________________________dol6" localSheetId="20">#REF!</definedName>
    <definedName name="_______________________________dol6">#REF!</definedName>
    <definedName name="_______________________________IDA1" localSheetId="2">#REF!</definedName>
    <definedName name="_______________________________IDA1" localSheetId="22">#REF!</definedName>
    <definedName name="_______________________________IDA1" localSheetId="20">#REF!</definedName>
    <definedName name="_______________________________IDA1">#REF!</definedName>
    <definedName name="_______________________________in18900">#REF!</definedName>
    <definedName name="_______________________________iv19000">#REF!</definedName>
    <definedName name="_______________________________xlnm.Print_Area_1">#REF!</definedName>
    <definedName name="_______________________________xlnm.Print_Area_2">#REF!</definedName>
    <definedName name="_______________________________xlnm.Print_Area_3">#REF!</definedName>
    <definedName name="_______________________________xlnm.Print_Titles_1">#REF!</definedName>
    <definedName name="_______________________________xlnm.Print_Titles_2" localSheetId="2">(#REF!,#REF!)</definedName>
    <definedName name="_______________________________xlnm.Print_Titles_2" localSheetId="22">(#REF!,#REF!)</definedName>
    <definedName name="_______________________________xlnm.Print_Titles_2" localSheetId="15">(#REF!,#REF!)</definedName>
    <definedName name="_______________________________xlnm.Print_Titles_2" localSheetId="20">(#REF!,#REF!)</definedName>
    <definedName name="_______________________________xlnm.Print_Titles_2">(#REF!,#REF!)</definedName>
    <definedName name="_______________________________xlnm.Print_Titles_3" localSheetId="2">(#REF!,#REF!)</definedName>
    <definedName name="_______________________________xlnm.Print_Titles_3" localSheetId="22">(#REF!,#REF!)</definedName>
    <definedName name="_______________________________xlnm.Print_Titles_3" localSheetId="20">(#REF!,#REF!)</definedName>
    <definedName name="_______________________________xlnm.Print_Titles_3">(#REF!,#REF!)</definedName>
    <definedName name="______________________________dol12" localSheetId="2">#REF!</definedName>
    <definedName name="______________________________dol12" localSheetId="22">#REF!</definedName>
    <definedName name="______________________________dol12" localSheetId="15">#REF!</definedName>
    <definedName name="______________________________dol12" localSheetId="20">#REF!</definedName>
    <definedName name="______________________________dol12">#REF!</definedName>
    <definedName name="______________________________dol6" localSheetId="2">#REF!</definedName>
    <definedName name="______________________________dol6" localSheetId="22">#REF!</definedName>
    <definedName name="______________________________dol6" localSheetId="20">#REF!</definedName>
    <definedName name="______________________________dol6">#REF!</definedName>
    <definedName name="______________________________IDA1" localSheetId="2">#REF!</definedName>
    <definedName name="______________________________IDA1" localSheetId="22">#REF!</definedName>
    <definedName name="______________________________IDA1" localSheetId="20">#REF!</definedName>
    <definedName name="______________________________IDA1">#REF!</definedName>
    <definedName name="______________________________in18900">#REF!</definedName>
    <definedName name="______________________________iv19000">#REF!</definedName>
    <definedName name="______________________________xlnm.Print_Area_1">#REF!</definedName>
    <definedName name="______________________________xlnm.Print_Area_2">#REF!</definedName>
    <definedName name="______________________________xlnm.Print_Area_3">#REF!</definedName>
    <definedName name="______________________________xlnm.Print_Titles_1">#REF!</definedName>
    <definedName name="______________________________xlnm.Print_Titles_2" localSheetId="2">(#REF!,#REF!)</definedName>
    <definedName name="______________________________xlnm.Print_Titles_2" localSheetId="22">(#REF!,#REF!)</definedName>
    <definedName name="______________________________xlnm.Print_Titles_2" localSheetId="15">(#REF!,#REF!)</definedName>
    <definedName name="______________________________xlnm.Print_Titles_2" localSheetId="20">(#REF!,#REF!)</definedName>
    <definedName name="______________________________xlnm.Print_Titles_2">(#REF!,#REF!)</definedName>
    <definedName name="______________________________xlnm.Print_Titles_3" localSheetId="2">(#REF!,#REF!)</definedName>
    <definedName name="______________________________xlnm.Print_Titles_3" localSheetId="22">(#REF!,#REF!)</definedName>
    <definedName name="______________________________xlnm.Print_Titles_3" localSheetId="20">(#REF!,#REF!)</definedName>
    <definedName name="______________________________xlnm.Print_Titles_3">(#REF!,#REF!)</definedName>
    <definedName name="_____________________________dol12" localSheetId="2">#REF!</definedName>
    <definedName name="_____________________________dol12" localSheetId="22">#REF!</definedName>
    <definedName name="_____________________________dol12" localSheetId="15">#REF!</definedName>
    <definedName name="_____________________________dol12" localSheetId="20">#REF!</definedName>
    <definedName name="_____________________________dol12">#REF!</definedName>
    <definedName name="_____________________________dol6" localSheetId="2">#REF!</definedName>
    <definedName name="_____________________________dol6" localSheetId="22">#REF!</definedName>
    <definedName name="_____________________________dol6" localSheetId="20">#REF!</definedName>
    <definedName name="_____________________________dol6">#REF!</definedName>
    <definedName name="_____________________________IDA1" localSheetId="2">#REF!</definedName>
    <definedName name="_____________________________IDA1" localSheetId="22">#REF!</definedName>
    <definedName name="_____________________________IDA1" localSheetId="20">#REF!</definedName>
    <definedName name="_____________________________IDA1">#REF!</definedName>
    <definedName name="_____________________________in18900">#REF!</definedName>
    <definedName name="_____________________________iv19000">#REF!</definedName>
    <definedName name="_____________________________xlnm.Print_Area_1">#REF!</definedName>
    <definedName name="_____________________________xlnm.Print_Area_2">#REF!</definedName>
    <definedName name="_____________________________xlnm.Print_Area_3">#REF!</definedName>
    <definedName name="_____________________________xlnm.Print_Titles_1">#REF!</definedName>
    <definedName name="_____________________________xlnm.Print_Titles_2" localSheetId="2">(#REF!,#REF!)</definedName>
    <definedName name="_____________________________xlnm.Print_Titles_2" localSheetId="22">(#REF!,#REF!)</definedName>
    <definedName name="_____________________________xlnm.Print_Titles_2" localSheetId="15">(#REF!,#REF!)</definedName>
    <definedName name="_____________________________xlnm.Print_Titles_2" localSheetId="20">(#REF!,#REF!)</definedName>
    <definedName name="_____________________________xlnm.Print_Titles_2">(#REF!,#REF!)</definedName>
    <definedName name="_____________________________xlnm.Print_Titles_3" localSheetId="2">(#REF!,#REF!)</definedName>
    <definedName name="_____________________________xlnm.Print_Titles_3" localSheetId="22">(#REF!,#REF!)</definedName>
    <definedName name="_____________________________xlnm.Print_Titles_3" localSheetId="20">(#REF!,#REF!)</definedName>
    <definedName name="_____________________________xlnm.Print_Titles_3">(#REF!,#REF!)</definedName>
    <definedName name="____________________________dol12" localSheetId="2">#REF!</definedName>
    <definedName name="____________________________dol12" localSheetId="22">#REF!</definedName>
    <definedName name="____________________________dol12" localSheetId="15">#REF!</definedName>
    <definedName name="____________________________dol12" localSheetId="20">#REF!</definedName>
    <definedName name="____________________________dol12">#REF!</definedName>
    <definedName name="____________________________dol6" localSheetId="2">#REF!</definedName>
    <definedName name="____________________________dol6" localSheetId="22">#REF!</definedName>
    <definedName name="____________________________dol6" localSheetId="20">#REF!</definedName>
    <definedName name="____________________________dol6">#REF!</definedName>
    <definedName name="____________________________IDA1" localSheetId="2">#REF!</definedName>
    <definedName name="____________________________IDA1" localSheetId="22">#REF!</definedName>
    <definedName name="____________________________IDA1" localSheetId="20">#REF!</definedName>
    <definedName name="____________________________IDA1">#REF!</definedName>
    <definedName name="____________________________in18900">#REF!</definedName>
    <definedName name="____________________________iv19000">#REF!</definedName>
    <definedName name="____________________________xlnm.Print_Area_1">#REF!</definedName>
    <definedName name="____________________________xlnm.Print_Area_2">#REF!</definedName>
    <definedName name="____________________________xlnm.Print_Area_3">#REF!</definedName>
    <definedName name="____________________________xlnm.Print_Titles_1">#REF!</definedName>
    <definedName name="____________________________xlnm.Print_Titles_2" localSheetId="2">(#REF!,#REF!)</definedName>
    <definedName name="____________________________xlnm.Print_Titles_2" localSheetId="22">(#REF!,#REF!)</definedName>
    <definedName name="____________________________xlnm.Print_Titles_2" localSheetId="15">(#REF!,#REF!)</definedName>
    <definedName name="____________________________xlnm.Print_Titles_2" localSheetId="20">(#REF!,#REF!)</definedName>
    <definedName name="____________________________xlnm.Print_Titles_2">(#REF!,#REF!)</definedName>
    <definedName name="____________________________xlnm.Print_Titles_3" localSheetId="2">(#REF!,#REF!)</definedName>
    <definedName name="____________________________xlnm.Print_Titles_3" localSheetId="22">(#REF!,#REF!)</definedName>
    <definedName name="____________________________xlnm.Print_Titles_3" localSheetId="20">(#REF!,#REF!)</definedName>
    <definedName name="____________________________xlnm.Print_Titles_3">(#REF!,#REF!)</definedName>
    <definedName name="___________________________dol12" localSheetId="2">#REF!</definedName>
    <definedName name="___________________________dol12" localSheetId="22">#REF!</definedName>
    <definedName name="___________________________dol12" localSheetId="15">#REF!</definedName>
    <definedName name="___________________________dol12" localSheetId="20">#REF!</definedName>
    <definedName name="___________________________dol12">#REF!</definedName>
    <definedName name="___________________________dol6" localSheetId="2">#REF!</definedName>
    <definedName name="___________________________dol6" localSheetId="22">#REF!</definedName>
    <definedName name="___________________________dol6" localSheetId="20">#REF!</definedName>
    <definedName name="___________________________dol6">#REF!</definedName>
    <definedName name="___________________________IDA1" localSheetId="2">#REF!</definedName>
    <definedName name="___________________________IDA1" localSheetId="22">#REF!</definedName>
    <definedName name="___________________________IDA1" localSheetId="20">#REF!</definedName>
    <definedName name="___________________________IDA1">#REF!</definedName>
    <definedName name="___________________________in18900">#REF!</definedName>
    <definedName name="___________________________iv19000">#REF!</definedName>
    <definedName name="___________________________xlnm.Print_Area_1">#REF!</definedName>
    <definedName name="___________________________xlnm.Print_Area_2">#REF!</definedName>
    <definedName name="___________________________xlnm.Print_Area_3">#REF!</definedName>
    <definedName name="___________________________xlnm.Print_Titles_1">#REF!</definedName>
    <definedName name="___________________________xlnm.Print_Titles_2" localSheetId="2">(#REF!,#REF!)</definedName>
    <definedName name="___________________________xlnm.Print_Titles_2" localSheetId="22">(#REF!,#REF!)</definedName>
    <definedName name="___________________________xlnm.Print_Titles_2" localSheetId="15">(#REF!,#REF!)</definedName>
    <definedName name="___________________________xlnm.Print_Titles_2" localSheetId="20">(#REF!,#REF!)</definedName>
    <definedName name="___________________________xlnm.Print_Titles_2">(#REF!,#REF!)</definedName>
    <definedName name="___________________________xlnm.Print_Titles_3" localSheetId="2">(#REF!,#REF!)</definedName>
    <definedName name="___________________________xlnm.Print_Titles_3" localSheetId="22">(#REF!,#REF!)</definedName>
    <definedName name="___________________________xlnm.Print_Titles_3" localSheetId="20">(#REF!,#REF!)</definedName>
    <definedName name="___________________________xlnm.Print_Titles_3">(#REF!,#REF!)</definedName>
    <definedName name="__________________________b111121">'[3]PACK (B)'!#REF!</definedName>
    <definedName name="__________________________dol12" localSheetId="2">#REF!</definedName>
    <definedName name="__________________________dol12" localSheetId="22">#REF!</definedName>
    <definedName name="__________________________dol12" localSheetId="15">#REF!</definedName>
    <definedName name="__________________________dol12" localSheetId="20">#REF!</definedName>
    <definedName name="__________________________dol12">#REF!</definedName>
    <definedName name="__________________________dol6" localSheetId="2">#REF!</definedName>
    <definedName name="__________________________dol6" localSheetId="22">#REF!</definedName>
    <definedName name="__________________________dol6" localSheetId="20">#REF!</definedName>
    <definedName name="__________________________dol6">#REF!</definedName>
    <definedName name="__________________________dol7" localSheetId="2">#REF!</definedName>
    <definedName name="__________________________dol7" localSheetId="22">#REF!</definedName>
    <definedName name="__________________________dol7" localSheetId="20">#REF!</definedName>
    <definedName name="__________________________dol7">#REF!</definedName>
    <definedName name="__________________________IDA1">#REF!</definedName>
    <definedName name="__________________________in18900">#REF!</definedName>
    <definedName name="__________________________iv19000">#REF!</definedName>
    <definedName name="__________________________xlnm.Print_Area_1">#REF!</definedName>
    <definedName name="__________________________xlnm.Print_Area_2">#REF!</definedName>
    <definedName name="__________________________xlnm.Print_Area_3">#REF!</definedName>
    <definedName name="__________________________xlnm.Print_Titles_1">#REF!</definedName>
    <definedName name="__________________________xlnm.Print_Titles_2" localSheetId="2">(#REF!,#REF!)</definedName>
    <definedName name="__________________________xlnm.Print_Titles_2" localSheetId="22">(#REF!,#REF!)</definedName>
    <definedName name="__________________________xlnm.Print_Titles_2" localSheetId="15">(#REF!,#REF!)</definedName>
    <definedName name="__________________________xlnm.Print_Titles_2" localSheetId="20">(#REF!,#REF!)</definedName>
    <definedName name="__________________________xlnm.Print_Titles_2">(#REF!,#REF!)</definedName>
    <definedName name="__________________________xlnm.Print_Titles_3" localSheetId="2">(#REF!,#REF!)</definedName>
    <definedName name="__________________________xlnm.Print_Titles_3" localSheetId="22">(#REF!,#REF!)</definedName>
    <definedName name="__________________________xlnm.Print_Titles_3" localSheetId="20">(#REF!,#REF!)</definedName>
    <definedName name="__________________________xlnm.Print_Titles_3">(#REF!,#REF!)</definedName>
    <definedName name="_________________________b111121">'[3]PACK (B)'!#REF!</definedName>
    <definedName name="_________________________dol12" localSheetId="2">#REF!</definedName>
    <definedName name="_________________________dol12" localSheetId="22">#REF!</definedName>
    <definedName name="_________________________dol12" localSheetId="15">#REF!</definedName>
    <definedName name="_________________________dol12" localSheetId="20">#REF!</definedName>
    <definedName name="_________________________dol12">#REF!</definedName>
    <definedName name="_________________________dol6" localSheetId="2">#REF!</definedName>
    <definedName name="_________________________dol6" localSheetId="22">#REF!</definedName>
    <definedName name="_________________________dol6" localSheetId="20">#REF!</definedName>
    <definedName name="_________________________dol6">#REF!</definedName>
    <definedName name="_________________________IDA1" localSheetId="2">#REF!</definedName>
    <definedName name="_________________________IDA1" localSheetId="22">#REF!</definedName>
    <definedName name="_________________________IDA1" localSheetId="20">#REF!</definedName>
    <definedName name="_________________________IDA1">#REF!</definedName>
    <definedName name="_________________________in18900">#REF!</definedName>
    <definedName name="_________________________iv19000">#REF!</definedName>
    <definedName name="_________________________xlnm.Print_Area_1">#REF!</definedName>
    <definedName name="_________________________xlnm.Print_Area_2">#REF!</definedName>
    <definedName name="_________________________xlnm.Print_Area_3">#REF!</definedName>
    <definedName name="_________________________xlnm.Print_Titles_1">#REF!</definedName>
    <definedName name="_________________________xlnm.Print_Titles_2" localSheetId="2">(#REF!,#REF!)</definedName>
    <definedName name="_________________________xlnm.Print_Titles_2" localSheetId="22">(#REF!,#REF!)</definedName>
    <definedName name="_________________________xlnm.Print_Titles_2" localSheetId="15">(#REF!,#REF!)</definedName>
    <definedName name="_________________________xlnm.Print_Titles_2" localSheetId="20">(#REF!,#REF!)</definedName>
    <definedName name="_________________________xlnm.Print_Titles_2">(#REF!,#REF!)</definedName>
    <definedName name="_________________________xlnm.Print_Titles_3" localSheetId="2">(#REF!,#REF!)</definedName>
    <definedName name="_________________________xlnm.Print_Titles_3" localSheetId="22">(#REF!,#REF!)</definedName>
    <definedName name="_________________________xlnm.Print_Titles_3" localSheetId="20">(#REF!,#REF!)</definedName>
    <definedName name="_________________________xlnm.Print_Titles_3">(#REF!,#REF!)</definedName>
    <definedName name="________________________b111121">'[3]PACK (B)'!#REF!</definedName>
    <definedName name="________________________dol12" localSheetId="2">#REF!</definedName>
    <definedName name="________________________dol12" localSheetId="22">#REF!</definedName>
    <definedName name="________________________dol12" localSheetId="15">#REF!</definedName>
    <definedName name="________________________dol12" localSheetId="20">#REF!</definedName>
    <definedName name="________________________dol12">#REF!</definedName>
    <definedName name="________________________dol6" localSheetId="2">#REF!</definedName>
    <definedName name="________________________dol6" localSheetId="22">#REF!</definedName>
    <definedName name="________________________dol6" localSheetId="20">#REF!</definedName>
    <definedName name="________________________dol6">#REF!</definedName>
    <definedName name="________________________IDA1" localSheetId="2">#REF!</definedName>
    <definedName name="________________________IDA1" localSheetId="22">#REF!</definedName>
    <definedName name="________________________IDA1" localSheetId="20">#REF!</definedName>
    <definedName name="________________________IDA1">#REF!</definedName>
    <definedName name="________________________in18900">#REF!</definedName>
    <definedName name="________________________iv19000">#REF!</definedName>
    <definedName name="________________________xlnm.Print_Area_1">#REF!</definedName>
    <definedName name="________________________xlnm.Print_Area_2">#REF!</definedName>
    <definedName name="________________________xlnm.Print_Area_3">#REF!</definedName>
    <definedName name="________________________xlnm.Print_Titles_1">#REF!</definedName>
    <definedName name="________________________xlnm.Print_Titles_2" localSheetId="2">(#REF!,#REF!)</definedName>
    <definedName name="________________________xlnm.Print_Titles_2" localSheetId="22">(#REF!,#REF!)</definedName>
    <definedName name="________________________xlnm.Print_Titles_2" localSheetId="15">(#REF!,#REF!)</definedName>
    <definedName name="________________________xlnm.Print_Titles_2" localSheetId="20">(#REF!,#REF!)</definedName>
    <definedName name="________________________xlnm.Print_Titles_2">(#REF!,#REF!)</definedName>
    <definedName name="________________________xlnm.Print_Titles_3" localSheetId="2">(#REF!,#REF!)</definedName>
    <definedName name="________________________xlnm.Print_Titles_3" localSheetId="22">(#REF!,#REF!)</definedName>
    <definedName name="________________________xlnm.Print_Titles_3" localSheetId="20">(#REF!,#REF!)</definedName>
    <definedName name="________________________xlnm.Print_Titles_3">(#REF!,#REF!)</definedName>
    <definedName name="_______________________b111121">'[3]PACK (B)'!#REF!</definedName>
    <definedName name="_______________________dol12" localSheetId="2">#REF!</definedName>
    <definedName name="_______________________dol12" localSheetId="22">#REF!</definedName>
    <definedName name="_______________________dol12" localSheetId="15">#REF!</definedName>
    <definedName name="_______________________dol12" localSheetId="20">#REF!</definedName>
    <definedName name="_______________________dol12">#REF!</definedName>
    <definedName name="_______________________dol6" localSheetId="2">#REF!</definedName>
    <definedName name="_______________________dol6" localSheetId="22">#REF!</definedName>
    <definedName name="_______________________dol6" localSheetId="20">#REF!</definedName>
    <definedName name="_______________________dol6">#REF!</definedName>
    <definedName name="_______________________IDA1" localSheetId="2">#REF!</definedName>
    <definedName name="_______________________IDA1" localSheetId="22">#REF!</definedName>
    <definedName name="_______________________IDA1" localSheetId="20">#REF!</definedName>
    <definedName name="_______________________IDA1">#REF!</definedName>
    <definedName name="_______________________in18900">#REF!</definedName>
    <definedName name="_______________________iv19000">#REF!</definedName>
    <definedName name="_______________________xlnm.Print_Area_1">#REF!</definedName>
    <definedName name="_______________________xlnm.Print_Area_2">#REF!</definedName>
    <definedName name="_______________________xlnm.Print_Area_3">#REF!</definedName>
    <definedName name="_______________________xlnm.Print_Titles_1">#REF!</definedName>
    <definedName name="_______________________xlnm.Print_Titles_2" localSheetId="2">(#REF!,#REF!)</definedName>
    <definedName name="_______________________xlnm.Print_Titles_2" localSheetId="22">(#REF!,#REF!)</definedName>
    <definedName name="_______________________xlnm.Print_Titles_2" localSheetId="15">(#REF!,#REF!)</definedName>
    <definedName name="_______________________xlnm.Print_Titles_2" localSheetId="20">(#REF!,#REF!)</definedName>
    <definedName name="_______________________xlnm.Print_Titles_2">(#REF!,#REF!)</definedName>
    <definedName name="_______________________xlnm.Print_Titles_3" localSheetId="2">(#REF!,#REF!)</definedName>
    <definedName name="_______________________xlnm.Print_Titles_3" localSheetId="22">(#REF!,#REF!)</definedName>
    <definedName name="_______________________xlnm.Print_Titles_3" localSheetId="20">(#REF!,#REF!)</definedName>
    <definedName name="_______________________xlnm.Print_Titles_3">(#REF!,#REF!)</definedName>
    <definedName name="______________________b111121">'[3]PACK (B)'!#REF!</definedName>
    <definedName name="______________________dol12" localSheetId="2">#REF!</definedName>
    <definedName name="______________________dol12" localSheetId="22">#REF!</definedName>
    <definedName name="______________________dol12" localSheetId="15">#REF!</definedName>
    <definedName name="______________________dol12" localSheetId="20">#REF!</definedName>
    <definedName name="______________________dol12">#REF!</definedName>
    <definedName name="______________________dol6" localSheetId="2">#REF!</definedName>
    <definedName name="______________________dol6" localSheetId="22">#REF!</definedName>
    <definedName name="______________________dol6" localSheetId="20">#REF!</definedName>
    <definedName name="______________________dol6">#REF!</definedName>
    <definedName name="______________________IDA1" localSheetId="2">#REF!</definedName>
    <definedName name="______________________IDA1" localSheetId="22">#REF!</definedName>
    <definedName name="______________________IDA1" localSheetId="20">#REF!</definedName>
    <definedName name="______________________IDA1">#REF!</definedName>
    <definedName name="______________________in18900">#REF!</definedName>
    <definedName name="______________________iv19000">#REF!</definedName>
    <definedName name="______________________TAB1">[4]TABLES!$A$2:$C$16</definedName>
    <definedName name="______________________xlnm.Print_Area_1">#REF!</definedName>
    <definedName name="______________________xlnm.Print_Area_2">#REF!</definedName>
    <definedName name="______________________xlnm.Print_Area_3">#REF!</definedName>
    <definedName name="______________________xlnm.Print_Titles_1">#REF!</definedName>
    <definedName name="______________________xlnm.Print_Titles_2" localSheetId="2">(#REF!,#REF!)</definedName>
    <definedName name="______________________xlnm.Print_Titles_2" localSheetId="22">(#REF!,#REF!)</definedName>
    <definedName name="______________________xlnm.Print_Titles_2" localSheetId="15">(#REF!,#REF!)</definedName>
    <definedName name="______________________xlnm.Print_Titles_2" localSheetId="20">(#REF!,#REF!)</definedName>
    <definedName name="______________________xlnm.Print_Titles_2">(#REF!,#REF!)</definedName>
    <definedName name="______________________xlnm.Print_Titles_3" localSheetId="2">(#REF!,#REF!)</definedName>
    <definedName name="______________________xlnm.Print_Titles_3" localSheetId="22">(#REF!,#REF!)</definedName>
    <definedName name="______________________xlnm.Print_Titles_3" localSheetId="20">(#REF!,#REF!)</definedName>
    <definedName name="______________________xlnm.Print_Titles_3">(#REF!,#REF!)</definedName>
    <definedName name="_____________________b111121">'[3]PACK (B)'!#REF!</definedName>
    <definedName name="_____________________dol12" localSheetId="2">#REF!</definedName>
    <definedName name="_____________________dol12" localSheetId="22">#REF!</definedName>
    <definedName name="_____________________dol12" localSheetId="15">#REF!</definedName>
    <definedName name="_____________________dol12" localSheetId="20">#REF!</definedName>
    <definedName name="_____________________dol12">#REF!</definedName>
    <definedName name="_____________________dol6" localSheetId="2">#REF!</definedName>
    <definedName name="_____________________dol6" localSheetId="22">#REF!</definedName>
    <definedName name="_____________________dol6" localSheetId="20">#REF!</definedName>
    <definedName name="_____________________dol6">#REF!</definedName>
    <definedName name="_____________________IDA1" localSheetId="2">#REF!</definedName>
    <definedName name="_____________________IDA1" localSheetId="22">#REF!</definedName>
    <definedName name="_____________________IDA1" localSheetId="20">#REF!</definedName>
    <definedName name="_____________________IDA1">#REF!</definedName>
    <definedName name="_____________________in18900">#REF!</definedName>
    <definedName name="_____________________iv19000">#REF!</definedName>
    <definedName name="_____________________TAB1">[4]TABLES!$A$2:$C$16</definedName>
    <definedName name="_____________________xlnm.Print_Area_1">#REF!</definedName>
    <definedName name="_____________________xlnm.Print_Area_2">#REF!</definedName>
    <definedName name="_____________________xlnm.Print_Area_3">#REF!</definedName>
    <definedName name="_____________________xlnm.Print_Titles_1">#REF!</definedName>
    <definedName name="_____________________xlnm.Print_Titles_2" localSheetId="2">(#REF!,#REF!)</definedName>
    <definedName name="_____________________xlnm.Print_Titles_2" localSheetId="22">(#REF!,#REF!)</definedName>
    <definedName name="_____________________xlnm.Print_Titles_2" localSheetId="15">(#REF!,#REF!)</definedName>
    <definedName name="_____________________xlnm.Print_Titles_2" localSheetId="20">(#REF!,#REF!)</definedName>
    <definedName name="_____________________xlnm.Print_Titles_2">(#REF!,#REF!)</definedName>
    <definedName name="_____________________xlnm.Print_Titles_3" localSheetId="2">(#REF!,#REF!)</definedName>
    <definedName name="_____________________xlnm.Print_Titles_3" localSheetId="22">(#REF!,#REF!)</definedName>
    <definedName name="_____________________xlnm.Print_Titles_3" localSheetId="20">(#REF!,#REF!)</definedName>
    <definedName name="_____________________xlnm.Print_Titles_3">(#REF!,#REF!)</definedName>
    <definedName name="____________________b111121">'[3]PACK (B)'!#REF!</definedName>
    <definedName name="____________________dol12" localSheetId="2">#REF!</definedName>
    <definedName name="____________________dol12" localSheetId="22">#REF!</definedName>
    <definedName name="____________________dol12" localSheetId="15">#REF!</definedName>
    <definedName name="____________________dol12" localSheetId="20">#REF!</definedName>
    <definedName name="____________________dol12">#REF!</definedName>
    <definedName name="____________________dol6" localSheetId="2">#REF!</definedName>
    <definedName name="____________________dol6" localSheetId="22">#REF!</definedName>
    <definedName name="____________________dol6" localSheetId="20">#REF!</definedName>
    <definedName name="____________________dol6">#REF!</definedName>
    <definedName name="____________________IDA1" localSheetId="2">#REF!</definedName>
    <definedName name="____________________IDA1" localSheetId="22">#REF!</definedName>
    <definedName name="____________________IDA1" localSheetId="20">#REF!</definedName>
    <definedName name="____________________IDA1">#REF!</definedName>
    <definedName name="____________________in18900">#REF!</definedName>
    <definedName name="____________________iv19000">#REF!</definedName>
    <definedName name="____________________KEY3" hidden="1">'[5]SC Cost FEB 03'!#REF!</definedName>
    <definedName name="____________________TAB1">[4]TABLES!$A$2:$C$16</definedName>
    <definedName name="____________________xlnm.Print_Area_1">#REF!</definedName>
    <definedName name="____________________xlnm.Print_Area_2">#REF!</definedName>
    <definedName name="____________________xlnm.Print_Area_3">#REF!</definedName>
    <definedName name="____________________xlnm.Print_Titles_1">#REF!</definedName>
    <definedName name="____________________xlnm.Print_Titles_2" localSheetId="2">(#REF!,#REF!)</definedName>
    <definedName name="____________________xlnm.Print_Titles_2" localSheetId="22">(#REF!,#REF!)</definedName>
    <definedName name="____________________xlnm.Print_Titles_2" localSheetId="15">(#REF!,#REF!)</definedName>
    <definedName name="____________________xlnm.Print_Titles_2" localSheetId="20">(#REF!,#REF!)</definedName>
    <definedName name="____________________xlnm.Print_Titles_2">(#REF!,#REF!)</definedName>
    <definedName name="____________________xlnm.Print_Titles_3" localSheetId="2">(#REF!,#REF!)</definedName>
    <definedName name="____________________xlnm.Print_Titles_3" localSheetId="22">(#REF!,#REF!)</definedName>
    <definedName name="____________________xlnm.Print_Titles_3" localSheetId="20">(#REF!,#REF!)</definedName>
    <definedName name="____________________xlnm.Print_Titles_3">(#REF!,#REF!)</definedName>
    <definedName name="___________________A71614" localSheetId="15">#REF!</definedName>
    <definedName name="___________________A71614">#REF!</definedName>
    <definedName name="___________________A81614" localSheetId="15">#REF!</definedName>
    <definedName name="___________________A81614">#REF!</definedName>
    <definedName name="___________________A91614" localSheetId="15">#REF!</definedName>
    <definedName name="___________________A91614">#REF!</definedName>
    <definedName name="___________________aa1" localSheetId="2" hidden="1">{"'PROFITABILITY'!$A$1:$F$45"}</definedName>
    <definedName name="___________________aa1" localSheetId="22" hidden="1">{"'PROFITABILITY'!$A$1:$F$45"}</definedName>
    <definedName name="___________________aa1" localSheetId="18" hidden="1">{"'PROFITABILITY'!$A$1:$F$45"}</definedName>
    <definedName name="___________________aa1" localSheetId="21" hidden="1">{"'PROFITABILITY'!$A$1:$F$45"}</definedName>
    <definedName name="___________________aa1" localSheetId="25" hidden="1">{"'PROFITABILITY'!$A$1:$F$45"}</definedName>
    <definedName name="___________________aa1" localSheetId="15" hidden="1">{"'PROFITABILITY'!$A$1:$F$45"}</definedName>
    <definedName name="___________________aa1" localSheetId="20" hidden="1">{"'PROFITABILITY'!$A$1:$F$45"}</definedName>
    <definedName name="___________________aa1" hidden="1">{"'PROFITABILITY'!$A$1:$F$45"}</definedName>
    <definedName name="___________________b111121">'[3]PACK (B)'!#REF!</definedName>
    <definedName name="___________________dol12">#REF!</definedName>
    <definedName name="___________________dol6">#REF!</definedName>
    <definedName name="___________________IDA1">#REF!</definedName>
    <definedName name="___________________in18900">#REF!</definedName>
    <definedName name="___________________iv19000">#REF!</definedName>
    <definedName name="___________________KEY3" hidden="1">'[5]SC Cost FEB 03'!#REF!</definedName>
    <definedName name="___________________Nov2007" localSheetId="2" hidden="1">{"'PROFITABILITY'!$A$1:$F$45"}</definedName>
    <definedName name="___________________Nov2007" localSheetId="22" hidden="1">{"'PROFITABILITY'!$A$1:$F$45"}</definedName>
    <definedName name="___________________Nov2007" localSheetId="18" hidden="1">{"'PROFITABILITY'!$A$1:$F$45"}</definedName>
    <definedName name="___________________Nov2007" localSheetId="21" hidden="1">{"'PROFITABILITY'!$A$1:$F$45"}</definedName>
    <definedName name="___________________Nov2007" localSheetId="25" hidden="1">{"'PROFITABILITY'!$A$1:$F$45"}</definedName>
    <definedName name="___________________Nov2007" localSheetId="15" hidden="1">{"'PROFITABILITY'!$A$1:$F$45"}</definedName>
    <definedName name="___________________Nov2007" localSheetId="20" hidden="1">{"'PROFITABILITY'!$A$1:$F$45"}</definedName>
    <definedName name="___________________Nov2007" hidden="1">{"'PROFITABILITY'!$A$1:$F$45"}</definedName>
    <definedName name="___________________TAB1">[4]TABLES!$A$2:$C$16</definedName>
    <definedName name="___________________xlnm.Print_Area_1">#REF!</definedName>
    <definedName name="___________________xlnm.Print_Area_2">#REF!</definedName>
    <definedName name="___________________xlnm.Print_Area_3">#REF!</definedName>
    <definedName name="___________________xlnm.Print_Titles_1">#REF!</definedName>
    <definedName name="___________________xlnm.Print_Titles_2" localSheetId="2">(#REF!,#REF!)</definedName>
    <definedName name="___________________xlnm.Print_Titles_2" localSheetId="18">(#REF!,#REF!)</definedName>
    <definedName name="___________________xlnm.Print_Titles_2">(#REF!,#REF!)</definedName>
    <definedName name="___________________xlnm.Print_Titles_3" localSheetId="2">(#REF!,#REF!)</definedName>
    <definedName name="___________________xlnm.Print_Titles_3" localSheetId="22">(#REF!,#REF!)</definedName>
    <definedName name="___________________xlnm.Print_Titles_3" localSheetId="20">(#REF!,#REF!)</definedName>
    <definedName name="___________________xlnm.Print_Titles_3">(#REF!,#REF!)</definedName>
    <definedName name="__________________aa1" localSheetId="2" hidden="1">{"'PROFITABILITY'!$A$1:$F$45"}</definedName>
    <definedName name="__________________aa1" localSheetId="22" hidden="1">{"'PROFITABILITY'!$A$1:$F$45"}</definedName>
    <definedName name="__________________aa1" localSheetId="18" hidden="1">{"'PROFITABILITY'!$A$1:$F$45"}</definedName>
    <definedName name="__________________aa1" localSheetId="21" hidden="1">{"'PROFITABILITY'!$A$1:$F$45"}</definedName>
    <definedName name="__________________aa1" localSheetId="25" hidden="1">{"'PROFITABILITY'!$A$1:$F$45"}</definedName>
    <definedName name="__________________aa1" localSheetId="15" hidden="1">{"'PROFITABILITY'!$A$1:$F$45"}</definedName>
    <definedName name="__________________aa1" localSheetId="20" hidden="1">{"'PROFITABILITY'!$A$1:$F$45"}</definedName>
    <definedName name="__________________aa1" hidden="1">{"'PROFITABILITY'!$A$1:$F$45"}</definedName>
    <definedName name="__________________b111121">'[3]PACK (B)'!#REF!</definedName>
    <definedName name="__________________dol12">#REF!</definedName>
    <definedName name="__________________dol6">#REF!</definedName>
    <definedName name="__________________g1">#REF!</definedName>
    <definedName name="__________________IDA1">#REF!</definedName>
    <definedName name="__________________in18900">#REF!</definedName>
    <definedName name="__________________iv19000">#REF!</definedName>
    <definedName name="__________________KEY3" hidden="1">'[6]SC Cost FEB 03'!#REF!</definedName>
    <definedName name="__________________lb1">#REF!</definedName>
    <definedName name="__________________lb2">#REF!</definedName>
    <definedName name="__________________mm1">#REF!</definedName>
    <definedName name="__________________mm2">#REF!</definedName>
    <definedName name="__________________mm3">#REF!</definedName>
    <definedName name="__________________Nov2007" localSheetId="2" hidden="1">{"'PROFITABILITY'!$A$1:$F$45"}</definedName>
    <definedName name="__________________Nov2007" localSheetId="22" hidden="1">{"'PROFITABILITY'!$A$1:$F$45"}</definedName>
    <definedName name="__________________Nov2007" localSheetId="18" hidden="1">{"'PROFITABILITY'!$A$1:$F$45"}</definedName>
    <definedName name="__________________Nov2007" localSheetId="21" hidden="1">{"'PROFITABILITY'!$A$1:$F$45"}</definedName>
    <definedName name="__________________Nov2007" localSheetId="25" hidden="1">{"'PROFITABILITY'!$A$1:$F$45"}</definedName>
    <definedName name="__________________Nov2007" localSheetId="15" hidden="1">{"'PROFITABILITY'!$A$1:$F$45"}</definedName>
    <definedName name="__________________Nov2007" localSheetId="20" hidden="1">{"'PROFITABILITY'!$A$1:$F$45"}</definedName>
    <definedName name="__________________Nov2007" hidden="1">{"'PROFITABILITY'!$A$1:$F$45"}</definedName>
    <definedName name="__________________TAB1">[7]TABLES!$A$2:$C$16</definedName>
    <definedName name="__________________xlnm.Print_Area_1">#REF!</definedName>
    <definedName name="__________________xlnm.Print_Area_13">#REF!</definedName>
    <definedName name="__________________xlnm.Print_Area_2">#REF!</definedName>
    <definedName name="__________________xlnm.Print_Area_3">#REF!</definedName>
    <definedName name="__________________xlnm.Print_Titles_1">#REF!</definedName>
    <definedName name="__________________xlnm.Print_Titles_2" localSheetId="2">(#REF!,#REF!)</definedName>
    <definedName name="__________________xlnm.Print_Titles_2" localSheetId="18">(#REF!,#REF!)</definedName>
    <definedName name="__________________xlnm.Print_Titles_2">(#REF!,#REF!)</definedName>
    <definedName name="__________________xlnm.Print_Titles_3" localSheetId="2">(#REF!,#REF!)</definedName>
    <definedName name="__________________xlnm.Print_Titles_3" localSheetId="22">(#REF!,#REF!)</definedName>
    <definedName name="__________________xlnm.Print_Titles_3" localSheetId="20">(#REF!,#REF!)</definedName>
    <definedName name="__________________xlnm.Print_Titles_3">(#REF!,#REF!)</definedName>
    <definedName name="_________________A71614" localSheetId="15">#REF!</definedName>
    <definedName name="_________________A71614">#REF!</definedName>
    <definedName name="_________________A81614" localSheetId="15">#REF!</definedName>
    <definedName name="_________________A81614">#REF!</definedName>
    <definedName name="_________________A91614" localSheetId="15">#REF!</definedName>
    <definedName name="_________________A91614">#REF!</definedName>
    <definedName name="_________________aa1" localSheetId="2" hidden="1">{"'PROFITABILITY'!$A$1:$F$45"}</definedName>
    <definedName name="_________________aa1" localSheetId="22" hidden="1">{"'PROFITABILITY'!$A$1:$F$45"}</definedName>
    <definedName name="_________________aa1" localSheetId="18" hidden="1">{"'PROFITABILITY'!$A$1:$F$45"}</definedName>
    <definedName name="_________________aa1" localSheetId="21" hidden="1">{"'PROFITABILITY'!$A$1:$F$45"}</definedName>
    <definedName name="_________________aa1" localSheetId="25" hidden="1">{"'PROFITABILITY'!$A$1:$F$45"}</definedName>
    <definedName name="_________________aa1" localSheetId="15" hidden="1">{"'PROFITABILITY'!$A$1:$F$45"}</definedName>
    <definedName name="_________________aa1" localSheetId="20" hidden="1">{"'PROFITABILITY'!$A$1:$F$45"}</definedName>
    <definedName name="_________________aa1" hidden="1">{"'PROFITABILITY'!$A$1:$F$45"}</definedName>
    <definedName name="_________________b111121">'[3]PACK (B)'!#REF!</definedName>
    <definedName name="_________________CAN112">13.42</definedName>
    <definedName name="_________________CAN113">12.98</definedName>
    <definedName name="_________________CAN117">12.7</definedName>
    <definedName name="_________________CAN118">13.27</definedName>
    <definedName name="_________________CAN120">11.72</definedName>
    <definedName name="_________________CAN210">10.38</definedName>
    <definedName name="_________________CAN211">10.58</definedName>
    <definedName name="_________________CAN213">10.56</definedName>
    <definedName name="_________________CAN215">10.22</definedName>
    <definedName name="_________________CAN216">9.61</definedName>
    <definedName name="_________________CAN217">10.47</definedName>
    <definedName name="_________________CAN219">10.91</definedName>
    <definedName name="_________________CAN220">11.09</definedName>
    <definedName name="_________________CAN221">11.25</definedName>
    <definedName name="_________________CAN222">10.17</definedName>
    <definedName name="_________________CAN223">9.89</definedName>
    <definedName name="_________________CAN230">10.79</definedName>
    <definedName name="_________________can421">40.2</definedName>
    <definedName name="_________________can422">41.57</definedName>
    <definedName name="_________________can423">43.9</definedName>
    <definedName name="_________________can424">41.19</definedName>
    <definedName name="_________________can425">42.81</definedName>
    <definedName name="_________________can426">40.77</definedName>
    <definedName name="_________________can427">40.92</definedName>
    <definedName name="_________________can428">39.29</definedName>
    <definedName name="_________________can429">45.19</definedName>
    <definedName name="_________________can430">40.73</definedName>
    <definedName name="_________________can431">42.52</definedName>
    <definedName name="_________________can432">42.53</definedName>
    <definedName name="_________________can433">43.69</definedName>
    <definedName name="_________________can434">40.43</definedName>
    <definedName name="_________________can435">43.3</definedName>
    <definedName name="_________________dol12" localSheetId="2">#REF!</definedName>
    <definedName name="_________________dol12" localSheetId="22">#REF!</definedName>
    <definedName name="_________________dol12" localSheetId="15">#REF!</definedName>
    <definedName name="_________________dol12" localSheetId="20">#REF!</definedName>
    <definedName name="_________________dol12">#REF!</definedName>
    <definedName name="_________________dol6" localSheetId="2">#REF!</definedName>
    <definedName name="_________________dol6" localSheetId="15">#REF!</definedName>
    <definedName name="_________________dol6">#REF!</definedName>
    <definedName name="_________________IDA1" localSheetId="2">#REF!</definedName>
    <definedName name="_________________IDA1">#REF!</definedName>
    <definedName name="_________________in18900">#REF!</definedName>
    <definedName name="_________________iv19000">#REF!</definedName>
    <definedName name="_________________KEY3" hidden="1">'[5]SC Cost FEB 03'!#REF!</definedName>
    <definedName name="_________________m20">#REF!</definedName>
    <definedName name="_________________Nov2007" localSheetId="2" hidden="1">{"'PROFITABILITY'!$A$1:$F$45"}</definedName>
    <definedName name="_________________Nov2007" localSheetId="22" hidden="1">{"'PROFITABILITY'!$A$1:$F$45"}</definedName>
    <definedName name="_________________Nov2007" localSheetId="18" hidden="1">{"'PROFITABILITY'!$A$1:$F$45"}</definedName>
    <definedName name="_________________Nov2007" localSheetId="21" hidden="1">{"'PROFITABILITY'!$A$1:$F$45"}</definedName>
    <definedName name="_________________Nov2007" localSheetId="25" hidden="1">{"'PROFITABILITY'!$A$1:$F$45"}</definedName>
    <definedName name="_________________Nov2007" localSheetId="15" hidden="1">{"'PROFITABILITY'!$A$1:$F$45"}</definedName>
    <definedName name="_________________Nov2007" localSheetId="20" hidden="1">{"'PROFITABILITY'!$A$1:$F$45"}</definedName>
    <definedName name="_________________Nov2007" hidden="1">{"'PROFITABILITY'!$A$1:$F$45"}</definedName>
    <definedName name="_________________TAB1">[8]TABLES!$A$2:$C$16</definedName>
    <definedName name="_________________xlnm.Print_Area_1">#REF!</definedName>
    <definedName name="_________________xlnm.Print_Area_13">#REF!</definedName>
    <definedName name="_________________xlnm.Print_Area_2">#REF!</definedName>
    <definedName name="_________________xlnm.Print_Area_3">#REF!</definedName>
    <definedName name="_________________xlnm.Print_Titles_1">#REF!</definedName>
    <definedName name="_________________xlnm.Print_Titles_2" localSheetId="2">(#REF!,#REF!)</definedName>
    <definedName name="_________________xlnm.Print_Titles_2" localSheetId="18">(#REF!,#REF!)</definedName>
    <definedName name="_________________xlnm.Print_Titles_2">(#REF!,#REF!)</definedName>
    <definedName name="_________________xlnm.Print_Titles_3" localSheetId="2">(#REF!,#REF!)</definedName>
    <definedName name="_________________xlnm.Print_Titles_3" localSheetId="22">(#REF!,#REF!)</definedName>
    <definedName name="_________________xlnm.Print_Titles_3" localSheetId="20">(#REF!,#REF!)</definedName>
    <definedName name="_________________xlnm.Print_Titles_3">(#REF!,#REF!)</definedName>
    <definedName name="________________A655600">#REF!</definedName>
    <definedName name="________________A71614" localSheetId="15">#REF!</definedName>
    <definedName name="________________A71614">#REF!</definedName>
    <definedName name="________________A81614" localSheetId="15">#REF!</definedName>
    <definedName name="________________A81614">#REF!</definedName>
    <definedName name="________________A91614" localSheetId="15">#REF!</definedName>
    <definedName name="________________A91614">#REF!</definedName>
    <definedName name="________________aa1" localSheetId="2" hidden="1">{"'PROFITABILITY'!$A$1:$F$45"}</definedName>
    <definedName name="________________aa1" localSheetId="22" hidden="1">{"'PROFITABILITY'!$A$1:$F$45"}</definedName>
    <definedName name="________________aa1" localSheetId="18" hidden="1">{"'PROFITABILITY'!$A$1:$F$45"}</definedName>
    <definedName name="________________aa1" localSheetId="21" hidden="1">{"'PROFITABILITY'!$A$1:$F$45"}</definedName>
    <definedName name="________________aa1" localSheetId="25" hidden="1">{"'PROFITABILITY'!$A$1:$F$45"}</definedName>
    <definedName name="________________aa1" localSheetId="15" hidden="1">{"'PROFITABILITY'!$A$1:$F$45"}</definedName>
    <definedName name="________________aa1" localSheetId="20" hidden="1">{"'PROFITABILITY'!$A$1:$F$45"}</definedName>
    <definedName name="________________aa1" hidden="1">{"'PROFITABILITY'!$A$1:$F$45"}</definedName>
    <definedName name="________________b111121">'[3]PACK (B)'!#REF!</definedName>
    <definedName name="________________CAN112">13.42</definedName>
    <definedName name="________________CAN113">12.98</definedName>
    <definedName name="________________CAN117">12.7</definedName>
    <definedName name="________________CAN118">13.27</definedName>
    <definedName name="________________CAN120">11.72</definedName>
    <definedName name="________________CAN210">10.38</definedName>
    <definedName name="________________CAN211">10.58</definedName>
    <definedName name="________________CAN213">10.56</definedName>
    <definedName name="________________CAN215">10.22</definedName>
    <definedName name="________________CAN216">9.61</definedName>
    <definedName name="________________CAN217">10.47</definedName>
    <definedName name="________________CAN219">10.91</definedName>
    <definedName name="________________CAN220">11.09</definedName>
    <definedName name="________________CAN221">11.25</definedName>
    <definedName name="________________CAN222">10.17</definedName>
    <definedName name="________________CAN223">9.89</definedName>
    <definedName name="________________CAN230">10.79</definedName>
    <definedName name="________________can421">40.2</definedName>
    <definedName name="________________can422">41.57</definedName>
    <definedName name="________________can423">43.9</definedName>
    <definedName name="________________can424">41.19</definedName>
    <definedName name="________________can425">42.81</definedName>
    <definedName name="________________can426">40.77</definedName>
    <definedName name="________________can427">40.92</definedName>
    <definedName name="________________can428">39.29</definedName>
    <definedName name="________________can429">45.19</definedName>
    <definedName name="________________can430">40.73</definedName>
    <definedName name="________________can431">42.52</definedName>
    <definedName name="________________can432">42.53</definedName>
    <definedName name="________________can433">43.69</definedName>
    <definedName name="________________can434">40.43</definedName>
    <definedName name="________________can435">43.3</definedName>
    <definedName name="________________dol12" localSheetId="2">#REF!</definedName>
    <definedName name="________________dol12" localSheetId="22">#REF!</definedName>
    <definedName name="________________dol12" localSheetId="15">#REF!</definedName>
    <definedName name="________________dol12" localSheetId="20">#REF!</definedName>
    <definedName name="________________dol12">#REF!</definedName>
    <definedName name="________________dol6" localSheetId="2">#REF!</definedName>
    <definedName name="________________dol6" localSheetId="22">#REF!</definedName>
    <definedName name="________________dol6" localSheetId="20">#REF!</definedName>
    <definedName name="________________dol6">#REF!</definedName>
    <definedName name="________________f1">#REF!</definedName>
    <definedName name="________________g1">#REF!</definedName>
    <definedName name="________________IDA1" localSheetId="2">#REF!</definedName>
    <definedName name="________________IDA1">#REF!</definedName>
    <definedName name="________________in18900">#REF!</definedName>
    <definedName name="________________iv19000">#REF!</definedName>
    <definedName name="________________KEY3" hidden="1">'[6]SC Cost FEB 03'!#REF!</definedName>
    <definedName name="________________lb1">#REF!</definedName>
    <definedName name="________________lb2">#REF!</definedName>
    <definedName name="________________m20">#REF!</definedName>
    <definedName name="________________m234">#REF!</definedName>
    <definedName name="________________mm1">#REF!</definedName>
    <definedName name="________________mm2">#REF!</definedName>
    <definedName name="________________mm3">#REF!</definedName>
    <definedName name="________________Nov2007" localSheetId="2" hidden="1">{"'PROFITABILITY'!$A$1:$F$45"}</definedName>
    <definedName name="________________Nov2007" localSheetId="22" hidden="1">{"'PROFITABILITY'!$A$1:$F$45"}</definedName>
    <definedName name="________________Nov2007" localSheetId="18" hidden="1">{"'PROFITABILITY'!$A$1:$F$45"}</definedName>
    <definedName name="________________Nov2007" localSheetId="21" hidden="1">{"'PROFITABILITY'!$A$1:$F$45"}</definedName>
    <definedName name="________________Nov2007" localSheetId="25" hidden="1">{"'PROFITABILITY'!$A$1:$F$45"}</definedName>
    <definedName name="________________Nov2007" localSheetId="15" hidden="1">{"'PROFITABILITY'!$A$1:$F$45"}</definedName>
    <definedName name="________________Nov2007" localSheetId="20" hidden="1">{"'PROFITABILITY'!$A$1:$F$45"}</definedName>
    <definedName name="________________Nov2007" hidden="1">{"'PROFITABILITY'!$A$1:$F$45"}</definedName>
    <definedName name="________________TAB1">[8]TABLES!$A$2:$C$16</definedName>
    <definedName name="________________VS2004" hidden="1">#REF!</definedName>
    <definedName name="________________xlnm.Print_Area_1">#REF!</definedName>
    <definedName name="________________xlnm.Print_Area_13">#REF!</definedName>
    <definedName name="________________xlnm.Print_Area_2">#REF!</definedName>
    <definedName name="________________xlnm.Print_Area_3">#REF!</definedName>
    <definedName name="________________xlnm.Print_Titles_1">#REF!</definedName>
    <definedName name="________________xlnm.Print_Titles_2" localSheetId="2">(#REF!,#REF!)</definedName>
    <definedName name="________________xlnm.Print_Titles_2" localSheetId="18">(#REF!,#REF!)</definedName>
    <definedName name="________________xlnm.Print_Titles_2">(#REF!,#REF!)</definedName>
    <definedName name="________________xlnm.Print_Titles_3" localSheetId="2">(#REF!,#REF!)</definedName>
    <definedName name="________________xlnm.Print_Titles_3" localSheetId="22">(#REF!,#REF!)</definedName>
    <definedName name="________________xlnm.Print_Titles_3" localSheetId="20">(#REF!,#REF!)</definedName>
    <definedName name="________________xlnm.Print_Titles_3">(#REF!,#REF!)</definedName>
    <definedName name="_______________A655600">#REF!</definedName>
    <definedName name="_______________A71614" localSheetId="15">#REF!</definedName>
    <definedName name="_______________A71614">#REF!</definedName>
    <definedName name="_______________A81614" localSheetId="15">#REF!</definedName>
    <definedName name="_______________A81614">#REF!</definedName>
    <definedName name="_______________A91614" localSheetId="15">#REF!</definedName>
    <definedName name="_______________A91614">#REF!</definedName>
    <definedName name="_______________b111121">'[3]PACK (B)'!#REF!</definedName>
    <definedName name="_______________CAN112">13.42</definedName>
    <definedName name="_______________CAN113">12.98</definedName>
    <definedName name="_______________CAN117">12.7</definedName>
    <definedName name="_______________CAN118">13.27</definedName>
    <definedName name="_______________CAN120">11.72</definedName>
    <definedName name="_______________CAN210">10.38</definedName>
    <definedName name="_______________CAN211">10.58</definedName>
    <definedName name="_______________CAN213">10.56</definedName>
    <definedName name="_______________CAN215">10.22</definedName>
    <definedName name="_______________CAN216">9.61</definedName>
    <definedName name="_______________CAN217">10.47</definedName>
    <definedName name="_______________CAN219">10.91</definedName>
    <definedName name="_______________CAN220">11.09</definedName>
    <definedName name="_______________CAN221">11.25</definedName>
    <definedName name="_______________CAN222">10.17</definedName>
    <definedName name="_______________CAN223">9.89</definedName>
    <definedName name="_______________CAN230">10.79</definedName>
    <definedName name="_______________can421">40.2</definedName>
    <definedName name="_______________can422">41.57</definedName>
    <definedName name="_______________can423">43.9</definedName>
    <definedName name="_______________can424">41.19</definedName>
    <definedName name="_______________can425">42.81</definedName>
    <definedName name="_______________can426">40.77</definedName>
    <definedName name="_______________can427">40.92</definedName>
    <definedName name="_______________can428">39.29</definedName>
    <definedName name="_______________can429">45.19</definedName>
    <definedName name="_______________can430">40.73</definedName>
    <definedName name="_______________can431">42.52</definedName>
    <definedName name="_______________can432">42.53</definedName>
    <definedName name="_______________can433">43.69</definedName>
    <definedName name="_______________can434">40.43</definedName>
    <definedName name="_______________can435">43.3</definedName>
    <definedName name="_______________dol12" localSheetId="2">#REF!</definedName>
    <definedName name="_______________dol12" localSheetId="22">#REF!</definedName>
    <definedName name="_______________dol12" localSheetId="15">#REF!</definedName>
    <definedName name="_______________dol12" localSheetId="20">#REF!</definedName>
    <definedName name="_______________dol12">#REF!</definedName>
    <definedName name="_______________dol6" localSheetId="2">#REF!</definedName>
    <definedName name="_______________dol6" localSheetId="22">#REF!</definedName>
    <definedName name="_______________dol6" localSheetId="20">#REF!</definedName>
    <definedName name="_______________dol6">#REF!</definedName>
    <definedName name="_______________f1">#REF!</definedName>
    <definedName name="_______________IDA1" localSheetId="2">#REF!</definedName>
    <definedName name="_______________IDA1">#REF!</definedName>
    <definedName name="_______________in18900">#REF!</definedName>
    <definedName name="_______________iv19000">#REF!</definedName>
    <definedName name="_______________KEY3" hidden="1">'[6]SC Cost FEB 03'!#REF!</definedName>
    <definedName name="_______________m20">#REF!</definedName>
    <definedName name="_______________m234">#REF!</definedName>
    <definedName name="_______________TAB1">[8]TABLES!$A$2:$C$16</definedName>
    <definedName name="_______________VS2004" hidden="1">#REF!</definedName>
    <definedName name="_______________xlnm.Print_Area_1">#REF!</definedName>
    <definedName name="_______________xlnm.Print_Area_13">#REF!</definedName>
    <definedName name="_______________xlnm.Print_Area_2">#REF!</definedName>
    <definedName name="_______________xlnm.Print_Area_3">#REF!</definedName>
    <definedName name="_______________xlnm.Print_Titles_1">#REF!</definedName>
    <definedName name="_______________xlnm.Print_Titles_2" localSheetId="2">(#REF!,#REF!)</definedName>
    <definedName name="_______________xlnm.Print_Titles_2" localSheetId="22">(#REF!,#REF!)</definedName>
    <definedName name="_______________xlnm.Print_Titles_2" localSheetId="15">(#REF!,#REF!)</definedName>
    <definedName name="_______________xlnm.Print_Titles_2" localSheetId="20">(#REF!,#REF!)</definedName>
    <definedName name="_______________xlnm.Print_Titles_2">(#REF!,#REF!)</definedName>
    <definedName name="_______________xlnm.Print_Titles_3" localSheetId="2">(#REF!,#REF!)</definedName>
    <definedName name="_______________xlnm.Print_Titles_3" localSheetId="22">(#REF!,#REF!)</definedName>
    <definedName name="_______________xlnm.Print_Titles_3" localSheetId="20">(#REF!,#REF!)</definedName>
    <definedName name="_______________xlnm.Print_Titles_3">(#REF!,#REF!)</definedName>
    <definedName name="______________A655600">#REF!</definedName>
    <definedName name="______________A71614" localSheetId="15">#REF!</definedName>
    <definedName name="______________A71614">#REF!</definedName>
    <definedName name="______________A81614" localSheetId="15">#REF!</definedName>
    <definedName name="______________A81614">#REF!</definedName>
    <definedName name="______________A91614" localSheetId="15">#REF!</definedName>
    <definedName name="______________A91614">#REF!</definedName>
    <definedName name="______________aa1" localSheetId="2" hidden="1">{"'PROFITABILITY'!$A$1:$F$45"}</definedName>
    <definedName name="______________aa1" localSheetId="22" hidden="1">{"'PROFITABILITY'!$A$1:$F$45"}</definedName>
    <definedName name="______________aa1" localSheetId="18" hidden="1">{"'PROFITABILITY'!$A$1:$F$45"}</definedName>
    <definedName name="______________aa1" localSheetId="21" hidden="1">{"'PROFITABILITY'!$A$1:$F$45"}</definedName>
    <definedName name="______________aa1" localSheetId="25" hidden="1">{"'PROFITABILITY'!$A$1:$F$45"}</definedName>
    <definedName name="______________aa1" localSheetId="15" hidden="1">{"'PROFITABILITY'!$A$1:$F$45"}</definedName>
    <definedName name="______________aa1" localSheetId="20" hidden="1">{"'PROFITABILITY'!$A$1:$F$45"}</definedName>
    <definedName name="______________aa1" hidden="1">{"'PROFITABILITY'!$A$1:$F$45"}</definedName>
    <definedName name="______________b111121">'[3]PACK (B)'!#REF!</definedName>
    <definedName name="______________CAN112">13.42</definedName>
    <definedName name="______________CAN113">12.98</definedName>
    <definedName name="______________CAN117">12.7</definedName>
    <definedName name="______________CAN118">13.27</definedName>
    <definedName name="______________CAN120">11.72</definedName>
    <definedName name="______________CAN210">10.38</definedName>
    <definedName name="______________CAN211">10.58</definedName>
    <definedName name="______________CAN213">10.56</definedName>
    <definedName name="______________CAN215">10.22</definedName>
    <definedName name="______________CAN216">9.61</definedName>
    <definedName name="______________CAN217">10.47</definedName>
    <definedName name="______________CAN219">10.91</definedName>
    <definedName name="______________CAN220">11.09</definedName>
    <definedName name="______________CAN221">11.25</definedName>
    <definedName name="______________CAN222">10.17</definedName>
    <definedName name="______________CAN223">9.89</definedName>
    <definedName name="______________CAN230">10.79</definedName>
    <definedName name="______________can421">40.2</definedName>
    <definedName name="______________can422">41.57</definedName>
    <definedName name="______________can423">43.9</definedName>
    <definedName name="______________can424">41.19</definedName>
    <definedName name="______________can425">42.81</definedName>
    <definedName name="______________can426">40.77</definedName>
    <definedName name="______________can427">40.92</definedName>
    <definedName name="______________can428">39.29</definedName>
    <definedName name="______________can429">45.19</definedName>
    <definedName name="______________can430">40.73</definedName>
    <definedName name="______________can431">42.52</definedName>
    <definedName name="______________can432">42.53</definedName>
    <definedName name="______________can433">43.69</definedName>
    <definedName name="______________can434">40.43</definedName>
    <definedName name="______________can435">43.3</definedName>
    <definedName name="______________cem124" localSheetId="18">#REF!</definedName>
    <definedName name="______________cem124">#REF!</definedName>
    <definedName name="______________dol12" localSheetId="2">#REF!</definedName>
    <definedName name="______________dol12" localSheetId="15">#REF!</definedName>
    <definedName name="______________dol12">#REF!</definedName>
    <definedName name="______________dol6" localSheetId="2">#REF!</definedName>
    <definedName name="______________dol6" localSheetId="22">#REF!</definedName>
    <definedName name="______________dol6" localSheetId="20">#REF!</definedName>
    <definedName name="______________dol6">#REF!</definedName>
    <definedName name="______________f1">#REF!</definedName>
    <definedName name="______________g1">#REF!</definedName>
    <definedName name="______________IDA1" localSheetId="2">#REF!</definedName>
    <definedName name="______________IDA1">#REF!</definedName>
    <definedName name="______________in18900">#REF!</definedName>
    <definedName name="______________iv19000">#REF!</definedName>
    <definedName name="______________lb1">#REF!</definedName>
    <definedName name="______________lb2">#REF!</definedName>
    <definedName name="______________m20">#REF!</definedName>
    <definedName name="______________m234">#REF!</definedName>
    <definedName name="______________mm1">#REF!</definedName>
    <definedName name="______________mm2">#REF!</definedName>
    <definedName name="______________mm3">#REF!</definedName>
    <definedName name="______________Nov2007" localSheetId="2" hidden="1">{"'PROFITABILITY'!$A$1:$F$45"}</definedName>
    <definedName name="______________Nov2007" localSheetId="22" hidden="1">{"'PROFITABILITY'!$A$1:$F$45"}</definedName>
    <definedName name="______________Nov2007" localSheetId="18" hidden="1">{"'PROFITABILITY'!$A$1:$F$45"}</definedName>
    <definedName name="______________Nov2007" localSheetId="21" hidden="1">{"'PROFITABILITY'!$A$1:$F$45"}</definedName>
    <definedName name="______________Nov2007" localSheetId="25" hidden="1">{"'PROFITABILITY'!$A$1:$F$45"}</definedName>
    <definedName name="______________Nov2007" localSheetId="15" hidden="1">{"'PROFITABILITY'!$A$1:$F$45"}</definedName>
    <definedName name="______________Nov2007" localSheetId="20" hidden="1">{"'PROFITABILITY'!$A$1:$F$45"}</definedName>
    <definedName name="______________Nov2007" hidden="1">{"'PROFITABILITY'!$A$1:$F$45"}</definedName>
    <definedName name="______________TAB1">[8]TABLES!$A$2:$C$16</definedName>
    <definedName name="______________VS2004" hidden="1">#REF!</definedName>
    <definedName name="______________xlnm._FilterDatabase_1">#REF!</definedName>
    <definedName name="______________xlnm.Print_Area_1">#REF!</definedName>
    <definedName name="______________xlnm.Print_Area_13">#REF!</definedName>
    <definedName name="______________xlnm.Print_Area_2" localSheetId="22">#REF!</definedName>
    <definedName name="______________xlnm.Print_Area_2" localSheetId="20">#REF!</definedName>
    <definedName name="______________xlnm.Print_Area_2">#REF!</definedName>
    <definedName name="______________xlnm.Print_Area_3">#REF!</definedName>
    <definedName name="______________xlnm.Print_Titles_1">#REF!</definedName>
    <definedName name="______________xlnm.Print_Titles_2" localSheetId="2">(#REF!,#REF!)</definedName>
    <definedName name="______________xlnm.Print_Titles_2" localSheetId="18">(#REF!,#REF!)</definedName>
    <definedName name="______________xlnm.Print_Titles_2">(#REF!,#REF!)</definedName>
    <definedName name="______________xlnm.Print_Titles_3" localSheetId="2">(#REF!,#REF!)</definedName>
    <definedName name="______________xlnm.Print_Titles_3" localSheetId="22">(#REF!,#REF!)</definedName>
    <definedName name="______________xlnm.Print_Titles_3" localSheetId="20">(#REF!,#REF!)</definedName>
    <definedName name="______________xlnm.Print_Titles_3">(#REF!,#REF!)</definedName>
    <definedName name="_____________A65537">#REF!</definedName>
    <definedName name="_____________A655600">#REF!</definedName>
    <definedName name="_____________A71614" localSheetId="15">#REF!</definedName>
    <definedName name="_____________A71614">#REF!</definedName>
    <definedName name="_____________A81614" localSheetId="15">#REF!</definedName>
    <definedName name="_____________A81614">#REF!</definedName>
    <definedName name="_____________A91614" localSheetId="15">#REF!</definedName>
    <definedName name="_____________A91614">#REF!</definedName>
    <definedName name="_____________aa1" localSheetId="2" hidden="1">{"'PROFITABILITY'!$A$1:$F$45"}</definedName>
    <definedName name="_____________aa1" localSheetId="22" hidden="1">{"'PROFITABILITY'!$A$1:$F$45"}</definedName>
    <definedName name="_____________aa1" localSheetId="18" hidden="1">{"'PROFITABILITY'!$A$1:$F$45"}</definedName>
    <definedName name="_____________aa1" localSheetId="21" hidden="1">{"'PROFITABILITY'!$A$1:$F$45"}</definedName>
    <definedName name="_____________aa1" localSheetId="25" hidden="1">{"'PROFITABILITY'!$A$1:$F$45"}</definedName>
    <definedName name="_____________aa1" localSheetId="15" hidden="1">{"'PROFITABILITY'!$A$1:$F$45"}</definedName>
    <definedName name="_____________aa1" localSheetId="20" hidden="1">{"'PROFITABILITY'!$A$1:$F$45"}</definedName>
    <definedName name="_____________aa1" hidden="1">{"'PROFITABILITY'!$A$1:$F$45"}</definedName>
    <definedName name="_____________b111121">'[3]PACK (B)'!#REF!</definedName>
    <definedName name="_____________CAN112">13.42</definedName>
    <definedName name="_____________CAN113">12.98</definedName>
    <definedName name="_____________CAN117">12.7</definedName>
    <definedName name="_____________CAN118">13.27</definedName>
    <definedName name="_____________CAN120">11.72</definedName>
    <definedName name="_____________CAN210">10.38</definedName>
    <definedName name="_____________CAN211">10.58</definedName>
    <definedName name="_____________CAN213">10.56</definedName>
    <definedName name="_____________CAN215">10.22</definedName>
    <definedName name="_____________CAN216">9.61</definedName>
    <definedName name="_____________CAN217">10.47</definedName>
    <definedName name="_____________CAN219">10.91</definedName>
    <definedName name="_____________CAN220">11.09</definedName>
    <definedName name="_____________CAN221">11.25</definedName>
    <definedName name="_____________CAN222">10.17</definedName>
    <definedName name="_____________CAN223">9.89</definedName>
    <definedName name="_____________CAN230">10.79</definedName>
    <definedName name="_____________can421">40.2</definedName>
    <definedName name="_____________can422">41.57</definedName>
    <definedName name="_____________can423">43.9</definedName>
    <definedName name="_____________can424">41.19</definedName>
    <definedName name="_____________can425">42.81</definedName>
    <definedName name="_____________can426">40.77</definedName>
    <definedName name="_____________can427">40.92</definedName>
    <definedName name="_____________can428">39.29</definedName>
    <definedName name="_____________can429">45.19</definedName>
    <definedName name="_____________can430">40.73</definedName>
    <definedName name="_____________can431">42.52</definedName>
    <definedName name="_____________can432">42.53</definedName>
    <definedName name="_____________can433">43.69</definedName>
    <definedName name="_____________can434">40.43</definedName>
    <definedName name="_____________can435">43.3</definedName>
    <definedName name="_____________cem124" localSheetId="18">#REF!</definedName>
    <definedName name="_____________cem124">#REF!</definedName>
    <definedName name="_____________dec05" localSheetId="22" hidden="1">{"'Sheet1'!$A$4386:$N$4591"}</definedName>
    <definedName name="_____________dec05" localSheetId="18" hidden="1">{"'Sheet1'!$A$4386:$N$4591"}</definedName>
    <definedName name="_____________dec05" localSheetId="21" hidden="1">{"'Sheet1'!$A$4386:$N$4591"}</definedName>
    <definedName name="_____________dec05" localSheetId="25" hidden="1">{"'Sheet1'!$A$4386:$N$4591"}</definedName>
    <definedName name="_____________dec05" localSheetId="15" hidden="1">{"'Sheet1'!$A$4386:$N$4591"}</definedName>
    <definedName name="_____________dec05" localSheetId="20" hidden="1">{"'Sheet1'!$A$4386:$N$4591"}</definedName>
    <definedName name="_____________dec05" hidden="1">{"'Sheet1'!$A$4386:$N$4591"}</definedName>
    <definedName name="_____________dol12" localSheetId="2">#REF!</definedName>
    <definedName name="_____________dol12">#REF!</definedName>
    <definedName name="_____________dol6" localSheetId="2">#REF!</definedName>
    <definedName name="_____________dol6">#REF!</definedName>
    <definedName name="_____________f1">#REF!</definedName>
    <definedName name="_____________g1">#REF!</definedName>
    <definedName name="_____________IDA1" localSheetId="2">#REF!</definedName>
    <definedName name="_____________IDA1">#REF!</definedName>
    <definedName name="_____________in18900">#REF!</definedName>
    <definedName name="_____________iv19000">#REF!</definedName>
    <definedName name="_____________lb1">#REF!</definedName>
    <definedName name="_____________lb2">#REF!</definedName>
    <definedName name="_____________m20">#REF!</definedName>
    <definedName name="_____________m234">#REF!</definedName>
    <definedName name="_____________mac2">200</definedName>
    <definedName name="_____________mix10">4.5</definedName>
    <definedName name="_____________mix15">264/50</definedName>
    <definedName name="_____________mix20">330/50</definedName>
    <definedName name="_____________mix30">350/50</definedName>
    <definedName name="_____________mix40">450/50</definedName>
    <definedName name="_____________mm1" localSheetId="18">#REF!</definedName>
    <definedName name="_____________mm1">#REF!</definedName>
    <definedName name="_____________mm2" localSheetId="18">#REF!</definedName>
    <definedName name="_____________mm2">#REF!</definedName>
    <definedName name="_____________mm3" localSheetId="18">#REF!</definedName>
    <definedName name="_____________mm3">#REF!</definedName>
    <definedName name="_____________Nov2007" localSheetId="2" hidden="1">{"'PROFITABILITY'!$A$1:$F$45"}</definedName>
    <definedName name="_____________Nov2007" localSheetId="22" hidden="1">{"'PROFITABILITY'!$A$1:$F$45"}</definedName>
    <definedName name="_____________Nov2007" localSheetId="18" hidden="1">{"'PROFITABILITY'!$A$1:$F$45"}</definedName>
    <definedName name="_____________Nov2007" localSheetId="21" hidden="1">{"'PROFITABILITY'!$A$1:$F$45"}</definedName>
    <definedName name="_____________Nov2007" localSheetId="25" hidden="1">{"'PROFITABILITY'!$A$1:$F$45"}</definedName>
    <definedName name="_____________Nov2007" localSheetId="15" hidden="1">{"'PROFITABILITY'!$A$1:$F$45"}</definedName>
    <definedName name="_____________Nov2007" localSheetId="20" hidden="1">{"'PROFITABILITY'!$A$1:$F$45"}</definedName>
    <definedName name="_____________Nov2007" hidden="1">{"'PROFITABILITY'!$A$1:$F$45"}</definedName>
    <definedName name="_____________sh1">90</definedName>
    <definedName name="_____________sh2">120</definedName>
    <definedName name="_____________sh3">150</definedName>
    <definedName name="_____________sh4">180</definedName>
    <definedName name="_____________tab1" localSheetId="18">#REF!</definedName>
    <definedName name="_____________tab1" localSheetId="21">#REF!</definedName>
    <definedName name="_____________tab1" localSheetId="25">#REF!</definedName>
    <definedName name="_____________tab1">#REF!</definedName>
    <definedName name="_____________tab2" localSheetId="18">#REF!</definedName>
    <definedName name="_____________tab2">#REF!</definedName>
    <definedName name="_____________VS2004" localSheetId="22" hidden="1">#REF!</definedName>
    <definedName name="_____________VS2004" localSheetId="20" hidden="1">#REF!</definedName>
    <definedName name="_____________VS2004" hidden="1">#REF!</definedName>
    <definedName name="_____________xlnm._FilterDatabase_2">#REF!</definedName>
    <definedName name="_____________xlnm.Print_Area_1" localSheetId="22">#REF!</definedName>
    <definedName name="_____________xlnm.Print_Area_1" localSheetId="20">#REF!</definedName>
    <definedName name="_____________xlnm.Print_Area_1">#REF!</definedName>
    <definedName name="_____________xlnm.Print_Area_10">#REF!</definedName>
    <definedName name="_____________xlnm.Print_Area_13">#REF!</definedName>
    <definedName name="_____________xlnm.Print_Area_2">#REF!</definedName>
    <definedName name="_____________xlnm.Print_Area_3">#REF!</definedName>
    <definedName name="_____________xlnm.Print_Area_4">#REF!</definedName>
    <definedName name="_____________xlnm.Print_Area_5">#REF!</definedName>
    <definedName name="_____________xlnm.Print_Area_6">#REF!</definedName>
    <definedName name="_____________xlnm.Print_Area_9">#REF!</definedName>
    <definedName name="_____________xlnm.Print_Titles">#REF!</definedName>
    <definedName name="_____________xlnm.Print_Titles_1">#REF!</definedName>
    <definedName name="_____________xlnm.Print_Titles_2" localSheetId="2">(#REF!,#REF!)</definedName>
    <definedName name="_____________xlnm.Print_Titles_2" localSheetId="18">(#REF!,#REF!)</definedName>
    <definedName name="_____________xlnm.Print_Titles_2">(#REF!,#REF!)</definedName>
    <definedName name="_____________xlnm.Print_Titles_3" localSheetId="2">(#REF!,#REF!)</definedName>
    <definedName name="_____________xlnm.Print_Titles_3" localSheetId="22">(#REF!,#REF!)</definedName>
    <definedName name="_____________xlnm.Print_Titles_3" localSheetId="20">(#REF!,#REF!)</definedName>
    <definedName name="_____________xlnm.Print_Titles_3">(#REF!,#REF!)</definedName>
    <definedName name="____________A655600">#REF!</definedName>
    <definedName name="____________A71614" localSheetId="15">#REF!</definedName>
    <definedName name="____________A71614">#REF!</definedName>
    <definedName name="____________A81614" localSheetId="15">#REF!</definedName>
    <definedName name="____________A81614">#REF!</definedName>
    <definedName name="____________A91614" localSheetId="15">#REF!</definedName>
    <definedName name="____________A91614">#REF!</definedName>
    <definedName name="____________aa1" localSheetId="2" hidden="1">{"'PROFITABILITY'!$A$1:$F$45"}</definedName>
    <definedName name="____________aa1" localSheetId="22" hidden="1">{"'PROFITABILITY'!$A$1:$F$45"}</definedName>
    <definedName name="____________aa1" localSheetId="18" hidden="1">{"'PROFITABILITY'!$A$1:$F$45"}</definedName>
    <definedName name="____________aa1" localSheetId="21" hidden="1">{"'PROFITABILITY'!$A$1:$F$45"}</definedName>
    <definedName name="____________aa1" localSheetId="25" hidden="1">{"'PROFITABILITY'!$A$1:$F$45"}</definedName>
    <definedName name="____________aa1" localSheetId="15" hidden="1">{"'PROFITABILITY'!$A$1:$F$45"}</definedName>
    <definedName name="____________aa1" localSheetId="20" hidden="1">{"'PROFITABILITY'!$A$1:$F$45"}</definedName>
    <definedName name="____________aa1" hidden="1">{"'PROFITABILITY'!$A$1:$F$45"}</definedName>
    <definedName name="____________aoc1">#REF!</definedName>
    <definedName name="____________aoc2">#REF!</definedName>
    <definedName name="____________aoc3">#REF!</definedName>
    <definedName name="____________aoc4">#REF!</definedName>
    <definedName name="____________b111121">'[3]PACK (B)'!#REF!</definedName>
    <definedName name="____________CAN112">13.42</definedName>
    <definedName name="____________CAN113">12.98</definedName>
    <definedName name="____________CAN117">12.7</definedName>
    <definedName name="____________CAN118">13.27</definedName>
    <definedName name="____________CAN120">11.72</definedName>
    <definedName name="____________CAN210">10.38</definedName>
    <definedName name="____________CAN211">10.58</definedName>
    <definedName name="____________CAN213">10.56</definedName>
    <definedName name="____________CAN215">10.22</definedName>
    <definedName name="____________CAN216">9.61</definedName>
    <definedName name="____________CAN217">10.47</definedName>
    <definedName name="____________CAN219">10.91</definedName>
    <definedName name="____________CAN220">11.09</definedName>
    <definedName name="____________CAN221">11.25</definedName>
    <definedName name="____________CAN222">10.17</definedName>
    <definedName name="____________CAN223">9.89</definedName>
    <definedName name="____________CAN230">10.79</definedName>
    <definedName name="____________can421">40.2</definedName>
    <definedName name="____________can422">41.57</definedName>
    <definedName name="____________can423">43.9</definedName>
    <definedName name="____________can424">41.19</definedName>
    <definedName name="____________can425">42.81</definedName>
    <definedName name="____________can426">40.77</definedName>
    <definedName name="____________can427">40.92</definedName>
    <definedName name="____________can428">39.29</definedName>
    <definedName name="____________can429">45.19</definedName>
    <definedName name="____________can430">40.73</definedName>
    <definedName name="____________can431">42.52</definedName>
    <definedName name="____________can432">42.53</definedName>
    <definedName name="____________can433">43.69</definedName>
    <definedName name="____________can434">40.43</definedName>
    <definedName name="____________can435">43.3</definedName>
    <definedName name="____________dec05" localSheetId="22" hidden="1">{"'Sheet1'!$A$4386:$N$4591"}</definedName>
    <definedName name="____________dec05" localSheetId="18" hidden="1">{"'Sheet1'!$A$4386:$N$4591"}</definedName>
    <definedName name="____________dec05" localSheetId="21" hidden="1">{"'Sheet1'!$A$4386:$N$4591"}</definedName>
    <definedName name="____________dec05" localSheetId="25" hidden="1">{"'Sheet1'!$A$4386:$N$4591"}</definedName>
    <definedName name="____________dec05" localSheetId="15" hidden="1">{"'Sheet1'!$A$4386:$N$4591"}</definedName>
    <definedName name="____________dec05" localSheetId="20" hidden="1">{"'Sheet1'!$A$4386:$N$4591"}</definedName>
    <definedName name="____________dec05" hidden="1">{"'Sheet1'!$A$4386:$N$4591"}</definedName>
    <definedName name="____________dol12" localSheetId="2">#REF!</definedName>
    <definedName name="____________dol12">#REF!</definedName>
    <definedName name="____________dol6" localSheetId="2">#REF!</definedName>
    <definedName name="____________dol6">#REF!</definedName>
    <definedName name="____________f1">#REF!</definedName>
    <definedName name="____________g1">#REF!</definedName>
    <definedName name="____________IDA1" localSheetId="2">#REF!</definedName>
    <definedName name="____________IDA1">#REF!</definedName>
    <definedName name="____________in18900">#REF!</definedName>
    <definedName name="____________iv19000">#REF!</definedName>
    <definedName name="____________KEY3" hidden="1">'[6]SC Cost FEB 03'!#REF!</definedName>
    <definedName name="____________lb1">#REF!</definedName>
    <definedName name="____________lb2">#REF!</definedName>
    <definedName name="____________m20">#REF!</definedName>
    <definedName name="____________m234">#REF!</definedName>
    <definedName name="____________m35">#REF!</definedName>
    <definedName name="____________mac2">200</definedName>
    <definedName name="____________mix10">4.5</definedName>
    <definedName name="____________mix15">264/50</definedName>
    <definedName name="____________mix20">330/50</definedName>
    <definedName name="____________mix30">350/50</definedName>
    <definedName name="____________mix40">450/50</definedName>
    <definedName name="____________mm1" localSheetId="18">#REF!</definedName>
    <definedName name="____________mm1">#REF!</definedName>
    <definedName name="____________mm2" localSheetId="18">#REF!</definedName>
    <definedName name="____________mm2">#REF!</definedName>
    <definedName name="____________mm3" localSheetId="18">#REF!</definedName>
    <definedName name="____________mm3">#REF!</definedName>
    <definedName name="____________Nov2007" localSheetId="2" hidden="1">{"'PROFITABILITY'!$A$1:$F$45"}</definedName>
    <definedName name="____________Nov2007" localSheetId="22" hidden="1">{"'PROFITABILITY'!$A$1:$F$45"}</definedName>
    <definedName name="____________Nov2007" localSheetId="18" hidden="1">{"'PROFITABILITY'!$A$1:$F$45"}</definedName>
    <definedName name="____________Nov2007" localSheetId="21" hidden="1">{"'PROFITABILITY'!$A$1:$F$45"}</definedName>
    <definedName name="____________Nov2007" localSheetId="25" hidden="1">{"'PROFITABILITY'!$A$1:$F$45"}</definedName>
    <definedName name="____________Nov2007" localSheetId="15" hidden="1">{"'PROFITABILITY'!$A$1:$F$45"}</definedName>
    <definedName name="____________Nov2007" localSheetId="20" hidden="1">{"'PROFITABILITY'!$A$1:$F$45"}</definedName>
    <definedName name="____________Nov2007" hidden="1">{"'PROFITABILITY'!$A$1:$F$45"}</definedName>
    <definedName name="____________sh1">90</definedName>
    <definedName name="____________sh2">120</definedName>
    <definedName name="____________sh3">150</definedName>
    <definedName name="____________sh4">180</definedName>
    <definedName name="____________tab1" localSheetId="18">#REF!</definedName>
    <definedName name="____________tab1" localSheetId="21">#REF!</definedName>
    <definedName name="____________tab1" localSheetId="25">#REF!</definedName>
    <definedName name="____________tab1">#REF!</definedName>
    <definedName name="____________tab2" localSheetId="18">#REF!</definedName>
    <definedName name="____________tab2">#REF!</definedName>
    <definedName name="____________VS2004" localSheetId="22" hidden="1">#REF!</definedName>
    <definedName name="____________VS2004" localSheetId="20" hidden="1">#REF!</definedName>
    <definedName name="____________VS2004" hidden="1">#REF!</definedName>
    <definedName name="____________xlnm._FilterDatabase_1">"#REF!"</definedName>
    <definedName name="____________xlnm.Print_Area_1" localSheetId="2">#REF!</definedName>
    <definedName name="____________xlnm.Print_Area_1" localSheetId="22">#REF!</definedName>
    <definedName name="____________xlnm.Print_Area_1" localSheetId="15">#REF!</definedName>
    <definedName name="____________xlnm.Print_Area_1" localSheetId="20">#REF!</definedName>
    <definedName name="____________xlnm.Print_Area_1">#REF!</definedName>
    <definedName name="____________xlnm.Print_Area_13" localSheetId="2">#REF!</definedName>
    <definedName name="____________xlnm.Print_Area_13" localSheetId="22">#REF!</definedName>
    <definedName name="____________xlnm.Print_Area_13" localSheetId="20">#REF!</definedName>
    <definedName name="____________xlnm.Print_Area_13">#REF!</definedName>
    <definedName name="____________xlnm.Print_Area_2" localSheetId="22">#REF!</definedName>
    <definedName name="____________xlnm.Print_Area_2" localSheetId="20">#REF!</definedName>
    <definedName name="____________xlnm.Print_Area_2">#REF!</definedName>
    <definedName name="____________xlnm.Print_Area_3" localSheetId="22">#REF!</definedName>
    <definedName name="____________xlnm.Print_Area_3" localSheetId="20">#REF!</definedName>
    <definedName name="____________xlnm.Print_Area_3">#REF!</definedName>
    <definedName name="____________xlnm.Print_Titles_1">#REF!</definedName>
    <definedName name="____________xlnm.Print_Titles_2" localSheetId="2">(#REF!,#REF!)</definedName>
    <definedName name="____________xlnm.Print_Titles_2" localSheetId="18">(#REF!,#REF!)</definedName>
    <definedName name="____________xlnm.Print_Titles_2">(#REF!,#REF!)</definedName>
    <definedName name="____________xlnm.Print_Titles_3" localSheetId="2">(#REF!,#REF!)</definedName>
    <definedName name="____________xlnm.Print_Titles_3" localSheetId="22">(#REF!,#REF!)</definedName>
    <definedName name="____________xlnm.Print_Titles_3" localSheetId="20">(#REF!,#REF!)</definedName>
    <definedName name="____________xlnm.Print_Titles_3">(#REF!,#REF!)</definedName>
    <definedName name="___________A65537">#REF!</definedName>
    <definedName name="___________A655600">#REF!</definedName>
    <definedName name="___________a655601">#REF!</definedName>
    <definedName name="___________A71614" localSheetId="15">#REF!</definedName>
    <definedName name="___________A71614">#REF!</definedName>
    <definedName name="___________A81614" localSheetId="15">#REF!</definedName>
    <definedName name="___________A81614">#REF!</definedName>
    <definedName name="___________A91614" localSheetId="15">#REF!</definedName>
    <definedName name="___________A91614">#REF!</definedName>
    <definedName name="___________aa1" localSheetId="2" hidden="1">{"'PROFITABILITY'!$A$1:$F$45"}</definedName>
    <definedName name="___________aa1" localSheetId="22" hidden="1">{"'PROFITABILITY'!$A$1:$F$45"}</definedName>
    <definedName name="___________aa1" localSheetId="18" hidden="1">{"'PROFITABILITY'!$A$1:$F$45"}</definedName>
    <definedName name="___________aa1" localSheetId="21" hidden="1">{"'PROFITABILITY'!$A$1:$F$45"}</definedName>
    <definedName name="___________aa1" localSheetId="25" hidden="1">{"'PROFITABILITY'!$A$1:$F$45"}</definedName>
    <definedName name="___________aa1" localSheetId="15" hidden="1">{"'PROFITABILITY'!$A$1:$F$45"}</definedName>
    <definedName name="___________aa1" localSheetId="20" hidden="1">{"'PROFITABILITY'!$A$1:$F$45"}</definedName>
    <definedName name="___________aa1" hidden="1">{"'PROFITABILITY'!$A$1:$F$45"}</definedName>
    <definedName name="___________aoc1">#REF!</definedName>
    <definedName name="___________aoc2">#REF!</definedName>
    <definedName name="___________aoc3">#REF!</definedName>
    <definedName name="___________aoc4">#REF!</definedName>
    <definedName name="___________b111121" localSheetId="21">#REF!</definedName>
    <definedName name="___________b111121" localSheetId="25">#REF!</definedName>
    <definedName name="___________b111121">#REF!</definedName>
    <definedName name="___________CAN112">13.42</definedName>
    <definedName name="___________CAN113">12.98</definedName>
    <definedName name="___________CAN117">12.7</definedName>
    <definedName name="___________CAN118">13.27</definedName>
    <definedName name="___________CAN120">11.72</definedName>
    <definedName name="___________CAN210">10.38</definedName>
    <definedName name="___________CAN211">10.58</definedName>
    <definedName name="___________CAN213">10.56</definedName>
    <definedName name="___________CAN215">10.22</definedName>
    <definedName name="___________CAN216">9.61</definedName>
    <definedName name="___________CAN217">10.47</definedName>
    <definedName name="___________CAN219">10.91</definedName>
    <definedName name="___________CAN220">11.09</definedName>
    <definedName name="___________CAN221">11.25</definedName>
    <definedName name="___________CAN222">10.17</definedName>
    <definedName name="___________CAN223">9.89</definedName>
    <definedName name="___________CAN230">10.79</definedName>
    <definedName name="___________can421">40.2</definedName>
    <definedName name="___________can422">41.57</definedName>
    <definedName name="___________can423">43.9</definedName>
    <definedName name="___________can424">41.19</definedName>
    <definedName name="___________can425">42.81</definedName>
    <definedName name="___________can426">40.77</definedName>
    <definedName name="___________can427">40.92</definedName>
    <definedName name="___________can428">39.29</definedName>
    <definedName name="___________can429">45.19</definedName>
    <definedName name="___________can430">40.73</definedName>
    <definedName name="___________can431">42.52</definedName>
    <definedName name="___________can432">42.53</definedName>
    <definedName name="___________can433">43.69</definedName>
    <definedName name="___________can434">40.43</definedName>
    <definedName name="___________can435">43.3</definedName>
    <definedName name="___________cem124" localSheetId="18">#REF!</definedName>
    <definedName name="___________cem124">#REF!</definedName>
    <definedName name="___________dec05" localSheetId="22" hidden="1">{"'Sheet1'!$A$4386:$N$4591"}</definedName>
    <definedName name="___________dec05" localSheetId="18" hidden="1">{"'Sheet1'!$A$4386:$N$4591"}</definedName>
    <definedName name="___________dec05" localSheetId="21" hidden="1">{"'Sheet1'!$A$4386:$N$4591"}</definedName>
    <definedName name="___________dec05" localSheetId="25" hidden="1">{"'Sheet1'!$A$4386:$N$4591"}</definedName>
    <definedName name="___________dec05" localSheetId="15" hidden="1">{"'Sheet1'!$A$4386:$N$4591"}</definedName>
    <definedName name="___________dec05" localSheetId="20" hidden="1">{"'Sheet1'!$A$4386:$N$4591"}</definedName>
    <definedName name="___________dec05" hidden="1">{"'Sheet1'!$A$4386:$N$4591"}</definedName>
    <definedName name="___________dol12" localSheetId="2">#REF!</definedName>
    <definedName name="___________dol12">#REF!</definedName>
    <definedName name="___________dol6" localSheetId="2">#REF!</definedName>
    <definedName name="___________dol6">#REF!</definedName>
    <definedName name="___________f1">#REF!</definedName>
    <definedName name="___________g1">#REF!</definedName>
    <definedName name="___________IDA1" localSheetId="2">#REF!</definedName>
    <definedName name="___________IDA1">#REF!</definedName>
    <definedName name="___________in18900">#REF!</definedName>
    <definedName name="___________iv19000">#REF!</definedName>
    <definedName name="___________Ki1">[9]grid!$C$182</definedName>
    <definedName name="___________Ki2">[9]grid!$C$191</definedName>
    <definedName name="___________lb1">#REF!</definedName>
    <definedName name="___________lb2">#REF!</definedName>
    <definedName name="___________m20">#REF!</definedName>
    <definedName name="___________m234">#REF!</definedName>
    <definedName name="___________m35">#REF!</definedName>
    <definedName name="___________mac2">200</definedName>
    <definedName name="___________mix10">4.5</definedName>
    <definedName name="___________mix15">264/50</definedName>
    <definedName name="___________mix20">330/50</definedName>
    <definedName name="___________mix30">350/50</definedName>
    <definedName name="___________mix40">450/50</definedName>
    <definedName name="___________mm1" localSheetId="18">#REF!</definedName>
    <definedName name="___________mm1">#REF!</definedName>
    <definedName name="___________mm2" localSheetId="18">#REF!</definedName>
    <definedName name="___________mm2">#REF!</definedName>
    <definedName name="___________mm3" localSheetId="18">#REF!</definedName>
    <definedName name="___________mm3">#REF!</definedName>
    <definedName name="___________Nov2007" localSheetId="2" hidden="1">{"'PROFITABILITY'!$A$1:$F$45"}</definedName>
    <definedName name="___________Nov2007" localSheetId="22" hidden="1">{"'PROFITABILITY'!$A$1:$F$45"}</definedName>
    <definedName name="___________Nov2007" localSheetId="18" hidden="1">{"'PROFITABILITY'!$A$1:$F$45"}</definedName>
    <definedName name="___________Nov2007" localSheetId="21" hidden="1">{"'PROFITABILITY'!$A$1:$F$45"}</definedName>
    <definedName name="___________Nov2007" localSheetId="25" hidden="1">{"'PROFITABILITY'!$A$1:$F$45"}</definedName>
    <definedName name="___________Nov2007" localSheetId="15" hidden="1">{"'PROFITABILITY'!$A$1:$F$45"}</definedName>
    <definedName name="___________Nov2007" localSheetId="20" hidden="1">{"'PROFITABILITY'!$A$1:$F$45"}</definedName>
    <definedName name="___________Nov2007" hidden="1">{"'PROFITABILITY'!$A$1:$F$45"}</definedName>
    <definedName name="___________sh1">90</definedName>
    <definedName name="___________sh2">120</definedName>
    <definedName name="___________sh3">150</definedName>
    <definedName name="___________sh4">180</definedName>
    <definedName name="___________tab1" localSheetId="18">#REF!</definedName>
    <definedName name="___________tab1" localSheetId="21">#REF!</definedName>
    <definedName name="___________tab1" localSheetId="25">#REF!</definedName>
    <definedName name="___________tab1">#REF!</definedName>
    <definedName name="___________tab2" localSheetId="18">#REF!</definedName>
    <definedName name="___________tab2">#REF!</definedName>
    <definedName name="___________VS2004" localSheetId="22" hidden="1">#REF!</definedName>
    <definedName name="___________VS2004" localSheetId="20" hidden="1">#REF!</definedName>
    <definedName name="___________VS2004" hidden="1">#REF!</definedName>
    <definedName name="___________xlnm._FilterDatabase_1">#REF!</definedName>
    <definedName name="___________xlnm._FilterDatabase_2">#REF!</definedName>
    <definedName name="___________xlnm.Print_Area_1" localSheetId="22">#REF!</definedName>
    <definedName name="___________xlnm.Print_Area_1" localSheetId="20">#REF!</definedName>
    <definedName name="___________xlnm.Print_Area_1">#REF!</definedName>
    <definedName name="___________xlnm.Print_Area_10">#REF!</definedName>
    <definedName name="___________xlnm.Print_Area_13">#REF!</definedName>
    <definedName name="___________xlnm.Print_Area_2" localSheetId="22">#REF!</definedName>
    <definedName name="___________xlnm.Print_Area_2" localSheetId="20">#REF!</definedName>
    <definedName name="___________xlnm.Print_Area_2">#REF!</definedName>
    <definedName name="___________xlnm.Print_Area_3" localSheetId="2">"#NAME?"</definedName>
    <definedName name="___________xlnm.Print_Area_3" localSheetId="22">"#NAME?"</definedName>
    <definedName name="___________xlnm.Print_Area_3" localSheetId="21">"#NAME?"</definedName>
    <definedName name="___________xlnm.Print_Area_3" localSheetId="25">"#NAME?"</definedName>
    <definedName name="___________xlnm.Print_Area_3" localSheetId="15">"#NAME?"</definedName>
    <definedName name="___________xlnm.Print_Area_3" localSheetId="20">"#NAME?"</definedName>
    <definedName name="___________xlnm.Print_Area_3">#REF!</definedName>
    <definedName name="___________xlnm.Print_Area_4" localSheetId="2">#REF!</definedName>
    <definedName name="___________xlnm.Print_Area_4" localSheetId="18">#REF!</definedName>
    <definedName name="___________xlnm.Print_Area_4">#REF!</definedName>
    <definedName name="___________xlnm.Print_Area_5" localSheetId="2">#REF!</definedName>
    <definedName name="___________xlnm.Print_Area_5">#REF!</definedName>
    <definedName name="___________xlnm.Print_Area_6" localSheetId="2">#REF!</definedName>
    <definedName name="___________xlnm.Print_Area_6">#REF!</definedName>
    <definedName name="___________xlnm.Print_Area_7">#REF!</definedName>
    <definedName name="___________xlnm.Print_Area_8">#REF!</definedName>
    <definedName name="___________xlnm.Print_Area_9">#REF!</definedName>
    <definedName name="___________xlnm.Print_Titles">#REF!</definedName>
    <definedName name="___________xlnm.Print_Titles_1">#REF!</definedName>
    <definedName name="___________xlnm.Print_Titles_2" localSheetId="2">(#REF!,#REF!)</definedName>
    <definedName name="___________xlnm.Print_Titles_2" localSheetId="18">(#REF!,#REF!)</definedName>
    <definedName name="___________xlnm.Print_Titles_2">(#REF!,#REF!)</definedName>
    <definedName name="___________xlnm.Print_Titles_3" localSheetId="2">(#REF!,#REF!)</definedName>
    <definedName name="___________xlnm.Print_Titles_3" localSheetId="22">(#REF!,#REF!)</definedName>
    <definedName name="___________xlnm.Print_Titles_3" localSheetId="20">(#REF!,#REF!)</definedName>
    <definedName name="___________xlnm.Print_Titles_3">(#REF!,#REF!)</definedName>
    <definedName name="__________A65537">#REF!</definedName>
    <definedName name="__________A655600">#REF!</definedName>
    <definedName name="__________a655601">#REF!</definedName>
    <definedName name="__________A71614" localSheetId="15">#REF!</definedName>
    <definedName name="__________A71614">#REF!</definedName>
    <definedName name="__________A81614" localSheetId="15">#REF!</definedName>
    <definedName name="__________A81614">#REF!</definedName>
    <definedName name="__________A91614" localSheetId="15">#REF!</definedName>
    <definedName name="__________A91614">#REF!</definedName>
    <definedName name="__________a999999">#REF!</definedName>
    <definedName name="__________aa1" localSheetId="2" hidden="1">{"'PROFITABILITY'!$A$1:$F$45"}</definedName>
    <definedName name="__________aa1" localSheetId="22" hidden="1">{"'PROFITABILITY'!$A$1:$F$45"}</definedName>
    <definedName name="__________aa1" localSheetId="18" hidden="1">{"'PROFITABILITY'!$A$1:$F$45"}</definedName>
    <definedName name="__________aa1" localSheetId="21" hidden="1">{"'PROFITABILITY'!$A$1:$F$45"}</definedName>
    <definedName name="__________aa1" localSheetId="25" hidden="1">{"'PROFITABILITY'!$A$1:$F$45"}</definedName>
    <definedName name="__________aa1" localSheetId="15" hidden="1">{"'PROFITABILITY'!$A$1:$F$45"}</definedName>
    <definedName name="__________aa1" localSheetId="20" hidden="1">{"'PROFITABILITY'!$A$1:$F$45"}</definedName>
    <definedName name="__________aa1" hidden="1">{"'PROFITABILITY'!$A$1:$F$45"}</definedName>
    <definedName name="__________aoc1">#REF!</definedName>
    <definedName name="__________aoc2">#REF!</definedName>
    <definedName name="__________aoc3">#REF!</definedName>
    <definedName name="__________aoc4">#REF!</definedName>
    <definedName name="__________b111121">'[3]PACK (B)'!#REF!</definedName>
    <definedName name="__________CAN112">13.42</definedName>
    <definedName name="__________CAN113">12.98</definedName>
    <definedName name="__________CAN117">12.7</definedName>
    <definedName name="__________CAN118">13.27</definedName>
    <definedName name="__________CAN120">11.72</definedName>
    <definedName name="__________CAN210">10.38</definedName>
    <definedName name="__________CAN211">10.58</definedName>
    <definedName name="__________CAN213">10.56</definedName>
    <definedName name="__________CAN215">10.22</definedName>
    <definedName name="__________CAN216">9.61</definedName>
    <definedName name="__________CAN217">10.47</definedName>
    <definedName name="__________CAN219">10.91</definedName>
    <definedName name="__________CAN220">11.09</definedName>
    <definedName name="__________CAN221">11.25</definedName>
    <definedName name="__________CAN222">10.17</definedName>
    <definedName name="__________CAN223">9.89</definedName>
    <definedName name="__________CAN230">10.79</definedName>
    <definedName name="__________can421">40.2</definedName>
    <definedName name="__________can422">41.57</definedName>
    <definedName name="__________can423">43.9</definedName>
    <definedName name="__________can424">41.19</definedName>
    <definedName name="__________can425">42.81</definedName>
    <definedName name="__________can426">40.77</definedName>
    <definedName name="__________can427">40.92</definedName>
    <definedName name="__________can428">39.29</definedName>
    <definedName name="__________can429">45.19</definedName>
    <definedName name="__________can430">40.73</definedName>
    <definedName name="__________can431">42.52</definedName>
    <definedName name="__________can432">42.53</definedName>
    <definedName name="__________can433">43.69</definedName>
    <definedName name="__________can434">40.43</definedName>
    <definedName name="__________can435">43.3</definedName>
    <definedName name="__________dec05" localSheetId="22" hidden="1">{"'Sheet1'!$A$4386:$N$4591"}</definedName>
    <definedName name="__________dec05" localSheetId="18" hidden="1">{"'Sheet1'!$A$4386:$N$4591"}</definedName>
    <definedName name="__________dec05" localSheetId="21" hidden="1">{"'Sheet1'!$A$4386:$N$4591"}</definedName>
    <definedName name="__________dec05" localSheetId="25" hidden="1">{"'Sheet1'!$A$4386:$N$4591"}</definedName>
    <definedName name="__________dec05" localSheetId="15" hidden="1">{"'Sheet1'!$A$4386:$N$4591"}</definedName>
    <definedName name="__________dec05" localSheetId="20" hidden="1">{"'Sheet1'!$A$4386:$N$4591"}</definedName>
    <definedName name="__________dec05" hidden="1">{"'Sheet1'!$A$4386:$N$4591"}</definedName>
    <definedName name="__________dol12" localSheetId="2">#REF!</definedName>
    <definedName name="__________dol12">#REF!</definedName>
    <definedName name="__________dol6" localSheetId="2">#REF!</definedName>
    <definedName name="__________dol6">#REF!</definedName>
    <definedName name="__________f1">#REF!</definedName>
    <definedName name="__________g1">#REF!</definedName>
    <definedName name="__________IDA1" localSheetId="2">#REF!</definedName>
    <definedName name="__________IDA1">#REF!</definedName>
    <definedName name="__________in18900">#REF!</definedName>
    <definedName name="__________iv19000">#REF!</definedName>
    <definedName name="__________Ki1">[9]grid!$C$182</definedName>
    <definedName name="__________Ki2">[9]grid!$C$191</definedName>
    <definedName name="__________lb1">#REF!</definedName>
    <definedName name="__________lb2">#REF!</definedName>
    <definedName name="__________m20">#REF!</definedName>
    <definedName name="__________m234">#REF!</definedName>
    <definedName name="__________m35">#REF!</definedName>
    <definedName name="__________mac2">200</definedName>
    <definedName name="__________mix10">4.5</definedName>
    <definedName name="__________mix15">264/50</definedName>
    <definedName name="__________mix20">330/50</definedName>
    <definedName name="__________mix30">350/50</definedName>
    <definedName name="__________mix40">450/50</definedName>
    <definedName name="__________mm1" localSheetId="18">#REF!</definedName>
    <definedName name="__________mm1">#REF!</definedName>
    <definedName name="__________mm2" localSheetId="18">#REF!</definedName>
    <definedName name="__________mm2">#REF!</definedName>
    <definedName name="__________mm3" localSheetId="18">#REF!</definedName>
    <definedName name="__________mm3">#REF!</definedName>
    <definedName name="__________Nov2007" localSheetId="2" hidden="1">{"'PROFITABILITY'!$A$1:$F$45"}</definedName>
    <definedName name="__________Nov2007" localSheetId="22" hidden="1">{"'PROFITABILITY'!$A$1:$F$45"}</definedName>
    <definedName name="__________Nov2007" localSheetId="18" hidden="1">{"'PROFITABILITY'!$A$1:$F$45"}</definedName>
    <definedName name="__________Nov2007" localSheetId="21" hidden="1">{"'PROFITABILITY'!$A$1:$F$45"}</definedName>
    <definedName name="__________Nov2007" localSheetId="25" hidden="1">{"'PROFITABILITY'!$A$1:$F$45"}</definedName>
    <definedName name="__________Nov2007" localSheetId="15" hidden="1">{"'PROFITABILITY'!$A$1:$F$45"}</definedName>
    <definedName name="__________Nov2007" localSheetId="20" hidden="1">{"'PROFITABILITY'!$A$1:$F$45"}</definedName>
    <definedName name="__________Nov2007" hidden="1">{"'PROFITABILITY'!$A$1:$F$45"}</definedName>
    <definedName name="__________sh1">90</definedName>
    <definedName name="__________sh2">120</definedName>
    <definedName name="__________sh3">150</definedName>
    <definedName name="__________sh4">180</definedName>
    <definedName name="__________tab1" localSheetId="18">#REF!</definedName>
    <definedName name="__________tab1" localSheetId="21">#REF!</definedName>
    <definedName name="__________tab1" localSheetId="25">#REF!</definedName>
    <definedName name="__________tab1">#REF!</definedName>
    <definedName name="__________tab2" localSheetId="18">#REF!</definedName>
    <definedName name="__________tab2">#REF!</definedName>
    <definedName name="__________VS2004" localSheetId="22" hidden="1">#REF!</definedName>
    <definedName name="__________VS2004" localSheetId="20" hidden="1">#REF!</definedName>
    <definedName name="__________VS2004" hidden="1">#REF!</definedName>
    <definedName name="__________xlcn.WorksheetConnection_InfoEntryA2D32" localSheetId="2" hidden="1">'[10]Info Entry'!$A$2:$C$32</definedName>
    <definedName name="__________xlcn.WorksheetConnection_InfoEntryA2D32" localSheetId="18" hidden="1">#REF!</definedName>
    <definedName name="__________xlcn.WorksheetConnection_InfoEntryA2D32" localSheetId="21" hidden="1">'[10]Info Entry'!$A$2:$C$32</definedName>
    <definedName name="__________xlcn.WorksheetConnection_InfoEntryA2D32" localSheetId="25" hidden="1">'[10]Info Entry'!$A$2:$C$32</definedName>
    <definedName name="__________xlcn.WorksheetConnection_InfoEntryA2D32" localSheetId="15" hidden="1">#REF!</definedName>
    <definedName name="__________xlcn.WorksheetConnection_InfoEntryA2D32" hidden="1">#REF!</definedName>
    <definedName name="__________xlnm._FilterDatabase_1" localSheetId="22">#REF!</definedName>
    <definedName name="__________xlnm._FilterDatabase_1" localSheetId="15">#REF!</definedName>
    <definedName name="__________xlnm._FilterDatabase_1" localSheetId="20">#REF!</definedName>
    <definedName name="__________xlnm._FilterDatabase_1">#REF!</definedName>
    <definedName name="__________xlnm._FilterDatabase_2" localSheetId="22">#REF!</definedName>
    <definedName name="__________xlnm._FilterDatabase_2" localSheetId="20">#REF!</definedName>
    <definedName name="__________xlnm._FilterDatabase_2">#REF!</definedName>
    <definedName name="__________xlnm._FilterDatabase_5">#N/A</definedName>
    <definedName name="__________xlnm.Print_Area_1" localSheetId="2">#REF!</definedName>
    <definedName name="__________xlnm.Print_Area_1" localSheetId="22">#REF!</definedName>
    <definedName name="__________xlnm.Print_Area_1" localSheetId="15">#REF!</definedName>
    <definedName name="__________xlnm.Print_Area_1" localSheetId="20">#REF!</definedName>
    <definedName name="__________xlnm.Print_Area_1">#REF!</definedName>
    <definedName name="__________xlnm.Print_Area_10" localSheetId="2">#REF!</definedName>
    <definedName name="__________xlnm.Print_Area_10">#REF!</definedName>
    <definedName name="__________xlnm.Print_Area_13" localSheetId="2">#REF!</definedName>
    <definedName name="__________xlnm.Print_Area_13">#REF!</definedName>
    <definedName name="__________xlnm.Print_Area_2" localSheetId="22">#REF!</definedName>
    <definedName name="__________xlnm.Print_Area_2" localSheetId="20">#REF!</definedName>
    <definedName name="__________xlnm.Print_Area_2">#REF!</definedName>
    <definedName name="__________xlnm.Print_Area_3" localSheetId="22">#REF!</definedName>
    <definedName name="__________xlnm.Print_Area_3" localSheetId="20">#REF!</definedName>
    <definedName name="__________xlnm.Print_Area_3">#REF!</definedName>
    <definedName name="__________xlnm.Print_Area_4">#REF!</definedName>
    <definedName name="__________xlnm.Print_Area_5">#REF!</definedName>
    <definedName name="__________xlnm.Print_Area_6">#REF!</definedName>
    <definedName name="__________xlnm.Print_Area_7">#REF!</definedName>
    <definedName name="__________xlnm.Print_Area_8">#REF!</definedName>
    <definedName name="__________xlnm.Print_Area_9">#REF!</definedName>
    <definedName name="__________xlnm.Print_Titles">#REF!</definedName>
    <definedName name="__________xlnm.Print_Titles_1">#REF!</definedName>
    <definedName name="__________xlnm.Print_Titles_2" localSheetId="2">(#REF!,#REF!)</definedName>
    <definedName name="__________xlnm.Print_Titles_2" localSheetId="22">(#REF!,#REF!)</definedName>
    <definedName name="__________xlnm.Print_Titles_2" localSheetId="15">(#REF!,#REF!)</definedName>
    <definedName name="__________xlnm.Print_Titles_2" localSheetId="20">(#REF!,#REF!)</definedName>
    <definedName name="__________xlnm.Print_Titles_2">(#REF!,#REF!)</definedName>
    <definedName name="__________xlnm.Print_Titles_3" localSheetId="2">(#REF!,#REF!)</definedName>
    <definedName name="__________xlnm.Print_Titles_3" localSheetId="22">(#REF!,#REF!)</definedName>
    <definedName name="__________xlnm.Print_Titles_3" localSheetId="20">(#REF!,#REF!)</definedName>
    <definedName name="__________xlnm.Print_Titles_3">(#REF!,#REF!)</definedName>
    <definedName name="_________1____123Graph_ACHART_1" localSheetId="2" hidden="1">#REF!</definedName>
    <definedName name="_________1____123Graph_ACHART_1" localSheetId="22" hidden="1">#REF!</definedName>
    <definedName name="_________1____123Graph_ACHART_1" localSheetId="15" hidden="1">#REF!</definedName>
    <definedName name="_________1____123Graph_ACHART_1" localSheetId="20" hidden="1">#REF!</definedName>
    <definedName name="_________1____123Graph_ACHART_1" hidden="1">#REF!</definedName>
    <definedName name="_________2____123Graph_BCHART_1" localSheetId="2" hidden="1">#REF!</definedName>
    <definedName name="_________2____123Graph_BCHART_1" localSheetId="22" hidden="1">#REF!</definedName>
    <definedName name="_________2____123Graph_BCHART_1" localSheetId="20" hidden="1">#REF!</definedName>
    <definedName name="_________2____123Graph_BCHART_1" hidden="1">#REF!</definedName>
    <definedName name="_________3____123Graph_CCHART_1" localSheetId="2" hidden="1">#REF!</definedName>
    <definedName name="_________3____123Graph_CCHART_1" localSheetId="22" hidden="1">#REF!</definedName>
    <definedName name="_________3____123Graph_CCHART_1" localSheetId="20" hidden="1">#REF!</definedName>
    <definedName name="_________3____123Graph_CCHART_1" hidden="1">#REF!</definedName>
    <definedName name="_________4___123Graph_ACHART_1" hidden="1">#REF!</definedName>
    <definedName name="_________5___123Graph_BCHART_1" hidden="1">#REF!</definedName>
    <definedName name="_________6___123Graph_CCHART_1" hidden="1">#REF!</definedName>
    <definedName name="_________7__123Graph_ACHART_1" hidden="1">#REF!</definedName>
    <definedName name="_________8__123Graph_BCHART_1" hidden="1">#REF!</definedName>
    <definedName name="_________9__123Graph_CCHART_1" hidden="1">#REF!</definedName>
    <definedName name="_________A65537">#REF!</definedName>
    <definedName name="_________A655600">#REF!</definedName>
    <definedName name="_________a655601">#REF!</definedName>
    <definedName name="_________A71614">#REF!</definedName>
    <definedName name="_________A81614">#REF!</definedName>
    <definedName name="_________A91614">#REF!</definedName>
    <definedName name="_________a999999">#REF!</definedName>
    <definedName name="_________aa1" localSheetId="2" hidden="1">{"'PROFITABILITY'!$A$1:$F$45"}</definedName>
    <definedName name="_________aa1" localSheetId="22" hidden="1">{"'PROFITABILITY'!$A$1:$F$45"}</definedName>
    <definedName name="_________aa1" localSheetId="18" hidden="1">{"'PROFITABILITY'!$A$1:$F$45"}</definedName>
    <definedName name="_________aa1" localSheetId="21" hidden="1">{"'PROFITABILITY'!$A$1:$F$45"}</definedName>
    <definedName name="_________aa1" localSheetId="25" hidden="1">{"'PROFITABILITY'!$A$1:$F$45"}</definedName>
    <definedName name="_________aa1" localSheetId="15" hidden="1">{"'PROFITABILITY'!$A$1:$F$45"}</definedName>
    <definedName name="_________aa1" localSheetId="20" hidden="1">{"'PROFITABILITY'!$A$1:$F$45"}</definedName>
    <definedName name="_________aa1" hidden="1">{"'PROFITABILITY'!$A$1:$F$45"}</definedName>
    <definedName name="_________aoc1">#REF!</definedName>
    <definedName name="_________aoc2">#REF!</definedName>
    <definedName name="_________aoc3">#REF!</definedName>
    <definedName name="_________aoc4">#REF!</definedName>
    <definedName name="_________b111121" localSheetId="21">#REF!</definedName>
    <definedName name="_________b111121" localSheetId="25">#REF!</definedName>
    <definedName name="_________b111121">#REF!</definedName>
    <definedName name="_________CAN112">13.42</definedName>
    <definedName name="_________CAN113">12.98</definedName>
    <definedName name="_________CAN117">12.7</definedName>
    <definedName name="_________CAN118">13.27</definedName>
    <definedName name="_________CAN120">11.72</definedName>
    <definedName name="_________CAN210">10.38</definedName>
    <definedName name="_________CAN211">10.58</definedName>
    <definedName name="_________CAN213">10.56</definedName>
    <definedName name="_________CAN215">10.22</definedName>
    <definedName name="_________CAN216">9.61</definedName>
    <definedName name="_________CAN217">10.47</definedName>
    <definedName name="_________CAN219">10.91</definedName>
    <definedName name="_________CAN220">11.09</definedName>
    <definedName name="_________CAN221">11.25</definedName>
    <definedName name="_________CAN222">10.17</definedName>
    <definedName name="_________CAN223">9.89</definedName>
    <definedName name="_________CAN230">10.79</definedName>
    <definedName name="_________can421">40.2</definedName>
    <definedName name="_________can422">41.57</definedName>
    <definedName name="_________can423">43.9</definedName>
    <definedName name="_________can424">41.19</definedName>
    <definedName name="_________can425">42.81</definedName>
    <definedName name="_________can426">40.77</definedName>
    <definedName name="_________can427">40.92</definedName>
    <definedName name="_________can428">39.29</definedName>
    <definedName name="_________can429">45.19</definedName>
    <definedName name="_________can430">40.73</definedName>
    <definedName name="_________can431">42.52</definedName>
    <definedName name="_________can432">42.53</definedName>
    <definedName name="_________can433">43.69</definedName>
    <definedName name="_________can434">40.43</definedName>
    <definedName name="_________can435">43.3</definedName>
    <definedName name="_________cem124" localSheetId="18">#REF!</definedName>
    <definedName name="_________cem124">#REF!</definedName>
    <definedName name="_________dec05" localSheetId="22" hidden="1">{"'Sheet1'!$A$4386:$N$4591"}</definedName>
    <definedName name="_________dec05" localSheetId="18" hidden="1">{"'Sheet1'!$A$4386:$N$4591"}</definedName>
    <definedName name="_________dec05" localSheetId="21" hidden="1">{"'Sheet1'!$A$4386:$N$4591"}</definedName>
    <definedName name="_________dec05" localSheetId="25" hidden="1">{"'Sheet1'!$A$4386:$N$4591"}</definedName>
    <definedName name="_________dec05" localSheetId="15" hidden="1">{"'Sheet1'!$A$4386:$N$4591"}</definedName>
    <definedName name="_________dec05" localSheetId="20" hidden="1">{"'Sheet1'!$A$4386:$N$4591"}</definedName>
    <definedName name="_________dec05" hidden="1">{"'Sheet1'!$A$4386:$N$4591"}</definedName>
    <definedName name="_________dol12" localSheetId="2">#REF!</definedName>
    <definedName name="_________dol12">#REF!</definedName>
    <definedName name="_________dol6" localSheetId="2">#REF!</definedName>
    <definedName name="_________dol6">#REF!</definedName>
    <definedName name="_________f1">#REF!</definedName>
    <definedName name="_________g1">#REF!</definedName>
    <definedName name="_________IDA1" localSheetId="2">#REF!</definedName>
    <definedName name="_________IDA1">#REF!</definedName>
    <definedName name="_________in18900">#REF!</definedName>
    <definedName name="_________iv19000">#REF!</definedName>
    <definedName name="_________Ki1">[9]grid!$C$182</definedName>
    <definedName name="_________Ki2">[9]grid!$C$191</definedName>
    <definedName name="_________lb1">#REF!</definedName>
    <definedName name="_________lb2">#REF!</definedName>
    <definedName name="_________m20">#REF!</definedName>
    <definedName name="_________m234">#REF!</definedName>
    <definedName name="_________m35">#REF!</definedName>
    <definedName name="_________mac2">200</definedName>
    <definedName name="_________mix10">4.5</definedName>
    <definedName name="_________mix15">264/50</definedName>
    <definedName name="_________mix20">330/50</definedName>
    <definedName name="_________mix30">350/50</definedName>
    <definedName name="_________mix40">450/50</definedName>
    <definedName name="_________mm1" localSheetId="18">#REF!</definedName>
    <definedName name="_________mm1">#REF!</definedName>
    <definedName name="_________mm2" localSheetId="18">#REF!</definedName>
    <definedName name="_________mm2">#REF!</definedName>
    <definedName name="_________mm3" localSheetId="18">#REF!</definedName>
    <definedName name="_________mm3">#REF!</definedName>
    <definedName name="_________Nov2007" localSheetId="2" hidden="1">{"'PROFITABILITY'!$A$1:$F$45"}</definedName>
    <definedName name="_________Nov2007" localSheetId="22" hidden="1">{"'PROFITABILITY'!$A$1:$F$45"}</definedName>
    <definedName name="_________Nov2007" localSheetId="18" hidden="1">{"'PROFITABILITY'!$A$1:$F$45"}</definedName>
    <definedName name="_________Nov2007" localSheetId="21" hidden="1">{"'PROFITABILITY'!$A$1:$F$45"}</definedName>
    <definedName name="_________Nov2007" localSheetId="25" hidden="1">{"'PROFITABILITY'!$A$1:$F$45"}</definedName>
    <definedName name="_________Nov2007" localSheetId="15" hidden="1">{"'PROFITABILITY'!$A$1:$F$45"}</definedName>
    <definedName name="_________Nov2007" localSheetId="20" hidden="1">{"'PROFITABILITY'!$A$1:$F$45"}</definedName>
    <definedName name="_________Nov2007" hidden="1">{"'PROFITABILITY'!$A$1:$F$45"}</definedName>
    <definedName name="_________sh1">90</definedName>
    <definedName name="_________sh2">120</definedName>
    <definedName name="_________sh3">150</definedName>
    <definedName name="_________sh4">180</definedName>
    <definedName name="_________tab1" localSheetId="18">#REF!</definedName>
    <definedName name="_________tab1" localSheetId="21">#REF!</definedName>
    <definedName name="_________tab1" localSheetId="25">#REF!</definedName>
    <definedName name="_________tab1">#REF!</definedName>
    <definedName name="_________tab2" localSheetId="18">#REF!</definedName>
    <definedName name="_________tab2">#REF!</definedName>
    <definedName name="_________VS2004" localSheetId="22" hidden="1">#REF!</definedName>
    <definedName name="_________VS2004" localSheetId="20" hidden="1">#REF!</definedName>
    <definedName name="_________VS2004" hidden="1">#REF!</definedName>
    <definedName name="_________xlcn.WorksheetConnection_InfoEntryA2D32" localSheetId="2" hidden="1">'[10]Info Entry'!$A$2:$C$32</definedName>
    <definedName name="_________xlcn.WorksheetConnection_InfoEntryA2D32" localSheetId="18" hidden="1">#REF!</definedName>
    <definedName name="_________xlcn.WorksheetConnection_InfoEntryA2D32" localSheetId="21" hidden="1">'[10]Info Entry'!$A$2:$C$32</definedName>
    <definedName name="_________xlcn.WorksheetConnection_InfoEntryA2D32" localSheetId="25" hidden="1">'[10]Info Entry'!$A$2:$C$32</definedName>
    <definedName name="_________xlcn.WorksheetConnection_InfoEntryA2D32" localSheetId="15" hidden="1">#REF!</definedName>
    <definedName name="_________xlcn.WorksheetConnection_InfoEntryA2D32" hidden="1">#REF!</definedName>
    <definedName name="_________xlnm._FilterDatabase_1" localSheetId="22">#REF!</definedName>
    <definedName name="_________xlnm._FilterDatabase_1" localSheetId="15">#REF!</definedName>
    <definedName name="_________xlnm._FilterDatabase_1" localSheetId="20">#REF!</definedName>
    <definedName name="_________xlnm._FilterDatabase_1">#REF!</definedName>
    <definedName name="_________xlnm._FilterDatabase_2" localSheetId="22">#REF!</definedName>
    <definedName name="_________xlnm._FilterDatabase_2" localSheetId="20">#REF!</definedName>
    <definedName name="_________xlnm._FilterDatabase_2">#REF!</definedName>
    <definedName name="_________xlnm._FilterDatabase_3">#REF!</definedName>
    <definedName name="_________xlnm._FilterDatabase_4">#REF!</definedName>
    <definedName name="_________xlnm._FilterDatabase_5">#N/A</definedName>
    <definedName name="_________xlnm.Print_Area_1" localSheetId="2">#REF!</definedName>
    <definedName name="_________xlnm.Print_Area_1" localSheetId="22">#REF!</definedName>
    <definedName name="_________xlnm.Print_Area_1" localSheetId="15">#REF!</definedName>
    <definedName name="_________xlnm.Print_Area_1" localSheetId="20">#REF!</definedName>
    <definedName name="_________xlnm.Print_Area_1">#REF!</definedName>
    <definedName name="_________xlnm.Print_Area_1_1">"#REF!"</definedName>
    <definedName name="_________xlnm.Print_Area_10" localSheetId="2">#REF!</definedName>
    <definedName name="_________xlnm.Print_Area_10" localSheetId="22">#REF!</definedName>
    <definedName name="_________xlnm.Print_Area_10" localSheetId="15">#REF!</definedName>
    <definedName name="_________xlnm.Print_Area_10" localSheetId="20">#REF!</definedName>
    <definedName name="_________xlnm.Print_Area_10">#REF!</definedName>
    <definedName name="_________xlnm.Print_Area_10_1">"#REF!"</definedName>
    <definedName name="_________xlnm.Print_Area_11" localSheetId="2">#REF!</definedName>
    <definedName name="_________xlnm.Print_Area_11" localSheetId="22">#REF!</definedName>
    <definedName name="_________xlnm.Print_Area_11" localSheetId="15">#REF!</definedName>
    <definedName name="_________xlnm.Print_Area_11" localSheetId="20">#REF!</definedName>
    <definedName name="_________xlnm.Print_Area_11">#REF!</definedName>
    <definedName name="_________xlnm.Print_Area_13" localSheetId="2">#REF!</definedName>
    <definedName name="_________xlnm.Print_Area_13" localSheetId="22">#REF!</definedName>
    <definedName name="_________xlnm.Print_Area_13" localSheetId="20">#REF!</definedName>
    <definedName name="_________xlnm.Print_Area_13">#REF!</definedName>
    <definedName name="_________xlnm.Print_Area_2" localSheetId="22">#REF!</definedName>
    <definedName name="_________xlnm.Print_Area_2" localSheetId="20">#REF!</definedName>
    <definedName name="_________xlnm.Print_Area_2">#REF!</definedName>
    <definedName name="_________xlnm.Print_Area_2_1">"#REF!"</definedName>
    <definedName name="_________xlnm.Print_Area_3" localSheetId="2">#REF!</definedName>
    <definedName name="_________xlnm.Print_Area_3" localSheetId="22">#REF!</definedName>
    <definedName name="_________xlnm.Print_Area_3" localSheetId="15">#REF!</definedName>
    <definedName name="_________xlnm.Print_Area_3" localSheetId="20">#REF!</definedName>
    <definedName name="_________xlnm.Print_Area_3">#REF!</definedName>
    <definedName name="_________xlnm.Print_Area_4" localSheetId="2">#REF!</definedName>
    <definedName name="_________xlnm.Print_Area_4">#REF!</definedName>
    <definedName name="_________xlnm.Print_Area_5" localSheetId="2">#REF!</definedName>
    <definedName name="_________xlnm.Print_Area_5">#REF!</definedName>
    <definedName name="_________xlnm.Print_Area_6">#REF!</definedName>
    <definedName name="_________xlnm.Print_Area_7">#REF!</definedName>
    <definedName name="_________xlnm.Print_Area_8">#REF!</definedName>
    <definedName name="_________xlnm.Print_Area_9">#REF!</definedName>
    <definedName name="_________xlnm.Print_Titles">#REF!</definedName>
    <definedName name="_________xlnm.Print_Titles_1">#REF!</definedName>
    <definedName name="_________xlnm.Print_Titles_2" localSheetId="2">(#REF!,#REF!)</definedName>
    <definedName name="_________xlnm.Print_Titles_2" localSheetId="18">(#REF!,#REF!)</definedName>
    <definedName name="_________xlnm.Print_Titles_2">(#REF!,#REF!)</definedName>
    <definedName name="_________xlnm.Print_Titles_3" localSheetId="2">(#REF!,#REF!)</definedName>
    <definedName name="_________xlnm.Print_Titles_3" localSheetId="22">(#REF!,#REF!)</definedName>
    <definedName name="_________xlnm.Print_Titles_3" localSheetId="20">(#REF!,#REF!)</definedName>
    <definedName name="_________xlnm.Print_Titles_3">(#REF!,#REF!)</definedName>
    <definedName name="_________xlnm.Print_Titles_4" localSheetId="2">#REF!</definedName>
    <definedName name="_________xlnm.Print_Titles_4" localSheetId="22">#REF!</definedName>
    <definedName name="_________xlnm.Print_Titles_4" localSheetId="15">#REF!</definedName>
    <definedName name="_________xlnm.Print_Titles_4" localSheetId="20">#REF!</definedName>
    <definedName name="_________xlnm.Print_Titles_4">#REF!</definedName>
    <definedName name="_________xlnm.Print_Titles_7" localSheetId="2">#REF!</definedName>
    <definedName name="_________xlnm.Print_Titles_7">#REF!</definedName>
    <definedName name="________1____123Graph_ACHART_1" localSheetId="2" hidden="1">#REF!</definedName>
    <definedName name="________1____123Graph_ACHART_1" hidden="1">#REF!</definedName>
    <definedName name="________2____123Graph_BCHART_1" hidden="1">#REF!</definedName>
    <definedName name="________3____123Graph_CCHART_1" hidden="1">#REF!</definedName>
    <definedName name="________4_____a">#REF!</definedName>
    <definedName name="________4___123Graph_ACHART_1" hidden="1">#REF!</definedName>
    <definedName name="________5___123Graph_BCHART_1" hidden="1">#REF!</definedName>
    <definedName name="________6___123Graph_CCHART_1" hidden="1">#REF!</definedName>
    <definedName name="________7__123Graph_ACHART_1" hidden="1">#REF!</definedName>
    <definedName name="________8__123Graph_BCHART_1" hidden="1">#REF!</definedName>
    <definedName name="________9__123Graph_CCHART_1" hidden="1">#REF!</definedName>
    <definedName name="________A65537">#REF!</definedName>
    <definedName name="________A655600">#REF!</definedName>
    <definedName name="________a655601">#REF!</definedName>
    <definedName name="________A71614">#REF!</definedName>
    <definedName name="________A81614">#REF!</definedName>
    <definedName name="________A91614">#REF!</definedName>
    <definedName name="________a999999">#REF!</definedName>
    <definedName name="________aa1" localSheetId="2" hidden="1">{"'PROFITABILITY'!$A$1:$F$45"}</definedName>
    <definedName name="________aa1" localSheetId="22" hidden="1">{"'PROFITABILITY'!$A$1:$F$45"}</definedName>
    <definedName name="________aa1" localSheetId="18" hidden="1">{"'PROFITABILITY'!$A$1:$F$45"}</definedName>
    <definedName name="________aa1" localSheetId="21" hidden="1">{"'PROFITABILITY'!$A$1:$F$45"}</definedName>
    <definedName name="________aa1" localSheetId="25" hidden="1">{"'PROFITABILITY'!$A$1:$F$45"}</definedName>
    <definedName name="________aa1" localSheetId="15" hidden="1">{"'PROFITABILITY'!$A$1:$F$45"}</definedName>
    <definedName name="________aa1" localSheetId="20" hidden="1">{"'PROFITABILITY'!$A$1:$F$45"}</definedName>
    <definedName name="________aa1" hidden="1">{"'PROFITABILITY'!$A$1:$F$45"}</definedName>
    <definedName name="________aoc1">#REF!</definedName>
    <definedName name="________aoc2">#REF!</definedName>
    <definedName name="________aoc3">#REF!</definedName>
    <definedName name="________aoc4">#REF!</definedName>
    <definedName name="________b111121" localSheetId="21">#REF!</definedName>
    <definedName name="________b111121" localSheetId="25">#REF!</definedName>
    <definedName name="________b111121">#REF!</definedName>
    <definedName name="________CAN112">13.42</definedName>
    <definedName name="________CAN113">12.98</definedName>
    <definedName name="________CAN117">12.7</definedName>
    <definedName name="________CAN118">13.27</definedName>
    <definedName name="________CAN120">11.72</definedName>
    <definedName name="________CAN210">10.38</definedName>
    <definedName name="________CAN211">10.58</definedName>
    <definedName name="________CAN213">10.56</definedName>
    <definedName name="________CAN215">10.22</definedName>
    <definedName name="________CAN216">9.61</definedName>
    <definedName name="________CAN217">10.47</definedName>
    <definedName name="________CAN219">10.91</definedName>
    <definedName name="________CAN220">11.09</definedName>
    <definedName name="________CAN221">11.25</definedName>
    <definedName name="________CAN222">10.17</definedName>
    <definedName name="________CAN223">9.89</definedName>
    <definedName name="________CAN230">10.79</definedName>
    <definedName name="________can421">40.2</definedName>
    <definedName name="________can422">41.57</definedName>
    <definedName name="________can423">43.9</definedName>
    <definedName name="________can424">41.19</definedName>
    <definedName name="________can425">42.81</definedName>
    <definedName name="________can426">40.77</definedName>
    <definedName name="________can427">40.92</definedName>
    <definedName name="________can428">39.29</definedName>
    <definedName name="________can429">45.19</definedName>
    <definedName name="________can430">40.73</definedName>
    <definedName name="________can431">42.52</definedName>
    <definedName name="________can432">42.53</definedName>
    <definedName name="________can433">43.69</definedName>
    <definedName name="________can434">40.43</definedName>
    <definedName name="________can435">43.3</definedName>
    <definedName name="________cem124" localSheetId="18">#REF!</definedName>
    <definedName name="________cem124">#REF!</definedName>
    <definedName name="________CU600" localSheetId="2" hidden="1">{#N/A,#N/A,TRUE,"toc";#N/A,#N/A,TRUE,"general";#N/A,#N/A,TRUE,"compressive";#N/A,#N/A,TRUE,"lateral";#N/A,#N/A,TRUE,"shallow"}</definedName>
    <definedName name="________CU600" localSheetId="22" hidden="1">{#N/A,#N/A,TRUE,"toc";#N/A,#N/A,TRUE,"general";#N/A,#N/A,TRUE,"compressive";#N/A,#N/A,TRUE,"lateral";#N/A,#N/A,TRUE,"shallow"}</definedName>
    <definedName name="________CU600" localSheetId="18" hidden="1">{#N/A,#N/A,TRUE,"toc";#N/A,#N/A,TRUE,"general";#N/A,#N/A,TRUE,"compressive";#N/A,#N/A,TRUE,"lateral";#N/A,#N/A,TRUE,"shallow"}</definedName>
    <definedName name="________CU600" localSheetId="21" hidden="1">{#N/A,#N/A,TRUE,"toc";#N/A,#N/A,TRUE,"general";#N/A,#N/A,TRUE,"compressive";#N/A,#N/A,TRUE,"lateral";#N/A,#N/A,TRUE,"shallow"}</definedName>
    <definedName name="________CU600" localSheetId="25" hidden="1">{#N/A,#N/A,TRUE,"toc";#N/A,#N/A,TRUE,"general";#N/A,#N/A,TRUE,"compressive";#N/A,#N/A,TRUE,"lateral";#N/A,#N/A,TRUE,"shallow"}</definedName>
    <definedName name="________CU600" localSheetId="15" hidden="1">{#N/A,#N/A,TRUE,"toc";#N/A,#N/A,TRUE,"general";#N/A,#N/A,TRUE,"compressive";#N/A,#N/A,TRUE,"lateral";#N/A,#N/A,TRUE,"shallow"}</definedName>
    <definedName name="________CU600" localSheetId="20" hidden="1">{#N/A,#N/A,TRUE,"toc";#N/A,#N/A,TRUE,"general";#N/A,#N/A,TRUE,"compressive";#N/A,#N/A,TRUE,"lateral";#N/A,#N/A,TRUE,"shallow"}</definedName>
    <definedName name="________CU600" hidden="1">{#N/A,#N/A,TRUE,"toc";#N/A,#N/A,TRUE,"general";#N/A,#N/A,TRUE,"compressive";#N/A,#N/A,TRUE,"lateral";#N/A,#N/A,TRUE,"shallow"}</definedName>
    <definedName name="________dec05" localSheetId="22" hidden="1">{"'Sheet1'!$A$4386:$N$4591"}</definedName>
    <definedName name="________dec05" localSheetId="18" hidden="1">{"'Sheet1'!$A$4386:$N$4591"}</definedName>
    <definedName name="________dec05" localSheetId="21" hidden="1">{"'Sheet1'!$A$4386:$N$4591"}</definedName>
    <definedName name="________dec05" localSheetId="25" hidden="1">{"'Sheet1'!$A$4386:$N$4591"}</definedName>
    <definedName name="________dec05" localSheetId="15" hidden="1">{"'Sheet1'!$A$4386:$N$4591"}</definedName>
    <definedName name="________dec05" localSheetId="20" hidden="1">{"'Sheet1'!$A$4386:$N$4591"}</definedName>
    <definedName name="________dec05" hidden="1">{"'Sheet1'!$A$4386:$N$4591"}</definedName>
    <definedName name="________DET1" localSheetId="2">[11]Basicrates!$D$39</definedName>
    <definedName name="________DET1" localSheetId="18">#REF!</definedName>
    <definedName name="________DET1" localSheetId="21">[11]Basicrates!$D$39</definedName>
    <definedName name="________DET1" localSheetId="25">[11]Basicrates!$D$39</definedName>
    <definedName name="________DET1" localSheetId="15">#REF!</definedName>
    <definedName name="________DET1">#REF!</definedName>
    <definedName name="________dol12" localSheetId="2">#REF!</definedName>
    <definedName name="________dol12" localSheetId="22">#REF!</definedName>
    <definedName name="________dol12" localSheetId="20">#REF!</definedName>
    <definedName name="________dol12">#REF!</definedName>
    <definedName name="________dol6" localSheetId="2">#REF!</definedName>
    <definedName name="________dol6">#REF!</definedName>
    <definedName name="________f1">#REF!</definedName>
    <definedName name="________FEL1" localSheetId="2">[11]Basicrates!$D$90</definedName>
    <definedName name="________FEL1" localSheetId="18">#REF!</definedName>
    <definedName name="________FEL1" localSheetId="21">[11]Basicrates!$D$90</definedName>
    <definedName name="________FEL1" localSheetId="25">[11]Basicrates!$D$90</definedName>
    <definedName name="________FEL1" localSheetId="15">#REF!</definedName>
    <definedName name="________FEL1">#REF!</definedName>
    <definedName name="________g1" localSheetId="15">#REF!</definedName>
    <definedName name="________g1">#REF!</definedName>
    <definedName name="________GEL1" localSheetId="2">[11]Basicrates!$D$38</definedName>
    <definedName name="________GEL1" localSheetId="18">#REF!</definedName>
    <definedName name="________GEL1" localSheetId="21">[11]Basicrates!$D$38</definedName>
    <definedName name="________GEL1" localSheetId="25">[11]Basicrates!$D$38</definedName>
    <definedName name="________GEL1" localSheetId="15">#REF!</definedName>
    <definedName name="________GEL1">#REF!</definedName>
    <definedName name="________HBG10" localSheetId="2">[11]Basicrates!$F$13</definedName>
    <definedName name="________HBG10" localSheetId="18">#REF!</definedName>
    <definedName name="________HBG10" localSheetId="21">[11]Basicrates!$F$13</definedName>
    <definedName name="________HBG10" localSheetId="25">[11]Basicrates!$F$13</definedName>
    <definedName name="________HBG10" localSheetId="15">#REF!</definedName>
    <definedName name="________HBG10">#REF!</definedName>
    <definedName name="________HBG12" localSheetId="2">[11]Basicrates!$F$12</definedName>
    <definedName name="________HBG12" localSheetId="18">#REF!</definedName>
    <definedName name="________HBG12" localSheetId="21">[11]Basicrates!$F$12</definedName>
    <definedName name="________HBG12" localSheetId="25">[11]Basicrates!$F$12</definedName>
    <definedName name="________HBG12" localSheetId="15">#REF!</definedName>
    <definedName name="________HBG12">#REF!</definedName>
    <definedName name="________HBG25" localSheetId="2">[11]Basicrates!$F$10</definedName>
    <definedName name="________HBG25" localSheetId="18">#REF!</definedName>
    <definedName name="________HBG25" localSheetId="21">[11]Basicrates!$F$10</definedName>
    <definedName name="________HBG25" localSheetId="25">[11]Basicrates!$F$10</definedName>
    <definedName name="________HBG25" localSheetId="15">#REF!</definedName>
    <definedName name="________HBG25">#REF!</definedName>
    <definedName name="________HBG40" localSheetId="2">[11]Basicrates!$F$9</definedName>
    <definedName name="________HBG40" localSheetId="18">#REF!</definedName>
    <definedName name="________HBG40" localSheetId="21">[11]Basicrates!$F$9</definedName>
    <definedName name="________HBG40" localSheetId="25">[11]Basicrates!$F$9</definedName>
    <definedName name="________HBG40" localSheetId="15">#REF!</definedName>
    <definedName name="________HBG40">#REF!</definedName>
    <definedName name="________HBG50" localSheetId="2">[11]Basicrates!$F$8</definedName>
    <definedName name="________HBG50" localSheetId="18">#REF!</definedName>
    <definedName name="________HBG50" localSheetId="21">[11]Basicrates!$F$8</definedName>
    <definedName name="________HBG50" localSheetId="25">[11]Basicrates!$F$8</definedName>
    <definedName name="________HBG50" localSheetId="15">#REF!</definedName>
    <definedName name="________HBG50">#REF!</definedName>
    <definedName name="________HBG6" localSheetId="2">[11]Basicrates!$F$14</definedName>
    <definedName name="________HBG6" localSheetId="18">#REF!</definedName>
    <definedName name="________HBG6" localSheetId="21">[11]Basicrates!$F$14</definedName>
    <definedName name="________HBG6" localSheetId="25">[11]Basicrates!$F$14</definedName>
    <definedName name="________HBG6" localSheetId="15">#REF!</definedName>
    <definedName name="________HBG6">#REF!</definedName>
    <definedName name="________IDA1" localSheetId="22">#REF!</definedName>
    <definedName name="________IDA1" localSheetId="15">#REF!</definedName>
    <definedName name="________IDA1" localSheetId="20">#REF!</definedName>
    <definedName name="________IDA1">#REF!</definedName>
    <definedName name="________in18900" localSheetId="22">#REF!</definedName>
    <definedName name="________in18900" localSheetId="20">#REF!</definedName>
    <definedName name="________in18900">#REF!</definedName>
    <definedName name="________iv19000">#REF!</definedName>
    <definedName name="________KEY3" hidden="1">'[6]SC Cost FEB 03'!#REF!</definedName>
    <definedName name="________Ki1">#REF!</definedName>
    <definedName name="________Ki2">#REF!</definedName>
    <definedName name="________lb1">#REF!</definedName>
    <definedName name="________lb2">#REF!</definedName>
    <definedName name="________m20">#REF!</definedName>
    <definedName name="________m234">#REF!</definedName>
    <definedName name="________m35">#REF!</definedName>
    <definedName name="________mac2">200</definedName>
    <definedName name="________MG1" localSheetId="2">[11]Basicrates!$D$132</definedName>
    <definedName name="________MG1" localSheetId="18">#REF!</definedName>
    <definedName name="________MG1" localSheetId="21">[11]Basicrates!$D$132</definedName>
    <definedName name="________MG1" localSheetId="25">[11]Basicrates!$D$132</definedName>
    <definedName name="________MG1" localSheetId="15">#REF!</definedName>
    <definedName name="________MG1">#REF!</definedName>
    <definedName name="________mix10">4.5</definedName>
    <definedName name="________mix15">264/50</definedName>
    <definedName name="________mix20">330/50</definedName>
    <definedName name="________mix30">350/50</definedName>
    <definedName name="________mix40">450/50</definedName>
    <definedName name="________mm1" localSheetId="18">#REF!</definedName>
    <definedName name="________mm1">#REF!</definedName>
    <definedName name="________mm2" localSheetId="18">#REF!</definedName>
    <definedName name="________mm2">#REF!</definedName>
    <definedName name="________mm3" localSheetId="18">#REF!</definedName>
    <definedName name="________mm3">#REF!</definedName>
    <definedName name="________Mzd1" localSheetId="2">[12]Basicrates!$D$158</definedName>
    <definedName name="________Mzd1" localSheetId="18">#REF!</definedName>
    <definedName name="________Mzd1" localSheetId="21">[12]Basicrates!$D$158</definedName>
    <definedName name="________Mzd1" localSheetId="25">[12]Basicrates!$D$158</definedName>
    <definedName name="________Mzd1" localSheetId="15">#REF!</definedName>
    <definedName name="________Mzd1">#REF!</definedName>
    <definedName name="________Nov2007" localSheetId="2" hidden="1">{"'PROFITABILITY'!$A$1:$F$45"}</definedName>
    <definedName name="________Nov2007" localSheetId="22" hidden="1">{"'PROFITABILITY'!$A$1:$F$45"}</definedName>
    <definedName name="________Nov2007" localSheetId="18" hidden="1">{"'PROFITABILITY'!$A$1:$F$45"}</definedName>
    <definedName name="________Nov2007" localSheetId="21" hidden="1">{"'PROFITABILITY'!$A$1:$F$45"}</definedName>
    <definedName name="________Nov2007" localSheetId="25" hidden="1">{"'PROFITABILITY'!$A$1:$F$45"}</definedName>
    <definedName name="________Nov2007" localSheetId="15" hidden="1">{"'PROFITABILITY'!$A$1:$F$45"}</definedName>
    <definedName name="________Nov2007" localSheetId="20" hidden="1">{"'PROFITABILITY'!$A$1:$F$45"}</definedName>
    <definedName name="________Nov2007" hidden="1">{"'PROFITABILITY'!$A$1:$F$45"}</definedName>
    <definedName name="________OP2" localSheetId="2">[11]Basicrates!$D$152</definedName>
    <definedName name="________OP2" localSheetId="18">#REF!</definedName>
    <definedName name="________OP2" localSheetId="21">[11]Basicrates!$D$152</definedName>
    <definedName name="________OP2" localSheetId="25">[11]Basicrates!$D$152</definedName>
    <definedName name="________OP2" localSheetId="15">#REF!</definedName>
    <definedName name="________OP2">#REF!</definedName>
    <definedName name="________PM123" hidden="1">{"'Sheet1'!$A$4386:$N$4591"}</definedName>
    <definedName name="________sh1">90</definedName>
    <definedName name="________sh2">120</definedName>
    <definedName name="________sh3">150</definedName>
    <definedName name="________sh4">180</definedName>
    <definedName name="________tab1" localSheetId="18">#REF!</definedName>
    <definedName name="________tab1" localSheetId="21">#REF!</definedName>
    <definedName name="________tab1" localSheetId="25">#REF!</definedName>
    <definedName name="________tab1" localSheetId="15">#REF!</definedName>
    <definedName name="________tab1">#REF!</definedName>
    <definedName name="________tab2" localSheetId="15">#REF!</definedName>
    <definedName name="________tab2">#REF!</definedName>
    <definedName name="________VS2004" localSheetId="22" hidden="1">#REF!</definedName>
    <definedName name="________VS2004" localSheetId="20" hidden="1">#REF!</definedName>
    <definedName name="________VS2004" hidden="1">#REF!</definedName>
    <definedName name="________WD2" localSheetId="2">[11]Basicrates!$D$131</definedName>
    <definedName name="________WD2" localSheetId="18">#REF!</definedName>
    <definedName name="________WD2" localSheetId="21">[11]Basicrates!$D$131</definedName>
    <definedName name="________WD2" localSheetId="25">[11]Basicrates!$D$131</definedName>
    <definedName name="________WD2" localSheetId="15">#REF!</definedName>
    <definedName name="________WD2">#REF!</definedName>
    <definedName name="________Xl1">#REF!</definedName>
    <definedName name="________xlcn.WorksheetConnection_InfoEntryA2D32" localSheetId="2" hidden="1">'[10]Info Entry'!$A$2:$C$32</definedName>
    <definedName name="________xlcn.WorksheetConnection_InfoEntryA2D32" localSheetId="18" hidden="1">#REF!</definedName>
    <definedName name="________xlcn.WorksheetConnection_InfoEntryA2D32" localSheetId="21" hidden="1">'[10]Info Entry'!$A$2:$C$32</definedName>
    <definedName name="________xlcn.WorksheetConnection_InfoEntryA2D32" localSheetId="25" hidden="1">'[10]Info Entry'!$A$2:$C$32</definedName>
    <definedName name="________xlcn.WorksheetConnection_InfoEntryA2D32" localSheetId="15" hidden="1">#REF!</definedName>
    <definedName name="________xlcn.WorksheetConnection_InfoEntryA2D32" hidden="1">#REF!</definedName>
    <definedName name="________xlnm._FilterDatabase_1" localSheetId="22">#REF!</definedName>
    <definedName name="________xlnm._FilterDatabase_1" localSheetId="15">#REF!</definedName>
    <definedName name="________xlnm._FilterDatabase_1" localSheetId="20">#REF!</definedName>
    <definedName name="________xlnm._FilterDatabase_1">#REF!</definedName>
    <definedName name="________xlnm._FilterDatabase_2" localSheetId="22">#REF!</definedName>
    <definedName name="________xlnm._FilterDatabase_2" localSheetId="20">#REF!</definedName>
    <definedName name="________xlnm._FilterDatabase_2">#REF!</definedName>
    <definedName name="________xlnm._FilterDatabase_3">#REF!</definedName>
    <definedName name="________xlnm._FilterDatabase_4">#REF!</definedName>
    <definedName name="________xlnm._FilterDatabase_5">#N/A</definedName>
    <definedName name="________xlnm.Print_Area_1" localSheetId="2">#REF!</definedName>
    <definedName name="________xlnm.Print_Area_1" localSheetId="22">#REF!</definedName>
    <definedName name="________xlnm.Print_Area_1" localSheetId="15">#REF!</definedName>
    <definedName name="________xlnm.Print_Area_1" localSheetId="20">#REF!</definedName>
    <definedName name="________xlnm.Print_Area_1">#REF!</definedName>
    <definedName name="________xlnm.Print_Area_1_1">"#REF!"</definedName>
    <definedName name="________xlnm.Print_Area_10" localSheetId="2">#REF!</definedName>
    <definedName name="________xlnm.Print_Area_10" localSheetId="22">#REF!</definedName>
    <definedName name="________xlnm.Print_Area_10" localSheetId="15">#REF!</definedName>
    <definedName name="________xlnm.Print_Area_10" localSheetId="20">#REF!</definedName>
    <definedName name="________xlnm.Print_Area_10">#REF!</definedName>
    <definedName name="________xlnm.Print_Area_10_1">"#REF!"</definedName>
    <definedName name="________xlnm.Print_Area_11" localSheetId="2">#REF!</definedName>
    <definedName name="________xlnm.Print_Area_11" localSheetId="22">#REF!</definedName>
    <definedName name="________xlnm.Print_Area_11" localSheetId="15">#REF!</definedName>
    <definedName name="________xlnm.Print_Area_11" localSheetId="20">#REF!</definedName>
    <definedName name="________xlnm.Print_Area_11">#REF!</definedName>
    <definedName name="________xlnm.Print_Area_11_1">"#REF!"</definedName>
    <definedName name="________xlnm.Print_Area_13" localSheetId="2">#REF!</definedName>
    <definedName name="________xlnm.Print_Area_13" localSheetId="22">#REF!</definedName>
    <definedName name="________xlnm.Print_Area_13" localSheetId="15">#REF!</definedName>
    <definedName name="________xlnm.Print_Area_13" localSheetId="20">#REF!</definedName>
    <definedName name="________xlnm.Print_Area_13">#REF!</definedName>
    <definedName name="________xlnm.Print_Area_2" localSheetId="2">#REF!</definedName>
    <definedName name="________xlnm.Print_Area_2" localSheetId="22">#REF!</definedName>
    <definedName name="________xlnm.Print_Area_2" localSheetId="20">#REF!</definedName>
    <definedName name="________xlnm.Print_Area_2">#REF!</definedName>
    <definedName name="________xlnm.Print_Area_3" localSheetId="22">#REF!</definedName>
    <definedName name="________xlnm.Print_Area_3" localSheetId="20">#REF!</definedName>
    <definedName name="________xlnm.Print_Area_3">#REF!</definedName>
    <definedName name="________xlnm.Print_Area_4">#REF!</definedName>
    <definedName name="________xlnm.Print_Area_5">#REF!</definedName>
    <definedName name="________xlnm.Print_Area_6">#REF!</definedName>
    <definedName name="________xlnm.Print_Area_7">#REF!</definedName>
    <definedName name="________xlnm.Print_Area_8">#REF!</definedName>
    <definedName name="________xlnm.Print_Area_9">#REF!</definedName>
    <definedName name="________xlnm.Print_Titles">#REF!</definedName>
    <definedName name="________xlnm.Print_Titles_1">#REF!</definedName>
    <definedName name="________xlnm.Print_Titles_2" localSheetId="2">(#REF!,#REF!)</definedName>
    <definedName name="________xlnm.Print_Titles_2" localSheetId="18">(#REF!,#REF!)</definedName>
    <definedName name="________xlnm.Print_Titles_2">(#REF!,#REF!)</definedName>
    <definedName name="________xlnm.Print_Titles_3" localSheetId="2">(#REF!,#REF!)</definedName>
    <definedName name="________xlnm.Print_Titles_3" localSheetId="22">(#REF!,#REF!)</definedName>
    <definedName name="________xlnm.Print_Titles_3" localSheetId="20">(#REF!,#REF!)</definedName>
    <definedName name="________xlnm.Print_Titles_3">(#REF!,#REF!)</definedName>
    <definedName name="________xlnm.Print_Titles_4" localSheetId="2">#REF!</definedName>
    <definedName name="________xlnm.Print_Titles_4" localSheetId="22">#REF!</definedName>
    <definedName name="________xlnm.Print_Titles_4" localSheetId="15">#REF!</definedName>
    <definedName name="________xlnm.Print_Titles_4" localSheetId="20">#REF!</definedName>
    <definedName name="________xlnm.Print_Titles_4">#REF!</definedName>
    <definedName name="________xlnm.Print_Titles_7" localSheetId="2">#REF!</definedName>
    <definedName name="________xlnm.Print_Titles_7">#REF!</definedName>
    <definedName name="_______1____123Graph_ACHART_1" localSheetId="2" hidden="1">#REF!</definedName>
    <definedName name="_______1____123Graph_ACHART_1" hidden="1">#REF!</definedName>
    <definedName name="_______2____123Graph_BCHART_1" hidden="1">#REF!</definedName>
    <definedName name="_______3____123Graph_CCHART_1" hidden="1">#REF!</definedName>
    <definedName name="_______4___123Graph_ACHART_1" hidden="1">#REF!</definedName>
    <definedName name="_______5___123Graph_BCHART_1" hidden="1">#REF!</definedName>
    <definedName name="_______6___123Graph_CCHART_1" hidden="1">#REF!</definedName>
    <definedName name="_______7__123Graph_ACHART_1" hidden="1">#REF!</definedName>
    <definedName name="_______8__123Graph_BCHART_1" hidden="1">#REF!</definedName>
    <definedName name="_______9__123Graph_CCHART_1" hidden="1">#REF!</definedName>
    <definedName name="_______a1">#REF!</definedName>
    <definedName name="_______A2">#REF!</definedName>
    <definedName name="_______A65537">#REF!</definedName>
    <definedName name="_______A655600">#REF!</definedName>
    <definedName name="_______a655601">#REF!</definedName>
    <definedName name="_______A71614">#REF!</definedName>
    <definedName name="_______A81614">#REF!</definedName>
    <definedName name="_______A91614">#REF!</definedName>
    <definedName name="_______a999999">#REF!</definedName>
    <definedName name="_______aa1" localSheetId="2" hidden="1">{"'PROFITABILITY'!$A$1:$F$45"}</definedName>
    <definedName name="_______aa1" localSheetId="22" hidden="1">{"'PROFITABILITY'!$A$1:$F$45"}</definedName>
    <definedName name="_______aa1" localSheetId="18" hidden="1">{"'PROFITABILITY'!$A$1:$F$45"}</definedName>
    <definedName name="_______aa1" localSheetId="21" hidden="1">{"'PROFITABILITY'!$A$1:$F$45"}</definedName>
    <definedName name="_______aa1" localSheetId="25" hidden="1">{"'PROFITABILITY'!$A$1:$F$45"}</definedName>
    <definedName name="_______aa1" localSheetId="15" hidden="1">{"'PROFITABILITY'!$A$1:$F$45"}</definedName>
    <definedName name="_______aa1" localSheetId="20" hidden="1">{"'PROFITABILITY'!$A$1:$F$45"}</definedName>
    <definedName name="_______aa1" hidden="1">{"'PROFITABILITY'!$A$1:$F$45"}</definedName>
    <definedName name="_______aoc1">#REF!</definedName>
    <definedName name="_______aoc2">#REF!</definedName>
    <definedName name="_______aoc3">#REF!</definedName>
    <definedName name="_______aoc4">#REF!</definedName>
    <definedName name="_______b111121" localSheetId="21">#REF!</definedName>
    <definedName name="_______b111121" localSheetId="25">#REF!</definedName>
    <definedName name="_______b111121">#REF!</definedName>
    <definedName name="_______CAN112">13.42</definedName>
    <definedName name="_______CAN113">12.98</definedName>
    <definedName name="_______CAN117">12.7</definedName>
    <definedName name="_______CAN118">13.27</definedName>
    <definedName name="_______CAN120">11.72</definedName>
    <definedName name="_______CAN210">10.38</definedName>
    <definedName name="_______CAN211">10.58</definedName>
    <definedName name="_______CAN213">10.56</definedName>
    <definedName name="_______CAN215">10.22</definedName>
    <definedName name="_______CAN216">9.61</definedName>
    <definedName name="_______CAN217">10.47</definedName>
    <definedName name="_______CAN219">10.91</definedName>
    <definedName name="_______CAN220">11.09</definedName>
    <definedName name="_______CAN221">11.25</definedName>
    <definedName name="_______CAN222">10.17</definedName>
    <definedName name="_______CAN223">9.89</definedName>
    <definedName name="_______CAN230">10.79</definedName>
    <definedName name="_______can421">40.2</definedName>
    <definedName name="_______can422">41.57</definedName>
    <definedName name="_______can423">43.9</definedName>
    <definedName name="_______can424">41.19</definedName>
    <definedName name="_______can425">42.81</definedName>
    <definedName name="_______can426">40.77</definedName>
    <definedName name="_______can427">40.92</definedName>
    <definedName name="_______can428">39.29</definedName>
    <definedName name="_______can429">45.19</definedName>
    <definedName name="_______can430">40.73</definedName>
    <definedName name="_______can431">42.52</definedName>
    <definedName name="_______can432">42.53</definedName>
    <definedName name="_______can433">43.69</definedName>
    <definedName name="_______can434">40.43</definedName>
    <definedName name="_______can435">43.3</definedName>
    <definedName name="_______cem124" localSheetId="18">#REF!</definedName>
    <definedName name="_______cem124">#REF!</definedName>
    <definedName name="_______col33">'[13]A1-Continuous'!#REF!</definedName>
    <definedName name="_______dec05" localSheetId="22" hidden="1">{"'Sheet1'!$A$4386:$N$4591"}</definedName>
    <definedName name="_______dec05" localSheetId="18" hidden="1">{"'Sheet1'!$A$4386:$N$4591"}</definedName>
    <definedName name="_______dec05" localSheetId="21" hidden="1">{"'Sheet1'!$A$4386:$N$4591"}</definedName>
    <definedName name="_______dec05" localSheetId="25" hidden="1">{"'Sheet1'!$A$4386:$N$4591"}</definedName>
    <definedName name="_______dec05" localSheetId="15" hidden="1">{"'Sheet1'!$A$4386:$N$4591"}</definedName>
    <definedName name="_______dec05" localSheetId="20" hidden="1">{"'Sheet1'!$A$4386:$N$4591"}</definedName>
    <definedName name="_______dec05" hidden="1">{"'Sheet1'!$A$4386:$N$4591"}</definedName>
    <definedName name="_______del1">#REF!</definedName>
    <definedName name="_______DET1" localSheetId="2">[11]Basicrates!$D$39</definedName>
    <definedName name="_______DET1" localSheetId="18">#REF!</definedName>
    <definedName name="_______DET1" localSheetId="21">[11]Basicrates!$D$39</definedName>
    <definedName name="_______DET1" localSheetId="25">[11]Basicrates!$D$39</definedName>
    <definedName name="_______DET1" localSheetId="15">#REF!</definedName>
    <definedName name="_______DET1">#REF!</definedName>
    <definedName name="_______dol12" localSheetId="2">#REF!</definedName>
    <definedName name="_______dol12" localSheetId="22">#REF!</definedName>
    <definedName name="_______dol12" localSheetId="20">#REF!</definedName>
    <definedName name="_______dol12">#REF!</definedName>
    <definedName name="_______dol6" localSheetId="2">#REF!</definedName>
    <definedName name="_______dol6">#REF!</definedName>
    <definedName name="_______f1">#REF!</definedName>
    <definedName name="_______FEL1" localSheetId="2">[11]Basicrates!$D$90</definedName>
    <definedName name="_______FEL1" localSheetId="18">#REF!</definedName>
    <definedName name="_______FEL1" localSheetId="21">[11]Basicrates!$D$90</definedName>
    <definedName name="_______FEL1" localSheetId="25">[11]Basicrates!$D$90</definedName>
    <definedName name="_______FEL1" localSheetId="15">#REF!</definedName>
    <definedName name="_______FEL1">#REF!</definedName>
    <definedName name="_______g1" localSheetId="15">#REF!</definedName>
    <definedName name="_______g1">#REF!</definedName>
    <definedName name="_______GEL1" localSheetId="2">[11]Basicrates!$D$38</definedName>
    <definedName name="_______GEL1" localSheetId="18">#REF!</definedName>
    <definedName name="_______GEL1" localSheetId="21">[11]Basicrates!$D$38</definedName>
    <definedName name="_______GEL1" localSheetId="25">[11]Basicrates!$D$38</definedName>
    <definedName name="_______GEL1" localSheetId="15">#REF!</definedName>
    <definedName name="_______GEL1">#REF!</definedName>
    <definedName name="_______HBG10" localSheetId="2">[11]Basicrates!$F$13</definedName>
    <definedName name="_______HBG10" localSheetId="18">#REF!</definedName>
    <definedName name="_______HBG10" localSheetId="21">[11]Basicrates!$F$13</definedName>
    <definedName name="_______HBG10" localSheetId="25">[11]Basicrates!$F$13</definedName>
    <definedName name="_______HBG10" localSheetId="15">#REF!</definedName>
    <definedName name="_______HBG10">#REF!</definedName>
    <definedName name="_______HBG12" localSheetId="2">[11]Basicrates!$F$12</definedName>
    <definedName name="_______HBG12" localSheetId="18">#REF!</definedName>
    <definedName name="_______HBG12" localSheetId="21">[11]Basicrates!$F$12</definedName>
    <definedName name="_______HBG12" localSheetId="25">[11]Basicrates!$F$12</definedName>
    <definedName name="_______HBG12" localSheetId="15">#REF!</definedName>
    <definedName name="_______HBG12">#REF!</definedName>
    <definedName name="_______HBG25" localSheetId="2">[11]Basicrates!$F$10</definedName>
    <definedName name="_______HBG25" localSheetId="18">#REF!</definedName>
    <definedName name="_______HBG25" localSheetId="21">[11]Basicrates!$F$10</definedName>
    <definedName name="_______HBG25" localSheetId="25">[11]Basicrates!$F$10</definedName>
    <definedName name="_______HBG25" localSheetId="15">#REF!</definedName>
    <definedName name="_______HBG25">#REF!</definedName>
    <definedName name="_______HBG40" localSheetId="2">[11]Basicrates!$F$9</definedName>
    <definedName name="_______HBG40" localSheetId="18">#REF!</definedName>
    <definedName name="_______HBG40" localSheetId="21">[11]Basicrates!$F$9</definedName>
    <definedName name="_______HBG40" localSheetId="25">[11]Basicrates!$F$9</definedName>
    <definedName name="_______HBG40" localSheetId="15">#REF!</definedName>
    <definedName name="_______HBG40">#REF!</definedName>
    <definedName name="_______HBG50" localSheetId="2">[11]Basicrates!$F$8</definedName>
    <definedName name="_______HBG50" localSheetId="18">#REF!</definedName>
    <definedName name="_______HBG50" localSheetId="21">[11]Basicrates!$F$8</definedName>
    <definedName name="_______HBG50" localSheetId="25">[11]Basicrates!$F$8</definedName>
    <definedName name="_______HBG50" localSheetId="15">#REF!</definedName>
    <definedName name="_______HBG50">#REF!</definedName>
    <definedName name="_______HBG6" localSheetId="2">[11]Basicrates!$F$14</definedName>
    <definedName name="_______HBG6" localSheetId="18">#REF!</definedName>
    <definedName name="_______HBG6" localSheetId="21">[11]Basicrates!$F$14</definedName>
    <definedName name="_______HBG6" localSheetId="25">[11]Basicrates!$F$14</definedName>
    <definedName name="_______HBG6" localSheetId="15">#REF!</definedName>
    <definedName name="_______HBG6">#REF!</definedName>
    <definedName name="_______IDA1" localSheetId="22">#REF!</definedName>
    <definedName name="_______IDA1" localSheetId="15">#REF!</definedName>
    <definedName name="_______IDA1" localSheetId="20">#REF!</definedName>
    <definedName name="_______IDA1">#REF!</definedName>
    <definedName name="_______in18900" localSheetId="22">#REF!</definedName>
    <definedName name="_______in18900" localSheetId="20">#REF!</definedName>
    <definedName name="_______in18900">#REF!</definedName>
    <definedName name="_______iv19000">#REF!</definedName>
    <definedName name="_______Ki1">#REF!</definedName>
    <definedName name="_______Ki2">#REF!</definedName>
    <definedName name="_______lb1">#REF!</definedName>
    <definedName name="_______lb2">#REF!</definedName>
    <definedName name="_______m20">#REF!</definedName>
    <definedName name="_______m234">#REF!</definedName>
    <definedName name="_______m35">#REF!</definedName>
    <definedName name="_______mac2">200</definedName>
    <definedName name="_______mcl132">'[13]A1-Continuous'!#REF!</definedName>
    <definedName name="_______MG1" localSheetId="2">[11]Basicrates!$D$132</definedName>
    <definedName name="_______MG1" localSheetId="18">#REF!</definedName>
    <definedName name="_______MG1" localSheetId="21">[11]Basicrates!$D$132</definedName>
    <definedName name="_______MG1" localSheetId="25">[11]Basicrates!$D$132</definedName>
    <definedName name="_______MG1" localSheetId="15">#REF!</definedName>
    <definedName name="_______MG1">#REF!</definedName>
    <definedName name="_______mix10">4.5</definedName>
    <definedName name="_______mix15">264/50</definedName>
    <definedName name="_______mix20">330/50</definedName>
    <definedName name="_______mix30">350/50</definedName>
    <definedName name="_______mix40">450/50</definedName>
    <definedName name="_______ml3">'[13]A1-Continuous'!#REF!</definedName>
    <definedName name="_______ml33">'[13]A1-Continuous'!#REF!</definedName>
    <definedName name="_______mlc33">'[13]A1-Continuous'!#REF!</definedName>
    <definedName name="_______mm1" localSheetId="18">#REF!</definedName>
    <definedName name="_______mm1">#REF!</definedName>
    <definedName name="_______mm2" localSheetId="18">#REF!</definedName>
    <definedName name="_______mm2">#REF!</definedName>
    <definedName name="_______mm3" localSheetId="18">#REF!</definedName>
    <definedName name="_______mm3">#REF!</definedName>
    <definedName name="_______mnk1">#REF!</definedName>
    <definedName name="_______Mzd1" localSheetId="2">[12]Basicrates!$D$158</definedName>
    <definedName name="_______Mzd1" localSheetId="18">#REF!</definedName>
    <definedName name="_______Mzd1" localSheetId="21">[12]Basicrates!$D$158</definedName>
    <definedName name="_______Mzd1" localSheetId="25">[12]Basicrates!$D$158</definedName>
    <definedName name="_______Mzd1" localSheetId="15">#REF!</definedName>
    <definedName name="_______Mzd1">#REF!</definedName>
    <definedName name="_______Nov2007" localSheetId="2" hidden="1">{"'PROFITABILITY'!$A$1:$F$45"}</definedName>
    <definedName name="_______Nov2007" localSheetId="22" hidden="1">{"'PROFITABILITY'!$A$1:$F$45"}</definedName>
    <definedName name="_______Nov2007" localSheetId="18" hidden="1">{"'PROFITABILITY'!$A$1:$F$45"}</definedName>
    <definedName name="_______Nov2007" localSheetId="21" hidden="1">{"'PROFITABILITY'!$A$1:$F$45"}</definedName>
    <definedName name="_______Nov2007" localSheetId="25" hidden="1">{"'PROFITABILITY'!$A$1:$F$45"}</definedName>
    <definedName name="_______Nov2007" localSheetId="15" hidden="1">{"'PROFITABILITY'!$A$1:$F$45"}</definedName>
    <definedName name="_______Nov2007" localSheetId="20" hidden="1">{"'PROFITABILITY'!$A$1:$F$45"}</definedName>
    <definedName name="_______Nov2007" hidden="1">{"'PROFITABILITY'!$A$1:$F$45"}</definedName>
    <definedName name="_______OP2" localSheetId="2">[11]Basicrates!$D$152</definedName>
    <definedName name="_______OP2" localSheetId="18">#REF!</definedName>
    <definedName name="_______OP2" localSheetId="21">[11]Basicrates!$D$152</definedName>
    <definedName name="_______OP2" localSheetId="25">[11]Basicrates!$D$152</definedName>
    <definedName name="_______OP2" localSheetId="15">#REF!</definedName>
    <definedName name="_______OP2">#REF!</definedName>
    <definedName name="_______Re1">#REF!</definedName>
    <definedName name="_______Rl1">#REF!</definedName>
    <definedName name="_______rs1" localSheetId="15">#REF!</definedName>
    <definedName name="_______rs1">#REF!</definedName>
    <definedName name="_______s41" hidden="1">{"form-D1",#N/A,FALSE,"FORM-D1";"form-D1_amt",#N/A,FALSE,"FORM-D1"}</definedName>
    <definedName name="_______sh1">90</definedName>
    <definedName name="_______sh2">120</definedName>
    <definedName name="_______sh3">150</definedName>
    <definedName name="_______sh4">180</definedName>
    <definedName name="_______tab1" localSheetId="21">#REF!</definedName>
    <definedName name="_______tab1" localSheetId="25">#REF!</definedName>
    <definedName name="_______tab1" localSheetId="15">#REF!</definedName>
    <definedName name="_______tab1">#REF!</definedName>
    <definedName name="_______tab2" localSheetId="18">#REF!</definedName>
    <definedName name="_______tab2">#REF!</definedName>
    <definedName name="_______Tk1">#REF!</definedName>
    <definedName name="_______Tkl1">#REF!</definedName>
    <definedName name="_______VS2004" localSheetId="22" hidden="1">#REF!</definedName>
    <definedName name="_______VS2004" localSheetId="20" hidden="1">#REF!</definedName>
    <definedName name="_______VS2004" hidden="1">#REF!</definedName>
    <definedName name="_______WD2" localSheetId="2">[11]Basicrates!$D$131</definedName>
    <definedName name="_______WD2" localSheetId="18">#REF!</definedName>
    <definedName name="_______WD2" localSheetId="21">[11]Basicrates!$D$131</definedName>
    <definedName name="_______WD2" localSheetId="25">[11]Basicrates!$D$131</definedName>
    <definedName name="_______WD2" localSheetId="15">#REF!</definedName>
    <definedName name="_______WD2">#REF!</definedName>
    <definedName name="_______wp1">#REF!</definedName>
    <definedName name="_______Xl1">#REF!</definedName>
    <definedName name="_______xlcn.WorksheetConnection_InfoEntryA2D32" localSheetId="2" hidden="1">'[10]Info Entry'!$A$2:$C$32</definedName>
    <definedName name="_______xlcn.WorksheetConnection_InfoEntryA2D32" localSheetId="18" hidden="1">#REF!</definedName>
    <definedName name="_______xlcn.WorksheetConnection_InfoEntryA2D32" localSheetId="21" hidden="1">'[10]Info Entry'!$A$2:$C$32</definedName>
    <definedName name="_______xlcn.WorksheetConnection_InfoEntryA2D32" localSheetId="25" hidden="1">'[10]Info Entry'!$A$2:$C$32</definedName>
    <definedName name="_______xlcn.WorksheetConnection_InfoEntryA2D32" localSheetId="15" hidden="1">#REF!</definedName>
    <definedName name="_______xlcn.WorksheetConnection_InfoEntryA2D32" hidden="1">#REF!</definedName>
    <definedName name="_______xlnm._FilterDatabase_1" localSheetId="22">#REF!</definedName>
    <definedName name="_______xlnm._FilterDatabase_1" localSheetId="15">#REF!</definedName>
    <definedName name="_______xlnm._FilterDatabase_1" localSheetId="20">#REF!</definedName>
    <definedName name="_______xlnm._FilterDatabase_1">#REF!</definedName>
    <definedName name="_______xlnm._FilterDatabase_2" localSheetId="22">#REF!</definedName>
    <definedName name="_______xlnm._FilterDatabase_2" localSheetId="20">#REF!</definedName>
    <definedName name="_______xlnm._FilterDatabase_2">#REF!</definedName>
    <definedName name="_______xlnm._FilterDatabase_3">#REF!</definedName>
    <definedName name="_______xlnm._FilterDatabase_4">#REF!</definedName>
    <definedName name="_______xlnm._FilterDatabase_5">#N/A</definedName>
    <definedName name="_______xlnm.Print_Area_1" localSheetId="2">#REF!</definedName>
    <definedName name="_______xlnm.Print_Area_1" localSheetId="22">#REF!</definedName>
    <definedName name="_______xlnm.Print_Area_1" localSheetId="15">#REF!</definedName>
    <definedName name="_______xlnm.Print_Area_1" localSheetId="20">#REF!</definedName>
    <definedName name="_______xlnm.Print_Area_1">#REF!</definedName>
    <definedName name="_______xlnm.Print_Area_1_1">"#REF!"</definedName>
    <definedName name="_______xlnm.Print_Area_10" localSheetId="2">#REF!</definedName>
    <definedName name="_______xlnm.Print_Area_10" localSheetId="22">#REF!</definedName>
    <definedName name="_______xlnm.Print_Area_10" localSheetId="15">#REF!</definedName>
    <definedName name="_______xlnm.Print_Area_10" localSheetId="20">#REF!</definedName>
    <definedName name="_______xlnm.Print_Area_10">#REF!</definedName>
    <definedName name="_______xlnm.Print_Area_10_1">"#REF!"</definedName>
    <definedName name="_______xlnm.Print_Area_11" localSheetId="2">#REF!</definedName>
    <definedName name="_______xlnm.Print_Area_11" localSheetId="22">#REF!</definedName>
    <definedName name="_______xlnm.Print_Area_11" localSheetId="15">#REF!</definedName>
    <definedName name="_______xlnm.Print_Area_11" localSheetId="20">#REF!</definedName>
    <definedName name="_______xlnm.Print_Area_11">#REF!</definedName>
    <definedName name="_______xlnm.Print_Area_11_1">"#REF!"</definedName>
    <definedName name="_______xlnm.Print_Area_13" localSheetId="2">#REF!</definedName>
    <definedName name="_______xlnm.Print_Area_13" localSheetId="22">#REF!</definedName>
    <definedName name="_______xlnm.Print_Area_13" localSheetId="15">#REF!</definedName>
    <definedName name="_______xlnm.Print_Area_13" localSheetId="20">#REF!</definedName>
    <definedName name="_______xlnm.Print_Area_13">#REF!</definedName>
    <definedName name="_______xlnm.Print_Area_2" localSheetId="2">#REF!</definedName>
    <definedName name="_______xlnm.Print_Area_2" localSheetId="22">#REF!</definedName>
    <definedName name="_______xlnm.Print_Area_2" localSheetId="20">#REF!</definedName>
    <definedName name="_______xlnm.Print_Area_2">#REF!</definedName>
    <definedName name="_______xlnm.Print_Area_3" localSheetId="22">#REF!</definedName>
    <definedName name="_______xlnm.Print_Area_3" localSheetId="20">#REF!</definedName>
    <definedName name="_______xlnm.Print_Area_3">#REF!</definedName>
    <definedName name="_______xlnm.Print_Area_4">#REF!</definedName>
    <definedName name="_______xlnm.Print_Area_5">#REF!</definedName>
    <definedName name="_______xlnm.Print_Area_6">#REF!</definedName>
    <definedName name="_______xlnm.Print_Area_7">#REF!</definedName>
    <definedName name="_______xlnm.Print_Area_8">#REF!</definedName>
    <definedName name="_______xlnm.Print_Area_9">#REF!</definedName>
    <definedName name="_______xlnm.Print_Titles">#REF!</definedName>
    <definedName name="_______xlnm.Print_Titles_1">#REF!</definedName>
    <definedName name="_______xlnm.Print_Titles_2" localSheetId="2">(#REF!,#REF!)</definedName>
    <definedName name="_______xlnm.Print_Titles_2" localSheetId="18">(#REF!,#REF!)</definedName>
    <definedName name="_______xlnm.Print_Titles_2">(#REF!,#REF!)</definedName>
    <definedName name="_______xlnm.Print_Titles_3" localSheetId="2">(#REF!,#REF!)</definedName>
    <definedName name="_______xlnm.Print_Titles_3" localSheetId="22">(#REF!,#REF!)</definedName>
    <definedName name="_______xlnm.Print_Titles_3" localSheetId="20">(#REF!,#REF!)</definedName>
    <definedName name="_______xlnm.Print_Titles_3">(#REF!,#REF!)</definedName>
    <definedName name="_______xlnm.Print_Titles_4" localSheetId="2">#REF!</definedName>
    <definedName name="_______xlnm.Print_Titles_4" localSheetId="22">#REF!</definedName>
    <definedName name="_______xlnm.Print_Titles_4" localSheetId="15">#REF!</definedName>
    <definedName name="_______xlnm.Print_Titles_4" localSheetId="20">#REF!</definedName>
    <definedName name="_______xlnm.Print_Titles_4">#REF!</definedName>
    <definedName name="_______xlnm.Print_Titles_7" localSheetId="2">#REF!</definedName>
    <definedName name="_______xlnm.Print_Titles_7">#REF!</definedName>
    <definedName name="______1____123Graph_ACHART_1" localSheetId="2" hidden="1">#REF!</definedName>
    <definedName name="______1____123Graph_ACHART_1" hidden="1">#REF!</definedName>
    <definedName name="______2____123Graph_BCHART_1" hidden="1">#REF!</definedName>
    <definedName name="______3____123Graph_CCHART_1" hidden="1">#REF!</definedName>
    <definedName name="______4___123Graph_ACHART_1" hidden="1">#REF!</definedName>
    <definedName name="______5___123Graph_BCHART_1" hidden="1">#REF!</definedName>
    <definedName name="______6___123Graph_CCHART_1" hidden="1">#REF!</definedName>
    <definedName name="______7__123Graph_ACHART_1" hidden="1">#REF!</definedName>
    <definedName name="______8__123Graph_BCHART_1" hidden="1">#REF!</definedName>
    <definedName name="______9__123Graph_CCHART_1" hidden="1">#REF!</definedName>
    <definedName name="______a1">#REF!</definedName>
    <definedName name="______A2">#REF!</definedName>
    <definedName name="______A65537">#REF!</definedName>
    <definedName name="______A655600">#REF!</definedName>
    <definedName name="______a655601">#REF!</definedName>
    <definedName name="______A71614">#REF!</definedName>
    <definedName name="______A81614">#REF!</definedName>
    <definedName name="______A91614">#REF!</definedName>
    <definedName name="______a999999">#REF!</definedName>
    <definedName name="______aa1" localSheetId="2" hidden="1">{"'PROFITABILITY'!$A$1:$F$45"}</definedName>
    <definedName name="______aa1" localSheetId="22" hidden="1">{"'PROFITABILITY'!$A$1:$F$45"}</definedName>
    <definedName name="______aa1" localSheetId="18" hidden="1">{"'PROFITABILITY'!$A$1:$F$45"}</definedName>
    <definedName name="______aa1" localSheetId="21" hidden="1">{"'PROFITABILITY'!$A$1:$F$45"}</definedName>
    <definedName name="______aa1" localSheetId="25" hidden="1">{"'PROFITABILITY'!$A$1:$F$45"}</definedName>
    <definedName name="______aa1" localSheetId="15" hidden="1">{"'PROFITABILITY'!$A$1:$F$45"}</definedName>
    <definedName name="______aa1" localSheetId="20" hidden="1">{"'PROFITABILITY'!$A$1:$F$45"}</definedName>
    <definedName name="______aa1" hidden="1">{"'PROFITABILITY'!$A$1:$F$45"}</definedName>
    <definedName name="______aoc1">#REF!</definedName>
    <definedName name="______aoc2">#REF!</definedName>
    <definedName name="______aoc3">#REF!</definedName>
    <definedName name="______aoc4">#REF!</definedName>
    <definedName name="______axx2">[14]Report!#REF!</definedName>
    <definedName name="______AXX4">[15]Sheet1!#REF!</definedName>
    <definedName name="______axx5">[15]Sheet1!#REF!</definedName>
    <definedName name="______axx6">[15]Sheet1!#REF!</definedName>
    <definedName name="______AXX7">[15]Sheet1!#REF!</definedName>
    <definedName name="______axx8">[15]Sheet1!#REF!</definedName>
    <definedName name="______b111121" localSheetId="21">#REF!</definedName>
    <definedName name="______b111121" localSheetId="25">#REF!</definedName>
    <definedName name="______b111121">#REF!</definedName>
    <definedName name="______CAN112">13.42</definedName>
    <definedName name="______CAN113">12.98</definedName>
    <definedName name="______CAN117">12.7</definedName>
    <definedName name="______CAN118">13.27</definedName>
    <definedName name="______CAN120">11.72</definedName>
    <definedName name="______CAN210">10.38</definedName>
    <definedName name="______CAN211">10.58</definedName>
    <definedName name="______CAN213">10.56</definedName>
    <definedName name="______CAN215">10.22</definedName>
    <definedName name="______CAN216">9.61</definedName>
    <definedName name="______CAN217">10.47</definedName>
    <definedName name="______CAN219">10.91</definedName>
    <definedName name="______CAN220">11.09</definedName>
    <definedName name="______CAN221">11.25</definedName>
    <definedName name="______CAN222">10.17</definedName>
    <definedName name="______CAN223">9.89</definedName>
    <definedName name="______CAN230">10.79</definedName>
    <definedName name="______can421">40.2</definedName>
    <definedName name="______can422">41.57</definedName>
    <definedName name="______can423">43.9</definedName>
    <definedName name="______can424">41.19</definedName>
    <definedName name="______can425">42.81</definedName>
    <definedName name="______can426">40.77</definedName>
    <definedName name="______can427">40.92</definedName>
    <definedName name="______can428">39.29</definedName>
    <definedName name="______can429">45.19</definedName>
    <definedName name="______can430">40.73</definedName>
    <definedName name="______can431">42.52</definedName>
    <definedName name="______can432">42.53</definedName>
    <definedName name="______can433">43.69</definedName>
    <definedName name="______can434">40.43</definedName>
    <definedName name="______can435">43.3</definedName>
    <definedName name="______cem124" localSheetId="18">#REF!</definedName>
    <definedName name="______cem124">#REF!</definedName>
    <definedName name="______cli1">[16]Code!$B$3</definedName>
    <definedName name="______cli2">[16]Code!$B$4</definedName>
    <definedName name="______cli3">[16]Code!$B$5</definedName>
    <definedName name="______cli4">[16]Code!$B$6</definedName>
    <definedName name="______col33">'[17]A1-Continuous'!#REF!</definedName>
    <definedName name="______CU600" localSheetId="2" hidden="1">{#N/A,#N/A,TRUE,"toc";#N/A,#N/A,TRUE,"general";#N/A,#N/A,TRUE,"compressive";#N/A,#N/A,TRUE,"lateral";#N/A,#N/A,TRUE,"shallow"}</definedName>
    <definedName name="______CU600" localSheetId="22" hidden="1">{#N/A,#N/A,TRUE,"toc";#N/A,#N/A,TRUE,"general";#N/A,#N/A,TRUE,"compressive";#N/A,#N/A,TRUE,"lateral";#N/A,#N/A,TRUE,"shallow"}</definedName>
    <definedName name="______CU600" localSheetId="18" hidden="1">{#N/A,#N/A,TRUE,"toc";#N/A,#N/A,TRUE,"general";#N/A,#N/A,TRUE,"compressive";#N/A,#N/A,TRUE,"lateral";#N/A,#N/A,TRUE,"shallow"}</definedName>
    <definedName name="______CU600" localSheetId="21" hidden="1">{#N/A,#N/A,TRUE,"toc";#N/A,#N/A,TRUE,"general";#N/A,#N/A,TRUE,"compressive";#N/A,#N/A,TRUE,"lateral";#N/A,#N/A,TRUE,"shallow"}</definedName>
    <definedName name="______CU600" localSheetId="25" hidden="1">{#N/A,#N/A,TRUE,"toc";#N/A,#N/A,TRUE,"general";#N/A,#N/A,TRUE,"compressive";#N/A,#N/A,TRUE,"lateral";#N/A,#N/A,TRUE,"shallow"}</definedName>
    <definedName name="______CU600" localSheetId="15" hidden="1">{#N/A,#N/A,TRUE,"toc";#N/A,#N/A,TRUE,"general";#N/A,#N/A,TRUE,"compressive";#N/A,#N/A,TRUE,"lateral";#N/A,#N/A,TRUE,"shallow"}</definedName>
    <definedName name="______CU600" localSheetId="20" hidden="1">{#N/A,#N/A,TRUE,"toc";#N/A,#N/A,TRUE,"general";#N/A,#N/A,TRUE,"compressive";#N/A,#N/A,TRUE,"lateral";#N/A,#N/A,TRUE,"shallow"}</definedName>
    <definedName name="______CU600" hidden="1">{#N/A,#N/A,TRUE,"toc";#N/A,#N/A,TRUE,"general";#N/A,#N/A,TRUE,"compressive";#N/A,#N/A,TRUE,"lateral";#N/A,#N/A,TRUE,"shallow"}</definedName>
    <definedName name="______dec05" localSheetId="22" hidden="1">{"'Sheet1'!$A$4386:$N$4591"}</definedName>
    <definedName name="______dec05" localSheetId="18" hidden="1">{"'Sheet1'!$A$4386:$N$4591"}</definedName>
    <definedName name="______dec05" localSheetId="21" hidden="1">{"'Sheet1'!$A$4386:$N$4591"}</definedName>
    <definedName name="______dec05" localSheetId="25" hidden="1">{"'Sheet1'!$A$4386:$N$4591"}</definedName>
    <definedName name="______dec05" localSheetId="15" hidden="1">{"'Sheet1'!$A$4386:$N$4591"}</definedName>
    <definedName name="______dec05" localSheetId="20" hidden="1">{"'Sheet1'!$A$4386:$N$4591"}</definedName>
    <definedName name="______dec05" hidden="1">{"'Sheet1'!$A$4386:$N$4591"}</definedName>
    <definedName name="______del1">#REF!</definedName>
    <definedName name="______DET1" localSheetId="2">[11]Basicrates!$D$39</definedName>
    <definedName name="______DET1" localSheetId="18">#REF!</definedName>
    <definedName name="______DET1" localSheetId="21">[11]Basicrates!$D$39</definedName>
    <definedName name="______DET1" localSheetId="25">[11]Basicrates!$D$39</definedName>
    <definedName name="______DET1" localSheetId="15">#REF!</definedName>
    <definedName name="______DET1">#REF!</definedName>
    <definedName name="______dol12" localSheetId="2">#REF!</definedName>
    <definedName name="______dol12" localSheetId="22">#REF!</definedName>
    <definedName name="______dol12" localSheetId="20">#REF!</definedName>
    <definedName name="______dol12">#REF!</definedName>
    <definedName name="______dol6" localSheetId="2">#REF!</definedName>
    <definedName name="______dol6">#REF!</definedName>
    <definedName name="______f1">#REF!</definedName>
    <definedName name="______FEL1" localSheetId="2">[11]Basicrates!$D$90</definedName>
    <definedName name="______FEL1" localSheetId="18">#REF!</definedName>
    <definedName name="______FEL1" localSheetId="21">[11]Basicrates!$D$90</definedName>
    <definedName name="______FEL1" localSheetId="25">[11]Basicrates!$D$90</definedName>
    <definedName name="______FEL1" localSheetId="15">#REF!</definedName>
    <definedName name="______FEL1">#REF!</definedName>
    <definedName name="______g1" localSheetId="15">#REF!</definedName>
    <definedName name="______g1">#REF!</definedName>
    <definedName name="______GEL1" localSheetId="2">[11]Basicrates!$D$38</definedName>
    <definedName name="______GEL1" localSheetId="18">#REF!</definedName>
    <definedName name="______GEL1" localSheetId="21">[11]Basicrates!$D$38</definedName>
    <definedName name="______GEL1" localSheetId="25">[11]Basicrates!$D$38</definedName>
    <definedName name="______GEL1" localSheetId="15">#REF!</definedName>
    <definedName name="______GEL1">#REF!</definedName>
    <definedName name="______HBG10" localSheetId="2">[11]Basicrates!$F$13</definedName>
    <definedName name="______HBG10" localSheetId="18">#REF!</definedName>
    <definedName name="______HBG10" localSheetId="21">[11]Basicrates!$F$13</definedName>
    <definedName name="______HBG10" localSheetId="25">[11]Basicrates!$F$13</definedName>
    <definedName name="______HBG10" localSheetId="15">#REF!</definedName>
    <definedName name="______HBG10">#REF!</definedName>
    <definedName name="______HBG12" localSheetId="2">[11]Basicrates!$F$12</definedName>
    <definedName name="______HBG12" localSheetId="18">#REF!</definedName>
    <definedName name="______HBG12" localSheetId="21">[11]Basicrates!$F$12</definedName>
    <definedName name="______HBG12" localSheetId="25">[11]Basicrates!$F$12</definedName>
    <definedName name="______HBG12" localSheetId="15">#REF!</definedName>
    <definedName name="______HBG12">#REF!</definedName>
    <definedName name="______HBG25" localSheetId="2">[11]Basicrates!$F$10</definedName>
    <definedName name="______HBG25" localSheetId="18">#REF!</definedName>
    <definedName name="______HBG25" localSheetId="21">[11]Basicrates!$F$10</definedName>
    <definedName name="______HBG25" localSheetId="25">[11]Basicrates!$F$10</definedName>
    <definedName name="______HBG25" localSheetId="15">#REF!</definedName>
    <definedName name="______HBG25">#REF!</definedName>
    <definedName name="______HBG40" localSheetId="2">[11]Basicrates!$F$9</definedName>
    <definedName name="______HBG40" localSheetId="18">#REF!</definedName>
    <definedName name="______HBG40" localSheetId="21">[11]Basicrates!$F$9</definedName>
    <definedName name="______HBG40" localSheetId="25">[11]Basicrates!$F$9</definedName>
    <definedName name="______HBG40" localSheetId="15">#REF!</definedName>
    <definedName name="______HBG40">#REF!</definedName>
    <definedName name="______HBG50" localSheetId="2">[11]Basicrates!$F$8</definedName>
    <definedName name="______HBG50" localSheetId="18">#REF!</definedName>
    <definedName name="______HBG50" localSheetId="21">[11]Basicrates!$F$8</definedName>
    <definedName name="______HBG50" localSheetId="25">[11]Basicrates!$F$8</definedName>
    <definedName name="______HBG50" localSheetId="15">#REF!</definedName>
    <definedName name="______HBG50">#REF!</definedName>
    <definedName name="______HBG6" localSheetId="2">[11]Basicrates!$F$14</definedName>
    <definedName name="______HBG6" localSheetId="18">#REF!</definedName>
    <definedName name="______HBG6" localSheetId="21">[11]Basicrates!$F$14</definedName>
    <definedName name="______HBG6" localSheetId="25">[11]Basicrates!$F$14</definedName>
    <definedName name="______HBG6" localSheetId="15">#REF!</definedName>
    <definedName name="______HBG6">#REF!</definedName>
    <definedName name="______HCO2">[18]Design!#REF!</definedName>
    <definedName name="______hfi2">[15]Sheet1!#REF!</definedName>
    <definedName name="______hfi3">[14]Report!#REF!</definedName>
    <definedName name="______hfi4">[15]Sheet1!#REF!</definedName>
    <definedName name="______hfi5">[15]Sheet1!#REF!</definedName>
    <definedName name="______hfi6">[15]Sheet1!#REF!</definedName>
    <definedName name="______HFI7">[15]Sheet1!#REF!</definedName>
    <definedName name="______hfi8">[15]Sheet1!#REF!</definedName>
    <definedName name="______Hra2">[18]Design!#REF!</definedName>
    <definedName name="______Hso2">[18]Design!#REF!</definedName>
    <definedName name="______Hso3">[18]Design!#REF!</definedName>
    <definedName name="______IDA1" localSheetId="22">#REF!</definedName>
    <definedName name="______IDA1" localSheetId="15">#REF!</definedName>
    <definedName name="______IDA1" localSheetId="20">#REF!</definedName>
    <definedName name="______IDA1">#REF!</definedName>
    <definedName name="______in18900" localSheetId="22">#REF!</definedName>
    <definedName name="______in18900" localSheetId="20">#REF!</definedName>
    <definedName name="______in18900">#REF!</definedName>
    <definedName name="______Ism3">[18]Design!#REF!</definedName>
    <definedName name="______iv19000">#REF!</definedName>
    <definedName name="______kd1">[18]Design!#REF!</definedName>
    <definedName name="______kd2">[18]Design!#REF!</definedName>
    <definedName name="______kd3">[18]Design!#REF!</definedName>
    <definedName name="______Ki1">#REF!</definedName>
    <definedName name="______Ki2">#REF!</definedName>
    <definedName name="______lb1">#REF!</definedName>
    <definedName name="______lb2">#REF!</definedName>
    <definedName name="______m20">#REF!</definedName>
    <definedName name="______m234">#REF!</definedName>
    <definedName name="______m35">#REF!</definedName>
    <definedName name="______mac2">200</definedName>
    <definedName name="______mcl132">'[17]A1-Continuous'!#REF!</definedName>
    <definedName name="______MG1" localSheetId="2">[11]Basicrates!$D$132</definedName>
    <definedName name="______MG1" localSheetId="18">#REF!</definedName>
    <definedName name="______MG1" localSheetId="21">[11]Basicrates!$D$132</definedName>
    <definedName name="______MG1" localSheetId="25">[11]Basicrates!$D$132</definedName>
    <definedName name="______MG1" localSheetId="15">#REF!</definedName>
    <definedName name="______MG1">#REF!</definedName>
    <definedName name="______mix10">4.5</definedName>
    <definedName name="______mix15">264/50</definedName>
    <definedName name="______mix20">330/50</definedName>
    <definedName name="______mix30">350/50</definedName>
    <definedName name="______mix40">450/50</definedName>
    <definedName name="______ml3">'[17]A1-Continuous'!#REF!</definedName>
    <definedName name="______ml33">'[17]A1-Continuous'!#REF!</definedName>
    <definedName name="______mlc33">'[17]A1-Continuous'!#REF!</definedName>
    <definedName name="______mm1" localSheetId="18">#REF!</definedName>
    <definedName name="______mm1">#REF!</definedName>
    <definedName name="______mm2" localSheetId="18">#REF!</definedName>
    <definedName name="______mm2">#REF!</definedName>
    <definedName name="______mm3" localSheetId="18">#REF!</definedName>
    <definedName name="______mm3">#REF!</definedName>
    <definedName name="______mnk1">#REF!</definedName>
    <definedName name="______Mzd1" localSheetId="2">[12]Basicrates!$D$158</definedName>
    <definedName name="______Mzd1" localSheetId="18">#REF!</definedName>
    <definedName name="______Mzd1" localSheetId="21">[12]Basicrates!$D$158</definedName>
    <definedName name="______Mzd1" localSheetId="25">[12]Basicrates!$D$158</definedName>
    <definedName name="______Mzd1" localSheetId="15">#REF!</definedName>
    <definedName name="______Mzd1">#REF!</definedName>
    <definedName name="______Nov2007" localSheetId="2" hidden="1">{"'PROFITABILITY'!$A$1:$F$45"}</definedName>
    <definedName name="______Nov2007" localSheetId="22" hidden="1">{"'PROFITABILITY'!$A$1:$F$45"}</definedName>
    <definedName name="______Nov2007" localSheetId="18" hidden="1">{"'PROFITABILITY'!$A$1:$F$45"}</definedName>
    <definedName name="______Nov2007" localSheetId="21" hidden="1">{"'PROFITABILITY'!$A$1:$F$45"}</definedName>
    <definedName name="______Nov2007" localSheetId="25" hidden="1">{"'PROFITABILITY'!$A$1:$F$45"}</definedName>
    <definedName name="______Nov2007" localSheetId="15" hidden="1">{"'PROFITABILITY'!$A$1:$F$45"}</definedName>
    <definedName name="______Nov2007" localSheetId="20" hidden="1">{"'PROFITABILITY'!$A$1:$F$45"}</definedName>
    <definedName name="______Nov2007" hidden="1">{"'PROFITABILITY'!$A$1:$F$45"}</definedName>
    <definedName name="______OP2" localSheetId="2">[11]Basicrates!$D$152</definedName>
    <definedName name="______OP2" localSheetId="18">#REF!</definedName>
    <definedName name="______OP2" localSheetId="21">[11]Basicrates!$D$152</definedName>
    <definedName name="______OP2" localSheetId="25">[11]Basicrates!$D$152</definedName>
    <definedName name="______OP2" localSheetId="15">#REF!</definedName>
    <definedName name="______OP2">#REF!</definedName>
    <definedName name="______pan1">#REF!</definedName>
    <definedName name="______PAN2">#REF!</definedName>
    <definedName name="______PM123" hidden="1">{"'Sheet1'!$A$4386:$N$4591"}</definedName>
    <definedName name="______Re1">#REF!</definedName>
    <definedName name="______Rl1">#REF!</definedName>
    <definedName name="______rs1" localSheetId="15">#REF!</definedName>
    <definedName name="______rs1">#REF!</definedName>
    <definedName name="______run1">[18]Design!#REF!</definedName>
    <definedName name="______run2">[18]Design!#REF!</definedName>
    <definedName name="______run3">[18]Design!#REF!</definedName>
    <definedName name="______s41" hidden="1">{"form-D1",#N/A,FALSE,"FORM-D1";"form-D1_amt",#N/A,FALSE,"FORM-D1"}</definedName>
    <definedName name="______sh1">90</definedName>
    <definedName name="______sh2">120</definedName>
    <definedName name="______sh3">150</definedName>
    <definedName name="______sh4">180</definedName>
    <definedName name="______tab1" localSheetId="21">#REF!</definedName>
    <definedName name="______tab1" localSheetId="25">#REF!</definedName>
    <definedName name="______tab1" localSheetId="15">#REF!</definedName>
    <definedName name="______tab1">#REF!</definedName>
    <definedName name="______tab2" localSheetId="18">#REF!</definedName>
    <definedName name="______tab2">#REF!</definedName>
    <definedName name="______Tk1">#REF!</definedName>
    <definedName name="______Tkl1">#REF!</definedName>
    <definedName name="______Vf1">#REF!</definedName>
    <definedName name="______Vf2">#REF!</definedName>
    <definedName name="______VS2004" localSheetId="22" hidden="1">#REF!</definedName>
    <definedName name="______VS2004" localSheetId="20" hidden="1">#REF!</definedName>
    <definedName name="______VS2004" hidden="1">#REF!</definedName>
    <definedName name="______Wc1">[18]Design!#REF!</definedName>
    <definedName name="______WC3">[18]Design!#REF!</definedName>
    <definedName name="______WD2" localSheetId="2">[11]Basicrates!$D$131</definedName>
    <definedName name="______WD2" localSheetId="18">#REF!</definedName>
    <definedName name="______WD2" localSheetId="21">[11]Basicrates!$D$131</definedName>
    <definedName name="______WD2" localSheetId="25">[11]Basicrates!$D$131</definedName>
    <definedName name="______WD2" localSheetId="15">#REF!</definedName>
    <definedName name="______WD2">#REF!</definedName>
    <definedName name="______wp1">#REF!</definedName>
    <definedName name="______Wr1">[18]Design!#REF!</definedName>
    <definedName name="______Wr3">[18]Design!#REF!</definedName>
    <definedName name="______Xl1">#REF!</definedName>
    <definedName name="______xlcn.WorksheetConnection_InfoEntryA2D32" localSheetId="2" hidden="1">'[10]Info Entry'!$A$2:$C$32</definedName>
    <definedName name="______xlcn.WorksheetConnection_InfoEntryA2D32" localSheetId="18" hidden="1">#REF!</definedName>
    <definedName name="______xlcn.WorksheetConnection_InfoEntryA2D32" localSheetId="21" hidden="1">'[10]Info Entry'!$A$2:$C$32</definedName>
    <definedName name="______xlcn.WorksheetConnection_InfoEntryA2D32" localSheetId="25" hidden="1">'[10]Info Entry'!$A$2:$C$32</definedName>
    <definedName name="______xlcn.WorksheetConnection_InfoEntryA2D32" localSheetId="15" hidden="1">#REF!</definedName>
    <definedName name="______xlcn.WorksheetConnection_InfoEntryA2D32" hidden="1">#REF!</definedName>
    <definedName name="______xlnm._FilterDatabase_1" localSheetId="22">#REF!</definedName>
    <definedName name="______xlnm._FilterDatabase_1" localSheetId="15">#REF!</definedName>
    <definedName name="______xlnm._FilterDatabase_1" localSheetId="20">#REF!</definedName>
    <definedName name="______xlnm._FilterDatabase_1">#REF!</definedName>
    <definedName name="______xlnm._FilterDatabase_2" localSheetId="22">#REF!</definedName>
    <definedName name="______xlnm._FilterDatabase_2" localSheetId="20">#REF!</definedName>
    <definedName name="______xlnm._FilterDatabase_2">#REF!</definedName>
    <definedName name="______xlnm._FilterDatabase_3">#REF!</definedName>
    <definedName name="______xlnm._FilterDatabase_4">#REF!</definedName>
    <definedName name="______xlnm._FilterDatabase_5">#N/A</definedName>
    <definedName name="______xlnm.Print_Area_1" localSheetId="2">#REF!</definedName>
    <definedName name="______xlnm.Print_Area_1" localSheetId="22">#REF!</definedName>
    <definedName name="______xlnm.Print_Area_1" localSheetId="15">#REF!</definedName>
    <definedName name="______xlnm.Print_Area_1" localSheetId="20">#REF!</definedName>
    <definedName name="______xlnm.Print_Area_1">#REF!</definedName>
    <definedName name="______xlnm.Print_Area_1_1">"#REF!"</definedName>
    <definedName name="______xlnm.Print_Area_10" localSheetId="2">#REF!</definedName>
    <definedName name="______xlnm.Print_Area_10" localSheetId="22">#REF!</definedName>
    <definedName name="______xlnm.Print_Area_10" localSheetId="15">#REF!</definedName>
    <definedName name="______xlnm.Print_Area_10" localSheetId="20">#REF!</definedName>
    <definedName name="______xlnm.Print_Area_10">#REF!</definedName>
    <definedName name="______xlnm.Print_Area_10_1">"#REF!"</definedName>
    <definedName name="______xlnm.Print_Area_11" localSheetId="2">#REF!</definedName>
    <definedName name="______xlnm.Print_Area_11" localSheetId="22">#REF!</definedName>
    <definedName name="______xlnm.Print_Area_11" localSheetId="15">#REF!</definedName>
    <definedName name="______xlnm.Print_Area_11" localSheetId="20">#REF!</definedName>
    <definedName name="______xlnm.Print_Area_11">#REF!</definedName>
    <definedName name="______xlnm.Print_Area_11_1">"#REF!"</definedName>
    <definedName name="______xlnm.Print_Area_13" localSheetId="2">#REF!</definedName>
    <definedName name="______xlnm.Print_Area_13" localSheetId="22">#REF!</definedName>
    <definedName name="______xlnm.Print_Area_13" localSheetId="15">#REF!</definedName>
    <definedName name="______xlnm.Print_Area_13" localSheetId="20">#REF!</definedName>
    <definedName name="______xlnm.Print_Area_13">#REF!</definedName>
    <definedName name="______xlnm.Print_Area_2" localSheetId="2">#REF!</definedName>
    <definedName name="______xlnm.Print_Area_2" localSheetId="22">#REF!</definedName>
    <definedName name="______xlnm.Print_Area_2" localSheetId="20">#REF!</definedName>
    <definedName name="______xlnm.Print_Area_2">#REF!</definedName>
    <definedName name="______xlnm.Print_Area_3" localSheetId="22">#REF!</definedName>
    <definedName name="______xlnm.Print_Area_3" localSheetId="20">#REF!</definedName>
    <definedName name="______xlnm.Print_Area_3">#REF!</definedName>
    <definedName name="______xlnm.Print_Area_4">#REF!</definedName>
    <definedName name="______xlnm.Print_Area_5">#REF!</definedName>
    <definedName name="______xlnm.Print_Area_6">#REF!</definedName>
    <definedName name="______xlnm.Print_Area_7">#REF!</definedName>
    <definedName name="______xlnm.Print_Area_8">#REF!</definedName>
    <definedName name="______xlnm.Print_Area_9">#REF!</definedName>
    <definedName name="______xlnm.Print_Titles">#REF!</definedName>
    <definedName name="______xlnm.Print_Titles_1">#REF!</definedName>
    <definedName name="______xlnm.Print_Titles_2" localSheetId="2">(#REF!,#REF!)</definedName>
    <definedName name="______xlnm.Print_Titles_2" localSheetId="22">(#REF!,#REF!)</definedName>
    <definedName name="______xlnm.Print_Titles_2" localSheetId="15">(#REF!,#REF!)</definedName>
    <definedName name="______xlnm.Print_Titles_2" localSheetId="20">(#REF!,#REF!)</definedName>
    <definedName name="______xlnm.Print_Titles_2">(#REF!,#REF!)</definedName>
    <definedName name="______xlnm.Print_Titles_3" localSheetId="2">(#REF!,#REF!)</definedName>
    <definedName name="______xlnm.Print_Titles_3" localSheetId="22">(#REF!,#REF!)</definedName>
    <definedName name="______xlnm.Print_Titles_3" localSheetId="20">(#REF!,#REF!)</definedName>
    <definedName name="______xlnm.Print_Titles_3">(#REF!,#REF!)</definedName>
    <definedName name="______xlnm.Print_Titles_4" localSheetId="2">#REF!</definedName>
    <definedName name="______xlnm.Print_Titles_4" localSheetId="22">#REF!</definedName>
    <definedName name="______xlnm.Print_Titles_4" localSheetId="15">#REF!</definedName>
    <definedName name="______xlnm.Print_Titles_4" localSheetId="20">#REF!</definedName>
    <definedName name="______xlnm.Print_Titles_4">#REF!</definedName>
    <definedName name="______xlnm.Print_Titles_7" localSheetId="2">#REF!</definedName>
    <definedName name="______xlnm.Print_Titles_7">#REF!</definedName>
    <definedName name="_____1____123Graph_ACHART_1" localSheetId="2" hidden="1">#REF!</definedName>
    <definedName name="_____1____123Graph_ACHART_1" hidden="1">#REF!</definedName>
    <definedName name="_____2____123Graph_BCHART_1" hidden="1">#REF!</definedName>
    <definedName name="_____3____123Graph_CCHART_1" hidden="1">#REF!</definedName>
    <definedName name="_____4___123Graph_ACHART_1" hidden="1">#REF!</definedName>
    <definedName name="_____5___123Graph_BCHART_1" hidden="1">#REF!</definedName>
    <definedName name="_____6___123Graph_CCHART_1" hidden="1">#REF!</definedName>
    <definedName name="_____7__123Graph_ACHART_1" hidden="1">#REF!</definedName>
    <definedName name="_____8__123Graph_BCHART_1" hidden="1">#REF!</definedName>
    <definedName name="_____9__123Graph_CCHART_1" hidden="1">#REF!</definedName>
    <definedName name="_____a1">#REF!</definedName>
    <definedName name="_____A2">#REF!</definedName>
    <definedName name="_____A65537">#REF!</definedName>
    <definedName name="_____A655600">#REF!</definedName>
    <definedName name="_____a655601">#REF!</definedName>
    <definedName name="_____A71614">#REF!</definedName>
    <definedName name="_____A81614">#REF!</definedName>
    <definedName name="_____A91614">#REF!</definedName>
    <definedName name="_____a999999">#REF!</definedName>
    <definedName name="_____aa1" localSheetId="2" hidden="1">{"'PROFITABILITY'!$A$1:$F$45"}</definedName>
    <definedName name="_____aa1" localSheetId="22" hidden="1">{"'PROFITABILITY'!$A$1:$F$45"}</definedName>
    <definedName name="_____aa1" localSheetId="18" hidden="1">{"'PROFITABILITY'!$A$1:$F$45"}</definedName>
    <definedName name="_____aa1" localSheetId="21" hidden="1">{"'PROFITABILITY'!$A$1:$F$45"}</definedName>
    <definedName name="_____aa1" localSheetId="25" hidden="1">{"'PROFITABILITY'!$A$1:$F$45"}</definedName>
    <definedName name="_____aa1" localSheetId="15" hidden="1">{"'PROFITABILITY'!$A$1:$F$45"}</definedName>
    <definedName name="_____aa1" localSheetId="20" hidden="1">{"'PROFITABILITY'!$A$1:$F$45"}</definedName>
    <definedName name="_____aa1" hidden="1">{"'PROFITABILITY'!$A$1:$F$45"}</definedName>
    <definedName name="_____acs1">#REF!</definedName>
    <definedName name="_____acs2">#REF!</definedName>
    <definedName name="_____aoc1">#REF!</definedName>
    <definedName name="_____aoc2">#REF!</definedName>
    <definedName name="_____aoc3">#REF!</definedName>
    <definedName name="_____aoc4">#REF!</definedName>
    <definedName name="_____axx1">[14]Report!#REF!</definedName>
    <definedName name="_____axx2">[19]Report!#REF!</definedName>
    <definedName name="_____axx3">[14]Report!#REF!</definedName>
    <definedName name="_____AXX4">[15]Sheet1!#REF!</definedName>
    <definedName name="_____axx5">[15]Sheet1!#REF!</definedName>
    <definedName name="_____axx6">[15]Sheet1!#REF!</definedName>
    <definedName name="_____AXX7">[15]Sheet1!#REF!</definedName>
    <definedName name="_____axx8">[15]Sheet1!#REF!</definedName>
    <definedName name="_____b111121" localSheetId="21">#REF!</definedName>
    <definedName name="_____b111121" localSheetId="25">#REF!</definedName>
    <definedName name="_____b111121">#REF!</definedName>
    <definedName name="_____bhh2">#REF!</definedName>
    <definedName name="_____CAN112">13.42</definedName>
    <definedName name="_____CAN113">12.98</definedName>
    <definedName name="_____CAN117">12.7</definedName>
    <definedName name="_____CAN118">13.27</definedName>
    <definedName name="_____CAN120">11.72</definedName>
    <definedName name="_____CAN210">10.38</definedName>
    <definedName name="_____CAN211">10.58</definedName>
    <definedName name="_____CAN213">10.56</definedName>
    <definedName name="_____CAN215">10.22</definedName>
    <definedName name="_____CAN216">9.61</definedName>
    <definedName name="_____CAN217">10.47</definedName>
    <definedName name="_____CAN219">10.91</definedName>
    <definedName name="_____CAN220">11.09</definedName>
    <definedName name="_____CAN221">11.25</definedName>
    <definedName name="_____CAN222">10.17</definedName>
    <definedName name="_____CAN223">9.89</definedName>
    <definedName name="_____CAN230">10.79</definedName>
    <definedName name="_____can421">40.2</definedName>
    <definedName name="_____can422">41.57</definedName>
    <definedName name="_____can423">43.9</definedName>
    <definedName name="_____can424">41.19</definedName>
    <definedName name="_____can425">42.81</definedName>
    <definedName name="_____can426">40.77</definedName>
    <definedName name="_____can427">40.92</definedName>
    <definedName name="_____can428">39.29</definedName>
    <definedName name="_____can429">45.19</definedName>
    <definedName name="_____can430">40.73</definedName>
    <definedName name="_____can431">42.52</definedName>
    <definedName name="_____can432">42.53</definedName>
    <definedName name="_____can433">43.69</definedName>
    <definedName name="_____can434">40.43</definedName>
    <definedName name="_____can435">43.3</definedName>
    <definedName name="_____cdd2">#REF!</definedName>
    <definedName name="_____cem124" localSheetId="18">#REF!</definedName>
    <definedName name="_____cem124">#REF!</definedName>
    <definedName name="_____cff2">#REF!</definedName>
    <definedName name="_____cli1">[20]Code!$B$3</definedName>
    <definedName name="_____cli2">[20]Code!$B$4</definedName>
    <definedName name="_____cli3">[20]Code!$B$5</definedName>
    <definedName name="_____cli4">[20]Code!$B$6</definedName>
    <definedName name="_____col33">'[21]A1-Continuous'!#REF!</definedName>
    <definedName name="_____cth2">#REF!</definedName>
    <definedName name="_____dec05" localSheetId="22" hidden="1">{"'Sheet1'!$A$4386:$N$4591"}</definedName>
    <definedName name="_____dec05" localSheetId="18" hidden="1">{"'Sheet1'!$A$4386:$N$4591"}</definedName>
    <definedName name="_____dec05" localSheetId="21" hidden="1">{"'Sheet1'!$A$4386:$N$4591"}</definedName>
    <definedName name="_____dec05" localSheetId="25" hidden="1">{"'Sheet1'!$A$4386:$N$4591"}</definedName>
    <definedName name="_____dec05" localSheetId="15" hidden="1">{"'Sheet1'!$A$4386:$N$4591"}</definedName>
    <definedName name="_____dec05" localSheetId="20" hidden="1">{"'Sheet1'!$A$4386:$N$4591"}</definedName>
    <definedName name="_____dec05" hidden="1">{"'Sheet1'!$A$4386:$N$4591"}</definedName>
    <definedName name="_____del1">#REF!</definedName>
    <definedName name="_____DET1" localSheetId="2">[11]Basicrates!$D$39</definedName>
    <definedName name="_____DET1" localSheetId="18">#REF!</definedName>
    <definedName name="_____DET1" localSheetId="21">[11]Basicrates!$D$39</definedName>
    <definedName name="_____DET1" localSheetId="25">[11]Basicrates!$D$39</definedName>
    <definedName name="_____DET1" localSheetId="15">#REF!</definedName>
    <definedName name="_____DET1">#REF!</definedName>
    <definedName name="_____dol12" localSheetId="2">#REF!</definedName>
    <definedName name="_____dol12" localSheetId="22">#REF!</definedName>
    <definedName name="_____dol12" localSheetId="20">#REF!</definedName>
    <definedName name="_____dol12">#REF!</definedName>
    <definedName name="_____dol6" localSheetId="2">#REF!</definedName>
    <definedName name="_____dol6">#REF!</definedName>
    <definedName name="_____drg1">#REF!</definedName>
    <definedName name="_____eth2">#REF!</definedName>
    <definedName name="_____f1">#REF!</definedName>
    <definedName name="_____FEL1" localSheetId="2">[11]Basicrates!$D$90</definedName>
    <definedName name="_____FEL1" localSheetId="18">#REF!</definedName>
    <definedName name="_____FEL1" localSheetId="21">[11]Basicrates!$D$90</definedName>
    <definedName name="_____FEL1" localSheetId="25">[11]Basicrates!$D$90</definedName>
    <definedName name="_____FEL1" localSheetId="15">#REF!</definedName>
    <definedName name="_____FEL1">#REF!</definedName>
    <definedName name="_____Fpi1">#REF!</definedName>
    <definedName name="_____g1" localSheetId="15">#REF!</definedName>
    <definedName name="_____g1">#REF!</definedName>
    <definedName name="_____GEL1" localSheetId="2">[11]Basicrates!$D$38</definedName>
    <definedName name="_____GEL1" localSheetId="18">#REF!</definedName>
    <definedName name="_____GEL1" localSheetId="21">[11]Basicrates!$D$38</definedName>
    <definedName name="_____GEL1" localSheetId="25">[11]Basicrates!$D$38</definedName>
    <definedName name="_____GEL1" localSheetId="15">#REF!</definedName>
    <definedName name="_____GEL1">#REF!</definedName>
    <definedName name="_____HBG10" localSheetId="2">[11]Basicrates!$F$13</definedName>
    <definedName name="_____HBG10" localSheetId="18">#REF!</definedName>
    <definedName name="_____HBG10" localSheetId="21">[11]Basicrates!$F$13</definedName>
    <definedName name="_____HBG10" localSheetId="25">[11]Basicrates!$F$13</definedName>
    <definedName name="_____HBG10" localSheetId="15">#REF!</definedName>
    <definedName name="_____HBG10">#REF!</definedName>
    <definedName name="_____HBG12" localSheetId="2">[11]Basicrates!$F$12</definedName>
    <definedName name="_____HBG12" localSheetId="18">#REF!</definedName>
    <definedName name="_____HBG12" localSheetId="21">[11]Basicrates!$F$12</definedName>
    <definedName name="_____HBG12" localSheetId="25">[11]Basicrates!$F$12</definedName>
    <definedName name="_____HBG12" localSheetId="15">#REF!</definedName>
    <definedName name="_____HBG12">#REF!</definedName>
    <definedName name="_____HBG25" localSheetId="2">[11]Basicrates!$F$10</definedName>
    <definedName name="_____HBG25" localSheetId="18">#REF!</definedName>
    <definedName name="_____HBG25" localSheetId="21">[11]Basicrates!$F$10</definedName>
    <definedName name="_____HBG25" localSheetId="25">[11]Basicrates!$F$10</definedName>
    <definedName name="_____HBG25" localSheetId="15">#REF!</definedName>
    <definedName name="_____HBG25">#REF!</definedName>
    <definedName name="_____HBG40" localSheetId="2">[11]Basicrates!$F$9</definedName>
    <definedName name="_____HBG40" localSheetId="18">#REF!</definedName>
    <definedName name="_____HBG40" localSheetId="21">[11]Basicrates!$F$9</definedName>
    <definedName name="_____HBG40" localSheetId="25">[11]Basicrates!$F$9</definedName>
    <definedName name="_____HBG40" localSheetId="15">#REF!</definedName>
    <definedName name="_____HBG40">#REF!</definedName>
    <definedName name="_____HBG50" localSheetId="2">[11]Basicrates!$F$8</definedName>
    <definedName name="_____HBG50" localSheetId="18">#REF!</definedName>
    <definedName name="_____HBG50" localSheetId="21">[11]Basicrates!$F$8</definedName>
    <definedName name="_____HBG50" localSheetId="25">[11]Basicrates!$F$8</definedName>
    <definedName name="_____HBG50" localSheetId="15">#REF!</definedName>
    <definedName name="_____HBG50">#REF!</definedName>
    <definedName name="_____HBG6" localSheetId="2">[11]Basicrates!$F$14</definedName>
    <definedName name="_____HBG6" localSheetId="18">#REF!</definedName>
    <definedName name="_____HBG6" localSheetId="21">[11]Basicrates!$F$14</definedName>
    <definedName name="_____HBG6" localSheetId="25">[11]Basicrates!$F$14</definedName>
    <definedName name="_____HBG6" localSheetId="15">#REF!</definedName>
    <definedName name="_____HBG6">#REF!</definedName>
    <definedName name="_____HCO2">[18]Design!#REF!</definedName>
    <definedName name="_____hfi1">[14]Report!#REF!</definedName>
    <definedName name="_____hfi2">[19]Report!#REF!</definedName>
    <definedName name="_____hfi3">[19]Report!#REF!</definedName>
    <definedName name="_____hfi4">[15]Sheet1!#REF!</definedName>
    <definedName name="_____hfi5">[15]Sheet1!#REF!</definedName>
    <definedName name="_____hfi6">[15]Sheet1!#REF!</definedName>
    <definedName name="_____HFI7">[15]Sheet1!#REF!</definedName>
    <definedName name="_____hfi8">[15]Sheet1!#REF!</definedName>
    <definedName name="_____Hra2">[18]Design!#REF!</definedName>
    <definedName name="_____Hso2">[18]Design!#REF!</definedName>
    <definedName name="_____Hso3">[18]Design!#REF!</definedName>
    <definedName name="_____IDA1" localSheetId="22">#REF!</definedName>
    <definedName name="_____IDA1" localSheetId="15">#REF!</definedName>
    <definedName name="_____IDA1" localSheetId="20">#REF!</definedName>
    <definedName name="_____IDA1">#REF!</definedName>
    <definedName name="_____ifa1">#REF!</definedName>
    <definedName name="_____ifa2">#REF!</definedName>
    <definedName name="_____in18900" localSheetId="22">#REF!</definedName>
    <definedName name="_____in18900" localSheetId="20">#REF!</definedName>
    <definedName name="_____in18900">#REF!</definedName>
    <definedName name="_____INT1">#REF!</definedName>
    <definedName name="_____Ism3">[18]Design!#REF!</definedName>
    <definedName name="_____iv19000">#REF!</definedName>
    <definedName name="_____kd1">[18]Design!#REF!</definedName>
    <definedName name="_____kd2">[18]Design!#REF!</definedName>
    <definedName name="_____kd3">[18]Design!#REF!</definedName>
    <definedName name="_____Ki1">#REF!</definedName>
    <definedName name="_____Ki2">#REF!</definedName>
    <definedName name="_____lb1">#REF!</definedName>
    <definedName name="_____lb2">#REF!</definedName>
    <definedName name="_____m20">#REF!</definedName>
    <definedName name="_____m234">#REF!</definedName>
    <definedName name="_____m35">#REF!</definedName>
    <definedName name="_____mac2">200</definedName>
    <definedName name="_____mcl132">'[21]A1-Continuous'!#REF!</definedName>
    <definedName name="_____MG1" localSheetId="2">[11]Basicrates!$D$132</definedName>
    <definedName name="_____MG1" localSheetId="18">#REF!</definedName>
    <definedName name="_____MG1" localSheetId="21">[11]Basicrates!$D$132</definedName>
    <definedName name="_____MG1" localSheetId="25">[11]Basicrates!$D$132</definedName>
    <definedName name="_____MG1" localSheetId="15">#REF!</definedName>
    <definedName name="_____MG1">#REF!</definedName>
    <definedName name="_____mix10">4.5</definedName>
    <definedName name="_____mix15">264/50</definedName>
    <definedName name="_____mix20">330/50</definedName>
    <definedName name="_____mix30">350/50</definedName>
    <definedName name="_____mix40">450/50</definedName>
    <definedName name="_____ml3">'[21]A1-Continuous'!#REF!</definedName>
    <definedName name="_____ml33">'[21]A1-Continuous'!#REF!</definedName>
    <definedName name="_____mlc33">'[21]A1-Continuous'!#REF!</definedName>
    <definedName name="_____mm1" localSheetId="18">#REF!</definedName>
    <definedName name="_____mm1">#REF!</definedName>
    <definedName name="_____mm2" localSheetId="18">#REF!</definedName>
    <definedName name="_____mm2">#REF!</definedName>
    <definedName name="_____mm3" localSheetId="18">#REF!</definedName>
    <definedName name="_____mm3">#REF!</definedName>
    <definedName name="_____mnk1">#REF!</definedName>
    <definedName name="_____Mzd1" localSheetId="2">[11]Basicrates!$D$158</definedName>
    <definedName name="_____Mzd1" localSheetId="18">#REF!</definedName>
    <definedName name="_____Mzd1" localSheetId="21">[11]Basicrates!$D$158</definedName>
    <definedName name="_____Mzd1" localSheetId="25">[11]Basicrates!$D$158</definedName>
    <definedName name="_____Mzd1" localSheetId="15">#REF!</definedName>
    <definedName name="_____Mzd1">#REF!</definedName>
    <definedName name="_____new1">#REF!</definedName>
    <definedName name="_____Nov2007" localSheetId="2" hidden="1">{"'PROFITABILITY'!$A$1:$F$45"}</definedName>
    <definedName name="_____Nov2007" localSheetId="22" hidden="1">{"'PROFITABILITY'!$A$1:$F$45"}</definedName>
    <definedName name="_____Nov2007" localSheetId="18" hidden="1">{"'PROFITABILITY'!$A$1:$F$45"}</definedName>
    <definedName name="_____Nov2007" localSheetId="21" hidden="1">{"'PROFITABILITY'!$A$1:$F$45"}</definedName>
    <definedName name="_____Nov2007" localSheetId="25" hidden="1">{"'PROFITABILITY'!$A$1:$F$45"}</definedName>
    <definedName name="_____Nov2007" localSheetId="15" hidden="1">{"'PROFITABILITY'!$A$1:$F$45"}</definedName>
    <definedName name="_____Nov2007" localSheetId="20" hidden="1">{"'PROFITABILITY'!$A$1:$F$45"}</definedName>
    <definedName name="_____Nov2007" hidden="1">{"'PROFITABILITY'!$A$1:$F$45"}</definedName>
    <definedName name="_____np3" localSheetId="2">'[22]Material '!$G$50</definedName>
    <definedName name="_____np3" localSheetId="18">#REF!</definedName>
    <definedName name="_____np3" localSheetId="21">'[22]Material '!$G$50</definedName>
    <definedName name="_____np3" localSheetId="25">'[22]Material '!$G$50</definedName>
    <definedName name="_____np3" localSheetId="15">#REF!</definedName>
    <definedName name="_____np3">#REF!</definedName>
    <definedName name="_____OP2" localSheetId="2">[11]Basicrates!$D$152</definedName>
    <definedName name="_____OP2" localSheetId="18">#REF!</definedName>
    <definedName name="_____OP2" localSheetId="21">[11]Basicrates!$D$152</definedName>
    <definedName name="_____OP2" localSheetId="25">[11]Basicrates!$D$152</definedName>
    <definedName name="_____OP2" localSheetId="15">#REF!</definedName>
    <definedName name="_____OP2">#REF!</definedName>
    <definedName name="_____pan1">#REF!</definedName>
    <definedName name="_____PAN2">#REF!</definedName>
    <definedName name="_____PM123" hidden="1">{"'Sheet1'!$A$4386:$N$4591"}</definedName>
    <definedName name="_____RAC1" localSheetId="15">#REF!</definedName>
    <definedName name="_____RAC1">#REF!</definedName>
    <definedName name="_____rcu2">#REF!</definedName>
    <definedName name="_____Re1">#REF!</definedName>
    <definedName name="_____Rl1">#REF!</definedName>
    <definedName name="_____rs1" localSheetId="15">#REF!</definedName>
    <definedName name="_____rs1">#REF!</definedName>
    <definedName name="_____rt1">#REF!</definedName>
    <definedName name="_____rt2">#REF!</definedName>
    <definedName name="_____rt3">#REF!</definedName>
    <definedName name="_____run1">[18]Design!#REF!</definedName>
    <definedName name="_____run2">[18]Design!#REF!</definedName>
    <definedName name="_____run3">[18]Design!#REF!</definedName>
    <definedName name="_____s41" hidden="1">{"form-D1",#N/A,FALSE,"FORM-D1";"form-D1_amt",#N/A,FALSE,"FORM-D1"}</definedName>
    <definedName name="_____SC01">#REF!</definedName>
    <definedName name="_____SC02">#REF!</definedName>
    <definedName name="_____SC03">#REF!</definedName>
    <definedName name="_____SC04">#REF!</definedName>
    <definedName name="_____SC05">#REF!</definedName>
    <definedName name="_____SC06">#REF!</definedName>
    <definedName name="_____SC11">#REF!</definedName>
    <definedName name="_____SC12">#REF!</definedName>
    <definedName name="_____SC13">#REF!</definedName>
    <definedName name="_____SC21">#REF!</definedName>
    <definedName name="_____SC22">#REF!</definedName>
    <definedName name="_____SC23">#REF!</definedName>
    <definedName name="_____SC24">#REF!</definedName>
    <definedName name="_____SC25">#REF!</definedName>
    <definedName name="_____SC26">#REF!</definedName>
    <definedName name="_____sh1">90</definedName>
    <definedName name="_____sh2">120</definedName>
    <definedName name="_____sh3">150</definedName>
    <definedName name="_____sh4">180</definedName>
    <definedName name="_____tab1" localSheetId="18">#REF!</definedName>
    <definedName name="_____tab1" localSheetId="21">#REF!</definedName>
    <definedName name="_____tab1" localSheetId="25">#REF!</definedName>
    <definedName name="_____tab1">#REF!</definedName>
    <definedName name="_____tab2" localSheetId="18">#REF!</definedName>
    <definedName name="_____tab2">#REF!</definedName>
    <definedName name="_____tf2" localSheetId="2">[23]Intro!$J$142</definedName>
    <definedName name="_____tf2" localSheetId="18">#REF!</definedName>
    <definedName name="_____tf2" localSheetId="21">[23]Intro!$J$142</definedName>
    <definedName name="_____tf2" localSheetId="25">[23]Intro!$J$142</definedName>
    <definedName name="_____tf2" localSheetId="15">#REF!</definedName>
    <definedName name="_____tf2">#REF!</definedName>
    <definedName name="_____tf3" localSheetId="2">[23]Intro!$J$148</definedName>
    <definedName name="_____tf3" localSheetId="18">#REF!</definedName>
    <definedName name="_____tf3" localSheetId="21">[23]Intro!$J$148</definedName>
    <definedName name="_____tf3" localSheetId="25">[23]Intro!$J$148</definedName>
    <definedName name="_____tf3" localSheetId="15">#REF!</definedName>
    <definedName name="_____tf3">#REF!</definedName>
    <definedName name="_____tf4" localSheetId="2">[23]Intro!$J$150</definedName>
    <definedName name="_____tf4" localSheetId="18">#REF!</definedName>
    <definedName name="_____tf4" localSheetId="21">[23]Intro!$J$150</definedName>
    <definedName name="_____tf4" localSheetId="25">[23]Intro!$J$150</definedName>
    <definedName name="_____tf4" localSheetId="15">#REF!</definedName>
    <definedName name="_____tf4">#REF!</definedName>
    <definedName name="_____tfd1" localSheetId="2">[23]Intro!$L$141</definedName>
    <definedName name="_____tfd1" localSheetId="18">#REF!</definedName>
    <definedName name="_____tfd1" localSheetId="21">[23]Intro!$L$141</definedName>
    <definedName name="_____tfd1" localSheetId="25">[23]Intro!$L$141</definedName>
    <definedName name="_____tfd1" localSheetId="15">#REF!</definedName>
    <definedName name="_____tfd1">#REF!</definedName>
    <definedName name="_____tfd2" localSheetId="2">[23]Intro!$L$143</definedName>
    <definedName name="_____tfd2" localSheetId="18">#REF!</definedName>
    <definedName name="_____tfd2" localSheetId="21">[23]Intro!$L$143</definedName>
    <definedName name="_____tfd2" localSheetId="25">[23]Intro!$L$143</definedName>
    <definedName name="_____tfd2" localSheetId="15">#REF!</definedName>
    <definedName name="_____tfd2">#REF!</definedName>
    <definedName name="_____tfd3" localSheetId="2">[23]Intro!$L$147</definedName>
    <definedName name="_____tfd3" localSheetId="18">#REF!</definedName>
    <definedName name="_____tfd3" localSheetId="21">[23]Intro!$L$147</definedName>
    <definedName name="_____tfd3" localSheetId="25">[23]Intro!$L$147</definedName>
    <definedName name="_____tfd3" localSheetId="15">#REF!</definedName>
    <definedName name="_____tfd3">#REF!</definedName>
    <definedName name="_____tfd4" localSheetId="2">[23]Intro!$L$149</definedName>
    <definedName name="_____tfd4" localSheetId="18">#REF!</definedName>
    <definedName name="_____tfd4" localSheetId="21">[23]Intro!$L$149</definedName>
    <definedName name="_____tfd4" localSheetId="25">[23]Intro!$L$149</definedName>
    <definedName name="_____tfd4" localSheetId="15">#REF!</definedName>
    <definedName name="_____tfd4">#REF!</definedName>
    <definedName name="_____Tk1">#REF!</definedName>
    <definedName name="_____Tk11">#REF!</definedName>
    <definedName name="_____Tk2">#REF!</definedName>
    <definedName name="_____Tkl1">#REF!</definedName>
    <definedName name="_____tl1">#REF!</definedName>
    <definedName name="_____tl2">#REF!</definedName>
    <definedName name="_____tr1" localSheetId="2">[23]Intro!$C$140</definedName>
    <definedName name="_____tr1" localSheetId="18">#REF!</definedName>
    <definedName name="_____tr1" localSheetId="21">[23]Intro!$C$140</definedName>
    <definedName name="_____tr1" localSheetId="25">[23]Intro!$C$140</definedName>
    <definedName name="_____tr1" localSheetId="15">#REF!</definedName>
    <definedName name="_____tr1">#REF!</definedName>
    <definedName name="_____tr2" localSheetId="2">[23]Intro!$C$142</definedName>
    <definedName name="_____tr2" localSheetId="18">#REF!</definedName>
    <definedName name="_____tr2" localSheetId="21">[23]Intro!$C$142</definedName>
    <definedName name="_____tr2" localSheetId="25">[23]Intro!$C$142</definedName>
    <definedName name="_____tr2" localSheetId="15">#REF!</definedName>
    <definedName name="_____tr2">#REF!</definedName>
    <definedName name="_____tr3" localSheetId="2">[23]Intro!$C$150</definedName>
    <definedName name="_____tr3" localSheetId="18">#REF!</definedName>
    <definedName name="_____tr3" localSheetId="21">[23]Intro!$C$150</definedName>
    <definedName name="_____tr3" localSheetId="25">[23]Intro!$C$150</definedName>
    <definedName name="_____tr3" localSheetId="15">#REF!</definedName>
    <definedName name="_____tr3">#REF!</definedName>
    <definedName name="_____trd1" localSheetId="2">[23]Intro!$B$140</definedName>
    <definedName name="_____trd1" localSheetId="18">#REF!</definedName>
    <definedName name="_____trd1" localSheetId="21">[23]Intro!$B$140</definedName>
    <definedName name="_____trd1" localSheetId="25">[23]Intro!$B$140</definedName>
    <definedName name="_____trd1" localSheetId="15">#REF!</definedName>
    <definedName name="_____trd1">#REF!</definedName>
    <definedName name="_____trd2" localSheetId="2">[23]Intro!$B$142</definedName>
    <definedName name="_____trd2" localSheetId="18">#REF!</definedName>
    <definedName name="_____trd2" localSheetId="21">[23]Intro!$B$142</definedName>
    <definedName name="_____trd2" localSheetId="25">[23]Intro!$B$142</definedName>
    <definedName name="_____trd2" localSheetId="15">#REF!</definedName>
    <definedName name="_____trd2">#REF!</definedName>
    <definedName name="_____trd3" localSheetId="2">[23]Intro!$B$148</definedName>
    <definedName name="_____trd3" localSheetId="18">#REF!</definedName>
    <definedName name="_____trd3" localSheetId="21">[23]Intro!$B$148</definedName>
    <definedName name="_____trd3" localSheetId="25">[23]Intro!$B$148</definedName>
    <definedName name="_____trd3" localSheetId="15">#REF!</definedName>
    <definedName name="_____trd3">#REF!</definedName>
    <definedName name="_____Vf1">#REF!</definedName>
    <definedName name="_____Vf2">#REF!</definedName>
    <definedName name="_____vr1">#REF!</definedName>
    <definedName name="_____VS2004" localSheetId="22" hidden="1">#REF!</definedName>
    <definedName name="_____VS2004" localSheetId="15" hidden="1">#REF!</definedName>
    <definedName name="_____VS2004" localSheetId="20" hidden="1">#REF!</definedName>
    <definedName name="_____VS2004" hidden="1">#REF!</definedName>
    <definedName name="_____Wc1">[18]Design!#REF!</definedName>
    <definedName name="_____WC3">[18]Design!#REF!</definedName>
    <definedName name="_____WD2" localSheetId="2">[11]Basicrates!$D$131</definedName>
    <definedName name="_____WD2" localSheetId="18">#REF!</definedName>
    <definedName name="_____WD2" localSheetId="21">[11]Basicrates!$D$131</definedName>
    <definedName name="_____WD2" localSheetId="25">[11]Basicrates!$D$131</definedName>
    <definedName name="_____WD2" localSheetId="15">#REF!</definedName>
    <definedName name="_____WD2">#REF!</definedName>
    <definedName name="_____wp1">#REF!</definedName>
    <definedName name="_____Wr1">[18]Design!#REF!</definedName>
    <definedName name="_____Wr3">[18]Design!#REF!</definedName>
    <definedName name="_____Xl1">#REF!</definedName>
    <definedName name="_____xlcn.WorksheetConnection_InfoEntryA2D32" localSheetId="2" hidden="1">'[10]Info Entry'!$A$2:$C$32</definedName>
    <definedName name="_____xlcn.WorksheetConnection_InfoEntryA2D32" localSheetId="18" hidden="1">#REF!</definedName>
    <definedName name="_____xlcn.WorksheetConnection_InfoEntryA2D32" localSheetId="21" hidden="1">'[10]Info Entry'!$A$2:$C$32</definedName>
    <definedName name="_____xlcn.WorksheetConnection_InfoEntryA2D32" localSheetId="25" hidden="1">'[10]Info Entry'!$A$2:$C$32</definedName>
    <definedName name="_____xlcn.WorksheetConnection_InfoEntryA2D32" localSheetId="15" hidden="1">#REF!</definedName>
    <definedName name="_____xlcn.WorksheetConnection_InfoEntryA2D32" hidden="1">#REF!</definedName>
    <definedName name="_____xlnm._FilterDatabase" localSheetId="22">#REF!</definedName>
    <definedName name="_____xlnm._FilterDatabase" localSheetId="15">#REF!</definedName>
    <definedName name="_____xlnm._FilterDatabase" localSheetId="20">#REF!</definedName>
    <definedName name="_____xlnm._FilterDatabase">#REF!</definedName>
    <definedName name="_____xlnm._FilterDatabase_1" localSheetId="22">#REF!</definedName>
    <definedName name="_____xlnm._FilterDatabase_1" localSheetId="20">#REF!</definedName>
    <definedName name="_____xlnm._FilterDatabase_1">#REF!</definedName>
    <definedName name="_____xlnm._FilterDatabase_2">#REF!</definedName>
    <definedName name="_____xlnm._FilterDatabase_3">#REF!</definedName>
    <definedName name="_____xlnm._FilterDatabase_4">#REF!</definedName>
    <definedName name="_____xlnm._FilterDatabase_5">#N/A</definedName>
    <definedName name="_____xlnm.Print_Area_1" localSheetId="2">#REF!</definedName>
    <definedName name="_____xlnm.Print_Area_1" localSheetId="22">#REF!</definedName>
    <definedName name="_____xlnm.Print_Area_1" localSheetId="15">#REF!</definedName>
    <definedName name="_____xlnm.Print_Area_1" localSheetId="20">#REF!</definedName>
    <definedName name="_____xlnm.Print_Area_1">#REF!</definedName>
    <definedName name="_____xlnm.Print_Area_1_1">"#REF!"</definedName>
    <definedName name="_____xlnm.Print_Area_10" localSheetId="2">#REF!</definedName>
    <definedName name="_____xlnm.Print_Area_10" localSheetId="22">#REF!</definedName>
    <definedName name="_____xlnm.Print_Area_10" localSheetId="15">#REF!</definedName>
    <definedName name="_____xlnm.Print_Area_10" localSheetId="20">#REF!</definedName>
    <definedName name="_____xlnm.Print_Area_10">#REF!</definedName>
    <definedName name="_____xlnm.Print_Area_10_1">"#REF!"</definedName>
    <definedName name="_____xlnm.Print_Area_11" localSheetId="2">#REF!</definedName>
    <definedName name="_____xlnm.Print_Area_11" localSheetId="22">#REF!</definedName>
    <definedName name="_____xlnm.Print_Area_11" localSheetId="15">#REF!</definedName>
    <definedName name="_____xlnm.Print_Area_11" localSheetId="20">#REF!</definedName>
    <definedName name="_____xlnm.Print_Area_11">#REF!</definedName>
    <definedName name="_____xlnm.Print_Area_11_1">"#REF!"</definedName>
    <definedName name="_____xlnm.Print_Area_13" localSheetId="2">#REF!</definedName>
    <definedName name="_____xlnm.Print_Area_13" localSheetId="22">#REF!</definedName>
    <definedName name="_____xlnm.Print_Area_13" localSheetId="15">#REF!</definedName>
    <definedName name="_____xlnm.Print_Area_13" localSheetId="20">#REF!</definedName>
    <definedName name="_____xlnm.Print_Area_13">#REF!</definedName>
    <definedName name="_____xlnm.Print_Area_2" localSheetId="2">#REF!</definedName>
    <definedName name="_____xlnm.Print_Area_2" localSheetId="22">#REF!</definedName>
    <definedName name="_____xlnm.Print_Area_2" localSheetId="20">#REF!</definedName>
    <definedName name="_____xlnm.Print_Area_2">#REF!</definedName>
    <definedName name="_____xlnm.Print_Area_3" localSheetId="22">#REF!</definedName>
    <definedName name="_____xlnm.Print_Area_3" localSheetId="20">#REF!</definedName>
    <definedName name="_____xlnm.Print_Area_3">#REF!</definedName>
    <definedName name="_____xlnm.Print_Area_4">#REF!</definedName>
    <definedName name="_____xlnm.Print_Area_5">#REF!</definedName>
    <definedName name="_____xlnm.Print_Area_6">#REF!</definedName>
    <definedName name="_____xlnm.Print_Area_7">#REF!</definedName>
    <definedName name="_____xlnm.Print_Area_8">#REF!</definedName>
    <definedName name="_____xlnm.Print_Area_9">#REF!</definedName>
    <definedName name="_____xlnm.Print_Titles">#REF!</definedName>
    <definedName name="_____xlnm.Print_Titles_1" localSheetId="2">"#NAME?"</definedName>
    <definedName name="_____xlnm.Print_Titles_1" localSheetId="22">"#NAME?"</definedName>
    <definedName name="_____xlnm.Print_Titles_1" localSheetId="21">"#NAME?"</definedName>
    <definedName name="_____xlnm.Print_Titles_1" localSheetId="25">"#NAME?"</definedName>
    <definedName name="_____xlnm.Print_Titles_1" localSheetId="15">"#NAME?"</definedName>
    <definedName name="_____xlnm.Print_Titles_1" localSheetId="20">"#NAME?"</definedName>
    <definedName name="_____xlnm.Print_Titles_1">#REF!</definedName>
    <definedName name="_____xlnm.Print_Titles_2" localSheetId="2">(#REF!,#REF!)</definedName>
    <definedName name="_____xlnm.Print_Titles_2" localSheetId="22">(#REF!,#REF!)</definedName>
    <definedName name="_____xlnm.Print_Titles_2" localSheetId="15">(#REF!,#REF!)</definedName>
    <definedName name="_____xlnm.Print_Titles_2" localSheetId="20">(#REF!,#REF!)</definedName>
    <definedName name="_____xlnm.Print_Titles_2">(#REF!,#REF!)</definedName>
    <definedName name="_____xlnm.Print_Titles_3" localSheetId="2">(#REF!,#REF!)</definedName>
    <definedName name="_____xlnm.Print_Titles_3" localSheetId="22">(#REF!,#REF!)</definedName>
    <definedName name="_____xlnm.Print_Titles_3" localSheetId="20">(#REF!,#REF!)</definedName>
    <definedName name="_____xlnm.Print_Titles_3">(#REF!,#REF!)</definedName>
    <definedName name="_____xlnm.Print_Titles_4" localSheetId="2">#REF!</definedName>
    <definedName name="_____xlnm.Print_Titles_4" localSheetId="22">#REF!</definedName>
    <definedName name="_____xlnm.Print_Titles_4" localSheetId="15">#REF!</definedName>
    <definedName name="_____xlnm.Print_Titles_4" localSheetId="20">#REF!</definedName>
    <definedName name="_____xlnm.Print_Titles_4">#REF!</definedName>
    <definedName name="_____xlnm.Print_Titles_7" localSheetId="2">#REF!</definedName>
    <definedName name="_____xlnm.Print_Titles_7">#REF!</definedName>
    <definedName name="____1____123Graph_ACHART_1" localSheetId="2" hidden="1">#REF!</definedName>
    <definedName name="____1____123Graph_ACHART_1" hidden="1">#REF!</definedName>
    <definedName name="____2____123Graph_BCHART_1" hidden="1">#REF!</definedName>
    <definedName name="____3____123Graph_CCHART_1" hidden="1">#REF!</definedName>
    <definedName name="____4___123Graph_ACHART_1" hidden="1">#REF!</definedName>
    <definedName name="____5___123Graph_BCHART_1" hidden="1">#REF!</definedName>
    <definedName name="____6___123Graph_CCHART_1" hidden="1">#REF!</definedName>
    <definedName name="____7__123Graph_ACHART_1" hidden="1">#REF!</definedName>
    <definedName name="____8__123Graph_BCHART_1" hidden="1">#REF!</definedName>
    <definedName name="____9__123Graph_CCHART_1" hidden="1">#REF!</definedName>
    <definedName name="____a1">#REF!</definedName>
    <definedName name="____A2">#REF!</definedName>
    <definedName name="____A65537">#REF!</definedName>
    <definedName name="____A655600">#REF!</definedName>
    <definedName name="____a655601">#REF!</definedName>
    <definedName name="____A71614">#REF!</definedName>
    <definedName name="____A81614">#REF!</definedName>
    <definedName name="____A91614">#REF!</definedName>
    <definedName name="____a999999">#REF!</definedName>
    <definedName name="____aa1" localSheetId="2" hidden="1">{"'PROFITABILITY'!$A$1:$F$45"}</definedName>
    <definedName name="____aa1" localSheetId="22" hidden="1">{"'PROFITABILITY'!$A$1:$F$45"}</definedName>
    <definedName name="____aa1" localSheetId="18" hidden="1">{"'PROFITABILITY'!$A$1:$F$45"}</definedName>
    <definedName name="____aa1" localSheetId="21" hidden="1">{"'PROFITABILITY'!$A$1:$F$45"}</definedName>
    <definedName name="____aa1" localSheetId="25" hidden="1">{"'PROFITABILITY'!$A$1:$F$45"}</definedName>
    <definedName name="____aa1" localSheetId="15" hidden="1">{"'PROFITABILITY'!$A$1:$F$45"}</definedName>
    <definedName name="____aa1" localSheetId="20" hidden="1">{"'PROFITABILITY'!$A$1:$F$45"}</definedName>
    <definedName name="____aa1" hidden="1">{"'PROFITABILITY'!$A$1:$F$45"}</definedName>
    <definedName name="____aba2">#REF!</definedName>
    <definedName name="____acs1">#REF!</definedName>
    <definedName name="____acs2">#REF!</definedName>
    <definedName name="____aoc1">#REF!</definedName>
    <definedName name="____aoc2">#REF!</definedName>
    <definedName name="____aoc3">#REF!</definedName>
    <definedName name="____aoc4">#REF!</definedName>
    <definedName name="____axx1">[19]Report!#REF!</definedName>
    <definedName name="____axx2">[24]Report!#REF!</definedName>
    <definedName name="____axx3">[19]Report!#REF!</definedName>
    <definedName name="____AXX4" localSheetId="21">#REF!</definedName>
    <definedName name="____AXX4" localSheetId="25">#REF!</definedName>
    <definedName name="____AXX4">#REF!</definedName>
    <definedName name="____axx5" localSheetId="21">#REF!</definedName>
    <definedName name="____axx5" localSheetId="25">#REF!</definedName>
    <definedName name="____axx5">#REF!</definedName>
    <definedName name="____axx6" localSheetId="21">#REF!</definedName>
    <definedName name="____axx6" localSheetId="25">#REF!</definedName>
    <definedName name="____axx6">#REF!</definedName>
    <definedName name="____AXX7" localSheetId="21">#REF!</definedName>
    <definedName name="____AXX7" localSheetId="25">#REF!</definedName>
    <definedName name="____AXX7">#REF!</definedName>
    <definedName name="____axx8" localSheetId="21">#REF!</definedName>
    <definedName name="____axx8" localSheetId="25">#REF!</definedName>
    <definedName name="____axx8">#REF!</definedName>
    <definedName name="____b111121" localSheetId="21">#REF!</definedName>
    <definedName name="____b111121" localSheetId="25">#REF!</definedName>
    <definedName name="____b111121">#REF!</definedName>
    <definedName name="____bhh2">#REF!</definedName>
    <definedName name="____bom1">#REF!</definedName>
    <definedName name="____CAN112">13.42</definedName>
    <definedName name="____CAN113">12.98</definedName>
    <definedName name="____CAN117">12.7</definedName>
    <definedName name="____CAN118">13.27</definedName>
    <definedName name="____CAN120">11.72</definedName>
    <definedName name="____CAN210">10.38</definedName>
    <definedName name="____CAN211">10.58</definedName>
    <definedName name="____CAN213">10.56</definedName>
    <definedName name="____CAN215">10.22</definedName>
    <definedName name="____CAN216">9.61</definedName>
    <definedName name="____CAN217">10.47</definedName>
    <definedName name="____CAN219">10.91</definedName>
    <definedName name="____CAN220">11.09</definedName>
    <definedName name="____CAN221">11.25</definedName>
    <definedName name="____CAN222">10.17</definedName>
    <definedName name="____CAN223">9.89</definedName>
    <definedName name="____CAN230">10.79</definedName>
    <definedName name="____can421">40.2</definedName>
    <definedName name="____can422">41.57</definedName>
    <definedName name="____can423">43.9</definedName>
    <definedName name="____can424">41.19</definedName>
    <definedName name="____can425">42.81</definedName>
    <definedName name="____can426">40.77</definedName>
    <definedName name="____can427">40.92</definedName>
    <definedName name="____can428">39.29</definedName>
    <definedName name="____can429">45.19</definedName>
    <definedName name="____can430">40.73</definedName>
    <definedName name="____can431">42.52</definedName>
    <definedName name="____can432">42.53</definedName>
    <definedName name="____can433">43.69</definedName>
    <definedName name="____can434">40.43</definedName>
    <definedName name="____can435">43.3</definedName>
    <definedName name="____CBR220" localSheetId="2">#REF!</definedName>
    <definedName name="____CBR220" localSheetId="22">#REF!</definedName>
    <definedName name="____CBR220" localSheetId="15">#REF!</definedName>
    <definedName name="____CBR220" localSheetId="20">#REF!</definedName>
    <definedName name="____CBR220">#REF!</definedName>
    <definedName name="____CBR500" localSheetId="2">#REF!</definedName>
    <definedName name="____CBR500" localSheetId="22">#REF!</definedName>
    <definedName name="____CBR500" localSheetId="20">#REF!</definedName>
    <definedName name="____CBR500">#REF!</definedName>
    <definedName name="____cdd2">#REF!</definedName>
    <definedName name="____cem124">#REF!</definedName>
    <definedName name="____CFB1">#REF!</definedName>
    <definedName name="____CFB2">#REF!</definedName>
    <definedName name="____CFB3">#REF!</definedName>
    <definedName name="____cff2">#REF!</definedName>
    <definedName name="____cli1">[20]Code!$B$3</definedName>
    <definedName name="____cli2">[20]Code!$B$4</definedName>
    <definedName name="____cli3">[20]Code!$B$5</definedName>
    <definedName name="____cli4">[20]Code!$B$6</definedName>
    <definedName name="____col33">#REF!</definedName>
    <definedName name="____cth2">#REF!</definedName>
    <definedName name="____CTR220" localSheetId="2">#REF!</definedName>
    <definedName name="____CTR220">#REF!</definedName>
    <definedName name="____CTR500">#REF!</definedName>
    <definedName name="____CVT220">#REF!</definedName>
    <definedName name="____CVT500">#REF!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dec05" localSheetId="22" hidden="1">{"'Sheet1'!$A$4386:$N$4591"}</definedName>
    <definedName name="____dec05" localSheetId="18" hidden="1">{"'Sheet1'!$A$4386:$N$4591"}</definedName>
    <definedName name="____dec05" localSheetId="21" hidden="1">{"'Sheet1'!$A$4386:$N$4591"}</definedName>
    <definedName name="____dec05" localSheetId="25" hidden="1">{"'Sheet1'!$A$4386:$N$4591"}</definedName>
    <definedName name="____dec05" localSheetId="15" hidden="1">{"'Sheet1'!$A$4386:$N$4591"}</definedName>
    <definedName name="____dec05" localSheetId="20" hidden="1">{"'Sheet1'!$A$4386:$N$4591"}</definedName>
    <definedName name="____dec05" hidden="1">{"'Sheet1'!$A$4386:$N$4591"}</definedName>
    <definedName name="____del1">#REF!</definedName>
    <definedName name="____DET1" localSheetId="2">[11]Basicrates!$D$39</definedName>
    <definedName name="____DET1" localSheetId="18">#REF!</definedName>
    <definedName name="____DET1" localSheetId="21">[11]Basicrates!$D$39</definedName>
    <definedName name="____DET1" localSheetId="25">[11]Basicrates!$D$39</definedName>
    <definedName name="____DET1" localSheetId="15">#REF!</definedName>
    <definedName name="____DET1">#REF!</definedName>
    <definedName name="____DET2">#REF!</definedName>
    <definedName name="____DET3">#REF!</definedName>
    <definedName name="____DET4">#REF!</definedName>
    <definedName name="____DET5">#REF!</definedName>
    <definedName name="____DET6">#REF!</definedName>
    <definedName name="____DIS1">[25]CAL!#REF!</definedName>
    <definedName name="____dol12" localSheetId="22">#REF!</definedName>
    <definedName name="____dol12" localSheetId="15">#REF!</definedName>
    <definedName name="____dol12" localSheetId="20">#REF!</definedName>
    <definedName name="____dol12">#REF!</definedName>
    <definedName name="____dol6" localSheetId="22">#REF!</definedName>
    <definedName name="____dol6" localSheetId="20">#REF!</definedName>
    <definedName name="____dol6">#REF!</definedName>
    <definedName name="____drg1">#REF!</definedName>
    <definedName name="____drg2">#REF!</definedName>
    <definedName name="____eth2">#REF!</definedName>
    <definedName name="____f1">#REF!</definedName>
    <definedName name="____FEL1" localSheetId="2">[11]Basicrates!$D$90</definedName>
    <definedName name="____FEL1" localSheetId="18">#REF!</definedName>
    <definedName name="____FEL1" localSheetId="21">[11]Basicrates!$D$90</definedName>
    <definedName name="____FEL1" localSheetId="25">[11]Basicrates!$D$90</definedName>
    <definedName name="____FEL1" localSheetId="15">#REF!</definedName>
    <definedName name="____FEL1">#REF!</definedName>
    <definedName name="____Fpi1" localSheetId="15">#REF!</definedName>
    <definedName name="____Fpi1">#REF!</definedName>
    <definedName name="____g1" localSheetId="15">#REF!</definedName>
    <definedName name="____g1">#REF!</definedName>
    <definedName name="____GEL1" localSheetId="2">[11]Basicrates!$D$38</definedName>
    <definedName name="____GEL1" localSheetId="18">#REF!</definedName>
    <definedName name="____GEL1" localSheetId="21">[11]Basicrates!$D$38</definedName>
    <definedName name="____GEL1" localSheetId="25">[11]Basicrates!$D$38</definedName>
    <definedName name="____GEL1" localSheetId="15">#REF!</definedName>
    <definedName name="____GEL1">#REF!</definedName>
    <definedName name="____HBG10" localSheetId="2">[11]Basicrates!$F$13</definedName>
    <definedName name="____HBG10" localSheetId="18">#REF!</definedName>
    <definedName name="____HBG10" localSheetId="21">[11]Basicrates!$F$13</definedName>
    <definedName name="____HBG10" localSheetId="25">[11]Basicrates!$F$13</definedName>
    <definedName name="____HBG10" localSheetId="15">#REF!</definedName>
    <definedName name="____HBG10">#REF!</definedName>
    <definedName name="____HBG12" localSheetId="2">[11]Basicrates!$F$12</definedName>
    <definedName name="____HBG12" localSheetId="18">#REF!</definedName>
    <definedName name="____HBG12" localSheetId="21">[11]Basicrates!$F$12</definedName>
    <definedName name="____HBG12" localSheetId="25">[11]Basicrates!$F$12</definedName>
    <definedName name="____HBG12" localSheetId="15">#REF!</definedName>
    <definedName name="____HBG12">#REF!</definedName>
    <definedName name="____HBG25" localSheetId="2">[11]Basicrates!$F$10</definedName>
    <definedName name="____HBG25" localSheetId="18">#REF!</definedName>
    <definedName name="____HBG25" localSheetId="21">[11]Basicrates!$F$10</definedName>
    <definedName name="____HBG25" localSheetId="25">[11]Basicrates!$F$10</definedName>
    <definedName name="____HBG25" localSheetId="15">#REF!</definedName>
    <definedName name="____HBG25">#REF!</definedName>
    <definedName name="____HBG40" localSheetId="2">[11]Basicrates!$F$9</definedName>
    <definedName name="____HBG40" localSheetId="18">#REF!</definedName>
    <definedName name="____HBG40" localSheetId="21">[11]Basicrates!$F$9</definedName>
    <definedName name="____HBG40" localSheetId="25">[11]Basicrates!$F$9</definedName>
    <definedName name="____HBG40" localSheetId="15">#REF!</definedName>
    <definedName name="____HBG40">#REF!</definedName>
    <definedName name="____HBG50" localSheetId="2">[11]Basicrates!$F$8</definedName>
    <definedName name="____HBG50" localSheetId="18">#REF!</definedName>
    <definedName name="____HBG50" localSheetId="21">[11]Basicrates!$F$8</definedName>
    <definedName name="____HBG50" localSheetId="25">[11]Basicrates!$F$8</definedName>
    <definedName name="____HBG50" localSheetId="15">#REF!</definedName>
    <definedName name="____HBG50">#REF!</definedName>
    <definedName name="____HBG6" localSheetId="2">[11]Basicrates!$F$14</definedName>
    <definedName name="____HBG6" localSheetId="18">#REF!</definedName>
    <definedName name="____HBG6" localSheetId="21">[11]Basicrates!$F$14</definedName>
    <definedName name="____HBG6" localSheetId="25">[11]Basicrates!$F$14</definedName>
    <definedName name="____HBG6" localSheetId="15">#REF!</definedName>
    <definedName name="____HBG6">#REF!</definedName>
    <definedName name="____HCO2" localSheetId="15">#REF!</definedName>
    <definedName name="____HCO2">#REF!</definedName>
    <definedName name="____hfi1">[19]Report!#REF!</definedName>
    <definedName name="____hfi2" localSheetId="21">#REF!</definedName>
    <definedName name="____hfi2" localSheetId="25">#REF!</definedName>
    <definedName name="____hfi2" localSheetId="15">#REF!</definedName>
    <definedName name="____hfi2">#REF!</definedName>
    <definedName name="____hfi3">[24]Report!#REF!</definedName>
    <definedName name="____hfi4" localSheetId="21">#REF!</definedName>
    <definedName name="____hfi4" localSheetId="25">#REF!</definedName>
    <definedName name="____hfi4">#REF!</definedName>
    <definedName name="____hfi5" localSheetId="21">#REF!</definedName>
    <definedName name="____hfi5" localSheetId="25">#REF!</definedName>
    <definedName name="____hfi5">#REF!</definedName>
    <definedName name="____hfi6" localSheetId="21">#REF!</definedName>
    <definedName name="____hfi6" localSheetId="25">#REF!</definedName>
    <definedName name="____hfi6">#REF!</definedName>
    <definedName name="____HFI7">[15]Sheet1!#REF!</definedName>
    <definedName name="____hfi8" localSheetId="21">#REF!</definedName>
    <definedName name="____hfi8" localSheetId="25">#REF!</definedName>
    <definedName name="____hfi8">#REF!</definedName>
    <definedName name="____Hra2">#REF!</definedName>
    <definedName name="____Hso2">#REF!</definedName>
    <definedName name="____Hso3">#REF!</definedName>
    <definedName name="____hxa1">#REF!</definedName>
    <definedName name="____hxa2">#REF!</definedName>
    <definedName name="____hxb1">#REF!</definedName>
    <definedName name="____hxb2">#REF!</definedName>
    <definedName name="____hxc1">#REF!</definedName>
    <definedName name="____hxc2">#REF!</definedName>
    <definedName name="____hxd1">[25]CAL!#REF!</definedName>
    <definedName name="____IDA1" localSheetId="22">#REF!</definedName>
    <definedName name="____IDA1" localSheetId="20">#REF!</definedName>
    <definedName name="____IDA1">#REF!</definedName>
    <definedName name="____IDC2">#N/A</definedName>
    <definedName name="____IDC21">#N/A</definedName>
    <definedName name="____IDC22">#N/A</definedName>
    <definedName name="____IDC23">#N/A</definedName>
    <definedName name="____idc3">#N/A</definedName>
    <definedName name="____ifa1">#REF!</definedName>
    <definedName name="____ifa2">#REF!</definedName>
    <definedName name="____in18900" localSheetId="2">#REF!</definedName>
    <definedName name="____in18900" localSheetId="22">#REF!</definedName>
    <definedName name="____in18900" localSheetId="15">#REF!</definedName>
    <definedName name="____in18900" localSheetId="20">#REF!</definedName>
    <definedName name="____in18900">#REF!</definedName>
    <definedName name="____INT1">#REF!</definedName>
    <definedName name="____Ism3" localSheetId="15">#REF!</definedName>
    <definedName name="____Ism3">#REF!</definedName>
    <definedName name="____iv19000" localSheetId="2">#REF!</definedName>
    <definedName name="____iv19000">#REF!</definedName>
    <definedName name="____kd1">#REF!</definedName>
    <definedName name="____kd2">#REF!</definedName>
    <definedName name="____kd3">#REF!</definedName>
    <definedName name="____Ki1">#REF!</definedName>
    <definedName name="____Ki2">#REF!</definedName>
    <definedName name="____LAR220" localSheetId="2">#REF!</definedName>
    <definedName name="____LAR220">#REF!</definedName>
    <definedName name="____LAR500">#REF!</definedName>
    <definedName name="____lb1">#REF!</definedName>
    <definedName name="____lb2">#REF!</definedName>
    <definedName name="____LMH1">#REF!</definedName>
    <definedName name="____LMH2">#REF!</definedName>
    <definedName name="____LTR220">#REF!</definedName>
    <definedName name="____LTR500">#REF!</definedName>
    <definedName name="____m20">#REF!</definedName>
    <definedName name="____m234">#REF!</definedName>
    <definedName name="____m35">#REF!</definedName>
    <definedName name="____mac2">200</definedName>
    <definedName name="____MAN1">#REF!</definedName>
    <definedName name="____mcl132" localSheetId="18">#REF!</definedName>
    <definedName name="____mcl132" localSheetId="21">#REF!</definedName>
    <definedName name="____mcl132" localSheetId="25">#REF!</definedName>
    <definedName name="____mcl132">#REF!</definedName>
    <definedName name="____MG1" localSheetId="2">[11]Basicrates!$D$132</definedName>
    <definedName name="____MG1" localSheetId="18">#REF!</definedName>
    <definedName name="____MG1" localSheetId="21">[11]Basicrates!$D$132</definedName>
    <definedName name="____MG1" localSheetId="25">[11]Basicrates!$D$132</definedName>
    <definedName name="____MG1" localSheetId="15">#REF!</definedName>
    <definedName name="____MG1">#REF!</definedName>
    <definedName name="____mix10">4.5</definedName>
    <definedName name="____mix15">264/50</definedName>
    <definedName name="____MIX1540" localSheetId="2">'[26]Mix Design'!$P$11</definedName>
    <definedName name="____MIX1540" localSheetId="18">#REF!</definedName>
    <definedName name="____MIX1540" localSheetId="21">'[26]Mix Design'!$P$11</definedName>
    <definedName name="____MIX1540" localSheetId="25">'[26]Mix Design'!$P$11</definedName>
    <definedName name="____MIX1540" localSheetId="15">#REF!</definedName>
    <definedName name="____MIX1540">#REF!</definedName>
    <definedName name="____MIX2" localSheetId="2">'[27]Mix Design'!$P$12</definedName>
    <definedName name="____MIX2" localSheetId="18">#REF!</definedName>
    <definedName name="____MIX2" localSheetId="21">'[27]Mix Design'!$P$12</definedName>
    <definedName name="____MIX2" localSheetId="25">'[27]Mix Design'!$P$12</definedName>
    <definedName name="____MIX2" localSheetId="15">#REF!</definedName>
    <definedName name="____MIX2">#REF!</definedName>
    <definedName name="____mix20">330/50</definedName>
    <definedName name="____MIX2020" localSheetId="2">'[26]Mix Design'!$P$12</definedName>
    <definedName name="____MIX2020" localSheetId="18">#REF!</definedName>
    <definedName name="____MIX2020" localSheetId="21">'[26]Mix Design'!$P$12</definedName>
    <definedName name="____MIX2020" localSheetId="25">'[26]Mix Design'!$P$12</definedName>
    <definedName name="____MIX2020" localSheetId="15">#REF!</definedName>
    <definedName name="____MIX2020">#REF!</definedName>
    <definedName name="____MIX2040" localSheetId="2">'[26]Mix Design'!$P$13</definedName>
    <definedName name="____MIX2040" localSheetId="18">#REF!</definedName>
    <definedName name="____MIX2040" localSheetId="21">'[26]Mix Design'!$P$13</definedName>
    <definedName name="____MIX2040" localSheetId="25">'[26]Mix Design'!$P$13</definedName>
    <definedName name="____MIX2040" localSheetId="15">#REF!</definedName>
    <definedName name="____MIX2040">#REF!</definedName>
    <definedName name="____MIX2540" localSheetId="2">'[26]Mix Design'!$P$15</definedName>
    <definedName name="____MIX2540" localSheetId="18">#REF!</definedName>
    <definedName name="____MIX2540" localSheetId="21">'[26]Mix Design'!$P$15</definedName>
    <definedName name="____MIX2540" localSheetId="25">'[26]Mix Design'!$P$15</definedName>
    <definedName name="____MIX2540" localSheetId="15">#REF!</definedName>
    <definedName name="____MIX2540">#REF!</definedName>
    <definedName name="____Mix255" localSheetId="2">'[28]Mix Design'!$P$13</definedName>
    <definedName name="____Mix255" localSheetId="18">#REF!</definedName>
    <definedName name="____Mix255" localSheetId="21">'[28]Mix Design'!$P$13</definedName>
    <definedName name="____Mix255" localSheetId="25">'[28]Mix Design'!$P$13</definedName>
    <definedName name="____Mix255" localSheetId="15">#REF!</definedName>
    <definedName name="____Mix255">#REF!</definedName>
    <definedName name="____mix30">350/50</definedName>
    <definedName name="____mix40">450/50</definedName>
    <definedName name="____ml3" localSheetId="18">#REF!</definedName>
    <definedName name="____ml3" localSheetId="21">#REF!</definedName>
    <definedName name="____ml3" localSheetId="25">#REF!</definedName>
    <definedName name="____ml3">#REF!</definedName>
    <definedName name="____ml33" localSheetId="18">#REF!</definedName>
    <definedName name="____ml33" localSheetId="21">#REF!</definedName>
    <definedName name="____ml33" localSheetId="25">#REF!</definedName>
    <definedName name="____ml33">#REF!</definedName>
    <definedName name="____mlc33" localSheetId="18">#REF!</definedName>
    <definedName name="____mlc33" localSheetId="21">#REF!</definedName>
    <definedName name="____mlc33" localSheetId="25">#REF!</definedName>
    <definedName name="____mlc33">#REF!</definedName>
    <definedName name="____mm1">#REF!</definedName>
    <definedName name="____mm2">#REF!</definedName>
    <definedName name="____mm3">#REF!</definedName>
    <definedName name="____mnk1">#REF!</definedName>
    <definedName name="____Mzd1" localSheetId="2">[11]Basicrates!$D$158</definedName>
    <definedName name="____Mzd1" localSheetId="18">#REF!</definedName>
    <definedName name="____Mzd1" localSheetId="21">[11]Basicrates!$D$158</definedName>
    <definedName name="____Mzd1" localSheetId="25">[11]Basicrates!$D$158</definedName>
    <definedName name="____Mzd1" localSheetId="15">#REF!</definedName>
    <definedName name="____Mzd1">#REF!</definedName>
    <definedName name="____new1">#REF!</definedName>
    <definedName name="____Nov2007" localSheetId="2" hidden="1">{"'PROFITABILITY'!$A$1:$F$45"}</definedName>
    <definedName name="____Nov2007" localSheetId="22" hidden="1">{"'PROFITABILITY'!$A$1:$F$45"}</definedName>
    <definedName name="____Nov2007" localSheetId="18" hidden="1">{"'PROFITABILITY'!$A$1:$F$45"}</definedName>
    <definedName name="____Nov2007" localSheetId="21" hidden="1">{"'PROFITABILITY'!$A$1:$F$45"}</definedName>
    <definedName name="____Nov2007" localSheetId="25" hidden="1">{"'PROFITABILITY'!$A$1:$F$45"}</definedName>
    <definedName name="____Nov2007" localSheetId="15" hidden="1">{"'PROFITABILITY'!$A$1:$F$45"}</definedName>
    <definedName name="____Nov2007" localSheetId="20" hidden="1">{"'PROFITABILITY'!$A$1:$F$45"}</definedName>
    <definedName name="____Nov2007" hidden="1">{"'PROFITABILITY'!$A$1:$F$45"}</definedName>
    <definedName name="____np3" localSheetId="2">'[22]Material '!$G$50</definedName>
    <definedName name="____np3" localSheetId="18">#REF!</definedName>
    <definedName name="____np3" localSheetId="21">'[22]Material '!$G$50</definedName>
    <definedName name="____np3" localSheetId="25">'[22]Material '!$G$50</definedName>
    <definedName name="____np3" localSheetId="15">#REF!</definedName>
    <definedName name="____np3">#REF!</definedName>
    <definedName name="____OP2" localSheetId="2">[11]Basicrates!$D$152</definedName>
    <definedName name="____OP2" localSheetId="18">#REF!</definedName>
    <definedName name="____OP2" localSheetId="21">[11]Basicrates!$D$152</definedName>
    <definedName name="____OP2" localSheetId="25">[11]Basicrates!$D$152</definedName>
    <definedName name="____OP2" localSheetId="15">#REF!</definedName>
    <definedName name="____OP2">#REF!</definedName>
    <definedName name="____out2">#REF!</definedName>
    <definedName name="____pan1">#REF!</definedName>
    <definedName name="____PAN2">#REF!</definedName>
    <definedName name="____PB1">#REF!</definedName>
    <definedName name="____pep99">#REF!</definedName>
    <definedName name="____pfi1">[25]CAL!#REF!</definedName>
    <definedName name="____PLC220" localSheetId="22">#REF!</definedName>
    <definedName name="____PLC220" localSheetId="15">#REF!</definedName>
    <definedName name="____PLC220" localSheetId="20">#REF!</definedName>
    <definedName name="____PLC220">#REF!</definedName>
    <definedName name="____PM123" hidden="1">{"'Sheet1'!$A$4386:$N$4591"}</definedName>
    <definedName name="____pp1">[25]CAL!#REF!</definedName>
    <definedName name="____pp2">[25]CAL!#REF!</definedName>
    <definedName name="____RAC1">#REF!</definedName>
    <definedName name="____rcu2">#REF!</definedName>
    <definedName name="____Re1">#REF!</definedName>
    <definedName name="____RE220" localSheetId="22">#REF!</definedName>
    <definedName name="____RE220" localSheetId="20">#REF!</definedName>
    <definedName name="____RE220">#REF!</definedName>
    <definedName name="____RE500">#REF!</definedName>
    <definedName name="____Rl1">#REF!</definedName>
    <definedName name="____rs1">#REF!</definedName>
    <definedName name="____rt1">#REF!</definedName>
    <definedName name="____rt2">#REF!</definedName>
    <definedName name="____rt3">#REF!</definedName>
    <definedName name="____run1">#REF!</definedName>
    <definedName name="____run2">#REF!</definedName>
    <definedName name="____run3">#REF!</definedName>
    <definedName name="____s41" hidden="1">{"form-D1",#N/A,FALSE,"FORM-D1";"form-D1_amt",#N/A,FALSE,"FORM-D1"}</definedName>
    <definedName name="____SC01">#REF!</definedName>
    <definedName name="____SC02">#REF!</definedName>
    <definedName name="____SC03">#REF!</definedName>
    <definedName name="____SC04">#REF!</definedName>
    <definedName name="____SC05">#REF!</definedName>
    <definedName name="____SC06">#REF!</definedName>
    <definedName name="____SC11">#REF!</definedName>
    <definedName name="____SC12">#REF!</definedName>
    <definedName name="____SC13">#REF!</definedName>
    <definedName name="____SC21">#REF!</definedName>
    <definedName name="____SC22">#REF!</definedName>
    <definedName name="____SC23">#REF!</definedName>
    <definedName name="____SC24">#REF!</definedName>
    <definedName name="____SC25">#REF!</definedName>
    <definedName name="____SC26">#REF!</definedName>
    <definedName name="____sch2">#REF!</definedName>
    <definedName name="____sch9">#REF!</definedName>
    <definedName name="____sdf1">#REF!</definedName>
    <definedName name="____SDF2">#REF!</definedName>
    <definedName name="____sh1">90</definedName>
    <definedName name="____sh2">120</definedName>
    <definedName name="____sh3">150</definedName>
    <definedName name="____sh4">180</definedName>
    <definedName name="____SS402">#REF!</definedName>
    <definedName name="____SS403">#REF!</definedName>
    <definedName name="____SS404">#REF!</definedName>
    <definedName name="____SS405">#REF!</definedName>
    <definedName name="____SS406">#REF!</definedName>
    <definedName name="____SS407">#REF!</definedName>
    <definedName name="____SS408">#REF!</definedName>
    <definedName name="____SS409">#REF!</definedName>
    <definedName name="____SS423">#REF!</definedName>
    <definedName name="____SS424">#REF!</definedName>
    <definedName name="____tab1" localSheetId="18">#REF!</definedName>
    <definedName name="____tab1" localSheetId="21">#REF!</definedName>
    <definedName name="____tab1" localSheetId="25">#REF!</definedName>
    <definedName name="____tab1">#REF!</definedName>
    <definedName name="____tab2" localSheetId="18">#REF!</definedName>
    <definedName name="____tab2">#REF!</definedName>
    <definedName name="____TB2" localSheetId="2">'[29]SPT vs PHI'!$B$2:$C$65</definedName>
    <definedName name="____TB2" localSheetId="18">#REF!</definedName>
    <definedName name="____TB2" localSheetId="21">'[29]SPT vs PHI'!$B$2:$C$65</definedName>
    <definedName name="____TB2" localSheetId="25">'[29]SPT vs PHI'!$B$2:$C$65</definedName>
    <definedName name="____TB2" localSheetId="15">#REF!</definedName>
    <definedName name="____TB2">#REF!</definedName>
    <definedName name="____tf1" localSheetId="2">[23]Intro!$J$140</definedName>
    <definedName name="____tf1" localSheetId="18">#REF!</definedName>
    <definedName name="____tf1" localSheetId="21">[23]Intro!$J$140</definedName>
    <definedName name="____tf1" localSheetId="25">[23]Intro!$J$140</definedName>
    <definedName name="____tf1" localSheetId="15">#REF!</definedName>
    <definedName name="____tf1">#REF!</definedName>
    <definedName name="____tf2" localSheetId="2">[23]Intro!$J$142</definedName>
    <definedName name="____tf2" localSheetId="18">#REF!</definedName>
    <definedName name="____tf2" localSheetId="21">[23]Intro!$J$142</definedName>
    <definedName name="____tf2" localSheetId="25">[23]Intro!$J$142</definedName>
    <definedName name="____tf2" localSheetId="15">#REF!</definedName>
    <definedName name="____tf2">#REF!</definedName>
    <definedName name="____tf3" localSheetId="2">[23]Intro!$J$148</definedName>
    <definedName name="____tf3" localSheetId="18">#REF!</definedName>
    <definedName name="____tf3" localSheetId="21">[23]Intro!$J$148</definedName>
    <definedName name="____tf3" localSheetId="25">[23]Intro!$J$148</definedName>
    <definedName name="____tf3" localSheetId="15">#REF!</definedName>
    <definedName name="____tf3">#REF!</definedName>
    <definedName name="____tf4" localSheetId="2">[23]Intro!$J$150</definedName>
    <definedName name="____tf4" localSheetId="18">#REF!</definedName>
    <definedName name="____tf4" localSheetId="21">[23]Intro!$J$150</definedName>
    <definedName name="____tf4" localSheetId="25">[23]Intro!$J$150</definedName>
    <definedName name="____tf4" localSheetId="15">#REF!</definedName>
    <definedName name="____tf4">#REF!</definedName>
    <definedName name="____tfd1" localSheetId="2">[23]Intro!$L$141</definedName>
    <definedName name="____tfd1" localSheetId="18">#REF!</definedName>
    <definedName name="____tfd1" localSheetId="21">[23]Intro!$L$141</definedName>
    <definedName name="____tfd1" localSheetId="25">[23]Intro!$L$141</definedName>
    <definedName name="____tfd1" localSheetId="15">#REF!</definedName>
    <definedName name="____tfd1">#REF!</definedName>
    <definedName name="____tfd2" localSheetId="2">[23]Intro!$L$143</definedName>
    <definedName name="____tfd2" localSheetId="18">#REF!</definedName>
    <definedName name="____tfd2" localSheetId="21">[23]Intro!$L$143</definedName>
    <definedName name="____tfd2" localSheetId="25">[23]Intro!$L$143</definedName>
    <definedName name="____tfd2" localSheetId="15">#REF!</definedName>
    <definedName name="____tfd2">#REF!</definedName>
    <definedName name="____tfd3" localSheetId="2">[23]Intro!$L$147</definedName>
    <definedName name="____tfd3" localSheetId="18">#REF!</definedName>
    <definedName name="____tfd3" localSheetId="21">[23]Intro!$L$147</definedName>
    <definedName name="____tfd3" localSheetId="25">[23]Intro!$L$147</definedName>
    <definedName name="____tfd3" localSheetId="15">#REF!</definedName>
    <definedName name="____tfd3">#REF!</definedName>
    <definedName name="____tfd4" localSheetId="2">[23]Intro!$L$149</definedName>
    <definedName name="____tfd4" localSheetId="18">#REF!</definedName>
    <definedName name="____tfd4" localSheetId="21">[23]Intro!$L$149</definedName>
    <definedName name="____tfd4" localSheetId="25">[23]Intro!$L$149</definedName>
    <definedName name="____tfd4" localSheetId="15">#REF!</definedName>
    <definedName name="____tfd4">#REF!</definedName>
    <definedName name="____Tk1">#REF!</definedName>
    <definedName name="____Tk11">#REF!</definedName>
    <definedName name="____Tk2" localSheetId="15">#REF!</definedName>
    <definedName name="____Tk2">#REF!</definedName>
    <definedName name="____Tkl1">#REF!</definedName>
    <definedName name="____tl1">#REF!</definedName>
    <definedName name="____tl2">#REF!</definedName>
    <definedName name="____tr1" localSheetId="2">[23]Intro!$C$140</definedName>
    <definedName name="____tr1" localSheetId="18">#REF!</definedName>
    <definedName name="____tr1" localSheetId="21">[23]Intro!$C$140</definedName>
    <definedName name="____tr1" localSheetId="25">[23]Intro!$C$140</definedName>
    <definedName name="____tr1" localSheetId="15">#REF!</definedName>
    <definedName name="____tr1">#REF!</definedName>
    <definedName name="____tr2" localSheetId="2">[23]Intro!$C$142</definedName>
    <definedName name="____tr2" localSheetId="18">#REF!</definedName>
    <definedName name="____tr2" localSheetId="21">[23]Intro!$C$142</definedName>
    <definedName name="____tr2" localSheetId="25">[23]Intro!$C$142</definedName>
    <definedName name="____tr2" localSheetId="15">#REF!</definedName>
    <definedName name="____tr2">#REF!</definedName>
    <definedName name="____TR220" localSheetId="22">#REF!</definedName>
    <definedName name="____TR220" localSheetId="15">#REF!</definedName>
    <definedName name="____TR220" localSheetId="20">#REF!</definedName>
    <definedName name="____TR220">#REF!</definedName>
    <definedName name="____tr3" localSheetId="2">[23]Intro!$C$150</definedName>
    <definedName name="____tr3" localSheetId="18">#REF!</definedName>
    <definedName name="____tr3" localSheetId="21">[23]Intro!$C$150</definedName>
    <definedName name="____tr3" localSheetId="25">[23]Intro!$C$150</definedName>
    <definedName name="____tr3" localSheetId="15">#REF!</definedName>
    <definedName name="____tr3">#REF!</definedName>
    <definedName name="____TR500" localSheetId="22">#REF!</definedName>
    <definedName name="____TR500" localSheetId="15">#REF!</definedName>
    <definedName name="____TR500" localSheetId="20">#REF!</definedName>
    <definedName name="____TR500">#REF!</definedName>
    <definedName name="____trd1" localSheetId="2">[23]Intro!$B$140</definedName>
    <definedName name="____trd1" localSheetId="18">#REF!</definedName>
    <definedName name="____trd1" localSheetId="21">[23]Intro!$B$140</definedName>
    <definedName name="____trd1" localSheetId="25">[23]Intro!$B$140</definedName>
    <definedName name="____trd1" localSheetId="15">#REF!</definedName>
    <definedName name="____trd1">#REF!</definedName>
    <definedName name="____trd2" localSheetId="2">[23]Intro!$B$142</definedName>
    <definedName name="____trd2" localSheetId="18">#REF!</definedName>
    <definedName name="____trd2" localSheetId="21">[23]Intro!$B$142</definedName>
    <definedName name="____trd2" localSheetId="25">[23]Intro!$B$142</definedName>
    <definedName name="____trd2" localSheetId="15">#REF!</definedName>
    <definedName name="____trd2">#REF!</definedName>
    <definedName name="____trd3" localSheetId="2">[23]Intro!$B$148</definedName>
    <definedName name="____trd3" localSheetId="18">#REF!</definedName>
    <definedName name="____trd3" localSheetId="21">[23]Intro!$B$148</definedName>
    <definedName name="____trd3" localSheetId="25">[23]Intro!$B$148</definedName>
    <definedName name="____trd3" localSheetId="15">#REF!</definedName>
    <definedName name="____trd3">#REF!</definedName>
    <definedName name="____Vf1">#REF!</definedName>
    <definedName name="____Vf2">#REF!</definedName>
    <definedName name="____vr1" localSheetId="15">#REF!</definedName>
    <definedName name="____vr1">#REF!</definedName>
    <definedName name="____VS2004" localSheetId="22" hidden="1">#REF!</definedName>
    <definedName name="____VS2004" localSheetId="20" hidden="1">#REF!</definedName>
    <definedName name="____VS2004" hidden="1">#REF!</definedName>
    <definedName name="____Wc1">#REF!</definedName>
    <definedName name="____WC3">#REF!</definedName>
    <definedName name="____WD2" localSheetId="2">[11]Basicrates!$D$131</definedName>
    <definedName name="____WD2" localSheetId="18">#REF!</definedName>
    <definedName name="____WD2" localSheetId="21">[11]Basicrates!$D$131</definedName>
    <definedName name="____WD2" localSheetId="25">[11]Basicrates!$D$131</definedName>
    <definedName name="____WD2" localSheetId="15">#REF!</definedName>
    <definedName name="____WD2">#REF!</definedName>
    <definedName name="____wp1" localSheetId="15">#REF!</definedName>
    <definedName name="____wp1">#REF!</definedName>
    <definedName name="____Wr1" localSheetId="15">#REF!</definedName>
    <definedName name="____Wr1">#REF!</definedName>
    <definedName name="____Wr3">#REF!</definedName>
    <definedName name="____Xl1">#REF!</definedName>
    <definedName name="____xlcn.WorksheetConnection_InfoEntryA2D32" localSheetId="2" hidden="1">'[10]Info Entry'!$A$2:$C$32</definedName>
    <definedName name="____xlcn.WorksheetConnection_InfoEntryA2D32" localSheetId="18" hidden="1">#REF!</definedName>
    <definedName name="____xlcn.WorksheetConnection_InfoEntryA2D32" localSheetId="21" hidden="1">'[10]Info Entry'!$A$2:$C$32</definedName>
    <definedName name="____xlcn.WorksheetConnection_InfoEntryA2D32" localSheetId="25" hidden="1">'[10]Info Entry'!$A$2:$C$32</definedName>
    <definedName name="____xlcn.WorksheetConnection_InfoEntryA2D32" localSheetId="15" hidden="1">#REF!</definedName>
    <definedName name="____xlcn.WorksheetConnection_InfoEntryA2D32" hidden="1">#REF!</definedName>
    <definedName name="____xlnm._FilterDatabase" localSheetId="22">#REF!</definedName>
    <definedName name="____xlnm._FilterDatabase" localSheetId="15">#REF!</definedName>
    <definedName name="____xlnm._FilterDatabase" localSheetId="20">#REF!</definedName>
    <definedName name="____xlnm._FilterDatabase">#REF!</definedName>
    <definedName name="____xlnm._FilterDatabase_1" localSheetId="22">#REF!</definedName>
    <definedName name="____xlnm._FilterDatabase_1" localSheetId="20">#REF!</definedName>
    <definedName name="____xlnm._FilterDatabase_1">#REF!</definedName>
    <definedName name="____xlnm._FilterDatabase_2">#REF!</definedName>
    <definedName name="____xlnm._FilterDatabase_3">#REF!</definedName>
    <definedName name="____xlnm._FilterDatabase_4">#REF!</definedName>
    <definedName name="____xlnm._FilterDatabase_5">#N/A</definedName>
    <definedName name="____xlnm.Print_Area" localSheetId="2">#REF!</definedName>
    <definedName name="____xlnm.Print_Area" localSheetId="22">#REF!</definedName>
    <definedName name="____xlnm.Print_Area" localSheetId="15">#REF!</definedName>
    <definedName name="____xlnm.Print_Area" localSheetId="20">#REF!</definedName>
    <definedName name="____xlnm.Print_Area">#REF!</definedName>
    <definedName name="____xlnm.Print_Area_1" localSheetId="2">#REF!</definedName>
    <definedName name="____xlnm.Print_Area_1" localSheetId="22">#REF!</definedName>
    <definedName name="____xlnm.Print_Area_1" localSheetId="20">#REF!</definedName>
    <definedName name="____xlnm.Print_Area_1">#REF!</definedName>
    <definedName name="____xlnm.Print_Area_1_1">"#REF!"</definedName>
    <definedName name="____xlnm.Print_Area_1_2">"#REF!"</definedName>
    <definedName name="____xlnm.Print_Area_10" localSheetId="2">#REF!</definedName>
    <definedName name="____xlnm.Print_Area_10" localSheetId="22">#REF!</definedName>
    <definedName name="____xlnm.Print_Area_10" localSheetId="15">#REF!</definedName>
    <definedName name="____xlnm.Print_Area_10" localSheetId="20">#REF!</definedName>
    <definedName name="____xlnm.Print_Area_10">#REF!</definedName>
    <definedName name="____xlnm.Print_Area_10_1">"#REF!"</definedName>
    <definedName name="____xlnm.Print_Area_11" localSheetId="2">#REF!</definedName>
    <definedName name="____xlnm.Print_Area_11" localSheetId="22">#REF!</definedName>
    <definedName name="____xlnm.Print_Area_11" localSheetId="15">#REF!</definedName>
    <definedName name="____xlnm.Print_Area_11" localSheetId="20">#REF!</definedName>
    <definedName name="____xlnm.Print_Area_11">#REF!</definedName>
    <definedName name="____xlnm.Print_Area_13" localSheetId="2">#REF!</definedName>
    <definedName name="____xlnm.Print_Area_13">#REF!</definedName>
    <definedName name="____xlnm.Print_Area_2" localSheetId="22">#REF!</definedName>
    <definedName name="____xlnm.Print_Area_2" localSheetId="20">#REF!</definedName>
    <definedName name="____xlnm.Print_Area_2">#REF!</definedName>
    <definedName name="____xlnm.Print_Area_3" localSheetId="22">#REF!</definedName>
    <definedName name="____xlnm.Print_Area_3" localSheetId="20">#REF!</definedName>
    <definedName name="____xlnm.Print_Area_3">#REF!</definedName>
    <definedName name="____xlnm.Print_Area_4">#REF!</definedName>
    <definedName name="____xlnm.Print_Area_5">#REF!</definedName>
    <definedName name="____xlnm.Print_Area_6">#REF!</definedName>
    <definedName name="____xlnm.Print_Area_7">#REF!</definedName>
    <definedName name="____xlnm.Print_Area_8">#REF!</definedName>
    <definedName name="____xlnm.Print_Area_9">#REF!</definedName>
    <definedName name="____xlnm.Print_Titles">#REF!</definedName>
    <definedName name="____xlnm.Print_Titles_1" localSheetId="22">#REF!</definedName>
    <definedName name="____xlnm.Print_Titles_1" localSheetId="20">#REF!</definedName>
    <definedName name="____xlnm.Print_Titles_1">#REF!</definedName>
    <definedName name="____xlnm.Print_Titles_2" localSheetId="2">(#REF!,#REF!)</definedName>
    <definedName name="____xlnm.Print_Titles_2" localSheetId="18">(#REF!,#REF!)</definedName>
    <definedName name="____xlnm.Print_Titles_2">(#REF!,#REF!)</definedName>
    <definedName name="____xlnm.Print_Titles_3" localSheetId="2">(#REF!,#REF!)</definedName>
    <definedName name="____xlnm.Print_Titles_3" localSheetId="22">(#REF!,#REF!)</definedName>
    <definedName name="____xlnm.Print_Titles_3" localSheetId="20">(#REF!,#REF!)</definedName>
    <definedName name="____xlnm.Print_Titles_3">(#REF!,#REF!)</definedName>
    <definedName name="____xlnm.Print_Titles_4" localSheetId="2">#REF!</definedName>
    <definedName name="____xlnm.Print_Titles_4" localSheetId="22">#REF!</definedName>
    <definedName name="____xlnm.Print_Titles_4" localSheetId="15">#REF!</definedName>
    <definedName name="____xlnm.Print_Titles_4" localSheetId="20">#REF!</definedName>
    <definedName name="____xlnm.Print_Titles_4">#REF!</definedName>
    <definedName name="____xlnm.Print_Titles_7" localSheetId="2">#REF!</definedName>
    <definedName name="____xlnm.Print_Titles_7">#REF!</definedName>
    <definedName name="____ZS1">#REF!</definedName>
    <definedName name="____ZS2">#REF!</definedName>
    <definedName name="___1____123Graph_ACHART_1" localSheetId="2" hidden="1">#REF!</definedName>
    <definedName name="___1____123Graph_ACHART_1" hidden="1">#REF!</definedName>
    <definedName name="___1__123Graph_ACHART_1" hidden="1">#REF!</definedName>
    <definedName name="___18__123Graph_CCHART_1" hidden="1">#REF!</definedName>
    <definedName name="___2____123Graph_BCHART_1" hidden="1">#REF!</definedName>
    <definedName name="___2__123Graph_BCHART_1" hidden="1">#REF!</definedName>
    <definedName name="___3____123Graph_CCHART_1" hidden="1">#REF!</definedName>
    <definedName name="___3__123Graph_CCHART_1" hidden="1">#REF!</definedName>
    <definedName name="___4___123Graph_ACHART_1" hidden="1">#REF!</definedName>
    <definedName name="___5___123Graph_BCHART_1" hidden="1">#REF!</definedName>
    <definedName name="___6___123Graph_CCHART_1" hidden="1">#REF!</definedName>
    <definedName name="___7__123Graph_ACHART_1" hidden="1">#REF!</definedName>
    <definedName name="___8__123Graph_BCHART_1" hidden="1">#REF!</definedName>
    <definedName name="___9__123Graph_CCHART_1" hidden="1">#REF!</definedName>
    <definedName name="___A1">#REF!</definedName>
    <definedName name="___A10">#REF!</definedName>
    <definedName name="___A13">#REF!</definedName>
    <definedName name="___A2">#REF!</definedName>
    <definedName name="___A3">#REF!</definedName>
    <definedName name="___A4">#REF!</definedName>
    <definedName name="___A5">#REF!</definedName>
    <definedName name="___A6">#REF!</definedName>
    <definedName name="___A65537">#REF!</definedName>
    <definedName name="___A655600">#REF!</definedName>
    <definedName name="___a655601">#REF!</definedName>
    <definedName name="___A7">#REF!</definedName>
    <definedName name="___A71614">#REF!</definedName>
    <definedName name="___A8">#REF!</definedName>
    <definedName name="___A81614">#REF!</definedName>
    <definedName name="___A9">#REF!</definedName>
    <definedName name="___A91614">#REF!</definedName>
    <definedName name="___a999999">#REF!</definedName>
    <definedName name="___aa1" localSheetId="2" hidden="1">{"'PROFITABILITY'!$A$1:$F$45"}</definedName>
    <definedName name="___aa1" localSheetId="22" hidden="1">{"'PROFITABILITY'!$A$1:$F$45"}</definedName>
    <definedName name="___aa1" localSheetId="18" hidden="1">{"'PROFITABILITY'!$A$1:$F$45"}</definedName>
    <definedName name="___aa1" localSheetId="21" hidden="1">{"'PROFITABILITY'!$A$1:$F$45"}</definedName>
    <definedName name="___aa1" localSheetId="25" hidden="1">{"'PROFITABILITY'!$A$1:$F$45"}</definedName>
    <definedName name="___aa1" localSheetId="15" hidden="1">{"'PROFITABILITY'!$A$1:$F$45"}</definedName>
    <definedName name="___aa1" localSheetId="20" hidden="1">{"'PROFITABILITY'!$A$1:$F$45"}</definedName>
    <definedName name="___aa1" hidden="1">{"'PROFITABILITY'!$A$1:$F$45"}</definedName>
    <definedName name="___aba2">#REF!</definedName>
    <definedName name="___acs1">#REF!</definedName>
    <definedName name="___acs2">#REF!</definedName>
    <definedName name="___aoc1">#REF!</definedName>
    <definedName name="___aoc2">#REF!</definedName>
    <definedName name="___aoc3">#REF!</definedName>
    <definedName name="___aoc4">#REF!</definedName>
    <definedName name="___axx1">[24]Report!#REF!</definedName>
    <definedName name="___axx2">[14]Report!#REF!</definedName>
    <definedName name="___axx3">[24]Report!#REF!</definedName>
    <definedName name="___AXX4" localSheetId="21">#REF!</definedName>
    <definedName name="___AXX4" localSheetId="25">#REF!</definedName>
    <definedName name="___AXX4">#REF!</definedName>
    <definedName name="___axx5" localSheetId="21">#REF!</definedName>
    <definedName name="___axx5" localSheetId="25">#REF!</definedName>
    <definedName name="___axx5">#REF!</definedName>
    <definedName name="___axx6" localSheetId="21">#REF!</definedName>
    <definedName name="___axx6" localSheetId="25">#REF!</definedName>
    <definedName name="___axx6">#REF!</definedName>
    <definedName name="___AXX7" localSheetId="21">#REF!</definedName>
    <definedName name="___AXX7" localSheetId="25">#REF!</definedName>
    <definedName name="___AXX7">#REF!</definedName>
    <definedName name="___axx8" localSheetId="21">#REF!</definedName>
    <definedName name="___axx8" localSheetId="25">#REF!</definedName>
    <definedName name="___axx8">#REF!</definedName>
    <definedName name="___b111121" localSheetId="21">#REF!</definedName>
    <definedName name="___b111121" localSheetId="25">#REF!</definedName>
    <definedName name="___b111121">#REF!</definedName>
    <definedName name="___bhh2">#REF!</definedName>
    <definedName name="___BLK2" localSheetId="2">[30]BLK2!$1:$1048576</definedName>
    <definedName name="___BLK2" localSheetId="18">#REF!</definedName>
    <definedName name="___BLK2" localSheetId="21">[30]BLK2!$1:$1048576</definedName>
    <definedName name="___BLK2" localSheetId="25">[30]BLK2!$1:$1048576</definedName>
    <definedName name="___BLK2" localSheetId="15">#REF!</definedName>
    <definedName name="___BLK2">#REF!</definedName>
    <definedName name="___BLK3" localSheetId="2">[30]BLK3!$1:$1048576</definedName>
    <definedName name="___BLK3" localSheetId="18">#REF!</definedName>
    <definedName name="___BLK3" localSheetId="21">[30]BLK3!$1:$1048576</definedName>
    <definedName name="___BLK3" localSheetId="25">[30]BLK3!$1:$1048576</definedName>
    <definedName name="___BLK3" localSheetId="15">#REF!</definedName>
    <definedName name="___BLK3">#REF!</definedName>
    <definedName name="___bom1">#REF!</definedName>
    <definedName name="___CAN112">13.42</definedName>
    <definedName name="___CAN113">12.98</definedName>
    <definedName name="___CAN117">12.7</definedName>
    <definedName name="___CAN118">13.27</definedName>
    <definedName name="___CAN120">11.72</definedName>
    <definedName name="___CAN210">10.38</definedName>
    <definedName name="___CAN211">10.58</definedName>
    <definedName name="___CAN213">10.56</definedName>
    <definedName name="___CAN215">10.22</definedName>
    <definedName name="___CAN216">9.61</definedName>
    <definedName name="___CAN217">10.47</definedName>
    <definedName name="___CAN219">10.91</definedName>
    <definedName name="___CAN220">11.09</definedName>
    <definedName name="___CAN221">11.25</definedName>
    <definedName name="___CAN222">10.17</definedName>
    <definedName name="___CAN223">9.89</definedName>
    <definedName name="___CAN230">10.79</definedName>
    <definedName name="___can421">40.2</definedName>
    <definedName name="___can422">41.57</definedName>
    <definedName name="___can423">43.9</definedName>
    <definedName name="___can424">41.19</definedName>
    <definedName name="___can425">42.81</definedName>
    <definedName name="___can426">40.77</definedName>
    <definedName name="___can427">40.92</definedName>
    <definedName name="___can428">39.29</definedName>
    <definedName name="___can429">45.19</definedName>
    <definedName name="___can430">40.73</definedName>
    <definedName name="___can431">42.52</definedName>
    <definedName name="___can432">42.53</definedName>
    <definedName name="___can433">43.69</definedName>
    <definedName name="___can434">40.43</definedName>
    <definedName name="___can435">43.3</definedName>
    <definedName name="___CBR220" localSheetId="2">#REF!</definedName>
    <definedName name="___CBR220" localSheetId="22">#REF!</definedName>
    <definedName name="___CBR220" localSheetId="15">#REF!</definedName>
    <definedName name="___CBR220" localSheetId="20">#REF!</definedName>
    <definedName name="___CBR220">#REF!</definedName>
    <definedName name="___CBR500" localSheetId="2">#REF!</definedName>
    <definedName name="___CBR500" localSheetId="22">#REF!</definedName>
    <definedName name="___CBR500" localSheetId="20">#REF!</definedName>
    <definedName name="___CBR500">#REF!</definedName>
    <definedName name="___cdd2">#REF!</definedName>
    <definedName name="___cem124" localSheetId="2">[31]Analysis!$D$434</definedName>
    <definedName name="___cem124" localSheetId="22">#REF!</definedName>
    <definedName name="___cem124" localSheetId="21">[31]Analysis!$D$434</definedName>
    <definedName name="___cem124" localSheetId="25">[31]Analysis!$D$434</definedName>
    <definedName name="___cem124" localSheetId="15">#REF!</definedName>
    <definedName name="___cem124" localSheetId="20">#REF!</definedName>
    <definedName name="___cem124">#REF!</definedName>
    <definedName name="___CFB1">#REF!</definedName>
    <definedName name="___CFB2">#REF!</definedName>
    <definedName name="___CFB3">#REF!</definedName>
    <definedName name="___cff2" localSheetId="15">#REF!</definedName>
    <definedName name="___cff2">#REF!</definedName>
    <definedName name="___cli1">[20]Code!$B$3</definedName>
    <definedName name="___cli2">[20]Code!$B$4</definedName>
    <definedName name="___cli3">[20]Code!$B$5</definedName>
    <definedName name="___cli4">[20]Code!$B$6</definedName>
    <definedName name="___cli5">#REF!</definedName>
    <definedName name="___col33" localSheetId="21">#REF!</definedName>
    <definedName name="___col33" localSheetId="25">#REF!</definedName>
    <definedName name="___col33">#REF!</definedName>
    <definedName name="___cth2">#REF!</definedName>
    <definedName name="___CTR220" localSheetId="22">#REF!</definedName>
    <definedName name="___CTR220" localSheetId="20">#REF!</definedName>
    <definedName name="___CTR220">#REF!</definedName>
    <definedName name="___CTR500" localSheetId="22">#REF!</definedName>
    <definedName name="___CTR500" localSheetId="20">#REF!</definedName>
    <definedName name="___CTR500">#REF!</definedName>
    <definedName name="___CVT220">#REF!</definedName>
    <definedName name="___CVT500">#REF!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2">#REF!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dec05" localSheetId="22" hidden="1">{"'Sheet1'!$A$4386:$N$4591"}</definedName>
    <definedName name="___dec05" localSheetId="18" hidden="1">{"'Sheet1'!$A$4386:$N$4591"}</definedName>
    <definedName name="___dec05" localSheetId="21" hidden="1">{"'Sheet1'!$A$4386:$N$4591"}</definedName>
    <definedName name="___dec05" localSheetId="25" hidden="1">{"'Sheet1'!$A$4386:$N$4591"}</definedName>
    <definedName name="___dec05" localSheetId="15" hidden="1">{"'Sheet1'!$A$4386:$N$4591"}</definedName>
    <definedName name="___dec05" localSheetId="20" hidden="1">{"'Sheet1'!$A$4386:$N$4591"}</definedName>
    <definedName name="___dec05" hidden="1">{"'Sheet1'!$A$4386:$N$4591"}</definedName>
    <definedName name="___del1">#REF!</definedName>
    <definedName name="___DET1" localSheetId="2">[11]Basicrates!$D$39</definedName>
    <definedName name="___DET1" localSheetId="18">#REF!</definedName>
    <definedName name="___DET1" localSheetId="21">[11]Basicrates!$D$39</definedName>
    <definedName name="___DET1" localSheetId="25">[11]Basicrates!$D$39</definedName>
    <definedName name="___DET1" localSheetId="15">#REF!</definedName>
    <definedName name="___DET1">#REF!</definedName>
    <definedName name="___DET2">#REF!</definedName>
    <definedName name="___DET3">#REF!</definedName>
    <definedName name="___DET4">#REF!</definedName>
    <definedName name="___DET5">#REF!</definedName>
    <definedName name="___DET6">#REF!</definedName>
    <definedName name="___DIS1">[32]Coalmine!#REF!</definedName>
    <definedName name="___dol12" localSheetId="22">#REF!</definedName>
    <definedName name="___dol12" localSheetId="15">#REF!</definedName>
    <definedName name="___dol12" localSheetId="20">#REF!</definedName>
    <definedName name="___dol12">#REF!</definedName>
    <definedName name="___dol6" localSheetId="22">#REF!</definedName>
    <definedName name="___dol6" localSheetId="20">#REF!</definedName>
    <definedName name="___dol6">#REF!</definedName>
    <definedName name="___drg1">#REF!</definedName>
    <definedName name="___drg2">#REF!</definedName>
    <definedName name="___eth2">#REF!</definedName>
    <definedName name="___f1">#REF!</definedName>
    <definedName name="___FEL1" localSheetId="2">[11]Basicrates!$D$90</definedName>
    <definedName name="___FEL1" localSheetId="18">#REF!</definedName>
    <definedName name="___FEL1" localSheetId="21">[11]Basicrates!$D$90</definedName>
    <definedName name="___FEL1" localSheetId="25">[11]Basicrates!$D$90</definedName>
    <definedName name="___FEL1" localSheetId="15">#REF!</definedName>
    <definedName name="___FEL1">#REF!</definedName>
    <definedName name="___Fpi1" localSheetId="15">#REF!</definedName>
    <definedName name="___Fpi1">#REF!</definedName>
    <definedName name="___g1" localSheetId="15">#REF!</definedName>
    <definedName name="___g1">#REF!</definedName>
    <definedName name="___GEL1" localSheetId="2">[11]Basicrates!$D$38</definedName>
    <definedName name="___GEL1" localSheetId="18">#REF!</definedName>
    <definedName name="___GEL1" localSheetId="21">[11]Basicrates!$D$38</definedName>
    <definedName name="___GEL1" localSheetId="25">[11]Basicrates!$D$38</definedName>
    <definedName name="___GEL1" localSheetId="15">#REF!</definedName>
    <definedName name="___GEL1">#REF!</definedName>
    <definedName name="___HBG10" localSheetId="2">[11]Basicrates!$F$13</definedName>
    <definedName name="___HBG10" localSheetId="18">#REF!</definedName>
    <definedName name="___HBG10" localSheetId="21">[11]Basicrates!$F$13</definedName>
    <definedName name="___HBG10" localSheetId="25">[11]Basicrates!$F$13</definedName>
    <definedName name="___HBG10" localSheetId="15">#REF!</definedName>
    <definedName name="___HBG10">#REF!</definedName>
    <definedName name="___HBG12" localSheetId="2">[11]Basicrates!$F$12</definedName>
    <definedName name="___HBG12" localSheetId="18">#REF!</definedName>
    <definedName name="___HBG12" localSheetId="21">[11]Basicrates!$F$12</definedName>
    <definedName name="___HBG12" localSheetId="25">[11]Basicrates!$F$12</definedName>
    <definedName name="___HBG12" localSheetId="15">#REF!</definedName>
    <definedName name="___HBG12">#REF!</definedName>
    <definedName name="___HBG25" localSheetId="2">[11]Basicrates!$F$10</definedName>
    <definedName name="___HBG25" localSheetId="18">#REF!</definedName>
    <definedName name="___HBG25" localSheetId="21">[11]Basicrates!$F$10</definedName>
    <definedName name="___HBG25" localSheetId="25">[11]Basicrates!$F$10</definedName>
    <definedName name="___HBG25" localSheetId="15">#REF!</definedName>
    <definedName name="___HBG25">#REF!</definedName>
    <definedName name="___HBG40" localSheetId="2">[11]Basicrates!$F$9</definedName>
    <definedName name="___HBG40" localSheetId="18">#REF!</definedName>
    <definedName name="___HBG40" localSheetId="21">[11]Basicrates!$F$9</definedName>
    <definedName name="___HBG40" localSheetId="25">[11]Basicrates!$F$9</definedName>
    <definedName name="___HBG40" localSheetId="15">#REF!</definedName>
    <definedName name="___HBG40">#REF!</definedName>
    <definedName name="___HBG50" localSheetId="2">[11]Basicrates!$F$8</definedName>
    <definedName name="___HBG50" localSheetId="18">#REF!</definedName>
    <definedName name="___HBG50" localSheetId="21">[11]Basicrates!$F$8</definedName>
    <definedName name="___HBG50" localSheetId="25">[11]Basicrates!$F$8</definedName>
    <definedName name="___HBG50" localSheetId="15">#REF!</definedName>
    <definedName name="___HBG50">#REF!</definedName>
    <definedName name="___HBG6" localSheetId="2">[11]Basicrates!$F$14</definedName>
    <definedName name="___HBG6" localSheetId="18">#REF!</definedName>
    <definedName name="___HBG6" localSheetId="21">[11]Basicrates!$F$14</definedName>
    <definedName name="___HBG6" localSheetId="25">[11]Basicrates!$F$14</definedName>
    <definedName name="___HBG6" localSheetId="15">#REF!</definedName>
    <definedName name="___HBG6">#REF!</definedName>
    <definedName name="___HCO2" localSheetId="15">#REF!</definedName>
    <definedName name="___HCO2">#REF!</definedName>
    <definedName name="___hfi1">[24]Report!#REF!</definedName>
    <definedName name="___hfi2" localSheetId="21">#REF!</definedName>
    <definedName name="___hfi2" localSheetId="25">#REF!</definedName>
    <definedName name="___hfi2" localSheetId="15">#REF!</definedName>
    <definedName name="___hfi2">#REF!</definedName>
    <definedName name="___hfi3">[14]Report!#REF!</definedName>
    <definedName name="___hfi4" localSheetId="21">#REF!</definedName>
    <definedName name="___hfi4" localSheetId="25">#REF!</definedName>
    <definedName name="___hfi4">#REF!</definedName>
    <definedName name="___hfi5" localSheetId="21">#REF!</definedName>
    <definedName name="___hfi5" localSheetId="25">#REF!</definedName>
    <definedName name="___hfi5">#REF!</definedName>
    <definedName name="___hfi6" localSheetId="21">#REF!</definedName>
    <definedName name="___hfi6" localSheetId="25">#REF!</definedName>
    <definedName name="___hfi6">#REF!</definedName>
    <definedName name="___HFI7" localSheetId="21">#REF!</definedName>
    <definedName name="___HFI7" localSheetId="25">#REF!</definedName>
    <definedName name="___HFI7">#REF!</definedName>
    <definedName name="___hfi8" localSheetId="21">#REF!</definedName>
    <definedName name="___hfi8" localSheetId="25">#REF!</definedName>
    <definedName name="___hfi8">#REF!</definedName>
    <definedName name="___Hra2">#REF!</definedName>
    <definedName name="___Hso2">#REF!</definedName>
    <definedName name="___Hso3">#REF!</definedName>
    <definedName name="___hxa1">#REF!</definedName>
    <definedName name="___hxa2">#REF!</definedName>
    <definedName name="___hxb1">#REF!</definedName>
    <definedName name="___hxb2">#REF!</definedName>
    <definedName name="___hxc1">#REF!</definedName>
    <definedName name="___hxc2">#REF!</definedName>
    <definedName name="___hxd1">[32]Coalmine!#REF!</definedName>
    <definedName name="___IDA1" localSheetId="22">#REF!</definedName>
    <definedName name="___IDA1" localSheetId="20">#REF!</definedName>
    <definedName name="___IDA1">#REF!</definedName>
    <definedName name="___ifa1">#REF!</definedName>
    <definedName name="___ifa2">#REF!</definedName>
    <definedName name="___III7">"$C4.$#REF!$#REF!"</definedName>
    <definedName name="___in18900" localSheetId="22">#REF!</definedName>
    <definedName name="___in18900" localSheetId="20">#REF!</definedName>
    <definedName name="___in18900">#REF!</definedName>
    <definedName name="___INT1">#REF!</definedName>
    <definedName name="___Ism3" localSheetId="15">#REF!</definedName>
    <definedName name="___Ism3">#REF!</definedName>
    <definedName name="___iv19000">#REF!</definedName>
    <definedName name="___kd1">#REF!</definedName>
    <definedName name="___kd2">#REF!</definedName>
    <definedName name="___kd3">#REF!</definedName>
    <definedName name="___KEY3" hidden="1">'[6]SC Cost FEB 03'!#REF!</definedName>
    <definedName name="___Ki1">#REF!</definedName>
    <definedName name="___Ki2">#REF!</definedName>
    <definedName name="___LAR220">#REF!</definedName>
    <definedName name="___LAR500">#REF!</definedName>
    <definedName name="___lb1">#REF!</definedName>
    <definedName name="___lb2">#REF!</definedName>
    <definedName name="___LMH1">#REF!</definedName>
    <definedName name="___LMH2">#REF!</definedName>
    <definedName name="___LTR220">#REF!</definedName>
    <definedName name="___LTR500">#REF!</definedName>
    <definedName name="___m20">#REF!</definedName>
    <definedName name="___m234">#REF!</definedName>
    <definedName name="___m35">#REF!</definedName>
    <definedName name="___mac2">200</definedName>
    <definedName name="___MAN1">#REF!</definedName>
    <definedName name="___mcl132" localSheetId="18">#REF!</definedName>
    <definedName name="___mcl132" localSheetId="21">#REF!</definedName>
    <definedName name="___mcl132" localSheetId="25">#REF!</definedName>
    <definedName name="___mcl132">#REF!</definedName>
    <definedName name="___MG1" localSheetId="2">[11]Basicrates!$D$132</definedName>
    <definedName name="___MG1" localSheetId="18">#REF!</definedName>
    <definedName name="___MG1" localSheetId="21">[11]Basicrates!$D$132</definedName>
    <definedName name="___MG1" localSheetId="25">[11]Basicrates!$D$132</definedName>
    <definedName name="___MG1" localSheetId="15">#REF!</definedName>
    <definedName name="___MG1">#REF!</definedName>
    <definedName name="___mix10">4.5</definedName>
    <definedName name="___mix15">264/50</definedName>
    <definedName name="___MIX1540" localSheetId="2">'[26]Mix Design'!$P$11</definedName>
    <definedName name="___MIX1540" localSheetId="18">#REF!</definedName>
    <definedName name="___MIX1540" localSheetId="21">'[26]Mix Design'!$P$11</definedName>
    <definedName name="___MIX1540" localSheetId="25">'[26]Mix Design'!$P$11</definedName>
    <definedName name="___MIX1540" localSheetId="15">#REF!</definedName>
    <definedName name="___MIX1540">#REF!</definedName>
    <definedName name="___MIX2" localSheetId="2">'[27]Mix Design'!$P$12</definedName>
    <definedName name="___MIX2" localSheetId="18">#REF!</definedName>
    <definedName name="___MIX2" localSheetId="21">'[27]Mix Design'!$P$12</definedName>
    <definedName name="___MIX2" localSheetId="25">'[27]Mix Design'!$P$12</definedName>
    <definedName name="___MIX2" localSheetId="15">#REF!</definedName>
    <definedName name="___MIX2">#REF!</definedName>
    <definedName name="___mix20">330/50</definedName>
    <definedName name="___MIX2020" localSheetId="2">'[26]Mix Design'!$P$12</definedName>
    <definedName name="___MIX2020" localSheetId="18">#REF!</definedName>
    <definedName name="___MIX2020" localSheetId="21">'[26]Mix Design'!$P$12</definedName>
    <definedName name="___MIX2020" localSheetId="25">'[26]Mix Design'!$P$12</definedName>
    <definedName name="___MIX2020" localSheetId="15">#REF!</definedName>
    <definedName name="___MIX2020">#REF!</definedName>
    <definedName name="___MIX2040" localSheetId="2">'[26]Mix Design'!$P$13</definedName>
    <definedName name="___MIX2040" localSheetId="18">#REF!</definedName>
    <definedName name="___MIX2040" localSheetId="21">'[26]Mix Design'!$P$13</definedName>
    <definedName name="___MIX2040" localSheetId="25">'[26]Mix Design'!$P$13</definedName>
    <definedName name="___MIX2040" localSheetId="15">#REF!</definedName>
    <definedName name="___MIX2040">#REF!</definedName>
    <definedName name="___MIX2540" localSheetId="2">'[26]Mix Design'!$P$15</definedName>
    <definedName name="___MIX2540" localSheetId="18">#REF!</definedName>
    <definedName name="___MIX2540" localSheetId="21">'[26]Mix Design'!$P$15</definedName>
    <definedName name="___MIX2540" localSheetId="25">'[26]Mix Design'!$P$15</definedName>
    <definedName name="___MIX2540" localSheetId="15">#REF!</definedName>
    <definedName name="___MIX2540">#REF!</definedName>
    <definedName name="___Mix255" localSheetId="2">'[28]Mix Design'!$P$13</definedName>
    <definedName name="___Mix255" localSheetId="18">#REF!</definedName>
    <definedName name="___Mix255" localSheetId="21">'[28]Mix Design'!$P$13</definedName>
    <definedName name="___Mix255" localSheetId="25">'[28]Mix Design'!$P$13</definedName>
    <definedName name="___Mix255" localSheetId="15">#REF!</definedName>
    <definedName name="___Mix255">#REF!</definedName>
    <definedName name="___mix30">350/50</definedName>
    <definedName name="___mix40">450/50</definedName>
    <definedName name="___ml3" localSheetId="18">#REF!</definedName>
    <definedName name="___ml3" localSheetId="21">#REF!</definedName>
    <definedName name="___ml3" localSheetId="25">#REF!</definedName>
    <definedName name="___ml3">#REF!</definedName>
    <definedName name="___ml33" localSheetId="18">#REF!</definedName>
    <definedName name="___ml33" localSheetId="21">#REF!</definedName>
    <definedName name="___ml33" localSheetId="25">#REF!</definedName>
    <definedName name="___ml33">#REF!</definedName>
    <definedName name="___mlc33" localSheetId="18">#REF!</definedName>
    <definedName name="___mlc33" localSheetId="21">#REF!</definedName>
    <definedName name="___mlc33" localSheetId="25">#REF!</definedName>
    <definedName name="___mlc33">#REF!</definedName>
    <definedName name="___mm1">#REF!</definedName>
    <definedName name="___mm2">#REF!</definedName>
    <definedName name="___mm3">#REF!</definedName>
    <definedName name="___mnk1">#REF!</definedName>
    <definedName name="___Mzd1" localSheetId="2">[11]Basicrates!$D$158</definedName>
    <definedName name="___Mzd1" localSheetId="18">#REF!</definedName>
    <definedName name="___Mzd1" localSheetId="21">[11]Basicrates!$D$158</definedName>
    <definedName name="___Mzd1" localSheetId="25">[11]Basicrates!$D$158</definedName>
    <definedName name="___Mzd1" localSheetId="15">#REF!</definedName>
    <definedName name="___Mzd1">#REF!</definedName>
    <definedName name="___new1">#REF!</definedName>
    <definedName name="___Nov2007" localSheetId="2" hidden="1">{"'PROFITABILITY'!$A$1:$F$45"}</definedName>
    <definedName name="___Nov2007" localSheetId="22" hidden="1">{"'PROFITABILITY'!$A$1:$F$45"}</definedName>
    <definedName name="___Nov2007" localSheetId="18" hidden="1">{"'PROFITABILITY'!$A$1:$F$45"}</definedName>
    <definedName name="___Nov2007" localSheetId="21" hidden="1">{"'PROFITABILITY'!$A$1:$F$45"}</definedName>
    <definedName name="___Nov2007" localSheetId="25" hidden="1">{"'PROFITABILITY'!$A$1:$F$45"}</definedName>
    <definedName name="___Nov2007" localSheetId="15" hidden="1">{"'PROFITABILITY'!$A$1:$F$45"}</definedName>
    <definedName name="___Nov2007" localSheetId="20" hidden="1">{"'PROFITABILITY'!$A$1:$F$45"}</definedName>
    <definedName name="___Nov2007" hidden="1">{"'PROFITABILITY'!$A$1:$F$45"}</definedName>
    <definedName name="___np3" localSheetId="2">'[22]Material '!$G$50</definedName>
    <definedName name="___np3" localSheetId="18">#REF!</definedName>
    <definedName name="___np3" localSheetId="21">'[22]Material '!$G$50</definedName>
    <definedName name="___np3" localSheetId="25">'[22]Material '!$G$50</definedName>
    <definedName name="___np3" localSheetId="15">#REF!</definedName>
    <definedName name="___np3">#REF!</definedName>
    <definedName name="___OP2" localSheetId="2">[11]Basicrates!$D$152</definedName>
    <definedName name="___OP2" localSheetId="18">#REF!</definedName>
    <definedName name="___OP2" localSheetId="21">[11]Basicrates!$D$152</definedName>
    <definedName name="___OP2" localSheetId="25">[11]Basicrates!$D$152</definedName>
    <definedName name="___OP2" localSheetId="15">#REF!</definedName>
    <definedName name="___OP2">#REF!</definedName>
    <definedName name="___out2">#REF!</definedName>
    <definedName name="___pan1">#REF!</definedName>
    <definedName name="___PAN2">#REF!</definedName>
    <definedName name="___PB1">#REF!</definedName>
    <definedName name="___pep99">#REF!</definedName>
    <definedName name="___pfi1">[32]Coalmine!#REF!</definedName>
    <definedName name="___PLC220" localSheetId="22">#REF!</definedName>
    <definedName name="___PLC220" localSheetId="15">#REF!</definedName>
    <definedName name="___PLC220" localSheetId="20">#REF!</definedName>
    <definedName name="___PLC220">#REF!</definedName>
    <definedName name="___PM123" hidden="1">{"'Sheet1'!$A$4386:$N$4591"}</definedName>
    <definedName name="___pp1">[32]Coalmine!#REF!</definedName>
    <definedName name="___pp2">[32]Coalmine!#REF!</definedName>
    <definedName name="___RAC1">#REF!</definedName>
    <definedName name="___rcu2">#REF!</definedName>
    <definedName name="___Re1">#REF!</definedName>
    <definedName name="___RE220" localSheetId="22">#REF!</definedName>
    <definedName name="___RE220" localSheetId="20">#REF!</definedName>
    <definedName name="___RE220">#REF!</definedName>
    <definedName name="___RE500">#REF!</definedName>
    <definedName name="___Rl1">#REF!</definedName>
    <definedName name="___rs1">#REF!</definedName>
    <definedName name="___rt1">#REF!</definedName>
    <definedName name="___rt2">#REF!</definedName>
    <definedName name="___rt3">#REF!</definedName>
    <definedName name="___run1">#REF!</definedName>
    <definedName name="___run2">#REF!</definedName>
    <definedName name="___run3">#REF!</definedName>
    <definedName name="___s41" hidden="1">{"form-D1",#N/A,FALSE,"FORM-D1";"form-D1_amt",#N/A,FALSE,"FORM-D1"}</definedName>
    <definedName name="___SC01">#REF!</definedName>
    <definedName name="___SC02">#REF!</definedName>
    <definedName name="___SC03">#REF!</definedName>
    <definedName name="___SC04">#REF!</definedName>
    <definedName name="___SC05">#REF!</definedName>
    <definedName name="___SC06">#REF!</definedName>
    <definedName name="___SC11">#REF!</definedName>
    <definedName name="___SC12">#REF!</definedName>
    <definedName name="___SC13">#REF!</definedName>
    <definedName name="___SC21">#REF!</definedName>
    <definedName name="___SC22">#REF!</definedName>
    <definedName name="___SC23">#REF!</definedName>
    <definedName name="___SC24">#REF!</definedName>
    <definedName name="___SC25">#REF!</definedName>
    <definedName name="___SC26">#REF!</definedName>
    <definedName name="___sch2">#REF!</definedName>
    <definedName name="___sch9">#REF!</definedName>
    <definedName name="___sdf1">#REF!</definedName>
    <definedName name="___SDF2">#REF!</definedName>
    <definedName name="___sh1">90</definedName>
    <definedName name="___sh2">120</definedName>
    <definedName name="___sh3">150</definedName>
    <definedName name="___sh4">180</definedName>
    <definedName name="___SS402">#REF!</definedName>
    <definedName name="___SS403">#REF!</definedName>
    <definedName name="___SS404">#REF!</definedName>
    <definedName name="___SS405">#REF!</definedName>
    <definedName name="___SS406">#REF!</definedName>
    <definedName name="___SS407">#REF!</definedName>
    <definedName name="___SS408">#REF!</definedName>
    <definedName name="___SS409">#REF!</definedName>
    <definedName name="___SS423">#REF!</definedName>
    <definedName name="___SS424">#REF!</definedName>
    <definedName name="___tab1" localSheetId="18">#REF!</definedName>
    <definedName name="___tab1" localSheetId="21">#REF!</definedName>
    <definedName name="___tab1" localSheetId="25">#REF!</definedName>
    <definedName name="___tab1">#REF!</definedName>
    <definedName name="___tab2" localSheetId="18">#REF!</definedName>
    <definedName name="___tab2">#REF!</definedName>
    <definedName name="___TB2" localSheetId="2">'[29]SPT vs PHI'!$B$2:$C$65</definedName>
    <definedName name="___TB2" localSheetId="18">#REF!</definedName>
    <definedName name="___TB2" localSheetId="21">'[29]SPT vs PHI'!$B$2:$C$65</definedName>
    <definedName name="___TB2" localSheetId="25">'[29]SPT vs PHI'!$B$2:$C$65</definedName>
    <definedName name="___TB2" localSheetId="15">#REF!</definedName>
    <definedName name="___TB2">#REF!</definedName>
    <definedName name="___tf1" localSheetId="2">[23]Intro!$J$140</definedName>
    <definedName name="___tf1" localSheetId="18">#REF!</definedName>
    <definedName name="___tf1" localSheetId="21">[23]Intro!$J$140</definedName>
    <definedName name="___tf1" localSheetId="25">[23]Intro!$J$140</definedName>
    <definedName name="___tf1" localSheetId="15">#REF!</definedName>
    <definedName name="___tf1">#REF!</definedName>
    <definedName name="___tf2" localSheetId="2">[23]Intro!$J$142</definedName>
    <definedName name="___tf2" localSheetId="18">#REF!</definedName>
    <definedName name="___tf2" localSheetId="21">[23]Intro!$J$142</definedName>
    <definedName name="___tf2" localSheetId="25">[23]Intro!$J$142</definedName>
    <definedName name="___tf2" localSheetId="15">#REF!</definedName>
    <definedName name="___tf2">#REF!</definedName>
    <definedName name="___tf3" localSheetId="2">[23]Intro!$J$148</definedName>
    <definedName name="___tf3" localSheetId="18">#REF!</definedName>
    <definedName name="___tf3" localSheetId="21">[23]Intro!$J$148</definedName>
    <definedName name="___tf3" localSheetId="25">[23]Intro!$J$148</definedName>
    <definedName name="___tf3" localSheetId="15">#REF!</definedName>
    <definedName name="___tf3">#REF!</definedName>
    <definedName name="___tf4" localSheetId="2">[23]Intro!$J$150</definedName>
    <definedName name="___tf4" localSheetId="18">#REF!</definedName>
    <definedName name="___tf4" localSheetId="21">[23]Intro!$J$150</definedName>
    <definedName name="___tf4" localSheetId="25">[23]Intro!$J$150</definedName>
    <definedName name="___tf4" localSheetId="15">#REF!</definedName>
    <definedName name="___tf4">#REF!</definedName>
    <definedName name="___tfd1" localSheetId="2">[23]Intro!$L$141</definedName>
    <definedName name="___tfd1" localSheetId="18">#REF!</definedName>
    <definedName name="___tfd1" localSheetId="21">[23]Intro!$L$141</definedName>
    <definedName name="___tfd1" localSheetId="25">[23]Intro!$L$141</definedName>
    <definedName name="___tfd1" localSheetId="15">#REF!</definedName>
    <definedName name="___tfd1">#REF!</definedName>
    <definedName name="___tfd2" localSheetId="2">[23]Intro!$L$143</definedName>
    <definedName name="___tfd2" localSheetId="18">#REF!</definedName>
    <definedName name="___tfd2" localSheetId="21">[23]Intro!$L$143</definedName>
    <definedName name="___tfd2" localSheetId="25">[23]Intro!$L$143</definedName>
    <definedName name="___tfd2" localSheetId="15">#REF!</definedName>
    <definedName name="___tfd2">#REF!</definedName>
    <definedName name="___tfd3" localSheetId="2">[23]Intro!$L$147</definedName>
    <definedName name="___tfd3" localSheetId="18">#REF!</definedName>
    <definedName name="___tfd3" localSheetId="21">[23]Intro!$L$147</definedName>
    <definedName name="___tfd3" localSheetId="25">[23]Intro!$L$147</definedName>
    <definedName name="___tfd3" localSheetId="15">#REF!</definedName>
    <definedName name="___tfd3">#REF!</definedName>
    <definedName name="___tfd4" localSheetId="2">[23]Intro!$L$149</definedName>
    <definedName name="___tfd4" localSheetId="18">#REF!</definedName>
    <definedName name="___tfd4" localSheetId="21">[23]Intro!$L$149</definedName>
    <definedName name="___tfd4" localSheetId="25">[23]Intro!$L$149</definedName>
    <definedName name="___tfd4" localSheetId="15">#REF!</definedName>
    <definedName name="___tfd4">#REF!</definedName>
    <definedName name="___Tk1" localSheetId="15">#REF!</definedName>
    <definedName name="___Tk1">#REF!</definedName>
    <definedName name="___Tk11" localSheetId="15">#REF!</definedName>
    <definedName name="___Tk11">#REF!</definedName>
    <definedName name="___Tk2">#REF!</definedName>
    <definedName name="___Tkl1">#REF!</definedName>
    <definedName name="___tl1">#REF!</definedName>
    <definedName name="___tl2">#REF!</definedName>
    <definedName name="___tr1" localSheetId="2">[23]Intro!$C$140</definedName>
    <definedName name="___tr1" localSheetId="18">#REF!</definedName>
    <definedName name="___tr1" localSheetId="21">[23]Intro!$C$140</definedName>
    <definedName name="___tr1" localSheetId="25">[23]Intro!$C$140</definedName>
    <definedName name="___tr1" localSheetId="15">#REF!</definedName>
    <definedName name="___tr1">#REF!</definedName>
    <definedName name="___tr2" localSheetId="2">[23]Intro!$C$142</definedName>
    <definedName name="___tr2" localSheetId="18">#REF!</definedName>
    <definedName name="___tr2" localSheetId="21">[23]Intro!$C$142</definedName>
    <definedName name="___tr2" localSheetId="25">[23]Intro!$C$142</definedName>
    <definedName name="___tr2" localSheetId="15">#REF!</definedName>
    <definedName name="___tr2">#REF!</definedName>
    <definedName name="___TR220" localSheetId="22">#REF!</definedName>
    <definedName name="___TR220" localSheetId="15">#REF!</definedName>
    <definedName name="___TR220" localSheetId="20">#REF!</definedName>
    <definedName name="___TR220">#REF!</definedName>
    <definedName name="___tr3" localSheetId="2">[23]Intro!$C$150</definedName>
    <definedName name="___tr3" localSheetId="18">#REF!</definedName>
    <definedName name="___tr3" localSheetId="21">[23]Intro!$C$150</definedName>
    <definedName name="___tr3" localSheetId="25">[23]Intro!$C$150</definedName>
    <definedName name="___tr3" localSheetId="15">#REF!</definedName>
    <definedName name="___tr3">#REF!</definedName>
    <definedName name="___TR500" localSheetId="22">#REF!</definedName>
    <definedName name="___TR500" localSheetId="15">#REF!</definedName>
    <definedName name="___TR500" localSheetId="20">#REF!</definedName>
    <definedName name="___TR500">#REF!</definedName>
    <definedName name="___trd1" localSheetId="2">[23]Intro!$B$140</definedName>
    <definedName name="___trd1" localSheetId="18">#REF!</definedName>
    <definedName name="___trd1" localSheetId="21">[23]Intro!$B$140</definedName>
    <definedName name="___trd1" localSheetId="25">[23]Intro!$B$140</definedName>
    <definedName name="___trd1" localSheetId="15">#REF!</definedName>
    <definedName name="___trd1">#REF!</definedName>
    <definedName name="___trd2" localSheetId="2">[23]Intro!$B$142</definedName>
    <definedName name="___trd2" localSheetId="18">#REF!</definedName>
    <definedName name="___trd2" localSheetId="21">[23]Intro!$B$142</definedName>
    <definedName name="___trd2" localSheetId="25">[23]Intro!$B$142</definedName>
    <definedName name="___trd2" localSheetId="15">#REF!</definedName>
    <definedName name="___trd2">#REF!</definedName>
    <definedName name="___trd3" localSheetId="2">[23]Intro!$B$148</definedName>
    <definedName name="___trd3" localSheetId="18">#REF!</definedName>
    <definedName name="___trd3" localSheetId="21">[23]Intro!$B$148</definedName>
    <definedName name="___trd3" localSheetId="25">[23]Intro!$B$148</definedName>
    <definedName name="___trd3" localSheetId="15">#REF!</definedName>
    <definedName name="___trd3">#REF!</definedName>
    <definedName name="___Vf1" localSheetId="15">#REF!</definedName>
    <definedName name="___Vf1">#REF!</definedName>
    <definedName name="___Vf2" localSheetId="15">#REF!</definedName>
    <definedName name="___Vf2">#REF!</definedName>
    <definedName name="___vr1">#REF!</definedName>
    <definedName name="___VS2004" localSheetId="22" hidden="1">#REF!</definedName>
    <definedName name="___VS2004" localSheetId="20" hidden="1">#REF!</definedName>
    <definedName name="___VS2004" hidden="1">#REF!</definedName>
    <definedName name="___Wc1">#REF!</definedName>
    <definedName name="___WC3">#REF!</definedName>
    <definedName name="___WD2" localSheetId="2">[11]Basicrates!$D$131</definedName>
    <definedName name="___WD2" localSheetId="18">#REF!</definedName>
    <definedName name="___WD2" localSheetId="21">[11]Basicrates!$D$131</definedName>
    <definedName name="___WD2" localSheetId="25">[11]Basicrates!$D$131</definedName>
    <definedName name="___WD2" localSheetId="15">#REF!</definedName>
    <definedName name="___WD2">#REF!</definedName>
    <definedName name="___wp1" localSheetId="15">#REF!</definedName>
    <definedName name="___wp1">#REF!</definedName>
    <definedName name="___Wr1" localSheetId="15">#REF!</definedName>
    <definedName name="___Wr1">#REF!</definedName>
    <definedName name="___Wr3">#REF!</definedName>
    <definedName name="___Xl1">#REF!</definedName>
    <definedName name="___xlcn.WorksheetConnection_InfoEntryA2D32" localSheetId="2" hidden="1">'[10]Info Entry'!$A$2:$C$32</definedName>
    <definedName name="___xlcn.WorksheetConnection_InfoEntryA2D32" localSheetId="18" hidden="1">#REF!</definedName>
    <definedName name="___xlcn.WorksheetConnection_InfoEntryA2D32" localSheetId="21" hidden="1">'[10]Info Entry'!$A$2:$C$32</definedName>
    <definedName name="___xlcn.WorksheetConnection_InfoEntryA2D32" localSheetId="25" hidden="1">'[10]Info Entry'!$A$2:$C$32</definedName>
    <definedName name="___xlcn.WorksheetConnection_InfoEntryA2D32" localSheetId="15" hidden="1">#REF!</definedName>
    <definedName name="___xlcn.WorksheetConnection_InfoEntryA2D32" hidden="1">#REF!</definedName>
    <definedName name="___xlfn_COUNTIFS">#N/A</definedName>
    <definedName name="___xlfn_SUMIFS">#N/A</definedName>
    <definedName name="___xlnm._FilterDatabase" localSheetId="22">#REF!</definedName>
    <definedName name="___xlnm._FilterDatabase" localSheetId="15">#REF!</definedName>
    <definedName name="___xlnm._FilterDatabase" localSheetId="20">#REF!</definedName>
    <definedName name="___xlnm._FilterDatabase">#REF!</definedName>
    <definedName name="___xlnm._FilterDatabase_1" localSheetId="22">#REF!</definedName>
    <definedName name="___xlnm._FilterDatabase_1" localSheetId="20">#REF!</definedName>
    <definedName name="___xlnm._FilterDatabase_1">#REF!</definedName>
    <definedName name="___xlnm._FilterDatabase_2">#REF!</definedName>
    <definedName name="___xlnm._FilterDatabase_3">#REF!</definedName>
    <definedName name="___xlnm._FilterDatabase_4">#REF!</definedName>
    <definedName name="___xlnm._FilterDatabase_5">#N/A</definedName>
    <definedName name="___xlnm.Print_Area" localSheetId="2">#REF!</definedName>
    <definedName name="___xlnm.Print_Area" localSheetId="22">#REF!</definedName>
    <definedName name="___xlnm.Print_Area" localSheetId="21">#REF!</definedName>
    <definedName name="___xlnm.Print_Area" localSheetId="25">#REF!</definedName>
    <definedName name="___xlnm.Print_Area" localSheetId="15">#REF!</definedName>
    <definedName name="___xlnm.Print_Area" localSheetId="20">#REF!</definedName>
    <definedName name="___xlnm.Print_Area">#REF!</definedName>
    <definedName name="___xlnm.Print_Area_1" localSheetId="2">#REF!</definedName>
    <definedName name="___xlnm.Print_Area_1" localSheetId="22">#REF!</definedName>
    <definedName name="___xlnm.Print_Area_1" localSheetId="20">#REF!</definedName>
    <definedName name="___xlnm.Print_Area_1">#REF!</definedName>
    <definedName name="___xlnm.Print_Area_1_1">"#REF!"</definedName>
    <definedName name="___xlnm.Print_Area_1_2">"#REF!"</definedName>
    <definedName name="___xlnm.Print_Area_10" localSheetId="2">#REF!</definedName>
    <definedName name="___xlnm.Print_Area_10" localSheetId="22">#REF!</definedName>
    <definedName name="___xlnm.Print_Area_10" localSheetId="15">#REF!</definedName>
    <definedName name="___xlnm.Print_Area_10" localSheetId="20">#REF!</definedName>
    <definedName name="___xlnm.Print_Area_10">#REF!</definedName>
    <definedName name="___xlnm.Print_Area_10_1">"#REF!"</definedName>
    <definedName name="___xlnm.Print_Area_11" localSheetId="2">#REF!</definedName>
    <definedName name="___xlnm.Print_Area_11" localSheetId="22">#REF!</definedName>
    <definedName name="___xlnm.Print_Area_11" localSheetId="15">#REF!</definedName>
    <definedName name="___xlnm.Print_Area_11" localSheetId="20">#REF!</definedName>
    <definedName name="___xlnm.Print_Area_11">#REF!</definedName>
    <definedName name="___xlnm.Print_Area_13" localSheetId="2">#REF!</definedName>
    <definedName name="___xlnm.Print_Area_13">#REF!</definedName>
    <definedName name="___xlnm.Print_Area_2" localSheetId="22">#REF!</definedName>
    <definedName name="___xlnm.Print_Area_2" localSheetId="21">#REF!</definedName>
    <definedName name="___xlnm.Print_Area_2" localSheetId="25">#REF!</definedName>
    <definedName name="___xlnm.Print_Area_2" localSheetId="20">#REF!</definedName>
    <definedName name="___xlnm.Print_Area_2">#REF!</definedName>
    <definedName name="___xlnm.Print_Area_3" localSheetId="22">#REF!</definedName>
    <definedName name="___xlnm.Print_Area_3" localSheetId="21">#REF!</definedName>
    <definedName name="___xlnm.Print_Area_3" localSheetId="25">#REF!</definedName>
    <definedName name="___xlnm.Print_Area_3" localSheetId="20">#REF!</definedName>
    <definedName name="___xlnm.Print_Area_3">#REF!</definedName>
    <definedName name="___xlnm.Print_Area_4">#REF!</definedName>
    <definedName name="___xlnm.Print_Area_5" localSheetId="21">#REF!</definedName>
    <definedName name="___xlnm.Print_Area_5" localSheetId="25">#REF!</definedName>
    <definedName name="___xlnm.Print_Area_5">#REF!</definedName>
    <definedName name="___xlnm.Print_Area_6">#REF!</definedName>
    <definedName name="___xlnm.Print_Area_7">#REF!</definedName>
    <definedName name="___xlnm.Print_Area_8">#REF!</definedName>
    <definedName name="___xlnm.Print_Area_9">#REF!</definedName>
    <definedName name="___xlnm.Print_Titles">#REF!</definedName>
    <definedName name="___xlnm.Print_Titles_1" localSheetId="22">#REF!</definedName>
    <definedName name="___xlnm.Print_Titles_1" localSheetId="20">#REF!</definedName>
    <definedName name="___xlnm.Print_Titles_1">#REF!</definedName>
    <definedName name="___xlnm.Print_Titles_2" localSheetId="2">(#REF!,#REF!)</definedName>
    <definedName name="___xlnm.Print_Titles_2" localSheetId="18">(#REF!,#REF!)</definedName>
    <definedName name="___xlnm.Print_Titles_2">(#REF!,#REF!)</definedName>
    <definedName name="___xlnm.Print_Titles_3" localSheetId="2">(#REF!,#REF!)</definedName>
    <definedName name="___xlnm.Print_Titles_3" localSheetId="22">(#REF!,#REF!)</definedName>
    <definedName name="___xlnm.Print_Titles_3" localSheetId="20">(#REF!,#REF!)</definedName>
    <definedName name="___xlnm.Print_Titles_3">(#REF!,#REF!)</definedName>
    <definedName name="___xlnm.Print_Titles_4" localSheetId="2">#REF!</definedName>
    <definedName name="___xlnm.Print_Titles_4" localSheetId="22">#REF!</definedName>
    <definedName name="___xlnm.Print_Titles_4" localSheetId="15">#REF!</definedName>
    <definedName name="___xlnm.Print_Titles_4" localSheetId="20">#REF!</definedName>
    <definedName name="___xlnm.Print_Titles_4">#REF!</definedName>
    <definedName name="___xlnm.Print_Titles_7" localSheetId="2">#REF!</definedName>
    <definedName name="___xlnm.Print_Titles_7">#REF!</definedName>
    <definedName name="___ZS1">#REF!</definedName>
    <definedName name="___ZS2">#REF!</definedName>
    <definedName name="__1_______123Graph_ACHART_1" localSheetId="2" hidden="1">#REF!</definedName>
    <definedName name="__1_______123Graph_ACHART_1" hidden="1">#REF!</definedName>
    <definedName name="__1____123Graph_ACHART_1" hidden="1">#REF!</definedName>
    <definedName name="__1__123Graph_ACHART_1" hidden="1">#REF!</definedName>
    <definedName name="__10____123Graph_ACHART_1" hidden="1">#REF!</definedName>
    <definedName name="__11____123Graph_BCHART_1" hidden="1">#REF!</definedName>
    <definedName name="__12____123Graph_CCHART_1" hidden="1">#REF!</definedName>
    <definedName name="__123">#REF!</definedName>
    <definedName name="__123Graph_A" localSheetId="2" hidden="1">#REF!</definedName>
    <definedName name="__123Graph_A" localSheetId="18" hidden="1">#REF!</definedName>
    <definedName name="__123Graph_A" hidden="1">#REF!</definedName>
    <definedName name="__123Graph_ACURRENT" localSheetId="2" hidden="1">[33]FitOutConfCentre!#REF!</definedName>
    <definedName name="__123Graph_ACURRENT" localSheetId="18" hidden="1">#REF!</definedName>
    <definedName name="__123Graph_ACURRENT" localSheetId="21" hidden="1">[33]FitOutConfCentre!#REF!</definedName>
    <definedName name="__123Graph_ACURRENT" localSheetId="25" hidden="1">[33]FitOutConfCentre!#REF!</definedName>
    <definedName name="__123Graph_ACURRENT" localSheetId="15" hidden="1">#REF!</definedName>
    <definedName name="__123Graph_ACURRENT" hidden="1">#REF!</definedName>
    <definedName name="__123Graph_B" localSheetId="22" hidden="1">#REF!</definedName>
    <definedName name="__123Graph_B" localSheetId="21" hidden="1">#REF!</definedName>
    <definedName name="__123Graph_B" localSheetId="25" hidden="1">#REF!</definedName>
    <definedName name="__123Graph_B" localSheetId="20" hidden="1">#REF!</definedName>
    <definedName name="__123Graph_B" localSheetId="3" hidden="1">#REF!</definedName>
    <definedName name="__123Graph_B" hidden="1">#REF!</definedName>
    <definedName name="__123Graph_C" hidden="1">#REF!</definedName>
    <definedName name="__123Graph_C_1">#N/A</definedName>
    <definedName name="__123Graph_C_1_1">"#N/A"</definedName>
    <definedName name="__123Graph_C_2">#N/A</definedName>
    <definedName name="__123Graph_D" hidden="1">#REF!</definedName>
    <definedName name="__123Graph_E" localSheetId="18" hidden="1">#REF!</definedName>
    <definedName name="__123Graph_E" hidden="1">#REF!</definedName>
    <definedName name="__123Graph_F" localSheetId="18" hidden="1">#REF!</definedName>
    <definedName name="__123Graph_F" hidden="1">#REF!</definedName>
    <definedName name="__123Graph_X" localSheetId="22" hidden="1">#REF!</definedName>
    <definedName name="__123Graph_X" localSheetId="20" hidden="1">#REF!</definedName>
    <definedName name="__123Graph_X" hidden="1">#REF!</definedName>
    <definedName name="__13___123Graph_ACHART_1" localSheetId="22" hidden="1">#REF!</definedName>
    <definedName name="__13___123Graph_ACHART_1" localSheetId="20" hidden="1">#REF!</definedName>
    <definedName name="__13___123Graph_ACHART_1" hidden="1">#REF!</definedName>
    <definedName name="__14___123Graph_BCHART_1" localSheetId="22" hidden="1">#REF!</definedName>
    <definedName name="__14___123Graph_BCHART_1" localSheetId="20" hidden="1">#REF!</definedName>
    <definedName name="__14___123Graph_BCHART_1" hidden="1">#REF!</definedName>
    <definedName name="__15___123Graph_CCHART_1" hidden="1">#REF!</definedName>
    <definedName name="__16__123Graph_ACHART_1" hidden="1">#REF!</definedName>
    <definedName name="__17__123Graph_BCHART_1" hidden="1">#REF!</definedName>
    <definedName name="__18__123Graph_CCHART_1" hidden="1">#REF!</definedName>
    <definedName name="__2">#REF!</definedName>
    <definedName name="__2_______123Graph_BCHART_1" hidden="1">#REF!</definedName>
    <definedName name="__2____123Graph_BCHART_1" hidden="1">#REF!</definedName>
    <definedName name="__2__123Graph_BCHART_1" hidden="1">#REF!</definedName>
    <definedName name="__3_______123Graph_CCHART_1" hidden="1">#REF!</definedName>
    <definedName name="__3____123Graph_CCHART_1" hidden="1">#REF!</definedName>
    <definedName name="__3__123Graph_CCHART_1" hidden="1">#REF!</definedName>
    <definedName name="__4________s">#REF!</definedName>
    <definedName name="__4______123Graph_ACHART_1" hidden="1">#REF!</definedName>
    <definedName name="__4___123Graph_ACHART_1" hidden="1">#REF!</definedName>
    <definedName name="__5______123Graph_BCHART_1" hidden="1">#REF!</definedName>
    <definedName name="__5___123Graph_BCHART_1" hidden="1">#REF!</definedName>
    <definedName name="__6______123Graph_CCHART_1" hidden="1">#REF!</definedName>
    <definedName name="__6___123Graph_CCHART_1" hidden="1">#REF!</definedName>
    <definedName name="__7_____123Graph_ACHART_1" hidden="1">#REF!</definedName>
    <definedName name="__7__123Graph_ACHART_1" hidden="1">#REF!</definedName>
    <definedName name="__8_____123Graph_BCHART_1" hidden="1">#REF!</definedName>
    <definedName name="__8__123Graph_BCHART_1" hidden="1">#REF!</definedName>
    <definedName name="__9_____123Graph_CCHART_1" hidden="1">#REF!</definedName>
    <definedName name="__9__123Graph_CCHART_1" hidden="1">#REF!</definedName>
    <definedName name="__A1">#REF!</definedName>
    <definedName name="__A10">#REF!</definedName>
    <definedName name="__A13">#REF!</definedName>
    <definedName name="__A2">#REF!</definedName>
    <definedName name="__A3">#REF!</definedName>
    <definedName name="__A4">#REF!</definedName>
    <definedName name="__A5">#REF!</definedName>
    <definedName name="__A6">#REF!</definedName>
    <definedName name="__A65537">#REF!</definedName>
    <definedName name="__A655600">#REF!</definedName>
    <definedName name="__a655601">#REF!</definedName>
    <definedName name="__A7">#REF!</definedName>
    <definedName name="__A71614">#REF!</definedName>
    <definedName name="__A8">#REF!</definedName>
    <definedName name="__A81614">#REF!</definedName>
    <definedName name="__A9">#REF!</definedName>
    <definedName name="__A91614">#REF!</definedName>
    <definedName name="__a999999">#REF!</definedName>
    <definedName name="__aa1" localSheetId="2" hidden="1">{"'PROFITABILITY'!$A$1:$F$45"}</definedName>
    <definedName name="__aa1" localSheetId="22" hidden="1">{"'PROFITABILITY'!$A$1:$F$45"}</definedName>
    <definedName name="__aa1" localSheetId="18" hidden="1">{"'PROFITABILITY'!$A$1:$F$45"}</definedName>
    <definedName name="__aa1" localSheetId="21" hidden="1">{"'PROFITABILITY'!$A$1:$F$45"}</definedName>
    <definedName name="__aa1" localSheetId="25" hidden="1">{"'PROFITABILITY'!$A$1:$F$45"}</definedName>
    <definedName name="__aa1" localSheetId="15" hidden="1">{"'PROFITABILITY'!$A$1:$F$45"}</definedName>
    <definedName name="__aa1" localSheetId="20" hidden="1">{"'PROFITABILITY'!$A$1:$F$45"}</definedName>
    <definedName name="__aa1" hidden="1">{"'PROFITABILITY'!$A$1:$F$45"}</definedName>
    <definedName name="__aba2">#REF!</definedName>
    <definedName name="__acs1">#REF!</definedName>
    <definedName name="__acs2">#REF!</definedName>
    <definedName name="__ahu1" localSheetId="2">'[34]Costing-blk-B'!#REF!</definedName>
    <definedName name="__ahu1" localSheetId="18">#REF!</definedName>
    <definedName name="__ahu1" localSheetId="21">'[34]Costing-blk-B'!#REF!</definedName>
    <definedName name="__ahu1" localSheetId="25">'[34]Costing-blk-B'!#REF!</definedName>
    <definedName name="__ahu1" localSheetId="15">#REF!</definedName>
    <definedName name="__ahu1">#REF!</definedName>
    <definedName name="__ahu2" localSheetId="2">'[34]Costing-blk-B'!#REF!</definedName>
    <definedName name="__ahu2" localSheetId="18">#REF!</definedName>
    <definedName name="__ahu2" localSheetId="21">'[34]Costing-blk-B'!#REF!</definedName>
    <definedName name="__ahu2" localSheetId="25">'[34]Costing-blk-B'!#REF!</definedName>
    <definedName name="__ahu2" localSheetId="15">#REF!</definedName>
    <definedName name="__ahu2">#REF!</definedName>
    <definedName name="__aoc1" localSheetId="15">#REF!</definedName>
    <definedName name="__aoc1">#REF!</definedName>
    <definedName name="__aoc2" localSheetId="15">#REF!</definedName>
    <definedName name="__aoc2">#REF!</definedName>
    <definedName name="__aoc3">#REF!</definedName>
    <definedName name="__aoc4">#REF!</definedName>
    <definedName name="__axx1">[14]Report!#REF!</definedName>
    <definedName name="__axx2">[24]Report!#REF!</definedName>
    <definedName name="__axx3">[14]Report!#REF!</definedName>
    <definedName name="__AXX4">#REF!</definedName>
    <definedName name="__axx5" localSheetId="21">#REF!</definedName>
    <definedName name="__axx5" localSheetId="25">#REF!</definedName>
    <definedName name="__axx5">#REF!</definedName>
    <definedName name="__axx6">#REF!</definedName>
    <definedName name="__AXX7" localSheetId="21">#REF!</definedName>
    <definedName name="__AXX7" localSheetId="25">#REF!</definedName>
    <definedName name="__AXX7">#REF!</definedName>
    <definedName name="__axx8">#REF!</definedName>
    <definedName name="__b111121" localSheetId="21">#REF!</definedName>
    <definedName name="__b111121" localSheetId="25">#REF!</definedName>
    <definedName name="__b111121">#REF!</definedName>
    <definedName name="__bct75">#REF!</definedName>
    <definedName name="__bhh2">#REF!</definedName>
    <definedName name="__BLK3" localSheetId="2">[30]BLK3!$1:$1048576</definedName>
    <definedName name="__BLK3" localSheetId="18">#REF!</definedName>
    <definedName name="__BLK3" localSheetId="21">[30]BLK3!$1:$1048576</definedName>
    <definedName name="__BLK3" localSheetId="25">[30]BLK3!$1:$1048576</definedName>
    <definedName name="__BLK3" localSheetId="15">#REF!</definedName>
    <definedName name="__BLK3">#REF!</definedName>
    <definedName name="__bom1">#REF!</definedName>
    <definedName name="__buh11">#REF!</definedName>
    <definedName name="__CAN112">13.42</definedName>
    <definedName name="__CAN113">12.98</definedName>
    <definedName name="__CAN117">12.7</definedName>
    <definedName name="__CAN118">13.27</definedName>
    <definedName name="__CAN120">11.72</definedName>
    <definedName name="__CAN210">10.38</definedName>
    <definedName name="__CAN211">10.58</definedName>
    <definedName name="__CAN213">10.56</definedName>
    <definedName name="__CAN215">10.22</definedName>
    <definedName name="__CAN216">9.61</definedName>
    <definedName name="__CAN217">10.47</definedName>
    <definedName name="__CAN219">10.91</definedName>
    <definedName name="__CAN220">11.09</definedName>
    <definedName name="__CAN221">11.25</definedName>
    <definedName name="__CAN222">10.17</definedName>
    <definedName name="__CAN223">9.89</definedName>
    <definedName name="__CAN230">10.79</definedName>
    <definedName name="__can421">40.2</definedName>
    <definedName name="__can422">41.57</definedName>
    <definedName name="__can423">43.9</definedName>
    <definedName name="__can424">41.19</definedName>
    <definedName name="__can425">42.81</definedName>
    <definedName name="__can426">40.77</definedName>
    <definedName name="__can427">40.92</definedName>
    <definedName name="__can428">39.29</definedName>
    <definedName name="__can429">45.19</definedName>
    <definedName name="__can430">40.73</definedName>
    <definedName name="__can431">42.52</definedName>
    <definedName name="__can432">42.53</definedName>
    <definedName name="__can433">43.69</definedName>
    <definedName name="__can434">40.43</definedName>
    <definedName name="__can435">43.3</definedName>
    <definedName name="__CBR220" localSheetId="2">#REF!</definedName>
    <definedName name="__CBR220" localSheetId="22">#REF!</definedName>
    <definedName name="__CBR220" localSheetId="15">#REF!</definedName>
    <definedName name="__CBR220" localSheetId="20">#REF!</definedName>
    <definedName name="__CBR220">#REF!</definedName>
    <definedName name="__CBR500" localSheetId="2">#REF!</definedName>
    <definedName name="__CBR500" localSheetId="22">#REF!</definedName>
    <definedName name="__CBR500" localSheetId="20">#REF!</definedName>
    <definedName name="__CBR500">#REF!</definedName>
    <definedName name="__CCT220">#REF!</definedName>
    <definedName name="__cdd2">#REF!</definedName>
    <definedName name="__cem124" localSheetId="2">[31]Analysis!$D$434</definedName>
    <definedName name="__cem124" localSheetId="22">#REF!</definedName>
    <definedName name="__cem124" localSheetId="21">[31]Analysis!$D$434</definedName>
    <definedName name="__cem124" localSheetId="25">[31]Analysis!$D$434</definedName>
    <definedName name="__cem124" localSheetId="15">#REF!</definedName>
    <definedName name="__cem124" localSheetId="20">#REF!</definedName>
    <definedName name="__cem124">#REF!</definedName>
    <definedName name="__CFB1">#REF!</definedName>
    <definedName name="__CFB2">#REF!</definedName>
    <definedName name="__CFB3">#REF!</definedName>
    <definedName name="__cff2" localSheetId="15">#REF!</definedName>
    <definedName name="__cff2">#REF!</definedName>
    <definedName name="__cli1">[20]Code!$B$3</definedName>
    <definedName name="__cli2">[20]Code!$B$4</definedName>
    <definedName name="__cli3">[20]Code!$B$5</definedName>
    <definedName name="__cli4">[20]Code!$B$6</definedName>
    <definedName name="__cli5">#REF!</definedName>
    <definedName name="__col33" localSheetId="21">#REF!</definedName>
    <definedName name="__col33" localSheetId="25">#REF!</definedName>
    <definedName name="__col33">#REF!</definedName>
    <definedName name="__cth2">#REF!</definedName>
    <definedName name="__CTR220" localSheetId="22">#REF!</definedName>
    <definedName name="__CTR220" localSheetId="20">#REF!</definedName>
    <definedName name="__CTR220">#REF!</definedName>
    <definedName name="__CTR500" localSheetId="22">#REF!</definedName>
    <definedName name="__CTR500" localSheetId="20">#REF!</definedName>
    <definedName name="__CTR500">#REF!</definedName>
    <definedName name="__CVT220">#REF!</definedName>
    <definedName name="__CVT500">#REF!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 localSheetId="2">'[35]BDisc Q4'!#REF!</definedName>
    <definedName name="__DAT17" localSheetId="18">#REF!</definedName>
    <definedName name="__DAT17" localSheetId="21">'[35]BDisc Q4'!#REF!</definedName>
    <definedName name="__DAT17" localSheetId="25">'[35]BDisc Q4'!#REF!</definedName>
    <definedName name="__DAT17" localSheetId="15">#REF!</definedName>
    <definedName name="__DAT17">#REF!</definedName>
    <definedName name="__DAT18" localSheetId="2">'[35]BDisc Q4'!#REF!</definedName>
    <definedName name="__DAT18" localSheetId="18">#REF!</definedName>
    <definedName name="__DAT18" localSheetId="21">'[35]BDisc Q4'!#REF!</definedName>
    <definedName name="__DAT18" localSheetId="25">'[35]BDisc Q4'!#REF!</definedName>
    <definedName name="__DAT18" localSheetId="15">#REF!</definedName>
    <definedName name="__DAT18">#REF!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dec05" localSheetId="22" hidden="1">{"'Sheet1'!$A$4386:$N$4591"}</definedName>
    <definedName name="__dec05" localSheetId="18" hidden="1">{"'Sheet1'!$A$4386:$N$4591"}</definedName>
    <definedName name="__dec05" localSheetId="21" hidden="1">{"'Sheet1'!$A$4386:$N$4591"}</definedName>
    <definedName name="__dec05" localSheetId="25" hidden="1">{"'Sheet1'!$A$4386:$N$4591"}</definedName>
    <definedName name="__dec05" localSheetId="15" hidden="1">{"'Sheet1'!$A$4386:$N$4591"}</definedName>
    <definedName name="__dec05" localSheetId="20" hidden="1">{"'Sheet1'!$A$4386:$N$4591"}</definedName>
    <definedName name="__dec05" hidden="1">{"'Sheet1'!$A$4386:$N$4591"}</definedName>
    <definedName name="__del1">#REF!</definedName>
    <definedName name="__DET1" localSheetId="2">[11]Basicrates!$D$39</definedName>
    <definedName name="__DET1" localSheetId="18">#REF!</definedName>
    <definedName name="__DET1" localSheetId="21">[11]Basicrates!$D$39</definedName>
    <definedName name="__DET1" localSheetId="25">[11]Basicrates!$D$39</definedName>
    <definedName name="__DET1" localSheetId="15">#REF!</definedName>
    <definedName name="__DET1">#REF!</definedName>
    <definedName name="__DET2">#REF!</definedName>
    <definedName name="__DET3">#REF!</definedName>
    <definedName name="__DET4">#REF!</definedName>
    <definedName name="__DET5">#REF!</definedName>
    <definedName name="__DET6">#REF!</definedName>
    <definedName name="__DIS1">[36]Coalmine!#REF!</definedName>
    <definedName name="__DKT75">#REF!</definedName>
    <definedName name="__dol12" localSheetId="22">#REF!</definedName>
    <definedName name="__dol12" localSheetId="15">#REF!</definedName>
    <definedName name="__dol12" localSheetId="20">#REF!</definedName>
    <definedName name="__dol12">#REF!</definedName>
    <definedName name="__dol6" localSheetId="22">#REF!</definedName>
    <definedName name="__dol6" localSheetId="20">#REF!</definedName>
    <definedName name="__dol6">#REF!</definedName>
    <definedName name="__drg1">#REF!</definedName>
    <definedName name="__drg2">#REF!</definedName>
    <definedName name="__EdFJsKAA" localSheetId="22">#REF!</definedName>
    <definedName name="__EdFJsKAA" localSheetId="20">#REF!</definedName>
    <definedName name="__EdFJsKAA">#REF!</definedName>
    <definedName name="__eid1" localSheetId="2">[37]C1C2!$B$3:$B$12</definedName>
    <definedName name="__eid1" localSheetId="18">#REF!</definedName>
    <definedName name="__eid1" localSheetId="21">[37]C1C2!$B$3:$B$12</definedName>
    <definedName name="__eid1" localSheetId="25">[37]C1C2!$B$3:$B$12</definedName>
    <definedName name="__eid1" localSheetId="15">#REF!</definedName>
    <definedName name="__eid1">#REF!</definedName>
    <definedName name="__eth2" localSheetId="15">#REF!</definedName>
    <definedName name="__eth2">#REF!</definedName>
    <definedName name="__f1" localSheetId="15">#REF!</definedName>
    <definedName name="__f1">#REF!</definedName>
    <definedName name="__FEL1" localSheetId="2">[11]Basicrates!$D$90</definedName>
    <definedName name="__FEL1" localSheetId="18">#REF!</definedName>
    <definedName name="__FEL1" localSheetId="21">[11]Basicrates!$D$90</definedName>
    <definedName name="__FEL1" localSheetId="25">[11]Basicrates!$D$90</definedName>
    <definedName name="__FEL1" localSheetId="15">#REF!</definedName>
    <definedName name="__FEL1">#REF!</definedName>
    <definedName name="__Fpi1" localSheetId="15">#REF!</definedName>
    <definedName name="__Fpi1">#REF!</definedName>
    <definedName name="__g1" localSheetId="15">#REF!</definedName>
    <definedName name="__g1">#REF!</definedName>
    <definedName name="__GEL1" localSheetId="2">[11]Basicrates!$D$38</definedName>
    <definedName name="__GEL1" localSheetId="18">#REF!</definedName>
    <definedName name="__GEL1" localSheetId="21">[11]Basicrates!$D$38</definedName>
    <definedName name="__GEL1" localSheetId="25">[11]Basicrates!$D$38</definedName>
    <definedName name="__GEL1" localSheetId="15">#REF!</definedName>
    <definedName name="__GEL1">#REF!</definedName>
    <definedName name="__HBG10" localSheetId="2">[11]Basicrates!$F$13</definedName>
    <definedName name="__HBG10" localSheetId="18">#REF!</definedName>
    <definedName name="__HBG10" localSheetId="21">[11]Basicrates!$F$13</definedName>
    <definedName name="__HBG10" localSheetId="25">[11]Basicrates!$F$13</definedName>
    <definedName name="__HBG10" localSheetId="15">#REF!</definedName>
    <definedName name="__HBG10">#REF!</definedName>
    <definedName name="__HBG12" localSheetId="2">[11]Basicrates!$F$12</definedName>
    <definedName name="__HBG12" localSheetId="18">#REF!</definedName>
    <definedName name="__HBG12" localSheetId="21">[11]Basicrates!$F$12</definedName>
    <definedName name="__HBG12" localSheetId="25">[11]Basicrates!$F$12</definedName>
    <definedName name="__HBG12" localSheetId="15">#REF!</definedName>
    <definedName name="__HBG12">#REF!</definedName>
    <definedName name="__HBG25" localSheetId="2">[11]Basicrates!$F$10</definedName>
    <definedName name="__HBG25" localSheetId="18">#REF!</definedName>
    <definedName name="__HBG25" localSheetId="21">[11]Basicrates!$F$10</definedName>
    <definedName name="__HBG25" localSheetId="25">[11]Basicrates!$F$10</definedName>
    <definedName name="__HBG25" localSheetId="15">#REF!</definedName>
    <definedName name="__HBG25">#REF!</definedName>
    <definedName name="__HBG40" localSheetId="2">[11]Basicrates!$F$9</definedName>
    <definedName name="__HBG40" localSheetId="18">#REF!</definedName>
    <definedName name="__HBG40" localSheetId="21">[11]Basicrates!$F$9</definedName>
    <definedName name="__HBG40" localSheetId="25">[11]Basicrates!$F$9</definedName>
    <definedName name="__HBG40" localSheetId="15">#REF!</definedName>
    <definedName name="__HBG40">#REF!</definedName>
    <definedName name="__HBG50" localSheetId="2">[11]Basicrates!$F$8</definedName>
    <definedName name="__HBG50" localSheetId="18">#REF!</definedName>
    <definedName name="__HBG50" localSheetId="21">[11]Basicrates!$F$8</definedName>
    <definedName name="__HBG50" localSheetId="25">[11]Basicrates!$F$8</definedName>
    <definedName name="__HBG50" localSheetId="15">#REF!</definedName>
    <definedName name="__HBG50">#REF!</definedName>
    <definedName name="__HBG6" localSheetId="2">[11]Basicrates!$F$14</definedName>
    <definedName name="__HBG6" localSheetId="18">#REF!</definedName>
    <definedName name="__HBG6" localSheetId="21">[11]Basicrates!$F$14</definedName>
    <definedName name="__HBG6" localSheetId="25">[11]Basicrates!$F$14</definedName>
    <definedName name="__HBG6" localSheetId="15">#REF!</definedName>
    <definedName name="__HBG6">#REF!</definedName>
    <definedName name="__HCO2" localSheetId="15">#REF!</definedName>
    <definedName name="__HCO2">#REF!</definedName>
    <definedName name="__hfi1">[14]Report!#REF!</definedName>
    <definedName name="__hfi2" localSheetId="21">#REF!</definedName>
    <definedName name="__hfi2" localSheetId="25">#REF!</definedName>
    <definedName name="__hfi2" localSheetId="15">#REF!</definedName>
    <definedName name="__hfi2">#REF!</definedName>
    <definedName name="__hfi3">[24]Report!#REF!</definedName>
    <definedName name="__hfi4">#REF!</definedName>
    <definedName name="__hfi5">#REF!</definedName>
    <definedName name="__hfi6">#REF!</definedName>
    <definedName name="__HFI7">#REF!</definedName>
    <definedName name="__hfi8">#REF!</definedName>
    <definedName name="__Hra2">#REF!</definedName>
    <definedName name="__Hso2">#REF!</definedName>
    <definedName name="__Hso3">#REF!</definedName>
    <definedName name="__hxa1">#REF!</definedName>
    <definedName name="__hxa2">#REF!</definedName>
    <definedName name="__hxb1">#REF!</definedName>
    <definedName name="__hxb2">#REF!</definedName>
    <definedName name="__hxc1">#REF!</definedName>
    <definedName name="__hxc2">#REF!</definedName>
    <definedName name="__hxd1">[36]Coalmine!#REF!</definedName>
    <definedName name="__hxf1">[25]CAL!#REF!</definedName>
    <definedName name="__IDA1" localSheetId="22">#REF!</definedName>
    <definedName name="__IDA1" localSheetId="20">#REF!</definedName>
    <definedName name="__IDA1">#REF!</definedName>
    <definedName name="__ifa1">#REF!</definedName>
    <definedName name="__ifa2">#REF!</definedName>
    <definedName name="__III7">"$C4.$#REF!$#REF!"</definedName>
    <definedName name="__in18900" localSheetId="22">#REF!</definedName>
    <definedName name="__in18900" localSheetId="20">#REF!</definedName>
    <definedName name="__in18900">#REF!</definedName>
    <definedName name="__INT1">#REF!</definedName>
    <definedName name="__Ism3" localSheetId="15">#REF!</definedName>
    <definedName name="__Ism3">#REF!</definedName>
    <definedName name="__ISO220">#REF!</definedName>
    <definedName name="__iv19000">#REF!</definedName>
    <definedName name="__kd1">#REF!</definedName>
    <definedName name="__kd2">#REF!</definedName>
    <definedName name="__kd3">#REF!</definedName>
    <definedName name="__KEY3" hidden="1">'[5]SC Cost FEB 03'!#REF!</definedName>
    <definedName name="__Ki1">#REF!</definedName>
    <definedName name="__Ki2">#REF!</definedName>
    <definedName name="__LAR220">#REF!</definedName>
    <definedName name="__LAR500">#REF!</definedName>
    <definedName name="__lb1">#REF!</definedName>
    <definedName name="__lb2">#REF!</definedName>
    <definedName name="__LMH1">#REF!</definedName>
    <definedName name="__LMH2">#REF!</definedName>
    <definedName name="__ls1">#REF!</definedName>
    <definedName name="__ls2">#REF!</definedName>
    <definedName name="__ls3">#REF!</definedName>
    <definedName name="__ls4">#REF!</definedName>
    <definedName name="__LTR220">#REF!</definedName>
    <definedName name="__LTR500">#REF!</definedName>
    <definedName name="__m20">#REF!</definedName>
    <definedName name="__m234">#REF!</definedName>
    <definedName name="__m35">#REF!</definedName>
    <definedName name="__mac2">200</definedName>
    <definedName name="__MAN1">#REF!</definedName>
    <definedName name="__mcc1" localSheetId="2">[38]costing!#REF!</definedName>
    <definedName name="__mcc1" localSheetId="18">#REF!</definedName>
    <definedName name="__mcc1" localSheetId="21">[38]costing!#REF!</definedName>
    <definedName name="__mcc1" localSheetId="25">[38]costing!#REF!</definedName>
    <definedName name="__mcc1" localSheetId="15">#REF!</definedName>
    <definedName name="__mcc1">#REF!</definedName>
    <definedName name="__mcc2" localSheetId="2">[38]costing!#REF!</definedName>
    <definedName name="__mcc2" localSheetId="18">#REF!</definedName>
    <definedName name="__mcc2" localSheetId="21">[38]costing!#REF!</definedName>
    <definedName name="__mcc2" localSheetId="25">[38]costing!#REF!</definedName>
    <definedName name="__mcc2" localSheetId="15">#REF!</definedName>
    <definedName name="__mcc2">#REF!</definedName>
    <definedName name="__mcl132" localSheetId="21">#REF!</definedName>
    <definedName name="__mcl132" localSheetId="25">#REF!</definedName>
    <definedName name="__mcl132" localSheetId="15">#REF!</definedName>
    <definedName name="__mcl132">#REF!</definedName>
    <definedName name="__MG1" localSheetId="2">[11]Basicrates!$D$132</definedName>
    <definedName name="__MG1" localSheetId="18">#REF!</definedName>
    <definedName name="__MG1" localSheetId="21">[11]Basicrates!$D$132</definedName>
    <definedName name="__MG1" localSheetId="25">[11]Basicrates!$D$132</definedName>
    <definedName name="__MG1" localSheetId="15">#REF!</definedName>
    <definedName name="__MG1">#REF!</definedName>
    <definedName name="__mix10">4.5</definedName>
    <definedName name="__mix15">264/50</definedName>
    <definedName name="__MIX1540" localSheetId="2">'[26]Mix Design'!$P$11</definedName>
    <definedName name="__MIX1540" localSheetId="18">#REF!</definedName>
    <definedName name="__MIX1540" localSheetId="21">'[26]Mix Design'!$P$11</definedName>
    <definedName name="__MIX1540" localSheetId="25">'[26]Mix Design'!$P$11</definedName>
    <definedName name="__MIX1540" localSheetId="15">#REF!</definedName>
    <definedName name="__MIX1540">#REF!</definedName>
    <definedName name="__MIX2" localSheetId="2">'[27]Mix Design'!$P$12</definedName>
    <definedName name="__MIX2" localSheetId="18">#REF!</definedName>
    <definedName name="__MIX2" localSheetId="21">'[27]Mix Design'!$P$12</definedName>
    <definedName name="__MIX2" localSheetId="25">'[27]Mix Design'!$P$12</definedName>
    <definedName name="__MIX2" localSheetId="15">#REF!</definedName>
    <definedName name="__MIX2">#REF!</definedName>
    <definedName name="__mix20">330/50</definedName>
    <definedName name="__MIX2020" localSheetId="2">'[26]Mix Design'!$P$12</definedName>
    <definedName name="__MIX2020" localSheetId="18">#REF!</definedName>
    <definedName name="__MIX2020" localSheetId="21">'[26]Mix Design'!$P$12</definedName>
    <definedName name="__MIX2020" localSheetId="25">'[26]Mix Design'!$P$12</definedName>
    <definedName name="__MIX2020" localSheetId="15">#REF!</definedName>
    <definedName name="__MIX2020">#REF!</definedName>
    <definedName name="__MIX2040" localSheetId="2">'[26]Mix Design'!$P$13</definedName>
    <definedName name="__MIX2040" localSheetId="18">#REF!</definedName>
    <definedName name="__MIX2040" localSheetId="21">'[26]Mix Design'!$P$13</definedName>
    <definedName name="__MIX2040" localSheetId="25">'[26]Mix Design'!$P$13</definedName>
    <definedName name="__MIX2040" localSheetId="15">#REF!</definedName>
    <definedName name="__MIX2040">#REF!</definedName>
    <definedName name="__MIX2540" localSheetId="2">'[26]Mix Design'!$P$15</definedName>
    <definedName name="__MIX2540" localSheetId="18">#REF!</definedName>
    <definedName name="__MIX2540" localSheetId="21">'[26]Mix Design'!$P$15</definedName>
    <definedName name="__MIX2540" localSheetId="25">'[26]Mix Design'!$P$15</definedName>
    <definedName name="__MIX2540" localSheetId="15">#REF!</definedName>
    <definedName name="__MIX2540">#REF!</definedName>
    <definedName name="__Mix255" localSheetId="2">'[28]Mix Design'!$P$13</definedName>
    <definedName name="__Mix255" localSheetId="18">#REF!</definedName>
    <definedName name="__Mix255" localSheetId="21">'[28]Mix Design'!$P$13</definedName>
    <definedName name="__Mix255" localSheetId="25">'[28]Mix Design'!$P$13</definedName>
    <definedName name="__Mix255" localSheetId="15">#REF!</definedName>
    <definedName name="__Mix255">#REF!</definedName>
    <definedName name="__mix30">350/50</definedName>
    <definedName name="__mix40">450/50</definedName>
    <definedName name="__ml3" localSheetId="18">#REF!</definedName>
    <definedName name="__ml3" localSheetId="21">#REF!</definedName>
    <definedName name="__ml3" localSheetId="25">#REF!</definedName>
    <definedName name="__ml3">#REF!</definedName>
    <definedName name="__ml33" localSheetId="18">#REF!</definedName>
    <definedName name="__ml33" localSheetId="21">#REF!</definedName>
    <definedName name="__ml33" localSheetId="25">#REF!</definedName>
    <definedName name="__ml33">#REF!</definedName>
    <definedName name="__mlc33" localSheetId="18">#REF!</definedName>
    <definedName name="__mlc33" localSheetId="21">#REF!</definedName>
    <definedName name="__mlc33" localSheetId="25">#REF!</definedName>
    <definedName name="__mlc33">#REF!</definedName>
    <definedName name="__mm1">#REF!</definedName>
    <definedName name="__mm2">#REF!</definedName>
    <definedName name="__mm3">#REF!</definedName>
    <definedName name="__MMB220">#REF!</definedName>
    <definedName name="__mnk1">#REF!</definedName>
    <definedName name="__mp1" localSheetId="2">[38]costing!#REF!</definedName>
    <definedName name="__mp1" localSheetId="18">#REF!</definedName>
    <definedName name="__mp1" localSheetId="21">[38]costing!#REF!</definedName>
    <definedName name="__mp1" localSheetId="25">[38]costing!#REF!</definedName>
    <definedName name="__mp1" localSheetId="15">#REF!</definedName>
    <definedName name="__mp1">#REF!</definedName>
    <definedName name="__Mzd1" localSheetId="2">[11]Basicrates!$D$158</definedName>
    <definedName name="__Mzd1" localSheetId="18">#REF!</definedName>
    <definedName name="__Mzd1" localSheetId="21">[11]Basicrates!$D$158</definedName>
    <definedName name="__Mzd1" localSheetId="25">[11]Basicrates!$D$158</definedName>
    <definedName name="__Mzd1" localSheetId="15">#REF!</definedName>
    <definedName name="__Mzd1">#REF!</definedName>
    <definedName name="__new1">#REF!</definedName>
    <definedName name="__Nov2007" localSheetId="2" hidden="1">{"'PROFITABILITY'!$A$1:$F$45"}</definedName>
    <definedName name="__Nov2007" localSheetId="22" hidden="1">{"'PROFITABILITY'!$A$1:$F$45"}</definedName>
    <definedName name="__Nov2007" localSheetId="18" hidden="1">{"'PROFITABILITY'!$A$1:$F$45"}</definedName>
    <definedName name="__Nov2007" localSheetId="21" hidden="1">{"'PROFITABILITY'!$A$1:$F$45"}</definedName>
    <definedName name="__Nov2007" localSheetId="25" hidden="1">{"'PROFITABILITY'!$A$1:$F$45"}</definedName>
    <definedName name="__Nov2007" localSheetId="15" hidden="1">{"'PROFITABILITY'!$A$1:$F$45"}</definedName>
    <definedName name="__Nov2007" localSheetId="20" hidden="1">{"'PROFITABILITY'!$A$1:$F$45"}</definedName>
    <definedName name="__Nov2007" hidden="1">{"'PROFITABILITY'!$A$1:$F$45"}</definedName>
    <definedName name="__np3" localSheetId="2">'[22]Material '!$G$50</definedName>
    <definedName name="__np3" localSheetId="18">#REF!</definedName>
    <definedName name="__np3" localSheetId="21">'[22]Material '!$G$50</definedName>
    <definedName name="__np3" localSheetId="25">'[22]Material '!$G$50</definedName>
    <definedName name="__np3" localSheetId="15">#REF!</definedName>
    <definedName name="__np3">#REF!</definedName>
    <definedName name="__nt75">#REF!</definedName>
    <definedName name="__OP2" localSheetId="2">[11]Basicrates!$D$152</definedName>
    <definedName name="__OP2" localSheetId="18">#REF!</definedName>
    <definedName name="__OP2" localSheetId="21">[11]Basicrates!$D$152</definedName>
    <definedName name="__OP2" localSheetId="25">[11]Basicrates!$D$152</definedName>
    <definedName name="__OP2" localSheetId="15">#REF!</definedName>
    <definedName name="__OP2">#REF!</definedName>
    <definedName name="__out2">#REF!</definedName>
    <definedName name="__pan1">#REF!</definedName>
    <definedName name="__PAN2">#REF!</definedName>
    <definedName name="__PB1">#REF!</definedName>
    <definedName name="__pdp1" localSheetId="2">[38]costing!#REF!</definedName>
    <definedName name="__pdp1" localSheetId="18">#REF!</definedName>
    <definedName name="__pdp1" localSheetId="21">[38]costing!#REF!</definedName>
    <definedName name="__pdp1" localSheetId="25">[38]costing!#REF!</definedName>
    <definedName name="__pdp1" localSheetId="15">#REF!</definedName>
    <definedName name="__pdp1">#REF!</definedName>
    <definedName name="__pdp2" localSheetId="2">[38]costing!#REF!</definedName>
    <definedName name="__pdp2" localSheetId="18">#REF!</definedName>
    <definedName name="__pdp2" localSheetId="21">[38]costing!#REF!</definedName>
    <definedName name="__pdp2" localSheetId="25">[38]costing!#REF!</definedName>
    <definedName name="__pdp2" localSheetId="15">#REF!</definedName>
    <definedName name="__pdp2">#REF!</definedName>
    <definedName name="__pdp3" localSheetId="2">[38]costing!#REF!</definedName>
    <definedName name="__pdp3" localSheetId="18">#REF!</definedName>
    <definedName name="__pdp3" localSheetId="21">[38]costing!#REF!</definedName>
    <definedName name="__pdp3" localSheetId="25">[38]costing!#REF!</definedName>
    <definedName name="__pdp3" localSheetId="15">#REF!</definedName>
    <definedName name="__pdp3">#REF!</definedName>
    <definedName name="__pep99">#REF!</definedName>
    <definedName name="__pfi1">[36]Coalmine!#REF!</definedName>
    <definedName name="__PLC220" localSheetId="22">#REF!</definedName>
    <definedName name="__PLC220" localSheetId="15">#REF!</definedName>
    <definedName name="__PLC220" localSheetId="20">#REF!</definedName>
    <definedName name="__PLC220">#REF!</definedName>
    <definedName name="__pp1">[36]Coalmine!#REF!</definedName>
    <definedName name="__pp2">[36]Coalmine!#REF!</definedName>
    <definedName name="__rcu2">#REF!</definedName>
    <definedName name="__Re1">#REF!</definedName>
    <definedName name="__RE220" localSheetId="22">#REF!</definedName>
    <definedName name="__RE220" localSheetId="20">#REF!</definedName>
    <definedName name="__RE220">#REF!</definedName>
    <definedName name="__RE500">#REF!</definedName>
    <definedName name="__Rl1">#REF!</definedName>
    <definedName name="__ROD6">#REF!</definedName>
    <definedName name="__row1" localSheetId="2">'[39]BOQ LT'!#REF!</definedName>
    <definedName name="__row1" localSheetId="18">#REF!</definedName>
    <definedName name="__row1" localSheetId="21">'[39]BOQ LT'!#REF!</definedName>
    <definedName name="__row1" localSheetId="25">'[39]BOQ LT'!#REF!</definedName>
    <definedName name="__row1" localSheetId="15">#REF!</definedName>
    <definedName name="__row1">#REF!</definedName>
    <definedName name="__rs1" localSheetId="15">#REF!</definedName>
    <definedName name="__rs1">#REF!</definedName>
    <definedName name="__rt1" localSheetId="15">#REF!</definedName>
    <definedName name="__rt1">#REF!</definedName>
    <definedName name="__rt2">#REF!</definedName>
    <definedName name="__rt3">#REF!</definedName>
    <definedName name="__run1">#REF!</definedName>
    <definedName name="__run2">#REF!</definedName>
    <definedName name="__run3">#REF!</definedName>
    <definedName name="__s41" hidden="1">{"form-D1",#N/A,FALSE,"FORM-D1";"form-D1_amt",#N/A,FALSE,"FORM-D1"}</definedName>
    <definedName name="__sch2">#REF!</definedName>
    <definedName name="__sch9">#REF!</definedName>
    <definedName name="__sdf1">#REF!</definedName>
    <definedName name="__SDF2">#REF!</definedName>
    <definedName name="__sel1" localSheetId="2">'[40]Form 6'!$B$11,'[40]Form 6'!$B$14,'[40]Form 6'!$B$17,'[40]Form 6'!$B$20,'[40]Form 6'!$B$23,'[40]Form 6'!$B$26,'[40]Form 6'!$B$29,'[40]Form 6'!$B$32,'[40]Form 6'!$B$35,'[40]Form 6'!$B$38,'[40]Form 6'!$B$41,'[40]Form 6'!$B$44,'[40]Form 6'!$B$47,'[40]Form 6'!$B$50,'[40]Form 6'!$B$53,'[40]Form 6'!$B$56,'[40]Form 6'!$B$59,'[40]Form 6'!$B$62,'[40]Form 6'!$B$65,'[40]Form 6'!$B$68</definedName>
    <definedName name="__sel1" localSheetId="18">#REF!,#REF!,#REF!,#REF!,#REF!,#REF!,#REF!,#REF!,#REF!,#REF!,#REF!,#REF!,#REF!,#REF!,#REF!,#REF!,#REF!,#REF!,#REF!,#REF!</definedName>
    <definedName name="__sel1" localSheetId="21">'[40]Form 6'!$B$11,'[40]Form 6'!$B$14,'[40]Form 6'!$B$17,'[40]Form 6'!$B$20,'[40]Form 6'!$B$23,'[40]Form 6'!$B$26,'[40]Form 6'!$B$29,'[40]Form 6'!$B$32,'[40]Form 6'!$B$35,'[40]Form 6'!$B$38,'[40]Form 6'!$B$41,'[40]Form 6'!$B$44,'[40]Form 6'!$B$47,'[40]Form 6'!$B$50,'[40]Form 6'!$B$53,'[40]Form 6'!$B$56,'[40]Form 6'!$B$59,'[40]Form 6'!$B$62,'[40]Form 6'!$B$65,'[40]Form 6'!$B$68</definedName>
    <definedName name="__sel1" localSheetId="25">'[40]Form 6'!$B$11,'[40]Form 6'!$B$14,'[40]Form 6'!$B$17,'[40]Form 6'!$B$20,'[40]Form 6'!$B$23,'[40]Form 6'!$B$26,'[40]Form 6'!$B$29,'[40]Form 6'!$B$32,'[40]Form 6'!$B$35,'[40]Form 6'!$B$38,'[40]Form 6'!$B$41,'[40]Form 6'!$B$44,'[40]Form 6'!$B$47,'[40]Form 6'!$B$50,'[40]Form 6'!$B$53,'[40]Form 6'!$B$56,'[40]Form 6'!$B$59,'[40]Form 6'!$B$62,'[40]Form 6'!$B$65,'[40]Form 6'!$B$68</definedName>
    <definedName name="__sel1" localSheetId="15">#REF!,#REF!,#REF!,#REF!,#REF!,#REF!,#REF!,#REF!,#REF!,#REF!,#REF!,#REF!,#REF!,#REF!,#REF!,#REF!,#REF!,#REF!,#REF!,#REF!</definedName>
    <definedName name="__sel1">#REF!,#REF!,#REF!,#REF!,#REF!,#REF!,#REF!,#REF!,#REF!,#REF!,#REF!,#REF!,#REF!,#REF!,#REF!,#REF!,#REF!,#REF!,#REF!,#REF!</definedName>
    <definedName name="__sh1">90</definedName>
    <definedName name="__sh2">120</definedName>
    <definedName name="__sh3">150</definedName>
    <definedName name="__sh4">180</definedName>
    <definedName name="__sig1">[41]Code!$B$5</definedName>
    <definedName name="__sig2">[41]Code!$B$6</definedName>
    <definedName name="__sig3">[41]Code!$B$7</definedName>
    <definedName name="__sig4">[41]Code!$B$8</definedName>
    <definedName name="__sig5">[41]Code!$B$9</definedName>
    <definedName name="__sit75">#REF!</definedName>
    <definedName name="__SS402">#REF!</definedName>
    <definedName name="__SS403">#REF!</definedName>
    <definedName name="__SS404">#REF!</definedName>
    <definedName name="__SS405">#REF!</definedName>
    <definedName name="__SS406">#REF!</definedName>
    <definedName name="__SS407">#REF!</definedName>
    <definedName name="__SS408">#REF!</definedName>
    <definedName name="__SS409">#REF!</definedName>
    <definedName name="__SS423">#REF!</definedName>
    <definedName name="__SS424">#REF!</definedName>
    <definedName name="__tab1" localSheetId="18">#REF!</definedName>
    <definedName name="__tab1" localSheetId="21">#REF!</definedName>
    <definedName name="__tab1" localSheetId="25">#REF!</definedName>
    <definedName name="__tab1" localSheetId="15">#REF!</definedName>
    <definedName name="__tab1">#REF!</definedName>
    <definedName name="__tab2" localSheetId="18">#REF!</definedName>
    <definedName name="__tab2">#REF!</definedName>
    <definedName name="__TB2" localSheetId="2">'[29]SPT vs PHI'!$B$2:$C$65</definedName>
    <definedName name="__TB2" localSheetId="18">#REF!</definedName>
    <definedName name="__TB2" localSheetId="21">'[29]SPT vs PHI'!$B$2:$C$65</definedName>
    <definedName name="__TB2" localSheetId="25">'[29]SPT vs PHI'!$B$2:$C$65</definedName>
    <definedName name="__TB2" localSheetId="15">#REF!</definedName>
    <definedName name="__TB2">#REF!</definedName>
    <definedName name="__tf1" localSheetId="2">[23]Intro!$J$140</definedName>
    <definedName name="__tf1" localSheetId="18">#REF!</definedName>
    <definedName name="__tf1" localSheetId="21">[23]Intro!$J$140</definedName>
    <definedName name="__tf1" localSheetId="25">[23]Intro!$J$140</definedName>
    <definedName name="__tf1" localSheetId="15">#REF!</definedName>
    <definedName name="__tf1">#REF!</definedName>
    <definedName name="__tf2" localSheetId="2">[23]Intro!$J$142</definedName>
    <definedName name="__tf2" localSheetId="18">#REF!</definedName>
    <definedName name="__tf2" localSheetId="21">[23]Intro!$J$142</definedName>
    <definedName name="__tf2" localSheetId="25">[23]Intro!$J$142</definedName>
    <definedName name="__tf2" localSheetId="15">#REF!</definedName>
    <definedName name="__tf2">#REF!</definedName>
    <definedName name="__tf3" localSheetId="2">[23]Intro!$J$148</definedName>
    <definedName name="__tf3" localSheetId="18">#REF!</definedName>
    <definedName name="__tf3" localSheetId="21">[23]Intro!$J$148</definedName>
    <definedName name="__tf3" localSheetId="25">[23]Intro!$J$148</definedName>
    <definedName name="__tf3" localSheetId="15">#REF!</definedName>
    <definedName name="__tf3">#REF!</definedName>
    <definedName name="__tf4" localSheetId="2">[23]Intro!$J$150</definedName>
    <definedName name="__tf4" localSheetId="18">#REF!</definedName>
    <definedName name="__tf4" localSheetId="21">[23]Intro!$J$150</definedName>
    <definedName name="__tf4" localSheetId="25">[23]Intro!$J$150</definedName>
    <definedName name="__tf4" localSheetId="15">#REF!</definedName>
    <definedName name="__tf4">#REF!</definedName>
    <definedName name="__tfd1" localSheetId="2">[23]Intro!$L$141</definedName>
    <definedName name="__tfd1" localSheetId="18">#REF!</definedName>
    <definedName name="__tfd1" localSheetId="21">[23]Intro!$L$141</definedName>
    <definedName name="__tfd1" localSheetId="25">[23]Intro!$L$141</definedName>
    <definedName name="__tfd1" localSheetId="15">#REF!</definedName>
    <definedName name="__tfd1">#REF!</definedName>
    <definedName name="__tfd2" localSheetId="2">[23]Intro!$L$143</definedName>
    <definedName name="__tfd2" localSheetId="18">#REF!</definedName>
    <definedName name="__tfd2" localSheetId="21">[23]Intro!$L$143</definedName>
    <definedName name="__tfd2" localSheetId="25">[23]Intro!$L$143</definedName>
    <definedName name="__tfd2" localSheetId="15">#REF!</definedName>
    <definedName name="__tfd2">#REF!</definedName>
    <definedName name="__tfd3" localSheetId="2">[23]Intro!$L$147</definedName>
    <definedName name="__tfd3" localSheetId="18">#REF!</definedName>
    <definedName name="__tfd3" localSheetId="21">[23]Intro!$L$147</definedName>
    <definedName name="__tfd3" localSheetId="25">[23]Intro!$L$147</definedName>
    <definedName name="__tfd3" localSheetId="15">#REF!</definedName>
    <definedName name="__tfd3">#REF!</definedName>
    <definedName name="__tfd4" localSheetId="2">[23]Intro!$L$149</definedName>
    <definedName name="__tfd4" localSheetId="18">#REF!</definedName>
    <definedName name="__tfd4" localSheetId="21">[23]Intro!$L$149</definedName>
    <definedName name="__tfd4" localSheetId="25">[23]Intro!$L$149</definedName>
    <definedName name="__tfd4" localSheetId="15">#REF!</definedName>
    <definedName name="__tfd4">#REF!</definedName>
    <definedName name="__Tk1" localSheetId="15">#REF!</definedName>
    <definedName name="__Tk1">#REF!</definedName>
    <definedName name="__Tk11" localSheetId="15">#REF!</definedName>
    <definedName name="__Tk11">#REF!</definedName>
    <definedName name="__Tk2">#REF!</definedName>
    <definedName name="__Tkl1">#REF!</definedName>
    <definedName name="__tl1">#REF!</definedName>
    <definedName name="__tl2">#REF!</definedName>
    <definedName name="__tr1" localSheetId="2">[23]Intro!$C$140</definedName>
    <definedName name="__tr1" localSheetId="18">#REF!</definedName>
    <definedName name="__tr1" localSheetId="21">[23]Intro!$C$140</definedName>
    <definedName name="__tr1" localSheetId="25">[23]Intro!$C$140</definedName>
    <definedName name="__tr1" localSheetId="15">#REF!</definedName>
    <definedName name="__tr1">#REF!</definedName>
    <definedName name="__tr2" localSheetId="2">[23]Intro!$C$142</definedName>
    <definedName name="__tr2" localSheetId="18">#REF!</definedName>
    <definedName name="__tr2" localSheetId="21">[23]Intro!$C$142</definedName>
    <definedName name="__tr2" localSheetId="25">[23]Intro!$C$142</definedName>
    <definedName name="__tr2" localSheetId="15">#REF!</definedName>
    <definedName name="__tr2">#REF!</definedName>
    <definedName name="__TR220" localSheetId="22">#REF!</definedName>
    <definedName name="__TR220" localSheetId="15">#REF!</definedName>
    <definedName name="__TR220" localSheetId="20">#REF!</definedName>
    <definedName name="__TR220">#REF!</definedName>
    <definedName name="__tr3" localSheetId="2">[23]Intro!$C$150</definedName>
    <definedName name="__tr3" localSheetId="18">#REF!</definedName>
    <definedName name="__tr3" localSheetId="21">[23]Intro!$C$150</definedName>
    <definedName name="__tr3" localSheetId="25">[23]Intro!$C$150</definedName>
    <definedName name="__tr3" localSheetId="15">#REF!</definedName>
    <definedName name="__tr3">#REF!</definedName>
    <definedName name="__TR500" localSheetId="22">#REF!</definedName>
    <definedName name="__TR500" localSheetId="15">#REF!</definedName>
    <definedName name="__TR500" localSheetId="20">#REF!</definedName>
    <definedName name="__TR500">#REF!</definedName>
    <definedName name="__tr75">#REF!</definedName>
    <definedName name="__trd1" localSheetId="2">[23]Intro!$B$140</definedName>
    <definedName name="__trd1" localSheetId="18">#REF!</definedName>
    <definedName name="__trd1" localSheetId="21">[23]Intro!$B$140</definedName>
    <definedName name="__trd1" localSheetId="25">[23]Intro!$B$140</definedName>
    <definedName name="__trd1" localSheetId="15">#REF!</definedName>
    <definedName name="__trd1">#REF!</definedName>
    <definedName name="__trd2" localSheetId="2">[23]Intro!$B$142</definedName>
    <definedName name="__trd2" localSheetId="18">#REF!</definedName>
    <definedName name="__trd2" localSheetId="21">[23]Intro!$B$142</definedName>
    <definedName name="__trd2" localSheetId="25">[23]Intro!$B$142</definedName>
    <definedName name="__trd2" localSheetId="15">#REF!</definedName>
    <definedName name="__trd2">#REF!</definedName>
    <definedName name="__trd3" localSheetId="2">[23]Intro!$B$148</definedName>
    <definedName name="__trd3" localSheetId="18">#REF!</definedName>
    <definedName name="__trd3" localSheetId="21">[23]Intro!$B$148</definedName>
    <definedName name="__trd3" localSheetId="25">[23]Intro!$B$148</definedName>
    <definedName name="__trd3" localSheetId="15">#REF!</definedName>
    <definedName name="__trd3">#REF!</definedName>
    <definedName name="__trt75">#REF!</definedName>
    <definedName name="__try1" localSheetId="2">[42]InputPO_Del!#REF!</definedName>
    <definedName name="__try1" localSheetId="18">#REF!</definedName>
    <definedName name="__try1" localSheetId="21">[42]InputPO_Del!#REF!</definedName>
    <definedName name="__try1" localSheetId="25">[42]InputPO_Del!#REF!</definedName>
    <definedName name="__try1" localSheetId="15">#REF!</definedName>
    <definedName name="__try1">#REF!</definedName>
    <definedName name="__tt75">#REF!</definedName>
    <definedName name="__Vf1" localSheetId="15">#REF!</definedName>
    <definedName name="__Vf1">#REF!</definedName>
    <definedName name="__Vf2" localSheetId="15">#REF!</definedName>
    <definedName name="__Vf2">#REF!</definedName>
    <definedName name="__vr1">#REF!</definedName>
    <definedName name="__VS2004" localSheetId="22" hidden="1">#REF!</definedName>
    <definedName name="__VS2004" localSheetId="20" hidden="1">#REF!</definedName>
    <definedName name="__VS2004" hidden="1">#REF!</definedName>
    <definedName name="__Wc1">#REF!</definedName>
    <definedName name="__WC3">#REF!</definedName>
    <definedName name="__WD2" localSheetId="2">[11]Basicrates!$D$131</definedName>
    <definedName name="__WD2" localSheetId="18">#REF!</definedName>
    <definedName name="__WD2" localSheetId="21">[11]Basicrates!$D$131</definedName>
    <definedName name="__WD2" localSheetId="25">[11]Basicrates!$D$131</definedName>
    <definedName name="__WD2" localSheetId="15">#REF!</definedName>
    <definedName name="__WD2">#REF!</definedName>
    <definedName name="__wp1" localSheetId="15">#REF!</definedName>
    <definedName name="__wp1">#REF!</definedName>
    <definedName name="__Wr1" localSheetId="15">#REF!</definedName>
    <definedName name="__Wr1">#REF!</definedName>
    <definedName name="__Wr3">#REF!</definedName>
    <definedName name="__Xl1">#REF!</definedName>
    <definedName name="__xlcn.WorksheetConnection_InfoEntryA2D32" localSheetId="2" hidden="1">'[10]Info Entry'!$A$2:$C$32</definedName>
    <definedName name="__xlcn.WorksheetConnection_InfoEntryA2D32" localSheetId="18" hidden="1">#REF!</definedName>
    <definedName name="__xlcn.WorksheetConnection_InfoEntryA2D32" localSheetId="21" hidden="1">'[10]Info Entry'!$A$2:$C$32</definedName>
    <definedName name="__xlcn.WorksheetConnection_InfoEntryA2D32" localSheetId="25" hidden="1">'[10]Info Entry'!$A$2:$C$32</definedName>
    <definedName name="__xlcn.WorksheetConnection_InfoEntryA2D32" localSheetId="15" hidden="1">#REF!</definedName>
    <definedName name="__xlcn.WorksheetConnection_InfoEntryA2D32" hidden="1">#REF!</definedName>
    <definedName name="__xlfn_COUNTIFS">#N/A</definedName>
    <definedName name="__xlfn_SUMIFS">#N/A</definedName>
    <definedName name="__xlnm._FilterDatabase" localSheetId="21">#N/A</definedName>
    <definedName name="__xlnm._FilterDatabase" localSheetId="25">#N/A</definedName>
    <definedName name="__xlnm._FilterDatabase">#N/A</definedName>
    <definedName name="__xlnm._FilterDatabase_1" localSheetId="2">#REF!</definedName>
    <definedName name="__xlnm._FilterDatabase_1" localSheetId="22">#REF!</definedName>
    <definedName name="__xlnm._FilterDatabase_1" localSheetId="15">#REF!</definedName>
    <definedName name="__xlnm._FilterDatabase_1" localSheetId="20">#REF!</definedName>
    <definedName name="__xlnm._FilterDatabase_1">#REF!</definedName>
    <definedName name="__xlnm._FilterDatabase_1_1">"#REF!"</definedName>
    <definedName name="__xlnm._FilterDatabase_2" localSheetId="2">#REF!</definedName>
    <definedName name="__xlnm._FilterDatabase_2" localSheetId="22">#REF!</definedName>
    <definedName name="__xlnm._FilterDatabase_2" localSheetId="15">#REF!</definedName>
    <definedName name="__xlnm._FilterDatabase_2" localSheetId="20">#REF!</definedName>
    <definedName name="__xlnm._FilterDatabase_2">#REF!</definedName>
    <definedName name="__xlnm._FilterDatabase_2_1">"#REF!"</definedName>
    <definedName name="__xlnm._FilterDatabase_3" localSheetId="2">#REF!</definedName>
    <definedName name="__xlnm._FilterDatabase_3" localSheetId="22">#REF!</definedName>
    <definedName name="__xlnm._FilterDatabase_3" localSheetId="15">#REF!</definedName>
    <definedName name="__xlnm._FilterDatabase_3" localSheetId="20">#REF!</definedName>
    <definedName name="__xlnm._FilterDatabase_3">#REF!</definedName>
    <definedName name="__xlnm._FilterDatabase_3_1">"#REF!"</definedName>
    <definedName name="__xlnm._FilterDatabase_4" localSheetId="2">#REF!</definedName>
    <definedName name="__xlnm._FilterDatabase_4" localSheetId="22">#REF!</definedName>
    <definedName name="__xlnm._FilterDatabase_4" localSheetId="15">#REF!</definedName>
    <definedName name="__xlnm._FilterDatabase_4" localSheetId="20">#REF!</definedName>
    <definedName name="__xlnm._FilterDatabase_4">#REF!</definedName>
    <definedName name="__xlnm._FilterDatabase_5">#N/A</definedName>
    <definedName name="__xlnm.Database">"#REF!"</definedName>
    <definedName name="__xlnm.Database_1">"#REF!"</definedName>
    <definedName name="__xlnm.Print_Area" localSheetId="2">#REF!</definedName>
    <definedName name="__xlnm.Print_Area" localSheetId="22">#REF!</definedName>
    <definedName name="__xlnm.Print_Area" localSheetId="21">#REF!</definedName>
    <definedName name="__xlnm.Print_Area" localSheetId="25">#REF!</definedName>
    <definedName name="__xlnm.Print_Area" localSheetId="15">#REF!</definedName>
    <definedName name="__xlnm.Print_Area" localSheetId="4">#REF!</definedName>
    <definedName name="__xlnm.Print_Area" localSheetId="20">#REF!</definedName>
    <definedName name="__xlnm.Print_Area">"$#REF!.$A$1:$D$37"</definedName>
    <definedName name="__xlnm.Print_Area_1" localSheetId="2">#REF!</definedName>
    <definedName name="__xlnm.Print_Area_1" localSheetId="22">#REF!</definedName>
    <definedName name="__xlnm.Print_Area_1" localSheetId="21">#REF!</definedName>
    <definedName name="__xlnm.Print_Area_1" localSheetId="25">#REF!</definedName>
    <definedName name="__xlnm.Print_Area_1" localSheetId="15">#REF!</definedName>
    <definedName name="__xlnm.Print_Area_1" localSheetId="4">#REF!</definedName>
    <definedName name="__xlnm.Print_Area_1" localSheetId="20">#REF!</definedName>
    <definedName name="__xlnm.Print_Area_1">"$#REF!.$A$1:$D$37"</definedName>
    <definedName name="__xlnm.Print_Area_1_1" localSheetId="2">"#REF!"</definedName>
    <definedName name="__xlnm.Print_Area_1_1" localSheetId="22">"#REF!"</definedName>
    <definedName name="__xlnm.Print_Area_1_1" localSheetId="21">"#REF!"</definedName>
    <definedName name="__xlnm.Print_Area_1_1" localSheetId="25">"#REF!"</definedName>
    <definedName name="__xlnm.Print_Area_1_1" localSheetId="15">"#REF!"</definedName>
    <definedName name="__xlnm.Print_Area_1_1" localSheetId="20">"#REF!"</definedName>
    <definedName name="__xlnm.Print_Area_1_1">#REF!</definedName>
    <definedName name="__xlnm.Print_Area_1_2">"#REF!"</definedName>
    <definedName name="__xlnm.Print_Area_1_3">"#REF!"</definedName>
    <definedName name="__xlnm.Print_Area_10" localSheetId="2">#REF!</definedName>
    <definedName name="__xlnm.Print_Area_10" localSheetId="22">#REF!</definedName>
    <definedName name="__xlnm.Print_Area_10" localSheetId="15">#REF!</definedName>
    <definedName name="__xlnm.Print_Area_10" localSheetId="20">#REF!</definedName>
    <definedName name="__xlnm.Print_Area_10">#REF!</definedName>
    <definedName name="__xlnm.Print_Area_10_1">"#REF!"</definedName>
    <definedName name="__xlnm.Print_Area_11" localSheetId="2">#REF!</definedName>
    <definedName name="__xlnm.Print_Area_11" localSheetId="22">#REF!</definedName>
    <definedName name="__xlnm.Print_Area_11" localSheetId="15">#REF!</definedName>
    <definedName name="__xlnm.Print_Area_11" localSheetId="20">#REF!</definedName>
    <definedName name="__xlnm.Print_Area_11">#REF!</definedName>
    <definedName name="__xlnm.Print_Area_13" localSheetId="2">#REF!</definedName>
    <definedName name="__xlnm.Print_Area_13">#REF!</definedName>
    <definedName name="__xlnm.Print_Area_2" localSheetId="2">#REF!</definedName>
    <definedName name="__xlnm.Print_Area_2" localSheetId="22">#REF!</definedName>
    <definedName name="__xlnm.Print_Area_2" localSheetId="21">#REF!</definedName>
    <definedName name="__xlnm.Print_Area_2" localSheetId="25">#REF!</definedName>
    <definedName name="__xlnm.Print_Area_2" localSheetId="15">#REF!</definedName>
    <definedName name="__xlnm.Print_Area_2" localSheetId="4">#REF!</definedName>
    <definedName name="__xlnm.Print_Area_2" localSheetId="20">#REF!</definedName>
    <definedName name="__xlnm.Print_Area_2">"$#REF!.$A$1:$Z$38"</definedName>
    <definedName name="__xlnm.Print_Area_3" localSheetId="2">#REF!</definedName>
    <definedName name="__xlnm.Print_Area_3" localSheetId="22">#REF!</definedName>
    <definedName name="__xlnm.Print_Area_3" localSheetId="21">#REF!</definedName>
    <definedName name="__xlnm.Print_Area_3" localSheetId="25">#REF!</definedName>
    <definedName name="__xlnm.Print_Area_3" localSheetId="15">#REF!</definedName>
    <definedName name="__xlnm.Print_Area_3" localSheetId="4">#REF!</definedName>
    <definedName name="__xlnm.Print_Area_3" localSheetId="20">#REF!</definedName>
    <definedName name="__xlnm.Print_Area_3">"$#REF!.$A$1:$E$42"</definedName>
    <definedName name="__xlnm.Print_Area_3_1" localSheetId="2">#REF!</definedName>
    <definedName name="__xlnm.Print_Area_3_1" localSheetId="22">#REF!</definedName>
    <definedName name="__xlnm.Print_Area_3_1" localSheetId="15">#REF!</definedName>
    <definedName name="__xlnm.Print_Area_3_1" localSheetId="20">#REF!</definedName>
    <definedName name="__xlnm.Print_Area_3_1">#REF!</definedName>
    <definedName name="__xlnm.Print_Area_3_2">"#REF!"</definedName>
    <definedName name="__xlnm.Print_Area_3_3">"#REF!"</definedName>
    <definedName name="__xlnm.Print_Area_4" localSheetId="2">#REF!</definedName>
    <definedName name="__xlnm.Print_Area_4" localSheetId="22">#REF!</definedName>
    <definedName name="__xlnm.Print_Area_4" localSheetId="21">#REF!</definedName>
    <definedName name="__xlnm.Print_Area_4" localSheetId="25">#REF!</definedName>
    <definedName name="__xlnm.Print_Area_4" localSheetId="15">#REF!</definedName>
    <definedName name="__xlnm.Print_Area_4" localSheetId="4">#REF!</definedName>
    <definedName name="__xlnm.Print_Area_4" localSheetId="20">#REF!</definedName>
    <definedName name="__xlnm.Print_Area_4">"$#REF!.$A$1:$D$37"</definedName>
    <definedName name="__xlnm.Print_Area_5" localSheetId="2">#REF!</definedName>
    <definedName name="__xlnm.Print_Area_5" localSheetId="22">#REF!</definedName>
    <definedName name="__xlnm.Print_Area_5" localSheetId="21">#REF!</definedName>
    <definedName name="__xlnm.Print_Area_5" localSheetId="25">#REF!</definedName>
    <definedName name="__xlnm.Print_Area_5" localSheetId="15">#REF!</definedName>
    <definedName name="__xlnm.Print_Area_5" localSheetId="4">#REF!</definedName>
    <definedName name="__xlnm.Print_Area_5" localSheetId="20">#REF!</definedName>
    <definedName name="__xlnm.Print_Area_5">"$#REF!.$A$1:$D$37"</definedName>
    <definedName name="__xlnm.Print_Area_6" localSheetId="2">#REF!</definedName>
    <definedName name="__xlnm.Print_Area_6" localSheetId="22">#REF!</definedName>
    <definedName name="__xlnm.Print_Area_6" localSheetId="21">#REF!</definedName>
    <definedName name="__xlnm.Print_Area_6" localSheetId="25">#REF!</definedName>
    <definedName name="__xlnm.Print_Area_6" localSheetId="15">#REF!</definedName>
    <definedName name="__xlnm.Print_Area_6" localSheetId="4">#REF!</definedName>
    <definedName name="__xlnm.Print_Area_6" localSheetId="20">#REF!</definedName>
    <definedName name="__xlnm.Print_Area_6">"$#REF!.$A$1:$O$46"</definedName>
    <definedName name="__xlnm.Print_Area_7" localSheetId="2">#REF!</definedName>
    <definedName name="__xlnm.Print_Area_7" localSheetId="22">#REF!</definedName>
    <definedName name="__xlnm.Print_Area_7" localSheetId="21">#REF!</definedName>
    <definedName name="__xlnm.Print_Area_7" localSheetId="25">#REF!</definedName>
    <definedName name="__xlnm.Print_Area_7" localSheetId="15">#REF!</definedName>
    <definedName name="__xlnm.Print_Area_7" localSheetId="4">#REF!</definedName>
    <definedName name="__xlnm.Print_Area_7" localSheetId="20">#REF!</definedName>
    <definedName name="__xlnm.Print_Area_7">"$#REF!.$A$1:$O$42"</definedName>
    <definedName name="__xlnm.Print_Area_8" localSheetId="2">#REF!</definedName>
    <definedName name="__xlnm.Print_Area_8" localSheetId="22">#REF!</definedName>
    <definedName name="__xlnm.Print_Area_8" localSheetId="15">#REF!</definedName>
    <definedName name="__xlnm.Print_Area_8" localSheetId="20">#REF!</definedName>
    <definedName name="__xlnm.Print_Area_8">#REF!</definedName>
    <definedName name="__xlnm.Print_Area_9" localSheetId="2">#REF!</definedName>
    <definedName name="__xlnm.Print_Area_9">#REF!</definedName>
    <definedName name="__xlnm.Print_Titles" localSheetId="2">#REF!</definedName>
    <definedName name="__xlnm.Print_Titles" localSheetId="21">#REF!</definedName>
    <definedName name="__xlnm.Print_Titles" localSheetId="25">#REF!</definedName>
    <definedName name="__xlnm.Print_Titles">#REF!</definedName>
    <definedName name="__xlnm.Print_Titles_1" localSheetId="22">#REF!</definedName>
    <definedName name="__xlnm.Print_Titles_1" localSheetId="21">#REF!</definedName>
    <definedName name="__xlnm.Print_Titles_1" localSheetId="25">#REF!</definedName>
    <definedName name="__xlnm.Print_Titles_1" localSheetId="20">#REF!</definedName>
    <definedName name="__xlnm.Print_Titles_1">#REF!</definedName>
    <definedName name="__xlnm.Print_Titles_1_1">#REF!</definedName>
    <definedName name="__xlnm.Print_Titles_1_2">"#REF!"</definedName>
    <definedName name="__xlnm.Print_Titles_1_3">"#REF!"</definedName>
    <definedName name="__xlnm.Print_Titles_2" localSheetId="2">#REF!</definedName>
    <definedName name="__xlnm.Print_Titles_2" localSheetId="22">#REF!</definedName>
    <definedName name="__xlnm.Print_Titles_2" localSheetId="15">#REF!</definedName>
    <definedName name="__xlnm.Print_Titles_2" localSheetId="20">#REF!</definedName>
    <definedName name="__xlnm.Print_Titles_2">#REF!</definedName>
    <definedName name="__xlnm.Print_Titles_3" localSheetId="2">#REF!</definedName>
    <definedName name="__xlnm.Print_Titles_3" localSheetId="22">#REF!</definedName>
    <definedName name="__xlnm.Print_Titles_3" localSheetId="20">#REF!</definedName>
    <definedName name="__xlnm.Print_Titles_3">#REF!</definedName>
    <definedName name="__xlnm.Print_Titles_3_1" localSheetId="2">#REF!</definedName>
    <definedName name="__xlnm.Print_Titles_3_1" localSheetId="22">#REF!</definedName>
    <definedName name="__xlnm.Print_Titles_3_1" localSheetId="20">#REF!</definedName>
    <definedName name="__xlnm.Print_Titles_3_1">#REF!</definedName>
    <definedName name="__xlnm.Print_Titles_3_2">"#REF!"</definedName>
    <definedName name="__xlnm.Print_Titles_3_3">"#REF!"</definedName>
    <definedName name="__xlnm.Print_Titles_4" localSheetId="2">#REF!</definedName>
    <definedName name="__xlnm.Print_Titles_4" localSheetId="22">#REF!</definedName>
    <definedName name="__xlnm.Print_Titles_4" localSheetId="15">#REF!</definedName>
    <definedName name="__xlnm.Print_Titles_4" localSheetId="20">#REF!</definedName>
    <definedName name="__xlnm.Print_Titles_4">#REF!</definedName>
    <definedName name="__xlnm.Print_Titles_7" localSheetId="2">#REF!</definedName>
    <definedName name="__xlnm.Print_Titles_7">#REF!</definedName>
    <definedName name="__xlnm.Recorder">"#REF!"</definedName>
    <definedName name="__xlnm.Recorder_1">"#REF!"</definedName>
    <definedName name="__ZS1" localSheetId="18">#REF!</definedName>
    <definedName name="__ZS1">#REF!</definedName>
    <definedName name="__ZS2" localSheetId="18">#REF!</definedName>
    <definedName name="__ZS2">#REF!</definedName>
    <definedName name="_0" localSheetId="18">#REF!</definedName>
    <definedName name="_0">#REF!</definedName>
    <definedName name="_0___0">#REF!</definedName>
    <definedName name="_033">#REF!</definedName>
    <definedName name="_066">#REF!</definedName>
    <definedName name="_0790" localSheetId="22">#REF!</definedName>
    <definedName name="_0790" localSheetId="20">#REF!</definedName>
    <definedName name="_0790">#REF!</definedName>
    <definedName name="_1" hidden="1">#REF!</definedName>
    <definedName name="_1____________123Graph_ACHART_1" hidden="1">#REF!</definedName>
    <definedName name="_1_______123Graph_ACHART_1" hidden="1">#REF!</definedName>
    <definedName name="_1____123Graph_ACHART_1" hidden="1">#REF!</definedName>
    <definedName name="_1___123Graph_ACHART_1" hidden="1">#REF!</definedName>
    <definedName name="_1__123Graph_ACHART_1" hidden="1">#REF!</definedName>
    <definedName name="_1__Excavation_completed_of_pit_B">#REF!</definedName>
    <definedName name="_1__Productivity_Reference">'[43](4) Task_Productivty'!$A$1</definedName>
    <definedName name="_1_Jan17">#REF!</definedName>
    <definedName name="_10.0mm" localSheetId="2">'[44]Materials '!$AV$9</definedName>
    <definedName name="_10.0mm" localSheetId="18">#REF!</definedName>
    <definedName name="_10.0mm" localSheetId="21">'[44]Materials '!$AV$9</definedName>
    <definedName name="_10.0mm" localSheetId="25">'[44]Materials '!$AV$9</definedName>
    <definedName name="_10.0mm" localSheetId="15">#REF!</definedName>
    <definedName name="_10.0mm">#REF!</definedName>
    <definedName name="_10________123Graph_ACHART_1" localSheetId="22" hidden="1">#REF!</definedName>
    <definedName name="_10________123Graph_ACHART_1" localSheetId="15" hidden="1">#REF!</definedName>
    <definedName name="_10________123Graph_ACHART_1" localSheetId="20" hidden="1">#REF!</definedName>
    <definedName name="_10________123Graph_ACHART_1" hidden="1">#REF!</definedName>
    <definedName name="_10____123Graph_ACHART_1" localSheetId="22" hidden="1">#REF!</definedName>
    <definedName name="_10____123Graph_ACHART_1" localSheetId="20" hidden="1">#REF!</definedName>
    <definedName name="_10____123Graph_ACHART_1" hidden="1">#REF!</definedName>
    <definedName name="_10__123Graph_BCHART_1" hidden="1">#REF!</definedName>
    <definedName name="_1000A01">#N/A</definedName>
    <definedName name="_10Excel_BuiltIn_Print_Area_18_1" localSheetId="15">#REF!</definedName>
    <definedName name="_10Excel_BuiltIn_Print_Area_18_1">#REF!</definedName>
    <definedName name="_10Excel_BuiltIn_Print_Area_3_1" localSheetId="15">#REF!</definedName>
    <definedName name="_10Excel_BuiltIn_Print_Area_3_1">#REF!</definedName>
    <definedName name="_10Excel_BuiltIn_Print_Area_4_1_1_1_1" localSheetId="2">#REF!</definedName>
    <definedName name="_10Excel_BuiltIn_Print_Area_4_1_1_1_1" localSheetId="22">#REF!</definedName>
    <definedName name="_10Excel_BuiltIn_Print_Area_4_1_1_1_1" localSheetId="4">#REF!</definedName>
    <definedName name="_10Excel_BuiltIn_Print_Area_4_1_1_1_1" localSheetId="20">#REF!</definedName>
    <definedName name="_10Excel_BuiltIn_Print_Area_4_1_1_1_1">#REF!</definedName>
    <definedName name="_10Excel_BuiltIn_Print_Area_4_1_1_1_1_1_1">#REF!</definedName>
    <definedName name="_10Excel_BuiltIn_Print_Area_7">"$#REF!.$A$1:$Z$43"</definedName>
    <definedName name="_10MACRO_SOMMAIRE_.Bouton5_QuandClic">#N/A</definedName>
    <definedName name="_11">#N/A</definedName>
    <definedName name="_11________123Graph_BCHART_1" localSheetId="2" hidden="1">#REF!</definedName>
    <definedName name="_11________123Graph_BCHART_1" localSheetId="22" hidden="1">#REF!</definedName>
    <definedName name="_11________123Graph_BCHART_1" localSheetId="15" hidden="1">#REF!</definedName>
    <definedName name="_11________123Graph_BCHART_1" localSheetId="20" hidden="1">#REF!</definedName>
    <definedName name="_11________123Graph_BCHART_1" hidden="1">#REF!</definedName>
    <definedName name="_11____123Graph_BCHART_1" localSheetId="2" hidden="1">#REF!</definedName>
    <definedName name="_11____123Graph_BCHART_1" localSheetId="22" hidden="1">#REF!</definedName>
    <definedName name="_11____123Graph_BCHART_1" localSheetId="20" hidden="1">#REF!</definedName>
    <definedName name="_11____123Graph_BCHART_1" hidden="1">#REF!</definedName>
    <definedName name="_11_3_0Crite" localSheetId="2">#REF!</definedName>
    <definedName name="_11_3_0Crite" localSheetId="22">#REF!</definedName>
    <definedName name="_11_3_0Crite" localSheetId="20">#REF!</definedName>
    <definedName name="_11_3_0Crite">#REF!</definedName>
    <definedName name="_11BS">#REF!</definedName>
    <definedName name="_11Excel_BuiltIn_Print_Area_18_1">#REF!</definedName>
    <definedName name="_11Excel_BuiltIn_Print_Area_2_1">#REF!</definedName>
    <definedName name="_11Excel_BuiltIn_Print_Area_3_1_1">#REF!</definedName>
    <definedName name="_11Excel_BuiltIn_Print_Area_4_1_1_1_1_1" localSheetId="22">#REF!</definedName>
    <definedName name="_11Excel_BuiltIn_Print_Area_4_1_1_1_1_1" localSheetId="4">#REF!</definedName>
    <definedName name="_11Excel_BuiltIn_Print_Area_4_1_1_1_1_1" localSheetId="20">#REF!</definedName>
    <definedName name="_11Excel_BuiltIn_Print_Area_4_1_1_1_1_1">#REF!</definedName>
    <definedName name="_11Excel_BuiltIn_Print_Area_4_1_1_1_1_1_1_1_1_1_1">#REF!</definedName>
    <definedName name="_11Excel_BuiltIn_Print_Area_8">"$#REF!.$A$1:$Z$41"</definedName>
    <definedName name="_11MACRO_SOMMAIRE_.Bouton6_QuandClic">#N/A</definedName>
    <definedName name="_12________123Graph_CCHART_1" localSheetId="2" hidden="1">#REF!</definedName>
    <definedName name="_12________123Graph_CCHART_1" localSheetId="22" hidden="1">#REF!</definedName>
    <definedName name="_12________123Graph_CCHART_1" localSheetId="15" hidden="1">#REF!</definedName>
    <definedName name="_12________123Graph_CCHART_1" localSheetId="20" hidden="1">#REF!</definedName>
    <definedName name="_12________123Graph_CCHART_1" hidden="1">#REF!</definedName>
    <definedName name="_12____123Graph_CCHART_1" localSheetId="2" hidden="1">#REF!</definedName>
    <definedName name="_12____123Graph_CCHART_1" localSheetId="22" hidden="1">#REF!</definedName>
    <definedName name="_12____123Graph_CCHART_1" localSheetId="20" hidden="1">#REF!</definedName>
    <definedName name="_12____123Graph_CCHART_1" hidden="1">#REF!</definedName>
    <definedName name="_12__123Graph_BCHART_1" localSheetId="2" hidden="1">#REF!</definedName>
    <definedName name="_12__123Graph_BCHART_1" localSheetId="22" hidden="1">#REF!</definedName>
    <definedName name="_12__123Graph_BCHART_1" localSheetId="20" hidden="1">#REF!</definedName>
    <definedName name="_12__123Graph_BCHART_1" hidden="1">#REF!</definedName>
    <definedName name="_12__123Graph_CCHART_1" hidden="1">#REF!</definedName>
    <definedName name="_12BS">#REF!</definedName>
    <definedName name="_12Excel_BuiltIn_Print_Area_2_1_1_1">#REF!</definedName>
    <definedName name="_12Excel_BuiltIn_Print_Area_3_1_1_1">#REF!</definedName>
    <definedName name="_12Excel_BuiltIn_Print_Area_4_1_1_1_1_1_1" localSheetId="22">#REF!</definedName>
    <definedName name="_12Excel_BuiltIn_Print_Area_4_1_1_1_1_1_1" localSheetId="4">#REF!</definedName>
    <definedName name="_12Excel_BuiltIn_Print_Area_4_1_1_1_1_1_1" localSheetId="20">#REF!</definedName>
    <definedName name="_12Excel_BuiltIn_Print_Area_4_1_1_1_1_1_1">#REF!</definedName>
    <definedName name="_12Excel_BuiltIn_Print_Area_4_1_1_1_1_1_1_1_1_1_1_1">#REF!</definedName>
    <definedName name="_12Excel_BuiltIn_Print_Area_9">"$#REF!.$A$1:$S$38"</definedName>
    <definedName name="_12MACRO_SOMMAIRE_.Bouton7_QuandClic">#N/A</definedName>
    <definedName name="_13.2mm" localSheetId="2">'[44]Materials '!$AV$7</definedName>
    <definedName name="_13.2mm" localSheetId="18">#REF!</definedName>
    <definedName name="_13.2mm" localSheetId="21">'[44]Materials '!$AV$7</definedName>
    <definedName name="_13.2mm" localSheetId="25">'[44]Materials '!$AV$7</definedName>
    <definedName name="_13.2mm" localSheetId="15">#REF!</definedName>
    <definedName name="_13.2mm">#REF!</definedName>
    <definedName name="_13____123Graph_ACHART_1" localSheetId="2" hidden="1">#REF!</definedName>
    <definedName name="_13____123Graph_ACHART_1" localSheetId="22" hidden="1">#REF!</definedName>
    <definedName name="_13____123Graph_ACHART_1" localSheetId="15" hidden="1">#REF!</definedName>
    <definedName name="_13____123Graph_ACHART_1" localSheetId="20" hidden="1">#REF!</definedName>
    <definedName name="_13____123Graph_ACHART_1" hidden="1">#REF!</definedName>
    <definedName name="_13___123Graph_ACHART_1" localSheetId="2" hidden="1">#REF!</definedName>
    <definedName name="_13___123Graph_ACHART_1" localSheetId="22" hidden="1">#REF!</definedName>
    <definedName name="_13___123Graph_ACHART_1" localSheetId="20" hidden="1">#REF!</definedName>
    <definedName name="_13___123Graph_ACHART_1" hidden="1">#REF!</definedName>
    <definedName name="_13_3_0Criteria" localSheetId="22">#REF!</definedName>
    <definedName name="_13_3_0Criteria" localSheetId="20">#REF!</definedName>
    <definedName name="_13_3_0Criteria">#REF!</definedName>
    <definedName name="_13_ページング_電話関係">#REF!</definedName>
    <definedName name="_132">#REF!</definedName>
    <definedName name="_13BS">#REF!</definedName>
    <definedName name="_13Excel_BuiltIn_Print_Area_1_1">"$#REF!.$A$1:$E$42"</definedName>
    <definedName name="_13Excel_BuiltIn_Print_Area_2_1" localSheetId="15">#REF!</definedName>
    <definedName name="_13Excel_BuiltIn_Print_Area_2_1">#REF!</definedName>
    <definedName name="_13Excel_BuiltIn_Print_Area_2_1_1_1_1" localSheetId="15">#REF!</definedName>
    <definedName name="_13Excel_BuiltIn_Print_Area_2_1_1_1_1">#REF!</definedName>
    <definedName name="_13Excel_BuiltIn_Print_Area_3_1_1_1_1" localSheetId="15">#REF!</definedName>
    <definedName name="_13Excel_BuiltIn_Print_Area_3_1_1_1_1">#REF!</definedName>
    <definedName name="_13Excel_BuiltIn_Print_Area_4_1_1_1_1_1_1_1_1_1_1" localSheetId="2">#REF!</definedName>
    <definedName name="_13Excel_BuiltIn_Print_Area_4_1_1_1_1_1_1_1_1_1_1" localSheetId="22">#REF!</definedName>
    <definedName name="_13Excel_BuiltIn_Print_Area_4_1_1_1_1_1_1_1_1_1_1" localSheetId="4">#REF!</definedName>
    <definedName name="_13Excel_BuiltIn_Print_Area_4_1_1_1_1_1_1_1_1_1_1" localSheetId="20">#REF!</definedName>
    <definedName name="_13Excel_BuiltIn_Print_Area_4_1_1_1_1_1_1_1_1_1_1">#REF!</definedName>
    <definedName name="_13Excel_BuiltIn_Print_Area_4_1_1_1_1_1_1_1_1_1_1_1_1">#REF!</definedName>
    <definedName name="_13MACRO_SOMMAIRE_.Bouton8_QuandClic">#N/A</definedName>
    <definedName name="_14____123Graph_BCHART_1" localSheetId="2" hidden="1">#REF!</definedName>
    <definedName name="_14____123Graph_BCHART_1" localSheetId="22" hidden="1">#REF!</definedName>
    <definedName name="_14____123Graph_BCHART_1" localSheetId="15" hidden="1">#REF!</definedName>
    <definedName name="_14____123Graph_BCHART_1" localSheetId="20" hidden="1">#REF!</definedName>
    <definedName name="_14____123Graph_BCHART_1" hidden="1">#REF!</definedName>
    <definedName name="_14___123Graph_BCHART_1" localSheetId="2" hidden="1">#REF!</definedName>
    <definedName name="_14___123Graph_BCHART_1" localSheetId="15" hidden="1">#REF!</definedName>
    <definedName name="_14___123Graph_BCHART_1" hidden="1">#REF!</definedName>
    <definedName name="_14BS">#REF!</definedName>
    <definedName name="_14Excel_BuiltIn_Print_Area_2_1_1_1_1_1">#REF!</definedName>
    <definedName name="_14Excel_BuiltIn_Print_Area_4_1_1_1_1">#REF!</definedName>
    <definedName name="_14Excel_BuiltIn_Print_Area_4_1_1_1_1_1_1_1_1_1_1_1" localSheetId="22">#REF!</definedName>
    <definedName name="_14Excel_BuiltIn_Print_Area_4_1_1_1_1_1_1_1_1_1_1_1" localSheetId="4">#REF!</definedName>
    <definedName name="_14Excel_BuiltIn_Print_Area_4_1_1_1_1_1_1_1_1_1_1_1" localSheetId="20">#REF!</definedName>
    <definedName name="_14Excel_BuiltIn_Print_Area_4_1_1_1_1_1_1_1_1_1_1_1">#REF!</definedName>
    <definedName name="_14Excel_BuiltIn_Print_Area_5_1_1_1_1">#REF!</definedName>
    <definedName name="_14MACRO_SOMMAIRE_.Bouton9_QuandClic">#N/A</definedName>
    <definedName name="_15____123Graph_CCHART_1" localSheetId="2" hidden="1">#REF!</definedName>
    <definedName name="_15____123Graph_CCHART_1" localSheetId="22" hidden="1">#REF!</definedName>
    <definedName name="_15____123Graph_CCHART_1" localSheetId="15" hidden="1">#REF!</definedName>
    <definedName name="_15____123Graph_CCHART_1" localSheetId="20" hidden="1">#REF!</definedName>
    <definedName name="_15____123Graph_CCHART_1" hidden="1">#REF!</definedName>
    <definedName name="_15___123Graph_CCHART_1" localSheetId="2" hidden="1">#REF!</definedName>
    <definedName name="_15___123Graph_CCHART_1" localSheetId="15" hidden="1">#REF!</definedName>
    <definedName name="_15___123Graph_CCHART_1" hidden="1">#REF!</definedName>
    <definedName name="_15__123Graph_CCHART_1" localSheetId="2" hidden="1">#REF!</definedName>
    <definedName name="_15__123Graph_CCHART_1" hidden="1">#REF!</definedName>
    <definedName name="_15_3__Crite">#REF!</definedName>
    <definedName name="_15BS">#REF!</definedName>
    <definedName name="_15Excel_BuiltIn_Print_Area_2_1_1_1">#REF!</definedName>
    <definedName name="_15Excel_BuiltIn_Print_Area_3_1">#REF!</definedName>
    <definedName name="_15Excel_BuiltIn_Print_Area_4_1_1_1_1_1_1_1_1_1_1_1_1" localSheetId="22">#REF!</definedName>
    <definedName name="_15Excel_BuiltIn_Print_Area_4_1_1_1_1_1_1_1_1_1_1_1_1" localSheetId="4">#REF!</definedName>
    <definedName name="_15Excel_BuiltIn_Print_Area_4_1_1_1_1_1_1_1_1_1_1_1_1" localSheetId="20">#REF!</definedName>
    <definedName name="_15Excel_BuiltIn_Print_Area_4_1_1_1_1_1_1_1_1_1_1_1_1">#REF!</definedName>
    <definedName name="_15Excel_BuiltIn_Print_Area_5_1_1_1">#REF!</definedName>
    <definedName name="_15Excel_BuiltIn_Print_Area_5_1_1_1_1_1_1">#REF!</definedName>
    <definedName name="_15MACROS_IMPRESSION_.Choix">#N/A</definedName>
    <definedName name="_16__123Graph_ACHART_1" localSheetId="2" hidden="1">#REF!</definedName>
    <definedName name="_16__123Graph_ACHART_1" localSheetId="22" hidden="1">#REF!</definedName>
    <definedName name="_16__123Graph_ACHART_1" localSheetId="15" hidden="1">#REF!</definedName>
    <definedName name="_16__123Graph_ACHART_1" localSheetId="20" hidden="1">#REF!</definedName>
    <definedName name="_16__123Graph_ACHART_1" hidden="1">#REF!</definedName>
    <definedName name="_16BS">#REF!</definedName>
    <definedName name="_16Excel_BuiltIn_Print_Area_3_1_1" localSheetId="15">#REF!</definedName>
    <definedName name="_16Excel_BuiltIn_Print_Area_3_1_1">#REF!</definedName>
    <definedName name="_16Excel_BuiltIn_Print_Area_5_1_1_1_1">#REF!</definedName>
    <definedName name="_16Excel_BuiltIn_Print_Titles_1_1_1" localSheetId="15">(#REF!,#REF!)</definedName>
    <definedName name="_16Excel_BuiltIn_Print_Titles_1_1_1">(#REF!,#REF!)</definedName>
    <definedName name="_16Excel_BuiltIn_Print_Titles_4_1" localSheetId="2">#REF!</definedName>
    <definedName name="_16Excel_BuiltIn_Print_Titles_4_1" localSheetId="15">#REF!</definedName>
    <definedName name="_16Excel_BuiltIn_Print_Titles_4_1">#REF!</definedName>
    <definedName name="_16MACROS_IMPRESSION_.Démare">#N/A</definedName>
    <definedName name="_17__123Graph_BCHART_1" localSheetId="2" hidden="1">#REF!</definedName>
    <definedName name="_17__123Graph_BCHART_1" localSheetId="22" hidden="1">#REF!</definedName>
    <definedName name="_17__123Graph_BCHART_1" localSheetId="18" hidden="1">#REF!</definedName>
    <definedName name="_17__123Graph_BCHART_1" localSheetId="20" hidden="1">#REF!</definedName>
    <definedName name="_17__123Graph_BCHART_1" hidden="1">#REF!</definedName>
    <definedName name="_17_3__Criteria" localSheetId="2">#REF!</definedName>
    <definedName name="_17_3__Criteria">#REF!</definedName>
    <definedName name="_17Excel_BuiltIn_Print_Area_2_1_1_1_1">#REF!</definedName>
    <definedName name="_17Excel_BuiltIn_Print_Area_3_1_1_1">#REF!</definedName>
    <definedName name="_17Excel_BuiltIn_Print_Area_7_1_1_1_1">#REF!</definedName>
    <definedName name="_17Excel_BuiltIn_Print_Titles_4_1">#REF!</definedName>
    <definedName name="_18__123Graph_CCHART_1" localSheetId="2" hidden="1">#REF!</definedName>
    <definedName name="_18__123Graph_CCHART_1" hidden="1">#REF!</definedName>
    <definedName name="_18Excel_BuiltIn_Print_Area_3_1_1_1_1">#REF!</definedName>
    <definedName name="_18Excel_BuiltIn_Print_Area_8_1_1_1_1">#REF!</definedName>
    <definedName name="_18Excel_BuiltIn_Print_Titles_5_1_1">#REF!</definedName>
    <definedName name="_19Excel_BuiltIn_Print_Area_2_1_1_1_1_1">#REF!</definedName>
    <definedName name="_19Excel_BuiltIn_Print_Area_4_1_1_1_1">#REF!</definedName>
    <definedName name="_19Excel_BuiltIn_Print_Area_9_1">#REF!</definedName>
    <definedName name="_19G_0Extr">#REF!</definedName>
    <definedName name="_1Excel_BuiltIn_Print_Area_1">"$#REF!.$A$1:$U$39"</definedName>
    <definedName name="_1Excel_BuiltIn_Print_Area_1_1" localSheetId="15">#REF!</definedName>
    <definedName name="_1Excel_BuiltIn_Print_Area_1_1">#REF!</definedName>
    <definedName name="_1Excel_BuiltIn_Print_Area_10_1" localSheetId="15">#REF!</definedName>
    <definedName name="_1Excel_BuiltIn_Print_Area_10_1">#REF!</definedName>
    <definedName name="_1Excel_BuiltIn_Print_Area_3_1">#REF!</definedName>
    <definedName name="_1Excel_BuiltIn_Print_Area_4_1" localSheetId="15">#REF!</definedName>
    <definedName name="_1Excel_BuiltIn_Print_Area_4_1">#REF!</definedName>
    <definedName name="_1F" localSheetId="2" hidden="1">[45]대비표!#REF!</definedName>
    <definedName name="_1F" localSheetId="18" hidden="1">#REF!</definedName>
    <definedName name="_1F" localSheetId="21" hidden="1">[45]대비표!#REF!</definedName>
    <definedName name="_1F" localSheetId="25" hidden="1">[45]대비표!#REF!</definedName>
    <definedName name="_1F" localSheetId="15" hidden="1">#REF!</definedName>
    <definedName name="_1F" hidden="1">#REF!</definedName>
    <definedName name="_1MACRO_3___Roof_Plate_.resolution">#N/A</definedName>
    <definedName name="_2" localSheetId="2">#REF!</definedName>
    <definedName name="_2" localSheetId="18">#REF!</definedName>
    <definedName name="_2" localSheetId="15">#REF!</definedName>
    <definedName name="_2">#REF!</definedName>
    <definedName name="_2____________123Graph_BCHART_1" localSheetId="2" hidden="1">#REF!</definedName>
    <definedName name="_2____________123Graph_BCHART_1" localSheetId="15" hidden="1">#REF!</definedName>
    <definedName name="_2____________123Graph_BCHART_1" hidden="1">#REF!</definedName>
    <definedName name="_2_______123Graph_BCHART_1" localSheetId="2" hidden="1">#REF!</definedName>
    <definedName name="_2_______123Graph_BCHART_1" localSheetId="15" hidden="1">#REF!</definedName>
    <definedName name="_2_______123Graph_BCHART_1" hidden="1">#REF!</definedName>
    <definedName name="_2____123Graph_BCHART_1" hidden="1">#REF!</definedName>
    <definedName name="_2___123Graph_BCHART_1" hidden="1">#REF!</definedName>
    <definedName name="_2___c">#REF!</definedName>
    <definedName name="_2__123Graph_ACHART_1" hidden="1">#REF!</definedName>
    <definedName name="_2__123Graph_BCHART_1" hidden="1">#REF!</definedName>
    <definedName name="_2__a____i">#REF!</definedName>
    <definedName name="_2__a____ii">#REF!</definedName>
    <definedName name="_2__a____iii">#REF!</definedName>
    <definedName name="_2__b">#REF!</definedName>
    <definedName name="_2__c">#REF!</definedName>
    <definedName name="_2_0_0_F" localSheetId="2" hidden="1">[45]대비표!#REF!</definedName>
    <definedName name="_2_0_0_F" localSheetId="18" hidden="1">#REF!</definedName>
    <definedName name="_2_0_0_F" localSheetId="21" hidden="1">[45]대비표!#REF!</definedName>
    <definedName name="_2_0_0_F" localSheetId="25" hidden="1">[45]대비표!#REF!</definedName>
    <definedName name="_2_0_0_F" localSheetId="15" hidden="1">#REF!</definedName>
    <definedName name="_2_0_0_F" hidden="1">#REF!</definedName>
    <definedName name="_20Excel_BuiltIn_Print_Area_5_1_1_1" localSheetId="15">#REF!</definedName>
    <definedName name="_20Excel_BuiltIn_Print_Area_5_1_1_1">#REF!</definedName>
    <definedName name="_20F" localSheetId="2" hidden="1">[45]대비표!#REF!</definedName>
    <definedName name="_20F" localSheetId="18" hidden="1">#REF!</definedName>
    <definedName name="_20F" localSheetId="21" hidden="1">[45]대비표!#REF!</definedName>
    <definedName name="_20F" localSheetId="25" hidden="1">[45]대비표!#REF!</definedName>
    <definedName name="_20F" localSheetId="15" hidden="1">#REF!</definedName>
    <definedName name="_20F" hidden="1">#REF!</definedName>
    <definedName name="_21_0_0_F" localSheetId="2" hidden="1">[45]대비표!#REF!</definedName>
    <definedName name="_21_0_0_F" localSheetId="18" hidden="1">#REF!</definedName>
    <definedName name="_21_0_0_F" localSheetId="21" hidden="1">[45]대비표!#REF!</definedName>
    <definedName name="_21_0_0_F" localSheetId="25" hidden="1">[45]대비표!#REF!</definedName>
    <definedName name="_21_0_0_F" localSheetId="15" hidden="1">#REF!</definedName>
    <definedName name="_21_0_0_F" hidden="1">#REF!</definedName>
    <definedName name="_21Excel_BuiltIn_Print_Area_3_1" localSheetId="15">#REF!</definedName>
    <definedName name="_21Excel_BuiltIn_Print_Area_3_1">#REF!</definedName>
    <definedName name="_21Excel_BuiltIn_Print_Area_5_1_1_1_1" localSheetId="15">#REF!</definedName>
    <definedName name="_21Excel_BuiltIn_Print_Area_5_1_1_1_1">#REF!</definedName>
    <definedName name="_21G_0Extract" localSheetId="22">#REF!</definedName>
    <definedName name="_21G_0Extract" localSheetId="20">#REF!</definedName>
    <definedName name="_21G_0Extract">#REF!</definedName>
    <definedName name="_22" localSheetId="22" hidden="1">#REF!</definedName>
    <definedName name="_22" localSheetId="20" hidden="1">#REF!</definedName>
    <definedName name="_22" hidden="1">#REF!</definedName>
    <definedName name="_22Excel_BuiltIn_Print_Area_7_1_1_1_1">#REF!</definedName>
    <definedName name="_23_0_0_F" localSheetId="2" hidden="1">[45]대비표!#REF!</definedName>
    <definedName name="_23_0_0_F" localSheetId="18" hidden="1">#REF!</definedName>
    <definedName name="_23_0_0_F" localSheetId="21" hidden="1">[45]대비표!#REF!</definedName>
    <definedName name="_23_0_0_F" localSheetId="25" hidden="1">[45]대비표!#REF!</definedName>
    <definedName name="_23_0_0_F" localSheetId="15" hidden="1">#REF!</definedName>
    <definedName name="_23_0_0_F" hidden="1">#REF!</definedName>
    <definedName name="_23Excel_BuiltIn_Print_Area_3_1_1" localSheetId="15">#REF!</definedName>
    <definedName name="_23Excel_BuiltIn_Print_Area_3_1_1">#REF!</definedName>
    <definedName name="_23Excel_BuiltIn_Print_Area_8_1_1_1_1" localSheetId="15">#REF!</definedName>
    <definedName name="_23Excel_BuiltIn_Print_Area_8_1_1_1_1">#REF!</definedName>
    <definedName name="_23G__Extr" localSheetId="22">#REF!</definedName>
    <definedName name="_23G__Extr" localSheetId="20">#REF!</definedName>
    <definedName name="_23G__Extr">#REF!</definedName>
    <definedName name="_24_0_0_F" localSheetId="2" hidden="1">[45]대비표!#REF!</definedName>
    <definedName name="_24_0_0_F" localSheetId="18" hidden="1">#REF!</definedName>
    <definedName name="_24_0_0_F" localSheetId="21" hidden="1">[45]대비표!#REF!</definedName>
    <definedName name="_24_0_0_F" localSheetId="25" hidden="1">[45]대비표!#REF!</definedName>
    <definedName name="_24_0_0_F" localSheetId="15" hidden="1">#REF!</definedName>
    <definedName name="_24_0_0_F" hidden="1">#REF!</definedName>
    <definedName name="_24Excel_BuiltIn_Print_Area_9_1" localSheetId="15">#REF!</definedName>
    <definedName name="_24Excel_BuiltIn_Print_Area_9_1">#REF!</definedName>
    <definedName name="_25Excel_BuiltIn_Print_Area_3_1_1_1" localSheetId="15">#REF!</definedName>
    <definedName name="_25Excel_BuiltIn_Print_Area_3_1_1_1">#REF!</definedName>
    <definedName name="_25G__Extract" localSheetId="22">#REF!</definedName>
    <definedName name="_25G__Extract" localSheetId="20">#REF!</definedName>
    <definedName name="_25G__Extract">#REF!</definedName>
    <definedName name="_27Excel_BuiltIn_Print_Area_3_1_1_1_1">#REF!</definedName>
    <definedName name="_29Excel_BuiltIn_Print_Area_4_1_1_1_1">#REF!</definedName>
    <definedName name="_2A2" localSheetId="2">'[46]P Staff fac'!$F$12</definedName>
    <definedName name="_2A2" localSheetId="18">#REF!</definedName>
    <definedName name="_2A2" localSheetId="21">'[46]P Staff fac'!$F$12</definedName>
    <definedName name="_2A2" localSheetId="25">'[46]P Staff fac'!$F$12</definedName>
    <definedName name="_2A2" localSheetId="15">#REF!</definedName>
    <definedName name="_2A2">#REF!</definedName>
    <definedName name="_2Excel_BuiltIn_Print_Area_10">"$#REF!.$A$1:$V$42"</definedName>
    <definedName name="_2Excel_BuiltIn_Print_Area_12_1_1_1_1" localSheetId="15">#REF!</definedName>
    <definedName name="_2Excel_BuiltIn_Print_Area_12_1_1_1_1">#REF!</definedName>
    <definedName name="_2Excel_BuiltIn_Print_Area_2_1_1_1" localSheetId="15">#REF!</definedName>
    <definedName name="_2Excel_BuiltIn_Print_Area_2_1_1_1">#REF!</definedName>
    <definedName name="_2Excel_BuiltIn_Print_Area_3_1" localSheetId="15">#REF!</definedName>
    <definedName name="_2Excel_BuiltIn_Print_Area_3_1">#REF!</definedName>
    <definedName name="_2Excel_BuiltIn_Print_Area_4_1">#REF!</definedName>
    <definedName name="_2MACRO_SOMMAIRE_.Bouton1_QuandClic">#N/A</definedName>
    <definedName name="_3" localSheetId="2">#REF!</definedName>
    <definedName name="_3" localSheetId="22">#REF!</definedName>
    <definedName name="_3" localSheetId="15">#REF!</definedName>
    <definedName name="_3" localSheetId="20">#REF!</definedName>
    <definedName name="_3">#REF!</definedName>
    <definedName name="_3_______________aq" localSheetId="2">#REF!</definedName>
    <definedName name="_3_______________aq" localSheetId="15">#REF!</definedName>
    <definedName name="_3_______________aq">#REF!</definedName>
    <definedName name="_3______________b" localSheetId="2">#REF!</definedName>
    <definedName name="_3______________b">#REF!</definedName>
    <definedName name="_3____________123Graph_CCHART_1" hidden="1">#REF!</definedName>
    <definedName name="_3___________e">#REF!</definedName>
    <definedName name="_3________e">#REF!</definedName>
    <definedName name="_3_______123Graph_CCHART_1" hidden="1">#REF!</definedName>
    <definedName name="_3____123Graph_CCHART_1" hidden="1">#REF!</definedName>
    <definedName name="_3____c">#REF!</definedName>
    <definedName name="_3___123Graph_CCHART_1" hidden="1">#REF!</definedName>
    <definedName name="_3___f">#REF!</definedName>
    <definedName name="_3__123Graph_ACHART_1" hidden="1">#REF!</definedName>
    <definedName name="_3__123Graph_CCHART_1" hidden="1">#REF!</definedName>
    <definedName name="_3__a">#REF!</definedName>
    <definedName name="_3__b">#REF!</definedName>
    <definedName name="_3__e">#REF!</definedName>
    <definedName name="_3_3a">#REF!</definedName>
    <definedName name="_3_a">#REF!</definedName>
    <definedName name="_31_Mar_02">#REF!</definedName>
    <definedName name="_31Excel_BuiltIn_Print_Area_5_1_1_1">#REF!</definedName>
    <definedName name="_33Excel_BuiltIn_Print_Area_5_1_1_1_1">#REF!</definedName>
    <definedName name="_35Excel_BuiltIn_Print_Area_7_1_1_1_1">#REF!</definedName>
    <definedName name="_37Excel_BuiltIn_Print_Area_8_1_1_1_1">#REF!</definedName>
    <definedName name="_39Excel_BuiltIn_Print_Area_9_1">#REF!</definedName>
    <definedName name="_3B3" localSheetId="2">[47]PRELIM5!$F$17</definedName>
    <definedName name="_3B3" localSheetId="18">#REF!</definedName>
    <definedName name="_3B3" localSheetId="21">[47]PRELIM5!$F$17</definedName>
    <definedName name="_3B3" localSheetId="25">[47]PRELIM5!$F$17</definedName>
    <definedName name="_3B3" localSheetId="15">#REF!</definedName>
    <definedName name="_3B3">#REF!</definedName>
    <definedName name="_3Excel_BuiltIn_Print_Area_10_1" localSheetId="15">#REF!</definedName>
    <definedName name="_3Excel_BuiltIn_Print_Area_10_1">#REF!</definedName>
    <definedName name="_3Excel_BuiltIn_Print_Area_11">"$#REF!.$A$1:$V$46"</definedName>
    <definedName name="_3Excel_BuiltIn_Print_Area_16_1_1_1_1" localSheetId="15">#REF!</definedName>
    <definedName name="_3Excel_BuiltIn_Print_Area_16_1_1_1_1">#REF!</definedName>
    <definedName name="_3Excel_BuiltIn_Print_Area_2_1_1_1_1_1_1_1_1_1_1_1" localSheetId="15">#REF!</definedName>
    <definedName name="_3Excel_BuiltIn_Print_Area_2_1_1_1_1_1_1_1_1_1_1_1">#REF!</definedName>
    <definedName name="_3Excel_BuiltIn_Print_Area_4_1_1">#REF!</definedName>
    <definedName name="_3Excel_BuiltIn_Print_Titles_3_1" localSheetId="15">#REF!</definedName>
    <definedName name="_3Excel_BuiltIn_Print_Titles_3_1">#REF!</definedName>
    <definedName name="_3MACRO_SOMMAIRE_.Bouton10_QuandClic">#N/A</definedName>
    <definedName name="_4" localSheetId="2">#REF!</definedName>
    <definedName name="_4" localSheetId="22">#REF!</definedName>
    <definedName name="_4" localSheetId="15">#REF!</definedName>
    <definedName name="_4" localSheetId="20">#REF!</definedName>
    <definedName name="_4">#REF!</definedName>
    <definedName name="_4_" localSheetId="2">#REF!</definedName>
    <definedName name="_4_" localSheetId="15">#REF!</definedName>
    <definedName name="_4_">#REF!</definedName>
    <definedName name="_4_____________" localSheetId="2">#REF!</definedName>
    <definedName name="_4_____________">#REF!</definedName>
    <definedName name="_4___________123Graph_ACHART_1" hidden="1">#REF!</definedName>
    <definedName name="_4______123Graph_ACHART_1" hidden="1">#REF!</definedName>
    <definedName name="_4______a______ii">#REF!</definedName>
    <definedName name="_4______a_____ii">#REF!</definedName>
    <definedName name="_4______i____">#REF!</definedName>
    <definedName name="_4____b________i">#REF!</definedName>
    <definedName name="_4___123Graph_ACHART_1" hidden="1">#REF!</definedName>
    <definedName name="_4___b">#REF!</definedName>
    <definedName name="_4__123Graph_ACHART_1" hidden="1">#REF!</definedName>
    <definedName name="_4__123Graph_BCHART_1" hidden="1">#REF!</definedName>
    <definedName name="_4__a____i">#REF!</definedName>
    <definedName name="_4__a____ii">#REF!</definedName>
    <definedName name="_4__a____iii">#REF!</definedName>
    <definedName name="_4__b___iv">#REF!</definedName>
    <definedName name="_4_a______________iii">#REF!</definedName>
    <definedName name="_4_a___iv">#REF!</definedName>
    <definedName name="_4_a___v">#REF!</definedName>
    <definedName name="_4_b_________iiiiiii">#REF!</definedName>
    <definedName name="_4_b___i">#REF!</definedName>
    <definedName name="_4_b___ii">#REF!</definedName>
    <definedName name="_4_b___iii">#REF!</definedName>
    <definedName name="_4_b_iv_______">#REF!</definedName>
    <definedName name="_40mm" localSheetId="2">'[44]Materials '!$AV$4</definedName>
    <definedName name="_40mm" localSheetId="18">#REF!</definedName>
    <definedName name="_40mm" localSheetId="21">'[44]Materials '!$AV$4</definedName>
    <definedName name="_40mm" localSheetId="25">'[44]Materials '!$AV$4</definedName>
    <definedName name="_40mm" localSheetId="15">#REF!</definedName>
    <definedName name="_40mm">#REF!</definedName>
    <definedName name="_41aa1_" localSheetId="2" hidden="1">{#N/A,#N/A,FALSE,"CCTV"}</definedName>
    <definedName name="_41aa1_" localSheetId="22" hidden="1">{#N/A,#N/A,FALSE,"CCTV"}</definedName>
    <definedName name="_41aa1_" localSheetId="18" hidden="1">{#N/A,#N/A,FALSE,"CCTV"}</definedName>
    <definedName name="_41aa1_" localSheetId="21" hidden="1">{#N/A,#N/A,FALSE,"CCTV"}</definedName>
    <definedName name="_41aa1_" localSheetId="25" hidden="1">{#N/A,#N/A,FALSE,"CCTV"}</definedName>
    <definedName name="_41aa1_" localSheetId="15" hidden="1">{#N/A,#N/A,FALSE,"CCTV"}</definedName>
    <definedName name="_41aa1_" localSheetId="20" hidden="1">{#N/A,#N/A,FALSE,"CCTV"}</definedName>
    <definedName name="_41aa1_" hidden="1">{#N/A,#N/A,FALSE,"CCTV"}</definedName>
    <definedName name="_4321">#REF!</definedName>
    <definedName name="_4aa1_" localSheetId="2" hidden="1">{#N/A,#N/A,FALSE,"CCTV"}</definedName>
    <definedName name="_4aa1_" localSheetId="22" hidden="1">{#N/A,#N/A,FALSE,"CCTV"}</definedName>
    <definedName name="_4aa1_" localSheetId="18" hidden="1">{#N/A,#N/A,FALSE,"CCTV"}</definedName>
    <definedName name="_4aa1_" localSheetId="21" hidden="1">{#N/A,#N/A,FALSE,"CCTV"}</definedName>
    <definedName name="_4aa1_" localSheetId="25" hidden="1">{#N/A,#N/A,FALSE,"CCTV"}</definedName>
    <definedName name="_4aa1_" localSheetId="15" hidden="1">{#N/A,#N/A,FALSE,"CCTV"}</definedName>
    <definedName name="_4aa1_" localSheetId="20" hidden="1">{#N/A,#N/A,FALSE,"CCTV"}</definedName>
    <definedName name="_4aa1_" hidden="1">{#N/A,#N/A,FALSE,"CCTV"}</definedName>
    <definedName name="_4C_x" localSheetId="2">#REF!</definedName>
    <definedName name="_4C_x" localSheetId="22">#REF!</definedName>
    <definedName name="_4C_x" localSheetId="15">#REF!</definedName>
    <definedName name="_4C_x" localSheetId="20">#REF!</definedName>
    <definedName name="_4C_x">#REF!</definedName>
    <definedName name="_4Excel_BuiltIn_Print_Area_12">"$#REF!.$A$1:$P$83"</definedName>
    <definedName name="_4Excel_BuiltIn_Print_Area_17_1_1_1_1" localSheetId="15">#REF!</definedName>
    <definedName name="_4Excel_BuiltIn_Print_Area_17_1_1_1_1">#REF!</definedName>
    <definedName name="_4Excel_BuiltIn_Print_Area_3_1_1_1_1_1_1_1_1_1" localSheetId="15">#REF!</definedName>
    <definedName name="_4Excel_BuiltIn_Print_Area_3_1_1_1_1_1_1_1_1_1">#REF!</definedName>
    <definedName name="_4Excel_BuiltIn_Print_Area_4_1_1_1">#REF!</definedName>
    <definedName name="_4MACRO_SOMMAIRE_.Bouton11_QuandClic">#N/A</definedName>
    <definedName name="_5.0_Hire_and_running_charges_of_winch___grab" localSheetId="15">#REF!</definedName>
    <definedName name="_5.0_Hire_and_running_charges_of_winch___grab">#REF!</definedName>
    <definedName name="_5.6mm" localSheetId="2">'[44]Materials '!$AV$10</definedName>
    <definedName name="_5.6mm" localSheetId="18">#REF!</definedName>
    <definedName name="_5.6mm" localSheetId="21">'[44]Materials '!$AV$10</definedName>
    <definedName name="_5.6mm" localSheetId="25">'[44]Materials '!$AV$10</definedName>
    <definedName name="_5.6mm" localSheetId="15">#REF!</definedName>
    <definedName name="_5.6mm">#REF!</definedName>
    <definedName name="_5___________123Graph_BCHART_1" localSheetId="2" hidden="1">#REF!</definedName>
    <definedName name="_5___________123Graph_BCHART_1" localSheetId="22" hidden="1">#REF!</definedName>
    <definedName name="_5___________123Graph_BCHART_1" localSheetId="20" hidden="1">#REF!</definedName>
    <definedName name="_5___________123Graph_BCHART_1" hidden="1">#REF!</definedName>
    <definedName name="_5______123Graph_BCHART_1" localSheetId="2" hidden="1">#REF!</definedName>
    <definedName name="_5______123Graph_BCHART_1" hidden="1">#REF!</definedName>
    <definedName name="_5___123Graph_BCHART_1" hidden="1">#REF!</definedName>
    <definedName name="_5___c">#REF!</definedName>
    <definedName name="_5___ci">#REF!</definedName>
    <definedName name="_5__123Graph_ACHART_1" hidden="1">#REF!</definedName>
    <definedName name="_5__123Graph_BCHART_1" hidden="1">#REF!</definedName>
    <definedName name="_5__a____i">#REF!</definedName>
    <definedName name="_5__a___ii">#REF!</definedName>
    <definedName name="_5__b">#REF!</definedName>
    <definedName name="_5Excel_BuiltIn_Print_Area_12_1_1_1_1">#REF!</definedName>
    <definedName name="_5Excel_BuiltIn_Print_Area_18_1">#REF!</definedName>
    <definedName name="_5Excel_BuiltIn_Print_Area_2">"$#REF!.$A$1:$U$38"</definedName>
    <definedName name="_5Excel_BuiltIn_Print_Area_4_1" localSheetId="15">#REF!</definedName>
    <definedName name="_5Excel_BuiltIn_Print_Area_4_1">#REF!</definedName>
    <definedName name="_5Excel_BuiltIn_Print_Area_4_1_1_1_1">#REF!</definedName>
    <definedName name="_5MACRO_SOMMAIRE_.Bouton12_QuandClic">#N/A</definedName>
    <definedName name="_6___________123Graph_CCHART_1" localSheetId="2" hidden="1">#REF!</definedName>
    <definedName name="_6___________123Graph_CCHART_1" localSheetId="22" hidden="1">#REF!</definedName>
    <definedName name="_6___________123Graph_CCHART_1" localSheetId="18" hidden="1">#REF!</definedName>
    <definedName name="_6___________123Graph_CCHART_1" localSheetId="20" hidden="1">#REF!</definedName>
    <definedName name="_6___________123Graph_CCHART_1" hidden="1">#REF!</definedName>
    <definedName name="_6______123Graph_CCHART_1" localSheetId="2" hidden="1">#REF!</definedName>
    <definedName name="_6______123Graph_CCHART_1" hidden="1">#REF!</definedName>
    <definedName name="_6___123Graph_CCHART_1" localSheetId="2" hidden="1">#REF!</definedName>
    <definedName name="_6___123Graph_CCHART_1" hidden="1">#REF!</definedName>
    <definedName name="_6___c">#REF!</definedName>
    <definedName name="_6__123Graph_ACHART_1" hidden="1">#REF!</definedName>
    <definedName name="_6__123Graph_BCHART_1" hidden="1">#REF!</definedName>
    <definedName name="_6__123Graph_CCHART_1" hidden="1">#REF!</definedName>
    <definedName name="_6__a">#REF!</definedName>
    <definedName name="_6__b">#REF!</definedName>
    <definedName name="_6__d">#REF!</definedName>
    <definedName name="_6382">#REF!</definedName>
    <definedName name="_6Excel_BuiltIn_Print_Area_1_1" localSheetId="22">#REF!</definedName>
    <definedName name="_6Excel_BuiltIn_Print_Area_1_1" localSheetId="4">#REF!</definedName>
    <definedName name="_6Excel_BuiltIn_Print_Area_1_1" localSheetId="20">#REF!</definedName>
    <definedName name="_6Excel_BuiltIn_Print_Area_1_1">#REF!</definedName>
    <definedName name="_6Excel_BuiltIn_Print_Area_10_1">#REF!</definedName>
    <definedName name="_6Excel_BuiltIn_Print_Area_2_1">#REF!</definedName>
    <definedName name="_6Excel_BuiltIn_Print_Area_3">"$#REF!.$A$1:$R$38"</definedName>
    <definedName name="_6Excel_BuiltIn_Print_Area_4_1_1" localSheetId="15">#REF!</definedName>
    <definedName name="_6Excel_BuiltIn_Print_Area_4_1_1">#REF!</definedName>
    <definedName name="_6Excel_BuiltIn_Print_Area_4_1_1_1_1_1">#REF!</definedName>
    <definedName name="_6MACRO_SOMMAIRE_.Bouton13_QuandClic">#N/A</definedName>
    <definedName name="_7__________123Graph_ACHART_1" localSheetId="2" hidden="1">#REF!</definedName>
    <definedName name="_7__________123Graph_ACHART_1" localSheetId="22" hidden="1">#REF!</definedName>
    <definedName name="_7__________123Graph_ACHART_1" localSheetId="18" hidden="1">#REF!</definedName>
    <definedName name="_7__________123Graph_ACHART_1" localSheetId="20" hidden="1">#REF!</definedName>
    <definedName name="_7__________123Graph_ACHART_1" hidden="1">#REF!</definedName>
    <definedName name="_7_____123Graph_ACHART_1" localSheetId="2" hidden="1">#REF!</definedName>
    <definedName name="_7_____123Graph_ACHART_1" hidden="1">#REF!</definedName>
    <definedName name="_7__123Graph_ACHART_1" localSheetId="2" hidden="1">#REF!</definedName>
    <definedName name="_7__123Graph_ACHART_1" hidden="1">#REF!</definedName>
    <definedName name="_7_a">#REF!</definedName>
    <definedName name="_7Excel_BuiltIn_Print_Area_12_1_1_1_1">#REF!</definedName>
    <definedName name="_7Excel_BuiltIn_Print_Area_16_1_1_1_1">#REF!</definedName>
    <definedName name="_7Excel_BuiltIn_Print_Area_2_1_1_1">#REF!</definedName>
    <definedName name="_7Excel_BuiltIn_Print_Area_4_1" localSheetId="22">#REF!</definedName>
    <definedName name="_7Excel_BuiltIn_Print_Area_4_1" localSheetId="4">#REF!</definedName>
    <definedName name="_7Excel_BuiltIn_Print_Area_4_1" localSheetId="20">#REF!</definedName>
    <definedName name="_7Excel_BuiltIn_Print_Area_4_1">#REF!</definedName>
    <definedName name="_7Excel_BuiltIn_Print_Area_4_1_1_1">#REF!</definedName>
    <definedName name="_7Excel_BuiltIn_Print_Titles_4_1">#REF!</definedName>
    <definedName name="_7MACRO_SOMMAIRE_.Bouton2_QuandClic">#N/A</definedName>
    <definedName name="_8__________123Graph_BCHART_1" localSheetId="2" hidden="1">#REF!</definedName>
    <definedName name="_8__________123Graph_BCHART_1" localSheetId="22" hidden="1">#REF!</definedName>
    <definedName name="_8__________123Graph_BCHART_1" localSheetId="15" hidden="1">#REF!</definedName>
    <definedName name="_8__________123Graph_BCHART_1" localSheetId="20" hidden="1">#REF!</definedName>
    <definedName name="_8__________123Graph_BCHART_1" hidden="1">#REF!</definedName>
    <definedName name="_8_____123Graph_BCHART_1" localSheetId="2" hidden="1">#REF!</definedName>
    <definedName name="_8_____123Graph_BCHART_1" localSheetId="15" hidden="1">#REF!</definedName>
    <definedName name="_8_____123Graph_BCHART_1" hidden="1">#REF!</definedName>
    <definedName name="_8__123Graph_BCHART_1" localSheetId="2" hidden="1">#REF!</definedName>
    <definedName name="_8__123Graph_BCHART_1" hidden="1">#REF!</definedName>
    <definedName name="_8__a___x">#REF!</definedName>
    <definedName name="_8Excel_BuiltIn_Print_Area_16_1_1_1_1">#REF!</definedName>
    <definedName name="_8Excel_BuiltIn_Print_Area_2_1_1_1_1">#REF!</definedName>
    <definedName name="_8Excel_BuiltIn_Print_Area_4_1_1" localSheetId="22">#REF!</definedName>
    <definedName name="_8Excel_BuiltIn_Print_Area_4_1_1" localSheetId="4">#REF!</definedName>
    <definedName name="_8Excel_BuiltIn_Print_Area_4_1_1" localSheetId="20">#REF!</definedName>
    <definedName name="_8Excel_BuiltIn_Print_Area_4_1_1">#REF!</definedName>
    <definedName name="_8Excel_BuiltIn_Print_Area_4_1_1_1_1">#REF!</definedName>
    <definedName name="_8MACRO_SOMMAIRE_.Bouton3_QuandClic">#N/A</definedName>
    <definedName name="_9__________123Graph_CCHART_1" localSheetId="2" hidden="1">#REF!</definedName>
    <definedName name="_9__________123Graph_CCHART_1" localSheetId="22" hidden="1">#REF!</definedName>
    <definedName name="_9__________123Graph_CCHART_1" localSheetId="15" hidden="1">#REF!</definedName>
    <definedName name="_9__________123Graph_CCHART_1" localSheetId="20" hidden="1">#REF!</definedName>
    <definedName name="_9__________123Graph_CCHART_1" hidden="1">#REF!</definedName>
    <definedName name="_9_____123Graph_CCHART_1" localSheetId="2" hidden="1">#REF!</definedName>
    <definedName name="_9_____123Graph_CCHART_1" localSheetId="15" hidden="1">#REF!</definedName>
    <definedName name="_9_____123Graph_CCHART_1" hidden="1">#REF!</definedName>
    <definedName name="_9__123Graph_CCHART_1" localSheetId="2" hidden="1">#REF!</definedName>
    <definedName name="_9__123Graph_CCHART_1" hidden="1">#REF!</definedName>
    <definedName name="_9Excel_BuiltIn_Print_Area_17_1_1_1_1">#REF!</definedName>
    <definedName name="_9Excel_BuiltIn_Print_Area_2_1_1_1_1_1">#REF!</definedName>
    <definedName name="_9Excel_BuiltIn_Print_Area_4_1_1_1" localSheetId="22">#REF!</definedName>
    <definedName name="_9Excel_BuiltIn_Print_Area_4_1_1_1" localSheetId="4">#REF!</definedName>
    <definedName name="_9Excel_BuiltIn_Print_Area_4_1_1_1" localSheetId="20">#REF!</definedName>
    <definedName name="_9Excel_BuiltIn_Print_Area_4_1_1_1">#REF!</definedName>
    <definedName name="_9Excel_BuiltIn_Print_Area_4_1_1_1_1_1">#REF!</definedName>
    <definedName name="_9Excel_BuiltIn_Print_Area_6">"$#REF!.$A$1:$K$50"</definedName>
    <definedName name="_9MACRO_SOMMAIRE_.Bouton4_QuandClic">#N/A</definedName>
    <definedName name="_a" localSheetId="22">"#REF!"</definedName>
    <definedName name="_a" localSheetId="21">"#REF!"</definedName>
    <definedName name="_a" localSheetId="25">"#REF!"</definedName>
    <definedName name="_A" localSheetId="15">#REF!</definedName>
    <definedName name="_a" localSheetId="20">"#REF!"</definedName>
    <definedName name="_a">"#REF!"</definedName>
    <definedName name="_A1">#REF!</definedName>
    <definedName name="_A10">#REF!</definedName>
    <definedName name="_A13">#REF!</definedName>
    <definedName name="_A2">#REF!</definedName>
    <definedName name="_A20000" localSheetId="2">#REF!</definedName>
    <definedName name="_A20000" localSheetId="22">#REF!</definedName>
    <definedName name="_A20000" localSheetId="15">#REF!</definedName>
    <definedName name="_A20000" localSheetId="20">#REF!</definedName>
    <definedName name="_A20000">#REF!</definedName>
    <definedName name="_A3">#REF!</definedName>
    <definedName name="_A31">#REF!</definedName>
    <definedName name="_A321">#REF!</definedName>
    <definedName name="_A4">#REF!</definedName>
    <definedName name="_A5">#REF!</definedName>
    <definedName name="_A6">#REF!</definedName>
    <definedName name="_A65537" localSheetId="2">#REF!</definedName>
    <definedName name="_A65537">#REF!</definedName>
    <definedName name="_A655600" localSheetId="2">#REF!</definedName>
    <definedName name="_A655600">#REF!</definedName>
    <definedName name="_a655601">#REF!</definedName>
    <definedName name="_A7">#REF!</definedName>
    <definedName name="_A71614">#REF!</definedName>
    <definedName name="_A8">#REF!</definedName>
    <definedName name="_A80000">#REF!</definedName>
    <definedName name="_A81613">#REF!</definedName>
    <definedName name="_A81614">#REF!</definedName>
    <definedName name="_A9">#REF!</definedName>
    <definedName name="_A91614">#REF!</definedName>
    <definedName name="_a999999">#REF!</definedName>
    <definedName name="_aa1" localSheetId="2" hidden="1">{"'PROFITABILITY'!$A$1:$F$45"}</definedName>
    <definedName name="_aa1" localSheetId="22" hidden="1">{"'PROFITABILITY'!$A$1:$F$45"}</definedName>
    <definedName name="_aa1" localSheetId="18" hidden="1">{"'PROFITABILITY'!$A$1:$F$45"}</definedName>
    <definedName name="_aa1" localSheetId="21" hidden="1">{"'PROFITABILITY'!$A$1:$F$45"}</definedName>
    <definedName name="_aa1" localSheetId="25" hidden="1">{"'PROFITABILITY'!$A$1:$F$45"}</definedName>
    <definedName name="_aa1" localSheetId="15" hidden="1">{"'PROFITABILITY'!$A$1:$F$45"}</definedName>
    <definedName name="_aa1" localSheetId="20" hidden="1">{"'PROFITABILITY'!$A$1:$F$45"}</definedName>
    <definedName name="_aa1" hidden="1">{"'PROFITABILITY'!$A$1:$F$45"}</definedName>
    <definedName name="_aba2" localSheetId="22">#REF!</definedName>
    <definedName name="_aba2" localSheetId="4">#REF!</definedName>
    <definedName name="_aba2" localSheetId="20">#REF!</definedName>
    <definedName name="_aba2">#REF!</definedName>
    <definedName name="_acs1">#REF!</definedName>
    <definedName name="_acs2">#REF!</definedName>
    <definedName name="_adj1" localSheetId="22">#REF!</definedName>
    <definedName name="_adj1" localSheetId="4">#REF!</definedName>
    <definedName name="_adj1" localSheetId="20">#REF!</definedName>
    <definedName name="_adj1">#REF!</definedName>
    <definedName name="_ahu1" localSheetId="22">#REF!</definedName>
    <definedName name="_ahu1" localSheetId="4">#REF!</definedName>
    <definedName name="_ahu1" localSheetId="20">#REF!</definedName>
    <definedName name="_ahu1">#REF!</definedName>
    <definedName name="_ahu2" localSheetId="22">#REF!</definedName>
    <definedName name="_ahu2" localSheetId="20">#REF!</definedName>
    <definedName name="_ahu2">#REF!</definedName>
    <definedName name="_am1">#N/A</definedName>
    <definedName name="_am2">#N/A</definedName>
    <definedName name="_Ann1">#REF!</definedName>
    <definedName name="_aoc1" localSheetId="2">'[48]02'!$I$91</definedName>
    <definedName name="_aoc1" localSheetId="22">#REF!</definedName>
    <definedName name="_aoc1" localSheetId="18">#REF!</definedName>
    <definedName name="_aoc1" localSheetId="21">'[48]02'!$I$91</definedName>
    <definedName name="_aoc1" localSheetId="25">'[48]02'!$I$91</definedName>
    <definedName name="_aoc1" localSheetId="15">#REF!</definedName>
    <definedName name="_aoc1" localSheetId="20">#REF!</definedName>
    <definedName name="_aoc1">#REF!</definedName>
    <definedName name="_AOC2" localSheetId="2">#REF!</definedName>
    <definedName name="_AOC2" localSheetId="22">#REF!</definedName>
    <definedName name="_AOC2" localSheetId="20">#REF!</definedName>
    <definedName name="_AOC2">#REF!</definedName>
    <definedName name="_aoc3" localSheetId="2">'[48]04'!$I$27</definedName>
    <definedName name="_aoc3" localSheetId="22">#REF!</definedName>
    <definedName name="_aoc3" localSheetId="18">#REF!</definedName>
    <definedName name="_aoc3" localSheetId="21">'[48]04'!$I$27</definedName>
    <definedName name="_aoc3" localSheetId="25">'[48]04'!$I$27</definedName>
    <definedName name="_aoc3" localSheetId="15">#REF!</definedName>
    <definedName name="_aoc3" localSheetId="20">#REF!</definedName>
    <definedName name="_aoc3">#REF!</definedName>
    <definedName name="_aoc4" localSheetId="2">'[48]05'!$I$103</definedName>
    <definedName name="_aoc4" localSheetId="22">#REF!</definedName>
    <definedName name="_aoc4" localSheetId="18">#REF!</definedName>
    <definedName name="_aoc4" localSheetId="21">'[48]05'!$I$103</definedName>
    <definedName name="_aoc4" localSheetId="25">'[48]05'!$I$103</definedName>
    <definedName name="_aoc4" localSheetId="15">#REF!</definedName>
    <definedName name="_aoc4" localSheetId="20">#REF!</definedName>
    <definedName name="_aoc4">#REF!</definedName>
    <definedName name="_AtRisk_SimSetting_AutomaticallyGenerateReports" hidden="1">FALSE</definedName>
    <definedName name="_AtRisk_SimSetting_AutomaticResultsDisplayMode" localSheetId="2" hidden="1">2</definedName>
    <definedName name="_AtRisk_SimSetting_AutomaticResultsDisplayMode" localSheetId="22" hidden="1">0</definedName>
    <definedName name="_AtRisk_SimSetting_AutomaticResultsDisplayMode" localSheetId="21" hidden="1">2</definedName>
    <definedName name="_AtRisk_SimSetting_AutomaticResultsDisplayMode" localSheetId="25" hidden="1">2</definedName>
    <definedName name="_AtRisk_SimSetting_AutomaticResultsDisplayMode" localSheetId="15" hidden="1">2</definedName>
    <definedName name="_AtRisk_SimSetting_AutomaticResultsDisplayMode" localSheetId="20" hidden="1">0</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localSheetId="2" hidden="1">FALSE</definedName>
    <definedName name="_AtRisk_SimSetting_SmartSensitivityAnalysisEnabled" localSheetId="22" hidden="1">TRUE</definedName>
    <definedName name="_AtRisk_SimSetting_SmartSensitivityAnalysisEnabled" localSheetId="21" hidden="1">FALSE</definedName>
    <definedName name="_AtRisk_SimSetting_SmartSensitivityAnalysisEnabled" localSheetId="25" hidden="1">FALSE</definedName>
    <definedName name="_AtRisk_SimSetting_SmartSensitivityAnalysisEnabled" localSheetId="15" hidden="1">FALSE</definedName>
    <definedName name="_AtRisk_SimSetting_SmartSensitivityAnalysisEnabled" localSheetId="20" hidden="1">TRUE</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AUX3">#REF!</definedName>
    <definedName name="_AXX1" localSheetId="21">#REF!</definedName>
    <definedName name="_AXX1" localSheetId="25">#REF!</definedName>
    <definedName name="_AXX1">#REF!</definedName>
    <definedName name="_axx2" localSheetId="21">#REF!</definedName>
    <definedName name="_axx2" localSheetId="25">#REF!</definedName>
    <definedName name="_axx2">#REF!</definedName>
    <definedName name="_axx3">[24]Report!#REF!</definedName>
    <definedName name="_AXX4">[15]Sheet1!#REF!</definedName>
    <definedName name="_axx5">[15]Sheet1!#REF!</definedName>
    <definedName name="_axx6">[15]Sheet1!#REF!</definedName>
    <definedName name="_AXX7">[15]Sheet1!#REF!</definedName>
    <definedName name="_axx8">[15]Sheet1!#REF!</definedName>
    <definedName name="_B">#REF!</definedName>
    <definedName name="_B1">#REF!</definedName>
    <definedName name="_b111121" localSheetId="21">#REF!</definedName>
    <definedName name="_b111121" localSheetId="25">#REF!</definedName>
    <definedName name="_b111121">#REF!</definedName>
    <definedName name="_BAA1">#REF!</definedName>
    <definedName name="_BAS1">#REF!</definedName>
    <definedName name="_bct75">#REF!</definedName>
    <definedName name="_bhh2">#REF!</definedName>
    <definedName name="_bitumen6070" localSheetId="2">'[44]Materials '!$AV$17</definedName>
    <definedName name="_bitumen6070" localSheetId="18">#REF!</definedName>
    <definedName name="_bitumen6070" localSheetId="21">'[44]Materials '!$AV$17</definedName>
    <definedName name="_bitumen6070" localSheetId="25">'[44]Materials '!$AV$17</definedName>
    <definedName name="_bitumen6070" localSheetId="15">#REF!</definedName>
    <definedName name="_bitumen6070">#REF!</definedName>
    <definedName name="_BLK2" localSheetId="2">[30]BLK2!$1:$1048576</definedName>
    <definedName name="_BLK2" localSheetId="18">#REF!</definedName>
    <definedName name="_BLK2" localSheetId="21">[30]BLK2!$1:$1048576</definedName>
    <definedName name="_BLK2" localSheetId="25">[30]BLK2!$1:$1048576</definedName>
    <definedName name="_BLK2" localSheetId="15">#REF!</definedName>
    <definedName name="_BLK2">#REF!</definedName>
    <definedName name="_BLK3" localSheetId="2">[30]BLK3!$1:$1048576</definedName>
    <definedName name="_BLK3" localSheetId="18">#REF!</definedName>
    <definedName name="_BLK3" localSheetId="21">[30]BLK3!$1:$1048576</definedName>
    <definedName name="_BLK3" localSheetId="25">[30]BLK3!$1:$1048576</definedName>
    <definedName name="_BLK3" localSheetId="15">#REF!</definedName>
    <definedName name="_BLK3">#REF!</definedName>
    <definedName name="_bom1" localSheetId="22">#REF!</definedName>
    <definedName name="_bom1" localSheetId="15">#REF!</definedName>
    <definedName name="_bom1" localSheetId="20">#REF!</definedName>
    <definedName name="_bom1">#REF!</definedName>
    <definedName name="_BUB1">#REF!</definedName>
    <definedName name="_BUB2">#REF!</definedName>
    <definedName name="_buh11">#REF!</definedName>
    <definedName name="_C">#REF!</definedName>
    <definedName name="_C___0">#REF!</definedName>
    <definedName name="_C___13">#REF!</definedName>
    <definedName name="_CAN112">13.42</definedName>
    <definedName name="_CAN113">12.98</definedName>
    <definedName name="_CAN117">12.7</definedName>
    <definedName name="_CAN118">13.27</definedName>
    <definedName name="_CAN120">11.72</definedName>
    <definedName name="_CAN210">10.38</definedName>
    <definedName name="_CAN211">10.58</definedName>
    <definedName name="_CAN213">10.56</definedName>
    <definedName name="_CAN215">10.22</definedName>
    <definedName name="_CAN216">9.61</definedName>
    <definedName name="_CAN217">10.47</definedName>
    <definedName name="_CAN219">10.91</definedName>
    <definedName name="_CAN220">11.09</definedName>
    <definedName name="_CAN221">11.25</definedName>
    <definedName name="_CAN222">10.17</definedName>
    <definedName name="_CAN223">9.89</definedName>
    <definedName name="_CAN230">10.79</definedName>
    <definedName name="_can421">40.2</definedName>
    <definedName name="_can422">41.57</definedName>
    <definedName name="_can423">43.9</definedName>
    <definedName name="_can424">41.19</definedName>
    <definedName name="_can425">42.81</definedName>
    <definedName name="_can426">40.77</definedName>
    <definedName name="_can427">40.92</definedName>
    <definedName name="_can428">39.29</definedName>
    <definedName name="_can429">45.19</definedName>
    <definedName name="_can430">40.73</definedName>
    <definedName name="_can431">42.52</definedName>
    <definedName name="_can432">42.53</definedName>
    <definedName name="_can433">43.69</definedName>
    <definedName name="_can434">40.43</definedName>
    <definedName name="_can435">43.3</definedName>
    <definedName name="_CAN458" localSheetId="2">[49]PROCTOR!#REF!</definedName>
    <definedName name="_CAN458" localSheetId="18">#REF!</definedName>
    <definedName name="_CAN458" localSheetId="21">[49]PROCTOR!#REF!</definedName>
    <definedName name="_CAN458" localSheetId="25">[49]PROCTOR!#REF!</definedName>
    <definedName name="_CAN458" localSheetId="15">#REF!</definedName>
    <definedName name="_CAN458">#REF!</definedName>
    <definedName name="_CAN486" localSheetId="2">[49]PROCTOR!#REF!</definedName>
    <definedName name="_CAN486" localSheetId="18">#REF!</definedName>
    <definedName name="_CAN486" localSheetId="21">[49]PROCTOR!#REF!</definedName>
    <definedName name="_CAN486" localSheetId="25">[49]PROCTOR!#REF!</definedName>
    <definedName name="_CAN486" localSheetId="15">#REF!</definedName>
    <definedName name="_CAN486">#REF!</definedName>
    <definedName name="_CAN487" localSheetId="2">[49]PROCTOR!#REF!</definedName>
    <definedName name="_CAN487" localSheetId="18">#REF!</definedName>
    <definedName name="_CAN487" localSheetId="21">[49]PROCTOR!#REF!</definedName>
    <definedName name="_CAN487" localSheetId="25">[49]PROCTOR!#REF!</definedName>
    <definedName name="_CAN487" localSheetId="15">#REF!</definedName>
    <definedName name="_CAN487">#REF!</definedName>
    <definedName name="_CAN488" localSheetId="2">[49]PROCTOR!#REF!</definedName>
    <definedName name="_CAN488" localSheetId="18">#REF!</definedName>
    <definedName name="_CAN488" localSheetId="21">[49]PROCTOR!#REF!</definedName>
    <definedName name="_CAN488" localSheetId="25">[49]PROCTOR!#REF!</definedName>
    <definedName name="_CAN488" localSheetId="15">#REF!</definedName>
    <definedName name="_CAN488">#REF!</definedName>
    <definedName name="_CAN489" localSheetId="2">[49]PROCTOR!#REF!</definedName>
    <definedName name="_CAN489" localSheetId="18">#REF!</definedName>
    <definedName name="_CAN489" localSheetId="21">[49]PROCTOR!#REF!</definedName>
    <definedName name="_CAN489" localSheetId="25">[49]PROCTOR!#REF!</definedName>
    <definedName name="_CAN489" localSheetId="15">#REF!</definedName>
    <definedName name="_CAN489">#REF!</definedName>
    <definedName name="_CAN490" localSheetId="2">[49]PROCTOR!#REF!</definedName>
    <definedName name="_CAN490" localSheetId="18">#REF!</definedName>
    <definedName name="_CAN490" localSheetId="21">[49]PROCTOR!#REF!</definedName>
    <definedName name="_CAN490" localSheetId="25">[49]PROCTOR!#REF!</definedName>
    <definedName name="_CAN490" localSheetId="15">#REF!</definedName>
    <definedName name="_CAN490">#REF!</definedName>
    <definedName name="_CAN491" localSheetId="2">[49]PROCTOR!#REF!</definedName>
    <definedName name="_CAN491" localSheetId="18">#REF!</definedName>
    <definedName name="_CAN491" localSheetId="21">[49]PROCTOR!#REF!</definedName>
    <definedName name="_CAN491" localSheetId="25">[49]PROCTOR!#REF!</definedName>
    <definedName name="_CAN491" localSheetId="15">#REF!</definedName>
    <definedName name="_CAN491">#REF!</definedName>
    <definedName name="_CAN492" localSheetId="2">[49]PROCTOR!#REF!</definedName>
    <definedName name="_CAN492" localSheetId="18">#REF!</definedName>
    <definedName name="_CAN492" localSheetId="21">[49]PROCTOR!#REF!</definedName>
    <definedName name="_CAN492" localSheetId="25">[49]PROCTOR!#REF!</definedName>
    <definedName name="_CAN492" localSheetId="15">#REF!</definedName>
    <definedName name="_CAN492">#REF!</definedName>
    <definedName name="_CAN493" localSheetId="2">[49]PROCTOR!#REF!</definedName>
    <definedName name="_CAN493" localSheetId="18">#REF!</definedName>
    <definedName name="_CAN493" localSheetId="21">[49]PROCTOR!#REF!</definedName>
    <definedName name="_CAN493" localSheetId="25">[49]PROCTOR!#REF!</definedName>
    <definedName name="_CAN493" localSheetId="15">#REF!</definedName>
    <definedName name="_CAN493">#REF!</definedName>
    <definedName name="_CAN494" localSheetId="2">[49]PROCTOR!#REF!</definedName>
    <definedName name="_CAN494" localSheetId="18">#REF!</definedName>
    <definedName name="_CAN494" localSheetId="21">[49]PROCTOR!#REF!</definedName>
    <definedName name="_CAN494" localSheetId="25">[49]PROCTOR!#REF!</definedName>
    <definedName name="_CAN494" localSheetId="15">#REF!</definedName>
    <definedName name="_CAN494">#REF!</definedName>
    <definedName name="_CAN495" localSheetId="2">[49]PROCTOR!#REF!</definedName>
    <definedName name="_CAN495" localSheetId="18">#REF!</definedName>
    <definedName name="_CAN495" localSheetId="21">[49]PROCTOR!#REF!</definedName>
    <definedName name="_CAN495" localSheetId="25">[49]PROCTOR!#REF!</definedName>
    <definedName name="_CAN495" localSheetId="15">#REF!</definedName>
    <definedName name="_CAN495">#REF!</definedName>
    <definedName name="_CAN496" localSheetId="2">[49]PROCTOR!#REF!</definedName>
    <definedName name="_CAN496" localSheetId="18">#REF!</definedName>
    <definedName name="_CAN496" localSheetId="21">[49]PROCTOR!#REF!</definedName>
    <definedName name="_CAN496" localSheetId="25">[49]PROCTOR!#REF!</definedName>
    <definedName name="_CAN496" localSheetId="15">#REF!</definedName>
    <definedName name="_CAN496">#REF!</definedName>
    <definedName name="_CAN497" localSheetId="2">[49]PROCTOR!#REF!</definedName>
    <definedName name="_CAN497" localSheetId="18">#REF!</definedName>
    <definedName name="_CAN497" localSheetId="21">[49]PROCTOR!#REF!</definedName>
    <definedName name="_CAN497" localSheetId="25">[49]PROCTOR!#REF!</definedName>
    <definedName name="_CAN497" localSheetId="15">#REF!</definedName>
    <definedName name="_CAN497">#REF!</definedName>
    <definedName name="_CAN498" localSheetId="2">[49]PROCTOR!#REF!</definedName>
    <definedName name="_CAN498" localSheetId="18">#REF!</definedName>
    <definedName name="_CAN498" localSheetId="21">[49]PROCTOR!#REF!</definedName>
    <definedName name="_CAN498" localSheetId="25">[49]PROCTOR!#REF!</definedName>
    <definedName name="_CAN498" localSheetId="15">#REF!</definedName>
    <definedName name="_CAN498">#REF!</definedName>
    <definedName name="_CAN499" localSheetId="2">[49]PROCTOR!#REF!</definedName>
    <definedName name="_CAN499" localSheetId="18">#REF!</definedName>
    <definedName name="_CAN499" localSheetId="21">[49]PROCTOR!#REF!</definedName>
    <definedName name="_CAN499" localSheetId="25">[49]PROCTOR!#REF!</definedName>
    <definedName name="_CAN499" localSheetId="15">#REF!</definedName>
    <definedName name="_CAN499">#REF!</definedName>
    <definedName name="_CAN500" localSheetId="2">[49]PROCTOR!#REF!</definedName>
    <definedName name="_CAN500" localSheetId="18">#REF!</definedName>
    <definedName name="_CAN500" localSheetId="21">[49]PROCTOR!#REF!</definedName>
    <definedName name="_CAN500" localSheetId="25">[49]PROCTOR!#REF!</definedName>
    <definedName name="_CAN500" localSheetId="15">#REF!</definedName>
    <definedName name="_CAN500">#REF!</definedName>
    <definedName name="_CBR220" localSheetId="22">#REF!</definedName>
    <definedName name="_CBR220" localSheetId="15">#REF!</definedName>
    <definedName name="_CBR220" localSheetId="20">#REF!</definedName>
    <definedName name="_CBR220">#REF!</definedName>
    <definedName name="_CBR500" localSheetId="22">#REF!</definedName>
    <definedName name="_CBR500" localSheetId="20">#REF!</definedName>
    <definedName name="_CBR500">#REF!</definedName>
    <definedName name="_CCT220">#REF!</definedName>
    <definedName name="_cdd2">#REF!</definedName>
    <definedName name="_CDT1">#REF!</definedName>
    <definedName name="_cem124" localSheetId="2">[31]Analysis!$D$434</definedName>
    <definedName name="_cem124" localSheetId="18">#REF!</definedName>
    <definedName name="_cem124" localSheetId="21">[31]Analysis!$D$434</definedName>
    <definedName name="_cem124" localSheetId="25">[31]Analysis!$D$434</definedName>
    <definedName name="_cem124" localSheetId="15">#REF!</definedName>
    <definedName name="_cem124">#REF!</definedName>
    <definedName name="_cf2" localSheetId="2" hidden="1">{#N/A,#N/A,FALSE,"Variables";#N/A,#N/A,FALSE,"NPV Cashflows NZ$";#N/A,#N/A,FALSE,"Cashflows NZ$"}</definedName>
    <definedName name="_cf2" localSheetId="22" hidden="1">{#N/A,#N/A,FALSE,"Variables";#N/A,#N/A,FALSE,"NPV Cashflows NZ$";#N/A,#N/A,FALSE,"Cashflows NZ$"}</definedName>
    <definedName name="_cf2" localSheetId="18" hidden="1">{#N/A,#N/A,FALSE,"Variables";#N/A,#N/A,FALSE,"NPV Cashflows NZ$";#N/A,#N/A,FALSE,"Cashflows NZ$"}</definedName>
    <definedName name="_cf2" localSheetId="21" hidden="1">{#N/A,#N/A,FALSE,"Variables";#N/A,#N/A,FALSE,"NPV Cashflows NZ$";#N/A,#N/A,FALSE,"Cashflows NZ$"}</definedName>
    <definedName name="_cf2" localSheetId="25" hidden="1">{#N/A,#N/A,FALSE,"Variables";#N/A,#N/A,FALSE,"NPV Cashflows NZ$";#N/A,#N/A,FALSE,"Cashflows NZ$"}</definedName>
    <definedName name="_cf2" localSheetId="15" hidden="1">{#N/A,#N/A,FALSE,"Variables";#N/A,#N/A,FALSE,"NPV Cashflows NZ$";#N/A,#N/A,FALSE,"Cashflows NZ$"}</definedName>
    <definedName name="_cf2" localSheetId="20" hidden="1">{#N/A,#N/A,FALSE,"Variables";#N/A,#N/A,FALSE,"NPV Cashflows NZ$";#N/A,#N/A,FALSE,"Cashflows NZ$"}</definedName>
    <definedName name="_cf2" hidden="1">{#N/A,#N/A,FALSE,"Variables";#N/A,#N/A,FALSE,"NPV Cashflows NZ$";#N/A,#N/A,FALSE,"Cashflows NZ$"}</definedName>
    <definedName name="_CFB1" localSheetId="2">#REF!</definedName>
    <definedName name="_CFB1" localSheetId="22">#REF!</definedName>
    <definedName name="_CFB1" localSheetId="18">#REF!</definedName>
    <definedName name="_CFB1" localSheetId="20">#REF!</definedName>
    <definedName name="_CFB1">#REF!</definedName>
    <definedName name="_CFB2" localSheetId="2">#REF!</definedName>
    <definedName name="_CFB2">#REF!</definedName>
    <definedName name="_CFB3">#REF!</definedName>
    <definedName name="_cff2">#REF!</definedName>
    <definedName name="_cli1">[20]Code!$B$3</definedName>
    <definedName name="_cli2">[20]Code!$B$4</definedName>
    <definedName name="_cli3">[20]Code!$B$5</definedName>
    <definedName name="_cli4">[20]Code!$B$6</definedName>
    <definedName name="_cli5">#REF!</definedName>
    <definedName name="_COL1">#REF!</definedName>
    <definedName name="_col33">'[13]A1-Continuous'!#REF!</definedName>
    <definedName name="_CRMB" localSheetId="2">'[44]Materials '!$AV$18</definedName>
    <definedName name="_CRMB" localSheetId="18">#REF!</definedName>
    <definedName name="_CRMB" localSheetId="21">'[44]Materials '!$AV$18</definedName>
    <definedName name="_CRMB" localSheetId="25">'[44]Materials '!$AV$18</definedName>
    <definedName name="_CRMB" localSheetId="15">#REF!</definedName>
    <definedName name="_CRMB">#REF!</definedName>
    <definedName name="_cth2" localSheetId="15">#REF!</definedName>
    <definedName name="_cth2">#REF!</definedName>
    <definedName name="_CTR220" localSheetId="22">#REF!</definedName>
    <definedName name="_CTR220" localSheetId="20">#REF!</definedName>
    <definedName name="_CTR220">#REF!</definedName>
    <definedName name="_CTR500" localSheetId="22">#REF!</definedName>
    <definedName name="_CTR500" localSheetId="20">#REF!</definedName>
    <definedName name="_CTR500">#REF!</definedName>
    <definedName name="_CVT220">#REF!</definedName>
    <definedName name="_CVT500">#REF!</definedName>
    <definedName name="_d">"#REF!"</definedName>
    <definedName name="_DAT1" localSheetId="2">#REF!</definedName>
    <definedName name="_DAT1" localSheetId="22">#REF!</definedName>
    <definedName name="_DAT1" localSheetId="15">#REF!</definedName>
    <definedName name="_DAT1" localSheetId="20">#REF!</definedName>
    <definedName name="_DAT1">#REF!</definedName>
    <definedName name="_DAT10" localSheetId="2">#REF!</definedName>
    <definedName name="_DAT10" localSheetId="15">#REF!</definedName>
    <definedName name="_DAT10">#REF!</definedName>
    <definedName name="_DAT11" localSheetId="2">#REF!</definedName>
    <definedName name="_DAT11">#REF!</definedName>
    <definedName name="_DAT12">#REF!</definedName>
    <definedName name="_DAT13">#REF!</definedName>
    <definedName name="_DAT14">#REF!</definedName>
    <definedName name="_DAT15">#REF!</definedName>
    <definedName name="_DAT16">#REF!</definedName>
    <definedName name="_DAT17" localSheetId="22">#REF!</definedName>
    <definedName name="_DAT17" localSheetId="20">#REF!</definedName>
    <definedName name="_DAT17">#REF!</definedName>
    <definedName name="_DAT18" localSheetId="22">#REF!</definedName>
    <definedName name="_DAT18" localSheetId="20">#REF!</definedName>
    <definedName name="_DAT18">#REF!</definedName>
    <definedName name="_DAT2" localSheetId="22">#REF!</definedName>
    <definedName name="_DAT2" localSheetId="20">#REF!</definedName>
    <definedName name="_DAT2">#REF!</definedName>
    <definedName name="_DAT3" localSheetId="22">#REF!</definedName>
    <definedName name="_DAT3" localSheetId="20">#REF!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c05" localSheetId="22" hidden="1">{"'Sheet1'!$A$4386:$N$4591"}</definedName>
    <definedName name="_dec05" localSheetId="18" hidden="1">{"'Sheet1'!$A$4386:$N$4591"}</definedName>
    <definedName name="_dec05" localSheetId="21" hidden="1">{"'Sheet1'!$A$4386:$N$4591"}</definedName>
    <definedName name="_dec05" localSheetId="25" hidden="1">{"'Sheet1'!$A$4386:$N$4591"}</definedName>
    <definedName name="_dec05" localSheetId="15" hidden="1">{"'Sheet1'!$A$4386:$N$4591"}</definedName>
    <definedName name="_dec05" localSheetId="20" hidden="1">{"'Sheet1'!$A$4386:$N$4591"}</definedName>
    <definedName name="_dec05" hidden="1">{"'Sheet1'!$A$4386:$N$4591"}</definedName>
    <definedName name="_del1">#REF!</definedName>
    <definedName name="_DET1">#REF!</definedName>
    <definedName name="_DET2">#REF!</definedName>
    <definedName name="_DET3">#REF!</definedName>
    <definedName name="_DET4">#REF!</definedName>
    <definedName name="_DET5">#REF!</definedName>
    <definedName name="_DET6">#REF!</definedName>
    <definedName name="_DIS1">[36]Coalmine!#REF!</definedName>
    <definedName name="_Dist_Bin" hidden="1">#REF!</definedName>
    <definedName name="_Dist_Values" hidden="1">#REF!</definedName>
    <definedName name="_DKT75">#REF!</definedName>
    <definedName name="_dol11" localSheetId="22">#REF!</definedName>
    <definedName name="_dol11" localSheetId="20">#REF!</definedName>
    <definedName name="_dol11">#REF!</definedName>
    <definedName name="_dol12">#REF!</definedName>
    <definedName name="_dol13">#REF!</definedName>
    <definedName name="_dol6">#REF!</definedName>
    <definedName name="_drg1" localSheetId="22">#REF!</definedName>
    <definedName name="_drg1" localSheetId="20">#REF!</definedName>
    <definedName name="_drg1">#REF!</definedName>
    <definedName name="_drg2" localSheetId="22">#REF!</definedName>
    <definedName name="_drg2" localSheetId="20">#REF!</definedName>
    <definedName name="_drg2">#REF!</definedName>
    <definedName name="_ELL45">#REF!</definedName>
    <definedName name="_ELL90">#REF!</definedName>
    <definedName name="_eth2">#REF!</definedName>
    <definedName name="_f">"#REF!"</definedName>
    <definedName name="_F1" localSheetId="2">#REF!</definedName>
    <definedName name="_F1" localSheetId="22">#REF!</definedName>
    <definedName name="_f1" localSheetId="15">#REF!</definedName>
    <definedName name="_F1" localSheetId="20">#REF!</definedName>
    <definedName name="_F1">#REF!</definedName>
    <definedName name="_F3" localSheetId="2">#REF!</definedName>
    <definedName name="_F3" localSheetId="15">#REF!</definedName>
    <definedName name="_F3">#REF!</definedName>
    <definedName name="_fac1" localSheetId="2">#REF!</definedName>
    <definedName name="_fac1">#REF!</definedName>
    <definedName name="_fac2">#REF!</definedName>
    <definedName name="_fac3">#REF!</definedName>
    <definedName name="_FEL1" localSheetId="2">[11]Basicrates!$D$90</definedName>
    <definedName name="_FEL1" localSheetId="18">#REF!</definedName>
    <definedName name="_FEL1" localSheetId="21">[11]Basicrates!$D$90</definedName>
    <definedName name="_FEL1" localSheetId="25">[11]Basicrates!$D$90</definedName>
    <definedName name="_FEL1" localSheetId="15">#REF!</definedName>
    <definedName name="_FEL1">#REF!</definedName>
    <definedName name="_FF3" localSheetId="22">#REF!</definedName>
    <definedName name="_FF3" localSheetId="15">#REF!</definedName>
    <definedName name="_FF3" localSheetId="20">#REF!</definedName>
    <definedName name="_FF3">#REF!</definedName>
    <definedName name="_Fill" localSheetId="22" hidden="1">#REF!</definedName>
    <definedName name="_Fill" localSheetId="20" hidden="1">#REF!</definedName>
    <definedName name="_Fill" hidden="1">#REF!</definedName>
    <definedName name="_Fill_1" localSheetId="2">"#REF!"</definedName>
    <definedName name="_Fill_1" localSheetId="22">"#REF!"</definedName>
    <definedName name="_Fill_1" localSheetId="21">"#REF!"</definedName>
    <definedName name="_Fill_1" localSheetId="25">"#REF!"</definedName>
    <definedName name="_Fill_1" localSheetId="15">"#REF!"</definedName>
    <definedName name="_Fill_1" localSheetId="20">"#REF!"</definedName>
    <definedName name="_Fill_1">#REF!</definedName>
    <definedName name="_Fill1" localSheetId="2" hidden="1">[50]BHANDUP!#REF!</definedName>
    <definedName name="_Fill1" localSheetId="18" hidden="1">#REF!</definedName>
    <definedName name="_Fill1" localSheetId="21" hidden="1">[50]BHANDUP!#REF!</definedName>
    <definedName name="_Fill1" localSheetId="25" hidden="1">[50]BHANDUP!#REF!</definedName>
    <definedName name="_Fill1" localSheetId="15" hidden="1">#REF!</definedName>
    <definedName name="_Fill1" hidden="1">#REF!</definedName>
    <definedName name="_xlnm._FilterDatabase" localSheetId="6" hidden="1">'Check Survey '!$A$4:$G$57</definedName>
    <definedName name="_xlnm._FilterDatabase" localSheetId="5" hidden="1">'Detailed Survey '!$A$4:$J$52</definedName>
    <definedName name="_xlnm._FilterDatabase" localSheetId="9" hidden="1">Earthing!$A$4:$J$296</definedName>
    <definedName name="_xlnm._FilterDatabase" localSheetId="10" hidden="1">'Erection Compiled'!$A$4:$V$149</definedName>
    <definedName name="_xlnm._FilterDatabase" localSheetId="8" hidden="1">Foundation!$A$4:$AG$359</definedName>
    <definedName name="_xlnm._FilterDatabase" localSheetId="23" hidden="1">'Foundation Daily Progress'!$B$3:$R$1318</definedName>
    <definedName name="_xlnm._FilterDatabase" localSheetId="2">#REF!</definedName>
    <definedName name="_xlnm._FilterDatabase" localSheetId="22" hidden="1">'Location Summary'!$A$3:$P$615</definedName>
    <definedName name="_xlnm._FilterDatabase" localSheetId="7" hidden="1">'ROW Tracker'!$A$4:$O$137</definedName>
    <definedName name="_xlnm._FilterDatabase" localSheetId="18" hidden="1">#REF!</definedName>
    <definedName name="_xlnm._FilterDatabase" localSheetId="21" hidden="1">'Stretch readiness '!$A$10:$K$75</definedName>
    <definedName name="_xlnm._FilterDatabase" localSheetId="25" hidden="1">'Stretch readiness  (2)'!$A$11:$S$75</definedName>
    <definedName name="_xlnm._FilterDatabase" localSheetId="11" hidden="1">Stringing!$A$4:$N$12</definedName>
    <definedName name="_xlnm._FilterDatabase" localSheetId="15">#REF!</definedName>
    <definedName name="_xlnm._FilterDatabase" localSheetId="4" hidden="1">'Survey summary'!$A$2:$N$31</definedName>
    <definedName name="_xlnm._FilterDatabase" localSheetId="12" hidden="1">'Tack Welding'!$A$4:$J$121</definedName>
    <definedName name="_xlnm._FilterDatabase" localSheetId="19" hidden="1">'Tower Abstarct '!$A$4:$G$302</definedName>
    <definedName name="_xlnm._FilterDatabase" localSheetId="20" hidden="1">'Tower Abstract sheet'!$I$3:$K$309</definedName>
    <definedName name="_xlnm._FilterDatabase" hidden="1">#REF!</definedName>
    <definedName name="_FilterDatabase_0" localSheetId="2">#REF!</definedName>
    <definedName name="_FilterDatabase_0" localSheetId="15">#REF!</definedName>
    <definedName name="_FilterDatabase_0">#REF!</definedName>
    <definedName name="_FilterDatabase_0_0">NA()</definedName>
    <definedName name="_FilterDatabase_0_0_1">NA()</definedName>
    <definedName name="_FilterDatabase_0_1">NA()</definedName>
    <definedName name="_FilterDatabase_0_2">NA()</definedName>
    <definedName name="_FLK1" localSheetId="2">#REF!</definedName>
    <definedName name="_FLK1" localSheetId="22">#REF!</definedName>
    <definedName name="_FLK1" localSheetId="18">#REF!</definedName>
    <definedName name="_FLK1" localSheetId="20">#REF!</definedName>
    <definedName name="_FLK1">#REF!</definedName>
    <definedName name="_FND1">#REF!</definedName>
    <definedName name="_FND2">#REF!</definedName>
    <definedName name="_fos1" localSheetId="2">#REF!</definedName>
    <definedName name="_fos1">#REF!</definedName>
    <definedName name="_Fpi1">#REF!</definedName>
    <definedName name="_g1">#REF!</definedName>
    <definedName name="_g66666">#REF!</definedName>
    <definedName name="_GEN1" localSheetId="2">#REF!</definedName>
    <definedName name="_GEN1">#REF!</definedName>
    <definedName name="_h">#REF!</definedName>
    <definedName name="_HBG10" localSheetId="2">[11]Basicrates!$F$13</definedName>
    <definedName name="_HBG10" localSheetId="18">#REF!</definedName>
    <definedName name="_HBG10" localSheetId="21">[11]Basicrates!$F$13</definedName>
    <definedName name="_HBG10" localSheetId="25">[11]Basicrates!$F$13</definedName>
    <definedName name="_HBG10" localSheetId="15">#REF!</definedName>
    <definedName name="_HBG10">#REF!</definedName>
    <definedName name="_HBG12" localSheetId="2">[11]Basicrates!$F$12</definedName>
    <definedName name="_HBG12" localSheetId="18">#REF!</definedName>
    <definedName name="_HBG12" localSheetId="21">[11]Basicrates!$F$12</definedName>
    <definedName name="_HBG12" localSheetId="25">[11]Basicrates!$F$12</definedName>
    <definedName name="_HBG12" localSheetId="15">#REF!</definedName>
    <definedName name="_HBG12">#REF!</definedName>
    <definedName name="_HBG25" localSheetId="2">[11]Basicrates!$F$10</definedName>
    <definedName name="_HBG25" localSheetId="18">#REF!</definedName>
    <definedName name="_HBG25" localSheetId="21">[11]Basicrates!$F$10</definedName>
    <definedName name="_HBG25" localSheetId="25">[11]Basicrates!$F$10</definedName>
    <definedName name="_HBG25" localSheetId="15">#REF!</definedName>
    <definedName name="_HBG25">#REF!</definedName>
    <definedName name="_HBG40" localSheetId="2">[11]Basicrates!$F$9</definedName>
    <definedName name="_HBG40" localSheetId="18">#REF!</definedName>
    <definedName name="_HBG40" localSheetId="21">[11]Basicrates!$F$9</definedName>
    <definedName name="_HBG40" localSheetId="25">[11]Basicrates!$F$9</definedName>
    <definedName name="_HBG40" localSheetId="15">#REF!</definedName>
    <definedName name="_HBG40">#REF!</definedName>
    <definedName name="_HBG50" localSheetId="2">[11]Basicrates!$F$8</definedName>
    <definedName name="_HBG50" localSheetId="18">#REF!</definedName>
    <definedName name="_HBG50" localSheetId="21">[11]Basicrates!$F$8</definedName>
    <definedName name="_HBG50" localSheetId="25">[11]Basicrates!$F$8</definedName>
    <definedName name="_HBG50" localSheetId="15">#REF!</definedName>
    <definedName name="_HBG50">#REF!</definedName>
    <definedName name="_HBG6" localSheetId="2">[11]Basicrates!$F$14</definedName>
    <definedName name="_HBG6" localSheetId="18">#REF!</definedName>
    <definedName name="_HBG6" localSheetId="21">[11]Basicrates!$F$14</definedName>
    <definedName name="_HBG6" localSheetId="25">[11]Basicrates!$F$14</definedName>
    <definedName name="_HBG6" localSheetId="15">#REF!</definedName>
    <definedName name="_HBG6">#REF!</definedName>
    <definedName name="_hcjksd">#REF!</definedName>
    <definedName name="_HCO2">#REF!</definedName>
    <definedName name="_HE02" localSheetId="22">#REF!</definedName>
    <definedName name="_HE02" localSheetId="15">#REF!</definedName>
    <definedName name="_HE02" localSheetId="20">#REF!</definedName>
    <definedName name="_HE02">#REF!</definedName>
    <definedName name="_HE06" localSheetId="22">#REF!</definedName>
    <definedName name="_HE06" localSheetId="20">#REF!</definedName>
    <definedName name="_HE06">#REF!</definedName>
    <definedName name="_HE07">#REF!</definedName>
    <definedName name="_HE08">#REF!</definedName>
    <definedName name="_HE09">#REF!</definedName>
    <definedName name="_HE1">#REF!</definedName>
    <definedName name="_HE11">#REF!</definedName>
    <definedName name="_HE2">#REF!</definedName>
    <definedName name="_HE21">#REF!</definedName>
    <definedName name="_HE3">#REF!</definedName>
    <definedName name="_HE4">#REF!</definedName>
    <definedName name="_HE5">#REF!</definedName>
    <definedName name="_HE61">#REF!</definedName>
    <definedName name="_HE71">#REF!</definedName>
    <definedName name="_HE81">#REF!</definedName>
    <definedName name="_HE91">#REF!</definedName>
    <definedName name="_hfi04">#REF!</definedName>
    <definedName name="_hfi1">[14]Report!#REF!</definedName>
    <definedName name="_hfi2">[15]Sheet1!#REF!</definedName>
    <definedName name="_hfi3">[14]Report!#REF!</definedName>
    <definedName name="_hfi4">[15]Sheet1!#REF!</definedName>
    <definedName name="_hfi5">[15]Sheet1!#REF!</definedName>
    <definedName name="_hfi6">[15]Sheet1!#REF!</definedName>
    <definedName name="_HFI7" localSheetId="21">#REF!</definedName>
    <definedName name="_HFI7" localSheetId="25">#REF!</definedName>
    <definedName name="_HFI7">#REF!</definedName>
    <definedName name="_hfi8">[15]Sheet1!#REF!</definedName>
    <definedName name="_HM1">#REF!</definedName>
    <definedName name="_HM10">#REF!</definedName>
    <definedName name="_HM11">#REF!</definedName>
    <definedName name="_HM12">#REF!</definedName>
    <definedName name="_HM2">#REF!</definedName>
    <definedName name="_HM3">#REF!</definedName>
    <definedName name="_HM4">#REF!</definedName>
    <definedName name="_HM5">#REF!</definedName>
    <definedName name="_HM6">#REF!</definedName>
    <definedName name="_HM7">#REF!</definedName>
    <definedName name="_HM8">#REF!</definedName>
    <definedName name="_HM9">#REF!</definedName>
    <definedName name="_Hra2">#REF!</definedName>
    <definedName name="_Hso2">#REF!</definedName>
    <definedName name="_Hso3">#REF!</definedName>
    <definedName name="_HV1">#REF!</definedName>
    <definedName name="_hxa1">#REF!</definedName>
    <definedName name="_hxa2">#REF!</definedName>
    <definedName name="_hxb1">#REF!</definedName>
    <definedName name="_hxb2">#REF!</definedName>
    <definedName name="_hxc1">#REF!</definedName>
    <definedName name="_hxc2">#REF!</definedName>
    <definedName name="_hxd1">[36]Coalmine!#REF!</definedName>
    <definedName name="_hxf1">[25]CAL!#REF!</definedName>
    <definedName name="_i">"#REF!"</definedName>
    <definedName name="_Icc01" localSheetId="18">#REF!</definedName>
    <definedName name="_Icc01">#REF!</definedName>
    <definedName name="_IDA1" localSheetId="2">#REF!</definedName>
    <definedName name="_IDA1" localSheetId="22">#REF!</definedName>
    <definedName name="_IDA1" localSheetId="15">#REF!</definedName>
    <definedName name="_IDA1" localSheetId="20">#REF!</definedName>
    <definedName name="_IDA1">#REF!</definedName>
    <definedName name="_ifa1">#REF!</definedName>
    <definedName name="_ifa2">#REF!</definedName>
    <definedName name="_III7">"$C4.$#REF!$#REF!"</definedName>
    <definedName name="_in18900" localSheetId="2">#REF!</definedName>
    <definedName name="_in18900" localSheetId="22">#REF!</definedName>
    <definedName name="_in18900" localSheetId="18">#REF!</definedName>
    <definedName name="_in18900" localSheetId="15">#REF!</definedName>
    <definedName name="_in18900" localSheetId="20">#REF!</definedName>
    <definedName name="_in18900">#REF!</definedName>
    <definedName name="_INT1">#REF!</definedName>
    <definedName name="_IPB1" localSheetId="2">#REF!</definedName>
    <definedName name="_IPB1" localSheetId="22">#REF!</definedName>
    <definedName name="_IPB1" localSheetId="20">#REF!</definedName>
    <definedName name="_IPB1">#REF!</definedName>
    <definedName name="_Ism3">#REF!</definedName>
    <definedName name="_ISO220">#REF!</definedName>
    <definedName name="_iv19000" localSheetId="22">#REF!</definedName>
    <definedName name="_iv19000" localSheetId="20">#REF!</definedName>
    <definedName name="_iv19000">#REF!</definedName>
    <definedName name="_j">"#REF!"</definedName>
    <definedName name="_k">"#REF!"</definedName>
    <definedName name="_kd1">#REF!</definedName>
    <definedName name="_kd2">#REF!</definedName>
    <definedName name="_kd3">#REF!</definedName>
    <definedName name="_Key1" localSheetId="2" hidden="1">#REF!</definedName>
    <definedName name="_Key1" localSheetId="22" hidden="1">#REF!</definedName>
    <definedName name="_Key1" localSheetId="18" hidden="1">#REF!</definedName>
    <definedName name="_Key1" localSheetId="20" hidden="1">#REF!</definedName>
    <definedName name="_Key1" hidden="1">#REF!</definedName>
    <definedName name="_Key2" localSheetId="2" hidden="1">#REF!</definedName>
    <definedName name="_Key2" hidden="1">#REF!</definedName>
    <definedName name="_key3" localSheetId="2" hidden="1">#REF!</definedName>
    <definedName name="_key3" localSheetId="21" hidden="1">#REF!</definedName>
    <definedName name="_key3" localSheetId="25" hidden="1">#REF!</definedName>
    <definedName name="_key3" hidden="1">#REF!</definedName>
    <definedName name="_Ki1">#REF!</definedName>
    <definedName name="_Ki2">#REF!</definedName>
    <definedName name="_klkjlo">#REF!</definedName>
    <definedName name="_KWEY" hidden="1">#REF!</definedName>
    <definedName name="_KWS1">#N/A</definedName>
    <definedName name="_KWS2">#N/A</definedName>
    <definedName name="_KWS3">#N/A</definedName>
    <definedName name="_l" localSheetId="18">#REF!</definedName>
    <definedName name="_l">#REF!</definedName>
    <definedName name="_LAR220" localSheetId="22">#REF!</definedName>
    <definedName name="_LAR220" localSheetId="18">#REF!</definedName>
    <definedName name="_LAR220" localSheetId="20">#REF!</definedName>
    <definedName name="_LAR220">#REF!</definedName>
    <definedName name="_LAR500" localSheetId="2">#REF!</definedName>
    <definedName name="_LAR500" localSheetId="22">#REF!</definedName>
    <definedName name="_LAR500" localSheetId="20">#REF!</definedName>
    <definedName name="_LAR500">#REF!</definedName>
    <definedName name="_lb1">#REF!</definedName>
    <definedName name="_lb2">#REF!</definedName>
    <definedName name="_LE1">#REF!</definedName>
    <definedName name="_LE2">#REF!</definedName>
    <definedName name="_LEX1">#REF!</definedName>
    <definedName name="_LEX2">#REF!</definedName>
    <definedName name="_LMH1">#REF!</definedName>
    <definedName name="_LMH2">#REF!</definedName>
    <definedName name="_ls1">#REF!</definedName>
    <definedName name="_ls2">#REF!</definedName>
    <definedName name="_ls3">#REF!</definedName>
    <definedName name="_ls4">#REF!</definedName>
    <definedName name="_LTR220">#REF!</definedName>
    <definedName name="_LTR500">#REF!</definedName>
    <definedName name="_LV1">#REF!</definedName>
    <definedName name="_lvl1">#REF!</definedName>
    <definedName name="_m" localSheetId="22">"#REF!"</definedName>
    <definedName name="_m" localSheetId="21">"#REF!"</definedName>
    <definedName name="_m" localSheetId="25">"#REF!"</definedName>
    <definedName name="_M" localSheetId="15">#REF!</definedName>
    <definedName name="_m" localSheetId="20">"#REF!"</definedName>
    <definedName name="_m">"#REF!"</definedName>
    <definedName name="_m20" localSheetId="15">#REF!</definedName>
    <definedName name="_m20">#REF!</definedName>
    <definedName name="_m234" localSheetId="15">#REF!</definedName>
    <definedName name="_m234">#REF!</definedName>
    <definedName name="_m35" localSheetId="15">#REF!</definedName>
    <definedName name="_m35">#REF!</definedName>
    <definedName name="_mac2">200</definedName>
    <definedName name="_MAN1">#REF!</definedName>
    <definedName name="_MatInverse_In" localSheetId="18" hidden="1">#REF!</definedName>
    <definedName name="_MatInverse_In" hidden="1">#REF!</definedName>
    <definedName name="_mcc1" localSheetId="22">#REF!</definedName>
    <definedName name="_mcc1" localSheetId="4">#REF!</definedName>
    <definedName name="_mcc1" localSheetId="20">#REF!</definedName>
    <definedName name="_mcc1">#REF!</definedName>
    <definedName name="_mcc2" localSheetId="22">#REF!</definedName>
    <definedName name="_mcc2" localSheetId="4">#REF!</definedName>
    <definedName name="_mcc2" localSheetId="20">#REF!</definedName>
    <definedName name="_mcc2">#REF!</definedName>
    <definedName name="_mcl132">'[13]A1-Continuous'!#REF!</definedName>
    <definedName name="_MG1" localSheetId="2">[11]Basicrates!$D$132</definedName>
    <definedName name="_MG1" localSheetId="18">#REF!</definedName>
    <definedName name="_MG1" localSheetId="21">[11]Basicrates!$D$132</definedName>
    <definedName name="_MG1" localSheetId="25">[11]Basicrates!$D$132</definedName>
    <definedName name="_MG1" localSheetId="15">#REF!</definedName>
    <definedName name="_MG1">#REF!</definedName>
    <definedName name="_mhr1" localSheetId="22">#REF!</definedName>
    <definedName name="_mhr1" localSheetId="15">#REF!</definedName>
    <definedName name="_mhr1" localSheetId="20">#REF!</definedName>
    <definedName name="_mhr1">#REF!</definedName>
    <definedName name="_mhr2" localSheetId="22">#REF!</definedName>
    <definedName name="_mhr2" localSheetId="20">#REF!</definedName>
    <definedName name="_mhr2">#REF!</definedName>
    <definedName name="_mhr3">#REF!</definedName>
    <definedName name="_mhr4">#REF!</definedName>
    <definedName name="_mix10">4.5</definedName>
    <definedName name="_mix15">264/50</definedName>
    <definedName name="_MIX1540" localSheetId="2">'[26]Mix Design'!$P$11</definedName>
    <definedName name="_MIX1540" localSheetId="18">#REF!</definedName>
    <definedName name="_MIX1540" localSheetId="21">'[26]Mix Design'!$P$11</definedName>
    <definedName name="_MIX1540" localSheetId="25">'[26]Mix Design'!$P$11</definedName>
    <definedName name="_MIX1540" localSheetId="15">#REF!</definedName>
    <definedName name="_MIX1540">#REF!</definedName>
    <definedName name="_MIX2" localSheetId="2">'[27]Mix Design'!$P$12</definedName>
    <definedName name="_MIX2" localSheetId="18">#REF!</definedName>
    <definedName name="_MIX2" localSheetId="21">'[27]Mix Design'!$P$12</definedName>
    <definedName name="_MIX2" localSheetId="25">'[27]Mix Design'!$P$12</definedName>
    <definedName name="_MIX2" localSheetId="15">#REF!</definedName>
    <definedName name="_MIX2">#REF!</definedName>
    <definedName name="_mix20">330/50</definedName>
    <definedName name="_MIX2020" localSheetId="2">'[26]Mix Design'!$P$12</definedName>
    <definedName name="_MIX2020" localSheetId="18">#REF!</definedName>
    <definedName name="_MIX2020" localSheetId="21">'[26]Mix Design'!$P$12</definedName>
    <definedName name="_MIX2020" localSheetId="25">'[26]Mix Design'!$P$12</definedName>
    <definedName name="_MIX2020" localSheetId="15">#REF!</definedName>
    <definedName name="_MIX2020">#REF!</definedName>
    <definedName name="_MIX2040" localSheetId="2">'[26]Mix Design'!$P$13</definedName>
    <definedName name="_MIX2040" localSheetId="18">#REF!</definedName>
    <definedName name="_MIX2040" localSheetId="21">'[26]Mix Design'!$P$13</definedName>
    <definedName name="_MIX2040" localSheetId="25">'[26]Mix Design'!$P$13</definedName>
    <definedName name="_MIX2040" localSheetId="15">#REF!</definedName>
    <definedName name="_MIX2040">#REF!</definedName>
    <definedName name="_MIX2540" localSheetId="2">'[26]Mix Design'!$P$15</definedName>
    <definedName name="_MIX2540" localSheetId="18">#REF!</definedName>
    <definedName name="_MIX2540" localSheetId="21">'[26]Mix Design'!$P$15</definedName>
    <definedName name="_MIX2540" localSheetId="25">'[26]Mix Design'!$P$15</definedName>
    <definedName name="_MIX2540" localSheetId="15">#REF!</definedName>
    <definedName name="_MIX2540">#REF!</definedName>
    <definedName name="_Mix255" localSheetId="2">'[28]Mix Design'!$P$13</definedName>
    <definedName name="_Mix255" localSheetId="18">#REF!</definedName>
    <definedName name="_Mix255" localSheetId="21">'[28]Mix Design'!$P$13</definedName>
    <definedName name="_Mix255" localSheetId="25">'[28]Mix Design'!$P$13</definedName>
    <definedName name="_Mix255" localSheetId="15">#REF!</definedName>
    <definedName name="_Mix255">#REF!</definedName>
    <definedName name="_mix30" localSheetId="21">360/50</definedName>
    <definedName name="_mix30" localSheetId="25">360/50</definedName>
    <definedName name="_mix30">360/50</definedName>
    <definedName name="_mix40" localSheetId="21">450/50</definedName>
    <definedName name="_mix40" localSheetId="25">450/50</definedName>
    <definedName name="_mix40">450/50</definedName>
    <definedName name="_ml3">'[13]A1-Continuous'!#REF!</definedName>
    <definedName name="_ml33">'[13]A1-Continuous'!#REF!</definedName>
    <definedName name="_mlc33">'[13]A1-Continuous'!#REF!</definedName>
    <definedName name="_mm1" localSheetId="18">#REF!</definedName>
    <definedName name="_mm1">#REF!</definedName>
    <definedName name="_mm2" localSheetId="18">#REF!</definedName>
    <definedName name="_mm2">#REF!</definedName>
    <definedName name="_mm3" localSheetId="18">#REF!</definedName>
    <definedName name="_mm3">#REF!</definedName>
    <definedName name="_MMB220">#REF!</definedName>
    <definedName name="_mnk1">#REF!</definedName>
    <definedName name="_mp1" localSheetId="22">#REF!</definedName>
    <definedName name="_mp1" localSheetId="20">#REF!</definedName>
    <definedName name="_mp1">#REF!</definedName>
    <definedName name="_Mzd1" localSheetId="2">[11]Basicrates!$D$158</definedName>
    <definedName name="_Mzd1" localSheetId="18">#REF!</definedName>
    <definedName name="_Mzd1" localSheetId="21">[11]Basicrates!$D$158</definedName>
    <definedName name="_Mzd1" localSheetId="25">[11]Basicrates!$D$158</definedName>
    <definedName name="_Mzd1" localSheetId="15">#REF!</definedName>
    <definedName name="_Mzd1">#REF!</definedName>
    <definedName name="_N" localSheetId="15">#REF!</definedName>
    <definedName name="_N">#REF!</definedName>
    <definedName name="_new1">#REF!</definedName>
    <definedName name="_ngl3" localSheetId="22">#REF!</definedName>
    <definedName name="_ngl3" localSheetId="20">#REF!</definedName>
    <definedName name="_ngl3">#REF!</definedName>
    <definedName name="_ngl4" localSheetId="22">#REF!</definedName>
    <definedName name="_ngl4" localSheetId="20">#REF!</definedName>
    <definedName name="_ngl4">#REF!</definedName>
    <definedName name="_Nov2007" localSheetId="2" hidden="1">{"'PROFITABILITY'!$A$1:$F$45"}</definedName>
    <definedName name="_Nov2007" localSheetId="22" hidden="1">{"'PROFITABILITY'!$A$1:$F$45"}</definedName>
    <definedName name="_Nov2007" localSheetId="18" hidden="1">{"'PROFITABILITY'!$A$1:$F$45"}</definedName>
    <definedName name="_Nov2007" localSheetId="21" hidden="1">{"'PROFITABILITY'!$A$1:$F$45"}</definedName>
    <definedName name="_Nov2007" localSheetId="25" hidden="1">{"'PROFITABILITY'!$A$1:$F$45"}</definedName>
    <definedName name="_Nov2007" localSheetId="15" hidden="1">{"'PROFITABILITY'!$A$1:$F$45"}</definedName>
    <definedName name="_Nov2007" localSheetId="20" hidden="1">{"'PROFITABILITY'!$A$1:$F$45"}</definedName>
    <definedName name="_Nov2007" hidden="1">{"'PROFITABILITY'!$A$1:$F$45"}</definedName>
    <definedName name="_np3" localSheetId="2">'[22]Material '!$G$50</definedName>
    <definedName name="_np3" localSheetId="18">#REF!</definedName>
    <definedName name="_np3" localSheetId="21">'[22]Material '!$G$50</definedName>
    <definedName name="_np3" localSheetId="25">'[22]Material '!$G$50</definedName>
    <definedName name="_np3" localSheetId="15">#REF!</definedName>
    <definedName name="_np3">#REF!</definedName>
    <definedName name="_nt75">#REF!</definedName>
    <definedName name="_OP2" localSheetId="2">[11]Basicrates!$D$152</definedName>
    <definedName name="_OP2" localSheetId="18">#REF!</definedName>
    <definedName name="_OP2" localSheetId="21">[11]Basicrates!$D$152</definedName>
    <definedName name="_OP2" localSheetId="25">[11]Basicrates!$D$152</definedName>
    <definedName name="_OP2" localSheetId="15">#REF!</definedName>
    <definedName name="_OP2">#REF!</definedName>
    <definedName name="_Order1" hidden="1">255</definedName>
    <definedName name="_Order2" localSheetId="22" hidden="1">255</definedName>
    <definedName name="_Order2" localSheetId="15" hidden="1">0</definedName>
    <definedName name="_Order2" localSheetId="20" hidden="1">255</definedName>
    <definedName name="_Order2" hidden="1">255</definedName>
    <definedName name="_out2" localSheetId="22">#REF!</definedName>
    <definedName name="_out2" localSheetId="20">#REF!</definedName>
    <definedName name="_out2" localSheetId="3">#REF!</definedName>
    <definedName name="_out2">#REF!</definedName>
    <definedName name="_p" localSheetId="22">"#REF!"</definedName>
    <definedName name="_p" localSheetId="21">"#REF!"</definedName>
    <definedName name="_p" localSheetId="25">"#REF!"</definedName>
    <definedName name="_P" localSheetId="15">#REF!</definedName>
    <definedName name="_p" localSheetId="20">"#REF!"</definedName>
    <definedName name="_p">"#REF!"</definedName>
    <definedName name="_P1" localSheetId="2">#REF!</definedName>
    <definedName name="_P1" localSheetId="22">#REF!</definedName>
    <definedName name="_P1" localSheetId="18">#REF!</definedName>
    <definedName name="_P1" localSheetId="20">#REF!</definedName>
    <definedName name="_P1">#REF!</definedName>
    <definedName name="_P2" localSheetId="2">#REF!</definedName>
    <definedName name="_P2">#REF!</definedName>
    <definedName name="_P3" localSheetId="2">#REF!</definedName>
    <definedName name="_P3">#REF!</definedName>
    <definedName name="_P4">#REF!</definedName>
    <definedName name="_P5">#REF!</definedName>
    <definedName name="_pan1">#REF!</definedName>
    <definedName name="_PAN2">#REF!</definedName>
    <definedName name="_Parse_In" hidden="1">#REF!</definedName>
    <definedName name="_Parse_Out" hidden="1">#REF!</definedName>
    <definedName name="_PB1">#REF!</definedName>
    <definedName name="_pdp1" localSheetId="22">#REF!</definedName>
    <definedName name="_pdp1" localSheetId="20">#REF!</definedName>
    <definedName name="_pdp1" localSheetId="3">#REF!</definedName>
    <definedName name="_pdp1">#REF!</definedName>
    <definedName name="_pdp2" localSheetId="22">#REF!</definedName>
    <definedName name="_pdp2" localSheetId="20">#REF!</definedName>
    <definedName name="_pdp2" localSheetId="3">#REF!</definedName>
    <definedName name="_pdp2">#REF!</definedName>
    <definedName name="_pdp3" localSheetId="22">#REF!</definedName>
    <definedName name="_pdp3" localSheetId="20">#REF!</definedName>
    <definedName name="_pdp3" localSheetId="3">#REF!</definedName>
    <definedName name="_pdp3">#REF!</definedName>
    <definedName name="_pep99" localSheetId="22">#REF!</definedName>
    <definedName name="_pep99" localSheetId="20">#REF!</definedName>
    <definedName name="_pep99" localSheetId="3">#REF!</definedName>
    <definedName name="_pep99">#REF!</definedName>
    <definedName name="_pfi1">[36]Coalmine!#REF!</definedName>
    <definedName name="_PIN1">#REF!</definedName>
    <definedName name="_PLC220">#REF!</definedName>
    <definedName name="_PM123" localSheetId="22" hidden="1">{"'Sheet1'!$A$4386:$N$4591"}</definedName>
    <definedName name="_PM123" localSheetId="18" hidden="1">{"'Sheet1'!$A$4386:$N$4591"}</definedName>
    <definedName name="_PM123" localSheetId="21" hidden="1">{"'Sheet1'!$A$4386:$N$4591"}</definedName>
    <definedName name="_PM123" localSheetId="25" hidden="1">{"'Sheet1'!$A$4386:$N$4591"}</definedName>
    <definedName name="_PM123" localSheetId="15" hidden="1">{"'Sheet1'!$A$4386:$N$4591"}</definedName>
    <definedName name="_PM123" localSheetId="20" hidden="1">{"'Sheet1'!$A$4386:$N$4591"}</definedName>
    <definedName name="_PM123" hidden="1">{"'Sheet1'!$A$4386:$N$4591"}</definedName>
    <definedName name="_PO2" localSheetId="2">'[51]PO NOS'!$B$2:$D$994</definedName>
    <definedName name="_PO2" localSheetId="18">#REF!</definedName>
    <definedName name="_PO2" localSheetId="21">'[51]PO NOS'!$B$2:$D$994</definedName>
    <definedName name="_PO2" localSheetId="25">'[51]PO NOS'!$B$2:$D$994</definedName>
    <definedName name="_PO2" localSheetId="15">#REF!</definedName>
    <definedName name="_PO2">#REF!</definedName>
    <definedName name="_pp" localSheetId="2" hidden="1">{"'PROFITABILITY'!$A$1:$F$45"}</definedName>
    <definedName name="_pp" localSheetId="22" hidden="1">{"'PROFITABILITY'!$A$1:$F$45"}</definedName>
    <definedName name="_pp" localSheetId="18" hidden="1">{"'PROFITABILITY'!$A$1:$F$45"}</definedName>
    <definedName name="_pp" localSheetId="21" hidden="1">{"'PROFITABILITY'!$A$1:$F$45"}</definedName>
    <definedName name="_pp" localSheetId="25" hidden="1">{"'PROFITABILITY'!$A$1:$F$45"}</definedName>
    <definedName name="_pp" localSheetId="15" hidden="1">{"'PROFITABILITY'!$A$1:$F$45"}</definedName>
    <definedName name="_pp" localSheetId="20" hidden="1">{"'PROFITABILITY'!$A$1:$F$45"}</definedName>
    <definedName name="_pp" hidden="1">{"'PROFITABILITY'!$A$1:$F$45"}</definedName>
    <definedName name="_pp1">[36]Coalmine!#REF!</definedName>
    <definedName name="_pp2">[36]Coalmine!#REF!</definedName>
    <definedName name="_ps1" localSheetId="3">#REF!</definedName>
    <definedName name="_ps1">#REF!</definedName>
    <definedName name="_Q">#REF!</definedName>
    <definedName name="_qqq1">#N/A</definedName>
    <definedName name="_QTY1" localSheetId="2">#REF!</definedName>
    <definedName name="_QTY1" localSheetId="22">#REF!</definedName>
    <definedName name="_QTY1" localSheetId="15">#REF!</definedName>
    <definedName name="_QTY1" localSheetId="20">#REF!</definedName>
    <definedName name="_QTY1">#REF!</definedName>
    <definedName name="_qty2" localSheetId="2">#REF!</definedName>
    <definedName name="_qty2" localSheetId="22">#REF!</definedName>
    <definedName name="_qty2" localSheetId="20">#REF!</definedName>
    <definedName name="_qty2">#REF!</definedName>
    <definedName name="_qty3" localSheetId="2">#REF!</definedName>
    <definedName name="_qty3" localSheetId="22">#REF!</definedName>
    <definedName name="_qty3" localSheetId="20">#REF!</definedName>
    <definedName name="_qty3">#REF!</definedName>
    <definedName name="_qty4">#REF!</definedName>
    <definedName name="_r" localSheetId="22">"#REF!"</definedName>
    <definedName name="_r" localSheetId="21">"#REF!"</definedName>
    <definedName name="_r" localSheetId="25">"#REF!"</definedName>
    <definedName name="_R" localSheetId="15">#REF!</definedName>
    <definedName name="_r" localSheetId="20">"#REF!"</definedName>
    <definedName name="_r">"#REF!"</definedName>
    <definedName name="_R1">#REF!</definedName>
    <definedName name="_RAC1" localSheetId="15">#REF!</definedName>
    <definedName name="_RAC1">#REF!</definedName>
    <definedName name="_RBS1" localSheetId="2">#REF!</definedName>
    <definedName name="_RBS1" localSheetId="22">#REF!</definedName>
    <definedName name="_RBS1" localSheetId="20">#REF!</definedName>
    <definedName name="_RBS1">#REF!</definedName>
    <definedName name="_rc">#REF!</definedName>
    <definedName name="_rcu2">#REF!</definedName>
    <definedName name="_Re1">#REF!</definedName>
    <definedName name="_RE100" localSheetId="2">#REF!</definedName>
    <definedName name="_RE100">#REF!</definedName>
    <definedName name="_RE104" localSheetId="2">#REF!</definedName>
    <definedName name="_RE104">#REF!</definedName>
    <definedName name="_RE112">#REF!</definedName>
    <definedName name="_RE220">#REF!</definedName>
    <definedName name="_RE26">#REF!</definedName>
    <definedName name="_RE28">#REF!</definedName>
    <definedName name="_RE30">#REF!</definedName>
    <definedName name="_RE32">#REF!</definedName>
    <definedName name="_RE34">#REF!</definedName>
    <definedName name="_RE36">#REF!</definedName>
    <definedName name="_RE38">#REF!</definedName>
    <definedName name="_RE40">#REF!</definedName>
    <definedName name="_RE42">#REF!</definedName>
    <definedName name="_RE44">#REF!</definedName>
    <definedName name="_RE48">#REF!</definedName>
    <definedName name="_RE500">#REF!</definedName>
    <definedName name="_RE52">#REF!</definedName>
    <definedName name="_RE56">#REF!</definedName>
    <definedName name="_RE60">#REF!</definedName>
    <definedName name="_RE64">#REF!</definedName>
    <definedName name="_RE68">#REF!</definedName>
    <definedName name="_RE72">#REF!</definedName>
    <definedName name="_RE76">#REF!</definedName>
    <definedName name="_RE80">#REF!</definedName>
    <definedName name="_RE88">#REF!</definedName>
    <definedName name="_RE92">#REF!</definedName>
    <definedName name="_RE96">#REF!</definedName>
    <definedName name="_Regression_Int">1</definedName>
    <definedName name="_Regression_Out" localSheetId="2" hidden="1">#REF!</definedName>
    <definedName name="_Regression_Out" localSheetId="22" hidden="1">#REF!</definedName>
    <definedName name="_Regression_Out" localSheetId="15" hidden="1">#REF!</definedName>
    <definedName name="_Regression_Out" localSheetId="20" hidden="1">#REF!</definedName>
    <definedName name="_Regression_Out" hidden="1">#REF!</definedName>
    <definedName name="_Regression_X" localSheetId="2" hidden="1">#REF!</definedName>
    <definedName name="_Regression_X" localSheetId="22" hidden="1">#REF!</definedName>
    <definedName name="_Regression_X" localSheetId="20" hidden="1">#REF!</definedName>
    <definedName name="_Regression_X" hidden="1">#REF!</definedName>
    <definedName name="_Regression_Y" localSheetId="2" hidden="1">#REF!</definedName>
    <definedName name="_Regression_Y" localSheetId="22" hidden="1">#REF!</definedName>
    <definedName name="_Regression_Y" localSheetId="20" hidden="1">#REF!</definedName>
    <definedName name="_Regression_Y" hidden="1">#REF!</definedName>
    <definedName name="_Rl1">#REF!</definedName>
    <definedName name="_ROD6">#REF!</definedName>
    <definedName name="_row1" localSheetId="22">#REF!</definedName>
    <definedName name="_row1" localSheetId="20">#REF!</definedName>
    <definedName name="_row1" localSheetId="3">#REF!</definedName>
    <definedName name="_row1">#REF!</definedName>
    <definedName name="_rs1">#REF!</definedName>
    <definedName name="_rt1">#REF!</definedName>
    <definedName name="_rt2">#REF!</definedName>
    <definedName name="_rt3">#REF!</definedName>
    <definedName name="_run1">#REF!</definedName>
    <definedName name="_run2">#REF!</definedName>
    <definedName name="_run3">#REF!</definedName>
    <definedName name="_S">#REF!</definedName>
    <definedName name="_s41" hidden="1">{"form-D1",#N/A,FALSE,"FORM-D1";"form-D1_amt",#N/A,FALSE,"FORM-D1"}</definedName>
    <definedName name="_SAP1" localSheetId="22">#REF!</definedName>
    <definedName name="_SAP1" localSheetId="20">#REF!</definedName>
    <definedName name="_SAP1" localSheetId="3">#REF!</definedName>
    <definedName name="_SAP1">#REF!</definedName>
    <definedName name="_SAP10" localSheetId="3">#REF!</definedName>
    <definedName name="_SAP10">#REF!</definedName>
    <definedName name="_SAP11" localSheetId="3">#REF!</definedName>
    <definedName name="_SAP11">#REF!</definedName>
    <definedName name="_SAP2">#REF!</definedName>
    <definedName name="_SAP3">#REF!</definedName>
    <definedName name="_SAP4">#REF!</definedName>
    <definedName name="_SAP5">#REF!</definedName>
    <definedName name="_SAP6">#REF!</definedName>
    <definedName name="_SAP7">#REF!</definedName>
    <definedName name="_SAP8">#REF!</definedName>
    <definedName name="_SAP9">#REF!</definedName>
    <definedName name="_SC01">#REF!</definedName>
    <definedName name="_SC02">#REF!</definedName>
    <definedName name="_SC03">#REF!</definedName>
    <definedName name="_SC04">#REF!</definedName>
    <definedName name="_SC05">#REF!</definedName>
    <definedName name="_SC06">#REF!</definedName>
    <definedName name="_SC11">#REF!</definedName>
    <definedName name="_SC12">#REF!</definedName>
    <definedName name="_SC13">#REF!</definedName>
    <definedName name="_SC21">#REF!</definedName>
    <definedName name="_SC22">#REF!</definedName>
    <definedName name="_SC23">#REF!</definedName>
    <definedName name="_SC24">#REF!</definedName>
    <definedName name="_SC25">#REF!</definedName>
    <definedName name="_SC26">#REF!</definedName>
    <definedName name="_SC7025">#REF!</definedName>
    <definedName name="_SC7042">#REF!</definedName>
    <definedName name="_SC7043">#REF!</definedName>
    <definedName name="_SC7045">#REF!</definedName>
    <definedName name="_SC7048">#REF!</definedName>
    <definedName name="_SCH11">#N/A</definedName>
    <definedName name="_sch2" localSheetId="2">#REF!</definedName>
    <definedName name="_sch2" localSheetId="22">#REF!</definedName>
    <definedName name="_sch2" localSheetId="15">#REF!</definedName>
    <definedName name="_sch2" localSheetId="4">#REF!</definedName>
    <definedName name="_sch2" localSheetId="20">#REF!</definedName>
    <definedName name="_sch2">#REF!</definedName>
    <definedName name="_sch9" localSheetId="22">#REF!</definedName>
    <definedName name="_sch9" localSheetId="20">#REF!</definedName>
    <definedName name="_sch9">#REF!</definedName>
    <definedName name="_sdf1">#REF!</definedName>
    <definedName name="_SDF2">#REF!</definedName>
    <definedName name="_SG1">#REF!</definedName>
    <definedName name="_SG2">#REF!</definedName>
    <definedName name="_sh1">90</definedName>
    <definedName name="_sh2">120</definedName>
    <definedName name="_sh3">150</definedName>
    <definedName name="_sh4">180</definedName>
    <definedName name="_sig1">[41]Code!$B$5</definedName>
    <definedName name="_sig2">[41]Code!$B$6</definedName>
    <definedName name="_sig3">[41]Code!$B$7</definedName>
    <definedName name="_sig4">[41]Code!$B$8</definedName>
    <definedName name="_sig5">[41]Code!$B$9</definedName>
    <definedName name="_sit75">#REF!</definedName>
    <definedName name="_Sort" localSheetId="15" hidden="1">#REF!</definedName>
    <definedName name="_Sort" hidden="1">#REF!</definedName>
    <definedName name="_srk1" localSheetId="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2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18"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2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2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1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20"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3"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S402" localSheetId="2">#REF!</definedName>
    <definedName name="_SS402" localSheetId="22">#REF!</definedName>
    <definedName name="_SS402" localSheetId="4">#REF!</definedName>
    <definedName name="_SS402" localSheetId="20">#REF!</definedName>
    <definedName name="_SS402">#REF!</definedName>
    <definedName name="_SS403" localSheetId="22">#REF!</definedName>
    <definedName name="_SS403" localSheetId="4">#REF!</definedName>
    <definedName name="_SS403" localSheetId="20">#REF!</definedName>
    <definedName name="_SS403">#REF!</definedName>
    <definedName name="_SS404" localSheetId="22">#REF!</definedName>
    <definedName name="_SS404" localSheetId="4">#REF!</definedName>
    <definedName name="_SS404" localSheetId="20">#REF!</definedName>
    <definedName name="_SS404">#REF!</definedName>
    <definedName name="_SS405">#REF!</definedName>
    <definedName name="_SS406">#REF!</definedName>
    <definedName name="_SS407">#REF!</definedName>
    <definedName name="_SS408">#REF!</definedName>
    <definedName name="_SS409">#REF!</definedName>
    <definedName name="_SS423">#REF!</definedName>
    <definedName name="_SS424">#REF!</definedName>
    <definedName name="_SSF1">#REF!</definedName>
    <definedName name="_SSF2">#REF!</definedName>
    <definedName name="_SSF3">#REF!</definedName>
    <definedName name="_SUN1">#N/A</definedName>
    <definedName name="_SUN2">#N/A</definedName>
    <definedName name="_SV7025" localSheetId="2">#REF!</definedName>
    <definedName name="_SV7025" localSheetId="22">#REF!</definedName>
    <definedName name="_SV7025" localSheetId="15">#REF!</definedName>
    <definedName name="_SV7025" localSheetId="20">#REF!</definedName>
    <definedName name="_SV7025">#REF!</definedName>
    <definedName name="_SV7042" localSheetId="2">#REF!</definedName>
    <definedName name="_SV7042" localSheetId="22">#REF!</definedName>
    <definedName name="_SV7042" localSheetId="20">#REF!</definedName>
    <definedName name="_SV7042">#REF!</definedName>
    <definedName name="_SV7043" localSheetId="2">#REF!</definedName>
    <definedName name="_SV7043" localSheetId="22">#REF!</definedName>
    <definedName name="_SV7043" localSheetId="20">#REF!</definedName>
    <definedName name="_SV7043">#REF!</definedName>
    <definedName name="_SV7045">#REF!</definedName>
    <definedName name="_SV7048">#REF!</definedName>
    <definedName name="_t">"#REF!"</definedName>
    <definedName name="_T141000" localSheetId="2">#REF!</definedName>
    <definedName name="_T141000" localSheetId="22">#REF!</definedName>
    <definedName name="_T141000" localSheetId="15">#REF!</definedName>
    <definedName name="_T141000" localSheetId="20">#REF!</definedName>
    <definedName name="_T141000">#REF!</definedName>
    <definedName name="_T142000" localSheetId="2">#REF!</definedName>
    <definedName name="_T142000" localSheetId="15">#REF!</definedName>
    <definedName name="_T142000">#REF!</definedName>
    <definedName name="_T143100" localSheetId="2">#REF!</definedName>
    <definedName name="_T143100">#REF!</definedName>
    <definedName name="_T143300">#REF!</definedName>
    <definedName name="_T143400">#REF!</definedName>
    <definedName name="_T143600">#REF!</definedName>
    <definedName name="_T143800">#REF!</definedName>
    <definedName name="_T143820">#REF!</definedName>
    <definedName name="_T144100">#REF!</definedName>
    <definedName name="_T144300">#REF!</definedName>
    <definedName name="_T144400">#REF!</definedName>
    <definedName name="_T144500">#REF!</definedName>
    <definedName name="_T144600">#REF!</definedName>
    <definedName name="_T144700">#REF!</definedName>
    <definedName name="_T144800">#REF!</definedName>
    <definedName name="_T145000">#REF!</definedName>
    <definedName name="_T146000">#REF!</definedName>
    <definedName name="_T147000">#REF!</definedName>
    <definedName name="_T147100">#REF!</definedName>
    <definedName name="_T147200">#REF!</definedName>
    <definedName name="_TAB1" localSheetId="21">#REF!</definedName>
    <definedName name="_TAB1" localSheetId="25">#REF!</definedName>
    <definedName name="_TAB1">#REF!</definedName>
    <definedName name="_TAB2">#REF!</definedName>
    <definedName name="_TB2" localSheetId="2">'[29]SPT vs PHI'!$B$2:$C$65</definedName>
    <definedName name="_TB2" localSheetId="18">#REF!</definedName>
    <definedName name="_TB2" localSheetId="21">'[29]SPT vs PHI'!$B$2:$C$65</definedName>
    <definedName name="_TB2" localSheetId="25">'[29]SPT vs PHI'!$B$2:$C$65</definedName>
    <definedName name="_TB2" localSheetId="15">#REF!</definedName>
    <definedName name="_TB2">#REF!</definedName>
    <definedName name="_te1">#REF!</definedName>
    <definedName name="_tf2" localSheetId="2">[23]Intro!$J$142</definedName>
    <definedName name="_tf2" localSheetId="18">#REF!</definedName>
    <definedName name="_tf2" localSheetId="21">[23]Intro!$J$142</definedName>
    <definedName name="_tf2" localSheetId="25">[23]Intro!$J$142</definedName>
    <definedName name="_tf2" localSheetId="15">#REF!</definedName>
    <definedName name="_tf2">#REF!</definedName>
    <definedName name="_tf3" localSheetId="2">[23]Intro!$J$148</definedName>
    <definedName name="_tf3" localSheetId="18">#REF!</definedName>
    <definedName name="_tf3" localSheetId="21">[23]Intro!$J$148</definedName>
    <definedName name="_tf3" localSheetId="25">[23]Intro!$J$148</definedName>
    <definedName name="_tf3" localSheetId="15">#REF!</definedName>
    <definedName name="_tf3">#REF!</definedName>
    <definedName name="_tf4" localSheetId="2">[23]Intro!$J$150</definedName>
    <definedName name="_tf4" localSheetId="18">#REF!</definedName>
    <definedName name="_tf4" localSheetId="21">[23]Intro!$J$150</definedName>
    <definedName name="_tf4" localSheetId="25">[23]Intro!$J$150</definedName>
    <definedName name="_tf4" localSheetId="15">#REF!</definedName>
    <definedName name="_tf4">#REF!</definedName>
    <definedName name="_tfd1" localSheetId="2">[23]Intro!$L$141</definedName>
    <definedName name="_tfd1" localSheetId="18">#REF!</definedName>
    <definedName name="_tfd1" localSheetId="21">[23]Intro!$L$141</definedName>
    <definedName name="_tfd1" localSheetId="25">[23]Intro!$L$141</definedName>
    <definedName name="_tfd1" localSheetId="15">#REF!</definedName>
    <definedName name="_tfd1">#REF!</definedName>
    <definedName name="_tfd2" localSheetId="2">[23]Intro!$L$143</definedName>
    <definedName name="_tfd2" localSheetId="18">#REF!</definedName>
    <definedName name="_tfd2" localSheetId="21">[23]Intro!$L$143</definedName>
    <definedName name="_tfd2" localSheetId="25">[23]Intro!$L$143</definedName>
    <definedName name="_tfd2" localSheetId="15">#REF!</definedName>
    <definedName name="_tfd2">#REF!</definedName>
    <definedName name="_tfd3" localSheetId="2">[23]Intro!$L$147</definedName>
    <definedName name="_tfd3" localSheetId="18">#REF!</definedName>
    <definedName name="_tfd3" localSheetId="21">[23]Intro!$L$147</definedName>
    <definedName name="_tfd3" localSheetId="25">[23]Intro!$L$147</definedName>
    <definedName name="_tfd3" localSheetId="15">#REF!</definedName>
    <definedName name="_tfd3">#REF!</definedName>
    <definedName name="_tfd4" localSheetId="2">[23]Intro!$L$149</definedName>
    <definedName name="_tfd4" localSheetId="18">#REF!</definedName>
    <definedName name="_tfd4" localSheetId="21">[23]Intro!$L$149</definedName>
    <definedName name="_tfd4" localSheetId="25">[23]Intro!$L$149</definedName>
    <definedName name="_tfd4" localSheetId="15">#REF!</definedName>
    <definedName name="_tfd4">#REF!</definedName>
    <definedName name="_Tk1" localSheetId="15">#REF!</definedName>
    <definedName name="_Tk1">#REF!</definedName>
    <definedName name="_Tk11" localSheetId="15">#REF!</definedName>
    <definedName name="_Tk11">#REF!</definedName>
    <definedName name="_Tk2">#REF!</definedName>
    <definedName name="_Tkl1">#REF!</definedName>
    <definedName name="_tl1">#REF!</definedName>
    <definedName name="_tl2">#REF!</definedName>
    <definedName name="_Tm2">#REF!</definedName>
    <definedName name="_tr1" localSheetId="2">[23]Intro!$C$140</definedName>
    <definedName name="_tr1" localSheetId="18">#REF!</definedName>
    <definedName name="_tr1" localSheetId="21">[23]Intro!$C$140</definedName>
    <definedName name="_tr1" localSheetId="25">[23]Intro!$C$140</definedName>
    <definedName name="_tr1" localSheetId="15">#REF!</definedName>
    <definedName name="_tr1">#REF!</definedName>
    <definedName name="_TR100">#REF!</definedName>
    <definedName name="_tr2" localSheetId="2">[23]Intro!$C$142</definedName>
    <definedName name="_tr2" localSheetId="18">#REF!</definedName>
    <definedName name="_tr2" localSheetId="21">[23]Intro!$C$142</definedName>
    <definedName name="_tr2" localSheetId="25">[23]Intro!$C$142</definedName>
    <definedName name="_tr2" localSheetId="15">#REF!</definedName>
    <definedName name="_tr2">#REF!</definedName>
    <definedName name="_TR220" localSheetId="22">#REF!</definedName>
    <definedName name="_TR220" localSheetId="15">#REF!</definedName>
    <definedName name="_TR220" localSheetId="20">#REF!</definedName>
    <definedName name="_TR220">#REF!</definedName>
    <definedName name="_tr3" localSheetId="2">[23]Intro!$C$150</definedName>
    <definedName name="_tr3" localSheetId="18">#REF!</definedName>
    <definedName name="_tr3" localSheetId="21">[23]Intro!$C$150</definedName>
    <definedName name="_tr3" localSheetId="25">[23]Intro!$C$150</definedName>
    <definedName name="_tr3" localSheetId="15">#REF!</definedName>
    <definedName name="_tr3">#REF!</definedName>
    <definedName name="_TR315">#REF!</definedName>
    <definedName name="_TR33">#REF!</definedName>
    <definedName name="_TR500" localSheetId="22">#REF!</definedName>
    <definedName name="_TR500" localSheetId="15">#REF!</definedName>
    <definedName name="_TR500" localSheetId="20">#REF!</definedName>
    <definedName name="_TR500">#REF!</definedName>
    <definedName name="_tr75">#REF!</definedName>
    <definedName name="_trd1" localSheetId="2">[23]Intro!$B$140</definedName>
    <definedName name="_trd1" localSheetId="18">#REF!</definedName>
    <definedName name="_trd1" localSheetId="21">[23]Intro!$B$140</definedName>
    <definedName name="_trd1" localSheetId="25">[23]Intro!$B$140</definedName>
    <definedName name="_trd1" localSheetId="15">#REF!</definedName>
    <definedName name="_trd1">#REF!</definedName>
    <definedName name="_trd2" localSheetId="2">[23]Intro!$B$142</definedName>
    <definedName name="_trd2" localSheetId="18">#REF!</definedName>
    <definedName name="_trd2" localSheetId="21">[23]Intro!$B$142</definedName>
    <definedName name="_trd2" localSheetId="25">[23]Intro!$B$142</definedName>
    <definedName name="_trd2" localSheetId="15">#REF!</definedName>
    <definedName name="_trd2">#REF!</definedName>
    <definedName name="_trd3" localSheetId="2">[23]Intro!$B$148</definedName>
    <definedName name="_trd3" localSheetId="18">#REF!</definedName>
    <definedName name="_trd3" localSheetId="21">[23]Intro!$B$148</definedName>
    <definedName name="_trd3" localSheetId="25">[23]Intro!$B$148</definedName>
    <definedName name="_trd3" localSheetId="15">#REF!</definedName>
    <definedName name="_trd3">#REF!</definedName>
    <definedName name="_trt75">#REF!</definedName>
    <definedName name="_try1" localSheetId="22">#REF!</definedName>
    <definedName name="_try1" localSheetId="15">#REF!</definedName>
    <definedName name="_try1" localSheetId="20">#REF!</definedName>
    <definedName name="_try1">#REF!</definedName>
    <definedName name="_tt75">#REF!</definedName>
    <definedName name="_U">#REF!</definedName>
    <definedName name="_V">#REF!</definedName>
    <definedName name="_V1">#REF!</definedName>
    <definedName name="_V2">#REF!</definedName>
    <definedName name="_VC12">#REF!</definedName>
    <definedName name="_Vf1">#REF!</definedName>
    <definedName name="_Vf2">#REF!</definedName>
    <definedName name="_VisualChart" hidden="1">#REF!</definedName>
    <definedName name="_vr1">#REF!</definedName>
    <definedName name="_VS2004" hidden="1">#REF!</definedName>
    <definedName name="_Wc1">#REF!</definedName>
    <definedName name="_WC3">#REF!</definedName>
    <definedName name="_WD2" localSheetId="2">[11]Basicrates!$D$131</definedName>
    <definedName name="_WD2" localSheetId="18">#REF!</definedName>
    <definedName name="_WD2" localSheetId="21">[11]Basicrates!$D$131</definedName>
    <definedName name="_WD2" localSheetId="25">[11]Basicrates!$D$131</definedName>
    <definedName name="_WD2" localSheetId="15">#REF!</definedName>
    <definedName name="_WD2">#REF!</definedName>
    <definedName name="_WP1" localSheetId="22">#REF!</definedName>
    <definedName name="_WP1" localSheetId="15">#REF!</definedName>
    <definedName name="_WP1" localSheetId="20">#REF!</definedName>
    <definedName name="_WP1">#REF!</definedName>
    <definedName name="_Wr1">#REF!</definedName>
    <definedName name="_Wr3">#REF!</definedName>
    <definedName name="_Xl1">#REF!</definedName>
    <definedName name="_xlcn.WorksheetConnection_InfoEntryA2D32" localSheetId="2" hidden="1">'[10]Info Entry'!$A$2:$C$32</definedName>
    <definedName name="_xlcn.WorksheetConnection_InfoEntryA2D32" localSheetId="18" hidden="1">#REF!</definedName>
    <definedName name="_xlcn.WorksheetConnection_InfoEntryA2D32" localSheetId="21" hidden="1">'[10]Info Entry'!$A$2:$C$32</definedName>
    <definedName name="_xlcn.WorksheetConnection_InfoEntryA2D32" localSheetId="25" hidden="1">'[10]Info Entry'!$A$2:$C$32</definedName>
    <definedName name="_xlcn.WorksheetConnection_InfoEntryA2D32" localSheetId="15" hidden="1">#REF!</definedName>
    <definedName name="_xlcn.WorksheetConnection_InfoEntryA2D32" hidden="1">#REF!</definedName>
    <definedName name="_ZS1" localSheetId="15">#REF!</definedName>
    <definedName name="_ZS1">#REF!</definedName>
    <definedName name="_ZS2" localSheetId="15">#REF!</definedName>
    <definedName name="_ZS2">#REF!</definedName>
    <definedName name="¿uº°¿μ¾÷" localSheetId="22">#REF!</definedName>
    <definedName name="¿uº°¿μ¾÷" localSheetId="20">#REF!</definedName>
    <definedName name="¿uº°¿μ¾÷">#REF!</definedName>
    <definedName name="√">"SQRT"</definedName>
    <definedName name="a" localSheetId="22">#REF!</definedName>
    <definedName name="a" localSheetId="20">#REF!</definedName>
    <definedName name="a" localSheetId="3">#REF!</definedName>
    <definedName name="a">#REF!</definedName>
    <definedName name="a._Trimmer">#REF!</definedName>
    <definedName name="A.T.RAJAN">#REF!</definedName>
    <definedName name="a____________">#REF!</definedName>
    <definedName name="a___0">#REF!</definedName>
    <definedName name="a___13">#REF!</definedName>
    <definedName name="a__Labour_charges_for_cutting_bending__welding_including_materials.">#REF!</definedName>
    <definedName name="A_1">"#REF!"</definedName>
    <definedName name="A_A">#REF!</definedName>
    <definedName name="A_B">#REF!</definedName>
    <definedName name="A_D" localSheetId="18">INDEX(#REF!,MATCH(#REF!,#REF!,0))</definedName>
    <definedName name="A_D" localSheetId="15">INDEX(#REF!,MATCH(#REF!,#REF!,0))</definedName>
    <definedName name="A_D">INDEX(#REF!,MATCH(#REF!,#REF!,0))</definedName>
    <definedName name="a_dash" localSheetId="2">#REF!</definedName>
    <definedName name="a_dash" localSheetId="22">#REF!</definedName>
    <definedName name="a_dash" localSheetId="15">#REF!</definedName>
    <definedName name="a_dash" localSheetId="20">#REF!</definedName>
    <definedName name="a_dash">#REF!</definedName>
    <definedName name="A_sp">#REF!</definedName>
    <definedName name="a0" localSheetId="2">#REF!</definedName>
    <definedName name="a0" localSheetId="22">#REF!</definedName>
    <definedName name="a0" localSheetId="20">#REF!</definedName>
    <definedName name="a0">#REF!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_" localSheetId="22">#REF!</definedName>
    <definedName name="A1_" localSheetId="20">#REF!</definedName>
    <definedName name="A1_" localSheetId="3">#REF!</definedName>
    <definedName name="A1_">#REF!</definedName>
    <definedName name="A1____0">#REF!</definedName>
    <definedName name="A1____13">#REF!</definedName>
    <definedName name="A10_" localSheetId="3">#REF!</definedName>
    <definedName name="A10_">#REF!</definedName>
    <definedName name="A10____0">#REF!</definedName>
    <definedName name="A10____13">#REF!</definedName>
    <definedName name="A13_" localSheetId="3">#REF!</definedName>
    <definedName name="A13_">#REF!</definedName>
    <definedName name="A13____0">#REF!</definedName>
    <definedName name="A13____13">#REF!</definedName>
    <definedName name="a1a" localSheetId="21">#REF!</definedName>
    <definedName name="a1a" localSheetId="25">#REF!</definedName>
    <definedName name="a1a">#REF!</definedName>
    <definedName name="A2_">#REF!</definedName>
    <definedName name="A2____0">#REF!</definedName>
    <definedName name="A2____13">#REF!</definedName>
    <definedName name="a2a" localSheetId="21">#REF!</definedName>
    <definedName name="a2a" localSheetId="25">#REF!</definedName>
    <definedName name="a2a">#REF!</definedName>
    <definedName name="A3_">#REF!</definedName>
    <definedName name="A3____0">#REF!</definedName>
    <definedName name="A3____13">#REF!</definedName>
    <definedName name="A4_">#REF!</definedName>
    <definedName name="A4____0">#REF!</definedName>
    <definedName name="A4____13">#REF!</definedName>
    <definedName name="a45b45">#REF!</definedName>
    <definedName name="A5_">#REF!</definedName>
    <definedName name="A5____0">#REF!</definedName>
    <definedName name="A5____13">#REF!</definedName>
    <definedName name="A6_">#REF!</definedName>
    <definedName name="A6____0">#REF!</definedName>
    <definedName name="A6____13">#REF!</definedName>
    <definedName name="A65379A10">#REF!</definedName>
    <definedName name="A7_">#REF!</definedName>
    <definedName name="A7____0">#REF!</definedName>
    <definedName name="A7____13">#REF!</definedName>
    <definedName name="A8_">#REF!</definedName>
    <definedName name="A8____0">#REF!</definedName>
    <definedName name="A8____13">#REF!</definedName>
    <definedName name="A9_">#REF!</definedName>
    <definedName name="A9____0">#REF!</definedName>
    <definedName name="A9____13">#REF!</definedName>
    <definedName name="aa" localSheetId="22">#REF!</definedName>
    <definedName name="aa" localSheetId="20">#REF!</definedName>
    <definedName name="aa">#REF!</definedName>
    <definedName name="aaa" localSheetId="2">#REF!</definedName>
    <definedName name="AAA" localSheetId="22" hidden="1">{#N/A,#N/A,FALSE,"COVER1.XLS ";#N/A,#N/A,FALSE,"RACT1.XLS";#N/A,#N/A,FALSE,"RACT2.XLS";#N/A,#N/A,FALSE,"ECCMP";#N/A,#N/A,FALSE,"WELDER.XLS"}</definedName>
    <definedName name="AAA" localSheetId="18" hidden="1">{#N/A,#N/A,FALSE,"COVER1.XLS ";#N/A,#N/A,FALSE,"RACT1.XLS";#N/A,#N/A,FALSE,"RACT2.XLS";#N/A,#N/A,FALSE,"ECCMP";#N/A,#N/A,FALSE,"WELDER.XLS"}</definedName>
    <definedName name="aaa" localSheetId="21">#REF!</definedName>
    <definedName name="aaa" localSheetId="25">#REF!</definedName>
    <definedName name="AAA" localSheetId="15" hidden="1">{#N/A,#N/A,FALSE,"COVER1.XLS ";#N/A,#N/A,FALSE,"RACT1.XLS";#N/A,#N/A,FALSE,"RACT2.XLS";#N/A,#N/A,FALSE,"ECCMP";#N/A,#N/A,FALSE,"WELDER.XLS"}</definedName>
    <definedName name="AAA" localSheetId="4" hidden="1">{#N/A,#N/A,FALSE,"COVER1.XLS ";#N/A,#N/A,FALSE,"RACT1.XLS";#N/A,#N/A,FALSE,"RACT2.XLS";#N/A,#N/A,FALSE,"ECCMP";#N/A,#N/A,FALSE,"WELDER.XLS"}</definedName>
    <definedName name="AAA" localSheetId="20" hidden="1">{#N/A,#N/A,FALSE,"COVER1.XLS ";#N/A,#N/A,FALSE,"RACT1.XLS";#N/A,#N/A,FALSE,"RACT2.XLS";#N/A,#N/A,FALSE,"ECCMP";#N/A,#N/A,FALSE,"WELDER.XLS"}</definedName>
    <definedName name="AAA" localSheetId="3" hidden="1">{#N/A,#N/A,FALSE,"COVER1.XLS ";#N/A,#N/A,FALSE,"RACT1.XLS";#N/A,#N/A,FALSE,"RACT2.XLS";#N/A,#N/A,FALSE,"ECCMP";#N/A,#N/A,FALSE,"WELDER.XLS"}</definedName>
    <definedName name="AAA" hidden="1">{#N/A,#N/A,FALSE,"COVER1.XLS ";#N/A,#N/A,FALSE,"RACT1.XLS";#N/A,#N/A,FALSE,"RACT2.XLS";#N/A,#N/A,FALSE,"ECCMP";#N/A,#N/A,FALSE,"WELDER.XLS"}</definedName>
    <definedName name="aaaa" localSheetId="2">#REF!</definedName>
    <definedName name="aaaa" localSheetId="22">#REF!</definedName>
    <definedName name="aaaa" localSheetId="4">#REF!</definedName>
    <definedName name="aaaa" localSheetId="20">#REF!</definedName>
    <definedName name="aaaa">#REF!</definedName>
    <definedName name="AAAA_1">NA()</definedName>
    <definedName name="aaaaa" localSheetId="18">#REF!</definedName>
    <definedName name="aaaaa">#REF!</definedName>
    <definedName name="AAAAAA" localSheetId="22" hidden="1">#REF!</definedName>
    <definedName name="AAAAAA" localSheetId="15" hidden="1">#REF!</definedName>
    <definedName name="AAAAAA" localSheetId="20" hidden="1">#REF!</definedName>
    <definedName name="AAAAAA" hidden="1">#REF!</definedName>
    <definedName name="AAAAAAA">#REF!</definedName>
    <definedName name="AAAAAAAAA" localSheetId="22">#REF!</definedName>
    <definedName name="AAAAAAAAA" localSheetId="20">#REF!</definedName>
    <definedName name="AAAAAAAAA">#REF!</definedName>
    <definedName name="aaaaaaaaaaa">#REF!</definedName>
    <definedName name="AAAAAAAAAAAAA" hidden="1">#REF!</definedName>
    <definedName name="AAAAAAAAAAAAAAAAAAAAAAAAAAAAAAAAAAAAAAAAA">#REF!</definedName>
    <definedName name="aab" localSheetId="2" hidden="1">{"form-D1",#N/A,FALSE,"FORM-D1";"form-D1_amt",#N/A,FALSE,"FORM-D1"}</definedName>
    <definedName name="aab" localSheetId="22" hidden="1">{"form-D1",#N/A,FALSE,"FORM-D1";"form-D1_amt",#N/A,FALSE,"FORM-D1"}</definedName>
    <definedName name="aab" localSheetId="18" hidden="1">{"form-D1",#N/A,FALSE,"FORM-D1";"form-D1_amt",#N/A,FALSE,"FORM-D1"}</definedName>
    <definedName name="aab" localSheetId="21" hidden="1">{"form-D1",#N/A,FALSE,"FORM-D1";"form-D1_amt",#N/A,FALSE,"FORM-D1"}</definedName>
    <definedName name="aab" localSheetId="25" hidden="1">{"form-D1",#N/A,FALSE,"FORM-D1";"form-D1_amt",#N/A,FALSE,"FORM-D1"}</definedName>
    <definedName name="aab" localSheetId="15" hidden="1">{"form-D1",#N/A,FALSE,"FORM-D1";"form-D1_amt",#N/A,FALSE,"FORM-D1"}</definedName>
    <definedName name="aab" localSheetId="20" hidden="1">{"form-D1",#N/A,FALSE,"FORM-D1";"form-D1_amt",#N/A,FALSE,"FORM-D1"}</definedName>
    <definedName name="aab" hidden="1">{"form-D1",#N/A,FALSE,"FORM-D1";"form-D1_amt",#N/A,FALSE,"FORM-D1"}</definedName>
    <definedName name="aab_1">NA()</definedName>
    <definedName name="aac" localSheetId="2" hidden="1">{"'PROFITABILITY'!$A$1:$F$45"}</definedName>
    <definedName name="aac" localSheetId="22" hidden="1">{"'PROFITABILITY'!$A$1:$F$45"}</definedName>
    <definedName name="aac" localSheetId="18" hidden="1">{"'PROFITABILITY'!$A$1:$F$45"}</definedName>
    <definedName name="aac" localSheetId="21" hidden="1">{"'PROFITABILITY'!$A$1:$F$45"}</definedName>
    <definedName name="aac" localSheetId="25" hidden="1">{"'PROFITABILITY'!$A$1:$F$45"}</definedName>
    <definedName name="aac" localSheetId="15" hidden="1">{"'PROFITABILITY'!$A$1:$F$45"}</definedName>
    <definedName name="aac" localSheetId="20" hidden="1">{"'PROFITABILITY'!$A$1:$F$45"}</definedName>
    <definedName name="aac" hidden="1">{"'PROFITABILITY'!$A$1:$F$45"}</definedName>
    <definedName name="aadf" hidden="1">#REF!</definedName>
    <definedName name="aamin">#REF!</definedName>
    <definedName name="aas">#REF!</definedName>
    <definedName name="aasdad">[52]GWC!#REF!</definedName>
    <definedName name="AASDF">#REF!</definedName>
    <definedName name="aav" localSheetId="2" hidden="1">{"'PROFITABILITY'!$A$1:$F$45"}</definedName>
    <definedName name="aav" localSheetId="22" hidden="1">{"'PROFITABILITY'!$A$1:$F$45"}</definedName>
    <definedName name="aav" localSheetId="18" hidden="1">{"'PROFITABILITY'!$A$1:$F$45"}</definedName>
    <definedName name="aav" localSheetId="21" hidden="1">{"'PROFITABILITY'!$A$1:$F$45"}</definedName>
    <definedName name="aav" localSheetId="25" hidden="1">{"'PROFITABILITY'!$A$1:$F$45"}</definedName>
    <definedName name="aav" localSheetId="15" hidden="1">{"'PROFITABILITY'!$A$1:$F$45"}</definedName>
    <definedName name="aav" localSheetId="20" hidden="1">{"'PROFITABILITY'!$A$1:$F$45"}</definedName>
    <definedName name="aav" hidden="1">{"'PROFITABILITY'!$A$1:$F$45"}</definedName>
    <definedName name="aAXX1">#REF!</definedName>
    <definedName name="ab" localSheetId="22">#REF!</definedName>
    <definedName name="ab" localSheetId="4">#REF!</definedName>
    <definedName name="ab" localSheetId="20">#REF!</definedName>
    <definedName name="ab">#REF!</definedName>
    <definedName name="abab">#REF!</definedName>
    <definedName name="ABACUS" localSheetId="22">#REF!</definedName>
    <definedName name="ABACUS" localSheetId="4">#REF!</definedName>
    <definedName name="ABACUS" localSheetId="20">#REF!</definedName>
    <definedName name="ABACUS">#REF!</definedName>
    <definedName name="abb">#REF!</definedName>
    <definedName name="abc" localSheetId="2" hidden="1">{"'PROFITABILITY'!$A$1:$F$45"}</definedName>
    <definedName name="abc" localSheetId="22" hidden="1">{"'PROFITABILITY'!$A$1:$F$45"}</definedName>
    <definedName name="abc" localSheetId="18" hidden="1">{"'PROFITABILITY'!$A$1:$F$45"}</definedName>
    <definedName name="abc" localSheetId="21" hidden="1">{"'PROFITABILITY'!$A$1:$F$45"}</definedName>
    <definedName name="abc" localSheetId="25" hidden="1">{"'PROFITABILITY'!$A$1:$F$45"}</definedName>
    <definedName name="abc" localSheetId="15">#REF!</definedName>
    <definedName name="abc" localSheetId="20" hidden="1">{"'PROFITABILITY'!$A$1:$F$45"}</definedName>
    <definedName name="abc" hidden="1">{"'PROFITABILITY'!$A$1:$F$45"}</definedName>
    <definedName name="ABCD">#REF!</definedName>
    <definedName name="abcdefg" localSheetId="2" hidden="1">{"'PROFITABILITY'!$A$1:$F$45"}</definedName>
    <definedName name="abcdefg" localSheetId="22" hidden="1">{"'PROFITABILITY'!$A$1:$F$45"}</definedName>
    <definedName name="abcdefg" localSheetId="18" hidden="1">{"'PROFITABILITY'!$A$1:$F$45"}</definedName>
    <definedName name="abcdefg" localSheetId="21" hidden="1">{"'PROFITABILITY'!$A$1:$F$45"}</definedName>
    <definedName name="abcdefg" localSheetId="25" hidden="1">{"'PROFITABILITY'!$A$1:$F$45"}</definedName>
    <definedName name="abcdefg" localSheetId="15" hidden="1">{"'PROFITABILITY'!$A$1:$F$45"}</definedName>
    <definedName name="abcdefg" localSheetId="20" hidden="1">{"'PROFITABILITY'!$A$1:$F$45"}</definedName>
    <definedName name="abcdefg" hidden="1">{"'PROFITABILITY'!$A$1:$F$45"}</definedName>
    <definedName name="abg" localSheetId="21">#REF!</definedName>
    <definedName name="abg" localSheetId="25">#REF!</definedName>
    <definedName name="abg">#REF!</definedName>
    <definedName name="ABoltDia">#REF!</definedName>
    <definedName name="ABoltLength">#REF!</definedName>
    <definedName name="ABoltProjection">#REF!</definedName>
    <definedName name="ABS">#REF!</definedName>
    <definedName name="abstract" localSheetId="2">'[53]Rate Analysis'!$G$154</definedName>
    <definedName name="abstract" localSheetId="18">#REF!</definedName>
    <definedName name="abstract" localSheetId="21">'[53]Rate Analysis'!$G$154</definedName>
    <definedName name="abstract" localSheetId="25">'[53]Rate Analysis'!$G$154</definedName>
    <definedName name="abstract" localSheetId="15">#REF!</definedName>
    <definedName name="abstract">#REF!</definedName>
    <definedName name="ABTemplateOD" localSheetId="22">#REF!</definedName>
    <definedName name="ABTemplateOD" localSheetId="15">#REF!</definedName>
    <definedName name="ABTemplateOD" localSheetId="20">#REF!</definedName>
    <definedName name="ABTemplateOD">#REF!</definedName>
    <definedName name="AC" localSheetId="22">#REF!</definedName>
    <definedName name="AC" localSheetId="20">#REF!</definedName>
    <definedName name="AC">#REF!</definedName>
    <definedName name="AC_DESIGN">#REF!</definedName>
    <definedName name="AC_disc">#REF!</definedName>
    <definedName name="AC170CM" localSheetId="2">[11]Basicrates!$D$133</definedName>
    <definedName name="AC170CM" localSheetId="18">#REF!</definedName>
    <definedName name="AC170CM" localSheetId="21">[11]Basicrates!$D$133</definedName>
    <definedName name="AC170CM" localSheetId="25">[11]Basicrates!$D$133</definedName>
    <definedName name="AC170CM" localSheetId="15">#REF!</definedName>
    <definedName name="AC170CM">#REF!</definedName>
    <definedName name="ACARRAY" localSheetId="15">#REF!</definedName>
    <definedName name="ACARRAY">#REF!</definedName>
    <definedName name="acb">#REF!</definedName>
    <definedName name="ACCESS" localSheetId="22">#REF!</definedName>
    <definedName name="ACCESS" localSheetId="20">#REF!</definedName>
    <definedName name="ACCESS">#REF!</definedName>
    <definedName name="ACCESS220" localSheetId="22">#REF!</definedName>
    <definedName name="ACCESS220" localSheetId="20">#REF!</definedName>
    <definedName name="ACCESS220">#REF!</definedName>
    <definedName name="AccessDatabase" hidden="1">"C:\WIN95\Desktop\Ramesh\AIC\Aic.mdb"</definedName>
    <definedName name="accp" localSheetId="2">#REF!</definedName>
    <definedName name="accp" localSheetId="22">#REF!</definedName>
    <definedName name="accp" localSheetId="15">#REF!</definedName>
    <definedName name="accp" localSheetId="20">#REF!</definedName>
    <definedName name="accp">#REF!</definedName>
    <definedName name="ACDC" localSheetId="2">#REF!</definedName>
    <definedName name="ACDC">#REF!</definedName>
    <definedName name="ACDC220" localSheetId="2">#REF!</definedName>
    <definedName name="ACDC220">#REF!</definedName>
    <definedName name="ACER" comment="Self loader 03">#REF!</definedName>
    <definedName name="ACK">[54]Basis!$I$5</definedName>
    <definedName name="ACT">#REF!</definedName>
    <definedName name="ACTIVITY_5">#REF!</definedName>
    <definedName name="ACTIVITY_6">#REF!</definedName>
    <definedName name="ACTN">#REF!</definedName>
    <definedName name="ACTN2">#REF!</definedName>
    <definedName name="actp" localSheetId="2" hidden="1">{"Total Indirect Manpower",#N/A,FALSE,"J";"Total Direct Manpower",#N/A,FALSE,"J";"Direct Structural Manpower",#N/A,FALSE,"J";"Direct Mechanical Manpower",#N/A,FALSE,"J";"Direct Piping Manpower",#N/A,FALSE,"J";"Direct Tanks Manpower",#N/A,FALSE,"J";"Direct ElecInstrSS Manpower",#N/A,FALSE,"J"}</definedName>
    <definedName name="actp" localSheetId="22" hidden="1">{"Total Indirect Manpower",#N/A,FALSE,"J";"Total Direct Manpower",#N/A,FALSE,"J";"Direct Structural Manpower",#N/A,FALSE,"J";"Direct Mechanical Manpower",#N/A,FALSE,"J";"Direct Piping Manpower",#N/A,FALSE,"J";"Direct Tanks Manpower",#N/A,FALSE,"J";"Direct ElecInstrSS Manpower",#N/A,FALSE,"J"}</definedName>
    <definedName name="actp" localSheetId="18" hidden="1">{"Total Indirect Manpower",#N/A,FALSE,"J";"Total Direct Manpower",#N/A,FALSE,"J";"Direct Structural Manpower",#N/A,FALSE,"J";"Direct Mechanical Manpower",#N/A,FALSE,"J";"Direct Piping Manpower",#N/A,FALSE,"J";"Direct Tanks Manpower",#N/A,FALSE,"J";"Direct ElecInstrSS Manpower",#N/A,FALSE,"J"}</definedName>
    <definedName name="actp" localSheetId="21" hidden="1">{"Total Indirect Manpower",#N/A,FALSE,"J";"Total Direct Manpower",#N/A,FALSE,"J";"Direct Structural Manpower",#N/A,FALSE,"J";"Direct Mechanical Manpower",#N/A,FALSE,"J";"Direct Piping Manpower",#N/A,FALSE,"J";"Direct Tanks Manpower",#N/A,FALSE,"J";"Direct ElecInstrSS Manpower",#N/A,FALSE,"J"}</definedName>
    <definedName name="actp" localSheetId="25" hidden="1">{"Total Indirect Manpower",#N/A,FALSE,"J";"Total Direct Manpower",#N/A,FALSE,"J";"Direct Structural Manpower",#N/A,FALSE,"J";"Direct Mechanical Manpower",#N/A,FALSE,"J";"Direct Piping Manpower",#N/A,FALSE,"J";"Direct Tanks Manpower",#N/A,FALSE,"J";"Direct ElecInstrSS Manpower",#N/A,FALSE,"J"}</definedName>
    <definedName name="actp" localSheetId="15" hidden="1">{"Total Indirect Manpower",#N/A,FALSE,"J";"Total Direct Manpower",#N/A,FALSE,"J";"Direct Structural Manpower",#N/A,FALSE,"J";"Direct Mechanical Manpower",#N/A,FALSE,"J";"Direct Piping Manpower",#N/A,FALSE,"J";"Direct Tanks Manpower",#N/A,FALSE,"J";"Direct ElecInstrSS Manpower",#N/A,FALSE,"J"}</definedName>
    <definedName name="actp" localSheetId="20" hidden="1">{"Total Indirect Manpower",#N/A,FALSE,"J";"Total Direct Manpower",#N/A,FALSE,"J";"Direct Structural Manpower",#N/A,FALSE,"J";"Direct Mechanical Manpower",#N/A,FALSE,"J";"Direct Piping Manpower",#N/A,FALSE,"J";"Direct Tanks Manpower",#N/A,FALSE,"J";"Direct ElecInstrSS Manpower",#N/A,FALSE,"J"}</definedName>
    <definedName name="actp" hidden="1">{"Total Indirect Manpower",#N/A,FALSE,"J";"Total Direct Manpower",#N/A,FALSE,"J";"Direct Structural Manpower",#N/A,FALSE,"J";"Direct Mechanical Manpower",#N/A,FALSE,"J";"Direct Piping Manpower",#N/A,FALSE,"J";"Direct Tanks Manpower",#N/A,FALSE,"J";"Direct ElecInstrSS Manpower",#N/A,FALSE,"J"}</definedName>
    <definedName name="AD" localSheetId="22" hidden="1">{"'Sheet1'!$A$4386:$N$4591"}</definedName>
    <definedName name="AD" localSheetId="18" hidden="1">{"'Sheet1'!$A$4386:$N$4591"}</definedName>
    <definedName name="AD" localSheetId="21" hidden="1">{"'Sheet1'!$A$4386:$N$4591"}</definedName>
    <definedName name="AD" localSheetId="25" hidden="1">{"'Sheet1'!$A$4386:$N$4591"}</definedName>
    <definedName name="AD" localSheetId="15" hidden="1">{"'Sheet1'!$A$4386:$N$4591"}</definedName>
    <definedName name="AD" localSheetId="20" hidden="1">{"'Sheet1'!$A$4386:$N$4591"}</definedName>
    <definedName name="AD" hidden="1">{"'Sheet1'!$A$4386:$N$4591"}</definedName>
    <definedName name="ADADADADAD" localSheetId="2" hidden="1">#REF!</definedName>
    <definedName name="ADADADADAD" hidden="1">#REF!</definedName>
    <definedName name="adas">[55]CLAY!#REF!</definedName>
    <definedName name="adasdas">#REF!</definedName>
    <definedName name="adcbef" localSheetId="2" hidden="1">{"'PROFITABILITY'!$A$1:$F$45"}</definedName>
    <definedName name="adcbef" localSheetId="22" hidden="1">{"'PROFITABILITY'!$A$1:$F$45"}</definedName>
    <definedName name="adcbef" localSheetId="18" hidden="1">{"'PROFITABILITY'!$A$1:$F$45"}</definedName>
    <definedName name="adcbef" localSheetId="21" hidden="1">{"'PROFITABILITY'!$A$1:$F$45"}</definedName>
    <definedName name="adcbef" localSheetId="25" hidden="1">{"'PROFITABILITY'!$A$1:$F$45"}</definedName>
    <definedName name="adcbef" localSheetId="15" hidden="1">{"'PROFITABILITY'!$A$1:$F$45"}</definedName>
    <definedName name="adcbef" localSheetId="20" hidden="1">{"'PROFITABILITY'!$A$1:$F$45"}</definedName>
    <definedName name="adcbef" hidden="1">{"'PROFITABILITY'!$A$1:$F$45"}</definedName>
    <definedName name="ADD">#REF!</definedName>
    <definedName name="addf">#REF!</definedName>
    <definedName name="ADF">#REF!</definedName>
    <definedName name="adfad">[52]GWC!#REF!</definedName>
    <definedName name="ADFFG">#REF!</definedName>
    <definedName name="ADFGFG">#REF!</definedName>
    <definedName name="ADFS">#REF!</definedName>
    <definedName name="adfsgdfv">#REF!</definedName>
    <definedName name="ADG">#REF!</definedName>
    <definedName name="adgh">[15]Sheet1!#REF!</definedName>
    <definedName name="ADITION" localSheetId="2" hidden="1">{"'장비'!$A$3:$M$12"}</definedName>
    <definedName name="ADITION" localSheetId="22" hidden="1">{"'장비'!$A$3:$M$12"}</definedName>
    <definedName name="ADITION" localSheetId="18" hidden="1">{"'장비'!$A$3:$M$12"}</definedName>
    <definedName name="ADITION" localSheetId="21" hidden="1">{"'장비'!$A$3:$M$12"}</definedName>
    <definedName name="ADITION" localSheetId="25" hidden="1">{"'장비'!$A$3:$M$12"}</definedName>
    <definedName name="ADITION" localSheetId="15" hidden="1">{"'장비'!$A$3:$M$12"}</definedName>
    <definedName name="ADITION" localSheetId="20" hidden="1">{"'장비'!$A$3:$M$12"}</definedName>
    <definedName name="ADITION" hidden="1">{"'장비'!$A$3:$M$12"}</definedName>
    <definedName name="adj" localSheetId="22">#REF!</definedName>
    <definedName name="adj" localSheetId="20">#REF!</definedName>
    <definedName name="adj">#REF!</definedName>
    <definedName name="admixPC" localSheetId="2">[56]RA!$P$11</definedName>
    <definedName name="admixPC" localSheetId="18">#REF!</definedName>
    <definedName name="admixPC" localSheetId="21">[56]RA!$P$11</definedName>
    <definedName name="admixPC" localSheetId="25">[56]RA!$P$11</definedName>
    <definedName name="admixPC" localSheetId="15">#REF!</definedName>
    <definedName name="admixPC">#REF!</definedName>
    <definedName name="admixpolymer" localSheetId="2">[57]Inputs!$D$18</definedName>
    <definedName name="admixpolymer" localSheetId="18">#REF!</definedName>
    <definedName name="admixpolymer" localSheetId="21">[57]Inputs!$D$18</definedName>
    <definedName name="admixpolymer" localSheetId="25">[57]Inputs!$D$18</definedName>
    <definedName name="admixpolymer" localSheetId="15">#REF!</definedName>
    <definedName name="admixpolymer">#REF!</definedName>
    <definedName name="Admixture" localSheetId="15">#REF!</definedName>
    <definedName name="Admixture">#REF!</definedName>
    <definedName name="adrgdrafg">#REF!</definedName>
    <definedName name="aDSgdsfgds">#REF!</definedName>
    <definedName name="ADUMP" localSheetId="2">'[58]Cost of O &amp; O'!$F$13</definedName>
    <definedName name="ADUMP" localSheetId="18">#REF!</definedName>
    <definedName name="ADUMP" localSheetId="21">'[58]Cost of O &amp; O'!$F$13</definedName>
    <definedName name="ADUMP" localSheetId="25">'[58]Cost of O &amp; O'!$F$13</definedName>
    <definedName name="ADUMP" localSheetId="15">#REF!</definedName>
    <definedName name="ADUMP">#REF!</definedName>
    <definedName name="ADVIK" localSheetId="22">#REF!</definedName>
    <definedName name="ADVIK" localSheetId="15">#REF!</definedName>
    <definedName name="ADVIK" localSheetId="20">#REF!</definedName>
    <definedName name="ADVIK">#REF!</definedName>
    <definedName name="adwea">#REF!</definedName>
    <definedName name="ae" localSheetId="22">#REF!</definedName>
    <definedName name="ae" localSheetId="20">#REF!</definedName>
    <definedName name="ae">#REF!</definedName>
    <definedName name="AEA" localSheetId="2">[59]ANALYSIS!$C$18</definedName>
    <definedName name="AEA" localSheetId="18">#REF!</definedName>
    <definedName name="AEA" localSheetId="21">[59]ANALYSIS!$C$18</definedName>
    <definedName name="AEA" localSheetId="25">[59]ANALYSIS!$C$18</definedName>
    <definedName name="AEA" localSheetId="15">#REF!</definedName>
    <definedName name="AEA">#REF!</definedName>
    <definedName name="AED" localSheetId="22">#REF!</definedName>
    <definedName name="AED" localSheetId="15">#REF!</definedName>
    <definedName name="AED" localSheetId="20">#REF!</definedName>
    <definedName name="AED">#REF!</definedName>
    <definedName name="AEDproEUR" localSheetId="22">1/#REF!</definedName>
    <definedName name="AEDproEUR" localSheetId="15">1/#REF!</definedName>
    <definedName name="AEDproEUR" localSheetId="20">1/#REF!</definedName>
    <definedName name="AEDproEUR">1/#REF!</definedName>
    <definedName name="aerawrwaraaa">[52]GWC!#REF!</definedName>
    <definedName name="aesrdgdrg">#REF!</definedName>
    <definedName name="aeyae" localSheetId="2">'[60]FORM-16'!$B$1:$K$61</definedName>
    <definedName name="aeyae" localSheetId="18">#REF!</definedName>
    <definedName name="aeyae" localSheetId="21">'[60]FORM-16'!$B$1:$K$61</definedName>
    <definedName name="aeyae" localSheetId="25">'[60]FORM-16'!$B$1:$K$61</definedName>
    <definedName name="aeyae" localSheetId="15">#REF!</definedName>
    <definedName name="aeyae">#REF!</definedName>
    <definedName name="aeyrq" localSheetId="2">'[60]FORM-16'!$B$63:$K$135</definedName>
    <definedName name="aeyrq" localSheetId="18">#REF!</definedName>
    <definedName name="aeyrq" localSheetId="21">'[60]FORM-16'!$B$63:$K$135</definedName>
    <definedName name="aeyrq" localSheetId="25">'[60]FORM-16'!$B$63:$K$135</definedName>
    <definedName name="aeyrq" localSheetId="15">#REF!</definedName>
    <definedName name="aeyrq">#REF!</definedName>
    <definedName name="aeyt" localSheetId="2">'[61]FORM-16'!$A$63:$J$135</definedName>
    <definedName name="aeyt" localSheetId="18">#REF!</definedName>
    <definedName name="aeyt" localSheetId="21">'[61]FORM-16'!$A$63:$J$135</definedName>
    <definedName name="aeyt" localSheetId="25">'[61]FORM-16'!$A$63:$J$135</definedName>
    <definedName name="aeyt" localSheetId="15">#REF!</definedName>
    <definedName name="aeyt">#REF!</definedName>
    <definedName name="af" localSheetId="22">#REF!</definedName>
    <definedName name="af" localSheetId="15">#REF!</definedName>
    <definedName name="af" localSheetId="20">#REF!</definedName>
    <definedName name="af">#REF!</definedName>
    <definedName name="AF_00" localSheetId="22">#REF!</definedName>
    <definedName name="AF_00" localSheetId="20">#REF!</definedName>
    <definedName name="AF_00">#REF!</definedName>
    <definedName name="AF_01" localSheetId="22">#REF!</definedName>
    <definedName name="AF_01" localSheetId="20">#REF!</definedName>
    <definedName name="AF_01">#REF!</definedName>
    <definedName name="AF_02">#REF!</definedName>
    <definedName name="AF_98">#REF!</definedName>
    <definedName name="AF_99">#REF!</definedName>
    <definedName name="AF_M_98" localSheetId="22">#REF!</definedName>
    <definedName name="AF_M_98" localSheetId="20">#REF!</definedName>
    <definedName name="AF_M_98">#REF!</definedName>
    <definedName name="AF_M_99" localSheetId="22">#REF!</definedName>
    <definedName name="AF_M_99" localSheetId="20">#REF!</definedName>
    <definedName name="AF_M_99">#REF!</definedName>
    <definedName name="afafa" hidden="1">[62]MAINBS1!#REF!</definedName>
    <definedName name="afdad" localSheetId="2" hidden="1">{"form-D1",#N/A,FALSE,"FORM-D1";"form-D1_amt",#N/A,FALSE,"FORM-D1"}</definedName>
    <definedName name="afdad" localSheetId="22" hidden="1">{"form-D1",#N/A,FALSE,"FORM-D1";"form-D1_amt",#N/A,FALSE,"FORM-D1"}</definedName>
    <definedName name="afdad" localSheetId="18" hidden="1">{"form-D1",#N/A,FALSE,"FORM-D1";"form-D1_amt",#N/A,FALSE,"FORM-D1"}</definedName>
    <definedName name="afdad" localSheetId="21" hidden="1">{"form-D1",#N/A,FALSE,"FORM-D1";"form-D1_amt",#N/A,FALSE,"FORM-D1"}</definedName>
    <definedName name="afdad" localSheetId="25" hidden="1">{"form-D1",#N/A,FALSE,"FORM-D1";"form-D1_amt",#N/A,FALSE,"FORM-D1"}</definedName>
    <definedName name="afdad" localSheetId="15" hidden="1">{"form-D1",#N/A,FALSE,"FORM-D1";"form-D1_amt",#N/A,FALSE,"FORM-D1"}</definedName>
    <definedName name="afdad" localSheetId="20" hidden="1">{"form-D1",#N/A,FALSE,"FORM-D1";"form-D1_amt",#N/A,FALSE,"FORM-D1"}</definedName>
    <definedName name="afdad" hidden="1">{"form-D1",#N/A,FALSE,"FORM-D1";"form-D1_amt",#N/A,FALSE,"FORM-D1"}</definedName>
    <definedName name="afdad_1">NA()</definedName>
    <definedName name="AFF">#REF!</definedName>
    <definedName name="afit" localSheetId="2">#REF!</definedName>
    <definedName name="afit" localSheetId="22">#REF!</definedName>
    <definedName name="afit" localSheetId="15">#REF!</definedName>
    <definedName name="afit" localSheetId="20">#REF!</definedName>
    <definedName name="afit">#REF!</definedName>
    <definedName name="afsgs">[55]CLAY!#REF!</definedName>
    <definedName name="AG" localSheetId="2">INDEX(#REF!,MATCH(#REF!,#REF!,0))</definedName>
    <definedName name="Ag" localSheetId="22">#REF!</definedName>
    <definedName name="Ag" localSheetId="18">#REF!</definedName>
    <definedName name="AG" localSheetId="21">INDEX(#REF!,MATCH(#REF!,#REF!,0))</definedName>
    <definedName name="AG" localSheetId="25">INDEX(#REF!,MATCH(#REF!,#REF!,0))</definedName>
    <definedName name="Ag" localSheetId="20">#REF!</definedName>
    <definedName name="Ag">#REF!</definedName>
    <definedName name="Ag___0" localSheetId="2">#REF!</definedName>
    <definedName name="Ag___0" localSheetId="18">#REF!</definedName>
    <definedName name="Ag___0">#REF!</definedName>
    <definedName name="Ag___13">#REF!</definedName>
    <definedName name="agdump">#REF!</definedName>
    <definedName name="agedump">#REF!</definedName>
    <definedName name="agencydump">#REF!</definedName>
    <definedName name="AGENCYLY">#REF!</definedName>
    <definedName name="AGENCYPLAN">#REF!</definedName>
    <definedName name="agg">#REF!</definedName>
    <definedName name="Agg40mm" localSheetId="2">'[63]Basic Rates'!$C$19</definedName>
    <definedName name="Agg40mm" localSheetId="18">#REF!</definedName>
    <definedName name="Agg40mm" localSheetId="21">'[63]Basic Rates'!$C$19</definedName>
    <definedName name="Agg40mm" localSheetId="25">'[63]Basic Rates'!$C$19</definedName>
    <definedName name="Agg40mm" localSheetId="15">#REF!</definedName>
    <definedName name="Agg40mm">#REF!</definedName>
    <definedName name="AggMT" localSheetId="2">'[63]Basic Rates'!$E$12</definedName>
    <definedName name="AggMT" localSheetId="18">#REF!</definedName>
    <definedName name="AggMT" localSheetId="21">'[63]Basic Rates'!$E$12</definedName>
    <definedName name="AggMT" localSheetId="25">'[63]Basic Rates'!$E$12</definedName>
    <definedName name="AggMT" localSheetId="15">#REF!</definedName>
    <definedName name="AggMT">#REF!</definedName>
    <definedName name="aggregates20mm" localSheetId="2">'[44]Materials '!$AV$6</definedName>
    <definedName name="aggregates20mm" localSheetId="18">#REF!</definedName>
    <definedName name="aggregates20mm" localSheetId="21">'[44]Materials '!$AV$6</definedName>
    <definedName name="aggregates20mm" localSheetId="25">'[44]Materials '!$AV$6</definedName>
    <definedName name="aggregates20mm" localSheetId="15">#REF!</definedName>
    <definedName name="aggregates20mm">#REF!</definedName>
    <definedName name="Agr12mm" localSheetId="15">#REF!</definedName>
    <definedName name="Agr12mm">#REF!</definedName>
    <definedName name="Agr20mm" localSheetId="15">#REF!</definedName>
    <definedName name="Agr20mm">#REF!</definedName>
    <definedName name="Agr40mm">#REF!</definedName>
    <definedName name="Agr53mm">#REF!</definedName>
    <definedName name="Agr6mm">#REF!</definedName>
    <definedName name="agrP">#REF!</definedName>
    <definedName name="AH" localSheetId="2" hidden="1">{#N/A,#N/A,FALSE,"CCTV"}</definedName>
    <definedName name="AH" localSheetId="22" hidden="1">{#N/A,#N/A,FALSE,"CCTV"}</definedName>
    <definedName name="AH" localSheetId="18" hidden="1">{#N/A,#N/A,FALSE,"CCTV"}</definedName>
    <definedName name="AH" localSheetId="21" hidden="1">{#N/A,#N/A,FALSE,"CCTV"}</definedName>
    <definedName name="AH" localSheetId="25" hidden="1">{#N/A,#N/A,FALSE,"CCTV"}</definedName>
    <definedName name="ah" localSheetId="15">#REF!</definedName>
    <definedName name="AH" localSheetId="20" hidden="1">{#N/A,#N/A,FALSE,"CCTV"}</definedName>
    <definedName name="AH" hidden="1">{#N/A,#N/A,FALSE,"CCTV"}</definedName>
    <definedName name="AHAHAHAHAH" localSheetId="2" hidden="1">#REF!</definedName>
    <definedName name="AHAHAHAHAH" localSheetId="22" hidden="1">#REF!</definedName>
    <definedName name="AHAHAHAHAH" localSheetId="15" hidden="1">#REF!</definedName>
    <definedName name="AHAHAHAHAH" localSheetId="20" hidden="1">#REF!</definedName>
    <definedName name="AHAHAHAHAH" hidden="1">#REF!</definedName>
    <definedName name="AI" localSheetId="2">#REF!</definedName>
    <definedName name="AI">#REF!</definedName>
    <definedName name="Aic_Instrumentation_List" localSheetId="2">#REF!</definedName>
    <definedName name="Aic_Instrumentation_List">#REF!</definedName>
    <definedName name="AICC_Serv" localSheetId="3">#REF!</definedName>
    <definedName name="AICC_Serv">#REF!</definedName>
    <definedName name="AIR_COOLER_CODES">#REF!</definedName>
    <definedName name="air_trap">#REF!</definedName>
    <definedName name="AirConditioning" localSheetId="3">#REF!</definedName>
    <definedName name="AirConditioning">#REF!</definedName>
    <definedName name="aiv">#REF!</definedName>
    <definedName name="AJ" localSheetId="18">INDEX(#REF!,MATCH(#REF!,#REF!,0))</definedName>
    <definedName name="AJ" localSheetId="15">INDEX(#REF!,MATCH(#REF!,#REF!,0))</definedName>
    <definedName name="AJ">INDEX(#REF!,MATCH(#REF!,#REF!,0))</definedName>
    <definedName name="ajslk" hidden="1">{"form-D1",#N/A,FALSE,"FORM-D1";"form-D1_amt",#N/A,FALSE,"FORM-D1"}</definedName>
    <definedName name="AK" localSheetId="18">INDEX(#REF!,MATCH(#REF!,#REF!,0))</definedName>
    <definedName name="AK" localSheetId="21">INDEX(#REF!,MATCH(#REF!,#REF!,0))</definedName>
    <definedName name="AK" localSheetId="25">INDEX(#REF!,MATCH(#REF!,#REF!,0))</definedName>
    <definedName name="AK" localSheetId="15">INDEX(#REF!,MATCH(#REF!,#REF!,0))</definedName>
    <definedName name="AK">INDEX(#REF!,MATCH(#REF!,#REF!,0))</definedName>
    <definedName name="aks">#REF!</definedName>
    <definedName name="aksj" hidden="1">{"form-D1",#N/A,FALSE,"FORM-D1";"form-D1_amt",#N/A,FALSE,"FORM-D1"}</definedName>
    <definedName name="AL" localSheetId="18">INDEX(#REF!,MATCH(#REF!,#REF!,0))</definedName>
    <definedName name="AL" localSheetId="21">INDEX(#REF!,MATCH(#REF!,#REF!,0))</definedName>
    <definedName name="AL" localSheetId="25">INDEX(#REF!,MATCH(#REF!,#REF!,0))</definedName>
    <definedName name="AL" localSheetId="15">INDEX(#REF!,MATCH(#REF!,#REF!,0))</definedName>
    <definedName name="AL">INDEX(#REF!,MATCH(#REF!,#REF!,0))</definedName>
    <definedName name="ALarea">#REF!</definedName>
    <definedName name="alarms" localSheetId="3">#REF!</definedName>
    <definedName name="alarms">#REF!</definedName>
    <definedName name="ALIM">#REF!</definedName>
    <definedName name="all" localSheetId="2">'[64]Load Details(B2)'!$A$1:$J$387</definedName>
    <definedName name="all" localSheetId="22">#REF!</definedName>
    <definedName name="all" localSheetId="18">#REF!</definedName>
    <definedName name="all" localSheetId="21">'[64]Load Details(B2)'!$A$1:$J$387</definedName>
    <definedName name="all" localSheetId="25">'[64]Load Details(B2)'!$A$1:$J$387</definedName>
    <definedName name="all" localSheetId="15">#REF!</definedName>
    <definedName name="all" localSheetId="20">#REF!</definedName>
    <definedName name="all">#REF!</definedName>
    <definedName name="All_Item" localSheetId="22">#REF!</definedName>
    <definedName name="All_Item" localSheetId="20">#REF!</definedName>
    <definedName name="All_Item">#REF!</definedName>
    <definedName name="alpha" localSheetId="2">[65]DSLP!#REF!</definedName>
    <definedName name="alpha" localSheetId="22">#REF!</definedName>
    <definedName name="alpha" localSheetId="18">#REF!</definedName>
    <definedName name="alpha" localSheetId="21">[65]DSLP!#REF!</definedName>
    <definedName name="alpha" localSheetId="25">[65]DSLP!#REF!</definedName>
    <definedName name="alpha" localSheetId="15">#REF!</definedName>
    <definedName name="alpha" localSheetId="20">#REF!</definedName>
    <definedName name="alpha">#REF!</definedName>
    <definedName name="alpha_disc" localSheetId="22">#REF!</definedName>
    <definedName name="alpha_disc" localSheetId="20">#REF!</definedName>
    <definedName name="alpha_disc">#REF!</definedName>
    <definedName name="alpha_ed" localSheetId="22">#REF!</definedName>
    <definedName name="alpha_ed" localSheetId="20">#REF!</definedName>
    <definedName name="alpha_ed">#REF!</definedName>
    <definedName name="alphaa">#REF!</definedName>
    <definedName name="alphab">#REF!</definedName>
    <definedName name="ALPIN">#N/A</definedName>
    <definedName name="ALPJYOU">#N/A</definedName>
    <definedName name="ALPTOI">#N/A</definedName>
    <definedName name="Alt" localSheetId="15">#REF!</definedName>
    <definedName name="Alt">#REF!</definedName>
    <definedName name="Aluminium" localSheetId="2">'[63]Basic Rates'!$C$18</definedName>
    <definedName name="Aluminium" localSheetId="18">#REF!</definedName>
    <definedName name="Aluminium" localSheetId="21">'[63]Basic Rates'!$C$18</definedName>
    <definedName name="Aluminium" localSheetId="25">'[63]Basic Rates'!$C$18</definedName>
    <definedName name="Aluminium" localSheetId="15">#REF!</definedName>
    <definedName name="Aluminium">#REF!</definedName>
    <definedName name="Alw" localSheetId="2">#REF!</definedName>
    <definedName name="Alw" localSheetId="22">#REF!</definedName>
    <definedName name="Alw" localSheetId="20">#REF!</definedName>
    <definedName name="Alw">#REF!</definedName>
    <definedName name="alwarsump">#REF!</definedName>
    <definedName name="AM" localSheetId="18">INDEX(#REF!,MATCH(#REF!,#REF!,0))</definedName>
    <definedName name="AM" localSheetId="21">INDEX(#REF!,MATCH(#REF!,#REF!,0))</definedName>
    <definedName name="AM" localSheetId="25">INDEX(#REF!,MATCH(#REF!,#REF!,0))</definedName>
    <definedName name="AM" localSheetId="15">INDEX(#REF!,MATCH(#REF!,#REF!,0))</definedName>
    <definedName name="AM">INDEX(#REF!,MATCH(#REF!,#REF!,0))</definedName>
    <definedName name="ama">'[66]YTD-March''10'!#REF!</definedName>
    <definedName name="amin">#REF!</definedName>
    <definedName name="amin1">#REF!</definedName>
    <definedName name="amin2">#REF!</definedName>
    <definedName name="amol" localSheetId="2">#REF!</definedName>
    <definedName name="amol">#REF!</definedName>
    <definedName name="amritsar" localSheetId="2">'[67]AoR Finishing'!$J$309</definedName>
    <definedName name="amritsar" localSheetId="18">#REF!</definedName>
    <definedName name="amritsar" localSheetId="21">'[67]AoR Finishing'!$J$309</definedName>
    <definedName name="amritsar" localSheetId="25">'[67]AoR Finishing'!$J$309</definedName>
    <definedName name="amritsar" localSheetId="15">#REF!</definedName>
    <definedName name="amritsar">#REF!</definedName>
    <definedName name="Analysis" localSheetId="22">#REF!</definedName>
    <definedName name="Analysis" localSheetId="15">#REF!</definedName>
    <definedName name="Analysis" localSheetId="20">#REF!</definedName>
    <definedName name="Analysis">#REF!</definedName>
    <definedName name="Analysis_1">"#REF!"</definedName>
    <definedName name="anb">#REF!</definedName>
    <definedName name="anchor" localSheetId="2">#REF!</definedName>
    <definedName name="anchor" localSheetId="22">#REF!</definedName>
    <definedName name="anchor" localSheetId="15">#REF!</definedName>
    <definedName name="anchor" localSheetId="20">#REF!</definedName>
    <definedName name="anchor">#REF!</definedName>
    <definedName name="Anfang" localSheetId="2">#REF!</definedName>
    <definedName name="Anfang" localSheetId="15">#REF!</definedName>
    <definedName name="Anfang">#REF!</definedName>
    <definedName name="Angeb">#REF!</definedName>
    <definedName name="angle" localSheetId="2">#REF!</definedName>
    <definedName name="angle">#REF!</definedName>
    <definedName name="ANNEX2">#REF!</definedName>
    <definedName name="ANNEX2A">#REF!</definedName>
    <definedName name="ANNEX4">#REF!</definedName>
    <definedName name="annex4.1">#REF!</definedName>
    <definedName name="annex4.1a">#REF!</definedName>
    <definedName name="ANNEX4A">#REF!</definedName>
    <definedName name="annex6" localSheetId="21">#REF!</definedName>
    <definedName name="annex6" localSheetId="25">#REF!</definedName>
    <definedName name="annex6">#REF!</definedName>
    <definedName name="annex6_9">#REF!</definedName>
    <definedName name="annexure_A">#REF!</definedName>
    <definedName name="ANNEXURE_FOR_BILL_NO.EUS_632_FDN_001">#REF!</definedName>
    <definedName name="ANNEXURE_FOR_BILL_NO.EUS_632_FDN_002">#REF!</definedName>
    <definedName name="ANNEXURE4A">#REF!</definedName>
    <definedName name="anscount" hidden="1">1</definedName>
    <definedName name="anticorrosive" localSheetId="2">[56]RA!$P$25</definedName>
    <definedName name="anticorrosive" localSheetId="18">#REF!</definedName>
    <definedName name="anticorrosive" localSheetId="21">[56]RA!$P$25</definedName>
    <definedName name="anticorrosive" localSheetId="25">[56]RA!$P$25</definedName>
    <definedName name="anticorrosive" localSheetId="15">#REF!</definedName>
    <definedName name="anticorrosive">#REF!</definedName>
    <definedName name="Aone">#REF!</definedName>
    <definedName name="AP">#REF!</definedName>
    <definedName name="app" localSheetId="2">#REF!</definedName>
    <definedName name="app" localSheetId="22">#REF!</definedName>
    <definedName name="app" localSheetId="20">#REF!</definedName>
    <definedName name="app">#REF!</definedName>
    <definedName name="APPR">#REF!</definedName>
    <definedName name="Approach" localSheetId="21">#REF!</definedName>
    <definedName name="Approach" localSheetId="25">#REF!</definedName>
    <definedName name="Approach">#REF!</definedName>
    <definedName name="APR" localSheetId="2" hidden="1">{"form-D1",#N/A,FALSE,"FORM-D1";"form-D1_amt",#N/A,FALSE,"FORM-D1"}</definedName>
    <definedName name="APR" localSheetId="22" hidden="1">{"form-D1",#N/A,FALSE,"FORM-D1";"form-D1_amt",#N/A,FALSE,"FORM-D1"}</definedName>
    <definedName name="APR" localSheetId="18" hidden="1">{"form-D1",#N/A,FALSE,"FORM-D1";"form-D1_amt",#N/A,FALSE,"FORM-D1"}</definedName>
    <definedName name="APR" localSheetId="21" hidden="1">{"form-D1",#N/A,FALSE,"FORM-D1";"form-D1_amt",#N/A,FALSE,"FORM-D1"}</definedName>
    <definedName name="APR" localSheetId="25" hidden="1">{"form-D1",#N/A,FALSE,"FORM-D1";"form-D1_amt",#N/A,FALSE,"FORM-D1"}</definedName>
    <definedName name="APR" localSheetId="15" hidden="1">{"form-D1",#N/A,FALSE,"FORM-D1";"form-D1_amt",#N/A,FALSE,"FORM-D1"}</definedName>
    <definedName name="APR" localSheetId="20" hidden="1">{"form-D1",#N/A,FALSE,"FORM-D1";"form-D1_amt",#N/A,FALSE,"FORM-D1"}</definedName>
    <definedName name="APR" hidden="1">{"form-D1",#N/A,FALSE,"FORM-D1";"form-D1_amt",#N/A,FALSE,"FORM-D1"}</definedName>
    <definedName name="APR_1">NA()</definedName>
    <definedName name="APRIL">#REF!</definedName>
    <definedName name="april_qty" localSheetId="22">#REF!</definedName>
    <definedName name="april_qty" localSheetId="15">#REF!</definedName>
    <definedName name="april_qty" localSheetId="20">#REF!</definedName>
    <definedName name="april_qty">#REF!</definedName>
    <definedName name="APRIL14"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18"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1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ty" localSheetId="2" hidden="1">{#N/A,#N/A,FALSE,"WRSUMMARY";#N/A,#N/A,FALSE,"ANNEX-1";#N/A,#N/A,FALSE,"ANNEX-2";#N/A,#N/A,FALSE,"ANNEX-3";#N/A,#N/A,FALSE,"WORKING"}</definedName>
    <definedName name="apty" localSheetId="22" hidden="1">{#N/A,#N/A,FALSE,"WRSUMMARY";#N/A,#N/A,FALSE,"ANNEX-1";#N/A,#N/A,FALSE,"ANNEX-2";#N/A,#N/A,FALSE,"ANNEX-3";#N/A,#N/A,FALSE,"WORKING"}</definedName>
    <definedName name="apty" localSheetId="18" hidden="1">{#N/A,#N/A,FALSE,"WRSUMMARY";#N/A,#N/A,FALSE,"ANNEX-1";#N/A,#N/A,FALSE,"ANNEX-2";#N/A,#N/A,FALSE,"ANNEX-3";#N/A,#N/A,FALSE,"WORKING"}</definedName>
    <definedName name="apty" localSheetId="21" hidden="1">{#N/A,#N/A,FALSE,"WRSUMMARY";#N/A,#N/A,FALSE,"ANNEX-1";#N/A,#N/A,FALSE,"ANNEX-2";#N/A,#N/A,FALSE,"ANNEX-3";#N/A,#N/A,FALSE,"WORKING"}</definedName>
    <definedName name="apty" localSheetId="25" hidden="1">{#N/A,#N/A,FALSE,"WRSUMMARY";#N/A,#N/A,FALSE,"ANNEX-1";#N/A,#N/A,FALSE,"ANNEX-2";#N/A,#N/A,FALSE,"ANNEX-3";#N/A,#N/A,FALSE,"WORKING"}</definedName>
    <definedName name="apty" localSheetId="15" hidden="1">{#N/A,#N/A,FALSE,"WRSUMMARY";#N/A,#N/A,FALSE,"ANNEX-1";#N/A,#N/A,FALSE,"ANNEX-2";#N/A,#N/A,FALSE,"ANNEX-3";#N/A,#N/A,FALSE,"WORKING"}</definedName>
    <definedName name="apty" localSheetId="20" hidden="1">{#N/A,#N/A,FALSE,"WRSUMMARY";#N/A,#N/A,FALSE,"ANNEX-1";#N/A,#N/A,FALSE,"ANNEX-2";#N/A,#N/A,FALSE,"ANNEX-3";#N/A,#N/A,FALSE,"WORKING"}</definedName>
    <definedName name="apty" hidden="1">{#N/A,#N/A,FALSE,"WRSUMMARY";#N/A,#N/A,FALSE,"ANNEX-1";#N/A,#N/A,FALSE,"ANNEX-2";#N/A,#N/A,FALSE,"ANNEX-3";#N/A,#N/A,FALSE,"WORKING"}</definedName>
    <definedName name="aq" localSheetId="2">#REF!</definedName>
    <definedName name="aq" localSheetId="22">#REF!</definedName>
    <definedName name="aq" localSheetId="18">#REF!</definedName>
    <definedName name="aq" localSheetId="21">#REF!</definedName>
    <definedName name="aq" localSheetId="25">#REF!</definedName>
    <definedName name="aq" localSheetId="20">#REF!</definedName>
    <definedName name="aq">#REF!</definedName>
    <definedName name="ar">#REF!</definedName>
    <definedName name="arb" localSheetId="2" hidden="1">#REF!</definedName>
    <definedName name="arb" hidden="1">#REF!</definedName>
    <definedName name="arctanz">#REF!</definedName>
    <definedName name="Area">#REF!</definedName>
    <definedName name="AREA_000" localSheetId="2">#REF!</definedName>
    <definedName name="AREA_000">#REF!</definedName>
    <definedName name="AREA_001">#REF!</definedName>
    <definedName name="AreaA1" localSheetId="2">#REF!,#REF!,#REF!</definedName>
    <definedName name="AreaA1" localSheetId="18">#REF!,#REF!,#REF!</definedName>
    <definedName name="AreaA1" localSheetId="15">#REF!,#REF!,#REF!</definedName>
    <definedName name="AreaA1">#REF!,#REF!,#REF!</definedName>
    <definedName name="AreaA3" localSheetId="2">#REF!,#REF!,#REF!</definedName>
    <definedName name="AreaA3" localSheetId="15">#REF!,#REF!,#REF!</definedName>
    <definedName name="AreaA3">#REF!,#REF!,#REF!</definedName>
    <definedName name="aredsgdrgaer">#REF!</definedName>
    <definedName name="arrotonda" localSheetId="2">#REF!</definedName>
    <definedName name="arrotonda" localSheetId="22">#REF!</definedName>
    <definedName name="arrotonda" localSheetId="15">#REF!</definedName>
    <definedName name="arrotonda" localSheetId="20">#REF!</definedName>
    <definedName name="arrotonda">#REF!</definedName>
    <definedName name="arwrw">#REF!</definedName>
    <definedName name="as" localSheetId="22">#REF!</definedName>
    <definedName name="as" localSheetId="20">#REF!</definedName>
    <definedName name="as" localSheetId="3">#REF!</definedName>
    <definedName name="as">#REF!</definedName>
    <definedName name="AS_disc" localSheetId="3">#REF!</definedName>
    <definedName name="AS_disc">#REF!</definedName>
    <definedName name="AS2DocOpenMode" hidden="1">"AS2DocumentEdit"</definedName>
    <definedName name="asd" localSheetId="2">#REF!</definedName>
    <definedName name="asd" localSheetId="22">#REF!</definedName>
    <definedName name="asd" localSheetId="15">#REF!</definedName>
    <definedName name="asd" localSheetId="20">#REF!</definedName>
    <definedName name="asd">#REF!</definedName>
    <definedName name="asda" localSheetId="2">#REF!</definedName>
    <definedName name="asda" localSheetId="21">#REF!</definedName>
    <definedName name="asda" localSheetId="25">#REF!</definedName>
    <definedName name="asda">#REF!</definedName>
    <definedName name="asdcasd"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2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18"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2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2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1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2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dfr" localSheetId="15">#REF!</definedName>
    <definedName name="asddfr">#REF!</definedName>
    <definedName name="asdff" localSheetId="15">#REF!</definedName>
    <definedName name="asdff">#REF!</definedName>
    <definedName name="asdfgf" localSheetId="2">#REF!</definedName>
    <definedName name="asdfgf" localSheetId="22">#REF!</definedName>
    <definedName name="asdfgf" localSheetId="20">#REF!</definedName>
    <definedName name="asdfgf">#REF!</definedName>
    <definedName name="ASDFGH" localSheetId="2" hidden="1">#REF!</definedName>
    <definedName name="ASDFGH" hidden="1">#REF!</definedName>
    <definedName name="asdsad" localSheetId="3">#REF!</definedName>
    <definedName name="asdsad">#REF!</definedName>
    <definedName name="ASF">#REF!</definedName>
    <definedName name="asfaff">#REF!</definedName>
    <definedName name="asfdasdf">#REF!</definedName>
    <definedName name="asfdasfas">#N/A</definedName>
    <definedName name="ASFFFF">#REF!</definedName>
    <definedName name="asfgeruu">#REF!</definedName>
    <definedName name="asfsd">#REF!</definedName>
    <definedName name="ASHOKA" localSheetId="18">#REF!</definedName>
    <definedName name="ASHOKA">#REF!</definedName>
    <definedName name="asjk" hidden="1">{"form-D1",#N/A,FALSE,"FORM-D1";"form-D1_amt",#N/A,FALSE,"FORM-D1"}</definedName>
    <definedName name="ass" localSheetId="22" hidden="1">#REF!</definedName>
    <definedName name="ass" localSheetId="15">#REF!</definedName>
    <definedName name="ass" localSheetId="20" hidden="1">#REF!</definedName>
    <definedName name="ass" hidden="1">#REF!</definedName>
    <definedName name="ASSASAASA" localSheetId="22" hidden="1">#REF!</definedName>
    <definedName name="ASSASAASA" localSheetId="20" hidden="1">#REF!</definedName>
    <definedName name="ASSASAASA" hidden="1">#REF!</definedName>
    <definedName name="assets">#REF!</definedName>
    <definedName name="ASSSSSS" hidden="1">#REF!</definedName>
    <definedName name="ASSSSSSSSSSSSSSSSSSSSSSSS">#REF!</definedName>
    <definedName name="asw">#REF!</definedName>
    <definedName name="At">#REF!</definedName>
    <definedName name="Athree">#REF!</definedName>
    <definedName name="Attachment_C_3">#REF!</definedName>
    <definedName name="Atwo">#REF!</definedName>
    <definedName name="atype3.0">#REF!</definedName>
    <definedName name="AUD">#REF!</definedName>
    <definedName name="August">#REF!</definedName>
    <definedName name="Auto">#REF!</definedName>
    <definedName name="autofill_data">#REF!</definedName>
    <definedName name="aux">#REF!</definedName>
    <definedName name="Aux.items">#REF!</definedName>
    <definedName name="AuxRelay">#REF!</definedName>
    <definedName name="Available_Labour" localSheetId="2">'[68]LABOUR RATE'!$B$4:$B$20</definedName>
    <definedName name="Available_Labour" localSheetId="18">#REF!</definedName>
    <definedName name="Available_Labour" localSheetId="21">'[68]LABOUR RATE'!$B$4:$B$20</definedName>
    <definedName name="Available_Labour" localSheetId="25">'[68]LABOUR RATE'!$B$4:$B$20</definedName>
    <definedName name="Available_Labour" localSheetId="15">#REF!</definedName>
    <definedName name="Available_Labour">#REF!</definedName>
    <definedName name="AVIBRA" localSheetId="2">'[58]Cost of O &amp; O'!$F$8</definedName>
    <definedName name="AVIBRA" localSheetId="18">#REF!</definedName>
    <definedName name="AVIBRA" localSheetId="21">'[58]Cost of O &amp; O'!$F$8</definedName>
    <definedName name="AVIBRA" localSheetId="25">'[58]Cost of O &amp; O'!$F$8</definedName>
    <definedName name="AVIBRA" localSheetId="15">#REF!</definedName>
    <definedName name="AVIBRA">#REF!</definedName>
    <definedName name="aw" localSheetId="22">#REF!</definedName>
    <definedName name="aw" localSheetId="15">#REF!</definedName>
    <definedName name="aw" localSheetId="20">#REF!</definedName>
    <definedName name="aw">#REF!</definedName>
    <definedName name="awsegfSAeFG">#REF!</definedName>
    <definedName name="AWW">#REF!</definedName>
    <definedName name="ax" localSheetId="21">#REF!</definedName>
    <definedName name="ax" localSheetId="25">#REF!</definedName>
    <definedName name="ax">#REF!</definedName>
    <definedName name="AXXX2">[25]CAL!#REF!</definedName>
    <definedName name="AXXX3">[25]CAL!#REF!</definedName>
    <definedName name="AXXX3d">[25]CAL!#REF!</definedName>
    <definedName name="AXXXX2">[25]CAL!#REF!</definedName>
    <definedName name="AXXXX3">[25]CAL!#REF!</definedName>
    <definedName name="ay" localSheetId="21">#REF!</definedName>
    <definedName name="ay" localSheetId="25">#REF!</definedName>
    <definedName name="ay">#REF!</definedName>
    <definedName name="azdfrgg">#REF!</definedName>
    <definedName name="aziz" localSheetId="2">[69]Data!$J$9:$K$13</definedName>
    <definedName name="aziz" localSheetId="18">#REF!</definedName>
    <definedName name="aziz" localSheetId="21">[69]Data!$J$9:$K$13</definedName>
    <definedName name="aziz" localSheetId="25">[69]Data!$J$9:$K$13</definedName>
    <definedName name="aziz" localSheetId="15">#REF!</definedName>
    <definedName name="aziz">#REF!</definedName>
    <definedName name="azsa" localSheetId="2" hidden="1">{"'PROFITABILITY'!$A$1:$F$45"}</definedName>
    <definedName name="azsa" localSheetId="22" hidden="1">{"'PROFITABILITY'!$A$1:$F$45"}</definedName>
    <definedName name="azsa" localSheetId="18" hidden="1">{"'PROFITABILITY'!$A$1:$F$45"}</definedName>
    <definedName name="azsa" localSheetId="21" hidden="1">{"'PROFITABILITY'!$A$1:$F$45"}</definedName>
    <definedName name="azsa" localSheetId="25" hidden="1">{"'PROFITABILITY'!$A$1:$F$45"}</definedName>
    <definedName name="azsa" localSheetId="15" hidden="1">{"'PROFITABILITY'!$A$1:$F$45"}</definedName>
    <definedName name="azsa" localSheetId="20" hidden="1">{"'PROFITABILITY'!$A$1:$F$45"}</definedName>
    <definedName name="azsa" hidden="1">{"'PROFITABILITY'!$A$1:$F$45"}</definedName>
    <definedName name="B" localSheetId="21">#REF!</definedName>
    <definedName name="B" localSheetId="25">#REF!</definedName>
    <definedName name="B">#REF!</definedName>
    <definedName name="B___0">#REF!</definedName>
    <definedName name="B___13">#REF!</definedName>
    <definedName name="b_dash">#REF!</definedName>
    <definedName name="B_FLG">#REF!</definedName>
    <definedName name="b1x">#REF!</definedName>
    <definedName name="b1xx">#REF!</definedName>
    <definedName name="b2x">#REF!</definedName>
    <definedName name="b2xx">#REF!</definedName>
    <definedName name="Ba">#REF!</definedName>
    <definedName name="back_pressure">#REF!</definedName>
    <definedName name="BAL">#REF!</definedName>
    <definedName name="ball">#REF!</definedName>
    <definedName name="ballies" localSheetId="2">'[22]Material '!$G$31</definedName>
    <definedName name="ballies" localSheetId="18">#REF!</definedName>
    <definedName name="ballies" localSheetId="21">'[22]Material '!$G$31</definedName>
    <definedName name="ballies" localSheetId="25">'[22]Material '!$G$31</definedName>
    <definedName name="ballies" localSheetId="15">#REF!</definedName>
    <definedName name="ballies">#REF!</definedName>
    <definedName name="bas" localSheetId="2" hidden="1">{"'PROFITABILITY'!$A$1:$F$45"}</definedName>
    <definedName name="bas" localSheetId="22" hidden="1">{"'PROFITABILITY'!$A$1:$F$45"}</definedName>
    <definedName name="bas" localSheetId="18" hidden="1">{"'PROFITABILITY'!$A$1:$F$45"}</definedName>
    <definedName name="bas" localSheetId="21" hidden="1">{"'PROFITABILITY'!$A$1:$F$45"}</definedName>
    <definedName name="bas" localSheetId="25" hidden="1">{"'PROFITABILITY'!$A$1:$F$45"}</definedName>
    <definedName name="bas" localSheetId="15" hidden="1">{"'PROFITABILITY'!$A$1:$F$45"}</definedName>
    <definedName name="bas" localSheetId="20" hidden="1">{"'PROFITABILITY'!$A$1:$F$45"}</definedName>
    <definedName name="bas" hidden="1">{"'PROFITABILITY'!$A$1:$F$45"}</definedName>
    <definedName name="BASE_PLATE">#REF!</definedName>
    <definedName name="BaseCement">[70]Indices!$F$7</definedName>
    <definedName name="BaseClayProducts">[70]Indices!$G$7</definedName>
    <definedName name="BaseDiesel">[70]Indices!$C$7</definedName>
    <definedName name="BaseI1">#REF!</definedName>
    <definedName name="BaseI2">#REF!</definedName>
    <definedName name="BaseI3">#REF!</definedName>
    <definedName name="BaseI4">#REF!</definedName>
    <definedName name="BaseIronSteel">[70]Indices!$E$7</definedName>
    <definedName name="BasekV1">#REF!</definedName>
    <definedName name="BasekV2">#REF!</definedName>
    <definedName name="BasekV3">#REF!</definedName>
    <definedName name="BasekV4">#REF!</definedName>
    <definedName name="BaseLabour">[70]Indices!$D$7</definedName>
    <definedName name="BaseMVA">#REF!</definedName>
    <definedName name="basetrav">#REF!</definedName>
    <definedName name="BASHA">#REF!</definedName>
    <definedName name="Basic_Material_List" localSheetId="2">'[68]Material Rate'!$B$5:$B$17</definedName>
    <definedName name="Basic_Material_List" localSheetId="18">#REF!</definedName>
    <definedName name="Basic_Material_List" localSheetId="21">'[68]Material Rate'!$B$5:$B$17</definedName>
    <definedName name="Basic_Material_List" localSheetId="25">'[68]Material Rate'!$B$5:$B$17</definedName>
    <definedName name="Basic_Material_List" localSheetId="15">#REF!</definedName>
    <definedName name="Basic_Material_List">#REF!</definedName>
    <definedName name="basic_rtu" localSheetId="22">#REF!</definedName>
    <definedName name="basic_rtu" localSheetId="15">#REF!</definedName>
    <definedName name="basic_rtu" localSheetId="20">#REF!</definedName>
    <definedName name="basic_rtu">#REF!</definedName>
    <definedName name="bat">#REF!</definedName>
    <definedName name="bat_det">#REF!</definedName>
    <definedName name="Batching_hot_mix_plant">#REF!</definedName>
    <definedName name="BAUfaktor" localSheetId="22">#REF!</definedName>
    <definedName name="BAUfaktor" localSheetId="20">#REF!</definedName>
    <definedName name="BAUfaktor">#REF!</definedName>
    <definedName name="bawerffg">#REF!</definedName>
    <definedName name="bb" localSheetId="2" hidden="1">{"'PROFITABILITY'!$A$1:$F$45"}</definedName>
    <definedName name="bb" localSheetId="22" hidden="1">{"'PROFITABILITY'!$A$1:$F$45"}</definedName>
    <definedName name="bb" localSheetId="18" hidden="1">{"'PROFITABILITY'!$A$1:$F$45"}</definedName>
    <definedName name="bb" localSheetId="21" hidden="1">{"'PROFITABILITY'!$A$1:$F$45"}</definedName>
    <definedName name="bb" localSheetId="25" hidden="1">{"'PROFITABILITY'!$A$1:$F$45"}</definedName>
    <definedName name="bb" localSheetId="15">#REF!</definedName>
    <definedName name="bb" localSheetId="20" hidden="1">{"'PROFITABILITY'!$A$1:$F$45"}</definedName>
    <definedName name="bb" hidden="1">{"'PROFITABILITY'!$A$1:$F$45"}</definedName>
    <definedName name="bbb" localSheetId="2" hidden="1">{"'PROFITABILITY'!$A$1:$F$45"}</definedName>
    <definedName name="bbb" localSheetId="22" hidden="1">{"'PROFITABILITY'!$A$1:$F$45"}</definedName>
    <definedName name="bbb" localSheetId="18" hidden="1">{"'PROFITABILITY'!$A$1:$F$45"}</definedName>
    <definedName name="bbb" localSheetId="21" hidden="1">{"'PROFITABILITY'!$A$1:$F$45"}</definedName>
    <definedName name="bbb" localSheetId="25" hidden="1">{"'PROFITABILITY'!$A$1:$F$45"}</definedName>
    <definedName name="BBB" localSheetId="15">#REF!</definedName>
    <definedName name="bbb" localSheetId="20" hidden="1">{"'PROFITABILITY'!$A$1:$F$45"}</definedName>
    <definedName name="bbb" hidden="1">{"'PROFITABILITY'!$A$1:$F$45"}</definedName>
    <definedName name="bbbb">#REF!</definedName>
    <definedName name="BBH">#REF!</definedName>
    <definedName name="bc" localSheetId="21">#REF!</definedName>
    <definedName name="bc" localSheetId="25">#REF!</definedName>
    <definedName name="bc">#REF!</definedName>
    <definedName name="bcgf">[55]CLAY!#REF!</definedName>
    <definedName name="bcs">#REF!</definedName>
    <definedName name="bct">#REF!</definedName>
    <definedName name="bcv" localSheetId="2" hidden="1">{"'PROFITABILITY'!$A$1:$F$45"}</definedName>
    <definedName name="bcv" localSheetId="22" hidden="1">{"'PROFITABILITY'!$A$1:$F$45"}</definedName>
    <definedName name="bcv" localSheetId="18" hidden="1">{"'PROFITABILITY'!$A$1:$F$45"}</definedName>
    <definedName name="bcv" localSheetId="21" hidden="1">{"'PROFITABILITY'!$A$1:$F$45"}</definedName>
    <definedName name="bcv" localSheetId="25" hidden="1">{"'PROFITABILITY'!$A$1:$F$45"}</definedName>
    <definedName name="bcv" localSheetId="15" hidden="1">{"'PROFITABILITY'!$A$1:$F$45"}</definedName>
    <definedName name="bcv" localSheetId="20" hidden="1">{"'PROFITABILITY'!$A$1:$F$45"}</definedName>
    <definedName name="bcv" hidden="1">{"'PROFITABILITY'!$A$1:$F$45"}</definedName>
    <definedName name="BD" localSheetId="18">INDEX(#REF!,MATCH(#REF!,#REF!,0))</definedName>
    <definedName name="BD" localSheetId="15">INDEX(#REF!,MATCH(#REF!,#REF!,0))</definedName>
    <definedName name="BD">INDEX(#REF!,MATCH(#REF!,#REF!,0))</definedName>
    <definedName name="BD1_Meas1">#REF!</definedName>
    <definedName name="BD1_Meas2">#REF!</definedName>
    <definedName name="BD1_Meas3">#REF!</definedName>
    <definedName name="BD1CE">#REF!</definedName>
    <definedName name="BD1CL">#REF!</definedName>
    <definedName name="BD1DeltaT">#REF!</definedName>
    <definedName name="BD1EconMeasure">#REF!</definedName>
    <definedName name="BD1Event">#REF!</definedName>
    <definedName name="BD1EventFeas">#REF!</definedName>
    <definedName name="BD1EventInd">#REF!</definedName>
    <definedName name="BD1EventIndMax">#REF!</definedName>
    <definedName name="BD1EventLogic">#REF!</definedName>
    <definedName name="BD1EventMax">#REF!</definedName>
    <definedName name="BD1EventMin">#REF!</definedName>
    <definedName name="BD1EventNames">#REF!</definedName>
    <definedName name="BD1EventStep">#REF!</definedName>
    <definedName name="BD1HC">#REF!</definedName>
    <definedName name="BD1Lambda">#REF!</definedName>
    <definedName name="BD1Max_System">#REF!</definedName>
    <definedName name="BD1Model_Params">#REF!</definedName>
    <definedName name="BD1Mu">#REF!</definedName>
    <definedName name="BD1Next1">#REF!</definedName>
    <definedName name="BD1Next2">#REF!</definedName>
    <definedName name="BD1P_enter">#REF!</definedName>
    <definedName name="BD1P_leave">#REF!</definedName>
    <definedName name="BD1ParamStore">#REF!</definedName>
    <definedName name="BD1State">#REF!</definedName>
    <definedName name="BD1StateCost">#REF!</definedName>
    <definedName name="BD1StateFeas">#REF!</definedName>
    <definedName name="BD1StateInd">#REF!</definedName>
    <definedName name="BD1StateIndMax">#REF!</definedName>
    <definedName name="BD1StateList">#REF!</definedName>
    <definedName name="BD1StateLogic">#REF!</definedName>
    <definedName name="BD1StateMax">#REF!</definedName>
    <definedName name="BD1StateMin">#REF!</definedName>
    <definedName name="BD1StateNames">#REF!</definedName>
    <definedName name="BD1StateStep">#REF!</definedName>
    <definedName name="BD1TimeMeasure">#REF!</definedName>
    <definedName name="BD1TransCost1">#REF!</definedName>
    <definedName name="BD1TransCost2">#REF!</definedName>
    <definedName name="BD1TransEvent1">#REF!</definedName>
    <definedName name="BD1TransEvent2">#REF!</definedName>
    <definedName name="BD1TransEventLogic1">#REF!</definedName>
    <definedName name="BD1TransEventLogic2">#REF!</definedName>
    <definedName name="BD1TransInd1">#REF!</definedName>
    <definedName name="BD1TransInd2">#REF!</definedName>
    <definedName name="BD1TransLogic1">#REF!</definedName>
    <definedName name="BD1TransLogic2">#REF!</definedName>
    <definedName name="BD1TransName1">#REF!</definedName>
    <definedName name="BD1TransName2">#REF!</definedName>
    <definedName name="BD1TransNextState1">#REF!</definedName>
    <definedName name="BD1TransNextState2">#REF!</definedName>
    <definedName name="BD1TransProb1">#REF!</definedName>
    <definedName name="BD1TransProb2">#REF!</definedName>
    <definedName name="BD1TransState1">#REF!</definedName>
    <definedName name="BD1TransState2">#REF!</definedName>
    <definedName name="BD1TransStateLogic1">#REF!</definedName>
    <definedName name="BD1TransStateLogic2">#REF!</definedName>
    <definedName name="BE" localSheetId="18">INDEX(#REF!,MATCH(#REF!,#REF!,0))</definedName>
    <definedName name="BE" localSheetId="21">INDEX(#REF!,MATCH(#REF!,#REF!,0))</definedName>
    <definedName name="BE" localSheetId="25">INDEX(#REF!,MATCH(#REF!,#REF!,0))</definedName>
    <definedName name="BE" localSheetId="15">INDEX(#REF!,MATCH(#REF!,#REF!,0))</definedName>
    <definedName name="BE">INDEX(#REF!,MATCH(#REF!,#REF!,0))</definedName>
    <definedName name="bearings" localSheetId="2">[71]Inputs!$D$16</definedName>
    <definedName name="bearings" localSheetId="18">#REF!</definedName>
    <definedName name="bearings" localSheetId="21">[71]Inputs!$D$16</definedName>
    <definedName name="bearings" localSheetId="25">[71]Inputs!$D$16</definedName>
    <definedName name="bearings" localSheetId="15">#REF!</definedName>
    <definedName name="bearings">#REF!</definedName>
    <definedName name="Beg_Bal">#REF!</definedName>
    <definedName name="Beldar" localSheetId="15">#REF!</definedName>
    <definedName name="Beldar">#REF!</definedName>
    <definedName name="BEN" localSheetId="22">#REF!</definedName>
    <definedName name="BEN" localSheetId="20">#REF!</definedName>
    <definedName name="BEN">#REF!</definedName>
    <definedName name="BEND">#REF!</definedName>
    <definedName name="Benefits" localSheetId="22">#REF!</definedName>
    <definedName name="Benefits" localSheetId="20">#REF!</definedName>
    <definedName name="Benefits">#REF!</definedName>
    <definedName name="BENJ">#REF!</definedName>
    <definedName name="Bentonite" localSheetId="2">[72]RA!$P$27</definedName>
    <definedName name="Bentonite" localSheetId="18">#REF!</definedName>
    <definedName name="Bentonite" localSheetId="21">[72]RA!$P$27</definedName>
    <definedName name="Bentonite" localSheetId="25">[72]RA!$P$27</definedName>
    <definedName name="Bentonite" localSheetId="15">#REF!</definedName>
    <definedName name="Bentonite">#REF!</definedName>
    <definedName name="beta" localSheetId="22">#REF!</definedName>
    <definedName name="beta" localSheetId="15">#REF!</definedName>
    <definedName name="beta" localSheetId="20">#REF!</definedName>
    <definedName name="beta">#REF!</definedName>
    <definedName name="BF" localSheetId="22">INDEX(#REF!,MATCH(#REF!,#REF!,0))</definedName>
    <definedName name="BF" localSheetId="18">INDEX(#REF!,MATCH(#REF!,#REF!,0))</definedName>
    <definedName name="BF" localSheetId="21">INDEX(#REF!,MATCH(#REF!,#REF!,0))</definedName>
    <definedName name="BF" localSheetId="25">INDEX(#REF!,MATCH(#REF!,#REF!,0))</definedName>
    <definedName name="BF" localSheetId="15">#REF!</definedName>
    <definedName name="BF" localSheetId="20">INDEX(#REF!,MATCH(#REF!,#REF!,0))</definedName>
    <definedName name="BF">INDEX(#REF!,MATCH(#REF!,#REF!,0))</definedName>
    <definedName name="BG" localSheetId="22">#REF!</definedName>
    <definedName name="BG" localSheetId="20">#REF!</definedName>
    <definedName name="BG">#REF!</definedName>
    <definedName name="BG_CHGS">#REF!</definedName>
    <definedName name="BG_RATE">#REF!</definedName>
    <definedName name="BGrP">#REF!</definedName>
    <definedName name="BGT3_WORKING">#REF!</definedName>
    <definedName name="BH" localSheetId="22">INDEX(#REF!,MATCH(#REF!,#REF!,0))</definedName>
    <definedName name="BH" localSheetId="18">INDEX(#REF!,MATCH(#REF!,#REF!,0))</definedName>
    <definedName name="BH" localSheetId="21">INDEX(#REF!,MATCH(#REF!,#REF!,0))</definedName>
    <definedName name="BH" localSheetId="25">INDEX(#REF!,MATCH(#REF!,#REF!,0))</definedName>
    <definedName name="bh" localSheetId="15">#REF!</definedName>
    <definedName name="BH" localSheetId="20">INDEX(#REF!,MATCH(#REF!,#REF!,0))</definedName>
    <definedName name="BH">INDEX(#REF!,MATCH(#REF!,#REF!,0))</definedName>
    <definedName name="bhaska1">#REF!</definedName>
    <definedName name="bhaskar">#REF!</definedName>
    <definedName name="Bhisti">#REF!</definedName>
    <definedName name="bhs">[73]strain!#REF!</definedName>
    <definedName name="BI" localSheetId="22">INDEX(#REF!,MATCH(#REF!,#REF!,0))</definedName>
    <definedName name="BI" localSheetId="18">INDEX(#REF!,MATCH(#REF!,#REF!,0))</definedName>
    <definedName name="BI" localSheetId="15">#REF!</definedName>
    <definedName name="BI" localSheetId="20">INDEX(#REF!,MATCH(#REF!,#REF!,0))</definedName>
    <definedName name="BI">INDEX(#REF!,MATCH(#REF!,#REF!,0))</definedName>
    <definedName name="BID_CURR">#REF!</definedName>
    <definedName name="Bidder_Quote_Ref_No">#REF!</definedName>
    <definedName name="biddername">#N/A</definedName>
    <definedName name="BILLNOWISE">#REF!</definedName>
    <definedName name="Bilu">#REF!</definedName>
    <definedName name="Bilu2">#REF!</definedName>
    <definedName name="Bilu3">#REF!</definedName>
    <definedName name="Bindingwire">#REF!</definedName>
    <definedName name="bitpressuredis" localSheetId="2">'[74]Machinary_Road Work'!$K$7</definedName>
    <definedName name="bitpressuredis" localSheetId="18">#REF!</definedName>
    <definedName name="bitpressuredis" localSheetId="21">'[74]Machinary_Road Work'!$K$7</definedName>
    <definedName name="bitpressuredis" localSheetId="25">'[74]Machinary_Road Work'!$K$7</definedName>
    <definedName name="bitpressuredis" localSheetId="15">#REF!</definedName>
    <definedName name="bitpressuredis">#REF!</definedName>
    <definedName name="BJ" localSheetId="18">INDEX(#REF!,MATCH(#REF!,#REF!,0))</definedName>
    <definedName name="BJ" localSheetId="15">INDEX(#REF!,MATCH(#REF!,#REF!,0))</definedName>
    <definedName name="BJ">INDEX(#REF!,MATCH(#REF!,#REF!,0))</definedName>
    <definedName name="BK" localSheetId="18">INDEX(#REF!,MATCH(#REF!,#REF!,0))</definedName>
    <definedName name="BK" localSheetId="15">INDEX(#REF!,MATCH(#REF!,#REF!,0))</definedName>
    <definedName name="BK">INDEX(#REF!,MATCH(#REF!,#REF!,0))</definedName>
    <definedName name="BKS" localSheetId="2">[75]BOQ!#REF!</definedName>
    <definedName name="BKS" localSheetId="18">#REF!</definedName>
    <definedName name="BKS" localSheetId="21">[75]BOQ!#REF!</definedName>
    <definedName name="BKS" localSheetId="25">[75]BOQ!#REF!</definedName>
    <definedName name="BKS" localSheetId="15">#REF!</definedName>
    <definedName name="BKS">#REF!</definedName>
    <definedName name="BL" localSheetId="18">INDEX(#REF!,MATCH(#REF!,#REF!,0))</definedName>
    <definedName name="BL" localSheetId="15">INDEX(#REF!,MATCH(#REF!,#REF!,0))</definedName>
    <definedName name="BL">INDEX(#REF!,MATCH(#REF!,#REF!,0))</definedName>
    <definedName name="BL2A">#N/A</definedName>
    <definedName name="BL2A2">#N/A</definedName>
    <definedName name="BL2AA">#N/A</definedName>
    <definedName name="BL2AAA">#N/A</definedName>
    <definedName name="BL2B">#N/A</definedName>
    <definedName name="BL2BB">#N/A</definedName>
    <definedName name="BL2BBB">#N/A</definedName>
    <definedName name="BL2C">#N/A</definedName>
    <definedName name="BL2CC">#N/A</definedName>
    <definedName name="BL2CCC">#N/A</definedName>
    <definedName name="BL3A">#N/A</definedName>
    <definedName name="BL3AA">#N/A</definedName>
    <definedName name="BL3AAA">#N/A</definedName>
    <definedName name="BL3B">#N/A</definedName>
    <definedName name="BL3BB">#N/A</definedName>
    <definedName name="BL3BBB">#N/A</definedName>
    <definedName name="BL3C">#N/A</definedName>
    <definedName name="BL3CC">#N/A</definedName>
    <definedName name="BL3CCC">#N/A</definedName>
    <definedName name="BL4A">#N/A</definedName>
    <definedName name="BL4AA">#N/A</definedName>
    <definedName name="BL4AAA">#N/A</definedName>
    <definedName name="BL4B">#N/A</definedName>
    <definedName name="BL4BB">#N/A</definedName>
    <definedName name="BL4BBB">#N/A</definedName>
    <definedName name="BL4C">#N/A</definedName>
    <definedName name="BL4CC">#N/A</definedName>
    <definedName name="BL4CCC">#N/A</definedName>
    <definedName name="BL5A">#N/A</definedName>
    <definedName name="BL5AA">#N/A</definedName>
    <definedName name="BL5AAA">#N/A</definedName>
    <definedName name="BL5B">#N/A</definedName>
    <definedName name="BL5BB">#N/A</definedName>
    <definedName name="BL5BBB">#N/A</definedName>
    <definedName name="BL5C">#N/A</definedName>
    <definedName name="BL5CC">#N/A</definedName>
    <definedName name="BL5CCC">#N/A</definedName>
    <definedName name="blhvhb" hidden="1">#REF!</definedName>
    <definedName name="BlkS" localSheetId="2">[12]Basicrates!$D$145</definedName>
    <definedName name="BlkS" localSheetId="18">#REF!</definedName>
    <definedName name="BlkS" localSheetId="21">[12]Basicrates!$D$145</definedName>
    <definedName name="BlkS" localSheetId="25">[12]Basicrates!$D$145</definedName>
    <definedName name="BlkS" localSheetId="15">#REF!</definedName>
    <definedName name="BlkS">#REF!</definedName>
    <definedName name="BM" localSheetId="22">#REF!</definedName>
    <definedName name="BM" localSheetId="15">#REF!</definedName>
    <definedName name="BM" localSheetId="20">#REF!</definedName>
    <definedName name="BM">#REF!</definedName>
    <definedName name="Bn" localSheetId="22">#REF!</definedName>
    <definedName name="Bn" localSheetId="20">#REF!</definedName>
    <definedName name="Bn">#REF!</definedName>
    <definedName name="BODY1">#REF!</definedName>
    <definedName name="BODY2">#REF!</definedName>
    <definedName name="boisar" localSheetId="22">#REF!</definedName>
    <definedName name="boisar" localSheetId="20">#REF!</definedName>
    <definedName name="boisar">#REF!</definedName>
    <definedName name="BOISAR_BAYWISE">#REF!</definedName>
    <definedName name="bol">#REF!</definedName>
    <definedName name="BOLT">#REF!</definedName>
    <definedName name="BoltCircle">#REF!</definedName>
    <definedName name="BoltCircleOrPoleOD">#REF!</definedName>
    <definedName name="bom" localSheetId="22">#REF!</definedName>
    <definedName name="bom" localSheetId="20">#REF!</definedName>
    <definedName name="bom" localSheetId="3">#REF!</definedName>
    <definedName name="bom">#REF!</definedName>
    <definedName name="BOM_PR">#REF!</definedName>
    <definedName name="BOM_PR_TOT">#REF!</definedName>
    <definedName name="boml">#REF!</definedName>
    <definedName name="bondstone" localSheetId="2">'[22]Material '!$G$40</definedName>
    <definedName name="bondstone" localSheetId="18">#REF!</definedName>
    <definedName name="bondstone" localSheetId="21">'[22]Material '!$G$40</definedName>
    <definedName name="bondstone" localSheetId="25">'[22]Material '!$G$40</definedName>
    <definedName name="bondstone" localSheetId="15">#REF!</definedName>
    <definedName name="bondstone">#REF!</definedName>
    <definedName name="BONPSCHE" localSheetId="22">#REF!</definedName>
    <definedName name="BONPSCHE" localSheetId="15">#REF!</definedName>
    <definedName name="BONPSCHE" localSheetId="20">#REF!</definedName>
    <definedName name="BONPSCHE">#REF!</definedName>
    <definedName name="BOQ">#REF!</definedName>
    <definedName name="BOQ_1">"#REF!"</definedName>
    <definedName name="boq_type" localSheetId="18">#REF!</definedName>
    <definedName name="boq_type">#REF!</definedName>
    <definedName name="boq_version" localSheetId="18">#REF!</definedName>
    <definedName name="boq_version">#REF!</definedName>
    <definedName name="BOSS" localSheetId="2">#REF!</definedName>
    <definedName name="BOSS" localSheetId="22">#REF!</definedName>
    <definedName name="BOSS" localSheetId="20">#REF!</definedName>
    <definedName name="BOSS">#REF!</definedName>
    <definedName name="botl">#REF!</definedName>
    <definedName name="botn">#REF!</definedName>
    <definedName name="BOX" localSheetId="2">#REF!</definedName>
    <definedName name="BOX">#REF!</definedName>
    <definedName name="bp" localSheetId="21">#REF!</definedName>
    <definedName name="bp" localSheetId="25">#REF!</definedName>
    <definedName name="bp">#REF!</definedName>
    <definedName name="bpf">#REF!</definedName>
    <definedName name="bps" localSheetId="22">#REF!</definedName>
    <definedName name="bps" localSheetId="20">#REF!</definedName>
    <definedName name="bps" localSheetId="3">#REF!</definedName>
    <definedName name="bps">#REF!</definedName>
    <definedName name="BQ">#REF!</definedName>
    <definedName name="BR_Resou" localSheetId="22">#REF!</definedName>
    <definedName name="BR_Resou" localSheetId="20">#REF!</definedName>
    <definedName name="BR_Resou" localSheetId="3">#REF!</definedName>
    <definedName name="BR_Resou">#REF!</definedName>
    <definedName name="Breadth_of_base_slab">#REF!</definedName>
    <definedName name="Breadth_of_cover_slab">#REF!</definedName>
    <definedName name="Breadth_of_PCC_Layer">#REF!</definedName>
    <definedName name="Breadth_of_the_section">#REF!</definedName>
    <definedName name="Breaks">#REF!</definedName>
    <definedName name="BRICK">#REF!</definedName>
    <definedName name="Bridge" localSheetId="2" hidden="1">{"form-D1",#N/A,FALSE,"FORM-D1";"form-D1_amt",#N/A,FALSE,"FORM-D1"}</definedName>
    <definedName name="Bridge" localSheetId="22" hidden="1">{"form-D1",#N/A,FALSE,"FORM-D1";"form-D1_amt",#N/A,FALSE,"FORM-D1"}</definedName>
    <definedName name="Bridge" localSheetId="18" hidden="1">{"form-D1",#N/A,FALSE,"FORM-D1";"form-D1_amt",#N/A,FALSE,"FORM-D1"}</definedName>
    <definedName name="Bridge" localSheetId="21" hidden="1">{"form-D1",#N/A,FALSE,"FORM-D1";"form-D1_amt",#N/A,FALSE,"FORM-D1"}</definedName>
    <definedName name="Bridge" localSheetId="25" hidden="1">{"form-D1",#N/A,FALSE,"FORM-D1";"form-D1_amt",#N/A,FALSE,"FORM-D1"}</definedName>
    <definedName name="Bridge" localSheetId="15" hidden="1">{"form-D1",#N/A,FALSE,"FORM-D1";"form-D1_amt",#N/A,FALSE,"FORM-D1"}</definedName>
    <definedName name="Bridge" localSheetId="20" hidden="1">{"form-D1",#N/A,FALSE,"FORM-D1";"form-D1_amt",#N/A,FALSE,"FORM-D1"}</definedName>
    <definedName name="Bridge" hidden="1">{"form-D1",#N/A,FALSE,"FORM-D1";"form-D1_amt",#N/A,FALSE,"FORM-D1"}</definedName>
    <definedName name="brk" localSheetId="15">#REF!</definedName>
    <definedName name="brk">#REF!</definedName>
    <definedName name="bs" localSheetId="22">#REF!</definedName>
    <definedName name="BS" localSheetId="15">#REF!</definedName>
    <definedName name="bs" localSheetId="20">#REF!</definedName>
    <definedName name="bs">#REF!</definedName>
    <definedName name="BS_9A" localSheetId="22">#REF!</definedName>
    <definedName name="BS_9A" localSheetId="20">#REF!</definedName>
    <definedName name="BS_9A">#REF!</definedName>
    <definedName name="BS_9B" localSheetId="22">#REF!</definedName>
    <definedName name="BS_9B" localSheetId="20">#REF!</definedName>
    <definedName name="BS_9B">#REF!</definedName>
    <definedName name="bt80.100" localSheetId="2">'[76]Abs PMRL'!$B$292</definedName>
    <definedName name="bt80.100" localSheetId="18">#REF!</definedName>
    <definedName name="bt80.100" localSheetId="21">'[76]Abs PMRL'!$B$292</definedName>
    <definedName name="bt80.100" localSheetId="25">'[76]Abs PMRL'!$B$292</definedName>
    <definedName name="bt80.100" localSheetId="15">#REF!</definedName>
    <definedName name="bt80.100">#REF!</definedName>
    <definedName name="btb_musd" localSheetId="22">#REF!</definedName>
    <definedName name="btb_musd" localSheetId="21">#REF!</definedName>
    <definedName name="btb_musd" localSheetId="25">#REF!</definedName>
    <definedName name="btb_musd" localSheetId="20">#REF!</definedName>
    <definedName name="btb_musd" localSheetId="3">#REF!</definedName>
    <definedName name="btb_musd">#REF!</definedName>
    <definedName name="bua">#REF!</definedName>
    <definedName name="bUB">#REF!</definedName>
    <definedName name="BUDDHA">#REF!</definedName>
    <definedName name="budgets">#REF!</definedName>
    <definedName name="building" localSheetId="2">'[77]DETAILED  BOQ'!$A$2</definedName>
    <definedName name="building" localSheetId="22">#REF!</definedName>
    <definedName name="building" localSheetId="18">#REF!</definedName>
    <definedName name="building" localSheetId="21">'[77]DETAILED  BOQ'!$A$2</definedName>
    <definedName name="building" localSheetId="25">'[77]DETAILED  BOQ'!$A$2</definedName>
    <definedName name="building" localSheetId="15">#REF!</definedName>
    <definedName name="building" localSheetId="20">#REF!</definedName>
    <definedName name="building">#REF!</definedName>
    <definedName name="building___0" localSheetId="2">'[78]ANNEXURE-A'!$A$2</definedName>
    <definedName name="building___0" localSheetId="18">#REF!</definedName>
    <definedName name="building___0" localSheetId="21">'[78]ANNEXURE-A'!$A$2</definedName>
    <definedName name="building___0" localSheetId="25">'[78]ANNEXURE-A'!$A$2</definedName>
    <definedName name="building___0" localSheetId="15">#REF!</definedName>
    <definedName name="building___0">#REF!</definedName>
    <definedName name="building___11" localSheetId="2">'[78]ANNEXURE-A'!$A$2</definedName>
    <definedName name="building___11" localSheetId="18">#REF!</definedName>
    <definedName name="building___11" localSheetId="21">'[78]ANNEXURE-A'!$A$2</definedName>
    <definedName name="building___11" localSheetId="25">'[78]ANNEXURE-A'!$A$2</definedName>
    <definedName name="building___11" localSheetId="15">#REF!</definedName>
    <definedName name="building___11">#REF!</definedName>
    <definedName name="building___12" localSheetId="2">'[78]ANNEXURE-A'!$A$2</definedName>
    <definedName name="building___12" localSheetId="18">#REF!</definedName>
    <definedName name="building___12" localSheetId="21">'[78]ANNEXURE-A'!$A$2</definedName>
    <definedName name="building___12" localSheetId="25">'[78]ANNEXURE-A'!$A$2</definedName>
    <definedName name="building___12" localSheetId="15">#REF!</definedName>
    <definedName name="building___12">#REF!</definedName>
    <definedName name="BuiltIn_AutoFilter___1" localSheetId="15">#REF!</definedName>
    <definedName name="BuiltIn_AutoFilter___1">#REF!</definedName>
    <definedName name="BuiltIn_AutoFilter___17" localSheetId="15">#REF!</definedName>
    <definedName name="BuiltIn_AutoFilter___17">#REF!</definedName>
    <definedName name="BuiltIn_AutoFilter___19">#REF!</definedName>
    <definedName name="BuiltIn_AutoFilter___6_2">"#REF!"</definedName>
    <definedName name="BuiltIn_AutoFilter___6_3">"#REF!"</definedName>
    <definedName name="BuiltIn_AutoFilter___6_4">"#REF!"</definedName>
    <definedName name="BuiltIn_Consolidate_Area___2">NA()</definedName>
    <definedName name="BuiltIn_Consolidate_Area___3">NA()</definedName>
    <definedName name="BuiltIn_Consolidate_Area___4">NA()</definedName>
    <definedName name="BuiltIn_Consolidate_Area___5">NA()</definedName>
    <definedName name="BuiltIn_Consolidate_Area___6">NA()</definedName>
    <definedName name="BuiltIn_Consolidate_Area___7">NA()</definedName>
    <definedName name="BuiltIn_Consolidate_Area___9">NA()</definedName>
    <definedName name="BuiltIn_Print_Area" localSheetId="2">#REF!</definedName>
    <definedName name="BuiltIn_Print_Area" localSheetId="22">#REF!</definedName>
    <definedName name="BuiltIn_Print_Area" localSheetId="15">#REF!</definedName>
    <definedName name="BuiltIn_Print_Area" localSheetId="20">#REF!</definedName>
    <definedName name="BuiltIn_Print_Area">#REF!</definedName>
    <definedName name="BuiltIn_Print_Area___0" localSheetId="2">#REF!</definedName>
    <definedName name="BuiltIn_Print_Area___0" localSheetId="15">#REF!</definedName>
    <definedName name="BuiltIn_Print_Area___0">#REF!</definedName>
    <definedName name="BuiltIn_Print_Area___0___0" localSheetId="2">#REF!</definedName>
    <definedName name="BuiltIn_Print_Area___0___0">#REF!</definedName>
    <definedName name="BuiltIn_Print_Area___0___0___0">#REF!</definedName>
    <definedName name="BuiltIn_Print_Area___0___0___0___0">#REF!</definedName>
    <definedName name="BuiltIn_Print_Area___0___0___0___0___0">#REF!</definedName>
    <definedName name="BuiltIn_Print_Area___0___0___0___0___0___0">#REF!</definedName>
    <definedName name="BuiltIn_Print_Area___0___0___0___0___0___0___0">#REF!</definedName>
    <definedName name="BuiltIn_Print_Area___0___0___0___0___0___0___0___0">#REF!</definedName>
    <definedName name="BuiltIn_Print_Area___0___0___0___0___0___0___0___0___0">#REF!</definedName>
    <definedName name="BuiltIn_Print_Area___0___0___0___0___0___0___0___0___0___0">#REF!</definedName>
    <definedName name="BuiltIn_Print_Area___0___0___0___0___0___0___0___0___0___0___0">#REF!</definedName>
    <definedName name="BuiltIn_Print_Area___0___0___0___0___0___0___0___0___0___0___0___0">#REF!</definedName>
    <definedName name="BuiltIn_Print_Area___0___0___0___0___0___0___0___0___0___0___0___0___0">#REF!</definedName>
    <definedName name="BuiltIn_Print_Area___0___0___0___0___0___0___0___0___0___0___0___0___0___0">#REF!</definedName>
    <definedName name="BuiltIn_Print_Titles">#REF!</definedName>
    <definedName name="BuiltIn_Print_Titles___0" localSheetId="21">#REF!</definedName>
    <definedName name="BuiltIn_Print_Titles___0" localSheetId="25">#REF!</definedName>
    <definedName name="BuiltIn_Print_Titles___0">#REF!</definedName>
    <definedName name="BuiltIn_Print_Titles___0___0">#REF!</definedName>
    <definedName name="BuiltIn_Print_Titles___0___0___0">#REF!</definedName>
    <definedName name="BuiltIn_Print_Titles___0___0___0___0">#REF!</definedName>
    <definedName name="BuiltIn_Print_Titles___0___0___0___0___0">#REF!</definedName>
    <definedName name="BuiltIn_Print_Titles___0___0___0___0___0___0">#REF!</definedName>
    <definedName name="BuiltIn_Print_Titles___0___0___0___0___0___0___0">#REF!</definedName>
    <definedName name="BuiltIn_Print_Titles___0___0___0___0___0___0___0___0">#REF!</definedName>
    <definedName name="BuiltIn_Print_Titles___0___0___0___0___0___0___0___0___0">#REF!</definedName>
    <definedName name="BuiltIn_Print_Titles___0___0___0___0___0___0___0___0___0___0">#REF!</definedName>
    <definedName name="BuiltIn_Print_Titles___0___0___0___0___0___0___0___0___0___0___0">#REF!</definedName>
    <definedName name="BuiltIn_Print_Titles___0___0___0___0___0___0___0___0___0___0___0___0">#REF!</definedName>
    <definedName name="BuiltIn_Print_Titles___0___0___0___0___0___0___0___0___0___0___0___0___0">#REF!</definedName>
    <definedName name="BuiltIn_Print_Titles___0___0___0___0___0___0___0___0___0___0___0___0___0___0">#REF!</definedName>
    <definedName name="butterfly">#REF!</definedName>
    <definedName name="Button_5">"AS_PER_TALLY_31_09_04_ONYX_List"</definedName>
    <definedName name="Button_7">"AS_PER_TALLY_31_09_04_ONYX_List1"</definedName>
    <definedName name="Button_8">"AS_PER_TALLY_31_09_04_ONYX_List1"</definedName>
    <definedName name="BW" localSheetId="18">#REF!</definedName>
    <definedName name="BW">#REF!</definedName>
    <definedName name="Bx" localSheetId="22">#REF!</definedName>
    <definedName name="Bx" localSheetId="18">#REF!</definedName>
    <definedName name="Bx" localSheetId="20">#REF!</definedName>
    <definedName name="Bx">#REF!</definedName>
    <definedName name="Bx___0">#REF!</definedName>
    <definedName name="Bx___13">#REF!</definedName>
    <definedName name="Bxx">#REF!</definedName>
    <definedName name="by_weld">#REF!</definedName>
    <definedName name="C_">#REF!</definedName>
    <definedName name="c_1" localSheetId="2">'[79]C-1'!$G$36</definedName>
    <definedName name="c_1" localSheetId="18">#REF!</definedName>
    <definedName name="c_1" localSheetId="21">'[79]C-1'!$G$36</definedName>
    <definedName name="c_1" localSheetId="25">'[79]C-1'!$G$36</definedName>
    <definedName name="c_1" localSheetId="15">#REF!</definedName>
    <definedName name="c_1">#REF!</definedName>
    <definedName name="c_10" localSheetId="2">'[79]C-10'!$G$54</definedName>
    <definedName name="c_10" localSheetId="18">#REF!</definedName>
    <definedName name="c_10" localSheetId="21">'[79]C-10'!$G$54</definedName>
    <definedName name="c_10" localSheetId="25">'[79]C-10'!$G$54</definedName>
    <definedName name="c_10" localSheetId="15">#REF!</definedName>
    <definedName name="c_10">#REF!</definedName>
    <definedName name="c_11" localSheetId="2">'[79]C-11'!$G$20</definedName>
    <definedName name="c_11" localSheetId="18">#REF!</definedName>
    <definedName name="c_11" localSheetId="21">'[79]C-11'!$G$20</definedName>
    <definedName name="c_11" localSheetId="25">'[79]C-11'!$G$20</definedName>
    <definedName name="c_11" localSheetId="15">#REF!</definedName>
    <definedName name="c_11">#REF!</definedName>
    <definedName name="c_12" localSheetId="2">'[79]C-12'!$G$12</definedName>
    <definedName name="c_12" localSheetId="18">#REF!</definedName>
    <definedName name="c_12" localSheetId="21">'[79]C-12'!$G$12</definedName>
    <definedName name="c_12" localSheetId="25">'[79]C-12'!$G$12</definedName>
    <definedName name="c_12" localSheetId="15">#REF!</definedName>
    <definedName name="c_12">#REF!</definedName>
    <definedName name="c_2" localSheetId="2">'[79]C-2'!$G$35</definedName>
    <definedName name="c_2" localSheetId="18">#REF!</definedName>
    <definedName name="c_2" localSheetId="21">'[79]C-2'!$G$35</definedName>
    <definedName name="c_2" localSheetId="25">'[79]C-2'!$G$35</definedName>
    <definedName name="c_2" localSheetId="15">#REF!</definedName>
    <definedName name="c_2">#REF!</definedName>
    <definedName name="c_3" localSheetId="2">'[79]C-3'!$G$23</definedName>
    <definedName name="c_3" localSheetId="18">#REF!</definedName>
    <definedName name="c_3" localSheetId="21">'[79]C-3'!$G$23</definedName>
    <definedName name="c_3" localSheetId="25">'[79]C-3'!$G$23</definedName>
    <definedName name="c_3" localSheetId="15">#REF!</definedName>
    <definedName name="c_3">#REF!</definedName>
    <definedName name="c_4" localSheetId="2">'[79]C-4'!$G$24</definedName>
    <definedName name="c_4" localSheetId="18">#REF!</definedName>
    <definedName name="c_4" localSheetId="21">'[79]C-4'!$G$24</definedName>
    <definedName name="c_4" localSheetId="25">'[79]C-4'!$G$24</definedName>
    <definedName name="c_4" localSheetId="15">#REF!</definedName>
    <definedName name="c_4">#REF!</definedName>
    <definedName name="c_5" localSheetId="2">'[79]C-5'!$G$25</definedName>
    <definedName name="c_5" localSheetId="18">#REF!</definedName>
    <definedName name="c_5" localSheetId="21">'[79]C-5'!$G$25</definedName>
    <definedName name="c_5" localSheetId="25">'[79]C-5'!$G$25</definedName>
    <definedName name="c_5" localSheetId="15">#REF!</definedName>
    <definedName name="c_5">#REF!</definedName>
    <definedName name="c_5a" localSheetId="2">'[79]C-5A'!$G$22</definedName>
    <definedName name="c_5a" localSheetId="18">#REF!</definedName>
    <definedName name="c_5a" localSheetId="21">'[79]C-5A'!$G$22</definedName>
    <definedName name="c_5a" localSheetId="25">'[79]C-5A'!$G$22</definedName>
    <definedName name="c_5a" localSheetId="15">#REF!</definedName>
    <definedName name="c_5a">#REF!</definedName>
    <definedName name="c_6" localSheetId="2">'[79]C-6'!$G$49</definedName>
    <definedName name="c_6" localSheetId="18">#REF!</definedName>
    <definedName name="c_6" localSheetId="21">'[79]C-6'!$G$49</definedName>
    <definedName name="c_6" localSheetId="25">'[79]C-6'!$G$49</definedName>
    <definedName name="c_6" localSheetId="15">#REF!</definedName>
    <definedName name="c_6">#REF!</definedName>
    <definedName name="c_6a" localSheetId="2">'[79]C-6A'!$G$48</definedName>
    <definedName name="c_6a" localSheetId="18">#REF!</definedName>
    <definedName name="c_6a" localSheetId="21">'[79]C-6A'!$G$48</definedName>
    <definedName name="c_6a" localSheetId="25">'[79]C-6A'!$G$48</definedName>
    <definedName name="c_6a" localSheetId="15">#REF!</definedName>
    <definedName name="c_6a">#REF!</definedName>
    <definedName name="c_7" localSheetId="2">'[79]C-7'!$H$40</definedName>
    <definedName name="c_7" localSheetId="18">#REF!</definedName>
    <definedName name="c_7" localSheetId="21">'[79]C-7'!$H$40</definedName>
    <definedName name="c_7" localSheetId="25">'[79]C-7'!$H$40</definedName>
    <definedName name="c_7" localSheetId="15">#REF!</definedName>
    <definedName name="c_7">#REF!</definedName>
    <definedName name="c_8" localSheetId="2">'[79]C-8'!$G$31</definedName>
    <definedName name="c_8" localSheetId="18">#REF!</definedName>
    <definedName name="c_8" localSheetId="21">'[79]C-8'!$G$31</definedName>
    <definedName name="c_8" localSheetId="25">'[79]C-8'!$G$31</definedName>
    <definedName name="c_8" localSheetId="15">#REF!</definedName>
    <definedName name="c_8">#REF!</definedName>
    <definedName name="c_9" localSheetId="2">'[79]C-9'!$G$32</definedName>
    <definedName name="c_9" localSheetId="18">#REF!</definedName>
    <definedName name="c_9" localSheetId="21">'[79]C-9'!$G$32</definedName>
    <definedName name="c_9" localSheetId="25">'[79]C-9'!$G$32</definedName>
    <definedName name="c_9" localSheetId="15">#REF!</definedName>
    <definedName name="c_9">#REF!</definedName>
    <definedName name="c_margin" localSheetId="22">#REF!</definedName>
    <definedName name="c_margin" localSheetId="15">#REF!</definedName>
    <definedName name="c_margin" localSheetId="20">#REF!</definedName>
    <definedName name="c_margin">#REF!</definedName>
    <definedName name="C_VALUE" localSheetId="22">#REF!</definedName>
    <definedName name="C_VALUE" localSheetId="20">#REF!</definedName>
    <definedName name="C_VALUE">#REF!</definedName>
    <definedName name="Ca" localSheetId="22">#REF!</definedName>
    <definedName name="ca" localSheetId="15">#REF!*1.507</definedName>
    <definedName name="Ca" localSheetId="20">#REF!</definedName>
    <definedName name="Ca">#REF!</definedName>
    <definedName name="caa" localSheetId="2" hidden="1">{"'PROFITABILITY'!$A$1:$F$45"}</definedName>
    <definedName name="caa" localSheetId="22" hidden="1">{"'PROFITABILITY'!$A$1:$F$45"}</definedName>
    <definedName name="caa" localSheetId="18" hidden="1">{"'PROFITABILITY'!$A$1:$F$45"}</definedName>
    <definedName name="caa" localSheetId="21" hidden="1">{"'PROFITABILITY'!$A$1:$F$45"}</definedName>
    <definedName name="caa" localSheetId="25" hidden="1">{"'PROFITABILITY'!$A$1:$F$45"}</definedName>
    <definedName name="caa" localSheetId="15" hidden="1">{"'PROFITABILITY'!$A$1:$F$45"}</definedName>
    <definedName name="caa" localSheetId="20" hidden="1">{"'PROFITABILITY'!$A$1:$F$45"}</definedName>
    <definedName name="caa" hidden="1">{"'PROFITABILITY'!$A$1:$F$45"}</definedName>
    <definedName name="CABLE" localSheetId="22">#REF!</definedName>
    <definedName name="CABLE" localSheetId="20">#REF!</definedName>
    <definedName name="CABLE" localSheetId="3">#REF!</definedName>
    <definedName name="CABLE">#REF!</definedName>
    <definedName name="CABLE_A">#REF!</definedName>
    <definedName name="CABLE_G">#REF!</definedName>
    <definedName name="Cable_Size">#REF!</definedName>
    <definedName name="CABLE1">#REF!</definedName>
    <definedName name="cal">#REF!</definedName>
    <definedName name="CalcAgencyPrice">#REF!</definedName>
    <definedName name="can">#REF!</definedName>
    <definedName name="cant" localSheetId="21">#REF!</definedName>
    <definedName name="cant" localSheetId="25">#REF!</definedName>
    <definedName name="cant">#REF!</definedName>
    <definedName name="cap" localSheetId="22">#REF!</definedName>
    <definedName name="cap" localSheetId="20">#REF!</definedName>
    <definedName name="cap" localSheetId="3">#REF!</definedName>
    <definedName name="cap">#REF!</definedName>
    <definedName name="CAPA1">#N/A</definedName>
    <definedName name="CAPA11">#N/A</definedName>
    <definedName name="CAPA111">#N/A</definedName>
    <definedName name="CAPA2">#N/A</definedName>
    <definedName name="CAPA22">#N/A</definedName>
    <definedName name="CAPA222">#N/A</definedName>
    <definedName name="CAPA3">#N/A</definedName>
    <definedName name="CAPA33">#N/A</definedName>
    <definedName name="CAPA333">#N/A</definedName>
    <definedName name="CAPA4">#N/A</definedName>
    <definedName name="CAPA44">#N/A</definedName>
    <definedName name="CAPA444">#N/A</definedName>
    <definedName name="CAPA7">#N/A</definedName>
    <definedName name="CAPA77">#N/A</definedName>
    <definedName name="CAPA777">#N/A</definedName>
    <definedName name="CAPAPR">#REF!</definedName>
    <definedName name="CAPAUG">#REF!</definedName>
    <definedName name="CAPDEC">#REF!</definedName>
    <definedName name="CAPFEB">#REF!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pet">#REF!</definedName>
    <definedName name="carpet___0">#REF!</definedName>
    <definedName name="carpet___11">#REF!</definedName>
    <definedName name="carpet___12">#REF!</definedName>
    <definedName name="CARPET1">#REF!</definedName>
    <definedName name="CARPI">#REF!</definedName>
    <definedName name="cash" localSheetId="21">#REF!</definedName>
    <definedName name="cash" localSheetId="25">#REF!</definedName>
    <definedName name="cash">#REF!</definedName>
    <definedName name="cashfloaa">#REF!</definedName>
    <definedName name="cashflow">#REF!</definedName>
    <definedName name="Category_All">#REF!</definedName>
    <definedName name="CATIN">#N/A</definedName>
    <definedName name="CATJYOU">#N/A</definedName>
    <definedName name="CATREC">#N/A</definedName>
    <definedName name="CATSYU">#N/A</definedName>
    <definedName name="CAUSE" localSheetId="2">#REF!</definedName>
    <definedName name="CAUSE" localSheetId="22">#REF!</definedName>
    <definedName name="CAUSE" localSheetId="15">#REF!</definedName>
    <definedName name="CAUSE" localSheetId="20">#REF!</definedName>
    <definedName name="CAUSE">#REF!</definedName>
    <definedName name="CB" localSheetId="18">INDEX(#REF!,MATCH(#REF!,#REF!,0))</definedName>
    <definedName name="CB" localSheetId="21">INDEX(#REF!,MATCH(#REF!,#REF!,0))</definedName>
    <definedName name="CB" localSheetId="25">INDEX(#REF!,MATCH(#REF!,#REF!,0))</definedName>
    <definedName name="CB" localSheetId="15">INDEX(#REF!,MATCH(#REF!,#REF!,0))</definedName>
    <definedName name="CB">INDEX(#REF!,MATCH(#REF!,#REF!,0))</definedName>
    <definedName name="CBISO" localSheetId="22">#REF!</definedName>
    <definedName name="CBISO" localSheetId="20">#REF!</definedName>
    <definedName name="CBISO" localSheetId="3">#REF!</definedName>
    <definedName name="CBISO">#REF!</definedName>
    <definedName name="CBISO145" localSheetId="22">#REF!</definedName>
    <definedName name="CBISO145" localSheetId="20">#REF!</definedName>
    <definedName name="CBISO145" localSheetId="3">#REF!</definedName>
    <definedName name="CBISO145">#REF!</definedName>
    <definedName name="CBISO245" localSheetId="3">#REF!</definedName>
    <definedName name="CBISO245">#REF!</definedName>
    <definedName name="CBR220CTL">#REF!</definedName>
    <definedName name="CBR500CTL">#REF!</definedName>
    <definedName name="CC" localSheetId="2">INDEX(#REF!,MATCH(#REF!,#REF!,0))</definedName>
    <definedName name="cc" localSheetId="22" hidden="1">{"form-D1",#N/A,FALSE,"FORM-D1";"form-D1_amt",#N/A,FALSE,"FORM-D1"}</definedName>
    <definedName name="cc" localSheetId="18" hidden="1">{"form-D1",#N/A,FALSE,"FORM-D1";"form-D1_amt",#N/A,FALSE,"FORM-D1"}</definedName>
    <definedName name="CC" localSheetId="21">INDEX(#REF!,MATCH(#REF!,#REF!,0))</definedName>
    <definedName name="CC" localSheetId="25">INDEX(#REF!,MATCH(#REF!,#REF!,0))</definedName>
    <definedName name="CC" localSheetId="15">#REF!</definedName>
    <definedName name="cc" localSheetId="20" hidden="1">{"form-D1",#N/A,FALSE,"FORM-D1";"form-D1_amt",#N/A,FALSE,"FORM-D1"}</definedName>
    <definedName name="cc" hidden="1">{"form-D1",#N/A,FALSE,"FORM-D1";"form-D1_amt",#N/A,FALSE,"FORM-D1"}</definedName>
    <definedName name="CCB">#REF!</definedName>
    <definedName name="CCC" localSheetId="2" hidden="1">{#N/A,#N/A,FALSE,"str_title";#N/A,#N/A,FALSE,"SUM";#N/A,#N/A,FALSE,"Scope";#N/A,#N/A,FALSE,"PIE-Jn";#N/A,#N/A,FALSE,"PIE-Jn_Hz";#N/A,#N/A,FALSE,"Liq_Plan";#N/A,#N/A,FALSE,"S_Curve";#N/A,#N/A,FALSE,"Liq_Prof";#N/A,#N/A,FALSE,"Man_Pwr";#N/A,#N/A,FALSE,"Man_Prof"}</definedName>
    <definedName name="CCC" localSheetId="22" hidden="1">{#N/A,#N/A,FALSE,"str_title";#N/A,#N/A,FALSE,"SUM";#N/A,#N/A,FALSE,"Scope";#N/A,#N/A,FALSE,"PIE-Jn";#N/A,#N/A,FALSE,"PIE-Jn_Hz";#N/A,#N/A,FALSE,"Liq_Plan";#N/A,#N/A,FALSE,"S_Curve";#N/A,#N/A,FALSE,"Liq_Prof";#N/A,#N/A,FALSE,"Man_Pwr";#N/A,#N/A,FALSE,"Man_Prof"}</definedName>
    <definedName name="CCC" localSheetId="18" hidden="1">{#N/A,#N/A,FALSE,"str_title";#N/A,#N/A,FALSE,"SUM";#N/A,#N/A,FALSE,"Scope";#N/A,#N/A,FALSE,"PIE-Jn";#N/A,#N/A,FALSE,"PIE-Jn_Hz";#N/A,#N/A,FALSE,"Liq_Plan";#N/A,#N/A,FALSE,"S_Curve";#N/A,#N/A,FALSE,"Liq_Prof";#N/A,#N/A,FALSE,"Man_Pwr";#N/A,#N/A,FALSE,"Man_Prof"}</definedName>
    <definedName name="CCC" localSheetId="21" hidden="1">{#N/A,#N/A,FALSE,"str_title";#N/A,#N/A,FALSE,"SUM";#N/A,#N/A,FALSE,"Scope";#N/A,#N/A,FALSE,"PIE-Jn";#N/A,#N/A,FALSE,"PIE-Jn_Hz";#N/A,#N/A,FALSE,"Liq_Plan";#N/A,#N/A,FALSE,"S_Curve";#N/A,#N/A,FALSE,"Liq_Prof";#N/A,#N/A,FALSE,"Man_Pwr";#N/A,#N/A,FALSE,"Man_Prof"}</definedName>
    <definedName name="CCC" localSheetId="25" hidden="1">{#N/A,#N/A,FALSE,"str_title";#N/A,#N/A,FALSE,"SUM";#N/A,#N/A,FALSE,"Scope";#N/A,#N/A,FALSE,"PIE-Jn";#N/A,#N/A,FALSE,"PIE-Jn_Hz";#N/A,#N/A,FALSE,"Liq_Plan";#N/A,#N/A,FALSE,"S_Curve";#N/A,#N/A,FALSE,"Liq_Prof";#N/A,#N/A,FALSE,"Man_Pwr";#N/A,#N/A,FALSE,"Man_Prof"}</definedName>
    <definedName name="CCC" localSheetId="15" hidden="1">{#N/A,#N/A,FALSE,"str_title";#N/A,#N/A,FALSE,"SUM";#N/A,#N/A,FALSE,"Scope";#N/A,#N/A,FALSE,"PIE-Jn";#N/A,#N/A,FALSE,"PIE-Jn_Hz";#N/A,#N/A,FALSE,"Liq_Plan";#N/A,#N/A,FALSE,"S_Curve";#N/A,#N/A,FALSE,"Liq_Prof";#N/A,#N/A,FALSE,"Man_Pwr";#N/A,#N/A,FALSE,"Man_Prof"}</definedName>
    <definedName name="CCC" localSheetId="4" hidden="1">{#N/A,#N/A,FALSE,"str_title";#N/A,#N/A,FALSE,"SUM";#N/A,#N/A,FALSE,"Scope";#N/A,#N/A,FALSE,"PIE-Jn";#N/A,#N/A,FALSE,"PIE-Jn_Hz";#N/A,#N/A,FALSE,"Liq_Plan";#N/A,#N/A,FALSE,"S_Curve";#N/A,#N/A,FALSE,"Liq_Prof";#N/A,#N/A,FALSE,"Man_Pwr";#N/A,#N/A,FALSE,"Man_Prof"}</definedName>
    <definedName name="CCC" localSheetId="20" hidden="1">{#N/A,#N/A,FALSE,"str_title";#N/A,#N/A,FALSE,"SUM";#N/A,#N/A,FALSE,"Scope";#N/A,#N/A,FALSE,"PIE-Jn";#N/A,#N/A,FALSE,"PIE-Jn_Hz";#N/A,#N/A,FALSE,"Liq_Plan";#N/A,#N/A,FALSE,"S_Curve";#N/A,#N/A,FALSE,"Liq_Prof";#N/A,#N/A,FALSE,"Man_Pwr";#N/A,#N/A,FALSE,"Man_Prof"}</definedName>
    <definedName name="CCC" localSheetId="3" hidden="1">{#N/A,#N/A,FALSE,"str_title";#N/A,#N/A,FALSE,"SUM";#N/A,#N/A,FALSE,"Scope";#N/A,#N/A,FALSE,"PIE-Jn";#N/A,#N/A,FALSE,"PIE-Jn_Hz";#N/A,#N/A,FALSE,"Liq_Plan";#N/A,#N/A,FALSE,"S_Curve";#N/A,#N/A,FALSE,"Liq_Prof";#N/A,#N/A,FALSE,"Man_Pwr";#N/A,#N/A,FALSE,"Man_Prof"}</definedName>
    <definedName name="CCC" hidden="1">{#N/A,#N/A,FALSE,"str_title";#N/A,#N/A,FALSE,"SUM";#N/A,#N/A,FALSE,"Scope";#N/A,#N/A,FALSE,"PIE-Jn";#N/A,#N/A,FALSE,"PIE-Jn_Hz";#N/A,#N/A,FALSE,"Liq_Plan";#N/A,#N/A,FALSE,"S_Curve";#N/A,#N/A,FALSE,"Liq_Prof";#N/A,#N/A,FALSE,"Man_Pwr";#N/A,#N/A,FALSE,"Man_Prof"}</definedName>
    <definedName name="cccc" localSheetId="2">#REF!</definedName>
    <definedName name="cccc" localSheetId="22">#REF!</definedName>
    <definedName name="cccc" localSheetId="15">#REF!</definedName>
    <definedName name="cccc" localSheetId="20">#REF!</definedName>
    <definedName name="cccc">#REF!</definedName>
    <definedName name="cd" localSheetId="22">#REF!</definedName>
    <definedName name="cd" localSheetId="21">#REF!</definedName>
    <definedName name="cd" localSheetId="25">#REF!</definedName>
    <definedName name="cd" localSheetId="4">#REF!</definedName>
    <definedName name="cd" localSheetId="20">#REF!</definedName>
    <definedName name="cd">#REF!</definedName>
    <definedName name="CD_HW" localSheetId="22">#REF!</definedName>
    <definedName name="CD_HW" localSheetId="4">#REF!</definedName>
    <definedName name="CD_HW" localSheetId="20">#REF!</definedName>
    <definedName name="CD_HW">#REF!</definedName>
    <definedName name="CD_SPLADL" localSheetId="22">#REF!</definedName>
    <definedName name="CD_SPLADL" localSheetId="4">#REF!</definedName>
    <definedName name="CD_SPLADL" localSheetId="20">#REF!</definedName>
    <definedName name="CD_SPLADL">#REF!</definedName>
    <definedName name="CD_SW">#REF!</definedName>
    <definedName name="cdays">#REF!</definedName>
    <definedName name="cdds" localSheetId="21">#REF!</definedName>
    <definedName name="cdds" localSheetId="25">#REF!</definedName>
    <definedName name="cdds">#REF!</definedName>
    <definedName name="cdfgdf">#REF!</definedName>
    <definedName name="Cdi">'[80]220 11  BS '!#REF!</definedName>
    <definedName name="CDT">#REF!</definedName>
    <definedName name="CE" localSheetId="18">INDEX(#REF!,MATCH(#REF!,#REF!,0))</definedName>
    <definedName name="CE" localSheetId="21">INDEX(#REF!,MATCH(#REF!,#REF!,0))</definedName>
    <definedName name="CE" localSheetId="25">INDEX(#REF!,MATCH(#REF!,#REF!,0))</definedName>
    <definedName name="CE" localSheetId="15">INDEX(#REF!,MATCH(#REF!,#REF!,0))</definedName>
    <definedName name="CE">INDEX(#REF!,MATCH(#REF!,#REF!,0))</definedName>
    <definedName name="ced" localSheetId="22">#REF!</definedName>
    <definedName name="ced" localSheetId="20">#REF!</definedName>
    <definedName name="ced">#REF!</definedName>
    <definedName name="CED_BOHW" localSheetId="22">#REF!</definedName>
    <definedName name="CED_BOHW" localSheetId="20">#REF!</definedName>
    <definedName name="CED_BOHW" localSheetId="3">#REF!</definedName>
    <definedName name="CED_BOHW">#REF!</definedName>
    <definedName name="CED_BOSW" localSheetId="3">#REF!</definedName>
    <definedName name="CED_BOSW">#REF!</definedName>
    <definedName name="CED_IDTOHW" localSheetId="3">#REF!</definedName>
    <definedName name="CED_IDTOHW">#REF!</definedName>
    <definedName name="CED_IDTOSW">#REF!</definedName>
    <definedName name="ced_own">#REF!</definedName>
    <definedName name="CED_OWNHW">#REF!</definedName>
    <definedName name="CED_OWNSW">#REF!</definedName>
    <definedName name="CED_pc">#REF!</definedName>
    <definedName name="CED_SW">#REF!</definedName>
    <definedName name="ced_tr">#REF!</definedName>
    <definedName name="CED_TRHW">#REF!</definedName>
    <definedName name="CED_TRSW">#REF!</definedName>
    <definedName name="cee">#REF!</definedName>
    <definedName name="cell">#REF!</definedName>
    <definedName name="cem">190</definedName>
    <definedName name="cement" localSheetId="2">[31]Analysis!$D$343</definedName>
    <definedName name="cement" localSheetId="18">#REF!</definedName>
    <definedName name="cement" localSheetId="21">[31]Analysis!$D$343</definedName>
    <definedName name="cement" localSheetId="25">[31]Analysis!$D$343</definedName>
    <definedName name="cement" localSheetId="15">#REF!</definedName>
    <definedName name="cement">#REF!</definedName>
    <definedName name="Cement_124" localSheetId="2">'[81]Rate Analysis'!$D$434</definedName>
    <definedName name="Cement_124" localSheetId="22">#REF!</definedName>
    <definedName name="Cement_124" localSheetId="18">#REF!</definedName>
    <definedName name="Cement_124" localSheetId="21">'[81]Rate Analysis'!$D$434</definedName>
    <definedName name="Cement_124" localSheetId="25">'[81]Rate Analysis'!$D$434</definedName>
    <definedName name="Cement_124" localSheetId="15">#REF!</definedName>
    <definedName name="Cement_124" localSheetId="20">#REF!</definedName>
    <definedName name="Cement_124">#REF!</definedName>
    <definedName name="cent" localSheetId="2">[82]CHIFLET!$B$35</definedName>
    <definedName name="cent" localSheetId="18">#REF!</definedName>
    <definedName name="cent" localSheetId="21">[82]CHIFLET!$B$35</definedName>
    <definedName name="cent" localSheetId="25">[82]CHIFLET!$B$35</definedName>
    <definedName name="cent" localSheetId="15">#REF!</definedName>
    <definedName name="cent">#REF!</definedName>
    <definedName name="CeramicFloorTiles" localSheetId="2">'[63]Basic Rates'!$C$21</definedName>
    <definedName name="CeramicFloorTiles" localSheetId="18">#REF!</definedName>
    <definedName name="CeramicFloorTiles" localSheetId="21">'[63]Basic Rates'!$C$21</definedName>
    <definedName name="CeramicFloorTiles" localSheetId="25">'[63]Basic Rates'!$C$21</definedName>
    <definedName name="CeramicFloorTiles" localSheetId="15">#REF!</definedName>
    <definedName name="CeramicFloorTiles">#REF!</definedName>
    <definedName name="CF" localSheetId="22">#REF!</definedName>
    <definedName name="Cf" localSheetId="15">#REF!</definedName>
    <definedName name="CF" localSheetId="20">#REF!</definedName>
    <definedName name="CF">#REF!</definedName>
    <definedName name="cf_musd" localSheetId="22">#REF!</definedName>
    <definedName name="cf_musd" localSheetId="21">#REF!</definedName>
    <definedName name="cf_musd" localSheetId="25">#REF!</definedName>
    <definedName name="cf_musd" localSheetId="20">#REF!</definedName>
    <definedName name="cf_musd">#REF!</definedName>
    <definedName name="cfre">#REF!</definedName>
    <definedName name="CG" localSheetId="18">INDEX(#REF!,MATCH(#REF!,#REF!,0))</definedName>
    <definedName name="CG" localSheetId="15">INDEX(#REF!,MATCH(#REF!,#REF!,0))</definedName>
    <definedName name="CG">INDEX(#REF!,MATCH(#REF!,#REF!,0))</definedName>
    <definedName name="cgxcf">#REF!</definedName>
    <definedName name="CH" localSheetId="18">INDEX(#REF!,MATCH(#REF!,#REF!,0))</definedName>
    <definedName name="CH" localSheetId="15">INDEX(#REF!,MATCH(#REF!,#REF!,0))</definedName>
    <definedName name="CH">INDEX(#REF!,MATCH(#REF!,#REF!,0))</definedName>
    <definedName name="ch_area1" localSheetId="22">#REF!</definedName>
    <definedName name="ch_area1" localSheetId="20">#REF!</definedName>
    <definedName name="ch_area1">#REF!</definedName>
    <definedName name="ch_area2" localSheetId="22">#REF!</definedName>
    <definedName name="ch_area2" localSheetId="20">#REF!</definedName>
    <definedName name="ch_area2">#REF!</definedName>
    <definedName name="ch_area3" localSheetId="22">#REF!</definedName>
    <definedName name="ch_area3" localSheetId="20">#REF!</definedName>
    <definedName name="ch_area3">#REF!</definedName>
    <definedName name="ch_area4" localSheetId="22">#REF!</definedName>
    <definedName name="ch_area4" localSheetId="20">#REF!</definedName>
    <definedName name="ch_area4">#REF!</definedName>
    <definedName name="chand" localSheetId="2">'[83]Civil &amp; design'!$F$17</definedName>
    <definedName name="chand" localSheetId="18">#REF!</definedName>
    <definedName name="chand" localSheetId="21">'[83]Civil &amp; design'!$F$17</definedName>
    <definedName name="chand" localSheetId="25">'[83]Civil &amp; design'!$F$17</definedName>
    <definedName name="chand" localSheetId="15">#REF!</definedName>
    <definedName name="chand">#REF!</definedName>
    <definedName name="chandra">#REF!</definedName>
    <definedName name="Charges_of_road_roller" localSheetId="15">#REF!</definedName>
    <definedName name="Charges_of_road_roller">#REF!</definedName>
    <definedName name="CHART" localSheetId="2">'[84]C-12'!$G$12</definedName>
    <definedName name="CHART" localSheetId="18">#REF!</definedName>
    <definedName name="CHART" localSheetId="21">'[84]C-12'!$G$12</definedName>
    <definedName name="CHART" localSheetId="25">'[84]C-12'!$G$12</definedName>
    <definedName name="CHART" localSheetId="15">#REF!</definedName>
    <definedName name="CHART">#REF!</definedName>
    <definedName name="ChartData_Monthly">#REF!</definedName>
    <definedName name="ChartData_Weekly">#REF!</definedName>
    <definedName name="check" localSheetId="22">#REF!</definedName>
    <definedName name="check" localSheetId="15">#REF!</definedName>
    <definedName name="check" localSheetId="20">#REF!</definedName>
    <definedName name="check">#REF!</definedName>
    <definedName name="checked" localSheetId="21">#REF!</definedName>
    <definedName name="checked" localSheetId="25">#REF!</definedName>
    <definedName name="checked">#REF!</definedName>
    <definedName name="CHF" localSheetId="22">#REF!</definedName>
    <definedName name="CHF" localSheetId="20">#REF!</definedName>
    <definedName name="CHF">#REF!</definedName>
    <definedName name="chk" localSheetId="22">#REF!</definedName>
    <definedName name="chk" localSheetId="20">#REF!</definedName>
    <definedName name="chk" localSheetId="3">#REF!</definedName>
    <definedName name="chk">#REF!</definedName>
    <definedName name="CHW">#REF!</definedName>
    <definedName name="CI" localSheetId="18">INDEX(#REF!,MATCH(#REF!,#REF!,0))</definedName>
    <definedName name="CI" localSheetId="15">INDEX(#REF!,MATCH(#REF!,#REF!,0))</definedName>
    <definedName name="CI">INDEX(#REF!,MATCH(#REF!,#REF!,0))</definedName>
    <definedName name="CIF_ABB_Imp" localSheetId="3">#REF!</definedName>
    <definedName name="CIF_ABB_Imp">#REF!</definedName>
    <definedName name="CIF_ABB_local" localSheetId="3">#REF!</definedName>
    <definedName name="CIF_ABB_local">#REF!</definedName>
    <definedName name="CIF_ABB_peenya">#REF!</definedName>
    <definedName name="CIF_AIC_Imp">#REF!</definedName>
    <definedName name="CIF_AIC_local">#REF!</definedName>
    <definedName name="CIF_NonABB_Imp">#REF!</definedName>
    <definedName name="CIF_NonABB_local">#REF!</definedName>
    <definedName name="City">#NAME?</definedName>
    <definedName name="civ" localSheetId="18">#REF!</definedName>
    <definedName name="civ">#REF!</definedName>
    <definedName name="civil" localSheetId="2">#REF!</definedName>
    <definedName name="civil" localSheetId="22">#REF!</definedName>
    <definedName name="civil" localSheetId="15">#REF!</definedName>
    <definedName name="civil" localSheetId="20">#REF!</definedName>
    <definedName name="civil">#REF!</definedName>
    <definedName name="CJ" localSheetId="18">INDEX(#REF!,MATCH(#REF!,#REF!,0))</definedName>
    <definedName name="CJ" localSheetId="15">INDEX(#REF!,MATCH(#REF!,#REF!,0))</definedName>
    <definedName name="CJ">INDEX(#REF!,MATCH(#REF!,#REF!,0))</definedName>
    <definedName name="CK" localSheetId="18">INDEX(#REF!,MATCH(#REF!,#REF!,0))</definedName>
    <definedName name="CK" localSheetId="15">INDEX(#REF!,MATCH(#REF!,#REF!,0))</definedName>
    <definedName name="CK">INDEX(#REF!,MATCH(#REF!,#REF!,0))</definedName>
    <definedName name="Cl" localSheetId="2">#REF!</definedName>
    <definedName name="Cl" localSheetId="22">#REF!</definedName>
    <definedName name="Cl" localSheetId="18">#REF!</definedName>
    <definedName name="cl" localSheetId="15">150</definedName>
    <definedName name="Cl" localSheetId="20">#REF!</definedName>
    <definedName name="Cl">#REF!</definedName>
    <definedName name="Cl.Preforma" localSheetId="2" hidden="1">{"Execavation",#N/A,FALSE,"furniture (employer)"}</definedName>
    <definedName name="Cl.Preforma" localSheetId="22" hidden="1">{"Execavation",#N/A,FALSE,"furniture (employer)"}</definedName>
    <definedName name="Cl.Preforma" localSheetId="18" hidden="1">{"Execavation",#N/A,FALSE,"furniture (employer)"}</definedName>
    <definedName name="Cl.Preforma" localSheetId="21" hidden="1">{"Execavation",#N/A,FALSE,"furniture (employer)"}</definedName>
    <definedName name="Cl.Preforma" localSheetId="25" hidden="1">{"Execavation",#N/A,FALSE,"furniture (employer)"}</definedName>
    <definedName name="Cl.Preforma" localSheetId="15" hidden="1">{"Execavation",#N/A,FALSE,"furniture (employer)"}</definedName>
    <definedName name="Cl.Preforma" localSheetId="20" hidden="1">{"Execavation",#N/A,FALSE,"furniture (employer)"}</definedName>
    <definedName name="Cl.Preforma" hidden="1">{"Execavation",#N/A,FALSE,"furniture (employer)"}</definedName>
    <definedName name="cl33kv" localSheetId="21">#REF!</definedName>
    <definedName name="cl33kv" localSheetId="25">#REF!</definedName>
    <definedName name="cl33kv" localSheetId="15">#REF!</definedName>
    <definedName name="cl33kv">#REF!</definedName>
    <definedName name="CLAIMB" localSheetId="2" hidden="1">{"Execavation",#N/A,FALSE,"furniture (employer)"}</definedName>
    <definedName name="CLAIMB" localSheetId="22" hidden="1">{"Execavation",#N/A,FALSE,"furniture (employer)"}</definedName>
    <definedName name="CLAIMB" localSheetId="18" hidden="1">{"Execavation",#N/A,FALSE,"furniture (employer)"}</definedName>
    <definedName name="CLAIMB" localSheetId="21" hidden="1">{"Execavation",#N/A,FALSE,"furniture (employer)"}</definedName>
    <definedName name="CLAIMB" localSheetId="25" hidden="1">{"Execavation",#N/A,FALSE,"furniture (employer)"}</definedName>
    <definedName name="CLAIMB" localSheetId="15" hidden="1">{"Execavation",#N/A,FALSE,"furniture (employer)"}</definedName>
    <definedName name="CLAIMB" localSheetId="20" hidden="1">{"Execavation",#N/A,FALSE,"furniture (employer)"}</definedName>
    <definedName name="CLAIMB" hidden="1">{"Execavation",#N/A,FALSE,"furniture (employer)"}</definedName>
    <definedName name="CLAIMSB" localSheetId="2" hidden="1">{"Execavation",#N/A,FALSE,"furniture (employer)"}</definedName>
    <definedName name="CLAIMSB" localSheetId="22" hidden="1">{"Execavation",#N/A,FALSE,"furniture (employer)"}</definedName>
    <definedName name="CLAIMSB" localSheetId="18" hidden="1">{"Execavation",#N/A,FALSE,"furniture (employer)"}</definedName>
    <definedName name="CLAIMSB" localSheetId="21" hidden="1">{"Execavation",#N/A,FALSE,"furniture (employer)"}</definedName>
    <definedName name="CLAIMSB" localSheetId="25" hidden="1">{"Execavation",#N/A,FALSE,"furniture (employer)"}</definedName>
    <definedName name="CLAIMSB" localSheetId="15" hidden="1">{"Execavation",#N/A,FALSE,"furniture (employer)"}</definedName>
    <definedName name="CLAIMSB" localSheetId="20" hidden="1">{"Execavation",#N/A,FALSE,"furniture (employer)"}</definedName>
    <definedName name="CLAIMSB" hidden="1">{"Execavation",#N/A,FALSE,"furniture (employer)"}</definedName>
    <definedName name="CLASS">#REF!</definedName>
    <definedName name="clbs">#REF!</definedName>
    <definedName name="cld">#REF!</definedName>
    <definedName name="Clearance" localSheetId="2">#REF!</definedName>
    <definedName name="Clearance" localSheetId="22">#REF!</definedName>
    <definedName name="Clearance" localSheetId="18">#REF!</definedName>
    <definedName name="Clearance" localSheetId="21">#REF!</definedName>
    <definedName name="Clearance" localSheetId="25">#REF!</definedName>
    <definedName name="Clearance" localSheetId="20">#REF!</definedName>
    <definedName name="Clearance">#REF!</definedName>
    <definedName name="cli" localSheetId="2">#REF!</definedName>
    <definedName name="cli">#REF!</definedName>
    <definedName name="CLIENT" localSheetId="2">#REF!</definedName>
    <definedName name="CLIENT">#REF!</definedName>
    <definedName name="Client_Markup">#REF!</definedName>
    <definedName name="cll">#REF!</definedName>
    <definedName name="cllf" localSheetId="21">#REF!</definedName>
    <definedName name="cllf" localSheetId="25">#REF!</definedName>
    <definedName name="cllf">#REF!</definedName>
    <definedName name="CLM" localSheetId="2" hidden="1">{"Execavation",#N/A,FALSE,"furniture (employer)"}</definedName>
    <definedName name="CLM" localSheetId="22" hidden="1">{"Execavation",#N/A,FALSE,"furniture (employer)"}</definedName>
    <definedName name="CLM" localSheetId="18" hidden="1">{"Execavation",#N/A,FALSE,"furniture (employer)"}</definedName>
    <definedName name="CLM" localSheetId="21" hidden="1">{"Execavation",#N/A,FALSE,"furniture (employer)"}</definedName>
    <definedName name="CLM" localSheetId="25" hidden="1">{"Execavation",#N/A,FALSE,"furniture (employer)"}</definedName>
    <definedName name="CLM" localSheetId="15" hidden="1">{"Execavation",#N/A,FALSE,"furniture (employer)"}</definedName>
    <definedName name="CLM" localSheetId="20" hidden="1">{"Execavation",#N/A,FALSE,"furniture (employer)"}</definedName>
    <definedName name="CLM" hidden="1">{"Execavation",#N/A,FALSE,"furniture (employer)"}</definedName>
    <definedName name="clobs">#REF!</definedName>
    <definedName name="clod">#REF!</definedName>
    <definedName name="clol">#REF!</definedName>
    <definedName name="clot">#REF!</definedName>
    <definedName name="clt">#REF!</definedName>
    <definedName name="cltf" localSheetId="18">#REF!</definedName>
    <definedName name="cltf" localSheetId="21">#REF!</definedName>
    <definedName name="cltf" localSheetId="25">#REF!</definedName>
    <definedName name="cltf">#REF!</definedName>
    <definedName name="CM" localSheetId="18">INDEX(#REF!,MATCH(#REF!,#REF!,0))</definedName>
    <definedName name="CM" localSheetId="15">INDEX(#REF!,MATCH(#REF!,#REF!,0))</definedName>
    <definedName name="CM">INDEX(#REF!,MATCH(#REF!,#REF!,0))</definedName>
    <definedName name="CM_14" localSheetId="2">'[81]Rate Analysis'!$D$77</definedName>
    <definedName name="CM_14" localSheetId="22">#REF!</definedName>
    <definedName name="CM_14" localSheetId="18">#REF!</definedName>
    <definedName name="CM_14" localSheetId="21">'[81]Rate Analysis'!$D$77</definedName>
    <definedName name="CM_14" localSheetId="25">'[81]Rate Analysis'!$D$77</definedName>
    <definedName name="CM_14" localSheetId="15">#REF!</definedName>
    <definedName name="CM_14" localSheetId="20">#REF!</definedName>
    <definedName name="CM_14">#REF!</definedName>
    <definedName name="cM_143" localSheetId="2">[31]Analysis!$D$77</definedName>
    <definedName name="cM_143" localSheetId="18">#REF!</definedName>
    <definedName name="cM_143" localSheetId="21">[31]Analysis!$D$77</definedName>
    <definedName name="cM_143" localSheetId="25">[31]Analysis!$D$77</definedName>
    <definedName name="cM_143" localSheetId="15">#REF!</definedName>
    <definedName name="cM_143">#REF!</definedName>
    <definedName name="cmort3" localSheetId="15">#REF!</definedName>
    <definedName name="cmort3">#REF!</definedName>
    <definedName name="co" localSheetId="2">#REF!</definedName>
    <definedName name="co" localSheetId="22">#REF!</definedName>
    <definedName name="co" localSheetId="20">#REF!</definedName>
    <definedName name="co">#REF!</definedName>
    <definedName name="Coarsesand">#REF!</definedName>
    <definedName name="coat">#REF!</definedName>
    <definedName name="Code" hidden="1">#REF!</definedName>
    <definedName name="CODES_AND_COSTS">#REF!</definedName>
    <definedName name="COE" localSheetId="22">#REF!</definedName>
    <definedName name="COE" localSheetId="20">#REF!</definedName>
    <definedName name="COE">#REF!</definedName>
    <definedName name="CoeftMatIDR">#REF!</definedName>
    <definedName name="col">#REF!</definedName>
    <definedName name="col___0">#REF!</definedName>
    <definedName name="col___11">#REF!</definedName>
    <definedName name="col___12">#REF!</definedName>
    <definedName name="col_I">#REF!</definedName>
    <definedName name="collection" localSheetId="22">#REF!</definedName>
    <definedName name="collection" localSheetId="20">#REF!</definedName>
    <definedName name="collection" localSheetId="3">#REF!</definedName>
    <definedName name="collection">#REF!</definedName>
    <definedName name="Collie">#REF!</definedName>
    <definedName name="COLLSTATUS" localSheetId="3">#REF!</definedName>
    <definedName name="COLLSTATUS">#REF!</definedName>
    <definedName name="collstatuspage1" localSheetId="3">#REF!</definedName>
    <definedName name="collstatuspage1">#REF!</definedName>
    <definedName name="collstatuspage2">#REF!</definedName>
    <definedName name="colors">#REF!</definedName>
    <definedName name="colortubets">#REF!</definedName>
    <definedName name="Columns">#REF!</definedName>
    <definedName name="COM">#REF!</definedName>
    <definedName name="Commission">#REF!</definedName>
    <definedName name="commn" localSheetId="22">#REF!</definedName>
    <definedName name="commn" localSheetId="20">#REF!</definedName>
    <definedName name="commn">#REF!</definedName>
    <definedName name="COMP" localSheetId="22">#REF!</definedName>
    <definedName name="COMP" localSheetId="20">#REF!</definedName>
    <definedName name="COMP" localSheetId="3">#REF!</definedName>
    <definedName name="COMP">#REF!</definedName>
    <definedName name="company" localSheetId="3">#REF!</definedName>
    <definedName name="company">#REF!</definedName>
    <definedName name="Company_Name">#REF!</definedName>
    <definedName name="compressor" localSheetId="2">'[56]Machinary_Road Work'!$K$4</definedName>
    <definedName name="compressor" localSheetId="18">#REF!</definedName>
    <definedName name="compressor" localSheetId="21">'[56]Machinary_Road Work'!$K$4</definedName>
    <definedName name="compressor" localSheetId="25">'[56]Machinary_Road Work'!$K$4</definedName>
    <definedName name="compressor" localSheetId="15">#REF!</definedName>
    <definedName name="compressor">#REF!</definedName>
    <definedName name="con" localSheetId="15">#REF!</definedName>
    <definedName name="con">#REF!</definedName>
    <definedName name="CONCABLES" localSheetId="22">#REF!</definedName>
    <definedName name="CONCABLES" localSheetId="20">#REF!</definedName>
    <definedName name="CONCABLES">#REF!</definedName>
    <definedName name="CONCABLES220" localSheetId="22">#REF!</definedName>
    <definedName name="CONCABLES220" localSheetId="20">#REF!</definedName>
    <definedName name="CONCABLES220">#REF!</definedName>
    <definedName name="Concpaver" localSheetId="2">'[56]Machinary_Road Work'!$H$9</definedName>
    <definedName name="Concpaver" localSheetId="18">#REF!</definedName>
    <definedName name="Concpaver" localSheetId="21">'[56]Machinary_Road Work'!$H$9</definedName>
    <definedName name="Concpaver" localSheetId="25">'[56]Machinary_Road Work'!$H$9</definedName>
    <definedName name="Concpaver" localSheetId="15">#REF!</definedName>
    <definedName name="Concpaver">#REF!</definedName>
    <definedName name="cONCRETE" localSheetId="2" hidden="1">{"form-D1",#N/A,FALSE,"FORM-D1";"form-D1_amt",#N/A,FALSE,"FORM-D1"}</definedName>
    <definedName name="cONCRETE" localSheetId="22" hidden="1">{"form-D1",#N/A,FALSE,"FORM-D1";"form-D1_amt",#N/A,FALSE,"FORM-D1"}</definedName>
    <definedName name="cONCRETE" localSheetId="18" hidden="1">{"form-D1",#N/A,FALSE,"FORM-D1";"form-D1_amt",#N/A,FALSE,"FORM-D1"}</definedName>
    <definedName name="cONCRETE" localSheetId="21" hidden="1">{"form-D1",#N/A,FALSE,"FORM-D1";"form-D1_amt",#N/A,FALSE,"FORM-D1"}</definedName>
    <definedName name="cONCRETE" localSheetId="25" hidden="1">{"form-D1",#N/A,FALSE,"FORM-D1";"form-D1_amt",#N/A,FALSE,"FORM-D1"}</definedName>
    <definedName name="cONCRETE" localSheetId="15" hidden="1">{"form-D1",#N/A,FALSE,"FORM-D1";"form-D1_amt",#N/A,FALSE,"FORM-D1"}</definedName>
    <definedName name="cONCRETE" localSheetId="20" hidden="1">{"form-D1",#N/A,FALSE,"FORM-D1";"form-D1_amt",#N/A,FALSE,"FORM-D1"}</definedName>
    <definedName name="cONCRETE" hidden="1">{"form-D1",#N/A,FALSE,"FORM-D1";"form-D1_amt",#N/A,FALSE,"FORM-D1"}</definedName>
    <definedName name="COND" localSheetId="2">#REF!</definedName>
    <definedName name="COND" localSheetId="22">#REF!</definedName>
    <definedName name="COND" localSheetId="15">#REF!</definedName>
    <definedName name="COND" localSheetId="20">#REF!</definedName>
    <definedName name="COND">#REF!</definedName>
    <definedName name="cond.span" localSheetId="15">#REF!</definedName>
    <definedName name="cond.span">#REF!</definedName>
    <definedName name="conductor">#REF!</definedName>
    <definedName name="ConductorType" localSheetId="18">OFFSET(#REF!,0,0,COUNTA(#REF!),1)</definedName>
    <definedName name="ConductorType">OFFSET(#REF!,0,0,COUNTA(#REF!),1)</definedName>
    <definedName name="CONDUIT" localSheetId="2">#REF!</definedName>
    <definedName name="CONDUIT" localSheetId="22">#REF!</definedName>
    <definedName name="CONDUIT" localSheetId="18">#REF!</definedName>
    <definedName name="CONDUIT" localSheetId="15">#REF!</definedName>
    <definedName name="CONDUIT" localSheetId="20">#REF!</definedName>
    <definedName name="CONDUIT">#REF!</definedName>
    <definedName name="config">#REF!</definedName>
    <definedName name="CONS">#REF!</definedName>
    <definedName name="const" localSheetId="2" hidden="1">{"'PROFITABILITY'!$A$1:$F$45"}</definedName>
    <definedName name="const" localSheetId="22" hidden="1">{"'PROFITABILITY'!$A$1:$F$45"}</definedName>
    <definedName name="const" localSheetId="18" hidden="1">{"'PROFITABILITY'!$A$1:$F$45"}</definedName>
    <definedName name="const" localSheetId="21" hidden="1">{"'PROFITABILITY'!$A$1:$F$45"}</definedName>
    <definedName name="const" localSheetId="25" hidden="1">{"'PROFITABILITY'!$A$1:$F$45"}</definedName>
    <definedName name="const" localSheetId="15" hidden="1">{"'PROFITABILITY'!$A$1:$F$45"}</definedName>
    <definedName name="const" localSheetId="20" hidden="1">{"'PROFITABILITY'!$A$1:$F$45"}</definedName>
    <definedName name="const" hidden="1">{"'PROFITABILITY'!$A$1:$F$45"}</definedName>
    <definedName name="ConstEqt_Cost_002FC">#REF!</definedName>
    <definedName name="ConstEqt_Cost_002LC">#REF!</definedName>
    <definedName name="CONSUMABLE">#REF!</definedName>
    <definedName name="CONT">#REF!</definedName>
    <definedName name="Cont.Amt.">#REF!</definedName>
    <definedName name="CONT_BGT4_I_">#REF!</definedName>
    <definedName name="CONT_BGT4_II_">#REF!</definedName>
    <definedName name="CONT_M4">#REF!</definedName>
    <definedName name="CONT1">#REF!</definedName>
    <definedName name="CONTENTS" localSheetId="3">#REF!</definedName>
    <definedName name="CONTENTS">#REF!</definedName>
    <definedName name="CONTRACT_NO">#REF!</definedName>
    <definedName name="Contract_weight">'[43](2) CWBS'!$B$1</definedName>
    <definedName name="control132">#REF!</definedName>
    <definedName name="conversion_type">#REF!</definedName>
    <definedName name="COO">#N/A</definedName>
    <definedName name="cookie">#REF!</definedName>
    <definedName name="cookie1">#REF!</definedName>
    <definedName name="Copyright" hidden="1">"© 1995 Worley Limited"</definedName>
    <definedName name="cord" localSheetId="18">#REF!</definedName>
    <definedName name="cord">#REF!</definedName>
    <definedName name="COS" localSheetId="2">#REF!</definedName>
    <definedName name="COS" localSheetId="22">#REF!</definedName>
    <definedName name="COS" localSheetId="15">#REF!</definedName>
    <definedName name="COS" localSheetId="20">#REF!</definedName>
    <definedName name="COS">#REF!</definedName>
    <definedName name="cosq">#REF!</definedName>
    <definedName name="cost">#REF!</definedName>
    <definedName name="Cost__Ex_Works" localSheetId="2">#REF!</definedName>
    <definedName name="Cost__Ex_Works" localSheetId="22">#REF!</definedName>
    <definedName name="Cost__Ex_Works" localSheetId="20">#REF!</definedName>
    <definedName name="Cost__Ex_Works">#REF!</definedName>
    <definedName name="Cost_code">#REF!</definedName>
    <definedName name="Cost_curve">#REF!</definedName>
    <definedName name="Cost_for_10_Hp_Hr.">#REF!</definedName>
    <definedName name="Cost_of_water_including_filling_the_tanker">#REF!</definedName>
    <definedName name="Cost_Per_Manday">#REF!</definedName>
    <definedName name="COST_PSCH" localSheetId="21">#REF!</definedName>
    <definedName name="COST_PSCH" localSheetId="25">#REF!</definedName>
    <definedName name="COST_PSCH">#REF!</definedName>
    <definedName name="COST_PSCH1">#REF!</definedName>
    <definedName name="COU">#REF!</definedName>
    <definedName name="COU___0">#REF!</definedName>
    <definedName name="COU___13">#REF!</definedName>
    <definedName name="cover" localSheetId="2">[85]Intake!$F$26</definedName>
    <definedName name="cover" localSheetId="18">#REF!</definedName>
    <definedName name="cover" localSheetId="21">[85]Intake!$F$26</definedName>
    <definedName name="cover" localSheetId="25">[85]Intake!$F$26</definedName>
    <definedName name="cover" localSheetId="15">#REF!</definedName>
    <definedName name="cover">#REF!</definedName>
    <definedName name="Cover_blocks" localSheetId="15">#REF!</definedName>
    <definedName name="Cover_blocks">#REF!</definedName>
    <definedName name="Cover1" localSheetId="2" hidden="1">{"Total Indirect Manpower",#N/A,FALSE,"J";"Total Direct Manpower",#N/A,FALSE,"J";"Direct Structural Manpower",#N/A,FALSE,"J";"Direct Mechanical Manpower",#N/A,FALSE,"J";"Direct Piping Manpower",#N/A,FALSE,"J";"Direct Tanks Manpower",#N/A,FALSE,"J";"Direct ElecInstrSS Manpower",#N/A,FALSE,"J"}</definedName>
    <definedName name="Cover1" localSheetId="22" hidden="1">{"Total Indirect Manpower",#N/A,FALSE,"J";"Total Direct Manpower",#N/A,FALSE,"J";"Direct Structural Manpower",#N/A,FALSE,"J";"Direct Mechanical Manpower",#N/A,FALSE,"J";"Direct Piping Manpower",#N/A,FALSE,"J";"Direct Tanks Manpower",#N/A,FALSE,"J";"Direct ElecInstrSS Manpower",#N/A,FALSE,"J"}</definedName>
    <definedName name="Cover1" localSheetId="18" hidden="1">{"Total Indirect Manpower",#N/A,FALSE,"J";"Total Direct Manpower",#N/A,FALSE,"J";"Direct Structural Manpower",#N/A,FALSE,"J";"Direct Mechanical Manpower",#N/A,FALSE,"J";"Direct Piping Manpower",#N/A,FALSE,"J";"Direct Tanks Manpower",#N/A,FALSE,"J";"Direct ElecInstrSS Manpower",#N/A,FALSE,"J"}</definedName>
    <definedName name="Cover1" localSheetId="21" hidden="1">{"Total Indirect Manpower",#N/A,FALSE,"J";"Total Direct Manpower",#N/A,FALSE,"J";"Direct Structural Manpower",#N/A,FALSE,"J";"Direct Mechanical Manpower",#N/A,FALSE,"J";"Direct Piping Manpower",#N/A,FALSE,"J";"Direct Tanks Manpower",#N/A,FALSE,"J";"Direct ElecInstrSS Manpower",#N/A,FALSE,"J"}</definedName>
    <definedName name="Cover1" localSheetId="25" hidden="1">{"Total Indirect Manpower",#N/A,FALSE,"J";"Total Direct Manpower",#N/A,FALSE,"J";"Direct Structural Manpower",#N/A,FALSE,"J";"Direct Mechanical Manpower",#N/A,FALSE,"J";"Direct Piping Manpower",#N/A,FALSE,"J";"Direct Tanks Manpower",#N/A,FALSE,"J";"Direct ElecInstrSS Manpower",#N/A,FALSE,"J"}</definedName>
    <definedName name="Cover1" localSheetId="15" hidden="1">{"Total Indirect Manpower",#N/A,FALSE,"J";"Total Direct Manpower",#N/A,FALSE,"J";"Direct Structural Manpower",#N/A,FALSE,"J";"Direct Mechanical Manpower",#N/A,FALSE,"J";"Direct Piping Manpower",#N/A,FALSE,"J";"Direct Tanks Manpower",#N/A,FALSE,"J";"Direct ElecInstrSS Manpower",#N/A,FALSE,"J"}</definedName>
    <definedName name="Cover1" localSheetId="20" hidden="1">{"Total Indirect Manpower",#N/A,FALSE,"J";"Total Direct Manpower",#N/A,FALSE,"J";"Direct Structural Manpower",#N/A,FALSE,"J";"Direct Mechanical Manpower",#N/A,FALSE,"J";"Direct Piping Manpower",#N/A,FALSE,"J";"Direct Tanks Manpower",#N/A,FALSE,"J";"Direct ElecInstrSS Manpower",#N/A,FALSE,"J"}</definedName>
    <definedName name="Cover1" hidden="1">{"Total Indirect Manpower",#N/A,FALSE,"J";"Total Direct Manpower",#N/A,FALSE,"J";"Direct Structural Manpower",#N/A,FALSE,"J";"Direct Mechanical Manpower",#N/A,FALSE,"J";"Direct Piping Manpower",#N/A,FALSE,"J";"Direct Tanks Manpower",#N/A,FALSE,"J";"Direct ElecInstrSS Manpower",#N/A,FALSE,"J"}</definedName>
    <definedName name="COVVV" localSheetId="2" hidden="1">{#N/A,#N/A,FALSE,"str_title";#N/A,#N/A,FALSE,"SUM";#N/A,#N/A,FALSE,"Scope";#N/A,#N/A,FALSE,"PIE-Jn";#N/A,#N/A,FALSE,"PIE-Jn_Hz";#N/A,#N/A,FALSE,"Liq_Plan";#N/A,#N/A,FALSE,"S_Curve";#N/A,#N/A,FALSE,"Liq_Prof";#N/A,#N/A,FALSE,"Man_Pwr";#N/A,#N/A,FALSE,"Man_Prof"}</definedName>
    <definedName name="COVVV" localSheetId="22" hidden="1">{#N/A,#N/A,FALSE,"str_title";#N/A,#N/A,FALSE,"SUM";#N/A,#N/A,FALSE,"Scope";#N/A,#N/A,FALSE,"PIE-Jn";#N/A,#N/A,FALSE,"PIE-Jn_Hz";#N/A,#N/A,FALSE,"Liq_Plan";#N/A,#N/A,FALSE,"S_Curve";#N/A,#N/A,FALSE,"Liq_Prof";#N/A,#N/A,FALSE,"Man_Pwr";#N/A,#N/A,FALSE,"Man_Prof"}</definedName>
    <definedName name="COVVV" localSheetId="18" hidden="1">{#N/A,#N/A,FALSE,"str_title";#N/A,#N/A,FALSE,"SUM";#N/A,#N/A,FALSE,"Scope";#N/A,#N/A,FALSE,"PIE-Jn";#N/A,#N/A,FALSE,"PIE-Jn_Hz";#N/A,#N/A,FALSE,"Liq_Plan";#N/A,#N/A,FALSE,"S_Curve";#N/A,#N/A,FALSE,"Liq_Prof";#N/A,#N/A,FALSE,"Man_Pwr";#N/A,#N/A,FALSE,"Man_Prof"}</definedName>
    <definedName name="COVVV" localSheetId="21" hidden="1">{#N/A,#N/A,FALSE,"str_title";#N/A,#N/A,FALSE,"SUM";#N/A,#N/A,FALSE,"Scope";#N/A,#N/A,FALSE,"PIE-Jn";#N/A,#N/A,FALSE,"PIE-Jn_Hz";#N/A,#N/A,FALSE,"Liq_Plan";#N/A,#N/A,FALSE,"S_Curve";#N/A,#N/A,FALSE,"Liq_Prof";#N/A,#N/A,FALSE,"Man_Pwr";#N/A,#N/A,FALSE,"Man_Prof"}</definedName>
    <definedName name="COVVV" localSheetId="25" hidden="1">{#N/A,#N/A,FALSE,"str_title";#N/A,#N/A,FALSE,"SUM";#N/A,#N/A,FALSE,"Scope";#N/A,#N/A,FALSE,"PIE-Jn";#N/A,#N/A,FALSE,"PIE-Jn_Hz";#N/A,#N/A,FALSE,"Liq_Plan";#N/A,#N/A,FALSE,"S_Curve";#N/A,#N/A,FALSE,"Liq_Prof";#N/A,#N/A,FALSE,"Man_Pwr";#N/A,#N/A,FALSE,"Man_Prof"}</definedName>
    <definedName name="COVVV" localSheetId="15" hidden="1">{#N/A,#N/A,FALSE,"str_title";#N/A,#N/A,FALSE,"SUM";#N/A,#N/A,FALSE,"Scope";#N/A,#N/A,FALSE,"PIE-Jn";#N/A,#N/A,FALSE,"PIE-Jn_Hz";#N/A,#N/A,FALSE,"Liq_Plan";#N/A,#N/A,FALSE,"S_Curve";#N/A,#N/A,FALSE,"Liq_Prof";#N/A,#N/A,FALSE,"Man_Pwr";#N/A,#N/A,FALSE,"Man_Prof"}</definedName>
    <definedName name="COVVV" localSheetId="4" hidden="1">{#N/A,#N/A,FALSE,"str_title";#N/A,#N/A,FALSE,"SUM";#N/A,#N/A,FALSE,"Scope";#N/A,#N/A,FALSE,"PIE-Jn";#N/A,#N/A,FALSE,"PIE-Jn_Hz";#N/A,#N/A,FALSE,"Liq_Plan";#N/A,#N/A,FALSE,"S_Curve";#N/A,#N/A,FALSE,"Liq_Prof";#N/A,#N/A,FALSE,"Man_Pwr";#N/A,#N/A,FALSE,"Man_Prof"}</definedName>
    <definedName name="COVVV" localSheetId="20" hidden="1">{#N/A,#N/A,FALSE,"str_title";#N/A,#N/A,FALSE,"SUM";#N/A,#N/A,FALSE,"Scope";#N/A,#N/A,FALSE,"PIE-Jn";#N/A,#N/A,FALSE,"PIE-Jn_Hz";#N/A,#N/A,FALSE,"Liq_Plan";#N/A,#N/A,FALSE,"S_Curve";#N/A,#N/A,FALSE,"Liq_Prof";#N/A,#N/A,FALSE,"Man_Pwr";#N/A,#N/A,FALSE,"Man_Prof"}</definedName>
    <definedName name="COVVV" localSheetId="3" hidden="1">{#N/A,#N/A,FALSE,"str_title";#N/A,#N/A,FALSE,"SUM";#N/A,#N/A,FALSE,"Scope";#N/A,#N/A,FALSE,"PIE-Jn";#N/A,#N/A,FALSE,"PIE-Jn_Hz";#N/A,#N/A,FALSE,"Liq_Plan";#N/A,#N/A,FALSE,"S_Curve";#N/A,#N/A,FALSE,"Liq_Prof";#N/A,#N/A,FALSE,"Man_Pwr";#N/A,#N/A,FALSE,"Man_Prof"}</definedName>
    <definedName name="COVVV" hidden="1">{#N/A,#N/A,FALSE,"str_title";#N/A,#N/A,FALSE,"SUM";#N/A,#N/A,FALSE,"Scope";#N/A,#N/A,FALSE,"PIE-Jn";#N/A,#N/A,FALSE,"PIE-Jn_Hz";#N/A,#N/A,FALSE,"Liq_Plan";#N/A,#N/A,FALSE,"S_Curve";#N/A,#N/A,FALSE,"Liq_Prof";#N/A,#N/A,FALSE,"Man_Pwr";#N/A,#N/A,FALSE,"Man_Prof"}</definedName>
    <definedName name="cp" localSheetId="2">#REF!</definedName>
    <definedName name="cp" localSheetId="22">#REF!</definedName>
    <definedName name="cp" localSheetId="4">#REF!</definedName>
    <definedName name="cp" localSheetId="20">#REF!</definedName>
    <definedName name="cp">#REF!</definedName>
    <definedName name="CPLG">#REF!</definedName>
    <definedName name="CPM">#REF!</definedName>
    <definedName name="CPRP" localSheetId="22">#REF!</definedName>
    <definedName name="CPRP" localSheetId="4">#REF!</definedName>
    <definedName name="CPRP" localSheetId="20">#REF!</definedName>
    <definedName name="CPRP">#REF!</definedName>
    <definedName name="cprp_lucknow" localSheetId="22">#REF!</definedName>
    <definedName name="cprp_lucknow" localSheetId="4">#REF!</definedName>
    <definedName name="cprp_lucknow" localSheetId="20">#REF!</definedName>
    <definedName name="cprp_lucknow">#REF!</definedName>
    <definedName name="cprp_mandola">#REF!</definedName>
    <definedName name="CP새단가">#REF!</definedName>
    <definedName name="cr" localSheetId="2">[86]dBase!$J$14</definedName>
    <definedName name="cr" localSheetId="18">#REF!</definedName>
    <definedName name="cr" localSheetId="21">[86]dBase!$J$14</definedName>
    <definedName name="cr" localSheetId="25">[86]dBase!$J$14</definedName>
    <definedName name="cr" localSheetId="15">#REF!</definedName>
    <definedName name="cr">#REF!</definedName>
    <definedName name="cr_monthly_interim_application_no__01_revised__payment_certificate" localSheetId="15">#REF!</definedName>
    <definedName name="cr_monthly_interim_application_no__01_revised__payment_certificate">#REF!</definedName>
    <definedName name="CRB">#REF!</definedName>
    <definedName name="_xlnm.Criteria" localSheetId="15">#REF!</definedName>
    <definedName name="_xlnm.Criteria">#REF!</definedName>
    <definedName name="CRMB60">#REF!</definedName>
    <definedName name="CRP_Barelliey">#REF!</definedName>
    <definedName name="CRP_Unnao">#REF!</definedName>
    <definedName name="CRPANEL">#REF!</definedName>
    <definedName name="CRRSEP">#REF!</definedName>
    <definedName name="crush_s">#REF!</definedName>
    <definedName name="CS" localSheetId="2">[65]DSLP!#REF!</definedName>
    <definedName name="CS" localSheetId="22">#REF!</definedName>
    <definedName name="CS" localSheetId="18">#REF!</definedName>
    <definedName name="CS" localSheetId="21">[65]DSLP!#REF!</definedName>
    <definedName name="CS" localSheetId="25">[65]DSLP!#REF!</definedName>
    <definedName name="Cs" localSheetId="15">#REF!</definedName>
    <definedName name="CS" localSheetId="20">#REF!</definedName>
    <definedName name="CS">#REF!</definedName>
    <definedName name="Cs___0" localSheetId="15">#REF!</definedName>
    <definedName name="Cs___0">#REF!</definedName>
    <definedName name="Cs___13">#REF!</definedName>
    <definedName name="csd">#REF!</definedName>
    <definedName name="cst">#REF!</definedName>
    <definedName name="CST_BO">#REF!</definedName>
    <definedName name="CST_IDTO">#REF!</definedName>
    <definedName name="CST_OWN">#REF!</definedName>
    <definedName name="CST_TR">#REF!</definedName>
    <definedName name="cstvat">#REF!</definedName>
    <definedName name="CT">#REF!</definedName>
    <definedName name="ctf">#REF!</definedName>
    <definedName name="Cth">#REF!</definedName>
    <definedName name="CTR">#REF!</definedName>
    <definedName name="Ctype">#REF!</definedName>
    <definedName name="Cum_Int">#REF!</definedName>
    <definedName name="cummeas_may1006">#REF!</definedName>
    <definedName name="cummeas_up_to_mar">#REF!</definedName>
    <definedName name="cur">#REF!</definedName>
    <definedName name="Curr">#REF!</definedName>
    <definedName name="CURR_FCT">#REF!</definedName>
    <definedName name="CURR_LIST">#REF!</definedName>
    <definedName name="Currency">#REF!</definedName>
    <definedName name="currency_lookup">#REF!</definedName>
    <definedName name="currency_name">#REF!</definedName>
    <definedName name="Currency_Rates" localSheetId="2">'[87]Master data'!$A$6:$B$14</definedName>
    <definedName name="Currency_Rates" localSheetId="18">#REF!</definedName>
    <definedName name="Currency_Rates" localSheetId="21">'[87]Master data'!$A$6:$B$14</definedName>
    <definedName name="Currency_Rates" localSheetId="25">'[87]Master data'!$A$6:$B$14</definedName>
    <definedName name="Currency_Rates" localSheetId="15">#REF!</definedName>
    <definedName name="Currency_Rates">#REF!</definedName>
    <definedName name="CurrencyPhrase" localSheetId="15">#REF!</definedName>
    <definedName name="CurrencyPhrase">#REF!</definedName>
    <definedName name="current1" localSheetId="22">#REF!</definedName>
    <definedName name="current1" localSheetId="20">#REF!</definedName>
    <definedName name="current1">#REF!</definedName>
    <definedName name="current2" localSheetId="22">#REF!</definedName>
    <definedName name="current2" localSheetId="20">#REF!</definedName>
    <definedName name="current2">#REF!</definedName>
    <definedName name="current3">#REF!</definedName>
    <definedName name="current4">#REF!</definedName>
    <definedName name="current5">#REF!</definedName>
    <definedName name="cust">#REF!</definedName>
    <definedName name="Customs_clearance" localSheetId="2">'[87]Master data'!$A$22:$B$23</definedName>
    <definedName name="Customs_clearance" localSheetId="18">#REF!</definedName>
    <definedName name="Customs_clearance" localSheetId="21">'[87]Master data'!$A$22:$B$23</definedName>
    <definedName name="Customs_clearance" localSheetId="25">'[87]Master data'!$A$22:$B$23</definedName>
    <definedName name="Customs_clearance" localSheetId="15">#REF!</definedName>
    <definedName name="Customs_clearance">#REF!</definedName>
    <definedName name="cutback" localSheetId="2">'[44]Materials '!$AV$19</definedName>
    <definedName name="cutback" localSheetId="18">#REF!</definedName>
    <definedName name="cutback" localSheetId="21">'[44]Materials '!$AV$19</definedName>
    <definedName name="cutback" localSheetId="25">'[44]Materials '!$AV$19</definedName>
    <definedName name="cutback" localSheetId="15">#REF!</definedName>
    <definedName name="cutback">#REF!</definedName>
    <definedName name="CV" hidden="1">#NAME?</definedName>
    <definedName name="cvd" localSheetId="2">#REF!</definedName>
    <definedName name="cvd" localSheetId="22">#REF!</definedName>
    <definedName name="cvd" localSheetId="15">#REF!</definedName>
    <definedName name="cvd" localSheetId="20">#REF!</definedName>
    <definedName name="cvd">#REF!</definedName>
    <definedName name="CVD_HW" localSheetId="2">#REF!</definedName>
    <definedName name="CVD_HW" localSheetId="15">#REF!</definedName>
    <definedName name="CVD_HW">#REF!</definedName>
    <definedName name="CVD_SW" localSheetId="2">#REF!</definedName>
    <definedName name="CVD_SW">#REF!</definedName>
    <definedName name="cvdcess">#REF!</definedName>
    <definedName name="CVT">#REF!</definedName>
    <definedName name="cw" localSheetId="21">20</definedName>
    <definedName name="cw" localSheetId="25">20</definedName>
    <definedName name="cw">20</definedName>
    <definedName name="cx">#REF!</definedName>
    <definedName name="D" localSheetId="21">#REF!</definedName>
    <definedName name="D" localSheetId="25">#REF!</definedName>
    <definedName name="D" localSheetId="15">#REF!</definedName>
    <definedName name="D">#REF!</definedName>
    <definedName name="d._Staging_to_keep_deflactometer___hire_charges_of_deflectometer" localSheetId="15">#REF!</definedName>
    <definedName name="d._Staging_to_keep_deflactometer___hire_charges_of_deflectometer">#REF!</definedName>
    <definedName name="D_" localSheetId="15">#REF!</definedName>
    <definedName name="D_">#REF!</definedName>
    <definedName name="d___0">#REF!</definedName>
    <definedName name="d___13">#REF!</definedName>
    <definedName name="D_D" localSheetId="18">INDEX(#REF!,MATCH(#REF!,#REF!,0))</definedName>
    <definedName name="D_D" localSheetId="15">INDEX(#REF!,MATCH(#REF!,#REF!,0))</definedName>
    <definedName name="D_D">INDEX(#REF!,MATCH(#REF!,#REF!,0))</definedName>
    <definedName name="d_jp" localSheetId="22" hidden="1">{"'Sheet1'!$A$4386:$N$4591"}</definedName>
    <definedName name="d_jp" localSheetId="18" hidden="1">{"'Sheet1'!$A$4386:$N$4591"}</definedName>
    <definedName name="d_jp" localSheetId="21" hidden="1">{"'Sheet1'!$A$4386:$N$4591"}</definedName>
    <definedName name="d_jp" localSheetId="25" hidden="1">{"'Sheet1'!$A$4386:$N$4591"}</definedName>
    <definedName name="d_jp" localSheetId="15" hidden="1">{"'Sheet1'!$A$4386:$N$4591"}</definedName>
    <definedName name="d_jp" localSheetId="20" hidden="1">{"'Sheet1'!$A$4386:$N$4591"}</definedName>
    <definedName name="d_jp" hidden="1">{"'Sheet1'!$A$4386:$N$4591"}</definedName>
    <definedName name="D65536A1">#REF!</definedName>
    <definedName name="D8Data">#REF!</definedName>
    <definedName name="Da">#REF!</definedName>
    <definedName name="DAdsaD" localSheetId="2" hidden="1">'[1]Rate Analysis'!#REF!</definedName>
    <definedName name="DAdsaD" localSheetId="18" hidden="1">#REF!</definedName>
    <definedName name="DAdsaD" localSheetId="21" hidden="1">'[1]Rate Analysis'!#REF!</definedName>
    <definedName name="DAdsaD" localSheetId="25" hidden="1">'[1]Rate Analysis'!#REF!</definedName>
    <definedName name="DAdsaD" localSheetId="15" hidden="1">#REF!</definedName>
    <definedName name="DAdsaD" hidden="1">#REF!</definedName>
    <definedName name="dam">#REF!</definedName>
    <definedName name="Dampers" localSheetId="2" hidden="1">{"'PROFITABILITY'!$A$1:$F$45"}</definedName>
    <definedName name="Dampers" localSheetId="22" hidden="1">{"'PROFITABILITY'!$A$1:$F$45"}</definedName>
    <definedName name="Dampers" localSheetId="18" hidden="1">{"'PROFITABILITY'!$A$1:$F$45"}</definedName>
    <definedName name="Dampers" localSheetId="21" hidden="1">{"'PROFITABILITY'!$A$1:$F$45"}</definedName>
    <definedName name="Dampers" localSheetId="25" hidden="1">{"'PROFITABILITY'!$A$1:$F$45"}</definedName>
    <definedName name="Dampers" localSheetId="15" hidden="1">{"'PROFITABILITY'!$A$1:$F$45"}</definedName>
    <definedName name="Dampers" localSheetId="20" hidden="1">{"'PROFITABILITY'!$A$1:$F$45"}</definedName>
    <definedName name="Dampers" hidden="1">{"'PROFITABILITY'!$A$1:$F$45"}</definedName>
    <definedName name="DANGA" localSheetId="2">#REF!,#REF!</definedName>
    <definedName name="DANGA" localSheetId="18">#REF!,#REF!</definedName>
    <definedName name="DANGA">#REF!,#REF!</definedName>
    <definedName name="DaRWk1" localSheetId="2">#REF!</definedName>
    <definedName name="DaRWk1" localSheetId="22">#REF!</definedName>
    <definedName name="DaRWk1" localSheetId="15">#REF!</definedName>
    <definedName name="DaRWk1" localSheetId="20">#REF!</definedName>
    <definedName name="DaRWk1">#REF!</definedName>
    <definedName name="DaRWk10" localSheetId="2">#REF!</definedName>
    <definedName name="DaRWk10" localSheetId="22">#REF!</definedName>
    <definedName name="DaRWk10" localSheetId="20">#REF!</definedName>
    <definedName name="DaRWk10">#REF!</definedName>
    <definedName name="DaRWk11" localSheetId="2">#REF!</definedName>
    <definedName name="DaRWk11" localSheetId="22">#REF!</definedName>
    <definedName name="DaRWk11" localSheetId="20">#REF!</definedName>
    <definedName name="DaRWk11">#REF!</definedName>
    <definedName name="DaRWk12">#REF!</definedName>
    <definedName name="DaRWk2">#REF!</definedName>
    <definedName name="DaRWk3">#REF!</definedName>
    <definedName name="DaRWk4">#REF!</definedName>
    <definedName name="DaRWk5">#REF!</definedName>
    <definedName name="DaRWk6">#REF!</definedName>
    <definedName name="DaRWk8">#REF!</definedName>
    <definedName name="DaRwk9">#REF!</definedName>
    <definedName name="DAS">#REF!</definedName>
    <definedName name="DASD">#REF!</definedName>
    <definedName name="dasdfds">#REF!</definedName>
    <definedName name="data">#REF!</definedName>
    <definedName name="DATA_13">#REF!</definedName>
    <definedName name="DATA_14">#REF!</definedName>
    <definedName name="DATA_15">#REF!</definedName>
    <definedName name="DATA_16">#REF!</definedName>
    <definedName name="DATA_17">#REF!</definedName>
    <definedName name="DATA_18">#REF!</definedName>
    <definedName name="DATA_19">#REF!</definedName>
    <definedName name="DATA_20">#REF!</definedName>
    <definedName name="DATA_21">#REF!</definedName>
    <definedName name="DATA_22">#REF!</definedName>
    <definedName name="DATA_23">#REF!</definedName>
    <definedName name="DATA_24">#REF!</definedName>
    <definedName name="DATA_25">#REF!</definedName>
    <definedName name="data1" hidden="1">#REF!</definedName>
    <definedName name="DATA15" localSheetId="22">#REF!</definedName>
    <definedName name="DATA15" localSheetId="20">#REF!</definedName>
    <definedName name="DATA15">#REF!</definedName>
    <definedName name="DATA16" localSheetId="22">#REF!</definedName>
    <definedName name="DATA16" localSheetId="20">#REF!</definedName>
    <definedName name="DATA16">#REF!</definedName>
    <definedName name="DATA17" localSheetId="22">#REF!</definedName>
    <definedName name="DATA17" localSheetId="20">#REF!</definedName>
    <definedName name="DATA17">#REF!</definedName>
    <definedName name="DATA18" localSheetId="22">#REF!</definedName>
    <definedName name="DATA18" localSheetId="20">#REF!</definedName>
    <definedName name="DATA18" localSheetId="3">#REF!</definedName>
    <definedName name="DATA18">#REF!</definedName>
    <definedName name="DATA19" localSheetId="3">#REF!</definedName>
    <definedName name="DATA19">#REF!</definedName>
    <definedName name="data2" hidden="1">#REF!</definedName>
    <definedName name="data3" hidden="1">#REF!</definedName>
    <definedName name="_xlnm.Database" localSheetId="3">#REF!</definedName>
    <definedName name="_xlnm.Database">#REF!</definedName>
    <definedName name="datb">#REF!</definedName>
    <definedName name="datc">#REF!</definedName>
    <definedName name="Date">#REF!</definedName>
    <definedName name="Date_of_Data">#REF!</definedName>
    <definedName name="Date2">#REF!</definedName>
    <definedName name="DATTA">#REF!</definedName>
    <definedName name="DaWk7">#REF!</definedName>
    <definedName name="DAY_ENGR">#REF!</definedName>
    <definedName name="DAY_TCHN">#REF!</definedName>
    <definedName name="DAYS">#REF!</definedName>
    <definedName name="DB" localSheetId="2">INDEX(#REF!,MATCH(#REF!,#REF!,0))</definedName>
    <definedName name="db" localSheetId="18">#REF!</definedName>
    <definedName name="DB" localSheetId="21">INDEX(#REF!,MATCH(#REF!,#REF!,0))</definedName>
    <definedName name="DB" localSheetId="25">INDEX(#REF!,MATCH(#REF!,#REF!,0))</definedName>
    <definedName name="db">#REF!</definedName>
    <definedName name="db___0">#REF!</definedName>
    <definedName name="db___13">#REF!</definedName>
    <definedName name="dbrwk1">#REF!</definedName>
    <definedName name="dbrwk10">#REF!</definedName>
    <definedName name="dbrwk11">#REF!</definedName>
    <definedName name="dbrwk12">#REF!</definedName>
    <definedName name="dbrwk2">#REF!</definedName>
    <definedName name="dbrwk3">#REF!</definedName>
    <definedName name="dbrwk4">#REF!</definedName>
    <definedName name="dbrwk5">#REF!</definedName>
    <definedName name="dbrwk6">#REF!</definedName>
    <definedName name="dbrwk7">#REF!</definedName>
    <definedName name="dbrwk8">#REF!</definedName>
    <definedName name="dbrwk9">#REF!</definedName>
    <definedName name="dc">#REF!</definedName>
    <definedName name="DCARRAY">#REF!</definedName>
    <definedName name="DCARRAY_1">#REF!</definedName>
    <definedName name="dceff">#REF!</definedName>
    <definedName name="DCF">#REF!</definedName>
    <definedName name="DCLAY" localSheetId="2">'[26]Cost of O &amp; O'!$F$14</definedName>
    <definedName name="DCLAY" localSheetId="18">#REF!</definedName>
    <definedName name="DCLAY" localSheetId="21">'[26]Cost of O &amp; O'!$F$14</definedName>
    <definedName name="DCLAY" localSheetId="25">'[26]Cost of O &amp; O'!$F$14</definedName>
    <definedName name="DCLAY" localSheetId="15">#REF!</definedName>
    <definedName name="DCLAY">#REF!</definedName>
    <definedName name="dcrw" localSheetId="15">#REF!</definedName>
    <definedName name="dcrw">#REF!</definedName>
    <definedName name="dcrwk1" localSheetId="22">#REF!</definedName>
    <definedName name="dcrwk1" localSheetId="20">#REF!</definedName>
    <definedName name="dcrwk1">#REF!</definedName>
    <definedName name="dcrwk10" localSheetId="22">#REF!</definedName>
    <definedName name="dcrwk10" localSheetId="20">#REF!</definedName>
    <definedName name="dcrwk10">#REF!</definedName>
    <definedName name="dcrwk11">#REF!</definedName>
    <definedName name="dcrwk12">#REF!</definedName>
    <definedName name="dcrwk2">#REF!</definedName>
    <definedName name="dcrwk3">#REF!</definedName>
    <definedName name="dcrwk4">#REF!</definedName>
    <definedName name="dcrwk5">#REF!</definedName>
    <definedName name="dcrwk6">#REF!</definedName>
    <definedName name="dcrwk7">#REF!</definedName>
    <definedName name="dcrwk8">#REF!</definedName>
    <definedName name="dcrwk9">#REF!</definedName>
    <definedName name="dcvolt">#REF!</definedName>
    <definedName name="dcvrdrv">#REF!</definedName>
    <definedName name="dd" localSheetId="2" hidden="1">{"'PROFITABILITY'!$A$1:$F$45"}</definedName>
    <definedName name="dd" localSheetId="22" hidden="1">{"'PROFITABILITY'!$A$1:$F$45"}</definedName>
    <definedName name="dd" localSheetId="18" hidden="1">{"'PROFITABILITY'!$A$1:$F$45"}</definedName>
    <definedName name="dd" localSheetId="21" hidden="1">{"'PROFITABILITY'!$A$1:$F$45"}</definedName>
    <definedName name="dd" localSheetId="25" hidden="1">{"'PROFITABILITY'!$A$1:$F$45"}</definedName>
    <definedName name="dd" localSheetId="15" hidden="1">{"'PROFITABILITY'!$A$1:$F$45"}</definedName>
    <definedName name="dd" localSheetId="20" hidden="1">{"'PROFITABILITY'!$A$1:$F$45"}</definedName>
    <definedName name="dd" hidden="1">{"'PROFITABILITY'!$A$1:$F$45"}</definedName>
    <definedName name="DD_1">NA()</definedName>
    <definedName name="ddash" localSheetId="18">#REF!</definedName>
    <definedName name="ddash">#REF!</definedName>
    <definedName name="DDD" localSheetId="2">#REF!</definedName>
    <definedName name="DDD" localSheetId="22">#REF!</definedName>
    <definedName name="DDD" localSheetId="15">#REF!</definedName>
    <definedName name="DDD" localSheetId="20">#REF!</definedName>
    <definedName name="DDD">#REF!</definedName>
    <definedName name="dddd" localSheetId="2">#REF!</definedName>
    <definedName name="dddd" localSheetId="21">#REF!</definedName>
    <definedName name="dddd" localSheetId="25">#REF!</definedName>
    <definedName name="dddd">#REF!</definedName>
    <definedName name="DDDD_1">NA()</definedName>
    <definedName name="ddddd" localSheetId="18">#REF!</definedName>
    <definedName name="ddddd">#REF!</definedName>
    <definedName name="ddf" localSheetId="18">#REF!</definedName>
    <definedName name="ddf">#REF!</definedName>
    <definedName name="DDK" localSheetId="2">'[88]BOQ (2)'!$A$1:$G$52</definedName>
    <definedName name="DDK" localSheetId="22">#REF!</definedName>
    <definedName name="DDK" localSheetId="18">#REF!</definedName>
    <definedName name="DDK" localSheetId="21">'[88]BOQ (2)'!$A$1:$G$52</definedName>
    <definedName name="DDK" localSheetId="25">'[88]BOQ (2)'!$A$1:$G$52</definedName>
    <definedName name="DDK" localSheetId="15">#REF!</definedName>
    <definedName name="DDK" localSheetId="20">#REF!</definedName>
    <definedName name="DDK">#REF!</definedName>
    <definedName name="DE" localSheetId="22">INDEX(#REF!,MATCH(#REF!,#REF!,0))</definedName>
    <definedName name="DE" localSheetId="18">INDEX(#REF!,MATCH(#REF!,#REF!,0))</definedName>
    <definedName name="De" localSheetId="15">#REF!</definedName>
    <definedName name="DE" localSheetId="20">INDEX(#REF!,MATCH(#REF!,#REF!,0))</definedName>
    <definedName name="DE">INDEX(#REF!,MATCH(#REF!,#REF!,0))</definedName>
    <definedName name="de_cost" localSheetId="2">#REF!</definedName>
    <definedName name="de_cost" localSheetId="22">#REF!</definedName>
    <definedName name="de_cost" localSheetId="20">#REF!</definedName>
    <definedName name="de_cost">#REF!</definedName>
    <definedName name="DEBTORS" localSheetId="22">#REF!</definedName>
    <definedName name="DEBTORS" localSheetId="20">#REF!</definedName>
    <definedName name="DEBTORS" localSheetId="3">#REF!</definedName>
    <definedName name="DEBTORS">#REF!</definedName>
    <definedName name="DEC.GH">#REF!</definedName>
    <definedName name="DEED" localSheetId="3">#REF!</definedName>
    <definedName name="DEED">#REF!</definedName>
    <definedName name="deep" localSheetId="2">'[89]FAMILY TEXT'!$G$2:$G$6</definedName>
    <definedName name="deep" localSheetId="18">#REF!</definedName>
    <definedName name="deep" localSheetId="21">'[89]FAMILY TEXT'!$G$2:$G$6</definedName>
    <definedName name="deep" localSheetId="25">'[89]FAMILY TEXT'!$G$2:$G$6</definedName>
    <definedName name="deep" localSheetId="15">#REF!</definedName>
    <definedName name="deep">#REF!</definedName>
    <definedName name="DEF">#REF!</definedName>
    <definedName name="DEHRI" localSheetId="22">#REF!</definedName>
    <definedName name="DEHRI" localSheetId="15">#REF!</definedName>
    <definedName name="DEHRI" localSheetId="20">#REF!</definedName>
    <definedName name="DEHRI">#REF!</definedName>
    <definedName name="DelDC" localSheetId="22">#REF!</definedName>
    <definedName name="DelDC" localSheetId="20">#REF!</definedName>
    <definedName name="DelDC">#REF!</definedName>
    <definedName name="DelDm">#REF!</definedName>
    <definedName name="Delivery">#REF!</definedName>
    <definedName name="delk">#REF!</definedName>
    <definedName name="delm">#REF!</definedName>
    <definedName name="delm2">#REF!</definedName>
    <definedName name="DELTA" localSheetId="2" hidden="1">{"'PROFITABILITY'!$A$1:$F$45"}</definedName>
    <definedName name="DELTA" localSheetId="22" hidden="1">{"'PROFITABILITY'!$A$1:$F$45"}</definedName>
    <definedName name="DELTA" localSheetId="18" hidden="1">{"'PROFITABILITY'!$A$1:$F$45"}</definedName>
    <definedName name="DELTA" localSheetId="21" hidden="1">{"'PROFITABILITY'!$A$1:$F$45"}</definedName>
    <definedName name="DELTA" localSheetId="25" hidden="1">{"'PROFITABILITY'!$A$1:$F$45"}</definedName>
    <definedName name="delta" localSheetId="15">#REF!</definedName>
    <definedName name="DELTA" localSheetId="20" hidden="1">{"'PROFITABILITY'!$A$1:$F$45"}</definedName>
    <definedName name="DELTA" hidden="1">{"'PROFITABILITY'!$A$1:$F$45"}</definedName>
    <definedName name="DELTA1" localSheetId="2" hidden="1">{"'PROFITABILITY'!$A$1:$F$45"}</definedName>
    <definedName name="DELTA1" localSheetId="22" hidden="1">{"'PROFITABILITY'!$A$1:$F$45"}</definedName>
    <definedName name="DELTA1" localSheetId="18" hidden="1">{"'PROFITABILITY'!$A$1:$F$45"}</definedName>
    <definedName name="DELTA1" localSheetId="21" hidden="1">{"'PROFITABILITY'!$A$1:$F$45"}</definedName>
    <definedName name="DELTA1" localSheetId="25" hidden="1">{"'PROFITABILITY'!$A$1:$F$45"}</definedName>
    <definedName name="delta1" localSheetId="15">#REF!</definedName>
    <definedName name="DELTA1" localSheetId="20" hidden="1">{"'PROFITABILITY'!$A$1:$F$45"}</definedName>
    <definedName name="DELTA1" hidden="1">{"'PROFITABILITY'!$A$1:$F$45"}</definedName>
    <definedName name="DELTA20">#REF!</definedName>
    <definedName name="DELTA20___0">#REF!</definedName>
    <definedName name="DELTA20___13">#REF!</definedName>
    <definedName name="DelType">#REF!</definedName>
    <definedName name="delyw">#REF!</definedName>
    <definedName name="DEM" localSheetId="3">#REF!</definedName>
    <definedName name="DEM">#REF!</definedName>
    <definedName name="den" localSheetId="21">#REF!</definedName>
    <definedName name="den" localSheetId="25">#REF!</definedName>
    <definedName name="den">#REF!</definedName>
    <definedName name="DEPTH">#REF!</definedName>
    <definedName name="Depth_above_FGL">#REF!</definedName>
    <definedName name="Depth_below_ground_level">#REF!</definedName>
    <definedName name="Depth_of_the_section">#REF!</definedName>
    <definedName name="deptLookup">#REF!</definedName>
    <definedName name="Descipline">#REF!</definedName>
    <definedName name="Description">#REF!</definedName>
    <definedName name="design">#REF!</definedName>
    <definedName name="designed" localSheetId="21">#REF!</definedName>
    <definedName name="designed" localSheetId="25">#REF!</definedName>
    <definedName name="designed">#REF!</definedName>
    <definedName name="DesignYears">#REF!</definedName>
    <definedName name="DESILTING" localSheetId="2" hidden="1">{#N/A,#N/A,FALSE,"abs";#N/A,#N/A,FALSE,"Annex-I";#N/A,#N/A,FALSE,"Annex-II";#N/A,#N/A,FALSE,"Annex-III";#N/A,#N/A,FALSE,"Annex-IV";#N/A,#N/A,FALSE,"Annex-V";#N/A,#N/A,FALSE,"Annex-VI"}</definedName>
    <definedName name="DESILTING" localSheetId="22" hidden="1">{#N/A,#N/A,FALSE,"abs";#N/A,#N/A,FALSE,"Annex-I";#N/A,#N/A,FALSE,"Annex-II";#N/A,#N/A,FALSE,"Annex-III";#N/A,#N/A,FALSE,"Annex-IV";#N/A,#N/A,FALSE,"Annex-V";#N/A,#N/A,FALSE,"Annex-VI"}</definedName>
    <definedName name="DESILTING" localSheetId="18" hidden="1">{#N/A,#N/A,FALSE,"abs";#N/A,#N/A,FALSE,"Annex-I";#N/A,#N/A,FALSE,"Annex-II";#N/A,#N/A,FALSE,"Annex-III";#N/A,#N/A,FALSE,"Annex-IV";#N/A,#N/A,FALSE,"Annex-V";#N/A,#N/A,FALSE,"Annex-VI"}</definedName>
    <definedName name="DESILTING" localSheetId="21" hidden="1">{#N/A,#N/A,FALSE,"abs";#N/A,#N/A,FALSE,"Annex-I";#N/A,#N/A,FALSE,"Annex-II";#N/A,#N/A,FALSE,"Annex-III";#N/A,#N/A,FALSE,"Annex-IV";#N/A,#N/A,FALSE,"Annex-V";#N/A,#N/A,FALSE,"Annex-VI"}</definedName>
    <definedName name="DESILTING" localSheetId="25" hidden="1">{#N/A,#N/A,FALSE,"abs";#N/A,#N/A,FALSE,"Annex-I";#N/A,#N/A,FALSE,"Annex-II";#N/A,#N/A,FALSE,"Annex-III";#N/A,#N/A,FALSE,"Annex-IV";#N/A,#N/A,FALSE,"Annex-V";#N/A,#N/A,FALSE,"Annex-VI"}</definedName>
    <definedName name="DESILTING" localSheetId="15" hidden="1">{#N/A,#N/A,FALSE,"abs";#N/A,#N/A,FALSE,"Annex-I";#N/A,#N/A,FALSE,"Annex-II";#N/A,#N/A,FALSE,"Annex-III";#N/A,#N/A,FALSE,"Annex-IV";#N/A,#N/A,FALSE,"Annex-V";#N/A,#N/A,FALSE,"Annex-VI"}</definedName>
    <definedName name="DESILTING" localSheetId="20" hidden="1">{#N/A,#N/A,FALSE,"abs";#N/A,#N/A,FALSE,"Annex-I";#N/A,#N/A,FALSE,"Annex-II";#N/A,#N/A,FALSE,"Annex-III";#N/A,#N/A,FALSE,"Annex-IV";#N/A,#N/A,FALSE,"Annex-V";#N/A,#N/A,FALSE,"Annex-VI"}</definedName>
    <definedName name="DESILTING" hidden="1">{#N/A,#N/A,FALSE,"abs";#N/A,#N/A,FALSE,"Annex-I";#N/A,#N/A,FALSE,"Annex-II";#N/A,#N/A,FALSE,"Annex-III";#N/A,#N/A,FALSE,"Annex-IV";#N/A,#N/A,FALSE,"Annex-V";#N/A,#N/A,FALSE,"Annex-VI"}</definedName>
    <definedName name="Dest_Price" localSheetId="18">#REF!</definedName>
    <definedName name="Dest_Price">#REF!</definedName>
    <definedName name="det_act_plan" localSheetId="2">#REF!</definedName>
    <definedName name="det_act_plan" localSheetId="22">#REF!</definedName>
    <definedName name="det_act_plan" localSheetId="15">#REF!</definedName>
    <definedName name="det_act_plan" localSheetId="20">#REF!</definedName>
    <definedName name="det_act_plan">#REF!</definedName>
    <definedName name="Detailed" localSheetId="2">#REF!</definedName>
    <definedName name="Detailed" localSheetId="21">#REF!</definedName>
    <definedName name="Detailed" localSheetId="25">#REF!</definedName>
    <definedName name="Detailed">#REF!</definedName>
    <definedName name="Details" localSheetId="2">#REF!</definedName>
    <definedName name="Details">#REF!</definedName>
    <definedName name="dev" localSheetId="2">'[90]july-I'!$H$126:$H$140</definedName>
    <definedName name="dev" localSheetId="18">#REF!</definedName>
    <definedName name="dev" localSheetId="21">'[90]july-I'!$H$126:$H$140</definedName>
    <definedName name="dev" localSheetId="25">'[90]july-I'!$H$126:$H$140</definedName>
    <definedName name="dev" localSheetId="15">#REF!</definedName>
    <definedName name="dev">#REF!</definedName>
    <definedName name="df" localSheetId="22" hidden="1">#REF!</definedName>
    <definedName name="df" localSheetId="15">#REF!</definedName>
    <definedName name="df" localSheetId="20" hidden="1">#REF!</definedName>
    <definedName name="df" hidden="1">#REF!</definedName>
    <definedName name="dfadf" localSheetId="2">(#REF!,#REF!)</definedName>
    <definedName name="dfadf" localSheetId="22">(#REF!,#REF!)</definedName>
    <definedName name="dfadf" localSheetId="15">(#REF!,#REF!)</definedName>
    <definedName name="dfadf" localSheetId="20">(#REF!,#REF!)</definedName>
    <definedName name="dfadf">(#REF!,#REF!)</definedName>
    <definedName name="dfadvdsv" localSheetId="2">#REF!</definedName>
    <definedName name="dfadvdsv" localSheetId="18">#REF!</definedName>
    <definedName name="dfadvdsv" localSheetId="15">#REF!</definedName>
    <definedName name="dfadvdsv">#REF!</definedName>
    <definedName name="dfaf" localSheetId="2" hidden="1">{"'장비'!$A$3:$M$12"}</definedName>
    <definedName name="dfaf" localSheetId="22" hidden="1">{"'장비'!$A$3:$M$12"}</definedName>
    <definedName name="dfaf" localSheetId="18" hidden="1">{"'장비'!$A$3:$M$12"}</definedName>
    <definedName name="dfaf" localSheetId="21" hidden="1">{"'장비'!$A$3:$M$12"}</definedName>
    <definedName name="dfaf" localSheetId="25" hidden="1">{"'장비'!$A$3:$M$12"}</definedName>
    <definedName name="dfaf" localSheetId="15" hidden="1">{"'장비'!$A$3:$M$12"}</definedName>
    <definedName name="dfaf" localSheetId="20" hidden="1">{"'장비'!$A$3:$M$12"}</definedName>
    <definedName name="dfaf" hidden="1">{"'장비'!$A$3:$M$12"}</definedName>
    <definedName name="DFD" localSheetId="2" hidden="1">{"'PROFITABILITY'!$A$1:$F$45"}</definedName>
    <definedName name="DFD" localSheetId="22" hidden="1">{"'PROFITABILITY'!$A$1:$F$45"}</definedName>
    <definedName name="DFD" localSheetId="18" hidden="1">{"'PROFITABILITY'!$A$1:$F$45"}</definedName>
    <definedName name="DFD" localSheetId="21" hidden="1">{"'PROFITABILITY'!$A$1:$F$45"}</definedName>
    <definedName name="DFD" localSheetId="25" hidden="1">{"'PROFITABILITY'!$A$1:$F$45"}</definedName>
    <definedName name="DFD" localSheetId="15" hidden="1">{"'PROFITABILITY'!$A$1:$F$45"}</definedName>
    <definedName name="DFD" localSheetId="20" hidden="1">{"'PROFITABILITY'!$A$1:$F$45"}</definedName>
    <definedName name="DFD" hidden="1">{"'PROFITABILITY'!$A$1:$F$45"}</definedName>
    <definedName name="dfdf">[91]Report!#REF!</definedName>
    <definedName name="dfdfdfd" localSheetId="2" hidden="1">{"'PROFITABILITY'!$A$1:$F$45"}</definedName>
    <definedName name="dfdfdfd" localSheetId="22" hidden="1">{"'PROFITABILITY'!$A$1:$F$45"}</definedName>
    <definedName name="dfdfdfd" localSheetId="18" hidden="1">{"'PROFITABILITY'!$A$1:$F$45"}</definedName>
    <definedName name="dfdfdfd" localSheetId="21" hidden="1">{"'PROFITABILITY'!$A$1:$F$45"}</definedName>
    <definedName name="dfdfdfd" localSheetId="25" hidden="1">{"'PROFITABILITY'!$A$1:$F$45"}</definedName>
    <definedName name="dfdfdfd" localSheetId="15" hidden="1">{"'PROFITABILITY'!$A$1:$F$45"}</definedName>
    <definedName name="dfdfdfd" localSheetId="20" hidden="1">{"'PROFITABILITY'!$A$1:$F$45"}</definedName>
    <definedName name="dfdfdfd" hidden="1">{"'PROFITABILITY'!$A$1:$F$45"}</definedName>
    <definedName name="dfdfs" localSheetId="22" hidden="1">{"'Sheet1'!$A$4386:$N$4591"}</definedName>
    <definedName name="dfdfs" localSheetId="18" hidden="1">{"'Sheet1'!$A$4386:$N$4591"}</definedName>
    <definedName name="dfdfs" localSheetId="21" hidden="1">{"'Sheet1'!$A$4386:$N$4591"}</definedName>
    <definedName name="dfdfs" localSheetId="25" hidden="1">{"'Sheet1'!$A$4386:$N$4591"}</definedName>
    <definedName name="dfdfs" localSheetId="15" hidden="1">{"'Sheet1'!$A$4386:$N$4591"}</definedName>
    <definedName name="dfdfs" localSheetId="20" hidden="1">{"'Sheet1'!$A$4386:$N$4591"}</definedName>
    <definedName name="dfdfs" hidden="1">{"'Sheet1'!$A$4386:$N$4591"}</definedName>
    <definedName name="DFDSF" localSheetId="2" hidden="1">[92]drg!#REF!</definedName>
    <definedName name="DFDSF" localSheetId="18" hidden="1">#REF!</definedName>
    <definedName name="DFDSF" localSheetId="21" hidden="1">[92]drg!#REF!</definedName>
    <definedName name="DFDSF" localSheetId="25" hidden="1">[92]drg!#REF!</definedName>
    <definedName name="DFDSF" localSheetId="15" hidden="1">#REF!</definedName>
    <definedName name="DFDSF" hidden="1">#REF!</definedName>
    <definedName name="DFF" localSheetId="22">#REF!</definedName>
    <definedName name="DFF" localSheetId="15">#REF!</definedName>
    <definedName name="DFF" localSheetId="20">#REF!</definedName>
    <definedName name="DFF">#REF!</definedName>
    <definedName name="DFHGFKLJHG">#N/A</definedName>
    <definedName name="DFINE" localSheetId="2">'[26]Cost of O &amp; O'!$F$15</definedName>
    <definedName name="DFINE" localSheetId="18">#REF!</definedName>
    <definedName name="DFINE" localSheetId="21">'[26]Cost of O &amp; O'!$F$15</definedName>
    <definedName name="DFINE" localSheetId="25">'[26]Cost of O &amp; O'!$F$15</definedName>
    <definedName name="DFINE" localSheetId="15">#REF!</definedName>
    <definedName name="DFINE">#REF!</definedName>
    <definedName name="DFR">#REF!</definedName>
    <definedName name="dfrads">#REF!</definedName>
    <definedName name="dfsdf">#REF!</definedName>
    <definedName name="dfsga" localSheetId="15">#REF!</definedName>
    <definedName name="dfsga">#REF!</definedName>
    <definedName name="DG" localSheetId="3">#REF!</definedName>
    <definedName name="DG">#REF!</definedName>
    <definedName name="DG_Total" localSheetId="3">#REF!</definedName>
    <definedName name="DG_Total">#REF!</definedName>
    <definedName name="dg125kva" localSheetId="2">'[56]Machinary_Road Work'!$K$21</definedName>
    <definedName name="dg125kva" localSheetId="18">#REF!</definedName>
    <definedName name="dg125kva" localSheetId="21">'[56]Machinary_Road Work'!$K$21</definedName>
    <definedName name="dg125kva" localSheetId="25">'[56]Machinary_Road Work'!$K$21</definedName>
    <definedName name="dg125kva" localSheetId="15">#REF!</definedName>
    <definedName name="dg125kva">#REF!</definedName>
    <definedName name="dg250KVA" localSheetId="2">'[56]Machinary_Road Work'!$K$85</definedName>
    <definedName name="dg250KVA" localSheetId="18">#REF!</definedName>
    <definedName name="dg250KVA" localSheetId="21">'[56]Machinary_Road Work'!$K$85</definedName>
    <definedName name="dg250KVA" localSheetId="25">'[56]Machinary_Road Work'!$K$85</definedName>
    <definedName name="dg250KVA" localSheetId="15">#REF!</definedName>
    <definedName name="dg250KVA">#REF!</definedName>
    <definedName name="dgn" localSheetId="22">#REF!</definedName>
    <definedName name="dgn" localSheetId="15">#REF!</definedName>
    <definedName name="dgn" localSheetId="20">#REF!</definedName>
    <definedName name="dgn">#REF!</definedName>
    <definedName name="dgp" localSheetId="22">#REF!</definedName>
    <definedName name="dgp" localSheetId="20">#REF!</definedName>
    <definedName name="dgp" localSheetId="3">#REF!</definedName>
    <definedName name="dgp">#REF!</definedName>
    <definedName name="dgv">#REF!</definedName>
    <definedName name="DH" localSheetId="18">INDEX(#REF!,MATCH(#REF!,#REF!,0))</definedName>
    <definedName name="DH" localSheetId="21">INDEX(#REF!,MATCH(#REF!,#REF!,0))</definedName>
    <definedName name="DH" localSheetId="25">INDEX(#REF!,MATCH(#REF!,#REF!,0))</definedName>
    <definedName name="DH" localSheetId="15">INDEX(#REF!,MATCH(#REF!,#REF!,0))</definedName>
    <definedName name="DH">INDEX(#REF!,MATCH(#REF!,#REF!,0))</definedName>
    <definedName name="dhgh">#REF!</definedName>
    <definedName name="DHTML" localSheetId="22" hidden="1">{"'Sheet1'!$A$4386:$N$4591"}</definedName>
    <definedName name="DHTML" localSheetId="18" hidden="1">{"'Sheet1'!$A$4386:$N$4591"}</definedName>
    <definedName name="DHTML" localSheetId="21" hidden="1">{"'Sheet1'!$A$4386:$N$4591"}</definedName>
    <definedName name="DHTML" localSheetId="25" hidden="1">{"'Sheet1'!$A$4386:$N$4591"}</definedName>
    <definedName name="DHTML" localSheetId="15" hidden="1">{"'Sheet1'!$A$4386:$N$4591"}</definedName>
    <definedName name="DHTML" localSheetId="20" hidden="1">{"'Sheet1'!$A$4386:$N$4591"}</definedName>
    <definedName name="DHTML" hidden="1">{"'Sheet1'!$A$4386:$N$4591"}</definedName>
    <definedName name="DI" localSheetId="2">INDEX(#REF!,MATCH(#REF!,#REF!,0))</definedName>
    <definedName name="Di" localSheetId="18">#REF!</definedName>
    <definedName name="DI" localSheetId="21">INDEX(#REF!,MATCH(#REF!,#REF!,0))</definedName>
    <definedName name="DI" localSheetId="25">INDEX(#REF!,MATCH(#REF!,#REF!,0))</definedName>
    <definedName name="Di">#REF!</definedName>
    <definedName name="diacab">#REF!</definedName>
    <definedName name="Dialog5">#N/A</definedName>
    <definedName name="diameter">#REF!</definedName>
    <definedName name="diaphragm">#REF!</definedName>
    <definedName name="diatubal">#REF!</definedName>
    <definedName name="Diesel" localSheetId="2">'[76]Abs PMRL'!$B$46</definedName>
    <definedName name="Diesel" localSheetId="18">#REF!</definedName>
    <definedName name="Diesel" localSheetId="21">'[76]Abs PMRL'!$B$46</definedName>
    <definedName name="Diesel" localSheetId="25">'[76]Abs PMRL'!$B$46</definedName>
    <definedName name="Diesel" localSheetId="15">#REF!</definedName>
    <definedName name="Diesel">#REF!</definedName>
    <definedName name="diff" localSheetId="22">#REF!</definedName>
    <definedName name="diff" localSheetId="21">#REF!</definedName>
    <definedName name="diff" localSheetId="25">#REF!</definedName>
    <definedName name="diff" localSheetId="20">#REF!</definedName>
    <definedName name="diff" localSheetId="3">#REF!</definedName>
    <definedName name="diff">#REF!</definedName>
    <definedName name="diff1" localSheetId="22">#REF!</definedName>
    <definedName name="diff1" localSheetId="21">#REF!</definedName>
    <definedName name="diff1" localSheetId="25">#REF!</definedName>
    <definedName name="diff1" localSheetId="20">#REF!</definedName>
    <definedName name="diff1" localSheetId="3">#REF!</definedName>
    <definedName name="diff1">#REF!</definedName>
    <definedName name="DIns" localSheetId="2">[65]DSLP!#REF!</definedName>
    <definedName name="DIns" localSheetId="22">#REF!</definedName>
    <definedName name="DIns" localSheetId="18">#REF!</definedName>
    <definedName name="DIns" localSheetId="21">[65]DSLP!#REF!</definedName>
    <definedName name="DIns" localSheetId="25">[65]DSLP!#REF!</definedName>
    <definedName name="DIns" localSheetId="15">#REF!</definedName>
    <definedName name="DIns" localSheetId="20">#REF!</definedName>
    <definedName name="DIns">#REF!</definedName>
    <definedName name="Dis" localSheetId="2" hidden="1">{"'PROFITABILITY'!$A$1:$F$45"}</definedName>
    <definedName name="Dis" localSheetId="22" hidden="1">{"'PROFITABILITY'!$A$1:$F$45"}</definedName>
    <definedName name="Dis" localSheetId="18" hidden="1">{"'PROFITABILITY'!$A$1:$F$45"}</definedName>
    <definedName name="Dis" localSheetId="21" hidden="1">{"'PROFITABILITY'!$A$1:$F$45"}</definedName>
    <definedName name="Dis" localSheetId="25" hidden="1">{"'PROFITABILITY'!$A$1:$F$45"}</definedName>
    <definedName name="Dis" localSheetId="15" hidden="1">{"'PROFITABILITY'!$A$1:$F$45"}</definedName>
    <definedName name="Dis" localSheetId="20" hidden="1">{"'PROFITABILITY'!$A$1:$F$45"}</definedName>
    <definedName name="Dis" hidden="1">{"'PROFITABILITY'!$A$1:$F$45"}</definedName>
    <definedName name="DIS_UNIT" localSheetId="2">[69]Data!$E$5:$G$88</definedName>
    <definedName name="DIS_UNIT" localSheetId="18">#REF!</definedName>
    <definedName name="DIS_UNIT" localSheetId="21">[69]Data!$E$5:$G$88</definedName>
    <definedName name="DIS_UNIT" localSheetId="25">[69]Data!$E$5:$G$88</definedName>
    <definedName name="DIS_UNIT" localSheetId="15">#REF!</definedName>
    <definedName name="DIS_UNIT">#REF!</definedName>
    <definedName name="disc" localSheetId="22">#REF!</definedName>
    <definedName name="disc" localSheetId="20">#REF!</definedName>
    <definedName name="disc" localSheetId="3">#REF!</definedName>
    <definedName name="disc">#REF!</definedName>
    <definedName name="Discount" hidden="1">#REF!</definedName>
    <definedName name="Discount1" localSheetId="22">#REF!</definedName>
    <definedName name="Discount1" localSheetId="20">#REF!</definedName>
    <definedName name="Discount1">#REF!</definedName>
    <definedName name="disdir">#REF!</definedName>
    <definedName name="display_area_2" localSheetId="2" hidden="1">[93]Uls!$C$3:$K$46</definedName>
    <definedName name="display_area_2" localSheetId="18" hidden="1">#REF!</definedName>
    <definedName name="display_area_2" localSheetId="21" hidden="1">[93]Uls!$C$3:$K$46</definedName>
    <definedName name="display_area_2" localSheetId="25" hidden="1">[93]Uls!$C$3:$K$46</definedName>
    <definedName name="display_area_2" localSheetId="15" hidden="1">#REF!</definedName>
    <definedName name="display_area_2" hidden="1">#REF!</definedName>
    <definedName name="DIST1">[32]Coalmine!#REF!</definedName>
    <definedName name="Distrib" localSheetId="22">#REF!</definedName>
    <definedName name="Distrib" localSheetId="15">#REF!</definedName>
    <definedName name="Distrib" localSheetId="20">#REF!</definedName>
    <definedName name="Distrib">#REF!</definedName>
    <definedName name="DIV">1000000</definedName>
    <definedName name="diz" localSheetId="2">[82]CHIFLET!$B$36</definedName>
    <definedName name="diz" localSheetId="18">#REF!</definedName>
    <definedName name="diz" localSheetId="21">[82]CHIFLET!$B$36</definedName>
    <definedName name="diz" localSheetId="25">[82]CHIFLET!$B$36</definedName>
    <definedName name="diz" localSheetId="15">#REF!</definedName>
    <definedName name="diz">#REF!</definedName>
    <definedName name="DJ" localSheetId="18">INDEX(#REF!,MATCH(#REF!,#REF!,0))</definedName>
    <definedName name="DJ" localSheetId="15">INDEX(#REF!,MATCH(#REF!,#REF!,0))</definedName>
    <definedName name="DJ">INDEX(#REF!,MATCH(#REF!,#REF!,0))</definedName>
    <definedName name="DJH">#REF!</definedName>
    <definedName name="DK" localSheetId="22">INDEX(#REF!,MATCH(#REF!,#REF!,0))</definedName>
    <definedName name="DK" localSheetId="18">INDEX(#REF!,MATCH(#REF!,#REF!,0))</definedName>
    <definedName name="DK" localSheetId="21">INDEX(#REF!,MATCH(#REF!,#REF!,0))</definedName>
    <definedName name="DK" localSheetId="25">INDEX(#REF!,MATCH(#REF!,#REF!,0))</definedName>
    <definedName name="dk" localSheetId="15">#REF!</definedName>
    <definedName name="DK" localSheetId="20">INDEX(#REF!,MATCH(#REF!,#REF!,0))</definedName>
    <definedName name="DK">INDEX(#REF!,MATCH(#REF!,#REF!,0))</definedName>
    <definedName name="dkd" localSheetId="22">#REF!</definedName>
    <definedName name="dkd" localSheetId="20">#REF!</definedName>
    <definedName name="dkd">#REF!</definedName>
    <definedName name="DKG" localSheetId="2" hidden="1">{"'PROFITABILITY'!$A$1:$F$45"}</definedName>
    <definedName name="DKG" localSheetId="22" hidden="1">{"'PROFITABILITY'!$A$1:$F$45"}</definedName>
    <definedName name="DKG" localSheetId="18" hidden="1">{"'PROFITABILITY'!$A$1:$F$45"}</definedName>
    <definedName name="DKG" localSheetId="21" hidden="1">{"'PROFITABILITY'!$A$1:$F$45"}</definedName>
    <definedName name="DKG" localSheetId="25" hidden="1">{"'PROFITABILITY'!$A$1:$F$45"}</definedName>
    <definedName name="DKG" localSheetId="15" hidden="1">{"'PROFITABILITY'!$A$1:$F$45"}</definedName>
    <definedName name="DKG" localSheetId="20" hidden="1">{"'PROFITABILITY'!$A$1:$F$45"}</definedName>
    <definedName name="DKG" hidden="1">{"'PROFITABILITY'!$A$1:$F$45"}</definedName>
    <definedName name="dks">#REF!</definedName>
    <definedName name="dkt">#REF!</definedName>
    <definedName name="DL" localSheetId="2">INDEX(#REF!,MATCH(#REF!,#REF!,0))</definedName>
    <definedName name="dl" localSheetId="18">#REF!</definedName>
    <definedName name="DL" localSheetId="21">INDEX(#REF!,MATCH(#REF!,#REF!,0))</definedName>
    <definedName name="DL" localSheetId="25">INDEX(#REF!,MATCH(#REF!,#REF!,0))</definedName>
    <definedName name="dl">#REF!</definedName>
    <definedName name="dl___0">#REF!</definedName>
    <definedName name="dl___13">#REF!</definedName>
    <definedName name="DL_Ave">#REF!</definedName>
    <definedName name="DL_Mobi_Mth">#REF!</definedName>
    <definedName name="DL_Mth">#REF!</definedName>
    <definedName name="DL_Total_002MHs">#REF!</definedName>
    <definedName name="DL_Total_Cost_002FC">#REF!</definedName>
    <definedName name="DL_Total_Cost_002LC">#REF!</definedName>
    <definedName name="DL_Total_Peak">#REF!</definedName>
    <definedName name="DLF">#N/A</definedName>
    <definedName name="DM" localSheetId="2">#REF!</definedName>
    <definedName name="DM" localSheetId="22">#REF!</definedName>
    <definedName name="DM" localSheetId="15">#REF!</definedName>
    <definedName name="DM" localSheetId="20">#REF!</definedName>
    <definedName name="DM">#REF!</definedName>
    <definedName name="dms">#REF!</definedName>
    <definedName name="dmt">#REF!</definedName>
    <definedName name="DMUCK" localSheetId="2">'[26]Cost of O &amp; O'!$F$17</definedName>
    <definedName name="DMUCK" localSheetId="18">#REF!</definedName>
    <definedName name="DMUCK" localSheetId="21">'[26]Cost of O &amp; O'!$F$17</definedName>
    <definedName name="DMUCK" localSheetId="25">'[26]Cost of O &amp; O'!$F$17</definedName>
    <definedName name="DMUCK" localSheetId="15">#REF!</definedName>
    <definedName name="DMUCK">#REF!</definedName>
    <definedName name="DMUSD" localSheetId="2">#REF!</definedName>
    <definedName name="DMUSD" localSheetId="22">#REF!</definedName>
    <definedName name="DMUSD" localSheetId="20">#REF!</definedName>
    <definedName name="DMUSD">#REF!</definedName>
    <definedName name="Do">#REF!</definedName>
    <definedName name="DOC">#REF!</definedName>
    <definedName name="docu" localSheetId="21">#REF!</definedName>
    <definedName name="docu" localSheetId="25">#REF!</definedName>
    <definedName name="docu">#REF!</definedName>
    <definedName name="dol">#REF!</definedName>
    <definedName name="dol7.5" localSheetId="22">#REF!</definedName>
    <definedName name="dol7.5" localSheetId="4">#REF!</definedName>
    <definedName name="dol7.5" localSheetId="20">#REF!</definedName>
    <definedName name="dol7.5">#REF!</definedName>
    <definedName name="DOLLARS1">#REF!</definedName>
    <definedName name="DOLLARS2">#REF!</definedName>
    <definedName name="Dome1">'[94]Data Sheet'!$B$3:$B$51</definedName>
    <definedName name="domestic_global">#REF!</definedName>
    <definedName name="Double">#REF!</definedName>
    <definedName name="Doz">#REF!</definedName>
    <definedName name="DPN" localSheetId="2" hidden="1">{#N/A,#N/A,FALSE,"WRSUMMARY";#N/A,#N/A,FALSE,"ANNEX-1";#N/A,#N/A,FALSE,"ANNEX-2";#N/A,#N/A,FALSE,"ANNEX-3";#N/A,#N/A,FALSE,"WORKING"}</definedName>
    <definedName name="DPN" localSheetId="22" hidden="1">{#N/A,#N/A,FALSE,"WRSUMMARY";#N/A,#N/A,FALSE,"ANNEX-1";#N/A,#N/A,FALSE,"ANNEX-2";#N/A,#N/A,FALSE,"ANNEX-3";#N/A,#N/A,FALSE,"WORKING"}</definedName>
    <definedName name="DPN" localSheetId="18" hidden="1">{#N/A,#N/A,FALSE,"WRSUMMARY";#N/A,#N/A,FALSE,"ANNEX-1";#N/A,#N/A,FALSE,"ANNEX-2";#N/A,#N/A,FALSE,"ANNEX-3";#N/A,#N/A,FALSE,"WORKING"}</definedName>
    <definedName name="DPN" localSheetId="21" hidden="1">{#N/A,#N/A,FALSE,"WRSUMMARY";#N/A,#N/A,FALSE,"ANNEX-1";#N/A,#N/A,FALSE,"ANNEX-2";#N/A,#N/A,FALSE,"ANNEX-3";#N/A,#N/A,FALSE,"WORKING"}</definedName>
    <definedName name="DPN" localSheetId="25" hidden="1">{#N/A,#N/A,FALSE,"WRSUMMARY";#N/A,#N/A,FALSE,"ANNEX-1";#N/A,#N/A,FALSE,"ANNEX-2";#N/A,#N/A,FALSE,"ANNEX-3";#N/A,#N/A,FALSE,"WORKING"}</definedName>
    <definedName name="DPN" localSheetId="15" hidden="1">{#N/A,#N/A,FALSE,"WRSUMMARY";#N/A,#N/A,FALSE,"ANNEX-1";#N/A,#N/A,FALSE,"ANNEX-2";#N/A,#N/A,FALSE,"ANNEX-3";#N/A,#N/A,FALSE,"WORKING"}</definedName>
    <definedName name="DPN" localSheetId="20" hidden="1">{#N/A,#N/A,FALSE,"WRSUMMARY";#N/A,#N/A,FALSE,"ANNEX-1";#N/A,#N/A,FALSE,"ANNEX-2";#N/A,#N/A,FALSE,"ANNEX-3";#N/A,#N/A,FALSE,"WORKING"}</definedName>
    <definedName name="DPN" hidden="1">{#N/A,#N/A,FALSE,"WRSUMMARY";#N/A,#N/A,FALSE,"ANNEX-1";#N/A,#N/A,FALSE,"ANNEX-2";#N/A,#N/A,FALSE,"ANNEX-3";#N/A,#N/A,FALSE,"WORKING"}</definedName>
    <definedName name="DPR" localSheetId="18">#REF!&amp;#REF!&amp;#REF!&amp;#REF!&amp;#REF!&amp;#REF!&amp;#REF!&amp;#REF!&amp;#REF!&amp;#REF!</definedName>
    <definedName name="DPR" localSheetId="15">#REF!&amp;#REF!&amp;#REF!&amp;#REF!&amp;#REF!&amp;#REF!&amp;#REF!&amp;#REF!&amp;#REF!&amp;#REF!</definedName>
    <definedName name="DPR">#REF!&amp;#REF!&amp;#REF!&amp;#REF!&amp;#REF!&amp;#REF!&amp;#REF!&amp;#REF!&amp;#REF!&amp;#REF!</definedName>
    <definedName name="dq">#REF!</definedName>
    <definedName name="DR.33" localSheetId="18">#REF!</definedName>
    <definedName name="DR.33">#REF!</definedName>
    <definedName name="DR.46">#REF!</definedName>
    <definedName name="DR.56">#REF!</definedName>
    <definedName name="drain_trap" localSheetId="2">#REF!</definedName>
    <definedName name="drain_trap" localSheetId="22">#REF!</definedName>
    <definedName name="drain_trap" localSheetId="20">#REF!</definedName>
    <definedName name="drain_trap">#REF!</definedName>
    <definedName name="DRAWING" localSheetId="2">#REF!</definedName>
    <definedName name="DRAWING">#REF!</definedName>
    <definedName name="DRBA3O"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18"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1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IP" localSheetId="2">'[26]Cost of O &amp; O'!$F$18</definedName>
    <definedName name="DRIP" localSheetId="18">#REF!</definedName>
    <definedName name="DRIP" localSheetId="21">'[26]Cost of O &amp; O'!$F$18</definedName>
    <definedName name="DRIP" localSheetId="25">'[26]Cost of O &amp; O'!$F$18</definedName>
    <definedName name="DRIP" localSheetId="15">#REF!</definedName>
    <definedName name="DRIP">#REF!</definedName>
    <definedName name="DS" localSheetId="2">#REF!</definedName>
    <definedName name="DS" localSheetId="22">#REF!</definedName>
    <definedName name="ds" localSheetId="15">#REF!</definedName>
    <definedName name="DS" localSheetId="20">#REF!</definedName>
    <definedName name="DS">#REF!</definedName>
    <definedName name="Ds___0" localSheetId="2">#REF!</definedName>
    <definedName name="Ds___0">#REF!</definedName>
    <definedName name="Ds___13">#REF!</definedName>
    <definedName name="dsad" localSheetId="2" hidden="1">{"form-D1",#N/A,FALSE,"FORM-D1";"form-D1_amt",#N/A,FALSE,"FORM-D1"}</definedName>
    <definedName name="dsad" localSheetId="22" hidden="1">{"form-D1",#N/A,FALSE,"FORM-D1";"form-D1_amt",#N/A,FALSE,"FORM-D1"}</definedName>
    <definedName name="dsad" localSheetId="18" hidden="1">{"form-D1",#N/A,FALSE,"FORM-D1";"form-D1_amt",#N/A,FALSE,"FORM-D1"}</definedName>
    <definedName name="dsad" localSheetId="21" hidden="1">{"form-D1",#N/A,FALSE,"FORM-D1";"form-D1_amt",#N/A,FALSE,"FORM-D1"}</definedName>
    <definedName name="dsad" localSheetId="25" hidden="1">{"form-D1",#N/A,FALSE,"FORM-D1";"form-D1_amt",#N/A,FALSE,"FORM-D1"}</definedName>
    <definedName name="dsad" localSheetId="15" hidden="1">{"form-D1",#N/A,FALSE,"FORM-D1";"form-D1_amt",#N/A,FALSE,"FORM-D1"}</definedName>
    <definedName name="dsad" localSheetId="20" hidden="1">{"form-D1",#N/A,FALSE,"FORM-D1";"form-D1_amt",#N/A,FALSE,"FORM-D1"}</definedName>
    <definedName name="dsad" hidden="1">{"form-D1",#N/A,FALSE,"FORM-D1";"form-D1_amt",#N/A,FALSE,"FORM-D1"}</definedName>
    <definedName name="dsad_1">NA()</definedName>
    <definedName name="dsada" localSheetId="2">#REF!</definedName>
    <definedName name="dsada" localSheetId="22">#REF!</definedName>
    <definedName name="dsada" localSheetId="15">#REF!</definedName>
    <definedName name="dsada" localSheetId="20">#REF!</definedName>
    <definedName name="dsada">#REF!</definedName>
    <definedName name="dsargfdg">#REF!</definedName>
    <definedName name="dsat" localSheetId="2">#REF!</definedName>
    <definedName name="dsat" localSheetId="15">#REF!</definedName>
    <definedName name="dsat">#REF!</definedName>
    <definedName name="dsdf" hidden="1">#REF!</definedName>
    <definedName name="dsds" localSheetId="2" hidden="1">#REF!</definedName>
    <definedName name="dsds" hidden="1">#REF!</definedName>
    <definedName name="dsdsdls" localSheetId="22">#REF!</definedName>
    <definedName name="dsdsdls" localSheetId="20">#REF!</definedName>
    <definedName name="dsdsdls">#REF!</definedName>
    <definedName name="dsgtgx" localSheetId="3">#REF!</definedName>
    <definedName name="dsgtgx">#REF!</definedName>
    <definedName name="DSSWEE" localSheetId="2" hidden="1">{"form-D1",#N/A,FALSE,"FORM-D1";"form-D1_amt",#N/A,FALSE,"FORM-D1"}</definedName>
    <definedName name="DSSWEE" localSheetId="22" hidden="1">{"form-D1",#N/A,FALSE,"FORM-D1";"form-D1_amt",#N/A,FALSE,"FORM-D1"}</definedName>
    <definedName name="DSSWEE" localSheetId="18" hidden="1">{"form-D1",#N/A,FALSE,"FORM-D1";"form-D1_amt",#N/A,FALSE,"FORM-D1"}</definedName>
    <definedName name="DSSWEE" localSheetId="21" hidden="1">{"form-D1",#N/A,FALSE,"FORM-D1";"form-D1_amt",#N/A,FALSE,"FORM-D1"}</definedName>
    <definedName name="DSSWEE" localSheetId="25" hidden="1">{"form-D1",#N/A,FALSE,"FORM-D1";"form-D1_amt",#N/A,FALSE,"FORM-D1"}</definedName>
    <definedName name="DSSWEE" localSheetId="15" hidden="1">{"form-D1",#N/A,FALSE,"FORM-D1";"form-D1_amt",#N/A,FALSE,"FORM-D1"}</definedName>
    <definedName name="DSSWEE" localSheetId="20" hidden="1">{"form-D1",#N/A,FALSE,"FORM-D1";"form-D1_amt",#N/A,FALSE,"FORM-D1"}</definedName>
    <definedName name="DSSWEE" hidden="1">{"form-D1",#N/A,FALSE,"FORM-D1";"form-D1_amt",#N/A,FALSE,"FORM-D1"}</definedName>
    <definedName name="Dt">[95]Codes!$C$8</definedName>
    <definedName name="dtnps" localSheetId="2">#REF!</definedName>
    <definedName name="dtnps" localSheetId="22">#REF!</definedName>
    <definedName name="dtnps" localSheetId="15">#REF!</definedName>
    <definedName name="dtnps" localSheetId="20">#REF!</definedName>
    <definedName name="dtnps">#REF!</definedName>
    <definedName name="dtyr" localSheetId="2">'[96]FORM-16'!$A$1:$J$61</definedName>
    <definedName name="dtyr" localSheetId="18">#REF!</definedName>
    <definedName name="dtyr" localSheetId="21">'[96]FORM-16'!$A$1:$J$61</definedName>
    <definedName name="dtyr" localSheetId="25">'[96]FORM-16'!$A$1:$J$61</definedName>
    <definedName name="dtyr" localSheetId="15">#REF!</definedName>
    <definedName name="dtyr">#REF!</definedName>
    <definedName name="dual_plate_check" localSheetId="2">#REF!</definedName>
    <definedName name="dual_plate_check" localSheetId="22">#REF!</definedName>
    <definedName name="dual_plate_check" localSheetId="20">#REF!</definedName>
    <definedName name="dual_plate_check">#REF!</definedName>
    <definedName name="dukhan">#REF!</definedName>
    <definedName name="dumppr">#REF!</definedName>
    <definedName name="duplex_strainer">#REF!</definedName>
    <definedName name="Dust">#REF!</definedName>
    <definedName name="Dv" localSheetId="21">#REF!</definedName>
    <definedName name="Dv" localSheetId="25">#REF!</definedName>
    <definedName name="Dv">#REF!</definedName>
    <definedName name="dvv" localSheetId="21">#REF!</definedName>
    <definedName name="dvv" localSheetId="25">#REF!</definedName>
    <definedName name="dvv">#REF!</definedName>
    <definedName name="dx_shape">#REF!</definedName>
    <definedName name="e" localSheetId="22">#REF!</definedName>
    <definedName name="e" localSheetId="21">#REF!</definedName>
    <definedName name="e" localSheetId="25">#REF!</definedName>
    <definedName name="e" localSheetId="20">#REF!</definedName>
    <definedName name="e" localSheetId="3">#REF!</definedName>
    <definedName name="e">#REF!</definedName>
    <definedName name="E_45E">#REF!</definedName>
    <definedName name="E_90LE">#REF!</definedName>
    <definedName name="E_90SE">#REF!</definedName>
    <definedName name="E_BV">#REF!</definedName>
    <definedName name="E_GV">#REF!</definedName>
    <definedName name="e_margin">#REF!</definedName>
    <definedName name="E_SC">#REF!</definedName>
    <definedName name="E_T">#REF!</definedName>
    <definedName name="EA" localSheetId="18">INDEX(#REF!,MATCH(#REF!,#REF!,0))</definedName>
    <definedName name="EA" localSheetId="15">INDEX(#REF!,MATCH(#REF!,#REF!,0))</definedName>
    <definedName name="EA">INDEX(#REF!,MATCH(#REF!,#REF!,0))</definedName>
    <definedName name="Eair">#REF!</definedName>
    <definedName name="EARTH" localSheetId="21">#REF!</definedName>
    <definedName name="EARTH" localSheetId="25">#REF!</definedName>
    <definedName name="EARTH">#REF!</definedName>
    <definedName name="EARTH1">#REF!</definedName>
    <definedName name="Earthwork" localSheetId="2">'[97]Master Rates'!$D$5</definedName>
    <definedName name="Earthwork" localSheetId="18">#REF!</definedName>
    <definedName name="Earthwork" localSheetId="21">'[97]Master Rates'!$D$5</definedName>
    <definedName name="Earthwork" localSheetId="25">'[97]Master Rates'!$D$5</definedName>
    <definedName name="Earthwork" localSheetId="15">#REF!</definedName>
    <definedName name="Earthwork">#REF!</definedName>
    <definedName name="eawerawea">[52]NWC!#REF!</definedName>
    <definedName name="EB" localSheetId="18">INDEX(#REF!,MATCH(#REF!,#REF!,0))</definedName>
    <definedName name="EB" localSheetId="15">INDEX(#REF!,MATCH(#REF!,#REF!,0))</definedName>
    <definedName name="EB">INDEX(#REF!,MATCH(#REF!,#REF!,0))</definedName>
    <definedName name="EB_Total" localSheetId="22">#REF!</definedName>
    <definedName name="EB_Total" localSheetId="20">#REF!</definedName>
    <definedName name="EB_Total" localSheetId="3">#REF!</definedName>
    <definedName name="EB_Total">#REF!</definedName>
    <definedName name="EC" localSheetId="18">INDEX(#REF!,MATCH(#REF!,#REF!,0))</definedName>
    <definedName name="EC" localSheetId="15">INDEX(#REF!,MATCH(#REF!,#REF!,0))</definedName>
    <definedName name="EC">INDEX(#REF!,MATCH(#REF!,#REF!,0))</definedName>
    <definedName name="ec_charges" localSheetId="3">#REF!</definedName>
    <definedName name="ec_charges">#REF!</definedName>
    <definedName name="ecfact" localSheetId="3">#REF!</definedName>
    <definedName name="ecfact">#REF!</definedName>
    <definedName name="Econd">#REF!</definedName>
    <definedName name="ecs">#REF!</definedName>
    <definedName name="ED">#REF!</definedName>
    <definedName name="ED_list">#REF!</definedName>
    <definedName name="ED_list1">#REF!</definedName>
    <definedName name="ED_RTU">#REF!</definedName>
    <definedName name="ED_TRDR">#REF!</definedName>
    <definedName name="ee">#REF!</definedName>
    <definedName name="eeds">#REF!</definedName>
    <definedName name="eee" localSheetId="2" hidden="1">{"'PROFITABILITY'!$A$1:$F$45"}</definedName>
    <definedName name="eee" localSheetId="22" hidden="1">{"'PROFITABILITY'!$A$1:$F$45"}</definedName>
    <definedName name="eee" localSheetId="18" hidden="1">{"'PROFITABILITY'!$A$1:$F$45"}</definedName>
    <definedName name="eee" localSheetId="21" hidden="1">{"'PROFITABILITY'!$A$1:$F$45"}</definedName>
    <definedName name="eee" localSheetId="25" hidden="1">{"'PROFITABILITY'!$A$1:$F$45"}</definedName>
    <definedName name="eee" localSheetId="15">#REF!</definedName>
    <definedName name="eee" localSheetId="20" hidden="1">{"'PROFITABILITY'!$A$1:$F$45"}</definedName>
    <definedName name="eee" hidden="1">{"'PROFITABILITY'!$A$1:$F$45"}</definedName>
    <definedName name="EEEE" localSheetId="2" hidden="1">{"form-D1",#N/A,FALSE,"FORM-D1";"form-D1_amt",#N/A,FALSE,"FORM-D1"}</definedName>
    <definedName name="EEEE" localSheetId="22" hidden="1">{"form-D1",#N/A,FALSE,"FORM-D1";"form-D1_amt",#N/A,FALSE,"FORM-D1"}</definedName>
    <definedName name="EEEE" localSheetId="18" hidden="1">{"form-D1",#N/A,FALSE,"FORM-D1";"form-D1_amt",#N/A,FALSE,"FORM-D1"}</definedName>
    <definedName name="EEEE" localSheetId="21" hidden="1">{"form-D1",#N/A,FALSE,"FORM-D1";"form-D1_amt",#N/A,FALSE,"FORM-D1"}</definedName>
    <definedName name="EEEE" localSheetId="25" hidden="1">{"form-D1",#N/A,FALSE,"FORM-D1";"form-D1_amt",#N/A,FALSE,"FORM-D1"}</definedName>
    <definedName name="EEEE" localSheetId="15" hidden="1">{"form-D1",#N/A,FALSE,"FORM-D1";"form-D1_amt",#N/A,FALSE,"FORM-D1"}</definedName>
    <definedName name="EEEE" localSheetId="20" hidden="1">{"form-D1",#N/A,FALSE,"FORM-D1";"form-D1_amt",#N/A,FALSE,"FORM-D1"}</definedName>
    <definedName name="EEEE" hidden="1">{"form-D1",#N/A,FALSE,"FORM-D1";"form-D1_amt",#N/A,FALSE,"FORM-D1"}</definedName>
    <definedName name="EEEE_1">NA()</definedName>
    <definedName name="eehr" localSheetId="18">#REF!</definedName>
    <definedName name="eehr">#REF!</definedName>
    <definedName name="eehrw" localSheetId="18">#REF!</definedName>
    <definedName name="eehrw">#REF!</definedName>
    <definedName name="Eela" localSheetId="18">#REF!</definedName>
    <definedName name="Eela">#REF!</definedName>
    <definedName name="eela2">#REF!</definedName>
    <definedName name="eelat">[73]strain!#REF!</definedName>
    <definedName name="EEpi">#REF!</definedName>
    <definedName name="EEst">#REF!</definedName>
    <definedName name="EF" localSheetId="18">INDEX(#REF!,MATCH(#REF!,#REF!,0))</definedName>
    <definedName name="EF" localSheetId="15">INDEX(#REF!,MATCH(#REF!,#REF!,0))</definedName>
    <definedName name="EF">INDEX(#REF!,MATCH(#REF!,#REF!,0))</definedName>
    <definedName name="EFFECT" localSheetId="2">#REF!</definedName>
    <definedName name="EFFECT">#REF!</definedName>
    <definedName name="EFFICIENCY" localSheetId="2">#REF!</definedName>
    <definedName name="EFFICIENCY">#REF!</definedName>
    <definedName name="EFINE" localSheetId="2">'[26]Cost of O &amp; O'!$F$7</definedName>
    <definedName name="EFINE" localSheetId="18">#REF!</definedName>
    <definedName name="EFINE" localSheetId="21">'[26]Cost of O &amp; O'!$F$7</definedName>
    <definedName name="EFINE" localSheetId="25">'[26]Cost of O &amp; O'!$F$7</definedName>
    <definedName name="EFINE" localSheetId="15">#REF!</definedName>
    <definedName name="EFINE">#REF!</definedName>
    <definedName name="EG" localSheetId="18">INDEX(#REF!,MATCH(#REF!,#REF!,0))</definedName>
    <definedName name="EG" localSheetId="15">INDEX(#REF!,MATCH(#REF!,#REF!,0))</definedName>
    <definedName name="EG">INDEX(#REF!,MATCH(#REF!,#REF!,0))</definedName>
    <definedName name="EH" localSheetId="18">INDEX(#REF!,MATCH(#REF!,#REF!,0))</definedName>
    <definedName name="EH" localSheetId="15">INDEX(#REF!,MATCH(#REF!,#REF!,0))</definedName>
    <definedName name="EH">INDEX(#REF!,MATCH(#REF!,#REF!,0))</definedName>
    <definedName name="EH_001_1" localSheetId="22">#REF!</definedName>
    <definedName name="EH_001_1" localSheetId="20">#REF!</definedName>
    <definedName name="EH_001_1">#REF!</definedName>
    <definedName name="EH_001_10">#REF!</definedName>
    <definedName name="EH_001_11">#REF!</definedName>
    <definedName name="EH_001_12">#REF!</definedName>
    <definedName name="EH_001_13">#REF!</definedName>
    <definedName name="EH_001_14">#REF!</definedName>
    <definedName name="EH_001_15">#REF!</definedName>
    <definedName name="EH_001_16">#REF!</definedName>
    <definedName name="EH_001_17">#REF!</definedName>
    <definedName name="EH_001_18">#REF!</definedName>
    <definedName name="EH_001_2">#REF!</definedName>
    <definedName name="EH_001_3">#REF!</definedName>
    <definedName name="EH_001_4">#REF!</definedName>
    <definedName name="EH_001_5">#REF!</definedName>
    <definedName name="EH_001_6">#REF!</definedName>
    <definedName name="EH_001_7">#REF!</definedName>
    <definedName name="EH_001_8">#REF!</definedName>
    <definedName name="EH_001_9">#REF!</definedName>
    <definedName name="EH_002_1">#REF!</definedName>
    <definedName name="EH_002_10">#REF!</definedName>
    <definedName name="EH_002_11">#REF!</definedName>
    <definedName name="EH_002_12">#REF!</definedName>
    <definedName name="EH_002_13">#REF!</definedName>
    <definedName name="EH_002_14">#REF!</definedName>
    <definedName name="EH_002_15">#REF!</definedName>
    <definedName name="EH_002_16">#REF!</definedName>
    <definedName name="EH_002_17">#REF!</definedName>
    <definedName name="EH_002_18">#REF!</definedName>
    <definedName name="EH_002_2">#REF!</definedName>
    <definedName name="EH_002_3">#REF!</definedName>
    <definedName name="EH_002_4">#REF!</definedName>
    <definedName name="EH_002_5">#REF!</definedName>
    <definedName name="EH_002_6">#REF!</definedName>
    <definedName name="EH_002_7">#REF!</definedName>
    <definedName name="EH_002_8">#REF!</definedName>
    <definedName name="EH_002_9">#REF!</definedName>
    <definedName name="EI" localSheetId="18">INDEX(#REF!,MATCH(#REF!,#REF!,0))</definedName>
    <definedName name="EI" localSheetId="15">INDEX(#REF!,MATCH(#REF!,#REF!,0))</definedName>
    <definedName name="EI">INDEX(#REF!,MATCH(#REF!,#REF!,0))</definedName>
    <definedName name="eid" localSheetId="2">[37]C1C2!$B$3:$B$11</definedName>
    <definedName name="eid" localSheetId="18">#REF!</definedName>
    <definedName name="eid" localSheetId="21">[37]C1C2!$B$3:$B$11</definedName>
    <definedName name="eid" localSheetId="25">[37]C1C2!$B$3:$B$11</definedName>
    <definedName name="eid" localSheetId="15">#REF!</definedName>
    <definedName name="eid">#REF!</definedName>
    <definedName name="EJ" localSheetId="18">INDEX(#REF!,MATCH(#REF!,#REF!,0))</definedName>
    <definedName name="EJ" localSheetId="15">INDEX(#REF!,MATCH(#REF!,#REF!,0))</definedName>
    <definedName name="EJ">INDEX(#REF!,MATCH(#REF!,#REF!,0))</definedName>
    <definedName name="EK" localSheetId="18">INDEX(#REF!,MATCH(#REF!,#REF!,0))</definedName>
    <definedName name="EK" localSheetId="15">INDEX(#REF!,MATCH(#REF!,#REF!,0))</definedName>
    <definedName name="EK">INDEX(#REF!,MATCH(#REF!,#REF!,0))</definedName>
    <definedName name="EL" localSheetId="18">INDEX(#REF!,MATCH(#REF!,#REF!,0))</definedName>
    <definedName name="EL" localSheetId="15">INDEX(#REF!,MATCH(#REF!,#REF!,0))</definedName>
    <definedName name="EL">INDEX(#REF!,MATCH(#REF!,#REF!,0))</definedName>
    <definedName name="elb">#REF!</definedName>
    <definedName name="elec" localSheetId="15">#REF!</definedName>
    <definedName name="elec">#REF!</definedName>
    <definedName name="elt">#REF!</definedName>
    <definedName name="EM" localSheetId="2">INDEX(#REF!,MATCH(#REF!,#REF!,0))</definedName>
    <definedName name="Em" localSheetId="18">#REF!</definedName>
    <definedName name="EM" localSheetId="21">INDEX(#REF!,MATCH(#REF!,#REF!,0))</definedName>
    <definedName name="EM" localSheetId="25">INDEX(#REF!,MATCH(#REF!,#REF!,0))</definedName>
    <definedName name="Em">#REF!</definedName>
    <definedName name="Em___0">#REF!</definedName>
    <definedName name="Em___13">#REF!</definedName>
    <definedName name="EM_001_1">#REF!</definedName>
    <definedName name="EM_001_10">#REF!</definedName>
    <definedName name="EM_001_11">#REF!</definedName>
    <definedName name="EM_001_12">#REF!</definedName>
    <definedName name="EM_001_13">#REF!</definedName>
    <definedName name="EM_001_14">#REF!</definedName>
    <definedName name="EM_001_15">#REF!</definedName>
    <definedName name="EM_001_16">#REF!</definedName>
    <definedName name="EM_001_17">#REF!</definedName>
    <definedName name="EM_001_18">#REF!</definedName>
    <definedName name="EM_001_2">#REF!</definedName>
    <definedName name="EM_001_3">#REF!</definedName>
    <definedName name="EM_001_4">#REF!</definedName>
    <definedName name="EM_001_5">#REF!</definedName>
    <definedName name="EM_001_6">#REF!</definedName>
    <definedName name="EM_001_7">#REF!</definedName>
    <definedName name="EM_001_8">#REF!</definedName>
    <definedName name="EM_001_9">#REF!</definedName>
    <definedName name="EM_002_1">#REF!</definedName>
    <definedName name="EM_002_10">#REF!</definedName>
    <definedName name="EM_002_11">#REF!</definedName>
    <definedName name="EM_002_12">#REF!</definedName>
    <definedName name="EM_002_13">#REF!</definedName>
    <definedName name="EM_002_14">#REF!</definedName>
    <definedName name="EM_002_15">#REF!</definedName>
    <definedName name="EM_002_16">#REF!</definedName>
    <definedName name="EM_002_17">#REF!</definedName>
    <definedName name="EM_002_18">#REF!</definedName>
    <definedName name="EM_002_2">#REF!</definedName>
    <definedName name="EM_002_3">#REF!</definedName>
    <definedName name="EM_002_4">#REF!</definedName>
    <definedName name="EM_002_5">#REF!</definedName>
    <definedName name="EM_002_6">#REF!</definedName>
    <definedName name="EM_002_7">#REF!</definedName>
    <definedName name="EM_002_8">#REF!</definedName>
    <definedName name="EM_002_9">#REF!</definedName>
    <definedName name="EM_003_1">#REF!</definedName>
    <definedName name="EM_003_10">#REF!</definedName>
    <definedName name="EM_003_11">#REF!</definedName>
    <definedName name="EM_003_12">#REF!</definedName>
    <definedName name="EM_003_13">#REF!</definedName>
    <definedName name="EM_003_14">#REF!</definedName>
    <definedName name="EM_003_15">#REF!</definedName>
    <definedName name="EM_003_16">#REF!</definedName>
    <definedName name="EM_003_17">#REF!</definedName>
    <definedName name="EM_003_18">#REF!</definedName>
    <definedName name="EM_003_2">#REF!</definedName>
    <definedName name="EM_003_3">#REF!</definedName>
    <definedName name="EM_003_4">#REF!</definedName>
    <definedName name="EM_003_5">#REF!</definedName>
    <definedName name="EM_003_6">#REF!</definedName>
    <definedName name="EM_003_7">#REF!</definedName>
    <definedName name="EM_003_8">#REF!</definedName>
    <definedName name="EM_003_9">#REF!</definedName>
    <definedName name="EM_004_1">#REF!</definedName>
    <definedName name="EM_004_10">#REF!</definedName>
    <definedName name="EM_004_11">#REF!</definedName>
    <definedName name="EM_004_12">#REF!</definedName>
    <definedName name="EM_004_13">#REF!</definedName>
    <definedName name="EM_004_14">#REF!</definedName>
    <definedName name="EM_004_15">#REF!</definedName>
    <definedName name="EM_004_16">#REF!</definedName>
    <definedName name="EM_004_17">#REF!</definedName>
    <definedName name="EM_004_18">#REF!</definedName>
    <definedName name="EM_004_2">#REF!</definedName>
    <definedName name="EM_004_3">#REF!</definedName>
    <definedName name="EM_004_4">#REF!</definedName>
    <definedName name="EM_004_5">#REF!</definedName>
    <definedName name="EM_004_6">#REF!</definedName>
    <definedName name="EM_004_7">#REF!</definedName>
    <definedName name="EM_004_8">#REF!</definedName>
    <definedName name="EM_004_9">#REF!</definedName>
    <definedName name="EM_005_1">#REF!</definedName>
    <definedName name="EM_005_10">#REF!</definedName>
    <definedName name="EM_005_11">#REF!</definedName>
    <definedName name="EM_005_12">#REF!</definedName>
    <definedName name="EM_005_13">#REF!</definedName>
    <definedName name="EM_005_14">#REF!</definedName>
    <definedName name="EM_005_15">#REF!</definedName>
    <definedName name="EM_005_16">#REF!</definedName>
    <definedName name="EM_005_17">#REF!</definedName>
    <definedName name="EM_005_18">#REF!</definedName>
    <definedName name="EM_005_2">#REF!</definedName>
    <definedName name="EM_005_3">#REF!</definedName>
    <definedName name="EM_005_4">#REF!</definedName>
    <definedName name="EM_005_5">#REF!</definedName>
    <definedName name="EM_005_6">#REF!</definedName>
    <definedName name="EM_005_7">#REF!</definedName>
    <definedName name="EM_005_8">#REF!</definedName>
    <definedName name="EM_005_9">#REF!</definedName>
    <definedName name="EM_006_1">#REF!</definedName>
    <definedName name="EM_006_10">#REF!</definedName>
    <definedName name="EM_006_11">#REF!</definedName>
    <definedName name="EM_006_12">#REF!</definedName>
    <definedName name="EM_006_13">#REF!</definedName>
    <definedName name="EM_006_14">#REF!</definedName>
    <definedName name="EM_006_15">#REF!</definedName>
    <definedName name="EM_006_16">#REF!</definedName>
    <definedName name="EM_006_17">#REF!</definedName>
    <definedName name="EM_006_18">#REF!</definedName>
    <definedName name="EM_006_2">#REF!</definedName>
    <definedName name="EM_006_3">#REF!</definedName>
    <definedName name="EM_006_4">#REF!</definedName>
    <definedName name="EM_006_5">#REF!</definedName>
    <definedName name="EM_006_6">#REF!</definedName>
    <definedName name="EM_006_7">#REF!</definedName>
    <definedName name="EM_006_8">#REF!</definedName>
    <definedName name="EM_006_9">#REF!</definedName>
    <definedName name="EM_007_1">#REF!</definedName>
    <definedName name="EM_007_10">#REF!</definedName>
    <definedName name="EM_007_11">#REF!</definedName>
    <definedName name="EM_007_12">#REF!</definedName>
    <definedName name="EM_007_13">#REF!</definedName>
    <definedName name="EM_007_14">#REF!</definedName>
    <definedName name="EM_007_15">#REF!</definedName>
    <definedName name="EM_007_16">#REF!</definedName>
    <definedName name="EM_007_17">#REF!</definedName>
    <definedName name="EM_007_18">#REF!</definedName>
    <definedName name="EM_007_2">#REF!</definedName>
    <definedName name="EM_007_3">#REF!</definedName>
    <definedName name="EM_007_4">#REF!</definedName>
    <definedName name="EM_007_5">#REF!</definedName>
    <definedName name="EM_007_6">#REF!</definedName>
    <definedName name="EM_007_7">#REF!</definedName>
    <definedName name="EM_007_8">#REF!</definedName>
    <definedName name="EM_007_9">#REF!</definedName>
    <definedName name="EM_008_1">#REF!</definedName>
    <definedName name="EM_008_10">#REF!</definedName>
    <definedName name="EM_008_11">#REF!</definedName>
    <definedName name="EM_008_12">#REF!</definedName>
    <definedName name="EM_008_13">#REF!</definedName>
    <definedName name="EM_008_14">#REF!</definedName>
    <definedName name="EM_008_15">#REF!</definedName>
    <definedName name="EM_008_16">#REF!</definedName>
    <definedName name="EM_008_17">#REF!</definedName>
    <definedName name="EM_008_18">#REF!</definedName>
    <definedName name="EM_008_2">#REF!</definedName>
    <definedName name="EM_008_3">#REF!</definedName>
    <definedName name="EM_008_4">#REF!</definedName>
    <definedName name="EM_008_5">#REF!</definedName>
    <definedName name="EM_008_6">#REF!</definedName>
    <definedName name="EM_008_7">#REF!</definedName>
    <definedName name="EM_008_8">#REF!</definedName>
    <definedName name="EM_008_9">#REF!</definedName>
    <definedName name="EM_009_1">#REF!</definedName>
    <definedName name="EM_009_10">#REF!</definedName>
    <definedName name="EM_009_11">#REF!</definedName>
    <definedName name="EM_009_12">#REF!</definedName>
    <definedName name="EM_009_13">#REF!</definedName>
    <definedName name="EM_009_14">#REF!</definedName>
    <definedName name="EM_009_15">#REF!</definedName>
    <definedName name="EM_009_16">#REF!</definedName>
    <definedName name="EM_009_17">#REF!</definedName>
    <definedName name="EM_009_18">#REF!</definedName>
    <definedName name="EM_009_2">#REF!</definedName>
    <definedName name="EM_009_3">#REF!</definedName>
    <definedName name="EM_009_4">#REF!</definedName>
    <definedName name="EM_009_5">#REF!</definedName>
    <definedName name="EM_009_6">#REF!</definedName>
    <definedName name="EM_009_7">#REF!</definedName>
    <definedName name="EM_009_8">#REF!</definedName>
    <definedName name="EM_009_9">#REF!</definedName>
    <definedName name="EM_010_1">#REF!</definedName>
    <definedName name="EM_010_10">#REF!</definedName>
    <definedName name="EM_010_11">#REF!</definedName>
    <definedName name="EM_010_12">#REF!</definedName>
    <definedName name="EM_010_13">#REF!</definedName>
    <definedName name="EM_010_14">#REF!</definedName>
    <definedName name="EM_010_15">#REF!</definedName>
    <definedName name="EM_010_16">#REF!</definedName>
    <definedName name="EM_010_17">#REF!</definedName>
    <definedName name="EM_010_18">#REF!</definedName>
    <definedName name="EM_010_2">#REF!</definedName>
    <definedName name="EM_010_3">#REF!</definedName>
    <definedName name="EM_010_4">#REF!</definedName>
    <definedName name="EM_010_5">#REF!</definedName>
    <definedName name="EM_010_6">#REF!</definedName>
    <definedName name="EM_010_7">#REF!</definedName>
    <definedName name="EM_010_8">#REF!</definedName>
    <definedName name="EM_010_9">#REF!</definedName>
    <definedName name="EM_011_1">#REF!</definedName>
    <definedName name="EM_011_10">#REF!</definedName>
    <definedName name="EM_011_11">#REF!</definedName>
    <definedName name="EM_011_12">#REF!</definedName>
    <definedName name="EM_011_13">#REF!</definedName>
    <definedName name="EM_011_14">#REF!</definedName>
    <definedName name="EM_011_15">#REF!</definedName>
    <definedName name="EM_011_16">#REF!</definedName>
    <definedName name="EM_011_17">#REF!</definedName>
    <definedName name="EM_011_18">#REF!</definedName>
    <definedName name="EM_011_2">#REF!</definedName>
    <definedName name="EM_011_3">#REF!</definedName>
    <definedName name="EM_011_4">#REF!</definedName>
    <definedName name="EM_011_5">#REF!</definedName>
    <definedName name="EM_011_6">#REF!</definedName>
    <definedName name="EM_011_7">#REF!</definedName>
    <definedName name="EM_011_8">#REF!</definedName>
    <definedName name="EM_011_9">#REF!</definedName>
    <definedName name="EM_012_1">#REF!</definedName>
    <definedName name="EM_012_10">#REF!</definedName>
    <definedName name="EM_012_11">#REF!</definedName>
    <definedName name="EM_012_12">#REF!</definedName>
    <definedName name="EM_012_13">#REF!</definedName>
    <definedName name="EM_012_14">#REF!</definedName>
    <definedName name="EM_012_15">#REF!</definedName>
    <definedName name="EM_012_16">#REF!</definedName>
    <definedName name="EM_012_17">#REF!</definedName>
    <definedName name="EM_012_18">#REF!</definedName>
    <definedName name="EM_012_2">#REF!</definedName>
    <definedName name="EM_012_3">#REF!</definedName>
    <definedName name="EM_012_4">#REF!</definedName>
    <definedName name="EM_012_5">#REF!</definedName>
    <definedName name="EM_012_6">#REF!</definedName>
    <definedName name="EM_012_7">#REF!</definedName>
    <definedName name="EM_012_8">#REF!</definedName>
    <definedName name="EM_012_9">#REF!</definedName>
    <definedName name="EM_013_1">#REF!</definedName>
    <definedName name="EM_013_10">#REF!</definedName>
    <definedName name="EM_013_11">#REF!</definedName>
    <definedName name="EM_013_12">#REF!</definedName>
    <definedName name="EM_013_13">#REF!</definedName>
    <definedName name="EM_013_14">#REF!</definedName>
    <definedName name="EM_013_15">#REF!</definedName>
    <definedName name="EM_013_16">#REF!</definedName>
    <definedName name="EM_013_17">#REF!</definedName>
    <definedName name="EM_013_18">#REF!</definedName>
    <definedName name="EM_013_2">#REF!</definedName>
    <definedName name="EM_013_3">#REF!</definedName>
    <definedName name="EM_013_4">#REF!</definedName>
    <definedName name="EM_013_5">#REF!</definedName>
    <definedName name="EM_013_6">#REF!</definedName>
    <definedName name="EM_013_7">#REF!</definedName>
    <definedName name="EM_013_8">#REF!</definedName>
    <definedName name="EM_013_9">#REF!</definedName>
    <definedName name="EM_014_1">#REF!</definedName>
    <definedName name="EM_014_10">#REF!</definedName>
    <definedName name="EM_014_11">#REF!</definedName>
    <definedName name="EM_014_12">#REF!</definedName>
    <definedName name="EM_014_13">#REF!</definedName>
    <definedName name="EM_014_14">#REF!</definedName>
    <definedName name="EM_014_15">#REF!</definedName>
    <definedName name="EM_014_16">#REF!</definedName>
    <definedName name="EM_014_17">#REF!</definedName>
    <definedName name="EM_014_18">#REF!</definedName>
    <definedName name="EM_014_2">#REF!</definedName>
    <definedName name="EM_014_3">#REF!</definedName>
    <definedName name="EM_014_4">#REF!</definedName>
    <definedName name="EM_014_5">#REF!</definedName>
    <definedName name="EM_014_6">#REF!</definedName>
    <definedName name="EM_014_7">#REF!</definedName>
    <definedName name="EM_014_8">#REF!</definedName>
    <definedName name="EM_014_9">#REF!</definedName>
    <definedName name="EM_015_1">#REF!</definedName>
    <definedName name="EM_015_10">#REF!</definedName>
    <definedName name="EM_015_11">#REF!</definedName>
    <definedName name="EM_015_12">#REF!</definedName>
    <definedName name="EM_015_13">#REF!</definedName>
    <definedName name="EM_015_14">#REF!</definedName>
    <definedName name="EM_015_15">#REF!</definedName>
    <definedName name="EM_015_16">#REF!</definedName>
    <definedName name="EM_015_17">#REF!</definedName>
    <definedName name="EM_015_18">#REF!</definedName>
    <definedName name="EM_015_2">#REF!</definedName>
    <definedName name="EM_015_3">#REF!</definedName>
    <definedName name="EM_015_4">#REF!</definedName>
    <definedName name="EM_015_5">#REF!</definedName>
    <definedName name="EM_015_6">#REF!</definedName>
    <definedName name="EM_015_7">#REF!</definedName>
    <definedName name="EM_015_8">#REF!</definedName>
    <definedName name="EM_015_9">#REF!</definedName>
    <definedName name="EM_016_1">#REF!</definedName>
    <definedName name="EM_016_10">#REF!</definedName>
    <definedName name="EM_016_11">#REF!</definedName>
    <definedName name="EM_016_12">#REF!</definedName>
    <definedName name="EM_016_13">#REF!</definedName>
    <definedName name="EM_016_14">#REF!</definedName>
    <definedName name="EM_016_15">#REF!</definedName>
    <definedName name="EM_016_16">#REF!</definedName>
    <definedName name="EM_016_17">#REF!</definedName>
    <definedName name="EM_016_18">#REF!</definedName>
    <definedName name="EM_016_2">#REF!</definedName>
    <definedName name="EM_016_3">#REF!</definedName>
    <definedName name="EM_016_4">#REF!</definedName>
    <definedName name="EM_016_5">#REF!</definedName>
    <definedName name="EM_016_6">#REF!</definedName>
    <definedName name="EM_016_7">#REF!</definedName>
    <definedName name="EM_016_8">#REF!</definedName>
    <definedName name="EM_016_9">#REF!</definedName>
    <definedName name="EM_017_1">#REF!</definedName>
    <definedName name="EM_017_10">#REF!</definedName>
    <definedName name="EM_017_11">#REF!</definedName>
    <definedName name="EM_017_12">#REF!</definedName>
    <definedName name="EM_017_13">#REF!</definedName>
    <definedName name="EM_017_14">#REF!</definedName>
    <definedName name="EM_017_15">#REF!</definedName>
    <definedName name="EM_017_16">#REF!</definedName>
    <definedName name="EM_017_17">#REF!</definedName>
    <definedName name="EM_017_18">#REF!</definedName>
    <definedName name="EM_017_2">#REF!</definedName>
    <definedName name="EM_017_3">#REF!</definedName>
    <definedName name="EM_017_4">#REF!</definedName>
    <definedName name="EM_017_5">#REF!</definedName>
    <definedName name="EM_017_6">#REF!</definedName>
    <definedName name="EM_017_7">#REF!</definedName>
    <definedName name="EM_017_8">#REF!</definedName>
    <definedName name="EM_017_9">#REF!</definedName>
    <definedName name="EM_018_1">#REF!</definedName>
    <definedName name="EM_018_10">#REF!</definedName>
    <definedName name="EM_018_11">#REF!</definedName>
    <definedName name="EM_018_12">#REF!</definedName>
    <definedName name="EM_018_13">#REF!</definedName>
    <definedName name="EM_018_14">#REF!</definedName>
    <definedName name="EM_018_15">#REF!</definedName>
    <definedName name="EM_018_16">#REF!</definedName>
    <definedName name="EM_018_17">#REF!</definedName>
    <definedName name="EM_018_18">#REF!</definedName>
    <definedName name="EM_018_2">#REF!</definedName>
    <definedName name="EM_018_3">#REF!</definedName>
    <definedName name="EM_018_4">#REF!</definedName>
    <definedName name="EM_018_5">#REF!</definedName>
    <definedName name="EM_018_6">#REF!</definedName>
    <definedName name="EM_018_7">#REF!</definedName>
    <definedName name="EM_018_8">#REF!</definedName>
    <definedName name="EM_018_9">#REF!</definedName>
    <definedName name="EM_019_1">#REF!</definedName>
    <definedName name="EM_019_10">#REF!</definedName>
    <definedName name="EM_019_11">#REF!</definedName>
    <definedName name="EM_019_12">#REF!</definedName>
    <definedName name="EM_019_13">#REF!</definedName>
    <definedName name="EM_019_14">#REF!</definedName>
    <definedName name="EM_019_15">#REF!</definedName>
    <definedName name="EM_019_16">#REF!</definedName>
    <definedName name="EM_019_17">#REF!</definedName>
    <definedName name="EM_019_18">#REF!</definedName>
    <definedName name="EM_019_2">#REF!</definedName>
    <definedName name="EM_019_3">#REF!</definedName>
    <definedName name="EM_019_4">#REF!</definedName>
    <definedName name="EM_019_5">#REF!</definedName>
    <definedName name="EM_019_6">#REF!</definedName>
    <definedName name="EM_019_7">#REF!</definedName>
    <definedName name="EM_019_8">#REF!</definedName>
    <definedName name="EM_019_9">#REF!</definedName>
    <definedName name="EM_020_1">#REF!</definedName>
    <definedName name="EM_020_10">#REF!</definedName>
    <definedName name="EM_020_11">#REF!</definedName>
    <definedName name="EM_020_12">#REF!</definedName>
    <definedName name="EM_020_13">#REF!</definedName>
    <definedName name="EM_020_14">#REF!</definedName>
    <definedName name="EM_020_15">#REF!</definedName>
    <definedName name="EM_020_16">#REF!</definedName>
    <definedName name="EM_020_17">#REF!</definedName>
    <definedName name="EM_020_18">#REF!</definedName>
    <definedName name="EM_020_2">#REF!</definedName>
    <definedName name="EM_020_3">#REF!</definedName>
    <definedName name="EM_020_4">#REF!</definedName>
    <definedName name="EM_020_5">#REF!</definedName>
    <definedName name="EM_020_6">#REF!</definedName>
    <definedName name="EM_020_7">#REF!</definedName>
    <definedName name="EM_020_8">#REF!</definedName>
    <definedName name="EM_020_9">#REF!</definedName>
    <definedName name="EM_021_1">#REF!</definedName>
    <definedName name="EM_021_10">#REF!</definedName>
    <definedName name="EM_021_11">#REF!</definedName>
    <definedName name="EM_021_12">#REF!</definedName>
    <definedName name="EM_021_13">#REF!</definedName>
    <definedName name="EM_021_14">#REF!</definedName>
    <definedName name="EM_021_15">#REF!</definedName>
    <definedName name="EM_021_16">#REF!</definedName>
    <definedName name="EM_021_17">#REF!</definedName>
    <definedName name="EM_021_18">#REF!</definedName>
    <definedName name="EM_021_2">#REF!</definedName>
    <definedName name="EM_021_3">#REF!</definedName>
    <definedName name="EM_021_4">#REF!</definedName>
    <definedName name="EM_021_5">#REF!</definedName>
    <definedName name="EM_021_6">#REF!</definedName>
    <definedName name="EM_021_7">#REF!</definedName>
    <definedName name="EM_021_8">#REF!</definedName>
    <definedName name="EM_021_9">#REF!</definedName>
    <definedName name="EM_022_1">#REF!</definedName>
    <definedName name="EM_022_10">#REF!</definedName>
    <definedName name="EM_022_11">#REF!</definedName>
    <definedName name="EM_022_12">#REF!</definedName>
    <definedName name="EM_022_13">#REF!</definedName>
    <definedName name="EM_022_14">#REF!</definedName>
    <definedName name="EM_022_15">#REF!</definedName>
    <definedName name="EM_022_16">#REF!</definedName>
    <definedName name="EM_022_17">#REF!</definedName>
    <definedName name="EM_022_18">#REF!</definedName>
    <definedName name="EM_022_2">#REF!</definedName>
    <definedName name="EM_022_3">#REF!</definedName>
    <definedName name="EM_022_4">#REF!</definedName>
    <definedName name="EM_022_5">#REF!</definedName>
    <definedName name="EM_022_6">#REF!</definedName>
    <definedName name="EM_022_7">#REF!</definedName>
    <definedName name="EM_022_8">#REF!</definedName>
    <definedName name="EM_022_9">#REF!</definedName>
    <definedName name="EM_023_1">#REF!</definedName>
    <definedName name="EM_023_10">#REF!</definedName>
    <definedName name="EM_023_11">#REF!</definedName>
    <definedName name="EM_023_12">#REF!</definedName>
    <definedName name="EM_023_13">#REF!</definedName>
    <definedName name="EM_023_14">#REF!</definedName>
    <definedName name="EM_023_15">#REF!</definedName>
    <definedName name="EM_023_16">#REF!</definedName>
    <definedName name="EM_023_17">#REF!</definedName>
    <definedName name="EM_023_18">#REF!</definedName>
    <definedName name="EM_023_2">#REF!</definedName>
    <definedName name="EM_023_3">#REF!</definedName>
    <definedName name="EM_023_4">#REF!</definedName>
    <definedName name="EM_023_5">#REF!</definedName>
    <definedName name="EM_023_6">#REF!</definedName>
    <definedName name="EM_023_7">#REF!</definedName>
    <definedName name="EM_023_8">#REF!</definedName>
    <definedName name="EM_023_9">#REF!</definedName>
    <definedName name="EM_024_1">#REF!</definedName>
    <definedName name="EM_024_10">#REF!</definedName>
    <definedName name="EM_024_11">#REF!</definedName>
    <definedName name="EM_024_12">#REF!</definedName>
    <definedName name="EM_024_13">#REF!</definedName>
    <definedName name="EM_024_14">#REF!</definedName>
    <definedName name="EM_024_15">#REF!</definedName>
    <definedName name="EM_024_16">#REF!</definedName>
    <definedName name="EM_024_17">#REF!</definedName>
    <definedName name="EM_024_18">#REF!</definedName>
    <definedName name="EM_024_2">#REF!</definedName>
    <definedName name="EM_024_3">#REF!</definedName>
    <definedName name="EM_024_4">#REF!</definedName>
    <definedName name="EM_024_5">#REF!</definedName>
    <definedName name="EM_024_6">#REF!</definedName>
    <definedName name="EM_024_7">#REF!</definedName>
    <definedName name="EM_024_8">#REF!</definedName>
    <definedName name="EM_024_9">#REF!</definedName>
    <definedName name="EM_025_1">#REF!</definedName>
    <definedName name="EM_025_10">#REF!</definedName>
    <definedName name="EM_025_11">#REF!</definedName>
    <definedName name="EM_025_12">#REF!</definedName>
    <definedName name="EM_025_13">#REF!</definedName>
    <definedName name="EM_025_14">#REF!</definedName>
    <definedName name="EM_025_15">#REF!</definedName>
    <definedName name="EM_025_16">#REF!</definedName>
    <definedName name="EM_025_17">#REF!</definedName>
    <definedName name="EM_025_18">#REF!</definedName>
    <definedName name="EM_025_2">#REF!</definedName>
    <definedName name="EM_025_3">#REF!</definedName>
    <definedName name="EM_025_4">#REF!</definedName>
    <definedName name="EM_025_5">#REF!</definedName>
    <definedName name="EM_025_6">#REF!</definedName>
    <definedName name="EM_025_7">#REF!</definedName>
    <definedName name="EM_025_8">#REF!</definedName>
    <definedName name="EM_025_9">#REF!</definedName>
    <definedName name="EM_026_1">#REF!</definedName>
    <definedName name="EM_026_10">#REF!</definedName>
    <definedName name="EM_026_11">#REF!</definedName>
    <definedName name="EM_026_12">#REF!</definedName>
    <definedName name="EM_026_13">#REF!</definedName>
    <definedName name="EM_026_14">#REF!</definedName>
    <definedName name="EM_026_15">#REF!</definedName>
    <definedName name="EM_026_16">#REF!</definedName>
    <definedName name="EM_026_17">#REF!</definedName>
    <definedName name="EM_026_18">#REF!</definedName>
    <definedName name="EM_026_2">#REF!</definedName>
    <definedName name="EM_026_3">#REF!</definedName>
    <definedName name="EM_026_4">#REF!</definedName>
    <definedName name="EM_026_5">#REF!</definedName>
    <definedName name="EM_026_6">#REF!</definedName>
    <definedName name="EM_026_7">#REF!</definedName>
    <definedName name="EM_026_8">#REF!</definedName>
    <definedName name="EM_026_9">#REF!</definedName>
    <definedName name="EM_027_1">#REF!</definedName>
    <definedName name="EM_027_10">#REF!</definedName>
    <definedName name="EM_027_11">#REF!</definedName>
    <definedName name="EM_027_12">#REF!</definedName>
    <definedName name="EM_027_13">#REF!</definedName>
    <definedName name="EM_027_14">#REF!</definedName>
    <definedName name="EM_027_15">#REF!</definedName>
    <definedName name="EM_027_16">#REF!</definedName>
    <definedName name="EM_027_17">#REF!</definedName>
    <definedName name="EM_027_18">#REF!</definedName>
    <definedName name="EM_027_2">#REF!</definedName>
    <definedName name="EM_027_3">#REF!</definedName>
    <definedName name="EM_027_4">#REF!</definedName>
    <definedName name="EM_027_5">#REF!</definedName>
    <definedName name="EM_027_6">#REF!</definedName>
    <definedName name="EM_027_7">#REF!</definedName>
    <definedName name="EM_027_8">#REF!</definedName>
    <definedName name="EM_027_9">#REF!</definedName>
    <definedName name="EM_028_1">#REF!</definedName>
    <definedName name="EM_028_10">#REF!</definedName>
    <definedName name="EM_028_11">#REF!</definedName>
    <definedName name="EM_028_12">#REF!</definedName>
    <definedName name="EM_028_13">#REF!</definedName>
    <definedName name="EM_028_14">#REF!</definedName>
    <definedName name="EM_028_15">#REF!</definedName>
    <definedName name="EM_028_16">#REF!</definedName>
    <definedName name="EM_028_17">#REF!</definedName>
    <definedName name="EM_028_18">#REF!</definedName>
    <definedName name="EM_028_2">#REF!</definedName>
    <definedName name="EM_028_3">#REF!</definedName>
    <definedName name="EM_028_4">#REF!</definedName>
    <definedName name="EM_028_5">#REF!</definedName>
    <definedName name="EM_028_6">#REF!</definedName>
    <definedName name="EM_028_7">#REF!</definedName>
    <definedName name="EM_028_8">#REF!</definedName>
    <definedName name="EM_028_9">#REF!</definedName>
    <definedName name="EM_029_1">#REF!</definedName>
    <definedName name="EM_029_10">#REF!</definedName>
    <definedName name="EM_029_11">#REF!</definedName>
    <definedName name="EM_029_12">#REF!</definedName>
    <definedName name="EM_029_13">#REF!</definedName>
    <definedName name="EM_029_14">#REF!</definedName>
    <definedName name="EM_029_15">#REF!</definedName>
    <definedName name="EM_029_16">#REF!</definedName>
    <definedName name="EM_029_17">#REF!</definedName>
    <definedName name="EM_029_18">#REF!</definedName>
    <definedName name="EM_029_2">#REF!</definedName>
    <definedName name="EM_029_3">#REF!</definedName>
    <definedName name="EM_029_4">#REF!</definedName>
    <definedName name="EM_029_5">#REF!</definedName>
    <definedName name="EM_029_6">#REF!</definedName>
    <definedName name="EM_029_7">#REF!</definedName>
    <definedName name="EM_029_8">#REF!</definedName>
    <definedName name="EM_029_9">#REF!</definedName>
    <definedName name="EM_030_1">#REF!</definedName>
    <definedName name="EM_030_10">#REF!</definedName>
    <definedName name="EM_030_11">#REF!</definedName>
    <definedName name="EM_030_12">#REF!</definedName>
    <definedName name="EM_030_13">#REF!</definedName>
    <definedName name="EM_030_14">#REF!</definedName>
    <definedName name="EM_030_15">#REF!</definedName>
    <definedName name="EM_030_16">#REF!</definedName>
    <definedName name="EM_030_17">#REF!</definedName>
    <definedName name="EM_030_18">#REF!</definedName>
    <definedName name="EM_030_2">#REF!</definedName>
    <definedName name="EM_030_3">#REF!</definedName>
    <definedName name="EM_030_4">#REF!</definedName>
    <definedName name="EM_030_5">#REF!</definedName>
    <definedName name="EM_030_6">#REF!</definedName>
    <definedName name="EM_030_7">#REF!</definedName>
    <definedName name="EM_030_8">#REF!</definedName>
    <definedName name="EM_030_9">#REF!</definedName>
    <definedName name="EM_031_1">#REF!</definedName>
    <definedName name="EM_031_10">#REF!</definedName>
    <definedName name="EM_031_11">#REF!</definedName>
    <definedName name="EM_031_12">#REF!</definedName>
    <definedName name="EM_031_13">#REF!</definedName>
    <definedName name="EM_031_14">#REF!</definedName>
    <definedName name="EM_031_15">#REF!</definedName>
    <definedName name="EM_031_16">#REF!</definedName>
    <definedName name="EM_031_17">#REF!</definedName>
    <definedName name="EM_031_18">#REF!</definedName>
    <definedName name="EM_031_2">#REF!</definedName>
    <definedName name="EM_031_3">#REF!</definedName>
    <definedName name="EM_031_4">#REF!</definedName>
    <definedName name="EM_031_5">#REF!</definedName>
    <definedName name="EM_031_6">#REF!</definedName>
    <definedName name="EM_031_7">#REF!</definedName>
    <definedName name="EM_031_8">#REF!</definedName>
    <definedName name="EM_031_9">#REF!</definedName>
    <definedName name="EM_032_1">#REF!</definedName>
    <definedName name="EM_032_10">#REF!</definedName>
    <definedName name="EM_032_11">#REF!</definedName>
    <definedName name="EM_032_12">#REF!</definedName>
    <definedName name="EM_032_13">#REF!</definedName>
    <definedName name="EM_032_14">#REF!</definedName>
    <definedName name="EM_032_15">#REF!</definedName>
    <definedName name="EM_032_16">#REF!</definedName>
    <definedName name="EM_032_17">#REF!</definedName>
    <definedName name="EM_032_18">#REF!</definedName>
    <definedName name="EM_032_2">#REF!</definedName>
    <definedName name="EM_032_3">#REF!</definedName>
    <definedName name="EM_032_4">#REF!</definedName>
    <definedName name="EM_032_5">#REF!</definedName>
    <definedName name="EM_032_6">#REF!</definedName>
    <definedName name="EM_032_7">#REF!</definedName>
    <definedName name="EM_032_8">#REF!</definedName>
    <definedName name="EM_032_9">#REF!</definedName>
    <definedName name="EM_033_1">#REF!</definedName>
    <definedName name="EM_033_10">#REF!</definedName>
    <definedName name="EM_033_11">#REF!</definedName>
    <definedName name="EM_033_12">#REF!</definedName>
    <definedName name="EM_033_13">#REF!</definedName>
    <definedName name="EM_033_14">#REF!</definedName>
    <definedName name="EM_033_15">#REF!</definedName>
    <definedName name="EM_033_16">#REF!</definedName>
    <definedName name="EM_033_17">#REF!</definedName>
    <definedName name="EM_033_18">#REF!</definedName>
    <definedName name="EM_033_2">#REF!</definedName>
    <definedName name="EM_033_3">#REF!</definedName>
    <definedName name="EM_033_4">#REF!</definedName>
    <definedName name="EM_033_5">#REF!</definedName>
    <definedName name="EM_033_6">#REF!</definedName>
    <definedName name="EM_033_7">#REF!</definedName>
    <definedName name="EM_033_8">#REF!</definedName>
    <definedName name="EM_033_9">#REF!</definedName>
    <definedName name="EM_034_1">#REF!</definedName>
    <definedName name="EM_034_10">#REF!</definedName>
    <definedName name="EM_034_11">#REF!</definedName>
    <definedName name="EM_034_12">#REF!</definedName>
    <definedName name="EM_034_13">#REF!</definedName>
    <definedName name="EM_034_14">#REF!</definedName>
    <definedName name="EM_034_15">#REF!</definedName>
    <definedName name="EM_034_16">#REF!</definedName>
    <definedName name="EM_034_17">#REF!</definedName>
    <definedName name="EM_034_18">#REF!</definedName>
    <definedName name="EM_034_2">#REF!</definedName>
    <definedName name="EM_034_3">#REF!</definedName>
    <definedName name="EM_034_4">#REF!</definedName>
    <definedName name="EM_034_5">#REF!</definedName>
    <definedName name="EM_034_6">#REF!</definedName>
    <definedName name="EM_034_7">#REF!</definedName>
    <definedName name="EM_034_8">#REF!</definedName>
    <definedName name="EM_034_9">#REF!</definedName>
    <definedName name="EM_035_1">#REF!</definedName>
    <definedName name="EM_035_10">#REF!</definedName>
    <definedName name="EM_035_11">#REF!</definedName>
    <definedName name="EM_035_12">#REF!</definedName>
    <definedName name="EM_035_13">#REF!</definedName>
    <definedName name="EM_035_14">#REF!</definedName>
    <definedName name="EM_035_15">#REF!</definedName>
    <definedName name="EM_035_16">#REF!</definedName>
    <definedName name="EM_035_17">#REF!</definedName>
    <definedName name="EM_035_18">#REF!</definedName>
    <definedName name="EM_035_2">#REF!</definedName>
    <definedName name="EM_035_3">#REF!</definedName>
    <definedName name="EM_035_4">#REF!</definedName>
    <definedName name="EM_035_5">#REF!</definedName>
    <definedName name="EM_035_6">#REF!</definedName>
    <definedName name="EM_035_7">#REF!</definedName>
    <definedName name="EM_035_8">#REF!</definedName>
    <definedName name="EM_035_9">#REF!</definedName>
    <definedName name="EM_036_1">#REF!</definedName>
    <definedName name="EM_036_10">#REF!</definedName>
    <definedName name="EM_036_11">#REF!</definedName>
    <definedName name="EM_036_12">#REF!</definedName>
    <definedName name="EM_036_13">#REF!</definedName>
    <definedName name="EM_036_14">#REF!</definedName>
    <definedName name="EM_036_15">#REF!</definedName>
    <definedName name="EM_036_16">#REF!</definedName>
    <definedName name="EM_036_17">#REF!</definedName>
    <definedName name="EM_036_18">#REF!</definedName>
    <definedName name="EM_036_2">#REF!</definedName>
    <definedName name="EM_036_3">#REF!</definedName>
    <definedName name="EM_036_4">#REF!</definedName>
    <definedName name="EM_036_5">#REF!</definedName>
    <definedName name="EM_036_6">#REF!</definedName>
    <definedName name="EM_036_7">#REF!</definedName>
    <definedName name="EM_036_8">#REF!</definedName>
    <definedName name="EM_036_9">#REF!</definedName>
    <definedName name="EM_037_1">#REF!</definedName>
    <definedName name="EM_037_10">#REF!</definedName>
    <definedName name="EM_037_11">#REF!</definedName>
    <definedName name="EM_037_12">#REF!</definedName>
    <definedName name="EM_037_13">#REF!</definedName>
    <definedName name="EM_037_14">#REF!</definedName>
    <definedName name="EM_037_15">#REF!</definedName>
    <definedName name="EM_037_16">#REF!</definedName>
    <definedName name="EM_037_17">#REF!</definedName>
    <definedName name="EM_037_18">#REF!</definedName>
    <definedName name="EM_037_2">#REF!</definedName>
    <definedName name="EM_037_3">#REF!</definedName>
    <definedName name="EM_037_4">#REF!</definedName>
    <definedName name="EM_037_5">#REF!</definedName>
    <definedName name="EM_037_6">#REF!</definedName>
    <definedName name="EM_037_7">#REF!</definedName>
    <definedName name="EM_037_8">#REF!</definedName>
    <definedName name="EM_037_9">#REF!</definedName>
    <definedName name="EM_038_1">#REF!</definedName>
    <definedName name="EM_038_10">#REF!</definedName>
    <definedName name="EM_038_11">#REF!</definedName>
    <definedName name="EM_038_12">#REF!</definedName>
    <definedName name="EM_038_13">#REF!</definedName>
    <definedName name="EM_038_14">#REF!</definedName>
    <definedName name="EM_038_15">#REF!</definedName>
    <definedName name="EM_038_16">#REF!</definedName>
    <definedName name="EM_038_17">#REF!</definedName>
    <definedName name="EM_038_18">#REF!</definedName>
    <definedName name="EM_038_2">#REF!</definedName>
    <definedName name="EM_038_3">#REF!</definedName>
    <definedName name="EM_038_4">#REF!</definedName>
    <definedName name="EM_038_5">#REF!</definedName>
    <definedName name="EM_038_6">#REF!</definedName>
    <definedName name="EM_038_7">#REF!</definedName>
    <definedName name="EM_038_8">#REF!</definedName>
    <definedName name="EM_038_9">#REF!</definedName>
    <definedName name="EM_039_1">#REF!</definedName>
    <definedName name="EM_039_10">#REF!</definedName>
    <definedName name="EM_039_11">#REF!</definedName>
    <definedName name="EM_039_12">#REF!</definedName>
    <definedName name="EM_039_13">#REF!</definedName>
    <definedName name="EM_039_14">#REF!</definedName>
    <definedName name="EM_039_15">#REF!</definedName>
    <definedName name="EM_039_16">#REF!</definedName>
    <definedName name="EM_039_17">#REF!</definedName>
    <definedName name="EM_039_18">#REF!</definedName>
    <definedName name="EM_039_2">#REF!</definedName>
    <definedName name="EM_039_3">#REF!</definedName>
    <definedName name="EM_039_4">#REF!</definedName>
    <definedName name="EM_039_5">#REF!</definedName>
    <definedName name="EM_039_6">#REF!</definedName>
    <definedName name="EM_039_7">#REF!</definedName>
    <definedName name="EM_039_8">#REF!</definedName>
    <definedName name="EM_039_9">#REF!</definedName>
    <definedName name="EM_051_14">#REF!</definedName>
    <definedName name="EM_051_15">#REF!</definedName>
    <definedName name="EM_051_16">#REF!</definedName>
    <definedName name="EM_051_17">#REF!</definedName>
    <definedName name="EM_051_18">#REF!</definedName>
    <definedName name="EM_052_14">#REF!</definedName>
    <definedName name="EM_052_15">#REF!</definedName>
    <definedName name="EM_052_16">#REF!</definedName>
    <definedName name="EM_052_17">#REF!</definedName>
    <definedName name="EM_052_18">#REF!</definedName>
    <definedName name="EM_053_14">#REF!</definedName>
    <definedName name="EM_053_15">#REF!</definedName>
    <definedName name="EM_053_16">#REF!</definedName>
    <definedName name="EM_053_17">#REF!</definedName>
    <definedName name="EM_053_18">#REF!</definedName>
    <definedName name="EM_054_14">#REF!</definedName>
    <definedName name="EM_054_15">#REF!</definedName>
    <definedName name="EM_054_16">#REF!</definedName>
    <definedName name="EM_054_17">#REF!</definedName>
    <definedName name="EM_054_18">#REF!</definedName>
    <definedName name="EM_055_14">#REF!</definedName>
    <definedName name="EM_055_15">#REF!</definedName>
    <definedName name="EM_055_16">#REF!</definedName>
    <definedName name="EM_055_17">#REF!</definedName>
    <definedName name="EM_055_18">#REF!</definedName>
    <definedName name="EM_056_14">#REF!</definedName>
    <definedName name="EM_056_15">#REF!</definedName>
    <definedName name="EM_056_16">#REF!</definedName>
    <definedName name="EM_056_17">#REF!</definedName>
    <definedName name="EM_056_18">#REF!</definedName>
    <definedName name="EM_057_14">#REF!</definedName>
    <definedName name="EM_057_15">#REF!</definedName>
    <definedName name="EM_057_16">#REF!</definedName>
    <definedName name="EM_057_17">#REF!</definedName>
    <definedName name="EM_057_18">#REF!</definedName>
    <definedName name="EM_058_14">#REF!</definedName>
    <definedName name="EM_058_15">#REF!</definedName>
    <definedName name="EM_058_16">#REF!</definedName>
    <definedName name="EM_058_17">#REF!</definedName>
    <definedName name="EM_058_18">#REF!</definedName>
    <definedName name="EM_059_14">#REF!</definedName>
    <definedName name="EM_059_15">#REF!</definedName>
    <definedName name="EM_059_16">#REF!</definedName>
    <definedName name="EM_059_17">#REF!</definedName>
    <definedName name="EM_059_18">#REF!</definedName>
    <definedName name="EM_060_14">#REF!</definedName>
    <definedName name="EM_060_15">#REF!</definedName>
    <definedName name="EM_060_16">#REF!</definedName>
    <definedName name="EM_060_17">#REF!</definedName>
    <definedName name="EM_060_18">#REF!</definedName>
    <definedName name="EM_061_14">#REF!</definedName>
    <definedName name="EM_061_15">#REF!</definedName>
    <definedName name="EM_061_16">#REF!</definedName>
    <definedName name="EM_061_17">#REF!</definedName>
    <definedName name="EM_061_18">#REF!</definedName>
    <definedName name="EM_062_14">#REF!</definedName>
    <definedName name="EM_062_15">#REF!</definedName>
    <definedName name="EM_062_16">#REF!</definedName>
    <definedName name="EM_062_17">#REF!</definedName>
    <definedName name="EM_062_18">#REF!</definedName>
    <definedName name="EM_063_14">#REF!</definedName>
    <definedName name="EM_063_15">#REF!</definedName>
    <definedName name="EM_063_16">#REF!</definedName>
    <definedName name="EM_063_17">#REF!</definedName>
    <definedName name="EM_063_18">#REF!</definedName>
    <definedName name="EM_064_14">#REF!</definedName>
    <definedName name="EM_064_15">#REF!</definedName>
    <definedName name="EM_064_16">#REF!</definedName>
    <definedName name="EM_064_17">#REF!</definedName>
    <definedName name="EM_064_18">#REF!</definedName>
    <definedName name="EM_065_14">#REF!</definedName>
    <definedName name="EM_065_15">#REF!</definedName>
    <definedName name="EM_065_16">#REF!</definedName>
    <definedName name="EM_065_17">#REF!</definedName>
    <definedName name="EM_065_18">#REF!</definedName>
    <definedName name="EM_066_14">#REF!</definedName>
    <definedName name="EM_066_15">#REF!</definedName>
    <definedName name="EM_066_16">#REF!</definedName>
    <definedName name="EM_066_17">#REF!</definedName>
    <definedName name="EM_066_18">#REF!</definedName>
    <definedName name="EM_067_14">#REF!</definedName>
    <definedName name="EM_067_15">#REF!</definedName>
    <definedName name="EM_067_16">#REF!</definedName>
    <definedName name="EM_067_17">#REF!</definedName>
    <definedName name="EM_067_18">#REF!</definedName>
    <definedName name="EM_068_14">#REF!</definedName>
    <definedName name="EM_068_15">#REF!</definedName>
    <definedName name="EM_068_16">#REF!</definedName>
    <definedName name="EM_068_17">#REF!</definedName>
    <definedName name="EM_068_18">#REF!</definedName>
    <definedName name="EM_069_14">#REF!</definedName>
    <definedName name="EM_069_15">#REF!</definedName>
    <definedName name="EM_069_16">#REF!</definedName>
    <definedName name="EM_069_17">#REF!</definedName>
    <definedName name="EM_069_18">#REF!</definedName>
    <definedName name="EM_070_14">#REF!</definedName>
    <definedName name="EM_070_15">#REF!</definedName>
    <definedName name="EM_070_16">#REF!</definedName>
    <definedName name="EM_070_17">#REF!</definedName>
    <definedName name="EM_070_18">#REF!</definedName>
    <definedName name="EM_071_14">#REF!</definedName>
    <definedName name="EM_071_15">#REF!</definedName>
    <definedName name="EM_071_16">#REF!</definedName>
    <definedName name="EM_071_17">#REF!</definedName>
    <definedName name="EM_071_18">#REF!</definedName>
    <definedName name="EM_072_14">#REF!</definedName>
    <definedName name="EM_072_15">#REF!</definedName>
    <definedName name="EM_072_16">#REF!</definedName>
    <definedName name="EM_072_17">#REF!</definedName>
    <definedName name="EM_072_18">#REF!</definedName>
    <definedName name="EM_073_14">#REF!</definedName>
    <definedName name="EM_073_15">#REF!</definedName>
    <definedName name="EM_073_16">#REF!</definedName>
    <definedName name="EM_073_17">#REF!</definedName>
    <definedName name="EM_073_18">#REF!</definedName>
    <definedName name="EM_074_14">#REF!</definedName>
    <definedName name="EM_074_15">#REF!</definedName>
    <definedName name="EM_074_16">#REF!</definedName>
    <definedName name="EM_074_17">#REF!</definedName>
    <definedName name="EM_074_18">#REF!</definedName>
    <definedName name="EMATWKG">#REF!</definedName>
    <definedName name="emb" localSheetId="2" hidden="1">{"Execavation",#N/A,FALSE,"furniture (employer)"}</definedName>
    <definedName name="emb" localSheetId="22" hidden="1">{"Execavation",#N/A,FALSE,"furniture (employer)"}</definedName>
    <definedName name="emb" localSheetId="18" hidden="1">{"Execavation",#N/A,FALSE,"furniture (employer)"}</definedName>
    <definedName name="emb" localSheetId="21" hidden="1">{"Execavation",#N/A,FALSE,"furniture (employer)"}</definedName>
    <definedName name="emb" localSheetId="25" hidden="1">{"Execavation",#N/A,FALSE,"furniture (employer)"}</definedName>
    <definedName name="EMB" localSheetId="15">#REF!</definedName>
    <definedName name="emb" localSheetId="20" hidden="1">{"Execavation",#N/A,FALSE,"furniture (employer)"}</definedName>
    <definedName name="emb" hidden="1">{"Execavation",#N/A,FALSE,"furniture (employer)"}</definedName>
    <definedName name="EMET" localSheetId="15">#REF!</definedName>
    <definedName name="EMET">#REF!</definedName>
    <definedName name="eml" localSheetId="21">#REF!</definedName>
    <definedName name="eml" localSheetId="25">#REF!</definedName>
    <definedName name="eml" localSheetId="15">#REF!</definedName>
    <definedName name="eml">#REF!</definedName>
    <definedName name="empl_area1" localSheetId="15">#REF!</definedName>
    <definedName name="empl_area1">#REF!</definedName>
    <definedName name="empl_area2">#REF!</definedName>
    <definedName name="empl_area3">#REF!</definedName>
    <definedName name="empl_area4">#REF!</definedName>
    <definedName name="empl_area5">#REF!</definedName>
    <definedName name="empl_bdeg1">#REF!</definedName>
    <definedName name="empl_bdeg2">#REF!</definedName>
    <definedName name="empl_birth_dt">#REF!</definedName>
    <definedName name="empl_bpp1">#REF!</definedName>
    <definedName name="empl_bpp2">#REF!</definedName>
    <definedName name="empl_btgt1">#REF!</definedName>
    <definedName name="empl_btgt2">#REF!</definedName>
    <definedName name="empl_bwt1">#REF!</definedName>
    <definedName name="empl_bwt2">#REF!</definedName>
    <definedName name="empl_carr_comp">#REF!</definedName>
    <definedName name="empl_carr_own">#REF!</definedName>
    <definedName name="empl_imp1">#REF!</definedName>
    <definedName name="empl_imp2">#REF!</definedName>
    <definedName name="empl_imp3">#REF!</definedName>
    <definedName name="empl_imp4">#REF!</definedName>
    <definedName name="empl_imp5">#REF!</definedName>
    <definedName name="empl_job_title">#REF!</definedName>
    <definedName name="empl_join_dt">#REF!</definedName>
    <definedName name="empl_loc">#REF!</definedName>
    <definedName name="empl_name">#REF!</definedName>
    <definedName name="empl_no">#REF!</definedName>
    <definedName name="empl_pdeg1">#REF!</definedName>
    <definedName name="empl_pdeg2">#REF!</definedName>
    <definedName name="empl_pdeg3">#REF!</definedName>
    <definedName name="empl_pdeg4">#REF!</definedName>
    <definedName name="empl_pdeg5">#REF!</definedName>
    <definedName name="empl_period">#REF!</definedName>
    <definedName name="empl_pp_dt">#REF!</definedName>
    <definedName name="empl_ppp1">#REF!</definedName>
    <definedName name="empl_ppp2">#REF!</definedName>
    <definedName name="empl_ppp3">#REF!</definedName>
    <definedName name="empl_ppp4">#REF!</definedName>
    <definedName name="empl_ppp5">#REF!</definedName>
    <definedName name="empl_prog1">#REF!</definedName>
    <definedName name="empl_prog2">#REF!</definedName>
    <definedName name="empl_prog3">#REF!</definedName>
    <definedName name="empl_prog4">#REF!</definedName>
    <definedName name="empl_prog5">#REF!</definedName>
    <definedName name="empl_ptgt1">#REF!</definedName>
    <definedName name="empl_ptgt2">#REF!</definedName>
    <definedName name="empl_ptgt3">#REF!</definedName>
    <definedName name="empl_ptgt4">#REF!</definedName>
    <definedName name="empl_ptgt5">#REF!</definedName>
    <definedName name="empl_pwt1">#REF!</definedName>
    <definedName name="empl_pwt2">#REF!</definedName>
    <definedName name="empl_pwt3">#REF!</definedName>
    <definedName name="empl_pwt4">#REF!</definedName>
    <definedName name="empl_pwt5">#REF!</definedName>
    <definedName name="empl_revw_id">#REF!</definedName>
    <definedName name="empl_summ">#REF!</definedName>
    <definedName name="empl_wl">#REF!</definedName>
    <definedName name="Employees">#REF!</definedName>
    <definedName name="EMUCK" localSheetId="2">'[26]Cost of O &amp; O'!$F$9</definedName>
    <definedName name="EMUCK" localSheetId="18">#REF!</definedName>
    <definedName name="EMUCK" localSheetId="21">'[26]Cost of O &amp; O'!$F$9</definedName>
    <definedName name="EMUCK" localSheetId="25">'[26]Cost of O &amp; O'!$F$9</definedName>
    <definedName name="EMUCK" localSheetId="15">#REF!</definedName>
    <definedName name="EMUCK">#REF!</definedName>
    <definedName name="En" localSheetId="22">#REF!</definedName>
    <definedName name="En" localSheetId="15">#REF!</definedName>
    <definedName name="En" localSheetId="20">#REF!</definedName>
    <definedName name="En">#REF!</definedName>
    <definedName name="End_Bal">#REF!</definedName>
    <definedName name="Ende">#REF!</definedName>
    <definedName name="ENG">#REF!</definedName>
    <definedName name="ENGG">#REF!</definedName>
    <definedName name="Engg_charges">#REF!</definedName>
    <definedName name="Enot">#REF!</definedName>
    <definedName name="EOL">#REF!</definedName>
    <definedName name="EP_AGWC">'[98]EP 13-14'!#REF!</definedName>
    <definedName name="EP_AM">'[98]EP 13-14'!#REF!</definedName>
    <definedName name="EP_ANFA">'[98]EP 13-14'!#REF!</definedName>
    <definedName name="EP_ANFE">'[98]EP 13-14'!#REF!</definedName>
    <definedName name="EP_ANFEBG">'[98]EP 13-14'!#REF!</definedName>
    <definedName name="EP_ANWC">'[98]EP 13-14'!#REF!</definedName>
    <definedName name="EP_Apr">'[98]EP 13-14'!$AN:$AN</definedName>
    <definedName name="EP_Aug">'[98]EP 13-14'!$AR:$AR</definedName>
    <definedName name="EP_Avg_Adv">'[98]EP 13-14'!#REF!</definedName>
    <definedName name="EP_Avg_COI">'[98]EP 13-14'!#REF!</definedName>
    <definedName name="EP_Avg_OCA">'[98]EP 13-14'!#REF!</definedName>
    <definedName name="EP_Avg_OCL">'[98]EP 13-14'!#REF!</definedName>
    <definedName name="EP_Avg_OS">'[98]EP 13-14'!#REF!</definedName>
    <definedName name="EP_Avg_Stk">'[98]EP 13-14'!#REF!</definedName>
    <definedName name="EP_Avg_VC">'[98]EP 13-14'!#REF!</definedName>
    <definedName name="EP_Avg_WC_Key">#REF!</definedName>
    <definedName name="EP_COI">'[98]EP 13-14'!#REF!</definedName>
    <definedName name="EP_Dec">'[98]EP 13-14'!$AV:$AV</definedName>
    <definedName name="EP_Deprn">'[98]EP 13-14'!#REF!</definedName>
    <definedName name="EP_Feb">'[98]EP 13-14'!$AX:$AX</definedName>
    <definedName name="EP_GM">'[98]EP 13-14'!#REF!</definedName>
    <definedName name="EP_Jan">'[98]EP 13-14'!$AW:$AW</definedName>
    <definedName name="EP_Jul">'[98]EP 13-14'!$AQ:$AQ</definedName>
    <definedName name="EP_Jun">'[98]EP 13-14'!$AP:$AP</definedName>
    <definedName name="EP_Key">'[98]EP 13-14'!#REF!</definedName>
    <definedName name="EP_Mar">'[98]EP 13-14'!$AY:$AY</definedName>
    <definedName name="EP_MAT_Sales">'[98]EP 13-14'!#REF!</definedName>
    <definedName name="EP_May">'[98]EP 13-14'!$AO:$AO</definedName>
    <definedName name="EP_Nov">'[98]EP 13-14'!$AU:$AU</definedName>
    <definedName name="EP_NWC">'[98]EP 13-14'!#REF!</definedName>
    <definedName name="EP_OB_Cust">'[98]EP 13-14'!#REF!</definedName>
    <definedName name="EP_OB_IU">'[98]EP 13-14'!#REF!</definedName>
    <definedName name="EP_OCA">'[98]EP 13-14'!#REF!</definedName>
    <definedName name="EP_OCL">'[98]EP 13-14'!#REF!</definedName>
    <definedName name="EP_Oct">'[98]EP 13-14'!$AT:$AT</definedName>
    <definedName name="EP_OD_Common">'[98]EP 13-14'!#REF!</definedName>
    <definedName name="EP_OI_Cust">'[98]EP 13-14'!#REF!</definedName>
    <definedName name="EP_OI_IU">'[98]EP 13-14'!#REF!</definedName>
    <definedName name="EP_OS">'[98]EP 13-14'!#REF!</definedName>
    <definedName name="EP_PBDIT">'[98]EP 13-14'!#REF!</definedName>
    <definedName name="EP_PBIT">'[98]EP 13-14'!#REF!</definedName>
    <definedName name="EP_Per_Key">#REF!</definedName>
    <definedName name="EP_Res_Key">#REF!</definedName>
    <definedName name="EP_Sales_Cust">'[98]EP 13-14'!#REF!</definedName>
    <definedName name="EP_Sales_IU">'[98]EP 13-14'!#REF!</definedName>
    <definedName name="EP_Sep">'[98]EP 13-14'!$AS:$AS</definedName>
    <definedName name="EP_Stk">'[98]EP 13-14'!#REF!</definedName>
    <definedName name="EP_Top_Key">#REF!</definedName>
    <definedName name="EP_VC">'[98]EP 13-14'!#REF!</definedName>
    <definedName name="EP_WC_Key">#REF!</definedName>
    <definedName name="Epa" localSheetId="2">[99]Data!$C$20</definedName>
    <definedName name="Epa" localSheetId="18">#REF!</definedName>
    <definedName name="Epa" localSheetId="21">[99]Data!$C$20</definedName>
    <definedName name="Epa" localSheetId="25">[99]Data!$C$20</definedName>
    <definedName name="Epa" localSheetId="15">#REF!</definedName>
    <definedName name="Epa">#REF!</definedName>
    <definedName name="Epi" localSheetId="15">#REF!</definedName>
    <definedName name="Epi">#REF!</definedName>
    <definedName name="eq_index" localSheetId="22">#REF!</definedName>
    <definedName name="eq_index" localSheetId="20">#REF!</definedName>
    <definedName name="eq_index">#REF!</definedName>
    <definedName name="EQMOB" localSheetId="22">#REF!</definedName>
    <definedName name="EQMOB" localSheetId="20">#REF!</definedName>
    <definedName name="EQMOB">#REF!</definedName>
    <definedName name="EQUIPCOM">#REF!</definedName>
    <definedName name="EquipmentType">#REF!</definedName>
    <definedName name="er">#REF!</definedName>
    <definedName name="ErCost">#REF!</definedName>
    <definedName name="ere" localSheetId="22">#REF!</definedName>
    <definedName name="ere" localSheetId="21">#REF!</definedName>
    <definedName name="ere" localSheetId="25">#REF!</definedName>
    <definedName name="ere" localSheetId="20">#REF!</definedName>
    <definedName name="ere">#REF!</definedName>
    <definedName name="ERE_RATE">IF([100]EREC_BAL!$G1&gt;=44242,_xlfn.XLOOKUP([100]EREC_BAL!$C1,[100]RATE!$A$3:$A$36,[100]RATE!$B$3:$B$36),0)</definedName>
    <definedName name="erec" localSheetId="22">#REF!</definedName>
    <definedName name="erec" localSheetId="21">#REF!</definedName>
    <definedName name="erec" localSheetId="25">#REF!</definedName>
    <definedName name="erec" localSheetId="20">#REF!</definedName>
    <definedName name="erec">#REF!</definedName>
    <definedName name="erecps" localSheetId="22">#REF!</definedName>
    <definedName name="erecps" localSheetId="20">#REF!</definedName>
    <definedName name="erecps">#REF!</definedName>
    <definedName name="erection">#REF!</definedName>
    <definedName name="Erection_Cost">#REF!</definedName>
    <definedName name="Erection_Sales">#REF!</definedName>
    <definedName name="ErectionTool" localSheetId="15">OFFSET(#REF!,0,0,COUNTA(#REF!),1)</definedName>
    <definedName name="ErectionTool">OFFSET(#REF!,0,0,COUNTA(#REF!),1)</definedName>
    <definedName name="erer">#REF!</definedName>
    <definedName name="ERIP" localSheetId="2">'[26]Cost of O &amp; O'!$F$10</definedName>
    <definedName name="ERIP" localSheetId="18">#REF!</definedName>
    <definedName name="ERIP" localSheetId="21">'[26]Cost of O &amp; O'!$F$10</definedName>
    <definedName name="ERIP" localSheetId="25">'[26]Cost of O &amp; O'!$F$10</definedName>
    <definedName name="ERIP" localSheetId="15">#REF!</definedName>
    <definedName name="ERIP">#REF!</definedName>
    <definedName name="ERT" localSheetId="18">IFERROR(LEFT(INDEX(#REF!,MATCH(#REF!,#REF!,0)),3),"")</definedName>
    <definedName name="ERT" localSheetId="15">IFERROR(LEFT(INDEX(#REF!,MATCH(#REF!,#REF!,0)),3),"")</definedName>
    <definedName name="ERT">IFERROR(LEFT(INDEX(#REF!,MATCH(#REF!,#REF!,0)),3),"")</definedName>
    <definedName name="ERTYYWWS" localSheetId="2" hidden="1">{"form-D1",#N/A,FALSE,"FORM-D1";"form-D1_amt",#N/A,FALSE,"FORM-D1"}</definedName>
    <definedName name="ERTYYWWS" localSheetId="22" hidden="1">{"form-D1",#N/A,FALSE,"FORM-D1";"form-D1_amt",#N/A,FALSE,"FORM-D1"}</definedName>
    <definedName name="ERTYYWWS" localSheetId="18" hidden="1">{"form-D1",#N/A,FALSE,"FORM-D1";"form-D1_amt",#N/A,FALSE,"FORM-D1"}</definedName>
    <definedName name="ERTYYWWS" localSheetId="21" hidden="1">{"form-D1",#N/A,FALSE,"FORM-D1";"form-D1_amt",#N/A,FALSE,"FORM-D1"}</definedName>
    <definedName name="ERTYYWWS" localSheetId="25" hidden="1">{"form-D1",#N/A,FALSE,"FORM-D1";"form-D1_amt",#N/A,FALSE,"FORM-D1"}</definedName>
    <definedName name="ERTYYWWS" localSheetId="15" hidden="1">{"form-D1",#N/A,FALSE,"FORM-D1";"form-D1_amt",#N/A,FALSE,"FORM-D1"}</definedName>
    <definedName name="ERTYYWWS" localSheetId="20" hidden="1">{"form-D1",#N/A,FALSE,"FORM-D1";"form-D1_amt",#N/A,FALSE,"FORM-D1"}</definedName>
    <definedName name="ERTYYWWS" hidden="1">{"form-D1",#N/A,FALSE,"FORM-D1";"form-D1_amt",#N/A,FALSE,"FORM-D1"}</definedName>
    <definedName name="ERV" localSheetId="22">#REF!</definedName>
    <definedName name="ERV" localSheetId="20">#REF!</definedName>
    <definedName name="ERV" localSheetId="3">#REF!</definedName>
    <definedName name="ERV">#REF!</definedName>
    <definedName name="eryq43y7" localSheetId="2">'[96]FORM-16'!$A$63:$J$135</definedName>
    <definedName name="eryq43y7" localSheetId="18">#REF!</definedName>
    <definedName name="eryq43y7" localSheetId="21">'[96]FORM-16'!$A$63:$J$135</definedName>
    <definedName name="eryq43y7" localSheetId="25">'[96]FORM-16'!$A$63:$J$135</definedName>
    <definedName name="eryq43y7" localSheetId="15">#REF!</definedName>
    <definedName name="eryq43y7">#REF!</definedName>
    <definedName name="Es" localSheetId="22">#REF!</definedName>
    <definedName name="Es" localSheetId="15">#REF!</definedName>
    <definedName name="Es" localSheetId="20">#REF!</definedName>
    <definedName name="Es">#REF!</definedName>
    <definedName name="Es___0">#REF!</definedName>
    <definedName name="Es___13">#REF!</definedName>
    <definedName name="esc_1">#REF!</definedName>
    <definedName name="ESC_2">#REF!</definedName>
    <definedName name="ESC_BOHW" localSheetId="3">#REF!</definedName>
    <definedName name="ESC_BOHW">#REF!</definedName>
    <definedName name="ESC_BOSW" localSheetId="3">#REF!</definedName>
    <definedName name="ESC_BOSW">#REF!</definedName>
    <definedName name="ESC_IDTOHW">#REF!</definedName>
    <definedName name="ESC_IDTOSW">#REF!</definedName>
    <definedName name="ESC_IMPHW">#REF!</definedName>
    <definedName name="ESC_IMPSW">#REF!</definedName>
    <definedName name="ESC_SER">#REF!</definedName>
    <definedName name="ESC_TRHW">#REF!</definedName>
    <definedName name="ESC_TRSW">#REF!</definedName>
    <definedName name="ESCALATION1" localSheetId="2" hidden="1">'[101]Rate Analysis'!#REF!</definedName>
    <definedName name="ESCALATION1" localSheetId="18" hidden="1">#REF!</definedName>
    <definedName name="ESCALATION1" localSheetId="21" hidden="1">'[101]Rate Analysis'!#REF!</definedName>
    <definedName name="ESCALATION1" localSheetId="25" hidden="1">'[101]Rate Analysis'!#REF!</definedName>
    <definedName name="ESCALATION1" localSheetId="15" hidden="1">#REF!</definedName>
    <definedName name="ESCALATION1" hidden="1">#REF!</definedName>
    <definedName name="ESCPRD_BOHW" localSheetId="22">#REF!</definedName>
    <definedName name="ESCPRD_BOHW" localSheetId="15">#REF!</definedName>
    <definedName name="ESCPRD_BOHW" localSheetId="20">#REF!</definedName>
    <definedName name="ESCPRD_BOHW">#REF!</definedName>
    <definedName name="ESCPRD_BOSW" localSheetId="22">#REF!</definedName>
    <definedName name="ESCPRD_BOSW" localSheetId="20">#REF!</definedName>
    <definedName name="ESCPRD_BOSW">#REF!</definedName>
    <definedName name="ESCPRD_IDTOHW">#REF!</definedName>
    <definedName name="ESCPRD_IDTOSW">#REF!</definedName>
    <definedName name="ESCPRD_IMPHW">#REF!</definedName>
    <definedName name="ESCPRD_IMPSW">#REF!</definedName>
    <definedName name="ESCPRD_TRHW">#REF!</definedName>
    <definedName name="ESCPRD_TRSW">#REF!</definedName>
    <definedName name="eskal">#REF!</definedName>
    <definedName name="Ess">#REF!</definedName>
    <definedName name="Est">#REF!</definedName>
    <definedName name="Estep">#REF!</definedName>
    <definedName name="Et">#REF!</definedName>
    <definedName name="Et___0">#REF!</definedName>
    <definedName name="Et___13">#REF!</definedName>
    <definedName name="Eta">#REF!</definedName>
    <definedName name="eta0">#REF!</definedName>
    <definedName name="etaa">#REF!</definedName>
    <definedName name="ETC_CST_HDG">#REF!</definedName>
    <definedName name="Eth">#REF!</definedName>
    <definedName name="eto">#REF!</definedName>
    <definedName name="Etouch" localSheetId="18">INDIRECT(VLOOKUP(#REF!,#REF!,1,0))</definedName>
    <definedName name="Etouch" localSheetId="15">INDIRECT(VLOOKUP(#REF!,#REF!,1,0))</definedName>
    <definedName name="Etouch">INDIRECT(VLOOKUP(#REF!,#REF!,1,0))</definedName>
    <definedName name="etu" localSheetId="2">'[102]FORM-16'!$A$63:$J$135</definedName>
    <definedName name="etu" localSheetId="18">#REF!</definedName>
    <definedName name="etu" localSheetId="21">'[102]FORM-16'!$A$63:$J$135</definedName>
    <definedName name="etu" localSheetId="25">'[102]FORM-16'!$A$63:$J$135</definedName>
    <definedName name="etu" localSheetId="15">#REF!</definedName>
    <definedName name="etu">#REF!</definedName>
    <definedName name="ETUDEBT" localSheetId="15">#REF!</definedName>
    <definedName name="ETUDEBT">#REF!</definedName>
    <definedName name="etwet" localSheetId="22">#REF!</definedName>
    <definedName name="etwet" localSheetId="20">#REF!</definedName>
    <definedName name="etwet">#REF!</definedName>
    <definedName name="eun" localSheetId="22">#REF!</definedName>
    <definedName name="eun" localSheetId="20">#REF!</definedName>
    <definedName name="eun">#REF!</definedName>
    <definedName name="EUR">#REF!</definedName>
    <definedName name="EURO">#REF!</definedName>
    <definedName name="EVA">#REF!</definedName>
    <definedName name="EVM_COST">#REF!</definedName>
    <definedName name="ew" localSheetId="2">#REF!,#REF!,#REF!,#REF!,#REF!,#REF!,#REF!,#REF!,#REF!,#REF!,#REF!,#REF!,#REF!</definedName>
    <definedName name="ew" localSheetId="22">#REF!,#REF!,#REF!,#REF!,#REF!,#REF!,#REF!,#REF!,#REF!,#REF!,#REF!,#REF!,#REF!</definedName>
    <definedName name="ew" localSheetId="18">#REF!,#REF!,#REF!,#REF!,#REF!,#REF!,#REF!,#REF!,#REF!,#REF!,#REF!,#REF!,#REF!</definedName>
    <definedName name="ew" localSheetId="20">#REF!,#REF!,#REF!,#REF!,#REF!,#REF!,#REF!,#REF!,#REF!,#REF!,#REF!,#REF!,#REF!</definedName>
    <definedName name="ew">#REF!,#REF!,#REF!,#REF!,#REF!,#REF!,#REF!,#REF!,#REF!,#REF!,#REF!,#REF!,#REF!</definedName>
    <definedName name="EWEQEWE">[52]GWC!#REF!</definedName>
    <definedName name="ewer" localSheetId="2" hidden="1">{"'PROFITABILITY'!$A$1:$F$45"}</definedName>
    <definedName name="ewer" localSheetId="22" hidden="1">{"'PROFITABILITY'!$A$1:$F$45"}</definedName>
    <definedName name="ewer" localSheetId="18" hidden="1">{"'PROFITABILITY'!$A$1:$F$45"}</definedName>
    <definedName name="ewer" localSheetId="21" hidden="1">{"'PROFITABILITY'!$A$1:$F$45"}</definedName>
    <definedName name="ewer" localSheetId="25" hidden="1">{"'PROFITABILITY'!$A$1:$F$45"}</definedName>
    <definedName name="ewer" localSheetId="15" hidden="1">{"'PROFITABILITY'!$A$1:$F$45"}</definedName>
    <definedName name="ewer" localSheetId="20" hidden="1">{"'PROFITABILITY'!$A$1:$F$45"}</definedName>
    <definedName name="ewer" hidden="1">{"'PROFITABILITY'!$A$1:$F$45"}</definedName>
    <definedName name="ewre" hidden="1">#REF!</definedName>
    <definedName name="EWWW" localSheetId="2" hidden="1">{"form-D1",#N/A,FALSE,"FORM-D1";"form-D1_amt",#N/A,FALSE,"FORM-D1"}</definedName>
    <definedName name="EWWW" localSheetId="22" hidden="1">{"form-D1",#N/A,FALSE,"FORM-D1";"form-D1_amt",#N/A,FALSE,"FORM-D1"}</definedName>
    <definedName name="EWWW" localSheetId="18" hidden="1">{"form-D1",#N/A,FALSE,"FORM-D1";"form-D1_amt",#N/A,FALSE,"FORM-D1"}</definedName>
    <definedName name="EWWW" localSheetId="21" hidden="1">{"form-D1",#N/A,FALSE,"FORM-D1";"form-D1_amt",#N/A,FALSE,"FORM-D1"}</definedName>
    <definedName name="EWWW" localSheetId="25" hidden="1">{"form-D1",#N/A,FALSE,"FORM-D1";"form-D1_amt",#N/A,FALSE,"FORM-D1"}</definedName>
    <definedName name="EWWW" localSheetId="15" hidden="1">{"form-D1",#N/A,FALSE,"FORM-D1";"form-D1_amt",#N/A,FALSE,"FORM-D1"}</definedName>
    <definedName name="EWWW" localSheetId="20" hidden="1">{"form-D1",#N/A,FALSE,"FORM-D1";"form-D1_amt",#N/A,FALSE,"FORM-D1"}</definedName>
    <definedName name="EWWW" hidden="1">{"form-D1",#N/A,FALSE,"FORM-D1";"form-D1_amt",#N/A,FALSE,"FORM-D1"}</definedName>
    <definedName name="ex" localSheetId="2">#REF!</definedName>
    <definedName name="ex" localSheetId="22">#REF!</definedName>
    <definedName name="ex" localSheetId="15">#REF!</definedName>
    <definedName name="ex" localSheetId="20">#REF!</definedName>
    <definedName name="ex">#REF!</definedName>
    <definedName name="ex_joint" localSheetId="2">#REF!</definedName>
    <definedName name="ex_joint" localSheetId="15">#REF!</definedName>
    <definedName name="ex_joint">#REF!</definedName>
    <definedName name="Ex_Rate_LC_per_FC" localSheetId="2">#REF!</definedName>
    <definedName name="Ex_Rate_LC_per_FC">#REF!</definedName>
    <definedName name="ExcavatorPOL" localSheetId="2">'[63]Basic Rates'!$C$29</definedName>
    <definedName name="ExcavatorPOL" localSheetId="18">#REF!</definedName>
    <definedName name="ExcavatorPOL" localSheetId="21">'[63]Basic Rates'!$C$29</definedName>
    <definedName name="ExcavatorPOL" localSheetId="25">'[63]Basic Rates'!$C$29</definedName>
    <definedName name="ExcavatorPOL" localSheetId="15">#REF!</definedName>
    <definedName name="ExcavatorPOL">#REF!</definedName>
    <definedName name="excavcl" localSheetId="15">#REF!</definedName>
    <definedName name="excavcl">#REF!</definedName>
    <definedName name="excavtion_offset">#REF!</definedName>
    <definedName name="Excel_BuiltIn__FilterDatabase_1" localSheetId="21">#REF!</definedName>
    <definedName name="Excel_BuiltIn__FilterDatabase_1" localSheetId="25">#REF!</definedName>
    <definedName name="Excel_BuiltIn__FilterDatabase_1" localSheetId="15">#REF!</definedName>
    <definedName name="Excel_BuiltIn__FilterDatabase_1">#REF!</definedName>
    <definedName name="Excel_BuiltIn__FilterDatabase_1_16">#REF!</definedName>
    <definedName name="Excel_BuiltIn__FilterDatabase_1_18">#REF!</definedName>
    <definedName name="Excel_BuiltIn__FilterDatabase_1_18_16">#REF!</definedName>
    <definedName name="Excel_BuiltIn__FilterDatabase_1_18_2">#REF!</definedName>
    <definedName name="Excel_BuiltIn__FilterDatabase_1_18_27">#REF!</definedName>
    <definedName name="Excel_BuiltIn__FilterDatabase_1_18_4">#REF!</definedName>
    <definedName name="Excel_BuiltIn__FilterDatabase_1_2">#REF!</definedName>
    <definedName name="Excel_BuiltIn__FilterDatabase_1_27">#REF!</definedName>
    <definedName name="Excel_BuiltIn__FilterDatabase_1_4">#REF!</definedName>
    <definedName name="Excel_BuiltIn__FilterDatabase_14_16">#REF!</definedName>
    <definedName name="Excel_BuiltIn__FilterDatabase_14_16_16">#REF!</definedName>
    <definedName name="Excel_BuiltIn__FilterDatabase_14_16_2">#REF!</definedName>
    <definedName name="Excel_BuiltIn__FilterDatabase_14_16_27">#REF!</definedName>
    <definedName name="Excel_BuiltIn__FilterDatabase_14_16_4">#REF!</definedName>
    <definedName name="Excel_BuiltIn__FilterDatabase_14_16_5">#REF!</definedName>
    <definedName name="Excel_BuiltIn__FilterDatabase_23">#REF!</definedName>
    <definedName name="Excel_BuiltIn__FilterDatabase_26">#REF!</definedName>
    <definedName name="Excel_BuiltIn__FilterDatabase_26_16">#REF!</definedName>
    <definedName name="Excel_BuiltIn__FilterDatabase_26_2">#REF!</definedName>
    <definedName name="Excel_BuiltIn__FilterDatabase_26_27">#REF!</definedName>
    <definedName name="Excel_BuiltIn__FilterDatabase_26_4">#REF!</definedName>
    <definedName name="Excel_BuiltIn__FilterDatabase_28">#REF!</definedName>
    <definedName name="Excel_BuiltIn__FilterDatabase_28_16">#REF!</definedName>
    <definedName name="Excel_BuiltIn__FilterDatabase_28_2">#REF!</definedName>
    <definedName name="Excel_BuiltIn__FilterDatabase_28_27">#REF!</definedName>
    <definedName name="Excel_BuiltIn__FilterDatabase_28_4">#REF!</definedName>
    <definedName name="Excel_BuiltIn__FilterDatabase_3">NA()</definedName>
    <definedName name="Excel_BuiltIn__FilterDatabase_31" localSheetId="2">#REF!</definedName>
    <definedName name="Excel_BuiltIn__FilterDatabase_31" localSheetId="22">#REF!</definedName>
    <definedName name="Excel_BuiltIn__FilterDatabase_31" localSheetId="15">#REF!</definedName>
    <definedName name="Excel_BuiltIn__FilterDatabase_31" localSheetId="20">#REF!</definedName>
    <definedName name="Excel_BuiltIn__FilterDatabase_31">#REF!</definedName>
    <definedName name="Excel_BuiltIn__FilterDatabase_31_1" localSheetId="15">#REF!</definedName>
    <definedName name="Excel_BuiltIn__FilterDatabase_31_1">#REF!</definedName>
    <definedName name="Excel_BuiltIn__FilterDatabase_31_16">#REF!</definedName>
    <definedName name="Excel_BuiltIn__FilterDatabase_31_2">#REF!</definedName>
    <definedName name="Excel_BuiltIn__FilterDatabase_31_27">#REF!</definedName>
    <definedName name="Excel_BuiltIn__FilterDatabase_31_4">#REF!</definedName>
    <definedName name="Excel_BuiltIn__FilterDatabase_4" localSheetId="2">#REF!</definedName>
    <definedName name="Excel_BuiltIn__FilterDatabase_4">#REF!</definedName>
    <definedName name="Excel_BuiltIn__FilterDatabase_50">#REF!</definedName>
    <definedName name="Excel_BuiltIn__FilterDatabase_50_16">#REF!</definedName>
    <definedName name="Excel_BuiltIn__FilterDatabase_50_2">#REF!</definedName>
    <definedName name="Excel_BuiltIn__FilterDatabase_50_27">#REF!</definedName>
    <definedName name="Excel_BuiltIn__FilterDatabase_50_4">#REF!</definedName>
    <definedName name="Excel_BuiltIn__FilterDatabase_6" localSheetId="2">#REF!</definedName>
    <definedName name="Excel_BuiltIn__FilterDatabase_6">#REF!</definedName>
    <definedName name="Excel_BuiltIn__FilterDatabase_7_8">#REF!</definedName>
    <definedName name="Excel_BuiltIn__FilterDatabase_7_8_16">#REF!</definedName>
    <definedName name="Excel_BuiltIn__FilterDatabase_7_8_2">#REF!</definedName>
    <definedName name="Excel_BuiltIn__FilterDatabase_7_8_27">#REF!</definedName>
    <definedName name="Excel_BuiltIn__FilterDatabase_7_8_4">#REF!</definedName>
    <definedName name="Excel_BuiltIn__FilterDatabase_7_8_5">#REF!</definedName>
    <definedName name="Excel_BuiltIn_Database_0">"$#REF!.$A$1:$N$4078"</definedName>
    <definedName name="Excel_BuiltIn_Print_Area">"$#REF!.$A$1:$Z$38"</definedName>
    <definedName name="Excel_BuiltIn_Print_Area_1" localSheetId="2">#REF!</definedName>
    <definedName name="Excel_BuiltIn_Print_Area_1" localSheetId="22">#REF!</definedName>
    <definedName name="Excel_BuiltIn_Print_Area_1" localSheetId="4">#REF!</definedName>
    <definedName name="Excel_BuiltIn_Print_Area_1" localSheetId="20">#REF!</definedName>
    <definedName name="Excel_BuiltIn_Print_Area_1">#REF!</definedName>
    <definedName name="Excel_BuiltIn_Print_Area_1_1">#REF!</definedName>
    <definedName name="Excel_BuiltIn_Print_Area_1_1_1">#REF!</definedName>
    <definedName name="Excel_BuiltIn_Print_Area_1_1_1_16">#REF!</definedName>
    <definedName name="Excel_BuiltIn_Print_Area_1_1_1_2">#REF!</definedName>
    <definedName name="Excel_BuiltIn_Print_Area_1_1_1_27">#REF!</definedName>
    <definedName name="Excel_BuiltIn_Print_Area_1_1_1_4">#REF!</definedName>
    <definedName name="Excel_BuiltIn_Print_Area_1_1_1_41">#REF!</definedName>
    <definedName name="Excel_BuiltIn_Print_Area_1_1_16">#REF!</definedName>
    <definedName name="Excel_BuiltIn_Print_Area_1_1_2">#REF!</definedName>
    <definedName name="Excel_BuiltIn_Print_Area_1_1_27">#REF!</definedName>
    <definedName name="Excel_BuiltIn_Print_Area_1_1_4">#REF!</definedName>
    <definedName name="Excel_BuiltIn_Print_Area_1_1_41">#REF!</definedName>
    <definedName name="Excel_BuiltIn_Print_Area_1_16">#REF!</definedName>
    <definedName name="Excel_BuiltIn_Print_Area_1_18">#REF!</definedName>
    <definedName name="Excel_BuiltIn_Print_Area_1_18_16">#REF!</definedName>
    <definedName name="Excel_BuiltIn_Print_Area_1_18_2">#REF!</definedName>
    <definedName name="Excel_BuiltIn_Print_Area_1_18_27">#REF!</definedName>
    <definedName name="Excel_BuiltIn_Print_Area_1_18_4">#REF!</definedName>
    <definedName name="Excel_BuiltIn_Print_Area_1_2">#REF!</definedName>
    <definedName name="Excel_BuiltIn_Print_Area_1_27">#REF!</definedName>
    <definedName name="Excel_BuiltIn_Print_Area_1_4">#REF!</definedName>
    <definedName name="Excel_BuiltIn_Print_Area_10">#REF!</definedName>
    <definedName name="Excel_BuiltIn_Print_Area_10_1">#REF!</definedName>
    <definedName name="Excel_BuiltIn_Print_Area_10_1_1">#REF!</definedName>
    <definedName name="Excel_BuiltIn_Print_Area_10_1_1_1">#REF!</definedName>
    <definedName name="Excel_BuiltIn_Print_Area_10_1_1_1_1">#REF!</definedName>
    <definedName name="Excel_BuiltIn_Print_Area_10_1_1_1_1_1">#REF!</definedName>
    <definedName name="Excel_BuiltIn_Print_Area_10_1_1_1_1_1_1">#REF!</definedName>
    <definedName name="Excel_BuiltIn_Print_Area_10_1_1_1_1_1_1_1">#REF!</definedName>
    <definedName name="Excel_BuiltIn_Print_Area_10_1_1_1_16">#REF!</definedName>
    <definedName name="Excel_BuiltIn_Print_Area_10_1_1_1_2">#REF!</definedName>
    <definedName name="Excel_BuiltIn_Print_Area_10_1_1_1_27">#REF!</definedName>
    <definedName name="Excel_BuiltIn_Print_Area_10_1_1_1_4">#REF!</definedName>
    <definedName name="Excel_BuiltIn_Print_Area_10_1_1_16">#REF!</definedName>
    <definedName name="Excel_BuiltIn_Print_Area_10_1_1_16_1">#REF!</definedName>
    <definedName name="Excel_BuiltIn_Print_Area_10_1_1_2">#REF!</definedName>
    <definedName name="Excel_BuiltIn_Print_Area_10_1_1_2_1">#REF!</definedName>
    <definedName name="Excel_BuiltIn_Print_Area_10_1_1_27">#REF!</definedName>
    <definedName name="Excel_BuiltIn_Print_Area_10_1_1_27_1">#REF!</definedName>
    <definedName name="Excel_BuiltIn_Print_Area_10_1_1_4">#REF!</definedName>
    <definedName name="Excel_BuiltIn_Print_Area_10_1_1_4_1">#REF!</definedName>
    <definedName name="Excel_BuiltIn_Print_Area_10_1_10">#REF!</definedName>
    <definedName name="Excel_BuiltIn_Print_Area_10_1_10_16">#REF!</definedName>
    <definedName name="Excel_BuiltIn_Print_Area_10_1_10_2">#REF!</definedName>
    <definedName name="Excel_BuiltIn_Print_Area_10_1_10_27">#REF!</definedName>
    <definedName name="Excel_BuiltIn_Print_Area_10_1_10_4">#REF!</definedName>
    <definedName name="Excel_BuiltIn_Print_Area_10_1_11">#REF!</definedName>
    <definedName name="Excel_BuiltIn_Print_Area_10_1_11_16">#REF!</definedName>
    <definedName name="Excel_BuiltIn_Print_Area_10_1_11_2">#REF!</definedName>
    <definedName name="Excel_BuiltIn_Print_Area_10_1_11_27">#REF!</definedName>
    <definedName name="Excel_BuiltIn_Print_Area_10_1_11_4">#REF!</definedName>
    <definedName name="Excel_BuiltIn_Print_Area_10_1_12">#REF!</definedName>
    <definedName name="Excel_BuiltIn_Print_Area_10_1_12_16">#REF!</definedName>
    <definedName name="Excel_BuiltIn_Print_Area_10_1_12_2">#REF!</definedName>
    <definedName name="Excel_BuiltIn_Print_Area_10_1_12_27">#REF!</definedName>
    <definedName name="Excel_BuiltIn_Print_Area_10_1_12_4">#REF!</definedName>
    <definedName name="Excel_BuiltIn_Print_Area_10_1_13">#REF!</definedName>
    <definedName name="Excel_BuiltIn_Print_Area_10_1_13_16">#REF!</definedName>
    <definedName name="Excel_BuiltIn_Print_Area_10_1_13_2">#REF!</definedName>
    <definedName name="Excel_BuiltIn_Print_Area_10_1_13_27">#REF!</definedName>
    <definedName name="Excel_BuiltIn_Print_Area_10_1_13_4">#REF!</definedName>
    <definedName name="Excel_BuiltIn_Print_Area_10_1_14">#REF!</definedName>
    <definedName name="Excel_BuiltIn_Print_Area_10_1_14_16">#REF!</definedName>
    <definedName name="Excel_BuiltIn_Print_Area_10_1_14_2">#REF!</definedName>
    <definedName name="Excel_BuiltIn_Print_Area_10_1_14_27">#REF!</definedName>
    <definedName name="Excel_BuiltIn_Print_Area_10_1_14_4">#REF!</definedName>
    <definedName name="Excel_BuiltIn_Print_Area_10_1_15">#REF!</definedName>
    <definedName name="Excel_BuiltIn_Print_Area_10_1_15_16">#REF!</definedName>
    <definedName name="Excel_BuiltIn_Print_Area_10_1_15_2">#REF!</definedName>
    <definedName name="Excel_BuiltIn_Print_Area_10_1_15_27">#REF!</definedName>
    <definedName name="Excel_BuiltIn_Print_Area_10_1_15_4">#REF!</definedName>
    <definedName name="Excel_BuiltIn_Print_Area_10_1_16">#REF!</definedName>
    <definedName name="Excel_BuiltIn_Print_Area_10_1_16_1">#REF!</definedName>
    <definedName name="Excel_BuiltIn_Print_Area_10_1_16_16">#REF!</definedName>
    <definedName name="Excel_BuiltIn_Print_Area_10_1_16_2">#REF!</definedName>
    <definedName name="Excel_BuiltIn_Print_Area_10_1_16_2_1">#REF!</definedName>
    <definedName name="Excel_BuiltIn_Print_Area_10_1_16_27">#REF!</definedName>
    <definedName name="Excel_BuiltIn_Print_Area_10_1_16_4">#REF!</definedName>
    <definedName name="Excel_BuiltIn_Print_Area_10_1_17">#REF!</definedName>
    <definedName name="Excel_BuiltIn_Print_Area_10_1_17_16">#REF!</definedName>
    <definedName name="Excel_BuiltIn_Print_Area_10_1_17_2">#REF!</definedName>
    <definedName name="Excel_BuiltIn_Print_Area_10_1_17_27">#REF!</definedName>
    <definedName name="Excel_BuiltIn_Print_Area_10_1_17_4">#REF!</definedName>
    <definedName name="Excel_BuiltIn_Print_Area_10_1_2">#REF!</definedName>
    <definedName name="Excel_BuiltIn_Print_Area_10_1_2_1">#REF!</definedName>
    <definedName name="Excel_BuiltIn_Print_Area_10_1_2_16">#REF!</definedName>
    <definedName name="Excel_BuiltIn_Print_Area_10_1_2_2">#REF!</definedName>
    <definedName name="Excel_BuiltIn_Print_Area_10_1_2_2_1">#REF!</definedName>
    <definedName name="Excel_BuiltIn_Print_Area_10_1_2_27">#REF!</definedName>
    <definedName name="Excel_BuiltIn_Print_Area_10_1_2_4">#REF!</definedName>
    <definedName name="Excel_BuiltIn_Print_Area_10_1_20">#REF!</definedName>
    <definedName name="Excel_BuiltIn_Print_Area_10_1_20_16">#REF!</definedName>
    <definedName name="Excel_BuiltIn_Print_Area_10_1_20_2">#REF!</definedName>
    <definedName name="Excel_BuiltIn_Print_Area_10_1_20_27">#REF!</definedName>
    <definedName name="Excel_BuiltIn_Print_Area_10_1_20_4">#REF!</definedName>
    <definedName name="Excel_BuiltIn_Print_Area_10_1_27">#REF!</definedName>
    <definedName name="Excel_BuiltIn_Print_Area_10_1_3">#REF!</definedName>
    <definedName name="Excel_BuiltIn_Print_Area_10_1_3_16">#REF!</definedName>
    <definedName name="Excel_BuiltIn_Print_Area_10_1_3_2">#REF!</definedName>
    <definedName name="Excel_BuiltIn_Print_Area_10_1_3_27">#REF!</definedName>
    <definedName name="Excel_BuiltIn_Print_Area_10_1_3_4">#REF!</definedName>
    <definedName name="Excel_BuiltIn_Print_Area_10_1_4">#REF!</definedName>
    <definedName name="Excel_BuiltIn_Print_Area_10_1_4_1">#REF!</definedName>
    <definedName name="Excel_BuiltIn_Print_Area_10_1_5">#REF!</definedName>
    <definedName name="Excel_BuiltIn_Print_Area_10_1_5_1">#REF!</definedName>
    <definedName name="Excel_BuiltIn_Print_Area_10_1_5_16">#REF!</definedName>
    <definedName name="Excel_BuiltIn_Print_Area_10_1_5_2">#REF!</definedName>
    <definedName name="Excel_BuiltIn_Print_Area_10_1_5_27">#REF!</definedName>
    <definedName name="Excel_BuiltIn_Print_Area_10_1_5_4">#REF!</definedName>
    <definedName name="Excel_BuiltIn_Print_Area_10_1_6">#REF!</definedName>
    <definedName name="Excel_BuiltIn_Print_Area_10_1_6_16">#REF!</definedName>
    <definedName name="Excel_BuiltIn_Print_Area_10_1_6_2">#REF!</definedName>
    <definedName name="Excel_BuiltIn_Print_Area_10_1_6_27">#REF!</definedName>
    <definedName name="Excel_BuiltIn_Print_Area_10_1_6_4">#REF!</definedName>
    <definedName name="Excel_BuiltIn_Print_Area_10_1_7">#REF!</definedName>
    <definedName name="Excel_BuiltIn_Print_Area_10_1_7_16">#REF!</definedName>
    <definedName name="Excel_BuiltIn_Print_Area_10_1_7_2">#REF!</definedName>
    <definedName name="Excel_BuiltIn_Print_Area_10_1_7_27">#REF!</definedName>
    <definedName name="Excel_BuiltIn_Print_Area_10_1_7_4">#REF!</definedName>
    <definedName name="Excel_BuiltIn_Print_Area_10_1_8">#REF!</definedName>
    <definedName name="Excel_BuiltIn_Print_Area_10_1_8_16">#REF!</definedName>
    <definedName name="Excel_BuiltIn_Print_Area_10_1_8_2">#REF!</definedName>
    <definedName name="Excel_BuiltIn_Print_Area_10_1_8_27">#REF!</definedName>
    <definedName name="Excel_BuiltIn_Print_Area_10_1_8_4">#REF!</definedName>
    <definedName name="Excel_BuiltIn_Print_Area_10_1_9">#REF!</definedName>
    <definedName name="Excel_BuiltIn_Print_Area_10_1_9_16">#REF!</definedName>
    <definedName name="Excel_BuiltIn_Print_Area_10_1_9_2">#REF!</definedName>
    <definedName name="Excel_BuiltIn_Print_Area_10_1_9_27">#REF!</definedName>
    <definedName name="Excel_BuiltIn_Print_Area_10_1_9_4">#REF!</definedName>
    <definedName name="Excel_BuiltIn_Print_Area_10_16">#REF!</definedName>
    <definedName name="Excel_BuiltIn_Print_Area_10_2">#REF!</definedName>
    <definedName name="Excel_BuiltIn_Print_Area_10_27">#REF!</definedName>
    <definedName name="Excel_BuiltIn_Print_Area_10_4">#REF!</definedName>
    <definedName name="Excel_BuiltIn_Print_Area_10_8">#REF!</definedName>
    <definedName name="Excel_BuiltIn_Print_Area_10_8_16">#REF!</definedName>
    <definedName name="Excel_BuiltIn_Print_Area_10_8_2">#REF!</definedName>
    <definedName name="Excel_BuiltIn_Print_Area_10_8_27">#REF!</definedName>
    <definedName name="Excel_BuiltIn_Print_Area_10_8_4">#REF!</definedName>
    <definedName name="Excel_BuiltIn_Print_Area_11">#REF!</definedName>
    <definedName name="Excel_BuiltIn_Print_Area_11_1">#REF!</definedName>
    <definedName name="Excel_BuiltIn_Print_Area_11_1_1">#REF!</definedName>
    <definedName name="Excel_BuiltIn_Print_Area_11_1_1_16">#REF!</definedName>
    <definedName name="Excel_BuiltIn_Print_Area_11_1_1_2">#REF!</definedName>
    <definedName name="Excel_BuiltIn_Print_Area_11_1_1_27">#REF!</definedName>
    <definedName name="Excel_BuiltIn_Print_Area_11_1_1_4">#REF!</definedName>
    <definedName name="Excel_BuiltIn_Print_Area_11_1_10">#REF!</definedName>
    <definedName name="Excel_BuiltIn_Print_Area_11_1_10_16">#REF!</definedName>
    <definedName name="Excel_BuiltIn_Print_Area_11_1_10_2">#REF!</definedName>
    <definedName name="Excel_BuiltIn_Print_Area_11_1_10_27">#REF!</definedName>
    <definedName name="Excel_BuiltIn_Print_Area_11_1_10_4">#REF!</definedName>
    <definedName name="Excel_BuiltIn_Print_Area_11_1_11">#REF!</definedName>
    <definedName name="Excel_BuiltIn_Print_Area_11_1_11_16">#REF!</definedName>
    <definedName name="Excel_BuiltIn_Print_Area_11_1_11_2">#REF!</definedName>
    <definedName name="Excel_BuiltIn_Print_Area_11_1_11_27">#REF!</definedName>
    <definedName name="Excel_BuiltIn_Print_Area_11_1_11_4">#REF!</definedName>
    <definedName name="Excel_BuiltIn_Print_Area_11_1_12">#REF!</definedName>
    <definedName name="Excel_BuiltIn_Print_Area_11_1_12_16">#REF!</definedName>
    <definedName name="Excel_BuiltIn_Print_Area_11_1_12_2">#REF!</definedName>
    <definedName name="Excel_BuiltIn_Print_Area_11_1_12_27">#REF!</definedName>
    <definedName name="Excel_BuiltIn_Print_Area_11_1_12_4">#REF!</definedName>
    <definedName name="Excel_BuiltIn_Print_Area_11_1_13">#REF!</definedName>
    <definedName name="Excel_BuiltIn_Print_Area_11_1_13_16">#REF!</definedName>
    <definedName name="Excel_BuiltIn_Print_Area_11_1_13_2">#REF!</definedName>
    <definedName name="Excel_BuiltIn_Print_Area_11_1_13_27">#REF!</definedName>
    <definedName name="Excel_BuiltIn_Print_Area_11_1_13_4">#REF!</definedName>
    <definedName name="Excel_BuiltIn_Print_Area_11_1_14">#REF!</definedName>
    <definedName name="Excel_BuiltIn_Print_Area_11_1_14_16">#REF!</definedName>
    <definedName name="Excel_BuiltIn_Print_Area_11_1_14_2">#REF!</definedName>
    <definedName name="Excel_BuiltIn_Print_Area_11_1_14_27">#REF!</definedName>
    <definedName name="Excel_BuiltIn_Print_Area_11_1_14_4">#REF!</definedName>
    <definedName name="Excel_BuiltIn_Print_Area_11_1_15">#REF!</definedName>
    <definedName name="Excel_BuiltIn_Print_Area_11_1_15_16">#REF!</definedName>
    <definedName name="Excel_BuiltIn_Print_Area_11_1_15_2">#REF!</definedName>
    <definedName name="Excel_BuiltIn_Print_Area_11_1_15_27">#REF!</definedName>
    <definedName name="Excel_BuiltIn_Print_Area_11_1_15_4">#REF!</definedName>
    <definedName name="Excel_BuiltIn_Print_Area_11_1_16">#REF!</definedName>
    <definedName name="Excel_BuiltIn_Print_Area_11_1_16_1">#REF!</definedName>
    <definedName name="Excel_BuiltIn_Print_Area_11_1_16_16">#REF!</definedName>
    <definedName name="Excel_BuiltIn_Print_Area_11_1_16_2">#REF!</definedName>
    <definedName name="Excel_BuiltIn_Print_Area_11_1_16_27">#REF!</definedName>
    <definedName name="Excel_BuiltIn_Print_Area_11_1_16_4">#REF!</definedName>
    <definedName name="Excel_BuiltIn_Print_Area_11_1_17">#REF!</definedName>
    <definedName name="Excel_BuiltIn_Print_Area_11_1_17_16">#REF!</definedName>
    <definedName name="Excel_BuiltIn_Print_Area_11_1_17_2">#REF!</definedName>
    <definedName name="Excel_BuiltIn_Print_Area_11_1_17_27">#REF!</definedName>
    <definedName name="Excel_BuiltIn_Print_Area_11_1_17_4">#REF!</definedName>
    <definedName name="Excel_BuiltIn_Print_Area_11_1_2">#REF!</definedName>
    <definedName name="Excel_BuiltIn_Print_Area_11_1_2_1">#REF!</definedName>
    <definedName name="Excel_BuiltIn_Print_Area_11_1_2_16">#REF!</definedName>
    <definedName name="Excel_BuiltIn_Print_Area_11_1_2_2">#REF!</definedName>
    <definedName name="Excel_BuiltIn_Print_Area_11_1_2_27">#REF!</definedName>
    <definedName name="Excel_BuiltIn_Print_Area_11_1_2_4">#REF!</definedName>
    <definedName name="Excel_BuiltIn_Print_Area_11_1_20">#REF!</definedName>
    <definedName name="Excel_BuiltIn_Print_Area_11_1_20_16">#REF!</definedName>
    <definedName name="Excel_BuiltIn_Print_Area_11_1_20_2">#REF!</definedName>
    <definedName name="Excel_BuiltIn_Print_Area_11_1_20_27">#REF!</definedName>
    <definedName name="Excel_BuiltIn_Print_Area_11_1_20_4">#REF!</definedName>
    <definedName name="Excel_BuiltIn_Print_Area_11_1_27">#REF!</definedName>
    <definedName name="Excel_BuiltIn_Print_Area_11_1_3">#REF!</definedName>
    <definedName name="Excel_BuiltIn_Print_Area_11_1_3_16">#REF!</definedName>
    <definedName name="Excel_BuiltIn_Print_Area_11_1_3_2">#REF!</definedName>
    <definedName name="Excel_BuiltIn_Print_Area_11_1_3_27">#REF!</definedName>
    <definedName name="Excel_BuiltIn_Print_Area_11_1_3_4">#REF!</definedName>
    <definedName name="Excel_BuiltIn_Print_Area_11_1_4">#REF!</definedName>
    <definedName name="Excel_BuiltIn_Print_Area_11_1_5">#REF!</definedName>
    <definedName name="Excel_BuiltIn_Print_Area_11_1_5_1">#REF!</definedName>
    <definedName name="Excel_BuiltIn_Print_Area_11_1_5_16">#REF!</definedName>
    <definedName name="Excel_BuiltIn_Print_Area_11_1_5_2">#REF!</definedName>
    <definedName name="Excel_BuiltIn_Print_Area_11_1_5_27">#REF!</definedName>
    <definedName name="Excel_BuiltIn_Print_Area_11_1_5_4">#REF!</definedName>
    <definedName name="Excel_BuiltIn_Print_Area_11_1_6">#REF!</definedName>
    <definedName name="Excel_BuiltIn_Print_Area_11_1_6_16">#REF!</definedName>
    <definedName name="Excel_BuiltIn_Print_Area_11_1_6_2">#REF!</definedName>
    <definedName name="Excel_BuiltIn_Print_Area_11_1_6_27">#REF!</definedName>
    <definedName name="Excel_BuiltIn_Print_Area_11_1_6_4">#REF!</definedName>
    <definedName name="Excel_BuiltIn_Print_Area_11_1_7">#REF!</definedName>
    <definedName name="Excel_BuiltIn_Print_Area_11_1_7_16">#REF!</definedName>
    <definedName name="Excel_BuiltIn_Print_Area_11_1_7_2">#REF!</definedName>
    <definedName name="Excel_BuiltIn_Print_Area_11_1_7_27">#REF!</definedName>
    <definedName name="Excel_BuiltIn_Print_Area_11_1_7_4">#REF!</definedName>
    <definedName name="Excel_BuiltIn_Print_Area_11_1_8">#REF!</definedName>
    <definedName name="Excel_BuiltIn_Print_Area_11_1_8_16">#REF!</definedName>
    <definedName name="Excel_BuiltIn_Print_Area_11_1_8_2">#REF!</definedName>
    <definedName name="Excel_BuiltIn_Print_Area_11_1_8_27">#REF!</definedName>
    <definedName name="Excel_BuiltIn_Print_Area_11_1_8_4">#REF!</definedName>
    <definedName name="Excel_BuiltIn_Print_Area_11_1_9">#REF!</definedName>
    <definedName name="Excel_BuiltIn_Print_Area_11_1_9_16">#REF!</definedName>
    <definedName name="Excel_BuiltIn_Print_Area_11_1_9_2">#REF!</definedName>
    <definedName name="Excel_BuiltIn_Print_Area_11_1_9_27">#REF!</definedName>
    <definedName name="Excel_BuiltIn_Print_Area_11_1_9_4">#REF!</definedName>
    <definedName name="Excel_BuiltIn_Print_Area_12_1">#REF!</definedName>
    <definedName name="Excel_BuiltIn_Print_Area_12_1_1">#REF!</definedName>
    <definedName name="Excel_BuiltIn_Print_Area_12_1_1_1">#REF!</definedName>
    <definedName name="Excel_BuiltIn_Print_Area_12_1_1_1_1">#REF!</definedName>
    <definedName name="Excel_BuiltIn_Print_Area_12_1_1_1_1_1">#REF!</definedName>
    <definedName name="Excel_BuiltIn_Print_Area_12_1_1_1_1_16">#REF!</definedName>
    <definedName name="Excel_BuiltIn_Print_Area_12_1_1_1_1_2">#REF!</definedName>
    <definedName name="Excel_BuiltIn_Print_Area_12_1_1_1_1_27">#REF!</definedName>
    <definedName name="Excel_BuiltIn_Print_Area_12_1_1_1_1_4">#REF!</definedName>
    <definedName name="Excel_BuiltIn_Print_Area_12_1_1_1_16">#REF!</definedName>
    <definedName name="Excel_BuiltIn_Print_Area_12_1_1_1_2">#REF!</definedName>
    <definedName name="Excel_BuiltIn_Print_Area_12_1_1_1_27">#REF!</definedName>
    <definedName name="Excel_BuiltIn_Print_Area_12_1_1_1_4">#REF!</definedName>
    <definedName name="Excel_BuiltIn_Print_Area_12_1_1_10">#REF!</definedName>
    <definedName name="Excel_BuiltIn_Print_Area_12_1_1_10_16">#REF!</definedName>
    <definedName name="Excel_BuiltIn_Print_Area_12_1_1_10_2">#REF!</definedName>
    <definedName name="Excel_BuiltIn_Print_Area_12_1_1_10_27">#REF!</definedName>
    <definedName name="Excel_BuiltIn_Print_Area_12_1_1_10_4">#REF!</definedName>
    <definedName name="Excel_BuiltIn_Print_Area_12_1_1_11">#REF!</definedName>
    <definedName name="Excel_BuiltIn_Print_Area_12_1_1_11_16">#REF!</definedName>
    <definedName name="Excel_BuiltIn_Print_Area_12_1_1_11_2">#REF!</definedName>
    <definedName name="Excel_BuiltIn_Print_Area_12_1_1_11_27">#REF!</definedName>
    <definedName name="Excel_BuiltIn_Print_Area_12_1_1_11_4">#REF!</definedName>
    <definedName name="Excel_BuiltIn_Print_Area_12_1_1_12">#REF!</definedName>
    <definedName name="Excel_BuiltIn_Print_Area_12_1_1_12_16">#REF!</definedName>
    <definedName name="Excel_BuiltIn_Print_Area_12_1_1_12_2">#REF!</definedName>
    <definedName name="Excel_BuiltIn_Print_Area_12_1_1_12_27">#REF!</definedName>
    <definedName name="Excel_BuiltIn_Print_Area_12_1_1_12_4">#REF!</definedName>
    <definedName name="Excel_BuiltIn_Print_Area_12_1_1_13">#REF!</definedName>
    <definedName name="Excel_BuiltIn_Print_Area_12_1_1_13_16">#REF!</definedName>
    <definedName name="Excel_BuiltIn_Print_Area_12_1_1_13_2">#REF!</definedName>
    <definedName name="Excel_BuiltIn_Print_Area_12_1_1_13_27">#REF!</definedName>
    <definedName name="Excel_BuiltIn_Print_Area_12_1_1_13_4">#REF!</definedName>
    <definedName name="Excel_BuiltIn_Print_Area_12_1_1_14">#REF!</definedName>
    <definedName name="Excel_BuiltIn_Print_Area_12_1_1_14_16">#REF!</definedName>
    <definedName name="Excel_BuiltIn_Print_Area_12_1_1_14_2">#REF!</definedName>
    <definedName name="Excel_BuiltIn_Print_Area_12_1_1_14_27">#REF!</definedName>
    <definedName name="Excel_BuiltIn_Print_Area_12_1_1_14_4">#REF!</definedName>
    <definedName name="Excel_BuiltIn_Print_Area_12_1_1_15">#REF!</definedName>
    <definedName name="Excel_BuiltIn_Print_Area_12_1_1_15_16">#REF!</definedName>
    <definedName name="Excel_BuiltIn_Print_Area_12_1_1_15_2">#REF!</definedName>
    <definedName name="Excel_BuiltIn_Print_Area_12_1_1_15_27">#REF!</definedName>
    <definedName name="Excel_BuiltIn_Print_Area_12_1_1_15_4">#REF!</definedName>
    <definedName name="Excel_BuiltIn_Print_Area_12_1_1_16">#REF!</definedName>
    <definedName name="Excel_BuiltIn_Print_Area_12_1_1_16_1">#REF!</definedName>
    <definedName name="Excel_BuiltIn_Print_Area_12_1_1_16_16">#REF!</definedName>
    <definedName name="Excel_BuiltIn_Print_Area_12_1_1_16_2">#REF!</definedName>
    <definedName name="Excel_BuiltIn_Print_Area_12_1_1_16_27">#REF!</definedName>
    <definedName name="Excel_BuiltIn_Print_Area_12_1_1_16_4">#REF!</definedName>
    <definedName name="Excel_BuiltIn_Print_Area_12_1_1_17">#REF!</definedName>
    <definedName name="Excel_BuiltIn_Print_Area_12_1_1_17_16">#REF!</definedName>
    <definedName name="Excel_BuiltIn_Print_Area_12_1_1_17_2">#REF!</definedName>
    <definedName name="Excel_BuiltIn_Print_Area_12_1_1_17_27">#REF!</definedName>
    <definedName name="Excel_BuiltIn_Print_Area_12_1_1_17_4">#REF!</definedName>
    <definedName name="Excel_BuiltIn_Print_Area_12_1_1_2">#REF!</definedName>
    <definedName name="Excel_BuiltIn_Print_Area_12_1_1_2_1">#REF!</definedName>
    <definedName name="Excel_BuiltIn_Print_Area_12_1_1_2_16">#REF!</definedName>
    <definedName name="Excel_BuiltIn_Print_Area_12_1_1_2_2">#REF!</definedName>
    <definedName name="Excel_BuiltIn_Print_Area_12_1_1_2_27">#REF!</definedName>
    <definedName name="Excel_BuiltIn_Print_Area_12_1_1_2_4">#REF!</definedName>
    <definedName name="Excel_BuiltIn_Print_Area_12_1_1_20">#REF!</definedName>
    <definedName name="Excel_BuiltIn_Print_Area_12_1_1_20_16">#REF!</definedName>
    <definedName name="Excel_BuiltIn_Print_Area_12_1_1_20_2">#REF!</definedName>
    <definedName name="Excel_BuiltIn_Print_Area_12_1_1_20_27">#REF!</definedName>
    <definedName name="Excel_BuiltIn_Print_Area_12_1_1_20_4">#REF!</definedName>
    <definedName name="Excel_BuiltIn_Print_Area_12_1_1_27">#REF!</definedName>
    <definedName name="Excel_BuiltIn_Print_Area_12_1_1_3">#REF!</definedName>
    <definedName name="Excel_BuiltIn_Print_Area_12_1_1_3_16">#REF!</definedName>
    <definedName name="Excel_BuiltIn_Print_Area_12_1_1_3_2">#REF!</definedName>
    <definedName name="Excel_BuiltIn_Print_Area_12_1_1_3_27">#REF!</definedName>
    <definedName name="Excel_BuiltIn_Print_Area_12_1_1_3_4">#REF!</definedName>
    <definedName name="Excel_BuiltIn_Print_Area_12_1_1_4">#REF!</definedName>
    <definedName name="Excel_BuiltIn_Print_Area_12_1_1_5">#REF!</definedName>
    <definedName name="Excel_BuiltIn_Print_Area_12_1_1_5_1">#REF!</definedName>
    <definedName name="Excel_BuiltIn_Print_Area_12_1_1_5_16">#REF!</definedName>
    <definedName name="Excel_BuiltIn_Print_Area_12_1_1_5_2">#REF!</definedName>
    <definedName name="Excel_BuiltIn_Print_Area_12_1_1_5_27">#REF!</definedName>
    <definedName name="Excel_BuiltIn_Print_Area_12_1_1_5_4">#REF!</definedName>
    <definedName name="Excel_BuiltIn_Print_Area_12_1_1_6">#REF!</definedName>
    <definedName name="Excel_BuiltIn_Print_Area_12_1_1_6_16">#REF!</definedName>
    <definedName name="Excel_BuiltIn_Print_Area_12_1_1_6_2">#REF!</definedName>
    <definedName name="Excel_BuiltIn_Print_Area_12_1_1_6_27">#REF!</definedName>
    <definedName name="Excel_BuiltIn_Print_Area_12_1_1_6_4">#REF!</definedName>
    <definedName name="Excel_BuiltIn_Print_Area_12_1_1_7">#REF!</definedName>
    <definedName name="Excel_BuiltIn_Print_Area_12_1_1_7_16">#REF!</definedName>
    <definedName name="Excel_BuiltIn_Print_Area_12_1_1_7_2">#REF!</definedName>
    <definedName name="Excel_BuiltIn_Print_Area_12_1_1_7_27">#REF!</definedName>
    <definedName name="Excel_BuiltIn_Print_Area_12_1_1_7_4">#REF!</definedName>
    <definedName name="Excel_BuiltIn_Print_Area_12_1_1_8">#REF!</definedName>
    <definedName name="Excel_BuiltIn_Print_Area_12_1_1_8_16">#REF!</definedName>
    <definedName name="Excel_BuiltIn_Print_Area_12_1_1_8_2">#REF!</definedName>
    <definedName name="Excel_BuiltIn_Print_Area_12_1_1_8_27">#REF!</definedName>
    <definedName name="Excel_BuiltIn_Print_Area_12_1_1_8_4">#REF!</definedName>
    <definedName name="Excel_BuiltIn_Print_Area_12_1_1_9">#REF!</definedName>
    <definedName name="Excel_BuiltIn_Print_Area_12_1_1_9_16">#REF!</definedName>
    <definedName name="Excel_BuiltIn_Print_Area_12_1_1_9_2">#REF!</definedName>
    <definedName name="Excel_BuiltIn_Print_Area_12_1_1_9_27">#REF!</definedName>
    <definedName name="Excel_BuiltIn_Print_Area_12_1_1_9_4">#REF!</definedName>
    <definedName name="Excel_BuiltIn_Print_Area_12_1_10">#REF!</definedName>
    <definedName name="Excel_BuiltIn_Print_Area_12_1_10_16">#REF!</definedName>
    <definedName name="Excel_BuiltIn_Print_Area_12_1_10_2">#REF!</definedName>
    <definedName name="Excel_BuiltIn_Print_Area_12_1_10_27">#REF!</definedName>
    <definedName name="Excel_BuiltIn_Print_Area_12_1_10_4">#REF!</definedName>
    <definedName name="Excel_BuiltIn_Print_Area_12_1_11">#REF!</definedName>
    <definedName name="Excel_BuiltIn_Print_Area_12_1_11_16">#REF!</definedName>
    <definedName name="Excel_BuiltIn_Print_Area_12_1_11_2">#REF!</definedName>
    <definedName name="Excel_BuiltIn_Print_Area_12_1_11_27">#REF!</definedName>
    <definedName name="Excel_BuiltIn_Print_Area_12_1_11_4">#REF!</definedName>
    <definedName name="Excel_BuiltIn_Print_Area_12_1_12">#REF!</definedName>
    <definedName name="Excel_BuiltIn_Print_Area_12_1_12_16">#REF!</definedName>
    <definedName name="Excel_BuiltIn_Print_Area_12_1_12_2">#REF!</definedName>
    <definedName name="Excel_BuiltIn_Print_Area_12_1_12_27">#REF!</definedName>
    <definedName name="Excel_BuiltIn_Print_Area_12_1_12_4">#REF!</definedName>
    <definedName name="Excel_BuiltIn_Print_Area_12_1_13">#REF!</definedName>
    <definedName name="Excel_BuiltIn_Print_Area_12_1_13_16">#REF!</definedName>
    <definedName name="Excel_BuiltIn_Print_Area_12_1_13_2">#REF!</definedName>
    <definedName name="Excel_BuiltIn_Print_Area_12_1_13_27">#REF!</definedName>
    <definedName name="Excel_BuiltIn_Print_Area_12_1_13_4">#REF!</definedName>
    <definedName name="Excel_BuiltIn_Print_Area_12_1_14">#REF!</definedName>
    <definedName name="Excel_BuiltIn_Print_Area_12_1_14_16">#REF!</definedName>
    <definedName name="Excel_BuiltIn_Print_Area_12_1_14_2">#REF!</definedName>
    <definedName name="Excel_BuiltIn_Print_Area_12_1_14_27">#REF!</definedName>
    <definedName name="Excel_BuiltIn_Print_Area_12_1_14_4">#REF!</definedName>
    <definedName name="Excel_BuiltIn_Print_Area_12_1_15">#REF!</definedName>
    <definedName name="Excel_BuiltIn_Print_Area_12_1_15_16">#REF!</definedName>
    <definedName name="Excel_BuiltIn_Print_Area_12_1_15_2">#REF!</definedName>
    <definedName name="Excel_BuiltIn_Print_Area_12_1_15_27">#REF!</definedName>
    <definedName name="Excel_BuiltIn_Print_Area_12_1_15_4">#REF!</definedName>
    <definedName name="Excel_BuiltIn_Print_Area_12_1_16">#REF!</definedName>
    <definedName name="Excel_BuiltIn_Print_Area_12_1_16_1">#REF!</definedName>
    <definedName name="Excel_BuiltIn_Print_Area_12_1_16_16">#REF!</definedName>
    <definedName name="Excel_BuiltIn_Print_Area_12_1_16_2">#REF!</definedName>
    <definedName name="Excel_BuiltIn_Print_Area_12_1_16_27">#REF!</definedName>
    <definedName name="Excel_BuiltIn_Print_Area_12_1_16_4">#REF!</definedName>
    <definedName name="Excel_BuiltIn_Print_Area_12_1_17">#REF!</definedName>
    <definedName name="Excel_BuiltIn_Print_Area_12_1_17_16">#REF!</definedName>
    <definedName name="Excel_BuiltIn_Print_Area_12_1_17_2">#REF!</definedName>
    <definedName name="Excel_BuiltIn_Print_Area_12_1_17_27">#REF!</definedName>
    <definedName name="Excel_BuiltIn_Print_Area_12_1_17_4">#REF!</definedName>
    <definedName name="Excel_BuiltIn_Print_Area_12_1_2">#REF!</definedName>
    <definedName name="Excel_BuiltIn_Print_Area_12_1_2_1">#REF!</definedName>
    <definedName name="Excel_BuiltIn_Print_Area_12_1_2_16">#REF!</definedName>
    <definedName name="Excel_BuiltIn_Print_Area_12_1_2_2">#REF!</definedName>
    <definedName name="Excel_BuiltIn_Print_Area_12_1_2_27">#REF!</definedName>
    <definedName name="Excel_BuiltIn_Print_Area_12_1_2_4">#REF!</definedName>
    <definedName name="Excel_BuiltIn_Print_Area_12_1_20">#REF!</definedName>
    <definedName name="Excel_BuiltIn_Print_Area_12_1_20_16">#REF!</definedName>
    <definedName name="Excel_BuiltIn_Print_Area_12_1_20_2">#REF!</definedName>
    <definedName name="Excel_BuiltIn_Print_Area_12_1_20_27">#REF!</definedName>
    <definedName name="Excel_BuiltIn_Print_Area_12_1_20_4">#REF!</definedName>
    <definedName name="Excel_BuiltIn_Print_Area_12_1_27">#REF!</definedName>
    <definedName name="Excel_BuiltIn_Print_Area_12_1_3">#REF!</definedName>
    <definedName name="Excel_BuiltIn_Print_Area_12_1_3_16">#REF!</definedName>
    <definedName name="Excel_BuiltIn_Print_Area_12_1_3_2">#REF!</definedName>
    <definedName name="Excel_BuiltIn_Print_Area_12_1_3_27">#REF!</definedName>
    <definedName name="Excel_BuiltIn_Print_Area_12_1_3_4">#REF!</definedName>
    <definedName name="Excel_BuiltIn_Print_Area_12_1_4">#REF!</definedName>
    <definedName name="Excel_BuiltIn_Print_Area_12_1_5">#REF!</definedName>
    <definedName name="Excel_BuiltIn_Print_Area_12_1_5_1">#REF!</definedName>
    <definedName name="Excel_BuiltIn_Print_Area_12_1_5_16">#REF!</definedName>
    <definedName name="Excel_BuiltIn_Print_Area_12_1_5_2">#REF!</definedName>
    <definedName name="Excel_BuiltIn_Print_Area_12_1_5_27">#REF!</definedName>
    <definedName name="Excel_BuiltIn_Print_Area_12_1_5_4">#REF!</definedName>
    <definedName name="Excel_BuiltIn_Print_Area_12_1_6">#REF!</definedName>
    <definedName name="Excel_BuiltIn_Print_Area_12_1_6_16">#REF!</definedName>
    <definedName name="Excel_BuiltIn_Print_Area_12_1_6_2">#REF!</definedName>
    <definedName name="Excel_BuiltIn_Print_Area_12_1_6_27">#REF!</definedName>
    <definedName name="Excel_BuiltIn_Print_Area_12_1_6_4">#REF!</definedName>
    <definedName name="Excel_BuiltIn_Print_Area_12_1_7">#REF!</definedName>
    <definedName name="Excel_BuiltIn_Print_Area_12_1_7_16">#REF!</definedName>
    <definedName name="Excel_BuiltIn_Print_Area_12_1_7_2">#REF!</definedName>
    <definedName name="Excel_BuiltIn_Print_Area_12_1_7_27">#REF!</definedName>
    <definedName name="Excel_BuiltIn_Print_Area_12_1_7_4">#REF!</definedName>
    <definedName name="Excel_BuiltIn_Print_Area_12_1_8">#REF!</definedName>
    <definedName name="Excel_BuiltIn_Print_Area_12_1_8_16">#REF!</definedName>
    <definedName name="Excel_BuiltIn_Print_Area_12_1_8_2">#REF!</definedName>
    <definedName name="Excel_BuiltIn_Print_Area_12_1_8_27">#REF!</definedName>
    <definedName name="Excel_BuiltIn_Print_Area_12_1_8_4">#REF!</definedName>
    <definedName name="Excel_BuiltIn_Print_Area_12_1_9">#REF!</definedName>
    <definedName name="Excel_BuiltIn_Print_Area_12_1_9_16">#REF!</definedName>
    <definedName name="Excel_BuiltIn_Print_Area_12_1_9_2">#REF!</definedName>
    <definedName name="Excel_BuiltIn_Print_Area_12_1_9_27">#REF!</definedName>
    <definedName name="Excel_BuiltIn_Print_Area_12_1_9_4">#REF!</definedName>
    <definedName name="Excel_BuiltIn_Print_Area_13_1">#REF!</definedName>
    <definedName name="Excel_BuiltIn_Print_Area_13_1_1">#REF!</definedName>
    <definedName name="Excel_BuiltIn_Print_Area_13_1_1_16">#REF!</definedName>
    <definedName name="Excel_BuiltIn_Print_Area_13_1_1_2">#REF!</definedName>
    <definedName name="Excel_BuiltIn_Print_Area_13_1_1_27">#REF!</definedName>
    <definedName name="Excel_BuiltIn_Print_Area_13_1_1_4">#REF!</definedName>
    <definedName name="Excel_BuiltIn_Print_Area_13_1_10">#REF!</definedName>
    <definedName name="Excel_BuiltIn_Print_Area_13_1_10_16">#REF!</definedName>
    <definedName name="Excel_BuiltIn_Print_Area_13_1_10_2">#REF!</definedName>
    <definedName name="Excel_BuiltIn_Print_Area_13_1_10_27">#REF!</definedName>
    <definedName name="Excel_BuiltIn_Print_Area_13_1_10_4">#REF!</definedName>
    <definedName name="Excel_BuiltIn_Print_Area_13_1_11">#REF!</definedName>
    <definedName name="Excel_BuiltIn_Print_Area_13_1_11_16">#REF!</definedName>
    <definedName name="Excel_BuiltIn_Print_Area_13_1_11_2">#REF!</definedName>
    <definedName name="Excel_BuiltIn_Print_Area_13_1_11_27">#REF!</definedName>
    <definedName name="Excel_BuiltIn_Print_Area_13_1_11_4">#REF!</definedName>
    <definedName name="Excel_BuiltIn_Print_Area_13_1_12">#REF!</definedName>
    <definedName name="Excel_BuiltIn_Print_Area_13_1_12_16">#REF!</definedName>
    <definedName name="Excel_BuiltIn_Print_Area_13_1_12_2">#REF!</definedName>
    <definedName name="Excel_BuiltIn_Print_Area_13_1_12_27">#REF!</definedName>
    <definedName name="Excel_BuiltIn_Print_Area_13_1_12_4">#REF!</definedName>
    <definedName name="Excel_BuiltIn_Print_Area_13_1_13">#REF!</definedName>
    <definedName name="Excel_BuiltIn_Print_Area_13_1_13_16">#REF!</definedName>
    <definedName name="Excel_BuiltIn_Print_Area_13_1_13_2">#REF!</definedName>
    <definedName name="Excel_BuiltIn_Print_Area_13_1_13_27">#REF!</definedName>
    <definedName name="Excel_BuiltIn_Print_Area_13_1_13_4">#REF!</definedName>
    <definedName name="Excel_BuiltIn_Print_Area_13_1_14">#REF!</definedName>
    <definedName name="Excel_BuiltIn_Print_Area_13_1_14_16">#REF!</definedName>
    <definedName name="Excel_BuiltIn_Print_Area_13_1_14_2">#REF!</definedName>
    <definedName name="Excel_BuiltIn_Print_Area_13_1_14_27">#REF!</definedName>
    <definedName name="Excel_BuiltIn_Print_Area_13_1_14_4">#REF!</definedName>
    <definedName name="Excel_BuiltIn_Print_Area_13_1_15">#REF!</definedName>
    <definedName name="Excel_BuiltIn_Print_Area_13_1_15_16">#REF!</definedName>
    <definedName name="Excel_BuiltIn_Print_Area_13_1_15_2">#REF!</definedName>
    <definedName name="Excel_BuiltIn_Print_Area_13_1_15_27">#REF!</definedName>
    <definedName name="Excel_BuiltIn_Print_Area_13_1_15_4">#REF!</definedName>
    <definedName name="Excel_BuiltIn_Print_Area_13_1_16">#REF!</definedName>
    <definedName name="Excel_BuiltIn_Print_Area_13_1_16_1">#REF!</definedName>
    <definedName name="Excel_BuiltIn_Print_Area_13_1_16_16">#REF!</definedName>
    <definedName name="Excel_BuiltIn_Print_Area_13_1_16_2">#REF!</definedName>
    <definedName name="Excel_BuiltIn_Print_Area_13_1_16_27">#REF!</definedName>
    <definedName name="Excel_BuiltIn_Print_Area_13_1_16_4">#REF!</definedName>
    <definedName name="Excel_BuiltIn_Print_Area_13_1_17">#REF!</definedName>
    <definedName name="Excel_BuiltIn_Print_Area_13_1_17_16">#REF!</definedName>
    <definedName name="Excel_BuiltIn_Print_Area_13_1_17_2">#REF!</definedName>
    <definedName name="Excel_BuiltIn_Print_Area_13_1_17_27">#REF!</definedName>
    <definedName name="Excel_BuiltIn_Print_Area_13_1_17_4">#REF!</definedName>
    <definedName name="Excel_BuiltIn_Print_Area_13_1_2">#REF!</definedName>
    <definedName name="Excel_BuiltIn_Print_Area_13_1_2_1">#REF!</definedName>
    <definedName name="Excel_BuiltIn_Print_Area_13_1_2_16">#REF!</definedName>
    <definedName name="Excel_BuiltIn_Print_Area_13_1_2_2">#REF!</definedName>
    <definedName name="Excel_BuiltIn_Print_Area_13_1_2_27">#REF!</definedName>
    <definedName name="Excel_BuiltIn_Print_Area_13_1_2_4">#REF!</definedName>
    <definedName name="Excel_BuiltIn_Print_Area_13_1_20">#REF!</definedName>
    <definedName name="Excel_BuiltIn_Print_Area_13_1_20_16">#REF!</definedName>
    <definedName name="Excel_BuiltIn_Print_Area_13_1_20_2">#REF!</definedName>
    <definedName name="Excel_BuiltIn_Print_Area_13_1_20_27">#REF!</definedName>
    <definedName name="Excel_BuiltIn_Print_Area_13_1_20_4">#REF!</definedName>
    <definedName name="Excel_BuiltIn_Print_Area_13_1_27">#REF!</definedName>
    <definedName name="Excel_BuiltIn_Print_Area_13_1_3">#REF!</definedName>
    <definedName name="Excel_BuiltIn_Print_Area_13_1_3_16">#REF!</definedName>
    <definedName name="Excel_BuiltIn_Print_Area_13_1_3_2">#REF!</definedName>
    <definedName name="Excel_BuiltIn_Print_Area_13_1_3_27">#REF!</definedName>
    <definedName name="Excel_BuiltIn_Print_Area_13_1_3_4">#REF!</definedName>
    <definedName name="Excel_BuiltIn_Print_Area_13_1_4">#REF!</definedName>
    <definedName name="Excel_BuiltIn_Print_Area_13_1_5">#REF!</definedName>
    <definedName name="Excel_BuiltIn_Print_Area_13_1_5_1">#REF!</definedName>
    <definedName name="Excel_BuiltIn_Print_Area_13_1_5_16">#REF!</definedName>
    <definedName name="Excel_BuiltIn_Print_Area_13_1_5_2">#REF!</definedName>
    <definedName name="Excel_BuiltIn_Print_Area_13_1_5_27">#REF!</definedName>
    <definedName name="Excel_BuiltIn_Print_Area_13_1_5_4">#REF!</definedName>
    <definedName name="Excel_BuiltIn_Print_Area_13_1_6">#REF!</definedName>
    <definedName name="Excel_BuiltIn_Print_Area_13_1_6_16">#REF!</definedName>
    <definedName name="Excel_BuiltIn_Print_Area_13_1_6_2">#REF!</definedName>
    <definedName name="Excel_BuiltIn_Print_Area_13_1_6_27">#REF!</definedName>
    <definedName name="Excel_BuiltIn_Print_Area_13_1_6_4">#REF!</definedName>
    <definedName name="Excel_BuiltIn_Print_Area_13_1_7">#REF!</definedName>
    <definedName name="Excel_BuiltIn_Print_Area_13_1_7_16">#REF!</definedName>
    <definedName name="Excel_BuiltIn_Print_Area_13_1_7_2">#REF!</definedName>
    <definedName name="Excel_BuiltIn_Print_Area_13_1_7_27">#REF!</definedName>
    <definedName name="Excel_BuiltIn_Print_Area_13_1_7_4">#REF!</definedName>
    <definedName name="Excel_BuiltIn_Print_Area_13_1_8">#REF!</definedName>
    <definedName name="Excel_BuiltIn_Print_Area_13_1_8_16">#REF!</definedName>
    <definedName name="Excel_BuiltIn_Print_Area_13_1_8_2">#REF!</definedName>
    <definedName name="Excel_BuiltIn_Print_Area_13_1_8_27">#REF!</definedName>
    <definedName name="Excel_BuiltIn_Print_Area_13_1_8_4">#REF!</definedName>
    <definedName name="Excel_BuiltIn_Print_Area_13_1_9">#REF!</definedName>
    <definedName name="Excel_BuiltIn_Print_Area_13_1_9_16">#REF!</definedName>
    <definedName name="Excel_BuiltIn_Print_Area_13_1_9_2">#REF!</definedName>
    <definedName name="Excel_BuiltIn_Print_Area_13_1_9_27">#REF!</definedName>
    <definedName name="Excel_BuiltIn_Print_Area_13_1_9_4">#REF!</definedName>
    <definedName name="Excel_BuiltIn_Print_Area_14">#REF!</definedName>
    <definedName name="Excel_BuiltIn_Print_Area_14_1">#REF!</definedName>
    <definedName name="Excel_BuiltIn_Print_Area_14_1_1">#REF!</definedName>
    <definedName name="Excel_BuiltIn_Print_Area_14_1_1_16">#REF!</definedName>
    <definedName name="Excel_BuiltIn_Print_Area_14_1_1_2">#REF!</definedName>
    <definedName name="Excel_BuiltIn_Print_Area_14_1_1_27">#REF!</definedName>
    <definedName name="Excel_BuiltIn_Print_Area_14_1_1_4">#REF!</definedName>
    <definedName name="Excel_BuiltIn_Print_Area_14_1_10">#REF!</definedName>
    <definedName name="Excel_BuiltIn_Print_Area_14_1_10_16">#REF!</definedName>
    <definedName name="Excel_BuiltIn_Print_Area_14_1_10_2">#REF!</definedName>
    <definedName name="Excel_BuiltIn_Print_Area_14_1_10_27">#REF!</definedName>
    <definedName name="Excel_BuiltIn_Print_Area_14_1_10_4">#REF!</definedName>
    <definedName name="Excel_BuiltIn_Print_Area_14_1_11">#REF!</definedName>
    <definedName name="Excel_BuiltIn_Print_Area_14_1_11_16">#REF!</definedName>
    <definedName name="Excel_BuiltIn_Print_Area_14_1_11_2">#REF!</definedName>
    <definedName name="Excel_BuiltIn_Print_Area_14_1_11_27">#REF!</definedName>
    <definedName name="Excel_BuiltIn_Print_Area_14_1_11_4">#REF!</definedName>
    <definedName name="Excel_BuiltIn_Print_Area_14_1_12">#REF!</definedName>
    <definedName name="Excel_BuiltIn_Print_Area_14_1_12_16">#REF!</definedName>
    <definedName name="Excel_BuiltIn_Print_Area_14_1_12_2">#REF!</definedName>
    <definedName name="Excel_BuiltIn_Print_Area_14_1_12_27">#REF!</definedName>
    <definedName name="Excel_BuiltIn_Print_Area_14_1_12_4">#REF!</definedName>
    <definedName name="Excel_BuiltIn_Print_Area_14_1_13">#REF!</definedName>
    <definedName name="Excel_BuiltIn_Print_Area_14_1_13_16">#REF!</definedName>
    <definedName name="Excel_BuiltIn_Print_Area_14_1_13_2">#REF!</definedName>
    <definedName name="Excel_BuiltIn_Print_Area_14_1_13_27">#REF!</definedName>
    <definedName name="Excel_BuiltIn_Print_Area_14_1_13_4">#REF!</definedName>
    <definedName name="Excel_BuiltIn_Print_Area_14_1_14">#REF!</definedName>
    <definedName name="Excel_BuiltIn_Print_Area_14_1_14_16">#REF!</definedName>
    <definedName name="Excel_BuiltIn_Print_Area_14_1_14_2">#REF!</definedName>
    <definedName name="Excel_BuiltIn_Print_Area_14_1_14_27">#REF!</definedName>
    <definedName name="Excel_BuiltIn_Print_Area_14_1_14_4">#REF!</definedName>
    <definedName name="Excel_BuiltIn_Print_Area_14_1_15">#REF!</definedName>
    <definedName name="Excel_BuiltIn_Print_Area_14_1_15_16">#REF!</definedName>
    <definedName name="Excel_BuiltIn_Print_Area_14_1_15_2">#REF!</definedName>
    <definedName name="Excel_BuiltIn_Print_Area_14_1_15_27">#REF!</definedName>
    <definedName name="Excel_BuiltIn_Print_Area_14_1_15_4">#REF!</definedName>
    <definedName name="Excel_BuiltIn_Print_Area_14_1_16">#REF!</definedName>
    <definedName name="Excel_BuiltIn_Print_Area_14_1_16_1">#REF!</definedName>
    <definedName name="Excel_BuiltIn_Print_Area_14_1_16_16">#REF!</definedName>
    <definedName name="Excel_BuiltIn_Print_Area_14_1_16_2">#REF!</definedName>
    <definedName name="Excel_BuiltIn_Print_Area_14_1_16_27">#REF!</definedName>
    <definedName name="Excel_BuiltIn_Print_Area_14_1_16_4">#REF!</definedName>
    <definedName name="Excel_BuiltIn_Print_Area_14_1_17">#REF!</definedName>
    <definedName name="Excel_BuiltIn_Print_Area_14_1_17_16">#REF!</definedName>
    <definedName name="Excel_BuiltIn_Print_Area_14_1_17_2">#REF!</definedName>
    <definedName name="Excel_BuiltIn_Print_Area_14_1_17_27">#REF!</definedName>
    <definedName name="Excel_BuiltIn_Print_Area_14_1_17_4">#REF!</definedName>
    <definedName name="Excel_BuiltIn_Print_Area_14_1_2">#REF!</definedName>
    <definedName name="Excel_BuiltIn_Print_Area_14_1_2_1">#REF!</definedName>
    <definedName name="Excel_BuiltIn_Print_Area_14_1_2_16">#REF!</definedName>
    <definedName name="Excel_BuiltIn_Print_Area_14_1_2_2">#REF!</definedName>
    <definedName name="Excel_BuiltIn_Print_Area_14_1_2_27">#REF!</definedName>
    <definedName name="Excel_BuiltIn_Print_Area_14_1_2_4">#REF!</definedName>
    <definedName name="Excel_BuiltIn_Print_Area_14_1_20">#REF!</definedName>
    <definedName name="Excel_BuiltIn_Print_Area_14_1_20_16">#REF!</definedName>
    <definedName name="Excel_BuiltIn_Print_Area_14_1_20_2">#REF!</definedName>
    <definedName name="Excel_BuiltIn_Print_Area_14_1_20_27">#REF!</definedName>
    <definedName name="Excel_BuiltIn_Print_Area_14_1_20_4">#REF!</definedName>
    <definedName name="Excel_BuiltIn_Print_Area_14_1_27">#REF!</definedName>
    <definedName name="Excel_BuiltIn_Print_Area_14_1_3">#REF!</definedName>
    <definedName name="Excel_BuiltIn_Print_Area_14_1_3_16">#REF!</definedName>
    <definedName name="Excel_BuiltIn_Print_Area_14_1_3_2">#REF!</definedName>
    <definedName name="Excel_BuiltIn_Print_Area_14_1_3_27">#REF!</definedName>
    <definedName name="Excel_BuiltIn_Print_Area_14_1_3_4">#REF!</definedName>
    <definedName name="Excel_BuiltIn_Print_Area_14_1_4">#REF!</definedName>
    <definedName name="Excel_BuiltIn_Print_Area_14_1_5">#REF!</definedName>
    <definedName name="Excel_BuiltIn_Print_Area_14_1_5_1">#REF!</definedName>
    <definedName name="Excel_BuiltIn_Print_Area_14_1_5_16">#REF!</definedName>
    <definedName name="Excel_BuiltIn_Print_Area_14_1_5_2">#REF!</definedName>
    <definedName name="Excel_BuiltIn_Print_Area_14_1_5_27">#REF!</definedName>
    <definedName name="Excel_BuiltIn_Print_Area_14_1_5_4">#REF!</definedName>
    <definedName name="Excel_BuiltIn_Print_Area_14_1_6">#REF!</definedName>
    <definedName name="Excel_BuiltIn_Print_Area_14_1_6_16">#REF!</definedName>
    <definedName name="Excel_BuiltIn_Print_Area_14_1_6_2">#REF!</definedName>
    <definedName name="Excel_BuiltIn_Print_Area_14_1_6_27">#REF!</definedName>
    <definedName name="Excel_BuiltIn_Print_Area_14_1_6_4">#REF!</definedName>
    <definedName name="Excel_BuiltIn_Print_Area_14_1_7">#REF!</definedName>
    <definedName name="Excel_BuiltIn_Print_Area_14_1_7_16">#REF!</definedName>
    <definedName name="Excel_BuiltIn_Print_Area_14_1_7_2">#REF!</definedName>
    <definedName name="Excel_BuiltIn_Print_Area_14_1_7_27">#REF!</definedName>
    <definedName name="Excel_BuiltIn_Print_Area_14_1_7_4">#REF!</definedName>
    <definedName name="Excel_BuiltIn_Print_Area_14_1_8">#REF!</definedName>
    <definedName name="Excel_BuiltIn_Print_Area_14_1_8_16">#REF!</definedName>
    <definedName name="Excel_BuiltIn_Print_Area_14_1_8_2">#REF!</definedName>
    <definedName name="Excel_BuiltIn_Print_Area_14_1_8_27">#REF!</definedName>
    <definedName name="Excel_BuiltIn_Print_Area_14_1_8_4">#REF!</definedName>
    <definedName name="Excel_BuiltIn_Print_Area_14_1_9">#REF!</definedName>
    <definedName name="Excel_BuiltIn_Print_Area_14_1_9_16">#REF!</definedName>
    <definedName name="Excel_BuiltIn_Print_Area_14_1_9_2">#REF!</definedName>
    <definedName name="Excel_BuiltIn_Print_Area_14_1_9_27">#REF!</definedName>
    <definedName name="Excel_BuiltIn_Print_Area_14_1_9_4">#REF!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1_16">#REF!</definedName>
    <definedName name="Excel_BuiltIn_Print_Area_15_1_1_1_2">#REF!</definedName>
    <definedName name="Excel_BuiltIn_Print_Area_15_1_1_1_27">#REF!</definedName>
    <definedName name="Excel_BuiltIn_Print_Area_15_1_1_1_4">#REF!</definedName>
    <definedName name="Excel_BuiltIn_Print_Area_15_1_1_16">#REF!</definedName>
    <definedName name="Excel_BuiltIn_Print_Area_15_1_1_2">#REF!</definedName>
    <definedName name="Excel_BuiltIn_Print_Area_15_1_1_27">#REF!</definedName>
    <definedName name="Excel_BuiltIn_Print_Area_15_1_1_4">#REF!</definedName>
    <definedName name="Excel_BuiltIn_Print_Area_15_1_10">#REF!</definedName>
    <definedName name="Excel_BuiltIn_Print_Area_15_1_10_16">#REF!</definedName>
    <definedName name="Excel_BuiltIn_Print_Area_15_1_10_2">#REF!</definedName>
    <definedName name="Excel_BuiltIn_Print_Area_15_1_10_27">#REF!</definedName>
    <definedName name="Excel_BuiltIn_Print_Area_15_1_10_4">#REF!</definedName>
    <definedName name="Excel_BuiltIn_Print_Area_15_1_11">#REF!</definedName>
    <definedName name="Excel_BuiltIn_Print_Area_15_1_11_16">#REF!</definedName>
    <definedName name="Excel_BuiltIn_Print_Area_15_1_11_2">#REF!</definedName>
    <definedName name="Excel_BuiltIn_Print_Area_15_1_11_27">#REF!</definedName>
    <definedName name="Excel_BuiltIn_Print_Area_15_1_11_4">#REF!</definedName>
    <definedName name="Excel_BuiltIn_Print_Area_15_1_12">#REF!</definedName>
    <definedName name="Excel_BuiltIn_Print_Area_15_1_12_16">#REF!</definedName>
    <definedName name="Excel_BuiltIn_Print_Area_15_1_12_2">#REF!</definedName>
    <definedName name="Excel_BuiltIn_Print_Area_15_1_12_27">#REF!</definedName>
    <definedName name="Excel_BuiltIn_Print_Area_15_1_12_4">#REF!</definedName>
    <definedName name="Excel_BuiltIn_Print_Area_15_1_13">#REF!</definedName>
    <definedName name="Excel_BuiltIn_Print_Area_15_1_13_16">#REF!</definedName>
    <definedName name="Excel_BuiltIn_Print_Area_15_1_13_2">#REF!</definedName>
    <definedName name="Excel_BuiltIn_Print_Area_15_1_13_27">#REF!</definedName>
    <definedName name="Excel_BuiltIn_Print_Area_15_1_13_4">#REF!</definedName>
    <definedName name="Excel_BuiltIn_Print_Area_15_1_14">#REF!</definedName>
    <definedName name="Excel_BuiltIn_Print_Area_15_1_14_16">#REF!</definedName>
    <definedName name="Excel_BuiltIn_Print_Area_15_1_14_2">#REF!</definedName>
    <definedName name="Excel_BuiltIn_Print_Area_15_1_14_27">#REF!</definedName>
    <definedName name="Excel_BuiltIn_Print_Area_15_1_14_4">#REF!</definedName>
    <definedName name="Excel_BuiltIn_Print_Area_15_1_15">#REF!</definedName>
    <definedName name="Excel_BuiltIn_Print_Area_15_1_15_16">#REF!</definedName>
    <definedName name="Excel_BuiltIn_Print_Area_15_1_15_2">#REF!</definedName>
    <definedName name="Excel_BuiltIn_Print_Area_15_1_15_27">#REF!</definedName>
    <definedName name="Excel_BuiltIn_Print_Area_15_1_15_4">#REF!</definedName>
    <definedName name="Excel_BuiltIn_Print_Area_15_1_16">#REF!</definedName>
    <definedName name="Excel_BuiltIn_Print_Area_15_1_16_1">#REF!</definedName>
    <definedName name="Excel_BuiltIn_Print_Area_15_1_16_16">#REF!</definedName>
    <definedName name="Excel_BuiltIn_Print_Area_15_1_16_2">#REF!</definedName>
    <definedName name="Excel_BuiltIn_Print_Area_15_1_16_27">#REF!</definedName>
    <definedName name="Excel_BuiltIn_Print_Area_15_1_16_4">#REF!</definedName>
    <definedName name="Excel_BuiltIn_Print_Area_15_1_17">#REF!</definedName>
    <definedName name="Excel_BuiltIn_Print_Area_15_1_17_16">#REF!</definedName>
    <definedName name="Excel_BuiltIn_Print_Area_15_1_17_2">#REF!</definedName>
    <definedName name="Excel_BuiltIn_Print_Area_15_1_17_27">#REF!</definedName>
    <definedName name="Excel_BuiltIn_Print_Area_15_1_17_4">#REF!</definedName>
    <definedName name="Excel_BuiltIn_Print_Area_15_1_2">#REF!</definedName>
    <definedName name="Excel_BuiltIn_Print_Area_15_1_2_1">#REF!</definedName>
    <definedName name="Excel_BuiltIn_Print_Area_15_1_2_16">#REF!</definedName>
    <definedName name="Excel_BuiltIn_Print_Area_15_1_2_2">#REF!</definedName>
    <definedName name="Excel_BuiltIn_Print_Area_15_1_2_27">#REF!</definedName>
    <definedName name="Excel_BuiltIn_Print_Area_15_1_2_4">#REF!</definedName>
    <definedName name="Excel_BuiltIn_Print_Area_15_1_20">#REF!</definedName>
    <definedName name="Excel_BuiltIn_Print_Area_15_1_20_16">#REF!</definedName>
    <definedName name="Excel_BuiltIn_Print_Area_15_1_20_2">#REF!</definedName>
    <definedName name="Excel_BuiltIn_Print_Area_15_1_20_27">#REF!</definedName>
    <definedName name="Excel_BuiltIn_Print_Area_15_1_20_4">#REF!</definedName>
    <definedName name="Excel_BuiltIn_Print_Area_15_1_27">#REF!</definedName>
    <definedName name="Excel_BuiltIn_Print_Area_15_1_3">#REF!</definedName>
    <definedName name="Excel_BuiltIn_Print_Area_15_1_3_16">#REF!</definedName>
    <definedName name="Excel_BuiltIn_Print_Area_15_1_3_2">#REF!</definedName>
    <definedName name="Excel_BuiltIn_Print_Area_15_1_3_27">#REF!</definedName>
    <definedName name="Excel_BuiltIn_Print_Area_15_1_3_4">#REF!</definedName>
    <definedName name="Excel_BuiltIn_Print_Area_15_1_4">#REF!</definedName>
    <definedName name="Excel_BuiltIn_Print_Area_15_1_5">#REF!</definedName>
    <definedName name="Excel_BuiltIn_Print_Area_15_1_5_1">#REF!</definedName>
    <definedName name="Excel_BuiltIn_Print_Area_15_1_5_16">#REF!</definedName>
    <definedName name="Excel_BuiltIn_Print_Area_15_1_5_2">#REF!</definedName>
    <definedName name="Excel_BuiltIn_Print_Area_15_1_5_27">#REF!</definedName>
    <definedName name="Excel_BuiltIn_Print_Area_15_1_5_4">#REF!</definedName>
    <definedName name="Excel_BuiltIn_Print_Area_15_1_6">#REF!</definedName>
    <definedName name="Excel_BuiltIn_Print_Area_15_1_6_16">#REF!</definedName>
    <definedName name="Excel_BuiltIn_Print_Area_15_1_6_2">#REF!</definedName>
    <definedName name="Excel_BuiltIn_Print_Area_15_1_6_27">#REF!</definedName>
    <definedName name="Excel_BuiltIn_Print_Area_15_1_6_4">#REF!</definedName>
    <definedName name="Excel_BuiltIn_Print_Area_15_1_7">#REF!</definedName>
    <definedName name="Excel_BuiltIn_Print_Area_15_1_7_16">#REF!</definedName>
    <definedName name="Excel_BuiltIn_Print_Area_15_1_7_2">#REF!</definedName>
    <definedName name="Excel_BuiltIn_Print_Area_15_1_7_27">#REF!</definedName>
    <definedName name="Excel_BuiltIn_Print_Area_15_1_7_4">#REF!</definedName>
    <definedName name="Excel_BuiltIn_Print_Area_15_1_8">#REF!</definedName>
    <definedName name="Excel_BuiltIn_Print_Area_15_1_8_16">#REF!</definedName>
    <definedName name="Excel_BuiltIn_Print_Area_15_1_8_2">#REF!</definedName>
    <definedName name="Excel_BuiltIn_Print_Area_15_1_8_27">#REF!</definedName>
    <definedName name="Excel_BuiltIn_Print_Area_15_1_8_4">#REF!</definedName>
    <definedName name="Excel_BuiltIn_Print_Area_15_1_9">#REF!</definedName>
    <definedName name="Excel_BuiltIn_Print_Area_15_1_9_16">#REF!</definedName>
    <definedName name="Excel_BuiltIn_Print_Area_15_1_9_2">#REF!</definedName>
    <definedName name="Excel_BuiltIn_Print_Area_15_1_9_27">#REF!</definedName>
    <definedName name="Excel_BuiltIn_Print_Area_15_1_9_4">#REF!</definedName>
    <definedName name="Excel_BuiltIn_Print_Area_16">#REF!</definedName>
    <definedName name="Excel_BuiltIn_Print_Area_16_1">#REF!</definedName>
    <definedName name="Excel_BuiltIn_Print_Area_16_1_1">#REF!</definedName>
    <definedName name="Excel_BuiltIn_Print_Area_16_1_1_1">#REF!</definedName>
    <definedName name="Excel_BuiltIn_Print_Area_16_1_1_1_1">#REF!</definedName>
    <definedName name="Excel_BuiltIn_Print_Area_16_1_1_1_1_1">#REF!</definedName>
    <definedName name="Excel_BuiltIn_Print_Area_16_1_1_1_1_16">#REF!</definedName>
    <definedName name="Excel_BuiltIn_Print_Area_16_1_1_1_1_2">#REF!</definedName>
    <definedName name="Excel_BuiltIn_Print_Area_16_1_1_1_1_27">#REF!</definedName>
    <definedName name="Excel_BuiltIn_Print_Area_16_1_1_1_1_4">#REF!</definedName>
    <definedName name="Excel_BuiltIn_Print_Area_16_1_1_1_16">#REF!</definedName>
    <definedName name="Excel_BuiltIn_Print_Area_16_1_1_1_2">#REF!</definedName>
    <definedName name="Excel_BuiltIn_Print_Area_16_1_1_1_27">#REF!</definedName>
    <definedName name="Excel_BuiltIn_Print_Area_16_1_1_1_4">#REF!</definedName>
    <definedName name="Excel_BuiltIn_Print_Area_16_1_1_10">#REF!</definedName>
    <definedName name="Excel_BuiltIn_Print_Area_16_1_1_10_16">#REF!</definedName>
    <definedName name="Excel_BuiltIn_Print_Area_16_1_1_10_2">#REF!</definedName>
    <definedName name="Excel_BuiltIn_Print_Area_16_1_1_10_27">#REF!</definedName>
    <definedName name="Excel_BuiltIn_Print_Area_16_1_1_10_4">#REF!</definedName>
    <definedName name="Excel_BuiltIn_Print_Area_16_1_1_11">#REF!</definedName>
    <definedName name="Excel_BuiltIn_Print_Area_16_1_1_11_16">#REF!</definedName>
    <definedName name="Excel_BuiltIn_Print_Area_16_1_1_11_2">#REF!</definedName>
    <definedName name="Excel_BuiltIn_Print_Area_16_1_1_11_27">#REF!</definedName>
    <definedName name="Excel_BuiltIn_Print_Area_16_1_1_11_4">#REF!</definedName>
    <definedName name="Excel_BuiltIn_Print_Area_16_1_1_12">#REF!</definedName>
    <definedName name="Excel_BuiltIn_Print_Area_16_1_1_12_16">#REF!</definedName>
    <definedName name="Excel_BuiltIn_Print_Area_16_1_1_12_2">#REF!</definedName>
    <definedName name="Excel_BuiltIn_Print_Area_16_1_1_12_27">#REF!</definedName>
    <definedName name="Excel_BuiltIn_Print_Area_16_1_1_12_4">#REF!</definedName>
    <definedName name="Excel_BuiltIn_Print_Area_16_1_1_13">#REF!</definedName>
    <definedName name="Excel_BuiltIn_Print_Area_16_1_1_13_16">#REF!</definedName>
    <definedName name="Excel_BuiltIn_Print_Area_16_1_1_13_2">#REF!</definedName>
    <definedName name="Excel_BuiltIn_Print_Area_16_1_1_13_27">#REF!</definedName>
    <definedName name="Excel_BuiltIn_Print_Area_16_1_1_13_4">#REF!</definedName>
    <definedName name="Excel_BuiltIn_Print_Area_16_1_1_14">#REF!</definedName>
    <definedName name="Excel_BuiltIn_Print_Area_16_1_1_14_16">#REF!</definedName>
    <definedName name="Excel_BuiltIn_Print_Area_16_1_1_14_2">#REF!</definedName>
    <definedName name="Excel_BuiltIn_Print_Area_16_1_1_14_27">#REF!</definedName>
    <definedName name="Excel_BuiltIn_Print_Area_16_1_1_14_4">#REF!</definedName>
    <definedName name="Excel_BuiltIn_Print_Area_16_1_1_15">#REF!</definedName>
    <definedName name="Excel_BuiltIn_Print_Area_16_1_1_15_16">#REF!</definedName>
    <definedName name="Excel_BuiltIn_Print_Area_16_1_1_15_2">#REF!</definedName>
    <definedName name="Excel_BuiltIn_Print_Area_16_1_1_15_27">#REF!</definedName>
    <definedName name="Excel_BuiltIn_Print_Area_16_1_1_15_4">#REF!</definedName>
    <definedName name="Excel_BuiltIn_Print_Area_16_1_1_16">#REF!</definedName>
    <definedName name="Excel_BuiltIn_Print_Area_16_1_1_16_1">#REF!</definedName>
    <definedName name="Excel_BuiltIn_Print_Area_16_1_1_16_16">#REF!</definedName>
    <definedName name="Excel_BuiltIn_Print_Area_16_1_1_16_2">#REF!</definedName>
    <definedName name="Excel_BuiltIn_Print_Area_16_1_1_16_27">#REF!</definedName>
    <definedName name="Excel_BuiltIn_Print_Area_16_1_1_16_4">#REF!</definedName>
    <definedName name="Excel_BuiltIn_Print_Area_16_1_1_17">#REF!</definedName>
    <definedName name="Excel_BuiltIn_Print_Area_16_1_1_17_16">#REF!</definedName>
    <definedName name="Excel_BuiltIn_Print_Area_16_1_1_17_2">#REF!</definedName>
    <definedName name="Excel_BuiltIn_Print_Area_16_1_1_17_27">#REF!</definedName>
    <definedName name="Excel_BuiltIn_Print_Area_16_1_1_17_4">#REF!</definedName>
    <definedName name="Excel_BuiltIn_Print_Area_16_1_1_2">#REF!</definedName>
    <definedName name="Excel_BuiltIn_Print_Area_16_1_1_2_1">#REF!</definedName>
    <definedName name="Excel_BuiltIn_Print_Area_16_1_1_2_16">#REF!</definedName>
    <definedName name="Excel_BuiltIn_Print_Area_16_1_1_2_2">#REF!</definedName>
    <definedName name="Excel_BuiltIn_Print_Area_16_1_1_2_27">#REF!</definedName>
    <definedName name="Excel_BuiltIn_Print_Area_16_1_1_2_4">#REF!</definedName>
    <definedName name="Excel_BuiltIn_Print_Area_16_1_1_20">#REF!</definedName>
    <definedName name="Excel_BuiltIn_Print_Area_16_1_1_20_16">#REF!</definedName>
    <definedName name="Excel_BuiltIn_Print_Area_16_1_1_20_2">#REF!</definedName>
    <definedName name="Excel_BuiltIn_Print_Area_16_1_1_20_27">#REF!</definedName>
    <definedName name="Excel_BuiltIn_Print_Area_16_1_1_20_4">#REF!</definedName>
    <definedName name="Excel_BuiltIn_Print_Area_16_1_1_27">#REF!</definedName>
    <definedName name="Excel_BuiltIn_Print_Area_16_1_1_3">#REF!</definedName>
    <definedName name="Excel_BuiltIn_Print_Area_16_1_1_3_16">#REF!</definedName>
    <definedName name="Excel_BuiltIn_Print_Area_16_1_1_3_2">#REF!</definedName>
    <definedName name="Excel_BuiltIn_Print_Area_16_1_1_3_27">#REF!</definedName>
    <definedName name="Excel_BuiltIn_Print_Area_16_1_1_3_4">#REF!</definedName>
    <definedName name="Excel_BuiltIn_Print_Area_16_1_1_4">#REF!</definedName>
    <definedName name="Excel_BuiltIn_Print_Area_16_1_1_5">#REF!</definedName>
    <definedName name="Excel_BuiltIn_Print_Area_16_1_1_5_1">#REF!</definedName>
    <definedName name="Excel_BuiltIn_Print_Area_16_1_1_5_16">#REF!</definedName>
    <definedName name="Excel_BuiltIn_Print_Area_16_1_1_5_2">#REF!</definedName>
    <definedName name="Excel_BuiltIn_Print_Area_16_1_1_5_27">#REF!</definedName>
    <definedName name="Excel_BuiltIn_Print_Area_16_1_1_5_4">#REF!</definedName>
    <definedName name="Excel_BuiltIn_Print_Area_16_1_1_6">#REF!</definedName>
    <definedName name="Excel_BuiltIn_Print_Area_16_1_1_6_16">#REF!</definedName>
    <definedName name="Excel_BuiltIn_Print_Area_16_1_1_6_2">#REF!</definedName>
    <definedName name="Excel_BuiltIn_Print_Area_16_1_1_6_27">#REF!</definedName>
    <definedName name="Excel_BuiltIn_Print_Area_16_1_1_6_4">#REF!</definedName>
    <definedName name="Excel_BuiltIn_Print_Area_16_1_1_7">#REF!</definedName>
    <definedName name="Excel_BuiltIn_Print_Area_16_1_1_7_16">#REF!</definedName>
    <definedName name="Excel_BuiltIn_Print_Area_16_1_1_7_2">#REF!</definedName>
    <definedName name="Excel_BuiltIn_Print_Area_16_1_1_7_27">#REF!</definedName>
    <definedName name="Excel_BuiltIn_Print_Area_16_1_1_7_4">#REF!</definedName>
    <definedName name="Excel_BuiltIn_Print_Area_16_1_1_8">#REF!</definedName>
    <definedName name="Excel_BuiltIn_Print_Area_16_1_1_8_16">#REF!</definedName>
    <definedName name="Excel_BuiltIn_Print_Area_16_1_1_8_2">#REF!</definedName>
    <definedName name="Excel_BuiltIn_Print_Area_16_1_1_8_27">#REF!</definedName>
    <definedName name="Excel_BuiltIn_Print_Area_16_1_1_8_4">#REF!</definedName>
    <definedName name="Excel_BuiltIn_Print_Area_16_1_1_9">#REF!</definedName>
    <definedName name="Excel_BuiltIn_Print_Area_16_1_1_9_16">#REF!</definedName>
    <definedName name="Excel_BuiltIn_Print_Area_16_1_1_9_2">#REF!</definedName>
    <definedName name="Excel_BuiltIn_Print_Area_16_1_1_9_27">#REF!</definedName>
    <definedName name="Excel_BuiltIn_Print_Area_16_1_1_9_4">#REF!</definedName>
    <definedName name="Excel_BuiltIn_Print_Area_16_1_10">#REF!</definedName>
    <definedName name="Excel_BuiltIn_Print_Area_16_1_10_16">#REF!</definedName>
    <definedName name="Excel_BuiltIn_Print_Area_16_1_10_2">#REF!</definedName>
    <definedName name="Excel_BuiltIn_Print_Area_16_1_10_27">#REF!</definedName>
    <definedName name="Excel_BuiltIn_Print_Area_16_1_10_4">#REF!</definedName>
    <definedName name="Excel_BuiltIn_Print_Area_16_1_11">#REF!</definedName>
    <definedName name="Excel_BuiltIn_Print_Area_16_1_11_16">#REF!</definedName>
    <definedName name="Excel_BuiltIn_Print_Area_16_1_11_2">#REF!</definedName>
    <definedName name="Excel_BuiltIn_Print_Area_16_1_11_27">#REF!</definedName>
    <definedName name="Excel_BuiltIn_Print_Area_16_1_11_4">#REF!</definedName>
    <definedName name="Excel_BuiltIn_Print_Area_16_1_12">#REF!</definedName>
    <definedName name="Excel_BuiltIn_Print_Area_16_1_12_16">#REF!</definedName>
    <definedName name="Excel_BuiltIn_Print_Area_16_1_12_2">#REF!</definedName>
    <definedName name="Excel_BuiltIn_Print_Area_16_1_12_27">#REF!</definedName>
    <definedName name="Excel_BuiltIn_Print_Area_16_1_12_4">#REF!</definedName>
    <definedName name="Excel_BuiltIn_Print_Area_16_1_13">#REF!</definedName>
    <definedName name="Excel_BuiltIn_Print_Area_16_1_13_16">#REF!</definedName>
    <definedName name="Excel_BuiltIn_Print_Area_16_1_13_2">#REF!</definedName>
    <definedName name="Excel_BuiltIn_Print_Area_16_1_13_27">#REF!</definedName>
    <definedName name="Excel_BuiltIn_Print_Area_16_1_13_4">#REF!</definedName>
    <definedName name="Excel_BuiltIn_Print_Area_16_1_14">#REF!</definedName>
    <definedName name="Excel_BuiltIn_Print_Area_16_1_14_16">#REF!</definedName>
    <definedName name="Excel_BuiltIn_Print_Area_16_1_14_2">#REF!</definedName>
    <definedName name="Excel_BuiltIn_Print_Area_16_1_14_27">#REF!</definedName>
    <definedName name="Excel_BuiltIn_Print_Area_16_1_14_4">#REF!</definedName>
    <definedName name="Excel_BuiltIn_Print_Area_16_1_15">#REF!</definedName>
    <definedName name="Excel_BuiltIn_Print_Area_16_1_15_16">#REF!</definedName>
    <definedName name="Excel_BuiltIn_Print_Area_16_1_15_2">#REF!</definedName>
    <definedName name="Excel_BuiltIn_Print_Area_16_1_15_27">#REF!</definedName>
    <definedName name="Excel_BuiltIn_Print_Area_16_1_15_4">#REF!</definedName>
    <definedName name="Excel_BuiltIn_Print_Area_16_1_16">#REF!</definedName>
    <definedName name="Excel_BuiltIn_Print_Area_16_1_16_1">#REF!</definedName>
    <definedName name="Excel_BuiltIn_Print_Area_16_1_16_16">#REF!</definedName>
    <definedName name="Excel_BuiltIn_Print_Area_16_1_16_2">#REF!</definedName>
    <definedName name="Excel_BuiltIn_Print_Area_16_1_16_27">#REF!</definedName>
    <definedName name="Excel_BuiltIn_Print_Area_16_1_16_4">#REF!</definedName>
    <definedName name="Excel_BuiltIn_Print_Area_16_1_17">#REF!</definedName>
    <definedName name="Excel_BuiltIn_Print_Area_16_1_17_16">#REF!</definedName>
    <definedName name="Excel_BuiltIn_Print_Area_16_1_17_2">#REF!</definedName>
    <definedName name="Excel_BuiltIn_Print_Area_16_1_17_27">#REF!</definedName>
    <definedName name="Excel_BuiltIn_Print_Area_16_1_17_4">#REF!</definedName>
    <definedName name="Excel_BuiltIn_Print_Area_16_1_2">#REF!</definedName>
    <definedName name="Excel_BuiltIn_Print_Area_16_1_2_1">#REF!</definedName>
    <definedName name="Excel_BuiltIn_Print_Area_16_1_2_16">#REF!</definedName>
    <definedName name="Excel_BuiltIn_Print_Area_16_1_2_2">#REF!</definedName>
    <definedName name="Excel_BuiltIn_Print_Area_16_1_2_27">#REF!</definedName>
    <definedName name="Excel_BuiltIn_Print_Area_16_1_2_4">#REF!</definedName>
    <definedName name="Excel_BuiltIn_Print_Area_16_1_20">#REF!</definedName>
    <definedName name="Excel_BuiltIn_Print_Area_16_1_20_16">#REF!</definedName>
    <definedName name="Excel_BuiltIn_Print_Area_16_1_20_2">#REF!</definedName>
    <definedName name="Excel_BuiltIn_Print_Area_16_1_20_27">#REF!</definedName>
    <definedName name="Excel_BuiltIn_Print_Area_16_1_20_4">#REF!</definedName>
    <definedName name="Excel_BuiltIn_Print_Area_16_1_27">#REF!</definedName>
    <definedName name="Excel_BuiltIn_Print_Area_16_1_3">#REF!</definedName>
    <definedName name="Excel_BuiltIn_Print_Area_16_1_3_16">#REF!</definedName>
    <definedName name="Excel_BuiltIn_Print_Area_16_1_3_2">#REF!</definedName>
    <definedName name="Excel_BuiltIn_Print_Area_16_1_3_27">#REF!</definedName>
    <definedName name="Excel_BuiltIn_Print_Area_16_1_3_4">#REF!</definedName>
    <definedName name="Excel_BuiltIn_Print_Area_16_1_4">#REF!</definedName>
    <definedName name="Excel_BuiltIn_Print_Area_16_1_5">#REF!</definedName>
    <definedName name="Excel_BuiltIn_Print_Area_16_1_5_1">#REF!</definedName>
    <definedName name="Excel_BuiltIn_Print_Area_16_1_5_16">#REF!</definedName>
    <definedName name="Excel_BuiltIn_Print_Area_16_1_5_2">#REF!</definedName>
    <definedName name="Excel_BuiltIn_Print_Area_16_1_5_27">#REF!</definedName>
    <definedName name="Excel_BuiltIn_Print_Area_16_1_5_4">#REF!</definedName>
    <definedName name="Excel_BuiltIn_Print_Area_16_1_6">#REF!</definedName>
    <definedName name="Excel_BuiltIn_Print_Area_16_1_6_16">#REF!</definedName>
    <definedName name="Excel_BuiltIn_Print_Area_16_1_6_2">#REF!</definedName>
    <definedName name="Excel_BuiltIn_Print_Area_16_1_6_27">#REF!</definedName>
    <definedName name="Excel_BuiltIn_Print_Area_16_1_6_4">#REF!</definedName>
    <definedName name="Excel_BuiltIn_Print_Area_16_1_7">#REF!</definedName>
    <definedName name="Excel_BuiltIn_Print_Area_16_1_7_16">#REF!</definedName>
    <definedName name="Excel_BuiltIn_Print_Area_16_1_7_2">#REF!</definedName>
    <definedName name="Excel_BuiltIn_Print_Area_16_1_7_27">#REF!</definedName>
    <definedName name="Excel_BuiltIn_Print_Area_16_1_7_4">#REF!</definedName>
    <definedName name="Excel_BuiltIn_Print_Area_16_1_8">#REF!</definedName>
    <definedName name="Excel_BuiltIn_Print_Area_16_1_8_16">#REF!</definedName>
    <definedName name="Excel_BuiltIn_Print_Area_16_1_8_2">#REF!</definedName>
    <definedName name="Excel_BuiltIn_Print_Area_16_1_8_27">#REF!</definedName>
    <definedName name="Excel_BuiltIn_Print_Area_16_1_8_4">#REF!</definedName>
    <definedName name="Excel_BuiltIn_Print_Area_16_1_9">#REF!</definedName>
    <definedName name="Excel_BuiltIn_Print_Area_16_1_9_16">#REF!</definedName>
    <definedName name="Excel_BuiltIn_Print_Area_16_1_9_2">#REF!</definedName>
    <definedName name="Excel_BuiltIn_Print_Area_16_1_9_27">#REF!</definedName>
    <definedName name="Excel_BuiltIn_Print_Area_16_1_9_4">#REF!</definedName>
    <definedName name="Excel_BuiltIn_Print_Area_17">#REF!</definedName>
    <definedName name="Excel_BuiltIn_Print_Area_17_1">#REF!</definedName>
    <definedName name="Excel_BuiltIn_Print_Area_17_1_1">#REF!</definedName>
    <definedName name="Excel_BuiltIn_Print_Area_17_1_1_1">#REF!</definedName>
    <definedName name="Excel_BuiltIn_Print_Area_17_1_1_1_1">#REF!</definedName>
    <definedName name="Excel_BuiltIn_Print_Area_17_1_1_1_1_1">#REF!</definedName>
    <definedName name="Excel_BuiltIn_Print_Area_17_1_1_1_1_16">#REF!</definedName>
    <definedName name="Excel_BuiltIn_Print_Area_17_1_1_1_1_2">#REF!</definedName>
    <definedName name="Excel_BuiltIn_Print_Area_17_1_1_1_1_27">#REF!</definedName>
    <definedName name="Excel_BuiltIn_Print_Area_17_1_1_1_1_4">#REF!</definedName>
    <definedName name="Excel_BuiltIn_Print_Area_17_1_1_1_16">#REF!</definedName>
    <definedName name="Excel_BuiltIn_Print_Area_17_1_1_1_2">#REF!</definedName>
    <definedName name="Excel_BuiltIn_Print_Area_17_1_1_1_27">#REF!</definedName>
    <definedName name="Excel_BuiltIn_Print_Area_17_1_1_1_4">#REF!</definedName>
    <definedName name="Excel_BuiltIn_Print_Area_17_1_1_10">#REF!</definedName>
    <definedName name="Excel_BuiltIn_Print_Area_17_1_1_10_16">#REF!</definedName>
    <definedName name="Excel_BuiltIn_Print_Area_17_1_1_10_2">#REF!</definedName>
    <definedName name="Excel_BuiltIn_Print_Area_17_1_1_10_27">#REF!</definedName>
    <definedName name="Excel_BuiltIn_Print_Area_17_1_1_10_4">#REF!</definedName>
    <definedName name="Excel_BuiltIn_Print_Area_17_1_1_11">#REF!</definedName>
    <definedName name="Excel_BuiltIn_Print_Area_17_1_1_11_16">#REF!</definedName>
    <definedName name="Excel_BuiltIn_Print_Area_17_1_1_11_2">#REF!</definedName>
    <definedName name="Excel_BuiltIn_Print_Area_17_1_1_11_27">#REF!</definedName>
    <definedName name="Excel_BuiltIn_Print_Area_17_1_1_11_4">#REF!</definedName>
    <definedName name="Excel_BuiltIn_Print_Area_17_1_1_12">#REF!</definedName>
    <definedName name="Excel_BuiltIn_Print_Area_17_1_1_12_16">#REF!</definedName>
    <definedName name="Excel_BuiltIn_Print_Area_17_1_1_12_2">#REF!</definedName>
    <definedName name="Excel_BuiltIn_Print_Area_17_1_1_12_27">#REF!</definedName>
    <definedName name="Excel_BuiltIn_Print_Area_17_1_1_12_4">#REF!</definedName>
    <definedName name="Excel_BuiltIn_Print_Area_17_1_1_13">#REF!</definedName>
    <definedName name="Excel_BuiltIn_Print_Area_17_1_1_13_16">#REF!</definedName>
    <definedName name="Excel_BuiltIn_Print_Area_17_1_1_13_2">#REF!</definedName>
    <definedName name="Excel_BuiltIn_Print_Area_17_1_1_13_27">#REF!</definedName>
    <definedName name="Excel_BuiltIn_Print_Area_17_1_1_13_4">#REF!</definedName>
    <definedName name="Excel_BuiltIn_Print_Area_17_1_1_14">#REF!</definedName>
    <definedName name="Excel_BuiltIn_Print_Area_17_1_1_14_16">#REF!</definedName>
    <definedName name="Excel_BuiltIn_Print_Area_17_1_1_14_2">#REF!</definedName>
    <definedName name="Excel_BuiltIn_Print_Area_17_1_1_14_27">#REF!</definedName>
    <definedName name="Excel_BuiltIn_Print_Area_17_1_1_14_4">#REF!</definedName>
    <definedName name="Excel_BuiltIn_Print_Area_17_1_1_15">#REF!</definedName>
    <definedName name="Excel_BuiltIn_Print_Area_17_1_1_15_16">#REF!</definedName>
    <definedName name="Excel_BuiltIn_Print_Area_17_1_1_15_2">#REF!</definedName>
    <definedName name="Excel_BuiltIn_Print_Area_17_1_1_15_27">#REF!</definedName>
    <definedName name="Excel_BuiltIn_Print_Area_17_1_1_15_4">#REF!</definedName>
    <definedName name="Excel_BuiltIn_Print_Area_17_1_1_16">#REF!</definedName>
    <definedName name="Excel_BuiltIn_Print_Area_17_1_1_16_1">#REF!</definedName>
    <definedName name="Excel_BuiltIn_Print_Area_17_1_1_16_16">#REF!</definedName>
    <definedName name="Excel_BuiltIn_Print_Area_17_1_1_16_2">#REF!</definedName>
    <definedName name="Excel_BuiltIn_Print_Area_17_1_1_16_27">#REF!</definedName>
    <definedName name="Excel_BuiltIn_Print_Area_17_1_1_16_4">#REF!</definedName>
    <definedName name="Excel_BuiltIn_Print_Area_17_1_1_17">#REF!</definedName>
    <definedName name="Excel_BuiltIn_Print_Area_17_1_1_17_16">#REF!</definedName>
    <definedName name="Excel_BuiltIn_Print_Area_17_1_1_17_2">#REF!</definedName>
    <definedName name="Excel_BuiltIn_Print_Area_17_1_1_17_27">#REF!</definedName>
    <definedName name="Excel_BuiltIn_Print_Area_17_1_1_17_4">#REF!</definedName>
    <definedName name="Excel_BuiltIn_Print_Area_17_1_1_2">#REF!</definedName>
    <definedName name="Excel_BuiltIn_Print_Area_17_1_1_2_1">#REF!</definedName>
    <definedName name="Excel_BuiltIn_Print_Area_17_1_1_2_16">#REF!</definedName>
    <definedName name="Excel_BuiltIn_Print_Area_17_1_1_2_2">#REF!</definedName>
    <definedName name="Excel_BuiltIn_Print_Area_17_1_1_2_27">#REF!</definedName>
    <definedName name="Excel_BuiltIn_Print_Area_17_1_1_2_4">#REF!</definedName>
    <definedName name="Excel_BuiltIn_Print_Area_17_1_1_20">#REF!</definedName>
    <definedName name="Excel_BuiltIn_Print_Area_17_1_1_20_16">#REF!</definedName>
    <definedName name="Excel_BuiltIn_Print_Area_17_1_1_20_2">#REF!</definedName>
    <definedName name="Excel_BuiltIn_Print_Area_17_1_1_20_27">#REF!</definedName>
    <definedName name="Excel_BuiltIn_Print_Area_17_1_1_20_4">#REF!</definedName>
    <definedName name="Excel_BuiltIn_Print_Area_17_1_1_27">#REF!</definedName>
    <definedName name="Excel_BuiltIn_Print_Area_17_1_1_3">#REF!</definedName>
    <definedName name="Excel_BuiltIn_Print_Area_17_1_1_3_16">#REF!</definedName>
    <definedName name="Excel_BuiltIn_Print_Area_17_1_1_3_2">#REF!</definedName>
    <definedName name="Excel_BuiltIn_Print_Area_17_1_1_3_27">#REF!</definedName>
    <definedName name="Excel_BuiltIn_Print_Area_17_1_1_3_4">#REF!</definedName>
    <definedName name="Excel_BuiltIn_Print_Area_17_1_1_4">#REF!</definedName>
    <definedName name="Excel_BuiltIn_Print_Area_17_1_1_5">#REF!</definedName>
    <definedName name="Excel_BuiltIn_Print_Area_17_1_1_5_1">#REF!</definedName>
    <definedName name="Excel_BuiltIn_Print_Area_17_1_1_5_16">#REF!</definedName>
    <definedName name="Excel_BuiltIn_Print_Area_17_1_1_5_2">#REF!</definedName>
    <definedName name="Excel_BuiltIn_Print_Area_17_1_1_5_27">#REF!</definedName>
    <definedName name="Excel_BuiltIn_Print_Area_17_1_1_5_4">#REF!</definedName>
    <definedName name="Excel_BuiltIn_Print_Area_17_1_1_6">#REF!</definedName>
    <definedName name="Excel_BuiltIn_Print_Area_17_1_1_6_16">#REF!</definedName>
    <definedName name="Excel_BuiltIn_Print_Area_17_1_1_6_2">#REF!</definedName>
    <definedName name="Excel_BuiltIn_Print_Area_17_1_1_6_27">#REF!</definedName>
    <definedName name="Excel_BuiltIn_Print_Area_17_1_1_6_4">#REF!</definedName>
    <definedName name="Excel_BuiltIn_Print_Area_17_1_1_7">#REF!</definedName>
    <definedName name="Excel_BuiltIn_Print_Area_17_1_1_7_16">#REF!</definedName>
    <definedName name="Excel_BuiltIn_Print_Area_17_1_1_7_2">#REF!</definedName>
    <definedName name="Excel_BuiltIn_Print_Area_17_1_1_7_27">#REF!</definedName>
    <definedName name="Excel_BuiltIn_Print_Area_17_1_1_7_4">#REF!</definedName>
    <definedName name="Excel_BuiltIn_Print_Area_17_1_1_8">#REF!</definedName>
    <definedName name="Excel_BuiltIn_Print_Area_17_1_1_8_16">#REF!</definedName>
    <definedName name="Excel_BuiltIn_Print_Area_17_1_1_8_2">#REF!</definedName>
    <definedName name="Excel_BuiltIn_Print_Area_17_1_1_8_27">#REF!</definedName>
    <definedName name="Excel_BuiltIn_Print_Area_17_1_1_8_4">#REF!</definedName>
    <definedName name="Excel_BuiltIn_Print_Area_17_1_1_9">#REF!</definedName>
    <definedName name="Excel_BuiltIn_Print_Area_17_1_1_9_16">#REF!</definedName>
    <definedName name="Excel_BuiltIn_Print_Area_17_1_1_9_2">#REF!</definedName>
    <definedName name="Excel_BuiltIn_Print_Area_17_1_1_9_27">#REF!</definedName>
    <definedName name="Excel_BuiltIn_Print_Area_17_1_1_9_4">#REF!</definedName>
    <definedName name="Excel_BuiltIn_Print_Area_17_1_10">#REF!</definedName>
    <definedName name="Excel_BuiltIn_Print_Area_17_1_10_16">#REF!</definedName>
    <definedName name="Excel_BuiltIn_Print_Area_17_1_10_2">#REF!</definedName>
    <definedName name="Excel_BuiltIn_Print_Area_17_1_10_27">#REF!</definedName>
    <definedName name="Excel_BuiltIn_Print_Area_17_1_10_4">#REF!</definedName>
    <definedName name="Excel_BuiltIn_Print_Area_17_1_11">#REF!</definedName>
    <definedName name="Excel_BuiltIn_Print_Area_17_1_11_16">#REF!</definedName>
    <definedName name="Excel_BuiltIn_Print_Area_17_1_11_2">#REF!</definedName>
    <definedName name="Excel_BuiltIn_Print_Area_17_1_11_27">#REF!</definedName>
    <definedName name="Excel_BuiltIn_Print_Area_17_1_11_4">#REF!</definedName>
    <definedName name="Excel_BuiltIn_Print_Area_17_1_12">#REF!</definedName>
    <definedName name="Excel_BuiltIn_Print_Area_17_1_12_16">#REF!</definedName>
    <definedName name="Excel_BuiltIn_Print_Area_17_1_12_2">#REF!</definedName>
    <definedName name="Excel_BuiltIn_Print_Area_17_1_12_27">#REF!</definedName>
    <definedName name="Excel_BuiltIn_Print_Area_17_1_12_4">#REF!</definedName>
    <definedName name="Excel_BuiltIn_Print_Area_17_1_13">#REF!</definedName>
    <definedName name="Excel_BuiltIn_Print_Area_17_1_13_16">#REF!</definedName>
    <definedName name="Excel_BuiltIn_Print_Area_17_1_13_2">#REF!</definedName>
    <definedName name="Excel_BuiltIn_Print_Area_17_1_13_27">#REF!</definedName>
    <definedName name="Excel_BuiltIn_Print_Area_17_1_13_4">#REF!</definedName>
    <definedName name="Excel_BuiltIn_Print_Area_17_1_14">#REF!</definedName>
    <definedName name="Excel_BuiltIn_Print_Area_17_1_14_16">#REF!</definedName>
    <definedName name="Excel_BuiltIn_Print_Area_17_1_14_2">#REF!</definedName>
    <definedName name="Excel_BuiltIn_Print_Area_17_1_14_27">#REF!</definedName>
    <definedName name="Excel_BuiltIn_Print_Area_17_1_14_4">#REF!</definedName>
    <definedName name="Excel_BuiltIn_Print_Area_17_1_15">#REF!</definedName>
    <definedName name="Excel_BuiltIn_Print_Area_17_1_15_16">#REF!</definedName>
    <definedName name="Excel_BuiltIn_Print_Area_17_1_15_2">#REF!</definedName>
    <definedName name="Excel_BuiltIn_Print_Area_17_1_15_27">#REF!</definedName>
    <definedName name="Excel_BuiltIn_Print_Area_17_1_15_4">#REF!</definedName>
    <definedName name="Excel_BuiltIn_Print_Area_17_1_16">#REF!</definedName>
    <definedName name="Excel_BuiltIn_Print_Area_17_1_16_1">#REF!</definedName>
    <definedName name="Excel_BuiltIn_Print_Area_17_1_16_16">#REF!</definedName>
    <definedName name="Excel_BuiltIn_Print_Area_17_1_16_2">#REF!</definedName>
    <definedName name="Excel_BuiltIn_Print_Area_17_1_16_27">#REF!</definedName>
    <definedName name="Excel_BuiltIn_Print_Area_17_1_16_4">#REF!</definedName>
    <definedName name="Excel_BuiltIn_Print_Area_17_1_17">#REF!</definedName>
    <definedName name="Excel_BuiltIn_Print_Area_17_1_17_16">#REF!</definedName>
    <definedName name="Excel_BuiltIn_Print_Area_17_1_17_2">#REF!</definedName>
    <definedName name="Excel_BuiltIn_Print_Area_17_1_17_27">#REF!</definedName>
    <definedName name="Excel_BuiltIn_Print_Area_17_1_17_4">#REF!</definedName>
    <definedName name="Excel_BuiltIn_Print_Area_17_1_2">#REF!</definedName>
    <definedName name="Excel_BuiltIn_Print_Area_17_1_2_1">#REF!</definedName>
    <definedName name="Excel_BuiltIn_Print_Area_17_1_2_16">#REF!</definedName>
    <definedName name="Excel_BuiltIn_Print_Area_17_1_2_2">#REF!</definedName>
    <definedName name="Excel_BuiltIn_Print_Area_17_1_2_27">#REF!</definedName>
    <definedName name="Excel_BuiltIn_Print_Area_17_1_2_4">#REF!</definedName>
    <definedName name="Excel_BuiltIn_Print_Area_17_1_20">#REF!</definedName>
    <definedName name="Excel_BuiltIn_Print_Area_17_1_20_16">#REF!</definedName>
    <definedName name="Excel_BuiltIn_Print_Area_17_1_20_2">#REF!</definedName>
    <definedName name="Excel_BuiltIn_Print_Area_17_1_20_27">#REF!</definedName>
    <definedName name="Excel_BuiltIn_Print_Area_17_1_20_4">#REF!</definedName>
    <definedName name="Excel_BuiltIn_Print_Area_17_1_27">#REF!</definedName>
    <definedName name="Excel_BuiltIn_Print_Area_17_1_3">#REF!</definedName>
    <definedName name="Excel_BuiltIn_Print_Area_17_1_3_16">#REF!</definedName>
    <definedName name="Excel_BuiltIn_Print_Area_17_1_3_2">#REF!</definedName>
    <definedName name="Excel_BuiltIn_Print_Area_17_1_3_27">#REF!</definedName>
    <definedName name="Excel_BuiltIn_Print_Area_17_1_3_4">#REF!</definedName>
    <definedName name="Excel_BuiltIn_Print_Area_17_1_4">#REF!</definedName>
    <definedName name="Excel_BuiltIn_Print_Area_17_1_5">#REF!</definedName>
    <definedName name="Excel_BuiltIn_Print_Area_17_1_5_1">#REF!</definedName>
    <definedName name="Excel_BuiltIn_Print_Area_17_1_5_16">#REF!</definedName>
    <definedName name="Excel_BuiltIn_Print_Area_17_1_5_2">#REF!</definedName>
    <definedName name="Excel_BuiltIn_Print_Area_17_1_5_27">#REF!</definedName>
    <definedName name="Excel_BuiltIn_Print_Area_17_1_5_4">#REF!</definedName>
    <definedName name="Excel_BuiltIn_Print_Area_17_1_6">#REF!</definedName>
    <definedName name="Excel_BuiltIn_Print_Area_17_1_6_16">#REF!</definedName>
    <definedName name="Excel_BuiltIn_Print_Area_17_1_6_2">#REF!</definedName>
    <definedName name="Excel_BuiltIn_Print_Area_17_1_6_27">#REF!</definedName>
    <definedName name="Excel_BuiltIn_Print_Area_17_1_6_4">#REF!</definedName>
    <definedName name="Excel_BuiltIn_Print_Area_17_1_7">#REF!</definedName>
    <definedName name="Excel_BuiltIn_Print_Area_17_1_7_16">#REF!</definedName>
    <definedName name="Excel_BuiltIn_Print_Area_17_1_7_2">#REF!</definedName>
    <definedName name="Excel_BuiltIn_Print_Area_17_1_7_27">#REF!</definedName>
    <definedName name="Excel_BuiltIn_Print_Area_17_1_7_4">#REF!</definedName>
    <definedName name="Excel_BuiltIn_Print_Area_17_1_8">#REF!</definedName>
    <definedName name="Excel_BuiltIn_Print_Area_17_1_8_16">#REF!</definedName>
    <definedName name="Excel_BuiltIn_Print_Area_17_1_8_2">#REF!</definedName>
    <definedName name="Excel_BuiltIn_Print_Area_17_1_8_27">#REF!</definedName>
    <definedName name="Excel_BuiltIn_Print_Area_17_1_8_4">#REF!</definedName>
    <definedName name="Excel_BuiltIn_Print_Area_17_1_9">#REF!</definedName>
    <definedName name="Excel_BuiltIn_Print_Area_17_1_9_16">#REF!</definedName>
    <definedName name="Excel_BuiltIn_Print_Area_17_1_9_2">#REF!</definedName>
    <definedName name="Excel_BuiltIn_Print_Area_17_1_9_27">#REF!</definedName>
    <definedName name="Excel_BuiltIn_Print_Area_17_1_9_4">#REF!</definedName>
    <definedName name="Excel_BuiltIn_Print_Area_18">#REF!</definedName>
    <definedName name="Excel_BuiltIn_Print_Area_18_1">#REF!</definedName>
    <definedName name="Excel_BuiltIn_Print_Area_18_1_1">#REF!</definedName>
    <definedName name="Excel_BuiltIn_Print_Area_18_1_1_1">#REF!</definedName>
    <definedName name="Excel_BuiltIn_Print_Area_18_1_16">#REF!</definedName>
    <definedName name="Excel_BuiltIn_Print_Area_18_1_2">#REF!</definedName>
    <definedName name="Excel_BuiltIn_Print_Area_18_1_27">#REF!</definedName>
    <definedName name="Excel_BuiltIn_Print_Area_18_1_4">#REF!</definedName>
    <definedName name="Excel_BuiltIn_Print_Area_18_16">#REF!</definedName>
    <definedName name="Excel_BuiltIn_Print_Area_18_2">#REF!</definedName>
    <definedName name="Excel_BuiltIn_Print_Area_18_27">#REF!</definedName>
    <definedName name="Excel_BuiltIn_Print_Area_18_4">#REF!</definedName>
    <definedName name="Excel_BuiltIn_Print_Area_19">#REF!</definedName>
    <definedName name="Excel_BuiltIn_Print_Area_19_1">#REF!</definedName>
    <definedName name="Excel_BuiltIn_Print_Area_19_1_16">#REF!</definedName>
    <definedName name="Excel_BuiltIn_Print_Area_19_1_2">#REF!</definedName>
    <definedName name="Excel_BuiltIn_Print_Area_19_1_27">#REF!</definedName>
    <definedName name="Excel_BuiltIn_Print_Area_19_1_4">#REF!</definedName>
    <definedName name="Excel_BuiltIn_Print_Area_2" localSheetId="22">"$#REF!.$A$1:$O$42"</definedName>
    <definedName name="Excel_BuiltIn_Print_Area_2" localSheetId="21">"$#REF!.$A$1:$O$42"</definedName>
    <definedName name="Excel_BuiltIn_Print_Area_2" localSheetId="25">"$#REF!.$A$1:$O$42"</definedName>
    <definedName name="Excel_BuiltIn_Print_Area_2" localSheetId="15">#REF!</definedName>
    <definedName name="Excel_BuiltIn_Print_Area_2" localSheetId="20">"$#REF!.$A$1:$O$42"</definedName>
    <definedName name="Excel_BuiltIn_Print_Area_2">"$#REF!.$A$1:$O$42"</definedName>
    <definedName name="Excel_BuiltIn_Print_Area_2_1" localSheetId="2">#REF!</definedName>
    <definedName name="Excel_BuiltIn_Print_Area_2_1" localSheetId="22">#REF!</definedName>
    <definedName name="Excel_BuiltIn_Print_Area_2_1" localSheetId="4">#REF!</definedName>
    <definedName name="Excel_BuiltIn_Print_Area_2_1" localSheetId="20">#REF!</definedName>
    <definedName name="Excel_BuiltIn_Print_Area_2_1">#REF!</definedName>
    <definedName name="Excel_BuiltIn_Print_Area_2_1_1">#REF!</definedName>
    <definedName name="Excel_BuiltIn_Print_Area_2_1_1_1">#REF!</definedName>
    <definedName name="Excel_BuiltIn_Print_Area_2_1_1_1_1">#REF!</definedName>
    <definedName name="Excel_BuiltIn_Print_Area_2_1_1_1_1_1">#REF!</definedName>
    <definedName name="Excel_BuiltIn_Print_Area_2_1_1_1_1_1_1">#REF!</definedName>
    <definedName name="Excel_BuiltIn_Print_Area_2_1_1_1_1_1_1_1">#REF!</definedName>
    <definedName name="Excel_BuiltIn_Print_Area_2_1_1_1_1_1_1_1_1">#REF!</definedName>
    <definedName name="Excel_BuiltIn_Print_Area_2_1_1_1_1_1_1_1_1_1">#REF!</definedName>
    <definedName name="Excel_BuiltIn_Print_Area_2_1_1_1_1_1_1_1_1_1_1">#REF!</definedName>
    <definedName name="Excel_BuiltIn_Print_Area_2_1_1_1_1_1_1_1_1_1_1_1">#REF!</definedName>
    <definedName name="Excel_BuiltIn_Print_Area_2_1_1_1_1_1_1_16">#REF!</definedName>
    <definedName name="Excel_BuiltIn_Print_Area_2_1_1_1_1_1_1_2">#REF!</definedName>
    <definedName name="Excel_BuiltIn_Print_Area_2_1_1_1_1_1_1_27">#REF!</definedName>
    <definedName name="Excel_BuiltIn_Print_Area_2_1_1_1_1_1_1_4">#REF!</definedName>
    <definedName name="Excel_BuiltIn_Print_Area_2_1_1_1_1_1_16">#REF!</definedName>
    <definedName name="Excel_BuiltIn_Print_Area_2_1_1_1_1_1_16_1">#REF!</definedName>
    <definedName name="Excel_BuiltIn_Print_Area_2_1_1_1_1_1_2">#REF!</definedName>
    <definedName name="Excel_BuiltIn_Print_Area_2_1_1_1_1_1_2_1">#REF!</definedName>
    <definedName name="Excel_BuiltIn_Print_Area_2_1_1_1_1_1_27">#REF!</definedName>
    <definedName name="Excel_BuiltIn_Print_Area_2_1_1_1_1_1_27_1">#REF!</definedName>
    <definedName name="Excel_BuiltIn_Print_Area_2_1_1_1_1_1_4">#REF!</definedName>
    <definedName name="Excel_BuiltIn_Print_Area_2_1_1_1_1_1_4_1">#REF!</definedName>
    <definedName name="Excel_BuiltIn_Print_Area_2_1_1_1_1_16">#REF!</definedName>
    <definedName name="Excel_BuiltIn_Print_Area_2_1_1_1_1_16_1">#REF!</definedName>
    <definedName name="Excel_BuiltIn_Print_Area_2_1_1_1_1_2">#REF!</definedName>
    <definedName name="Excel_BuiltIn_Print_Area_2_1_1_1_1_2_1">#REF!</definedName>
    <definedName name="Excel_BuiltIn_Print_Area_2_1_1_1_1_27">#REF!</definedName>
    <definedName name="Excel_BuiltIn_Print_Area_2_1_1_1_1_4">#REF!</definedName>
    <definedName name="Excel_BuiltIn_Print_Area_2_1_1_1_1_4_1">#REF!</definedName>
    <definedName name="Excel_BuiltIn_Print_Area_2_1_1_1_1_5">#REF!</definedName>
    <definedName name="Excel_BuiltIn_Print_Area_2_1_1_1_10">#REF!</definedName>
    <definedName name="Excel_BuiltIn_Print_Area_2_1_1_1_10_16">#REF!</definedName>
    <definedName name="Excel_BuiltIn_Print_Area_2_1_1_1_10_2">#REF!</definedName>
    <definedName name="Excel_BuiltIn_Print_Area_2_1_1_1_10_27">#REF!</definedName>
    <definedName name="Excel_BuiltIn_Print_Area_2_1_1_1_10_4">#REF!</definedName>
    <definedName name="Excel_BuiltIn_Print_Area_2_1_1_1_11">#REF!</definedName>
    <definedName name="Excel_BuiltIn_Print_Area_2_1_1_1_11_16">#REF!</definedName>
    <definedName name="Excel_BuiltIn_Print_Area_2_1_1_1_11_2">#REF!</definedName>
    <definedName name="Excel_BuiltIn_Print_Area_2_1_1_1_11_27">#REF!</definedName>
    <definedName name="Excel_BuiltIn_Print_Area_2_1_1_1_11_4">#REF!</definedName>
    <definedName name="Excel_BuiltIn_Print_Area_2_1_1_1_12">#REF!</definedName>
    <definedName name="Excel_BuiltIn_Print_Area_2_1_1_1_12_16">#REF!</definedName>
    <definedName name="Excel_BuiltIn_Print_Area_2_1_1_1_12_2">#REF!</definedName>
    <definedName name="Excel_BuiltIn_Print_Area_2_1_1_1_12_27">#REF!</definedName>
    <definedName name="Excel_BuiltIn_Print_Area_2_1_1_1_12_4">#REF!</definedName>
    <definedName name="Excel_BuiltIn_Print_Area_2_1_1_1_13">#REF!</definedName>
    <definedName name="Excel_BuiltIn_Print_Area_2_1_1_1_13_16">#REF!</definedName>
    <definedName name="Excel_BuiltIn_Print_Area_2_1_1_1_13_2">#REF!</definedName>
    <definedName name="Excel_BuiltIn_Print_Area_2_1_1_1_13_27">#REF!</definedName>
    <definedName name="Excel_BuiltIn_Print_Area_2_1_1_1_13_4">#REF!</definedName>
    <definedName name="Excel_BuiltIn_Print_Area_2_1_1_1_14">#REF!</definedName>
    <definedName name="Excel_BuiltIn_Print_Area_2_1_1_1_14_16">#REF!</definedName>
    <definedName name="Excel_BuiltIn_Print_Area_2_1_1_1_14_2">#REF!</definedName>
    <definedName name="Excel_BuiltIn_Print_Area_2_1_1_1_14_27">#REF!</definedName>
    <definedName name="Excel_BuiltIn_Print_Area_2_1_1_1_14_4">#REF!</definedName>
    <definedName name="Excel_BuiltIn_Print_Area_2_1_1_1_15">#REF!</definedName>
    <definedName name="Excel_BuiltIn_Print_Area_2_1_1_1_15_16">#REF!</definedName>
    <definedName name="Excel_BuiltIn_Print_Area_2_1_1_1_15_2">#REF!</definedName>
    <definedName name="Excel_BuiltIn_Print_Area_2_1_1_1_15_27">#REF!</definedName>
    <definedName name="Excel_BuiltIn_Print_Area_2_1_1_1_15_4">#REF!</definedName>
    <definedName name="Excel_BuiltIn_Print_Area_2_1_1_1_16">#REF!</definedName>
    <definedName name="Excel_BuiltIn_Print_Area_2_1_1_1_16_1">#REF!</definedName>
    <definedName name="Excel_BuiltIn_Print_Area_2_1_1_1_16_16">#REF!</definedName>
    <definedName name="Excel_BuiltIn_Print_Area_2_1_1_1_16_2">#REF!</definedName>
    <definedName name="Excel_BuiltIn_Print_Area_2_1_1_1_16_2_1">#REF!</definedName>
    <definedName name="Excel_BuiltIn_Print_Area_2_1_1_1_16_27">#REF!</definedName>
    <definedName name="Excel_BuiltIn_Print_Area_2_1_1_1_16_4">#REF!</definedName>
    <definedName name="Excel_BuiltIn_Print_Area_2_1_1_1_17">#REF!</definedName>
    <definedName name="Excel_BuiltIn_Print_Area_2_1_1_1_17_16">#REF!</definedName>
    <definedName name="Excel_BuiltIn_Print_Area_2_1_1_1_17_2">#REF!</definedName>
    <definedName name="Excel_BuiltIn_Print_Area_2_1_1_1_17_27">#REF!</definedName>
    <definedName name="Excel_BuiltIn_Print_Area_2_1_1_1_17_4">#REF!</definedName>
    <definedName name="Excel_BuiltIn_Print_Area_2_1_1_1_2">#REF!</definedName>
    <definedName name="Excel_BuiltIn_Print_Area_2_1_1_1_2_1">#REF!</definedName>
    <definedName name="Excel_BuiltIn_Print_Area_2_1_1_1_2_16">#REF!</definedName>
    <definedName name="Excel_BuiltIn_Print_Area_2_1_1_1_2_2">#REF!</definedName>
    <definedName name="Excel_BuiltIn_Print_Area_2_1_1_1_2_2_1">#REF!</definedName>
    <definedName name="Excel_BuiltIn_Print_Area_2_1_1_1_2_27">#REF!</definedName>
    <definedName name="Excel_BuiltIn_Print_Area_2_1_1_1_2_4">#REF!</definedName>
    <definedName name="Excel_BuiltIn_Print_Area_2_1_1_1_20">#REF!</definedName>
    <definedName name="Excel_BuiltIn_Print_Area_2_1_1_1_20_16">#REF!</definedName>
    <definedName name="Excel_BuiltIn_Print_Area_2_1_1_1_20_2">#REF!</definedName>
    <definedName name="Excel_BuiltIn_Print_Area_2_1_1_1_20_27">#REF!</definedName>
    <definedName name="Excel_BuiltIn_Print_Area_2_1_1_1_20_4">#REF!</definedName>
    <definedName name="Excel_BuiltIn_Print_Area_2_1_1_1_27">#REF!</definedName>
    <definedName name="Excel_BuiltIn_Print_Area_2_1_1_1_3">#REF!</definedName>
    <definedName name="Excel_BuiltIn_Print_Area_2_1_1_1_3_16">#REF!</definedName>
    <definedName name="Excel_BuiltIn_Print_Area_2_1_1_1_3_2">#REF!</definedName>
    <definedName name="Excel_BuiltIn_Print_Area_2_1_1_1_3_27">#REF!</definedName>
    <definedName name="Excel_BuiltIn_Print_Area_2_1_1_1_3_4">#REF!</definedName>
    <definedName name="Excel_BuiltIn_Print_Area_2_1_1_1_37">#REF!</definedName>
    <definedName name="Excel_BuiltIn_Print_Area_2_1_1_1_4">#REF!</definedName>
    <definedName name="Excel_BuiltIn_Print_Area_2_1_1_1_4_1">#REF!</definedName>
    <definedName name="Excel_BuiltIn_Print_Area_2_1_1_1_5">#REF!</definedName>
    <definedName name="Excel_BuiltIn_Print_Area_2_1_1_1_5_1">#REF!</definedName>
    <definedName name="Excel_BuiltIn_Print_Area_2_1_1_1_5_16">#REF!</definedName>
    <definedName name="Excel_BuiltIn_Print_Area_2_1_1_1_5_2">#REF!</definedName>
    <definedName name="Excel_BuiltIn_Print_Area_2_1_1_1_5_27">#REF!</definedName>
    <definedName name="Excel_BuiltIn_Print_Area_2_1_1_1_5_4">#REF!</definedName>
    <definedName name="Excel_BuiltIn_Print_Area_2_1_1_1_6">#REF!</definedName>
    <definedName name="Excel_BuiltIn_Print_Area_2_1_1_1_6_16">#REF!</definedName>
    <definedName name="Excel_BuiltIn_Print_Area_2_1_1_1_6_2">#REF!</definedName>
    <definedName name="Excel_BuiltIn_Print_Area_2_1_1_1_6_27">#REF!</definedName>
    <definedName name="Excel_BuiltIn_Print_Area_2_1_1_1_6_4">#REF!</definedName>
    <definedName name="Excel_BuiltIn_Print_Area_2_1_1_1_7">#REF!</definedName>
    <definedName name="Excel_BuiltIn_Print_Area_2_1_1_1_7_16">#REF!</definedName>
    <definedName name="Excel_BuiltIn_Print_Area_2_1_1_1_7_2">#REF!</definedName>
    <definedName name="Excel_BuiltIn_Print_Area_2_1_1_1_7_27">#REF!</definedName>
    <definedName name="Excel_BuiltIn_Print_Area_2_1_1_1_7_4">#REF!</definedName>
    <definedName name="Excel_BuiltIn_Print_Area_2_1_1_1_8">#REF!</definedName>
    <definedName name="Excel_BuiltIn_Print_Area_2_1_1_1_8_16">#REF!</definedName>
    <definedName name="Excel_BuiltIn_Print_Area_2_1_1_1_8_2">#REF!</definedName>
    <definedName name="Excel_BuiltIn_Print_Area_2_1_1_1_8_27">#REF!</definedName>
    <definedName name="Excel_BuiltIn_Print_Area_2_1_1_1_8_4">#REF!</definedName>
    <definedName name="Excel_BuiltIn_Print_Area_2_1_1_1_9">#REF!</definedName>
    <definedName name="Excel_BuiltIn_Print_Area_2_1_1_1_9_16">#REF!</definedName>
    <definedName name="Excel_BuiltIn_Print_Area_2_1_1_1_9_2">#REF!</definedName>
    <definedName name="Excel_BuiltIn_Print_Area_2_1_1_1_9_27">#REF!</definedName>
    <definedName name="Excel_BuiltIn_Print_Area_2_1_1_1_9_4">#REF!</definedName>
    <definedName name="Excel_BuiltIn_Print_Area_2_1_1_10">#REF!</definedName>
    <definedName name="Excel_BuiltIn_Print_Area_2_1_1_10_16">#REF!</definedName>
    <definedName name="Excel_BuiltIn_Print_Area_2_1_1_10_2">#REF!</definedName>
    <definedName name="Excel_BuiltIn_Print_Area_2_1_1_10_27">#REF!</definedName>
    <definedName name="Excel_BuiltIn_Print_Area_2_1_1_10_4">#REF!</definedName>
    <definedName name="Excel_BuiltIn_Print_Area_2_1_1_11">#REF!</definedName>
    <definedName name="Excel_BuiltIn_Print_Area_2_1_1_11_16">#REF!</definedName>
    <definedName name="Excel_BuiltIn_Print_Area_2_1_1_11_2">#REF!</definedName>
    <definedName name="Excel_BuiltIn_Print_Area_2_1_1_11_27">#REF!</definedName>
    <definedName name="Excel_BuiltIn_Print_Area_2_1_1_11_4">#REF!</definedName>
    <definedName name="Excel_BuiltIn_Print_Area_2_1_1_12">#REF!</definedName>
    <definedName name="Excel_BuiltIn_Print_Area_2_1_1_12_16">#REF!</definedName>
    <definedName name="Excel_BuiltIn_Print_Area_2_1_1_12_2">#REF!</definedName>
    <definedName name="Excel_BuiltIn_Print_Area_2_1_1_12_27">#REF!</definedName>
    <definedName name="Excel_BuiltIn_Print_Area_2_1_1_12_4">#REF!</definedName>
    <definedName name="Excel_BuiltIn_Print_Area_2_1_1_13">#REF!</definedName>
    <definedName name="Excel_BuiltIn_Print_Area_2_1_1_13_16">#REF!</definedName>
    <definedName name="Excel_BuiltIn_Print_Area_2_1_1_13_2">#REF!</definedName>
    <definedName name="Excel_BuiltIn_Print_Area_2_1_1_13_27">#REF!</definedName>
    <definedName name="Excel_BuiltIn_Print_Area_2_1_1_13_4">#REF!</definedName>
    <definedName name="Excel_BuiltIn_Print_Area_2_1_1_14">#REF!</definedName>
    <definedName name="Excel_BuiltIn_Print_Area_2_1_1_14_16">#REF!</definedName>
    <definedName name="Excel_BuiltIn_Print_Area_2_1_1_14_2">#REF!</definedName>
    <definedName name="Excel_BuiltIn_Print_Area_2_1_1_14_27">#REF!</definedName>
    <definedName name="Excel_BuiltIn_Print_Area_2_1_1_14_4">#REF!</definedName>
    <definedName name="Excel_BuiltIn_Print_Area_2_1_1_15">#REF!</definedName>
    <definedName name="Excel_BuiltIn_Print_Area_2_1_1_15_16">#REF!</definedName>
    <definedName name="Excel_BuiltIn_Print_Area_2_1_1_15_2">#REF!</definedName>
    <definedName name="Excel_BuiltIn_Print_Area_2_1_1_15_27">#REF!</definedName>
    <definedName name="Excel_BuiltIn_Print_Area_2_1_1_15_4">#REF!</definedName>
    <definedName name="Excel_BuiltIn_Print_Area_2_1_1_16">#REF!</definedName>
    <definedName name="Excel_BuiltIn_Print_Area_2_1_1_16_1">#REF!</definedName>
    <definedName name="Excel_BuiltIn_Print_Area_2_1_1_16_16">#REF!</definedName>
    <definedName name="Excel_BuiltIn_Print_Area_2_1_1_16_2">#REF!</definedName>
    <definedName name="Excel_BuiltIn_Print_Area_2_1_1_16_27">#REF!</definedName>
    <definedName name="Excel_BuiltIn_Print_Area_2_1_1_16_4">#REF!</definedName>
    <definedName name="Excel_BuiltIn_Print_Area_2_1_1_17">#REF!</definedName>
    <definedName name="Excel_BuiltIn_Print_Area_2_1_1_17_16">#REF!</definedName>
    <definedName name="Excel_BuiltIn_Print_Area_2_1_1_17_2">#REF!</definedName>
    <definedName name="Excel_BuiltIn_Print_Area_2_1_1_17_27">#REF!</definedName>
    <definedName name="Excel_BuiltIn_Print_Area_2_1_1_17_4">#REF!</definedName>
    <definedName name="Excel_BuiltIn_Print_Area_2_1_1_2">#REF!</definedName>
    <definedName name="Excel_BuiltIn_Print_Area_2_1_1_2_1">#REF!</definedName>
    <definedName name="Excel_BuiltIn_Print_Area_2_1_1_2_16">#REF!</definedName>
    <definedName name="Excel_BuiltIn_Print_Area_2_1_1_2_2">#REF!</definedName>
    <definedName name="Excel_BuiltIn_Print_Area_2_1_1_2_27">#REF!</definedName>
    <definedName name="Excel_BuiltIn_Print_Area_2_1_1_2_4">#REF!</definedName>
    <definedName name="Excel_BuiltIn_Print_Area_2_1_1_20">#REF!</definedName>
    <definedName name="Excel_BuiltIn_Print_Area_2_1_1_20_16">#REF!</definedName>
    <definedName name="Excel_BuiltIn_Print_Area_2_1_1_20_2">#REF!</definedName>
    <definedName name="Excel_BuiltIn_Print_Area_2_1_1_20_27">#REF!</definedName>
    <definedName name="Excel_BuiltIn_Print_Area_2_1_1_20_4">#REF!</definedName>
    <definedName name="Excel_BuiltIn_Print_Area_2_1_1_27">#REF!</definedName>
    <definedName name="Excel_BuiltIn_Print_Area_2_1_1_3">#REF!</definedName>
    <definedName name="Excel_BuiltIn_Print_Area_2_1_1_3_16">#REF!</definedName>
    <definedName name="Excel_BuiltIn_Print_Area_2_1_1_3_2">#REF!</definedName>
    <definedName name="Excel_BuiltIn_Print_Area_2_1_1_3_27">#REF!</definedName>
    <definedName name="Excel_BuiltIn_Print_Area_2_1_1_3_4">#REF!</definedName>
    <definedName name="Excel_BuiltIn_Print_Area_2_1_1_37">#REF!</definedName>
    <definedName name="Excel_BuiltIn_Print_Area_2_1_1_4">#REF!</definedName>
    <definedName name="Excel_BuiltIn_Print_Area_2_1_1_5">#REF!</definedName>
    <definedName name="Excel_BuiltIn_Print_Area_2_1_1_5_16">#REF!</definedName>
    <definedName name="Excel_BuiltIn_Print_Area_2_1_1_5_2">#REF!</definedName>
    <definedName name="Excel_BuiltIn_Print_Area_2_1_1_5_27">#REF!</definedName>
    <definedName name="Excel_BuiltIn_Print_Area_2_1_1_5_4">#REF!</definedName>
    <definedName name="Excel_BuiltIn_Print_Area_2_1_1_6">#REF!</definedName>
    <definedName name="Excel_BuiltIn_Print_Area_2_1_1_6_16">#REF!</definedName>
    <definedName name="Excel_BuiltIn_Print_Area_2_1_1_6_2">#REF!</definedName>
    <definedName name="Excel_BuiltIn_Print_Area_2_1_1_6_27">#REF!</definedName>
    <definedName name="Excel_BuiltIn_Print_Area_2_1_1_6_4">#REF!</definedName>
    <definedName name="Excel_BuiltIn_Print_Area_2_1_1_7">#REF!</definedName>
    <definedName name="Excel_BuiltIn_Print_Area_2_1_1_7_16">#REF!</definedName>
    <definedName name="Excel_BuiltIn_Print_Area_2_1_1_7_2">#REF!</definedName>
    <definedName name="Excel_BuiltIn_Print_Area_2_1_1_7_27">#REF!</definedName>
    <definedName name="Excel_BuiltIn_Print_Area_2_1_1_7_4">#REF!</definedName>
    <definedName name="Excel_BuiltIn_Print_Area_2_1_1_8">#REF!</definedName>
    <definedName name="Excel_BuiltIn_Print_Area_2_1_1_8_16">#REF!</definedName>
    <definedName name="Excel_BuiltIn_Print_Area_2_1_1_8_2">#REF!</definedName>
    <definedName name="Excel_BuiltIn_Print_Area_2_1_1_8_27">#REF!</definedName>
    <definedName name="Excel_BuiltIn_Print_Area_2_1_1_8_4">#REF!</definedName>
    <definedName name="Excel_BuiltIn_Print_Area_2_1_1_9">#REF!</definedName>
    <definedName name="Excel_BuiltIn_Print_Area_2_1_1_9_16">#REF!</definedName>
    <definedName name="Excel_BuiltIn_Print_Area_2_1_1_9_2">#REF!</definedName>
    <definedName name="Excel_BuiltIn_Print_Area_2_1_1_9_27">#REF!</definedName>
    <definedName name="Excel_BuiltIn_Print_Area_2_1_1_9_4">#REF!</definedName>
    <definedName name="Excel_BuiltIn_Print_Area_2_1_10">#REF!</definedName>
    <definedName name="Excel_BuiltIn_Print_Area_2_1_10_16">#REF!</definedName>
    <definedName name="Excel_BuiltIn_Print_Area_2_1_10_2">#REF!</definedName>
    <definedName name="Excel_BuiltIn_Print_Area_2_1_10_27">#REF!</definedName>
    <definedName name="Excel_BuiltIn_Print_Area_2_1_10_4">#REF!</definedName>
    <definedName name="Excel_BuiltIn_Print_Area_2_1_11">#REF!</definedName>
    <definedName name="Excel_BuiltIn_Print_Area_2_1_11_16">#REF!</definedName>
    <definedName name="Excel_BuiltIn_Print_Area_2_1_11_2">#REF!</definedName>
    <definedName name="Excel_BuiltIn_Print_Area_2_1_11_27">#REF!</definedName>
    <definedName name="Excel_BuiltIn_Print_Area_2_1_11_4">#REF!</definedName>
    <definedName name="Excel_BuiltIn_Print_Area_2_1_12">#REF!</definedName>
    <definedName name="Excel_BuiltIn_Print_Area_2_1_12_16">#REF!</definedName>
    <definedName name="Excel_BuiltIn_Print_Area_2_1_12_2">#REF!</definedName>
    <definedName name="Excel_BuiltIn_Print_Area_2_1_12_27">#REF!</definedName>
    <definedName name="Excel_BuiltIn_Print_Area_2_1_12_4">#REF!</definedName>
    <definedName name="Excel_BuiltIn_Print_Area_2_1_13">#REF!</definedName>
    <definedName name="Excel_BuiltIn_Print_Area_2_1_13_16">#REF!</definedName>
    <definedName name="Excel_BuiltIn_Print_Area_2_1_13_2">#REF!</definedName>
    <definedName name="Excel_BuiltIn_Print_Area_2_1_13_27">#REF!</definedName>
    <definedName name="Excel_BuiltIn_Print_Area_2_1_13_4">#REF!</definedName>
    <definedName name="Excel_BuiltIn_Print_Area_2_1_14">#REF!</definedName>
    <definedName name="Excel_BuiltIn_Print_Area_2_1_14_16">#REF!</definedName>
    <definedName name="Excel_BuiltIn_Print_Area_2_1_14_2">#REF!</definedName>
    <definedName name="Excel_BuiltIn_Print_Area_2_1_14_27">#REF!</definedName>
    <definedName name="Excel_BuiltIn_Print_Area_2_1_14_4">#REF!</definedName>
    <definedName name="Excel_BuiltIn_Print_Area_2_1_15">#REF!</definedName>
    <definedName name="Excel_BuiltIn_Print_Area_2_1_15_16">#REF!</definedName>
    <definedName name="Excel_BuiltIn_Print_Area_2_1_15_2">#REF!</definedName>
    <definedName name="Excel_BuiltIn_Print_Area_2_1_15_27">#REF!</definedName>
    <definedName name="Excel_BuiltIn_Print_Area_2_1_15_4">#REF!</definedName>
    <definedName name="Excel_BuiltIn_Print_Area_2_1_16">#REF!</definedName>
    <definedName name="Excel_BuiltIn_Print_Area_2_1_16_1">#REF!</definedName>
    <definedName name="Excel_BuiltIn_Print_Area_2_1_16_16">#REF!</definedName>
    <definedName name="Excel_BuiltIn_Print_Area_2_1_16_2">#REF!</definedName>
    <definedName name="Excel_BuiltIn_Print_Area_2_1_16_27">#REF!</definedName>
    <definedName name="Excel_BuiltIn_Print_Area_2_1_16_4">#REF!</definedName>
    <definedName name="Excel_BuiltIn_Print_Area_2_1_17">#REF!</definedName>
    <definedName name="Excel_BuiltIn_Print_Area_2_1_17_16">#REF!</definedName>
    <definedName name="Excel_BuiltIn_Print_Area_2_1_17_2">#REF!</definedName>
    <definedName name="Excel_BuiltIn_Print_Area_2_1_17_27">#REF!</definedName>
    <definedName name="Excel_BuiltIn_Print_Area_2_1_17_4">#REF!</definedName>
    <definedName name="Excel_BuiltIn_Print_Area_2_1_2">#REF!</definedName>
    <definedName name="Excel_BuiltIn_Print_Area_2_1_2_1">#REF!</definedName>
    <definedName name="Excel_BuiltIn_Print_Area_2_1_2_16">#REF!</definedName>
    <definedName name="Excel_BuiltIn_Print_Area_2_1_2_2">#REF!</definedName>
    <definedName name="Excel_BuiltIn_Print_Area_2_1_2_27">#REF!</definedName>
    <definedName name="Excel_BuiltIn_Print_Area_2_1_2_4">#REF!</definedName>
    <definedName name="Excel_BuiltIn_Print_Area_2_1_20">#REF!</definedName>
    <definedName name="Excel_BuiltIn_Print_Area_2_1_20_16">#REF!</definedName>
    <definedName name="Excel_BuiltIn_Print_Area_2_1_20_2">#REF!</definedName>
    <definedName name="Excel_BuiltIn_Print_Area_2_1_20_27">#REF!</definedName>
    <definedName name="Excel_BuiltIn_Print_Area_2_1_20_4">#REF!</definedName>
    <definedName name="Excel_BuiltIn_Print_Area_2_1_27">#REF!</definedName>
    <definedName name="Excel_BuiltIn_Print_Area_2_1_3">#REF!</definedName>
    <definedName name="Excel_BuiltIn_Print_Area_2_1_3_16">#REF!</definedName>
    <definedName name="Excel_BuiltIn_Print_Area_2_1_3_2">#REF!</definedName>
    <definedName name="Excel_BuiltIn_Print_Area_2_1_3_27">#REF!</definedName>
    <definedName name="Excel_BuiltIn_Print_Area_2_1_3_4">#REF!</definedName>
    <definedName name="Excel_BuiltIn_Print_Area_2_1_37">#REF!</definedName>
    <definedName name="Excel_BuiltIn_Print_Area_2_1_4">#REF!</definedName>
    <definedName name="Excel_BuiltIn_Print_Area_2_1_5">#REF!</definedName>
    <definedName name="Excel_BuiltIn_Print_Area_2_1_5_16">#REF!</definedName>
    <definedName name="Excel_BuiltIn_Print_Area_2_1_5_2">#REF!</definedName>
    <definedName name="Excel_BuiltIn_Print_Area_2_1_5_27">#REF!</definedName>
    <definedName name="Excel_BuiltIn_Print_Area_2_1_5_4">#REF!</definedName>
    <definedName name="Excel_BuiltIn_Print_Area_2_1_6">#REF!</definedName>
    <definedName name="Excel_BuiltIn_Print_Area_2_1_6_16">#REF!</definedName>
    <definedName name="Excel_BuiltIn_Print_Area_2_1_6_2">#REF!</definedName>
    <definedName name="Excel_BuiltIn_Print_Area_2_1_6_27">#REF!</definedName>
    <definedName name="Excel_BuiltIn_Print_Area_2_1_6_4">#REF!</definedName>
    <definedName name="Excel_BuiltIn_Print_Area_2_1_7">#REF!</definedName>
    <definedName name="Excel_BuiltIn_Print_Area_2_1_7_16">#REF!</definedName>
    <definedName name="Excel_BuiltIn_Print_Area_2_1_7_2">#REF!</definedName>
    <definedName name="Excel_BuiltIn_Print_Area_2_1_7_27">#REF!</definedName>
    <definedName name="Excel_BuiltIn_Print_Area_2_1_7_4">#REF!</definedName>
    <definedName name="Excel_BuiltIn_Print_Area_2_1_8">#REF!</definedName>
    <definedName name="Excel_BuiltIn_Print_Area_2_1_8_16">#REF!</definedName>
    <definedName name="Excel_BuiltIn_Print_Area_2_1_8_2">#REF!</definedName>
    <definedName name="Excel_BuiltIn_Print_Area_2_1_8_27">#REF!</definedName>
    <definedName name="Excel_BuiltIn_Print_Area_2_1_8_4">#REF!</definedName>
    <definedName name="Excel_BuiltIn_Print_Area_2_1_9">#REF!</definedName>
    <definedName name="Excel_BuiltIn_Print_Area_2_1_9_16">#REF!</definedName>
    <definedName name="Excel_BuiltIn_Print_Area_2_1_9_2">#REF!</definedName>
    <definedName name="Excel_BuiltIn_Print_Area_2_1_9_27">#REF!</definedName>
    <definedName name="Excel_BuiltIn_Print_Area_2_1_9_4">#REF!</definedName>
    <definedName name="Excel_BuiltIn_Print_Area_20">#REF!</definedName>
    <definedName name="Excel_BuiltIn_Print_Area_20_1">#REF!</definedName>
    <definedName name="Excel_BuiltIn_Print_Area_20_1_16">#REF!</definedName>
    <definedName name="Excel_BuiltIn_Print_Area_20_1_2">#REF!</definedName>
    <definedName name="Excel_BuiltIn_Print_Area_20_1_27">#REF!</definedName>
    <definedName name="Excel_BuiltIn_Print_Area_20_1_4">#REF!</definedName>
    <definedName name="Excel_BuiltIn_Print_Area_25">#REF!</definedName>
    <definedName name="Excel_BuiltIn_Print_Area_28">#REF!</definedName>
    <definedName name="Excel_BuiltIn_Print_Area_28_1">#REF!</definedName>
    <definedName name="Excel_BuiltIn_Print_Area_28_1_1">#REF!</definedName>
    <definedName name="Excel_BuiltIn_Print_Area_28_1_16">#REF!</definedName>
    <definedName name="Excel_BuiltIn_Print_Area_28_1_2">#REF!</definedName>
    <definedName name="Excel_BuiltIn_Print_Area_28_1_27">#REF!</definedName>
    <definedName name="Excel_BuiltIn_Print_Area_28_1_4">#REF!</definedName>
    <definedName name="Excel_BuiltIn_Print_Area_28_10">#REF!</definedName>
    <definedName name="Excel_BuiltIn_Print_Area_28_10_16">#REF!</definedName>
    <definedName name="Excel_BuiltIn_Print_Area_28_10_2">#REF!</definedName>
    <definedName name="Excel_BuiltIn_Print_Area_28_10_27">#REF!</definedName>
    <definedName name="Excel_BuiltIn_Print_Area_28_10_4">#REF!</definedName>
    <definedName name="Excel_BuiltIn_Print_Area_28_11">#REF!</definedName>
    <definedName name="Excel_BuiltIn_Print_Area_28_11_16">#REF!</definedName>
    <definedName name="Excel_BuiltIn_Print_Area_28_11_2">#REF!</definedName>
    <definedName name="Excel_BuiltIn_Print_Area_28_11_27">#REF!</definedName>
    <definedName name="Excel_BuiltIn_Print_Area_28_11_4">#REF!</definedName>
    <definedName name="Excel_BuiltIn_Print_Area_28_12">#REF!</definedName>
    <definedName name="Excel_BuiltIn_Print_Area_28_12_16">#REF!</definedName>
    <definedName name="Excel_BuiltIn_Print_Area_28_12_2">#REF!</definedName>
    <definedName name="Excel_BuiltIn_Print_Area_28_12_27">#REF!</definedName>
    <definedName name="Excel_BuiltIn_Print_Area_28_12_4">#REF!</definedName>
    <definedName name="Excel_BuiltIn_Print_Area_28_13">#REF!</definedName>
    <definedName name="Excel_BuiltIn_Print_Area_28_13_16">#REF!</definedName>
    <definedName name="Excel_BuiltIn_Print_Area_28_13_2">#REF!</definedName>
    <definedName name="Excel_BuiltIn_Print_Area_28_13_27">#REF!</definedName>
    <definedName name="Excel_BuiltIn_Print_Area_28_13_4">#REF!</definedName>
    <definedName name="Excel_BuiltIn_Print_Area_28_14">#REF!</definedName>
    <definedName name="Excel_BuiltIn_Print_Area_28_14_16">#REF!</definedName>
    <definedName name="Excel_BuiltIn_Print_Area_28_14_2">#REF!</definedName>
    <definedName name="Excel_BuiltIn_Print_Area_28_14_27">#REF!</definedName>
    <definedName name="Excel_BuiltIn_Print_Area_28_14_4">#REF!</definedName>
    <definedName name="Excel_BuiltIn_Print_Area_28_15">#REF!</definedName>
    <definedName name="Excel_BuiltIn_Print_Area_28_15_16">#REF!</definedName>
    <definedName name="Excel_BuiltIn_Print_Area_28_15_2">#REF!</definedName>
    <definedName name="Excel_BuiltIn_Print_Area_28_15_27">#REF!</definedName>
    <definedName name="Excel_BuiltIn_Print_Area_28_15_4">#REF!</definedName>
    <definedName name="Excel_BuiltIn_Print_Area_28_16">#REF!</definedName>
    <definedName name="Excel_BuiltIn_Print_Area_28_16_1">#REF!</definedName>
    <definedName name="Excel_BuiltIn_Print_Area_28_16_16">#REF!</definedName>
    <definedName name="Excel_BuiltIn_Print_Area_28_16_2">#REF!</definedName>
    <definedName name="Excel_BuiltIn_Print_Area_28_16_27">#REF!</definedName>
    <definedName name="Excel_BuiltIn_Print_Area_28_16_4">#REF!</definedName>
    <definedName name="Excel_BuiltIn_Print_Area_28_17">#REF!</definedName>
    <definedName name="Excel_BuiltIn_Print_Area_28_17_16">#REF!</definedName>
    <definedName name="Excel_BuiltIn_Print_Area_28_17_2">#REF!</definedName>
    <definedName name="Excel_BuiltIn_Print_Area_28_17_27">#REF!</definedName>
    <definedName name="Excel_BuiltIn_Print_Area_28_17_4">#REF!</definedName>
    <definedName name="Excel_BuiltIn_Print_Area_28_2">#REF!</definedName>
    <definedName name="Excel_BuiltIn_Print_Area_28_2_1">#REF!</definedName>
    <definedName name="Excel_BuiltIn_Print_Area_28_2_16">#REF!</definedName>
    <definedName name="Excel_BuiltIn_Print_Area_28_2_2">#REF!</definedName>
    <definedName name="Excel_BuiltIn_Print_Area_28_2_27">#REF!</definedName>
    <definedName name="Excel_BuiltIn_Print_Area_28_2_4">#REF!</definedName>
    <definedName name="Excel_BuiltIn_Print_Area_28_20">#REF!</definedName>
    <definedName name="Excel_BuiltIn_Print_Area_28_20_16">#REF!</definedName>
    <definedName name="Excel_BuiltIn_Print_Area_28_20_2">#REF!</definedName>
    <definedName name="Excel_BuiltIn_Print_Area_28_20_27">#REF!</definedName>
    <definedName name="Excel_BuiltIn_Print_Area_28_20_4">#REF!</definedName>
    <definedName name="Excel_BuiltIn_Print_Area_28_27">#REF!</definedName>
    <definedName name="Excel_BuiltIn_Print_Area_28_3">#REF!</definedName>
    <definedName name="Excel_BuiltIn_Print_Area_28_3_16">#REF!</definedName>
    <definedName name="Excel_BuiltIn_Print_Area_28_3_2">#REF!</definedName>
    <definedName name="Excel_BuiltIn_Print_Area_28_3_27">#REF!</definedName>
    <definedName name="Excel_BuiltIn_Print_Area_28_3_4">#REF!</definedName>
    <definedName name="Excel_BuiltIn_Print_Area_28_4">#REF!</definedName>
    <definedName name="Excel_BuiltIn_Print_Area_28_5">#REF!</definedName>
    <definedName name="Excel_BuiltIn_Print_Area_28_5_16">#REF!</definedName>
    <definedName name="Excel_BuiltIn_Print_Area_28_5_2">#REF!</definedName>
    <definedName name="Excel_BuiltIn_Print_Area_28_5_27">#REF!</definedName>
    <definedName name="Excel_BuiltIn_Print_Area_28_5_4">#REF!</definedName>
    <definedName name="Excel_BuiltIn_Print_Area_28_6">#REF!</definedName>
    <definedName name="Excel_BuiltIn_Print_Area_28_6_16">#REF!</definedName>
    <definedName name="Excel_BuiltIn_Print_Area_28_6_2">#REF!</definedName>
    <definedName name="Excel_BuiltIn_Print_Area_28_6_27">#REF!</definedName>
    <definedName name="Excel_BuiltIn_Print_Area_28_6_4">#REF!</definedName>
    <definedName name="Excel_BuiltIn_Print_Area_28_7">#REF!</definedName>
    <definedName name="Excel_BuiltIn_Print_Area_28_7_16">#REF!</definedName>
    <definedName name="Excel_BuiltIn_Print_Area_28_7_2">#REF!</definedName>
    <definedName name="Excel_BuiltIn_Print_Area_28_7_27">#REF!</definedName>
    <definedName name="Excel_BuiltIn_Print_Area_28_7_4">#REF!</definedName>
    <definedName name="Excel_BuiltIn_Print_Area_28_8">#REF!</definedName>
    <definedName name="Excel_BuiltIn_Print_Area_28_8_16">#REF!</definedName>
    <definedName name="Excel_BuiltIn_Print_Area_28_8_2">#REF!</definedName>
    <definedName name="Excel_BuiltIn_Print_Area_28_8_27">#REF!</definedName>
    <definedName name="Excel_BuiltIn_Print_Area_28_8_4">#REF!</definedName>
    <definedName name="Excel_BuiltIn_Print_Area_28_9">#REF!</definedName>
    <definedName name="Excel_BuiltIn_Print_Area_28_9_16">#REF!</definedName>
    <definedName name="Excel_BuiltIn_Print_Area_28_9_2">#REF!</definedName>
    <definedName name="Excel_BuiltIn_Print_Area_28_9_27">#REF!</definedName>
    <definedName name="Excel_BuiltIn_Print_Area_28_9_4">#REF!</definedName>
    <definedName name="Excel_BuiltIn_Print_Area_29">#REF!</definedName>
    <definedName name="Excel_BuiltIn_Print_Area_29_1">#REF!</definedName>
    <definedName name="Excel_BuiltIn_Print_Area_29_1_1">#REF!</definedName>
    <definedName name="Excel_BuiltIn_Print_Area_29_1_16">#REF!</definedName>
    <definedName name="Excel_BuiltIn_Print_Area_29_1_2">#REF!</definedName>
    <definedName name="Excel_BuiltIn_Print_Area_29_1_27">#REF!</definedName>
    <definedName name="Excel_BuiltIn_Print_Area_29_1_4">#REF!</definedName>
    <definedName name="Excel_BuiltIn_Print_Area_29_10">#REF!</definedName>
    <definedName name="Excel_BuiltIn_Print_Area_29_10_16">#REF!</definedName>
    <definedName name="Excel_BuiltIn_Print_Area_29_10_2">#REF!</definedName>
    <definedName name="Excel_BuiltIn_Print_Area_29_10_27">#REF!</definedName>
    <definedName name="Excel_BuiltIn_Print_Area_29_10_4">#REF!</definedName>
    <definedName name="Excel_BuiltIn_Print_Area_29_11">#REF!</definedName>
    <definedName name="Excel_BuiltIn_Print_Area_29_11_16">#REF!</definedName>
    <definedName name="Excel_BuiltIn_Print_Area_29_11_2">#REF!</definedName>
    <definedName name="Excel_BuiltIn_Print_Area_29_11_27">#REF!</definedName>
    <definedName name="Excel_BuiltIn_Print_Area_29_11_4">#REF!</definedName>
    <definedName name="Excel_BuiltIn_Print_Area_29_12">#REF!</definedName>
    <definedName name="Excel_BuiltIn_Print_Area_29_12_16">#REF!</definedName>
    <definedName name="Excel_BuiltIn_Print_Area_29_12_2">#REF!</definedName>
    <definedName name="Excel_BuiltIn_Print_Area_29_12_27">#REF!</definedName>
    <definedName name="Excel_BuiltIn_Print_Area_29_12_4">#REF!</definedName>
    <definedName name="Excel_BuiltIn_Print_Area_29_13">#REF!</definedName>
    <definedName name="Excel_BuiltIn_Print_Area_29_13_16">#REF!</definedName>
    <definedName name="Excel_BuiltIn_Print_Area_29_13_2">#REF!</definedName>
    <definedName name="Excel_BuiltIn_Print_Area_29_13_27">#REF!</definedName>
    <definedName name="Excel_BuiltIn_Print_Area_29_13_4">#REF!</definedName>
    <definedName name="Excel_BuiltIn_Print_Area_29_14">#REF!</definedName>
    <definedName name="Excel_BuiltIn_Print_Area_29_14_16">#REF!</definedName>
    <definedName name="Excel_BuiltIn_Print_Area_29_14_2">#REF!</definedName>
    <definedName name="Excel_BuiltIn_Print_Area_29_14_27">#REF!</definedName>
    <definedName name="Excel_BuiltIn_Print_Area_29_14_4">#REF!</definedName>
    <definedName name="Excel_BuiltIn_Print_Area_29_15">#REF!</definedName>
    <definedName name="Excel_BuiltIn_Print_Area_29_15_16">#REF!</definedName>
    <definedName name="Excel_BuiltIn_Print_Area_29_15_2">#REF!</definedName>
    <definedName name="Excel_BuiltIn_Print_Area_29_15_27">#REF!</definedName>
    <definedName name="Excel_BuiltIn_Print_Area_29_15_4">#REF!</definedName>
    <definedName name="Excel_BuiltIn_Print_Area_29_16">#REF!</definedName>
    <definedName name="Excel_BuiltIn_Print_Area_29_16_1">#REF!</definedName>
    <definedName name="Excel_BuiltIn_Print_Area_29_16_16">#REF!</definedName>
    <definedName name="Excel_BuiltIn_Print_Area_29_16_2">#REF!</definedName>
    <definedName name="Excel_BuiltIn_Print_Area_29_16_27">#REF!</definedName>
    <definedName name="Excel_BuiltIn_Print_Area_29_16_4">#REF!</definedName>
    <definedName name="Excel_BuiltIn_Print_Area_29_17">#REF!</definedName>
    <definedName name="Excel_BuiltIn_Print_Area_29_17_16">#REF!</definedName>
    <definedName name="Excel_BuiltIn_Print_Area_29_17_2">#REF!</definedName>
    <definedName name="Excel_BuiltIn_Print_Area_29_17_27">#REF!</definedName>
    <definedName name="Excel_BuiltIn_Print_Area_29_17_4">#REF!</definedName>
    <definedName name="Excel_BuiltIn_Print_Area_29_2">#REF!</definedName>
    <definedName name="Excel_BuiltIn_Print_Area_29_2_1">#REF!</definedName>
    <definedName name="Excel_BuiltIn_Print_Area_29_2_16">#REF!</definedName>
    <definedName name="Excel_BuiltIn_Print_Area_29_2_2">#REF!</definedName>
    <definedName name="Excel_BuiltIn_Print_Area_29_2_27">#REF!</definedName>
    <definedName name="Excel_BuiltIn_Print_Area_29_2_4">#REF!</definedName>
    <definedName name="Excel_BuiltIn_Print_Area_29_20">#REF!</definedName>
    <definedName name="Excel_BuiltIn_Print_Area_29_20_16">#REF!</definedName>
    <definedName name="Excel_BuiltIn_Print_Area_29_20_2">#REF!</definedName>
    <definedName name="Excel_BuiltIn_Print_Area_29_20_27">#REF!</definedName>
    <definedName name="Excel_BuiltIn_Print_Area_29_20_4">#REF!</definedName>
    <definedName name="Excel_BuiltIn_Print_Area_29_27">#REF!</definedName>
    <definedName name="Excel_BuiltIn_Print_Area_29_3">#REF!</definedName>
    <definedName name="Excel_BuiltIn_Print_Area_29_3_16">#REF!</definedName>
    <definedName name="Excel_BuiltIn_Print_Area_29_3_2">#REF!</definedName>
    <definedName name="Excel_BuiltIn_Print_Area_29_3_27">#REF!</definedName>
    <definedName name="Excel_BuiltIn_Print_Area_29_3_4">#REF!</definedName>
    <definedName name="Excel_BuiltIn_Print_Area_29_4">#REF!</definedName>
    <definedName name="Excel_BuiltIn_Print_Area_29_5">#REF!</definedName>
    <definedName name="Excel_BuiltIn_Print_Area_29_5_16">#REF!</definedName>
    <definedName name="Excel_BuiltIn_Print_Area_29_5_2">#REF!</definedName>
    <definedName name="Excel_BuiltIn_Print_Area_29_5_27">#REF!</definedName>
    <definedName name="Excel_BuiltIn_Print_Area_29_5_4">#REF!</definedName>
    <definedName name="Excel_BuiltIn_Print_Area_29_6">#REF!</definedName>
    <definedName name="Excel_BuiltIn_Print_Area_29_6_16">#REF!</definedName>
    <definedName name="Excel_BuiltIn_Print_Area_29_6_2">#REF!</definedName>
    <definedName name="Excel_BuiltIn_Print_Area_29_6_27">#REF!</definedName>
    <definedName name="Excel_BuiltIn_Print_Area_29_6_4">#REF!</definedName>
    <definedName name="Excel_BuiltIn_Print_Area_29_7">#REF!</definedName>
    <definedName name="Excel_BuiltIn_Print_Area_29_7_16">#REF!</definedName>
    <definedName name="Excel_BuiltIn_Print_Area_29_7_2">#REF!</definedName>
    <definedName name="Excel_BuiltIn_Print_Area_29_7_27">#REF!</definedName>
    <definedName name="Excel_BuiltIn_Print_Area_29_7_4">#REF!</definedName>
    <definedName name="Excel_BuiltIn_Print_Area_29_8">#REF!</definedName>
    <definedName name="Excel_BuiltIn_Print_Area_29_8_16">#REF!</definedName>
    <definedName name="Excel_BuiltIn_Print_Area_29_8_2">#REF!</definedName>
    <definedName name="Excel_BuiltIn_Print_Area_29_8_27">#REF!</definedName>
    <definedName name="Excel_BuiltIn_Print_Area_29_8_4">#REF!</definedName>
    <definedName name="Excel_BuiltIn_Print_Area_29_9">#REF!</definedName>
    <definedName name="Excel_BuiltIn_Print_Area_29_9_16">#REF!</definedName>
    <definedName name="Excel_BuiltIn_Print_Area_29_9_2">#REF!</definedName>
    <definedName name="Excel_BuiltIn_Print_Area_29_9_27">#REF!</definedName>
    <definedName name="Excel_BuiltIn_Print_Area_29_9_4">#REF!</definedName>
    <definedName name="Excel_BuiltIn_Print_Area_3">#REF!</definedName>
    <definedName name="Excel_BuiltIn_Print_Area_3_1">#REF!</definedName>
    <definedName name="Excel_BuiltIn_Print_Area_3_1_1">#REF!</definedName>
    <definedName name="Excel_BuiltIn_Print_Area_3_1_1_1" localSheetId="21">"$#REF!.$A$1:$G$149"</definedName>
    <definedName name="Excel_BuiltIn_Print_Area_3_1_1_1" localSheetId="25">"$#REF!.$A$1:$G$149"</definedName>
    <definedName name="Excel_BuiltIn_Print_Area_3_1_1_1">"$#REF!.$A$1:$G$149"</definedName>
    <definedName name="Excel_BuiltIn_Print_Area_3_1_1_1_1" localSheetId="18">#REF!</definedName>
    <definedName name="Excel_BuiltIn_Print_Area_3_1_1_1_1">#REF!</definedName>
    <definedName name="Excel_BuiltIn_Print_Area_3_1_1_1_1_1" localSheetId="18">#REF!</definedName>
    <definedName name="Excel_BuiltIn_Print_Area_3_1_1_1_1_1">#REF!</definedName>
    <definedName name="Excel_BuiltIn_Print_Area_3_1_1_1_1_1_1" localSheetId="18">#REF!</definedName>
    <definedName name="Excel_BuiltIn_Print_Area_3_1_1_1_1_1_1">#REF!</definedName>
    <definedName name="Excel_BuiltIn_Print_Area_3_1_1_1_1_1_1_1">#REF!</definedName>
    <definedName name="Excel_BuiltIn_Print_Area_3_1_1_1_1_1_1_1_1">#REF!</definedName>
    <definedName name="Excel_BuiltIn_Print_Area_3_1_1_1_1_1_1_1_1_1">#REF!</definedName>
    <definedName name="Excel_BuiltIn_Print_Area_3_1_1_1_1_16">#REF!</definedName>
    <definedName name="Excel_BuiltIn_Print_Area_3_1_1_1_1_16_1">#REF!</definedName>
    <definedName name="Excel_BuiltIn_Print_Area_3_1_1_1_1_2">#REF!</definedName>
    <definedName name="Excel_BuiltIn_Print_Area_3_1_1_1_1_2_1">#REF!</definedName>
    <definedName name="Excel_BuiltIn_Print_Area_3_1_1_1_1_27">#REF!</definedName>
    <definedName name="Excel_BuiltIn_Print_Area_3_1_1_1_1_27_1">#REF!</definedName>
    <definedName name="Excel_BuiltIn_Print_Area_3_1_1_1_1_4">#REF!</definedName>
    <definedName name="Excel_BuiltIn_Print_Area_3_1_1_1_1_4_1">#REF!</definedName>
    <definedName name="Excel_BuiltIn_Print_Area_3_1_1_1_16">#REF!</definedName>
    <definedName name="Excel_BuiltIn_Print_Area_3_1_1_1_16_1">#REF!</definedName>
    <definedName name="Excel_BuiltIn_Print_Area_3_1_1_1_2">#REF!</definedName>
    <definedName name="Excel_BuiltIn_Print_Area_3_1_1_1_2_1">#REF!</definedName>
    <definedName name="Excel_BuiltIn_Print_Area_3_1_1_1_27">#REF!</definedName>
    <definedName name="Excel_BuiltIn_Print_Area_3_1_1_1_27_1">#REF!</definedName>
    <definedName name="Excel_BuiltIn_Print_Area_3_1_1_1_4">#REF!</definedName>
    <definedName name="Excel_BuiltIn_Print_Area_3_1_1_1_4_1">#REF!</definedName>
    <definedName name="Excel_BuiltIn_Print_Area_3_1_1_16">#REF!</definedName>
    <definedName name="Excel_BuiltIn_Print_Area_3_1_1_2">#REF!</definedName>
    <definedName name="Excel_BuiltIn_Print_Area_3_1_1_27">#REF!</definedName>
    <definedName name="Excel_BuiltIn_Print_Area_3_1_1_4">#REF!</definedName>
    <definedName name="Excel_BuiltIn_Print_Area_3_1_1_5">#REF!</definedName>
    <definedName name="Excel_BuiltIn_Print_Area_3_1_10">#REF!</definedName>
    <definedName name="Excel_BuiltIn_Print_Area_3_1_10_16">#REF!</definedName>
    <definedName name="Excel_BuiltIn_Print_Area_3_1_10_2">#REF!</definedName>
    <definedName name="Excel_BuiltIn_Print_Area_3_1_10_27">#REF!</definedName>
    <definedName name="Excel_BuiltIn_Print_Area_3_1_10_4">#REF!</definedName>
    <definedName name="Excel_BuiltIn_Print_Area_3_1_11">#REF!</definedName>
    <definedName name="Excel_BuiltIn_Print_Area_3_1_11_16">#REF!</definedName>
    <definedName name="Excel_BuiltIn_Print_Area_3_1_11_2">#REF!</definedName>
    <definedName name="Excel_BuiltIn_Print_Area_3_1_11_27">#REF!</definedName>
    <definedName name="Excel_BuiltIn_Print_Area_3_1_11_4">#REF!</definedName>
    <definedName name="Excel_BuiltIn_Print_Area_3_1_12">#REF!</definedName>
    <definedName name="Excel_BuiltIn_Print_Area_3_1_12_16">#REF!</definedName>
    <definedName name="Excel_BuiltIn_Print_Area_3_1_12_2">#REF!</definedName>
    <definedName name="Excel_BuiltIn_Print_Area_3_1_12_27">#REF!</definedName>
    <definedName name="Excel_BuiltIn_Print_Area_3_1_12_4">#REF!</definedName>
    <definedName name="Excel_BuiltIn_Print_Area_3_1_13">#REF!</definedName>
    <definedName name="Excel_BuiltIn_Print_Area_3_1_13_16">#REF!</definedName>
    <definedName name="Excel_BuiltIn_Print_Area_3_1_13_2">#REF!</definedName>
    <definedName name="Excel_BuiltIn_Print_Area_3_1_13_27">#REF!</definedName>
    <definedName name="Excel_BuiltIn_Print_Area_3_1_13_4">#REF!</definedName>
    <definedName name="Excel_BuiltIn_Print_Area_3_1_14">#REF!</definedName>
    <definedName name="Excel_BuiltIn_Print_Area_3_1_14_16">#REF!</definedName>
    <definedName name="Excel_BuiltIn_Print_Area_3_1_14_2">#REF!</definedName>
    <definedName name="Excel_BuiltIn_Print_Area_3_1_14_27">#REF!</definedName>
    <definedName name="Excel_BuiltIn_Print_Area_3_1_14_4">#REF!</definedName>
    <definedName name="Excel_BuiltIn_Print_Area_3_1_15">#REF!</definedName>
    <definedName name="Excel_BuiltIn_Print_Area_3_1_15_16">#REF!</definedName>
    <definedName name="Excel_BuiltIn_Print_Area_3_1_15_2">#REF!</definedName>
    <definedName name="Excel_BuiltIn_Print_Area_3_1_15_27">#REF!</definedName>
    <definedName name="Excel_BuiltIn_Print_Area_3_1_15_4">#REF!</definedName>
    <definedName name="Excel_BuiltIn_Print_Area_3_1_16">#REF!</definedName>
    <definedName name="Excel_BuiltIn_Print_Area_3_1_16_1">#REF!</definedName>
    <definedName name="Excel_BuiltIn_Print_Area_3_1_16_16">#REF!</definedName>
    <definedName name="Excel_BuiltIn_Print_Area_3_1_16_2">#REF!</definedName>
    <definedName name="Excel_BuiltIn_Print_Area_3_1_16_27">#REF!</definedName>
    <definedName name="Excel_BuiltIn_Print_Area_3_1_16_4">#REF!</definedName>
    <definedName name="Excel_BuiltIn_Print_Area_3_1_17">#REF!</definedName>
    <definedName name="Excel_BuiltIn_Print_Area_3_1_17_16">#REF!</definedName>
    <definedName name="Excel_BuiltIn_Print_Area_3_1_17_2">#REF!</definedName>
    <definedName name="Excel_BuiltIn_Print_Area_3_1_17_27">#REF!</definedName>
    <definedName name="Excel_BuiltIn_Print_Area_3_1_17_4">#REF!</definedName>
    <definedName name="Excel_BuiltIn_Print_Area_3_1_2">#REF!</definedName>
    <definedName name="Excel_BuiltIn_Print_Area_3_1_2_1">#REF!</definedName>
    <definedName name="Excel_BuiltIn_Print_Area_3_1_2_16">#REF!</definedName>
    <definedName name="Excel_BuiltIn_Print_Area_3_1_2_2">#REF!</definedName>
    <definedName name="Excel_BuiltIn_Print_Area_3_1_2_27">#REF!</definedName>
    <definedName name="Excel_BuiltIn_Print_Area_3_1_2_4">#REF!</definedName>
    <definedName name="Excel_BuiltIn_Print_Area_3_1_20">#REF!</definedName>
    <definedName name="Excel_BuiltIn_Print_Area_3_1_20_16">#REF!</definedName>
    <definedName name="Excel_BuiltIn_Print_Area_3_1_20_2">#REF!</definedName>
    <definedName name="Excel_BuiltIn_Print_Area_3_1_20_27">#REF!</definedName>
    <definedName name="Excel_BuiltIn_Print_Area_3_1_20_4">#REF!</definedName>
    <definedName name="Excel_BuiltIn_Print_Area_3_1_27">#REF!</definedName>
    <definedName name="Excel_BuiltIn_Print_Area_3_1_3">#REF!</definedName>
    <definedName name="Excel_BuiltIn_Print_Area_3_1_3_16">#REF!</definedName>
    <definedName name="Excel_BuiltIn_Print_Area_3_1_3_2">#REF!</definedName>
    <definedName name="Excel_BuiltIn_Print_Area_3_1_3_27">#REF!</definedName>
    <definedName name="Excel_BuiltIn_Print_Area_3_1_3_4">#REF!</definedName>
    <definedName name="Excel_BuiltIn_Print_Area_3_1_4">#REF!</definedName>
    <definedName name="Excel_BuiltIn_Print_Area_3_1_5">#REF!</definedName>
    <definedName name="Excel_BuiltIn_Print_Area_3_1_5_1">#REF!</definedName>
    <definedName name="Excel_BuiltIn_Print_Area_3_1_5_16">#REF!</definedName>
    <definedName name="Excel_BuiltIn_Print_Area_3_1_5_2">#REF!</definedName>
    <definedName name="Excel_BuiltIn_Print_Area_3_1_5_27">#REF!</definedName>
    <definedName name="Excel_BuiltIn_Print_Area_3_1_5_4">#REF!</definedName>
    <definedName name="Excel_BuiltIn_Print_Area_3_1_6">#REF!</definedName>
    <definedName name="Excel_BuiltIn_Print_Area_3_1_6_16">#REF!</definedName>
    <definedName name="Excel_BuiltIn_Print_Area_3_1_6_2">#REF!</definedName>
    <definedName name="Excel_BuiltIn_Print_Area_3_1_6_27">#REF!</definedName>
    <definedName name="Excel_BuiltIn_Print_Area_3_1_6_4">#REF!</definedName>
    <definedName name="Excel_BuiltIn_Print_Area_3_1_7">#REF!</definedName>
    <definedName name="Excel_BuiltIn_Print_Area_3_1_7_16">#REF!</definedName>
    <definedName name="Excel_BuiltIn_Print_Area_3_1_7_2">#REF!</definedName>
    <definedName name="Excel_BuiltIn_Print_Area_3_1_7_27">#REF!</definedName>
    <definedName name="Excel_BuiltIn_Print_Area_3_1_7_4">#REF!</definedName>
    <definedName name="Excel_BuiltIn_Print_Area_3_1_8">#REF!</definedName>
    <definedName name="Excel_BuiltIn_Print_Area_3_1_8_16">#REF!</definedName>
    <definedName name="Excel_BuiltIn_Print_Area_3_1_8_2">#REF!</definedName>
    <definedName name="Excel_BuiltIn_Print_Area_3_1_8_27">#REF!</definedName>
    <definedName name="Excel_BuiltIn_Print_Area_3_1_8_4">#REF!</definedName>
    <definedName name="Excel_BuiltIn_Print_Area_3_1_9">#REF!</definedName>
    <definedName name="Excel_BuiltIn_Print_Area_3_1_9_16">#REF!</definedName>
    <definedName name="Excel_BuiltIn_Print_Area_3_1_9_2">#REF!</definedName>
    <definedName name="Excel_BuiltIn_Print_Area_3_1_9_27">#REF!</definedName>
    <definedName name="Excel_BuiltIn_Print_Area_3_1_9_4">#REF!</definedName>
    <definedName name="Excel_BuiltIn_Print_Area_3_16">#REF!</definedName>
    <definedName name="Excel_BuiltIn_Print_Area_3_2">#REF!</definedName>
    <definedName name="Excel_BuiltIn_Print_Area_3_27">#REF!</definedName>
    <definedName name="Excel_BuiltIn_Print_Area_3_4">#REF!</definedName>
    <definedName name="Excel_BuiltIn_Print_Area_4">#REF!</definedName>
    <definedName name="Excel_BuiltIn_Print_Area_4_1" localSheetId="22">#REF!</definedName>
    <definedName name="Excel_BuiltIn_Print_Area_4_1" localSheetId="4">#REF!</definedName>
    <definedName name="Excel_BuiltIn_Print_Area_4_1" localSheetId="20">#REF!</definedName>
    <definedName name="Excel_BuiltIn_Print_Area_4_1">#REF!</definedName>
    <definedName name="Excel_BuiltIn_Print_Area_4_1_1" localSheetId="22">#REF!</definedName>
    <definedName name="Excel_BuiltIn_Print_Area_4_1_1" localSheetId="4">#REF!</definedName>
    <definedName name="Excel_BuiltIn_Print_Area_4_1_1" localSheetId="20">#REF!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4_1_1_1_1_1_1">#REF!</definedName>
    <definedName name="Excel_BuiltIn_Print_Area_4_1_1_1_1_1_1_1">#REF!</definedName>
    <definedName name="Excel_BuiltIn_Print_Area_4_1_1_1_1_1_1_1_1">#REF!</definedName>
    <definedName name="Excel_BuiltIn_Print_Area_4_1_1_1_1_1_1_1_1_1">#REF!</definedName>
    <definedName name="Excel_BuiltIn_Print_Area_4_1_1_1_1_1_1_1_1_1_1">#REF!</definedName>
    <definedName name="Excel_BuiltIn_Print_Area_4_1_1_1_1_1_1_1_1_1_1_1">#REF!</definedName>
    <definedName name="Excel_BuiltIn_Print_Area_4_1_1_1_1_1_1_1_1_1_1_1_1">#REF!</definedName>
    <definedName name="Excel_BuiltIn_Print_Area_4_1_1_1_1_16">#REF!</definedName>
    <definedName name="Excel_BuiltIn_Print_Area_4_1_1_1_1_2">#REF!</definedName>
    <definedName name="Excel_BuiltIn_Print_Area_4_1_1_1_1_27">#REF!</definedName>
    <definedName name="Excel_BuiltIn_Print_Area_4_1_1_1_1_4">#REF!</definedName>
    <definedName name="Excel_BuiltIn_Print_Area_4_1_1_1_16">#REF!</definedName>
    <definedName name="Excel_BuiltIn_Print_Area_4_1_1_1_2">#REF!</definedName>
    <definedName name="Excel_BuiltIn_Print_Area_4_1_1_1_27">#REF!</definedName>
    <definedName name="Excel_BuiltIn_Print_Area_4_1_1_1_4">#REF!</definedName>
    <definedName name="Excel_BuiltIn_Print_Area_4_1_1_10">#REF!</definedName>
    <definedName name="Excel_BuiltIn_Print_Area_4_1_1_10_16">#REF!</definedName>
    <definedName name="Excel_BuiltIn_Print_Area_4_1_1_10_2">#REF!</definedName>
    <definedName name="Excel_BuiltIn_Print_Area_4_1_1_10_27">#REF!</definedName>
    <definedName name="Excel_BuiltIn_Print_Area_4_1_1_10_4">#REF!</definedName>
    <definedName name="Excel_BuiltIn_Print_Area_4_1_1_11">#REF!</definedName>
    <definedName name="Excel_BuiltIn_Print_Area_4_1_1_11_16">#REF!</definedName>
    <definedName name="Excel_BuiltIn_Print_Area_4_1_1_11_2">#REF!</definedName>
    <definedName name="Excel_BuiltIn_Print_Area_4_1_1_11_27">#REF!</definedName>
    <definedName name="Excel_BuiltIn_Print_Area_4_1_1_11_4">#REF!</definedName>
    <definedName name="Excel_BuiltIn_Print_Area_4_1_1_12">#REF!</definedName>
    <definedName name="Excel_BuiltIn_Print_Area_4_1_1_12_16">#REF!</definedName>
    <definedName name="Excel_BuiltIn_Print_Area_4_1_1_12_2">#REF!</definedName>
    <definedName name="Excel_BuiltIn_Print_Area_4_1_1_12_27">#REF!</definedName>
    <definedName name="Excel_BuiltIn_Print_Area_4_1_1_12_4">#REF!</definedName>
    <definedName name="Excel_BuiltIn_Print_Area_4_1_1_13">#REF!</definedName>
    <definedName name="Excel_BuiltIn_Print_Area_4_1_1_13_16">#REF!</definedName>
    <definedName name="Excel_BuiltIn_Print_Area_4_1_1_13_2">#REF!</definedName>
    <definedName name="Excel_BuiltIn_Print_Area_4_1_1_13_27">#REF!</definedName>
    <definedName name="Excel_BuiltIn_Print_Area_4_1_1_13_4">#REF!</definedName>
    <definedName name="Excel_BuiltIn_Print_Area_4_1_1_14">#REF!</definedName>
    <definedName name="Excel_BuiltIn_Print_Area_4_1_1_14_16">#REF!</definedName>
    <definedName name="Excel_BuiltIn_Print_Area_4_1_1_14_2">#REF!</definedName>
    <definedName name="Excel_BuiltIn_Print_Area_4_1_1_14_27">#REF!</definedName>
    <definedName name="Excel_BuiltIn_Print_Area_4_1_1_14_4">#REF!</definedName>
    <definedName name="Excel_BuiltIn_Print_Area_4_1_1_15">#REF!</definedName>
    <definedName name="Excel_BuiltIn_Print_Area_4_1_1_15_16">#REF!</definedName>
    <definedName name="Excel_BuiltIn_Print_Area_4_1_1_15_2">#REF!</definedName>
    <definedName name="Excel_BuiltIn_Print_Area_4_1_1_15_27">#REF!</definedName>
    <definedName name="Excel_BuiltIn_Print_Area_4_1_1_15_4">#REF!</definedName>
    <definedName name="Excel_BuiltIn_Print_Area_4_1_1_16">#REF!</definedName>
    <definedName name="Excel_BuiltIn_Print_Area_4_1_1_16_1">#REF!</definedName>
    <definedName name="Excel_BuiltIn_Print_Area_4_1_1_16_16">#REF!</definedName>
    <definedName name="Excel_BuiltIn_Print_Area_4_1_1_16_2">#REF!</definedName>
    <definedName name="Excel_BuiltIn_Print_Area_4_1_1_16_27">#REF!</definedName>
    <definedName name="Excel_BuiltIn_Print_Area_4_1_1_16_4">#REF!</definedName>
    <definedName name="Excel_BuiltIn_Print_Area_4_1_1_17">#REF!</definedName>
    <definedName name="Excel_BuiltIn_Print_Area_4_1_1_17_16">#REF!</definedName>
    <definedName name="Excel_BuiltIn_Print_Area_4_1_1_17_2">#REF!</definedName>
    <definedName name="Excel_BuiltIn_Print_Area_4_1_1_17_27">#REF!</definedName>
    <definedName name="Excel_BuiltIn_Print_Area_4_1_1_17_4">#REF!</definedName>
    <definedName name="Excel_BuiltIn_Print_Area_4_1_1_2">#REF!</definedName>
    <definedName name="Excel_BuiltIn_Print_Area_4_1_1_2_1">#REF!</definedName>
    <definedName name="Excel_BuiltIn_Print_Area_4_1_1_2_16">#REF!</definedName>
    <definedName name="Excel_BuiltIn_Print_Area_4_1_1_2_2">#REF!</definedName>
    <definedName name="Excel_BuiltIn_Print_Area_4_1_1_2_27">#REF!</definedName>
    <definedName name="Excel_BuiltIn_Print_Area_4_1_1_2_4">#REF!</definedName>
    <definedName name="Excel_BuiltIn_Print_Area_4_1_1_20">#REF!</definedName>
    <definedName name="Excel_BuiltIn_Print_Area_4_1_1_20_16">#REF!</definedName>
    <definedName name="Excel_BuiltIn_Print_Area_4_1_1_20_2">#REF!</definedName>
    <definedName name="Excel_BuiltIn_Print_Area_4_1_1_20_27">#REF!</definedName>
    <definedName name="Excel_BuiltIn_Print_Area_4_1_1_20_4">#REF!</definedName>
    <definedName name="Excel_BuiltIn_Print_Area_4_1_1_27">#REF!</definedName>
    <definedName name="Excel_BuiltIn_Print_Area_4_1_1_3">#REF!</definedName>
    <definedName name="Excel_BuiltIn_Print_Area_4_1_1_3_16">#REF!</definedName>
    <definedName name="Excel_BuiltIn_Print_Area_4_1_1_3_2">#REF!</definedName>
    <definedName name="Excel_BuiltIn_Print_Area_4_1_1_3_27">#REF!</definedName>
    <definedName name="Excel_BuiltIn_Print_Area_4_1_1_3_4">#REF!</definedName>
    <definedName name="Excel_BuiltIn_Print_Area_4_1_1_4">#REF!</definedName>
    <definedName name="Excel_BuiltIn_Print_Area_4_1_1_5">#REF!</definedName>
    <definedName name="Excel_BuiltIn_Print_Area_4_1_1_5_1">#REF!</definedName>
    <definedName name="Excel_BuiltIn_Print_Area_4_1_1_5_16">#REF!</definedName>
    <definedName name="Excel_BuiltIn_Print_Area_4_1_1_5_2">#REF!</definedName>
    <definedName name="Excel_BuiltIn_Print_Area_4_1_1_5_27">#REF!</definedName>
    <definedName name="Excel_BuiltIn_Print_Area_4_1_1_5_4">#REF!</definedName>
    <definedName name="Excel_BuiltIn_Print_Area_4_1_1_6">#REF!</definedName>
    <definedName name="Excel_BuiltIn_Print_Area_4_1_1_6_16">#REF!</definedName>
    <definedName name="Excel_BuiltIn_Print_Area_4_1_1_6_2">#REF!</definedName>
    <definedName name="Excel_BuiltIn_Print_Area_4_1_1_6_27">#REF!</definedName>
    <definedName name="Excel_BuiltIn_Print_Area_4_1_1_6_4">#REF!</definedName>
    <definedName name="Excel_BuiltIn_Print_Area_4_1_1_7">#REF!</definedName>
    <definedName name="Excel_BuiltIn_Print_Area_4_1_1_7_16">#REF!</definedName>
    <definedName name="Excel_BuiltIn_Print_Area_4_1_1_7_2">#REF!</definedName>
    <definedName name="Excel_BuiltIn_Print_Area_4_1_1_7_27">#REF!</definedName>
    <definedName name="Excel_BuiltIn_Print_Area_4_1_1_7_4">#REF!</definedName>
    <definedName name="Excel_BuiltIn_Print_Area_4_1_1_8">#REF!</definedName>
    <definedName name="Excel_BuiltIn_Print_Area_4_1_1_8_16">#REF!</definedName>
    <definedName name="Excel_BuiltIn_Print_Area_4_1_1_8_2">#REF!</definedName>
    <definedName name="Excel_BuiltIn_Print_Area_4_1_1_8_27">#REF!</definedName>
    <definedName name="Excel_BuiltIn_Print_Area_4_1_1_8_4">#REF!</definedName>
    <definedName name="Excel_BuiltIn_Print_Area_4_1_1_9">#REF!</definedName>
    <definedName name="Excel_BuiltIn_Print_Area_4_1_1_9_16">#REF!</definedName>
    <definedName name="Excel_BuiltIn_Print_Area_4_1_1_9_2">#REF!</definedName>
    <definedName name="Excel_BuiltIn_Print_Area_4_1_1_9_27">#REF!</definedName>
    <definedName name="Excel_BuiltIn_Print_Area_4_1_1_9_4">#REF!</definedName>
    <definedName name="Excel_BuiltIn_Print_Area_4_1_10">#REF!</definedName>
    <definedName name="Excel_BuiltIn_Print_Area_4_1_10_16">#REF!</definedName>
    <definedName name="Excel_BuiltIn_Print_Area_4_1_10_2">#REF!</definedName>
    <definedName name="Excel_BuiltIn_Print_Area_4_1_10_27">#REF!</definedName>
    <definedName name="Excel_BuiltIn_Print_Area_4_1_10_4">#REF!</definedName>
    <definedName name="Excel_BuiltIn_Print_Area_4_1_11">#REF!</definedName>
    <definedName name="Excel_BuiltIn_Print_Area_4_1_11_16">#REF!</definedName>
    <definedName name="Excel_BuiltIn_Print_Area_4_1_11_2">#REF!</definedName>
    <definedName name="Excel_BuiltIn_Print_Area_4_1_11_27">#REF!</definedName>
    <definedName name="Excel_BuiltIn_Print_Area_4_1_11_4">#REF!</definedName>
    <definedName name="Excel_BuiltIn_Print_Area_4_1_12">#REF!</definedName>
    <definedName name="Excel_BuiltIn_Print_Area_4_1_12_16">#REF!</definedName>
    <definedName name="Excel_BuiltIn_Print_Area_4_1_12_2">#REF!</definedName>
    <definedName name="Excel_BuiltIn_Print_Area_4_1_12_27">#REF!</definedName>
    <definedName name="Excel_BuiltIn_Print_Area_4_1_12_4">#REF!</definedName>
    <definedName name="Excel_BuiltIn_Print_Area_4_1_13">#REF!</definedName>
    <definedName name="Excel_BuiltIn_Print_Area_4_1_13_16">#REF!</definedName>
    <definedName name="Excel_BuiltIn_Print_Area_4_1_13_2">#REF!</definedName>
    <definedName name="Excel_BuiltIn_Print_Area_4_1_13_27">#REF!</definedName>
    <definedName name="Excel_BuiltIn_Print_Area_4_1_13_4">#REF!</definedName>
    <definedName name="Excel_BuiltIn_Print_Area_4_1_14">#REF!</definedName>
    <definedName name="Excel_BuiltIn_Print_Area_4_1_14_16">#REF!</definedName>
    <definedName name="Excel_BuiltIn_Print_Area_4_1_14_2">#REF!</definedName>
    <definedName name="Excel_BuiltIn_Print_Area_4_1_14_27">#REF!</definedName>
    <definedName name="Excel_BuiltIn_Print_Area_4_1_14_4">#REF!</definedName>
    <definedName name="Excel_BuiltIn_Print_Area_4_1_15">#REF!</definedName>
    <definedName name="Excel_BuiltIn_Print_Area_4_1_15_16">#REF!</definedName>
    <definedName name="Excel_BuiltIn_Print_Area_4_1_15_2">#REF!</definedName>
    <definedName name="Excel_BuiltIn_Print_Area_4_1_15_27">#REF!</definedName>
    <definedName name="Excel_BuiltIn_Print_Area_4_1_15_4">#REF!</definedName>
    <definedName name="Excel_BuiltIn_Print_Area_4_1_16">#REF!</definedName>
    <definedName name="Excel_BuiltIn_Print_Area_4_1_16_1">#REF!</definedName>
    <definedName name="Excel_BuiltIn_Print_Area_4_1_16_16">#REF!</definedName>
    <definedName name="Excel_BuiltIn_Print_Area_4_1_16_2">#REF!</definedName>
    <definedName name="Excel_BuiltIn_Print_Area_4_1_16_27">#REF!</definedName>
    <definedName name="Excel_BuiltIn_Print_Area_4_1_16_4">#REF!</definedName>
    <definedName name="Excel_BuiltIn_Print_Area_4_1_17">#REF!</definedName>
    <definedName name="Excel_BuiltIn_Print_Area_4_1_17_16">#REF!</definedName>
    <definedName name="Excel_BuiltIn_Print_Area_4_1_17_2">#REF!</definedName>
    <definedName name="Excel_BuiltIn_Print_Area_4_1_17_27">#REF!</definedName>
    <definedName name="Excel_BuiltIn_Print_Area_4_1_17_4">#REF!</definedName>
    <definedName name="Excel_BuiltIn_Print_Area_4_1_2">#REF!</definedName>
    <definedName name="Excel_BuiltIn_Print_Area_4_1_2_1">#REF!</definedName>
    <definedName name="Excel_BuiltIn_Print_Area_4_1_2_16">#REF!</definedName>
    <definedName name="Excel_BuiltIn_Print_Area_4_1_2_2">#REF!</definedName>
    <definedName name="Excel_BuiltIn_Print_Area_4_1_2_27">#REF!</definedName>
    <definedName name="Excel_BuiltIn_Print_Area_4_1_2_4">#REF!</definedName>
    <definedName name="Excel_BuiltIn_Print_Area_4_1_20">#REF!</definedName>
    <definedName name="Excel_BuiltIn_Print_Area_4_1_20_16">#REF!</definedName>
    <definedName name="Excel_BuiltIn_Print_Area_4_1_20_2">#REF!</definedName>
    <definedName name="Excel_BuiltIn_Print_Area_4_1_20_27">#REF!</definedName>
    <definedName name="Excel_BuiltIn_Print_Area_4_1_20_4">#REF!</definedName>
    <definedName name="Excel_BuiltIn_Print_Area_4_1_27">#REF!</definedName>
    <definedName name="Excel_BuiltIn_Print_Area_4_1_3">#REF!</definedName>
    <definedName name="Excel_BuiltIn_Print_Area_4_1_3_16">#REF!</definedName>
    <definedName name="Excel_BuiltIn_Print_Area_4_1_3_2">#REF!</definedName>
    <definedName name="Excel_BuiltIn_Print_Area_4_1_3_27">#REF!</definedName>
    <definedName name="Excel_BuiltIn_Print_Area_4_1_3_4">#REF!</definedName>
    <definedName name="Excel_BuiltIn_Print_Area_4_1_4">#REF!</definedName>
    <definedName name="Excel_BuiltIn_Print_Area_4_1_5">#REF!</definedName>
    <definedName name="Excel_BuiltIn_Print_Area_4_1_5_1">#REF!</definedName>
    <definedName name="Excel_BuiltIn_Print_Area_4_1_5_16">#REF!</definedName>
    <definedName name="Excel_BuiltIn_Print_Area_4_1_5_2">#REF!</definedName>
    <definedName name="Excel_BuiltIn_Print_Area_4_1_5_27">#REF!</definedName>
    <definedName name="Excel_BuiltIn_Print_Area_4_1_5_4">#REF!</definedName>
    <definedName name="Excel_BuiltIn_Print_Area_4_1_6">#REF!</definedName>
    <definedName name="Excel_BuiltIn_Print_Area_4_1_6_16">#REF!</definedName>
    <definedName name="Excel_BuiltIn_Print_Area_4_1_6_2">#REF!</definedName>
    <definedName name="Excel_BuiltIn_Print_Area_4_1_6_27">#REF!</definedName>
    <definedName name="Excel_BuiltIn_Print_Area_4_1_6_4">#REF!</definedName>
    <definedName name="Excel_BuiltIn_Print_Area_4_1_7">#REF!</definedName>
    <definedName name="Excel_BuiltIn_Print_Area_4_1_7_16">#REF!</definedName>
    <definedName name="Excel_BuiltIn_Print_Area_4_1_7_2">#REF!</definedName>
    <definedName name="Excel_BuiltIn_Print_Area_4_1_7_27">#REF!</definedName>
    <definedName name="Excel_BuiltIn_Print_Area_4_1_7_4">#REF!</definedName>
    <definedName name="Excel_BuiltIn_Print_Area_4_1_8">#REF!</definedName>
    <definedName name="Excel_BuiltIn_Print_Area_4_1_8_16">#REF!</definedName>
    <definedName name="Excel_BuiltIn_Print_Area_4_1_8_2">#REF!</definedName>
    <definedName name="Excel_BuiltIn_Print_Area_4_1_8_27">#REF!</definedName>
    <definedName name="Excel_BuiltIn_Print_Area_4_1_8_4">#REF!</definedName>
    <definedName name="Excel_BuiltIn_Print_Area_4_1_9">#REF!</definedName>
    <definedName name="Excel_BuiltIn_Print_Area_4_1_9_16">#REF!</definedName>
    <definedName name="Excel_BuiltIn_Print_Area_4_1_9_2">#REF!</definedName>
    <definedName name="Excel_BuiltIn_Print_Area_4_1_9_27">#REF!</definedName>
    <definedName name="Excel_BuiltIn_Print_Area_4_1_9_4">#REF!</definedName>
    <definedName name="Excel_BuiltIn_Print_Area_4_2">"$#REF!.#REF!$#REF!"</definedName>
    <definedName name="Excel_BuiltIn_Print_Area_4_4">"$#REF!.#REF!$#REF!"</definedName>
    <definedName name="Excel_BuiltIn_Print_Area_4_6">"$#REF!.$#REF!$#REF!"</definedName>
    <definedName name="Excel_BuiltIn_Print_Area_5" localSheetId="18">#REF!</definedName>
    <definedName name="Excel_BuiltIn_Print_Area_5">#REF!</definedName>
    <definedName name="Excel_BuiltIn_Print_Area_5_1" localSheetId="18">#REF!</definedName>
    <definedName name="Excel_BuiltIn_Print_Area_5_1">#REF!</definedName>
    <definedName name="Excel_BuiltIn_Print_Area_5_1_1" localSheetId="18">#REF!</definedName>
    <definedName name="Excel_BuiltIn_Print_Area_5_1_1">#REF!</definedName>
    <definedName name="Excel_BuiltIn_Print_Area_5_1_1_1">#REF!</definedName>
    <definedName name="Excel_BuiltIn_Print_Area_5_1_1_1_1">#REF!</definedName>
    <definedName name="Excel_BuiltIn_Print_Area_5_1_1_1_1_1">#REF!</definedName>
    <definedName name="Excel_BuiltIn_Print_Area_5_1_1_1_1_1_1">#REF!</definedName>
    <definedName name="Excel_BuiltIn_Print_Area_5_1_1_1_1_1_1_1">#REF!</definedName>
    <definedName name="Excel_BuiltIn_Print_Area_5_1_1_1_1_1_1_1_1">#REF!</definedName>
    <definedName name="Excel_BuiltIn_Print_Area_5_1_1_1_1_16">#REF!</definedName>
    <definedName name="Excel_BuiltIn_Print_Area_5_1_1_1_1_16_1">#REF!</definedName>
    <definedName name="Excel_BuiltIn_Print_Area_5_1_1_1_1_2">#REF!</definedName>
    <definedName name="Excel_BuiltIn_Print_Area_5_1_1_1_1_2_1">#REF!</definedName>
    <definedName name="Excel_BuiltIn_Print_Area_5_1_1_1_1_27">#REF!</definedName>
    <definedName name="Excel_BuiltIn_Print_Area_5_1_1_1_1_4">#REF!</definedName>
    <definedName name="Excel_BuiltIn_Print_Area_5_1_1_1_1_4_1">#REF!</definedName>
    <definedName name="Excel_BuiltIn_Print_Area_5_1_1_1_16">#REF!</definedName>
    <definedName name="Excel_BuiltIn_Print_Area_5_1_1_1_2">#REF!</definedName>
    <definedName name="Excel_BuiltIn_Print_Area_5_1_1_1_27">#REF!</definedName>
    <definedName name="Excel_BuiltIn_Print_Area_5_1_1_1_4">#REF!</definedName>
    <definedName name="Excel_BuiltIn_Print_Area_5_1_1_10">#REF!</definedName>
    <definedName name="Excel_BuiltIn_Print_Area_5_1_1_10_16">#REF!</definedName>
    <definedName name="Excel_BuiltIn_Print_Area_5_1_1_10_2">#REF!</definedName>
    <definedName name="Excel_BuiltIn_Print_Area_5_1_1_10_27">#REF!</definedName>
    <definedName name="Excel_BuiltIn_Print_Area_5_1_1_10_4">#REF!</definedName>
    <definedName name="Excel_BuiltIn_Print_Area_5_1_1_11">#REF!</definedName>
    <definedName name="Excel_BuiltIn_Print_Area_5_1_1_11_16">#REF!</definedName>
    <definedName name="Excel_BuiltIn_Print_Area_5_1_1_11_2">#REF!</definedName>
    <definedName name="Excel_BuiltIn_Print_Area_5_1_1_11_27">#REF!</definedName>
    <definedName name="Excel_BuiltIn_Print_Area_5_1_1_11_4">#REF!</definedName>
    <definedName name="Excel_BuiltIn_Print_Area_5_1_1_12">#REF!</definedName>
    <definedName name="Excel_BuiltIn_Print_Area_5_1_1_12_16">#REF!</definedName>
    <definedName name="Excel_BuiltIn_Print_Area_5_1_1_12_2">#REF!</definedName>
    <definedName name="Excel_BuiltIn_Print_Area_5_1_1_12_27">#REF!</definedName>
    <definedName name="Excel_BuiltIn_Print_Area_5_1_1_12_4">#REF!</definedName>
    <definedName name="Excel_BuiltIn_Print_Area_5_1_1_13">#REF!</definedName>
    <definedName name="Excel_BuiltIn_Print_Area_5_1_1_13_16">#REF!</definedName>
    <definedName name="Excel_BuiltIn_Print_Area_5_1_1_13_2">#REF!</definedName>
    <definedName name="Excel_BuiltIn_Print_Area_5_1_1_13_27">#REF!</definedName>
    <definedName name="Excel_BuiltIn_Print_Area_5_1_1_13_4">#REF!</definedName>
    <definedName name="Excel_BuiltIn_Print_Area_5_1_1_14">#REF!</definedName>
    <definedName name="Excel_BuiltIn_Print_Area_5_1_1_14_16">#REF!</definedName>
    <definedName name="Excel_BuiltIn_Print_Area_5_1_1_14_2">#REF!</definedName>
    <definedName name="Excel_BuiltIn_Print_Area_5_1_1_14_27">#REF!</definedName>
    <definedName name="Excel_BuiltIn_Print_Area_5_1_1_14_4">#REF!</definedName>
    <definedName name="Excel_BuiltIn_Print_Area_5_1_1_15">#REF!</definedName>
    <definedName name="Excel_BuiltIn_Print_Area_5_1_1_15_16">#REF!</definedName>
    <definedName name="Excel_BuiltIn_Print_Area_5_1_1_15_2">#REF!</definedName>
    <definedName name="Excel_BuiltIn_Print_Area_5_1_1_15_27">#REF!</definedName>
    <definedName name="Excel_BuiltIn_Print_Area_5_1_1_15_4">#REF!</definedName>
    <definedName name="Excel_BuiltIn_Print_Area_5_1_1_16">#REF!</definedName>
    <definedName name="Excel_BuiltIn_Print_Area_5_1_1_16_1">#REF!</definedName>
    <definedName name="Excel_BuiltIn_Print_Area_5_1_1_16_16">#REF!</definedName>
    <definedName name="Excel_BuiltIn_Print_Area_5_1_1_16_2">#REF!</definedName>
    <definedName name="Excel_BuiltIn_Print_Area_5_1_1_16_27">#REF!</definedName>
    <definedName name="Excel_BuiltIn_Print_Area_5_1_1_16_4">#REF!</definedName>
    <definedName name="Excel_BuiltIn_Print_Area_5_1_1_17">#REF!</definedName>
    <definedName name="Excel_BuiltIn_Print_Area_5_1_1_17_16">#REF!</definedName>
    <definedName name="Excel_BuiltIn_Print_Area_5_1_1_17_2">#REF!</definedName>
    <definedName name="Excel_BuiltIn_Print_Area_5_1_1_17_27">#REF!</definedName>
    <definedName name="Excel_BuiltIn_Print_Area_5_1_1_17_4">#REF!</definedName>
    <definedName name="Excel_BuiltIn_Print_Area_5_1_1_2">#REF!</definedName>
    <definedName name="Excel_BuiltIn_Print_Area_5_1_1_2_1">#REF!</definedName>
    <definedName name="Excel_BuiltIn_Print_Area_5_1_1_2_16">#REF!</definedName>
    <definedName name="Excel_BuiltIn_Print_Area_5_1_1_2_2">#REF!</definedName>
    <definedName name="Excel_BuiltIn_Print_Area_5_1_1_2_27">#REF!</definedName>
    <definedName name="Excel_BuiltIn_Print_Area_5_1_1_2_4">#REF!</definedName>
    <definedName name="Excel_BuiltIn_Print_Area_5_1_1_20">#REF!</definedName>
    <definedName name="Excel_BuiltIn_Print_Area_5_1_1_20_16">#REF!</definedName>
    <definedName name="Excel_BuiltIn_Print_Area_5_1_1_20_2">#REF!</definedName>
    <definedName name="Excel_BuiltIn_Print_Area_5_1_1_20_27">#REF!</definedName>
    <definedName name="Excel_BuiltIn_Print_Area_5_1_1_20_4">#REF!</definedName>
    <definedName name="Excel_BuiltIn_Print_Area_5_1_1_27">#REF!</definedName>
    <definedName name="Excel_BuiltIn_Print_Area_5_1_1_3">#REF!</definedName>
    <definedName name="Excel_BuiltIn_Print_Area_5_1_1_3_16">#REF!</definedName>
    <definedName name="Excel_BuiltIn_Print_Area_5_1_1_3_2">#REF!</definedName>
    <definedName name="Excel_BuiltIn_Print_Area_5_1_1_3_27">#REF!</definedName>
    <definedName name="Excel_BuiltIn_Print_Area_5_1_1_3_4">#REF!</definedName>
    <definedName name="Excel_BuiltIn_Print_Area_5_1_1_4">#REF!</definedName>
    <definedName name="Excel_BuiltIn_Print_Area_5_1_1_5">#REF!</definedName>
    <definedName name="Excel_BuiltIn_Print_Area_5_1_1_5_1">#REF!</definedName>
    <definedName name="Excel_BuiltIn_Print_Area_5_1_1_5_16">#REF!</definedName>
    <definedName name="Excel_BuiltIn_Print_Area_5_1_1_5_2">#REF!</definedName>
    <definedName name="Excel_BuiltIn_Print_Area_5_1_1_5_27">#REF!</definedName>
    <definedName name="Excel_BuiltIn_Print_Area_5_1_1_5_4">#REF!</definedName>
    <definedName name="Excel_BuiltIn_Print_Area_5_1_1_6">#REF!</definedName>
    <definedName name="Excel_BuiltIn_Print_Area_5_1_1_6_16">#REF!</definedName>
    <definedName name="Excel_BuiltIn_Print_Area_5_1_1_6_2">#REF!</definedName>
    <definedName name="Excel_BuiltIn_Print_Area_5_1_1_6_27">#REF!</definedName>
    <definedName name="Excel_BuiltIn_Print_Area_5_1_1_6_4">#REF!</definedName>
    <definedName name="Excel_BuiltIn_Print_Area_5_1_1_7">#REF!</definedName>
    <definedName name="Excel_BuiltIn_Print_Area_5_1_1_7_16">#REF!</definedName>
    <definedName name="Excel_BuiltIn_Print_Area_5_1_1_7_2">#REF!</definedName>
    <definedName name="Excel_BuiltIn_Print_Area_5_1_1_7_27">#REF!</definedName>
    <definedName name="Excel_BuiltIn_Print_Area_5_1_1_7_4">#REF!</definedName>
    <definedName name="Excel_BuiltIn_Print_Area_5_1_1_8">#REF!</definedName>
    <definedName name="Excel_BuiltIn_Print_Area_5_1_1_8_16">#REF!</definedName>
    <definedName name="Excel_BuiltIn_Print_Area_5_1_1_8_2">#REF!</definedName>
    <definedName name="Excel_BuiltIn_Print_Area_5_1_1_8_27">#REF!</definedName>
    <definedName name="Excel_BuiltIn_Print_Area_5_1_1_8_4">#REF!</definedName>
    <definedName name="Excel_BuiltIn_Print_Area_5_1_1_9">#REF!</definedName>
    <definedName name="Excel_BuiltIn_Print_Area_5_1_1_9_16">#REF!</definedName>
    <definedName name="Excel_BuiltIn_Print_Area_5_1_1_9_2">#REF!</definedName>
    <definedName name="Excel_BuiltIn_Print_Area_5_1_1_9_27">#REF!</definedName>
    <definedName name="Excel_BuiltIn_Print_Area_5_1_1_9_4">#REF!</definedName>
    <definedName name="Excel_BuiltIn_Print_Area_5_1_10">#REF!</definedName>
    <definedName name="Excel_BuiltIn_Print_Area_5_1_10_16">#REF!</definedName>
    <definedName name="Excel_BuiltIn_Print_Area_5_1_10_2">#REF!</definedName>
    <definedName name="Excel_BuiltIn_Print_Area_5_1_10_27">#REF!</definedName>
    <definedName name="Excel_BuiltIn_Print_Area_5_1_10_4">#REF!</definedName>
    <definedName name="Excel_BuiltIn_Print_Area_5_1_11">#REF!</definedName>
    <definedName name="Excel_BuiltIn_Print_Area_5_1_11_16">#REF!</definedName>
    <definedName name="Excel_BuiltIn_Print_Area_5_1_11_2">#REF!</definedName>
    <definedName name="Excel_BuiltIn_Print_Area_5_1_11_27">#REF!</definedName>
    <definedName name="Excel_BuiltIn_Print_Area_5_1_11_4">#REF!</definedName>
    <definedName name="Excel_BuiltIn_Print_Area_5_1_12">#REF!</definedName>
    <definedName name="Excel_BuiltIn_Print_Area_5_1_12_16">#REF!</definedName>
    <definedName name="Excel_BuiltIn_Print_Area_5_1_12_2">#REF!</definedName>
    <definedName name="Excel_BuiltIn_Print_Area_5_1_12_27">#REF!</definedName>
    <definedName name="Excel_BuiltIn_Print_Area_5_1_12_4">#REF!</definedName>
    <definedName name="Excel_BuiltIn_Print_Area_5_1_13">#REF!</definedName>
    <definedName name="Excel_BuiltIn_Print_Area_5_1_13_16">#REF!</definedName>
    <definedName name="Excel_BuiltIn_Print_Area_5_1_13_2">#REF!</definedName>
    <definedName name="Excel_BuiltIn_Print_Area_5_1_13_27">#REF!</definedName>
    <definedName name="Excel_BuiltIn_Print_Area_5_1_13_4">#REF!</definedName>
    <definedName name="Excel_BuiltIn_Print_Area_5_1_14">#REF!</definedName>
    <definedName name="Excel_BuiltIn_Print_Area_5_1_14_16">#REF!</definedName>
    <definedName name="Excel_BuiltIn_Print_Area_5_1_14_2">#REF!</definedName>
    <definedName name="Excel_BuiltIn_Print_Area_5_1_14_27">#REF!</definedName>
    <definedName name="Excel_BuiltIn_Print_Area_5_1_14_4">#REF!</definedName>
    <definedName name="Excel_BuiltIn_Print_Area_5_1_15">#REF!</definedName>
    <definedName name="Excel_BuiltIn_Print_Area_5_1_15_16">#REF!</definedName>
    <definedName name="Excel_BuiltIn_Print_Area_5_1_15_2">#REF!</definedName>
    <definedName name="Excel_BuiltIn_Print_Area_5_1_15_27">#REF!</definedName>
    <definedName name="Excel_BuiltIn_Print_Area_5_1_15_4">#REF!</definedName>
    <definedName name="Excel_BuiltIn_Print_Area_5_1_16">#REF!</definedName>
    <definedName name="Excel_BuiltIn_Print_Area_5_1_16_1">#REF!</definedName>
    <definedName name="Excel_BuiltIn_Print_Area_5_1_16_16">#REF!</definedName>
    <definedName name="Excel_BuiltIn_Print_Area_5_1_16_2">#REF!</definedName>
    <definedName name="Excel_BuiltIn_Print_Area_5_1_16_27">#REF!</definedName>
    <definedName name="Excel_BuiltIn_Print_Area_5_1_16_4">#REF!</definedName>
    <definedName name="Excel_BuiltIn_Print_Area_5_1_17">#REF!</definedName>
    <definedName name="Excel_BuiltIn_Print_Area_5_1_17_16">#REF!</definedName>
    <definedName name="Excel_BuiltIn_Print_Area_5_1_17_2">#REF!</definedName>
    <definedName name="Excel_BuiltIn_Print_Area_5_1_17_27">#REF!</definedName>
    <definedName name="Excel_BuiltIn_Print_Area_5_1_17_4">#REF!</definedName>
    <definedName name="Excel_BuiltIn_Print_Area_5_1_2">#REF!</definedName>
    <definedName name="Excel_BuiltIn_Print_Area_5_1_2_1">#REF!</definedName>
    <definedName name="Excel_BuiltIn_Print_Area_5_1_2_16">#REF!</definedName>
    <definedName name="Excel_BuiltIn_Print_Area_5_1_2_2">#REF!</definedName>
    <definedName name="Excel_BuiltIn_Print_Area_5_1_2_27">#REF!</definedName>
    <definedName name="Excel_BuiltIn_Print_Area_5_1_2_4">#REF!</definedName>
    <definedName name="Excel_BuiltIn_Print_Area_5_1_20">#REF!</definedName>
    <definedName name="Excel_BuiltIn_Print_Area_5_1_20_16">#REF!</definedName>
    <definedName name="Excel_BuiltIn_Print_Area_5_1_20_2">#REF!</definedName>
    <definedName name="Excel_BuiltIn_Print_Area_5_1_20_27">#REF!</definedName>
    <definedName name="Excel_BuiltIn_Print_Area_5_1_20_4">#REF!</definedName>
    <definedName name="Excel_BuiltIn_Print_Area_5_1_27">#REF!</definedName>
    <definedName name="Excel_BuiltIn_Print_Area_5_1_3">#REF!</definedName>
    <definedName name="Excel_BuiltIn_Print_Area_5_1_3_16">#REF!</definedName>
    <definedName name="Excel_BuiltIn_Print_Area_5_1_3_2">#REF!</definedName>
    <definedName name="Excel_BuiltIn_Print_Area_5_1_3_27">#REF!</definedName>
    <definedName name="Excel_BuiltIn_Print_Area_5_1_3_4">#REF!</definedName>
    <definedName name="Excel_BuiltIn_Print_Area_5_1_4">#REF!</definedName>
    <definedName name="Excel_BuiltIn_Print_Area_5_1_5">#REF!</definedName>
    <definedName name="Excel_BuiltIn_Print_Area_5_1_5_1">#REF!</definedName>
    <definedName name="Excel_BuiltIn_Print_Area_5_1_5_16">#REF!</definedName>
    <definedName name="Excel_BuiltIn_Print_Area_5_1_5_2">#REF!</definedName>
    <definedName name="Excel_BuiltIn_Print_Area_5_1_5_27">#REF!</definedName>
    <definedName name="Excel_BuiltIn_Print_Area_5_1_5_4">#REF!</definedName>
    <definedName name="Excel_BuiltIn_Print_Area_5_1_6">#REF!</definedName>
    <definedName name="Excel_BuiltIn_Print_Area_5_1_6_16">#REF!</definedName>
    <definedName name="Excel_BuiltIn_Print_Area_5_1_6_2">#REF!</definedName>
    <definedName name="Excel_BuiltIn_Print_Area_5_1_6_27">#REF!</definedName>
    <definedName name="Excel_BuiltIn_Print_Area_5_1_6_4">#REF!</definedName>
    <definedName name="Excel_BuiltIn_Print_Area_5_1_7">#REF!</definedName>
    <definedName name="Excel_BuiltIn_Print_Area_5_1_7_16">#REF!</definedName>
    <definedName name="Excel_BuiltIn_Print_Area_5_1_7_2">#REF!</definedName>
    <definedName name="Excel_BuiltIn_Print_Area_5_1_7_27">#REF!</definedName>
    <definedName name="Excel_BuiltIn_Print_Area_5_1_7_4">#REF!</definedName>
    <definedName name="Excel_BuiltIn_Print_Area_5_1_8">#REF!</definedName>
    <definedName name="Excel_BuiltIn_Print_Area_5_1_8_16">#REF!</definedName>
    <definedName name="Excel_BuiltIn_Print_Area_5_1_8_2">#REF!</definedName>
    <definedName name="Excel_BuiltIn_Print_Area_5_1_8_27">#REF!</definedName>
    <definedName name="Excel_BuiltIn_Print_Area_5_1_8_4">#REF!</definedName>
    <definedName name="Excel_BuiltIn_Print_Area_5_1_9">#REF!</definedName>
    <definedName name="Excel_BuiltIn_Print_Area_5_1_9_16">#REF!</definedName>
    <definedName name="Excel_BuiltIn_Print_Area_5_1_9_2">#REF!</definedName>
    <definedName name="Excel_BuiltIn_Print_Area_5_1_9_27">#REF!</definedName>
    <definedName name="Excel_BuiltIn_Print_Area_5_1_9_4">#REF!</definedName>
    <definedName name="Excel_BuiltIn_Print_Area_5_10">#REF!</definedName>
    <definedName name="Excel_BuiltIn_Print_Area_5_10_16">#REF!</definedName>
    <definedName name="Excel_BuiltIn_Print_Area_5_10_2">#REF!</definedName>
    <definedName name="Excel_BuiltIn_Print_Area_5_10_27">#REF!</definedName>
    <definedName name="Excel_BuiltIn_Print_Area_5_10_4">#REF!</definedName>
    <definedName name="Excel_BuiltIn_Print_Area_5_11">#REF!</definedName>
    <definedName name="Excel_BuiltIn_Print_Area_5_11_16">#REF!</definedName>
    <definedName name="Excel_BuiltIn_Print_Area_5_11_2">#REF!</definedName>
    <definedName name="Excel_BuiltIn_Print_Area_5_11_27">#REF!</definedName>
    <definedName name="Excel_BuiltIn_Print_Area_5_11_4">#REF!</definedName>
    <definedName name="Excel_BuiltIn_Print_Area_5_12">#REF!</definedName>
    <definedName name="Excel_BuiltIn_Print_Area_5_12_16">#REF!</definedName>
    <definedName name="Excel_BuiltIn_Print_Area_5_12_2">#REF!</definedName>
    <definedName name="Excel_BuiltIn_Print_Area_5_12_27">#REF!</definedName>
    <definedName name="Excel_BuiltIn_Print_Area_5_12_4">#REF!</definedName>
    <definedName name="Excel_BuiltIn_Print_Area_5_13">#REF!</definedName>
    <definedName name="Excel_BuiltIn_Print_Area_5_13_16">#REF!</definedName>
    <definedName name="Excel_BuiltIn_Print_Area_5_13_2">#REF!</definedName>
    <definedName name="Excel_BuiltIn_Print_Area_5_13_27">#REF!</definedName>
    <definedName name="Excel_BuiltIn_Print_Area_5_13_4">#REF!</definedName>
    <definedName name="Excel_BuiltIn_Print_Area_5_14">#REF!</definedName>
    <definedName name="Excel_BuiltIn_Print_Area_5_14_16">#REF!</definedName>
    <definedName name="Excel_BuiltIn_Print_Area_5_14_2">#REF!</definedName>
    <definedName name="Excel_BuiltIn_Print_Area_5_14_27">#REF!</definedName>
    <definedName name="Excel_BuiltIn_Print_Area_5_14_4">#REF!</definedName>
    <definedName name="Excel_BuiltIn_Print_Area_5_15">#REF!</definedName>
    <definedName name="Excel_BuiltIn_Print_Area_5_15_16">#REF!</definedName>
    <definedName name="Excel_BuiltIn_Print_Area_5_15_2">#REF!</definedName>
    <definedName name="Excel_BuiltIn_Print_Area_5_15_27">#REF!</definedName>
    <definedName name="Excel_BuiltIn_Print_Area_5_15_4">#REF!</definedName>
    <definedName name="Excel_BuiltIn_Print_Area_5_16">#REF!</definedName>
    <definedName name="Excel_BuiltIn_Print_Area_5_16_1">#REF!</definedName>
    <definedName name="Excel_BuiltIn_Print_Area_5_16_16">#REF!</definedName>
    <definedName name="Excel_BuiltIn_Print_Area_5_16_2">#REF!</definedName>
    <definedName name="Excel_BuiltIn_Print_Area_5_16_27">#REF!</definedName>
    <definedName name="Excel_BuiltIn_Print_Area_5_16_4">#REF!</definedName>
    <definedName name="Excel_BuiltIn_Print_Area_5_17">#REF!</definedName>
    <definedName name="Excel_BuiltIn_Print_Area_5_17_16">#REF!</definedName>
    <definedName name="Excel_BuiltIn_Print_Area_5_17_2">#REF!</definedName>
    <definedName name="Excel_BuiltIn_Print_Area_5_17_27">#REF!</definedName>
    <definedName name="Excel_BuiltIn_Print_Area_5_17_4">#REF!</definedName>
    <definedName name="Excel_BuiltIn_Print_Area_5_2">#REF!</definedName>
    <definedName name="Excel_BuiltIn_Print_Area_5_2_1">#REF!</definedName>
    <definedName name="Excel_BuiltIn_Print_Area_5_2_16">#REF!</definedName>
    <definedName name="Excel_BuiltIn_Print_Area_5_2_2">#REF!</definedName>
    <definedName name="Excel_BuiltIn_Print_Area_5_2_27">#REF!</definedName>
    <definedName name="Excel_BuiltIn_Print_Area_5_2_4">#REF!</definedName>
    <definedName name="Excel_BuiltIn_Print_Area_5_20">#REF!</definedName>
    <definedName name="Excel_BuiltIn_Print_Area_5_20_16">#REF!</definedName>
    <definedName name="Excel_BuiltIn_Print_Area_5_20_2">#REF!</definedName>
    <definedName name="Excel_BuiltIn_Print_Area_5_20_27">#REF!</definedName>
    <definedName name="Excel_BuiltIn_Print_Area_5_20_4">#REF!</definedName>
    <definedName name="Excel_BuiltIn_Print_Area_5_27">#REF!</definedName>
    <definedName name="Excel_BuiltIn_Print_Area_5_3">#REF!</definedName>
    <definedName name="Excel_BuiltIn_Print_Area_5_3_16">#REF!</definedName>
    <definedName name="Excel_BuiltIn_Print_Area_5_3_2">#REF!</definedName>
    <definedName name="Excel_BuiltIn_Print_Area_5_3_27">#REF!</definedName>
    <definedName name="Excel_BuiltIn_Print_Area_5_3_4">#REF!</definedName>
    <definedName name="Excel_BuiltIn_Print_Area_5_4">#REF!</definedName>
    <definedName name="Excel_BuiltIn_Print_Area_5_5">#REF!</definedName>
    <definedName name="Excel_BuiltIn_Print_Area_5_5_16">#REF!</definedName>
    <definedName name="Excel_BuiltIn_Print_Area_5_5_2">#REF!</definedName>
    <definedName name="Excel_BuiltIn_Print_Area_5_5_27">#REF!</definedName>
    <definedName name="Excel_BuiltIn_Print_Area_5_5_4">#REF!</definedName>
    <definedName name="Excel_BuiltIn_Print_Area_5_6">#REF!</definedName>
    <definedName name="Excel_BuiltIn_Print_Area_5_6_16">#REF!</definedName>
    <definedName name="Excel_BuiltIn_Print_Area_5_6_2">#REF!</definedName>
    <definedName name="Excel_BuiltIn_Print_Area_5_6_27">#REF!</definedName>
    <definedName name="Excel_BuiltIn_Print_Area_5_6_4">#REF!</definedName>
    <definedName name="Excel_BuiltIn_Print_Area_5_7">#REF!</definedName>
    <definedName name="Excel_BuiltIn_Print_Area_5_7_16">#REF!</definedName>
    <definedName name="Excel_BuiltIn_Print_Area_5_7_2">#REF!</definedName>
    <definedName name="Excel_BuiltIn_Print_Area_5_7_27">#REF!</definedName>
    <definedName name="Excel_BuiltIn_Print_Area_5_7_4">#REF!</definedName>
    <definedName name="Excel_BuiltIn_Print_Area_5_8">#REF!</definedName>
    <definedName name="Excel_BuiltIn_Print_Area_5_8_16">#REF!</definedName>
    <definedName name="Excel_BuiltIn_Print_Area_5_8_2">#REF!</definedName>
    <definedName name="Excel_BuiltIn_Print_Area_5_8_27">#REF!</definedName>
    <definedName name="Excel_BuiltIn_Print_Area_5_8_4">#REF!</definedName>
    <definedName name="Excel_BuiltIn_Print_Area_5_9">#REF!</definedName>
    <definedName name="Excel_BuiltIn_Print_Area_5_9_16">#REF!</definedName>
    <definedName name="Excel_BuiltIn_Print_Area_5_9_2">#REF!</definedName>
    <definedName name="Excel_BuiltIn_Print_Area_5_9_27">#REF!</definedName>
    <definedName name="Excel_BuiltIn_Print_Area_5_9_4">#REF!</definedName>
    <definedName name="Excel_BuiltIn_Print_Area_6">#REF!</definedName>
    <definedName name="Excel_BuiltIn_Print_Area_6_1">#REF!</definedName>
    <definedName name="Excel_BuiltIn_Print_Area_6_1_1">#REF!</definedName>
    <definedName name="Excel_BuiltIn_Print_Area_6_1_1_1">#REF!</definedName>
    <definedName name="Excel_BuiltIn_Print_Area_6_1_1_16">#REF!</definedName>
    <definedName name="Excel_BuiltIn_Print_Area_6_1_1_2">#REF!</definedName>
    <definedName name="Excel_BuiltIn_Print_Area_6_1_1_27">#REF!</definedName>
    <definedName name="Excel_BuiltIn_Print_Area_6_1_1_4">#REF!</definedName>
    <definedName name="Excel_BuiltIn_Print_Area_6_1_10">#REF!</definedName>
    <definedName name="Excel_BuiltIn_Print_Area_6_1_10_16">#REF!</definedName>
    <definedName name="Excel_BuiltIn_Print_Area_6_1_10_2">#REF!</definedName>
    <definedName name="Excel_BuiltIn_Print_Area_6_1_10_27">#REF!</definedName>
    <definedName name="Excel_BuiltIn_Print_Area_6_1_10_4">#REF!</definedName>
    <definedName name="Excel_BuiltIn_Print_Area_6_1_11">#REF!</definedName>
    <definedName name="Excel_BuiltIn_Print_Area_6_1_11_16">#REF!</definedName>
    <definedName name="Excel_BuiltIn_Print_Area_6_1_11_2">#REF!</definedName>
    <definedName name="Excel_BuiltIn_Print_Area_6_1_11_27">#REF!</definedName>
    <definedName name="Excel_BuiltIn_Print_Area_6_1_11_4">#REF!</definedName>
    <definedName name="Excel_BuiltIn_Print_Area_6_1_12">#REF!</definedName>
    <definedName name="Excel_BuiltIn_Print_Area_6_1_12_16">#REF!</definedName>
    <definedName name="Excel_BuiltIn_Print_Area_6_1_12_2">#REF!</definedName>
    <definedName name="Excel_BuiltIn_Print_Area_6_1_12_27">#REF!</definedName>
    <definedName name="Excel_BuiltIn_Print_Area_6_1_12_4">#REF!</definedName>
    <definedName name="Excel_BuiltIn_Print_Area_6_1_13">#REF!</definedName>
    <definedName name="Excel_BuiltIn_Print_Area_6_1_13_16">#REF!</definedName>
    <definedName name="Excel_BuiltIn_Print_Area_6_1_13_2">#REF!</definedName>
    <definedName name="Excel_BuiltIn_Print_Area_6_1_13_27">#REF!</definedName>
    <definedName name="Excel_BuiltIn_Print_Area_6_1_13_4">#REF!</definedName>
    <definedName name="Excel_BuiltIn_Print_Area_6_1_14">#REF!</definedName>
    <definedName name="Excel_BuiltIn_Print_Area_6_1_14_16">#REF!</definedName>
    <definedName name="Excel_BuiltIn_Print_Area_6_1_14_2">#REF!</definedName>
    <definedName name="Excel_BuiltIn_Print_Area_6_1_14_27">#REF!</definedName>
    <definedName name="Excel_BuiltIn_Print_Area_6_1_14_4">#REF!</definedName>
    <definedName name="Excel_BuiltIn_Print_Area_6_1_15">#REF!</definedName>
    <definedName name="Excel_BuiltIn_Print_Area_6_1_15_16">#REF!</definedName>
    <definedName name="Excel_BuiltIn_Print_Area_6_1_15_2">#REF!</definedName>
    <definedName name="Excel_BuiltIn_Print_Area_6_1_15_27">#REF!</definedName>
    <definedName name="Excel_BuiltIn_Print_Area_6_1_15_4">#REF!</definedName>
    <definedName name="Excel_BuiltIn_Print_Area_6_1_16">#REF!</definedName>
    <definedName name="Excel_BuiltIn_Print_Area_6_1_16_1">#REF!</definedName>
    <definedName name="Excel_BuiltIn_Print_Area_6_1_16_16">#REF!</definedName>
    <definedName name="Excel_BuiltIn_Print_Area_6_1_16_2">#REF!</definedName>
    <definedName name="Excel_BuiltIn_Print_Area_6_1_16_27">#REF!</definedName>
    <definedName name="Excel_BuiltIn_Print_Area_6_1_16_4">#REF!</definedName>
    <definedName name="Excel_BuiltIn_Print_Area_6_1_17">#REF!</definedName>
    <definedName name="Excel_BuiltIn_Print_Area_6_1_17_16">#REF!</definedName>
    <definedName name="Excel_BuiltIn_Print_Area_6_1_17_2">#REF!</definedName>
    <definedName name="Excel_BuiltIn_Print_Area_6_1_17_27">#REF!</definedName>
    <definedName name="Excel_BuiltIn_Print_Area_6_1_17_4">#REF!</definedName>
    <definedName name="Excel_BuiltIn_Print_Area_6_1_2">#REF!</definedName>
    <definedName name="Excel_BuiltIn_Print_Area_6_1_2_1">#REF!</definedName>
    <definedName name="Excel_BuiltIn_Print_Area_6_1_2_16">#REF!</definedName>
    <definedName name="Excel_BuiltIn_Print_Area_6_1_2_2">#REF!</definedName>
    <definedName name="Excel_BuiltIn_Print_Area_6_1_2_27">#REF!</definedName>
    <definedName name="Excel_BuiltIn_Print_Area_6_1_2_4">#REF!</definedName>
    <definedName name="Excel_BuiltIn_Print_Area_6_1_20">#REF!</definedName>
    <definedName name="Excel_BuiltIn_Print_Area_6_1_20_16">#REF!</definedName>
    <definedName name="Excel_BuiltIn_Print_Area_6_1_20_2">#REF!</definedName>
    <definedName name="Excel_BuiltIn_Print_Area_6_1_20_27">#REF!</definedName>
    <definedName name="Excel_BuiltIn_Print_Area_6_1_20_4">#REF!</definedName>
    <definedName name="Excel_BuiltIn_Print_Area_6_1_27">#REF!</definedName>
    <definedName name="Excel_BuiltIn_Print_Area_6_1_3">#REF!</definedName>
    <definedName name="Excel_BuiltIn_Print_Area_6_1_3_16">#REF!</definedName>
    <definedName name="Excel_BuiltIn_Print_Area_6_1_3_2">#REF!</definedName>
    <definedName name="Excel_BuiltIn_Print_Area_6_1_3_27">#REF!</definedName>
    <definedName name="Excel_BuiltIn_Print_Area_6_1_3_4">#REF!</definedName>
    <definedName name="Excel_BuiltIn_Print_Area_6_1_4">#REF!</definedName>
    <definedName name="Excel_BuiltIn_Print_Area_6_1_5">#REF!</definedName>
    <definedName name="Excel_BuiltIn_Print_Area_6_1_5_1">#REF!</definedName>
    <definedName name="Excel_BuiltIn_Print_Area_6_1_5_16">#REF!</definedName>
    <definedName name="Excel_BuiltIn_Print_Area_6_1_5_2">#REF!</definedName>
    <definedName name="Excel_BuiltIn_Print_Area_6_1_5_27">#REF!</definedName>
    <definedName name="Excel_BuiltIn_Print_Area_6_1_5_4">#REF!</definedName>
    <definedName name="Excel_BuiltIn_Print_Area_6_1_6">#REF!</definedName>
    <definedName name="Excel_BuiltIn_Print_Area_6_1_6_16">#REF!</definedName>
    <definedName name="Excel_BuiltIn_Print_Area_6_1_6_2">#REF!</definedName>
    <definedName name="Excel_BuiltIn_Print_Area_6_1_6_27">#REF!</definedName>
    <definedName name="Excel_BuiltIn_Print_Area_6_1_6_4">#REF!</definedName>
    <definedName name="Excel_BuiltIn_Print_Area_6_1_7">#REF!</definedName>
    <definedName name="Excel_BuiltIn_Print_Area_6_1_7_16">#REF!</definedName>
    <definedName name="Excel_BuiltIn_Print_Area_6_1_7_2">#REF!</definedName>
    <definedName name="Excel_BuiltIn_Print_Area_6_1_7_27">#REF!</definedName>
    <definedName name="Excel_BuiltIn_Print_Area_6_1_7_4">#REF!</definedName>
    <definedName name="Excel_BuiltIn_Print_Area_6_1_8">#REF!</definedName>
    <definedName name="Excel_BuiltIn_Print_Area_6_1_8_16">#REF!</definedName>
    <definedName name="Excel_BuiltIn_Print_Area_6_1_8_2">#REF!</definedName>
    <definedName name="Excel_BuiltIn_Print_Area_6_1_8_27">#REF!</definedName>
    <definedName name="Excel_BuiltIn_Print_Area_6_1_8_4">#REF!</definedName>
    <definedName name="Excel_BuiltIn_Print_Area_6_1_9">#REF!</definedName>
    <definedName name="Excel_BuiltIn_Print_Area_6_1_9_16">#REF!</definedName>
    <definedName name="Excel_BuiltIn_Print_Area_6_1_9_2">#REF!</definedName>
    <definedName name="Excel_BuiltIn_Print_Area_6_1_9_27">#REF!</definedName>
    <definedName name="Excel_BuiltIn_Print_Area_6_1_9_4">#REF!</definedName>
    <definedName name="Excel_BuiltIn_Print_Area_6_20">#REF!</definedName>
    <definedName name="Excel_BuiltIn_Print_Area_6_20_16">#REF!</definedName>
    <definedName name="Excel_BuiltIn_Print_Area_6_20_2">#REF!</definedName>
    <definedName name="Excel_BuiltIn_Print_Area_6_20_27">#REF!</definedName>
    <definedName name="Excel_BuiltIn_Print_Area_6_20_4">#REF!</definedName>
    <definedName name="Excel_BuiltIn_Print_Area_7">#REF!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1_1_1_1_1">#REF!</definedName>
    <definedName name="Excel_BuiltIn_Print_Area_7_1_1_1_1_16">#REF!</definedName>
    <definedName name="Excel_BuiltIn_Print_Area_7_1_1_1_1_2">#REF!</definedName>
    <definedName name="Excel_BuiltIn_Print_Area_7_1_1_1_1_27">#REF!</definedName>
    <definedName name="Excel_BuiltIn_Print_Area_7_1_1_1_1_4">#REF!</definedName>
    <definedName name="Excel_BuiltIn_Print_Area_7_1_1_1_16">#REF!</definedName>
    <definedName name="Excel_BuiltIn_Print_Area_7_1_1_1_2">#REF!</definedName>
    <definedName name="Excel_BuiltIn_Print_Area_7_1_1_1_27">#REF!</definedName>
    <definedName name="Excel_BuiltIn_Print_Area_7_1_1_1_4">#REF!</definedName>
    <definedName name="Excel_BuiltIn_Print_Area_7_1_1_10">#REF!</definedName>
    <definedName name="Excel_BuiltIn_Print_Area_7_1_1_10_16">#REF!</definedName>
    <definedName name="Excel_BuiltIn_Print_Area_7_1_1_10_2">#REF!</definedName>
    <definedName name="Excel_BuiltIn_Print_Area_7_1_1_10_27">#REF!</definedName>
    <definedName name="Excel_BuiltIn_Print_Area_7_1_1_10_4">#REF!</definedName>
    <definedName name="Excel_BuiltIn_Print_Area_7_1_1_11">#REF!</definedName>
    <definedName name="Excel_BuiltIn_Print_Area_7_1_1_11_16">#REF!</definedName>
    <definedName name="Excel_BuiltIn_Print_Area_7_1_1_11_2">#REF!</definedName>
    <definedName name="Excel_BuiltIn_Print_Area_7_1_1_11_27">#REF!</definedName>
    <definedName name="Excel_BuiltIn_Print_Area_7_1_1_11_4">#REF!</definedName>
    <definedName name="Excel_BuiltIn_Print_Area_7_1_1_12">#REF!</definedName>
    <definedName name="Excel_BuiltIn_Print_Area_7_1_1_12_16">#REF!</definedName>
    <definedName name="Excel_BuiltIn_Print_Area_7_1_1_12_2">#REF!</definedName>
    <definedName name="Excel_BuiltIn_Print_Area_7_1_1_12_27">#REF!</definedName>
    <definedName name="Excel_BuiltIn_Print_Area_7_1_1_12_4">#REF!</definedName>
    <definedName name="Excel_BuiltIn_Print_Area_7_1_1_13">#REF!</definedName>
    <definedName name="Excel_BuiltIn_Print_Area_7_1_1_13_16">#REF!</definedName>
    <definedName name="Excel_BuiltIn_Print_Area_7_1_1_13_2">#REF!</definedName>
    <definedName name="Excel_BuiltIn_Print_Area_7_1_1_13_27">#REF!</definedName>
    <definedName name="Excel_BuiltIn_Print_Area_7_1_1_13_4">#REF!</definedName>
    <definedName name="Excel_BuiltIn_Print_Area_7_1_1_14">#REF!</definedName>
    <definedName name="Excel_BuiltIn_Print_Area_7_1_1_14_16">#REF!</definedName>
    <definedName name="Excel_BuiltIn_Print_Area_7_1_1_14_2">#REF!</definedName>
    <definedName name="Excel_BuiltIn_Print_Area_7_1_1_14_27">#REF!</definedName>
    <definedName name="Excel_BuiltIn_Print_Area_7_1_1_14_4">#REF!</definedName>
    <definedName name="Excel_BuiltIn_Print_Area_7_1_1_15">#REF!</definedName>
    <definedName name="Excel_BuiltIn_Print_Area_7_1_1_15_16">#REF!</definedName>
    <definedName name="Excel_BuiltIn_Print_Area_7_1_1_15_2">#REF!</definedName>
    <definedName name="Excel_BuiltIn_Print_Area_7_1_1_15_27">#REF!</definedName>
    <definedName name="Excel_BuiltIn_Print_Area_7_1_1_15_4">#REF!</definedName>
    <definedName name="Excel_BuiltIn_Print_Area_7_1_1_16">#REF!</definedName>
    <definedName name="Excel_BuiltIn_Print_Area_7_1_1_16_1">#REF!</definedName>
    <definedName name="Excel_BuiltIn_Print_Area_7_1_1_16_16">#REF!</definedName>
    <definedName name="Excel_BuiltIn_Print_Area_7_1_1_16_2">#REF!</definedName>
    <definedName name="Excel_BuiltIn_Print_Area_7_1_1_16_27">#REF!</definedName>
    <definedName name="Excel_BuiltIn_Print_Area_7_1_1_16_4">#REF!</definedName>
    <definedName name="Excel_BuiltIn_Print_Area_7_1_1_17">#REF!</definedName>
    <definedName name="Excel_BuiltIn_Print_Area_7_1_1_17_16">#REF!</definedName>
    <definedName name="Excel_BuiltIn_Print_Area_7_1_1_17_2">#REF!</definedName>
    <definedName name="Excel_BuiltIn_Print_Area_7_1_1_17_27">#REF!</definedName>
    <definedName name="Excel_BuiltIn_Print_Area_7_1_1_17_4">#REF!</definedName>
    <definedName name="Excel_BuiltIn_Print_Area_7_1_1_2">#REF!</definedName>
    <definedName name="Excel_BuiltIn_Print_Area_7_1_1_2_1">#REF!</definedName>
    <definedName name="Excel_BuiltIn_Print_Area_7_1_1_2_16">#REF!</definedName>
    <definedName name="Excel_BuiltIn_Print_Area_7_1_1_2_2">#REF!</definedName>
    <definedName name="Excel_BuiltIn_Print_Area_7_1_1_2_27">#REF!</definedName>
    <definedName name="Excel_BuiltIn_Print_Area_7_1_1_2_4">#REF!</definedName>
    <definedName name="Excel_BuiltIn_Print_Area_7_1_1_20">#REF!</definedName>
    <definedName name="Excel_BuiltIn_Print_Area_7_1_1_20_16">#REF!</definedName>
    <definedName name="Excel_BuiltIn_Print_Area_7_1_1_20_2">#REF!</definedName>
    <definedName name="Excel_BuiltIn_Print_Area_7_1_1_20_27">#REF!</definedName>
    <definedName name="Excel_BuiltIn_Print_Area_7_1_1_20_4">#REF!</definedName>
    <definedName name="Excel_BuiltIn_Print_Area_7_1_1_27">#REF!</definedName>
    <definedName name="Excel_BuiltIn_Print_Area_7_1_1_3">#REF!</definedName>
    <definedName name="Excel_BuiltIn_Print_Area_7_1_1_3_16">#REF!</definedName>
    <definedName name="Excel_BuiltIn_Print_Area_7_1_1_3_2">#REF!</definedName>
    <definedName name="Excel_BuiltIn_Print_Area_7_1_1_3_27">#REF!</definedName>
    <definedName name="Excel_BuiltIn_Print_Area_7_1_1_3_4">#REF!</definedName>
    <definedName name="Excel_BuiltIn_Print_Area_7_1_1_4">#REF!</definedName>
    <definedName name="Excel_BuiltIn_Print_Area_7_1_1_5">#REF!</definedName>
    <definedName name="Excel_BuiltIn_Print_Area_7_1_1_5_16">#REF!</definedName>
    <definedName name="Excel_BuiltIn_Print_Area_7_1_1_5_2">#REF!</definedName>
    <definedName name="Excel_BuiltIn_Print_Area_7_1_1_5_27">#REF!</definedName>
    <definedName name="Excel_BuiltIn_Print_Area_7_1_1_5_4">#REF!</definedName>
    <definedName name="Excel_BuiltIn_Print_Area_7_1_1_6">#REF!</definedName>
    <definedName name="Excel_BuiltIn_Print_Area_7_1_1_6_16">#REF!</definedName>
    <definedName name="Excel_BuiltIn_Print_Area_7_1_1_6_2">#REF!</definedName>
    <definedName name="Excel_BuiltIn_Print_Area_7_1_1_6_27">#REF!</definedName>
    <definedName name="Excel_BuiltIn_Print_Area_7_1_1_6_4">#REF!</definedName>
    <definedName name="Excel_BuiltIn_Print_Area_7_1_1_7">#REF!</definedName>
    <definedName name="Excel_BuiltIn_Print_Area_7_1_1_7_16">#REF!</definedName>
    <definedName name="Excel_BuiltIn_Print_Area_7_1_1_7_2">#REF!</definedName>
    <definedName name="Excel_BuiltIn_Print_Area_7_1_1_7_27">#REF!</definedName>
    <definedName name="Excel_BuiltIn_Print_Area_7_1_1_7_4">#REF!</definedName>
    <definedName name="Excel_BuiltIn_Print_Area_7_1_1_8">#REF!</definedName>
    <definedName name="Excel_BuiltIn_Print_Area_7_1_1_8_16">#REF!</definedName>
    <definedName name="Excel_BuiltIn_Print_Area_7_1_1_8_2">#REF!</definedName>
    <definedName name="Excel_BuiltIn_Print_Area_7_1_1_8_27">#REF!</definedName>
    <definedName name="Excel_BuiltIn_Print_Area_7_1_1_8_4">#REF!</definedName>
    <definedName name="Excel_BuiltIn_Print_Area_7_1_1_9">#REF!</definedName>
    <definedName name="Excel_BuiltIn_Print_Area_7_1_1_9_16">#REF!</definedName>
    <definedName name="Excel_BuiltIn_Print_Area_7_1_1_9_2">#REF!</definedName>
    <definedName name="Excel_BuiltIn_Print_Area_7_1_1_9_27">#REF!</definedName>
    <definedName name="Excel_BuiltIn_Print_Area_7_1_1_9_4">#REF!</definedName>
    <definedName name="Excel_BuiltIn_Print_Area_7_1_10">#REF!</definedName>
    <definedName name="Excel_BuiltIn_Print_Area_7_1_10_16">#REF!</definedName>
    <definedName name="Excel_BuiltIn_Print_Area_7_1_10_2">#REF!</definedName>
    <definedName name="Excel_BuiltIn_Print_Area_7_1_10_27">#REF!</definedName>
    <definedName name="Excel_BuiltIn_Print_Area_7_1_10_4">#REF!</definedName>
    <definedName name="Excel_BuiltIn_Print_Area_7_1_11">#REF!</definedName>
    <definedName name="Excel_BuiltIn_Print_Area_7_1_11_16">#REF!</definedName>
    <definedName name="Excel_BuiltIn_Print_Area_7_1_11_2">#REF!</definedName>
    <definedName name="Excel_BuiltIn_Print_Area_7_1_11_27">#REF!</definedName>
    <definedName name="Excel_BuiltIn_Print_Area_7_1_11_4">#REF!</definedName>
    <definedName name="Excel_BuiltIn_Print_Area_7_1_12">#REF!</definedName>
    <definedName name="Excel_BuiltIn_Print_Area_7_1_12_16">#REF!</definedName>
    <definedName name="Excel_BuiltIn_Print_Area_7_1_12_2">#REF!</definedName>
    <definedName name="Excel_BuiltIn_Print_Area_7_1_12_27">#REF!</definedName>
    <definedName name="Excel_BuiltIn_Print_Area_7_1_12_4">#REF!</definedName>
    <definedName name="Excel_BuiltIn_Print_Area_7_1_13">#REF!</definedName>
    <definedName name="Excel_BuiltIn_Print_Area_7_1_13_16">#REF!</definedName>
    <definedName name="Excel_BuiltIn_Print_Area_7_1_13_2">#REF!</definedName>
    <definedName name="Excel_BuiltIn_Print_Area_7_1_13_27">#REF!</definedName>
    <definedName name="Excel_BuiltIn_Print_Area_7_1_13_4">#REF!</definedName>
    <definedName name="Excel_BuiltIn_Print_Area_7_1_14">#REF!</definedName>
    <definedName name="Excel_BuiltIn_Print_Area_7_1_14_16">#REF!</definedName>
    <definedName name="Excel_BuiltIn_Print_Area_7_1_14_2">#REF!</definedName>
    <definedName name="Excel_BuiltIn_Print_Area_7_1_14_27">#REF!</definedName>
    <definedName name="Excel_BuiltIn_Print_Area_7_1_14_4">#REF!</definedName>
    <definedName name="Excel_BuiltIn_Print_Area_7_1_15">#REF!</definedName>
    <definedName name="Excel_BuiltIn_Print_Area_7_1_15_16">#REF!</definedName>
    <definedName name="Excel_BuiltIn_Print_Area_7_1_15_2">#REF!</definedName>
    <definedName name="Excel_BuiltIn_Print_Area_7_1_15_27">#REF!</definedName>
    <definedName name="Excel_BuiltIn_Print_Area_7_1_15_4">#REF!</definedName>
    <definedName name="Excel_BuiltIn_Print_Area_7_1_16">#REF!</definedName>
    <definedName name="Excel_BuiltIn_Print_Area_7_1_16_1">#REF!</definedName>
    <definedName name="Excel_BuiltIn_Print_Area_7_1_16_16">#REF!</definedName>
    <definedName name="Excel_BuiltIn_Print_Area_7_1_16_2">#REF!</definedName>
    <definedName name="Excel_BuiltIn_Print_Area_7_1_16_27">#REF!</definedName>
    <definedName name="Excel_BuiltIn_Print_Area_7_1_16_4">#REF!</definedName>
    <definedName name="Excel_BuiltIn_Print_Area_7_1_17">#REF!</definedName>
    <definedName name="Excel_BuiltIn_Print_Area_7_1_17_1">#REF!</definedName>
    <definedName name="Excel_BuiltIn_Print_Area_7_1_17_1_16">#REF!</definedName>
    <definedName name="Excel_BuiltIn_Print_Area_7_1_17_1_2">#REF!</definedName>
    <definedName name="Excel_BuiltIn_Print_Area_7_1_17_1_27">#REF!</definedName>
    <definedName name="Excel_BuiltIn_Print_Area_7_1_17_1_4">#REF!</definedName>
    <definedName name="Excel_BuiltIn_Print_Area_7_1_17_16">#REF!</definedName>
    <definedName name="Excel_BuiltIn_Print_Area_7_1_17_2">#REF!</definedName>
    <definedName name="Excel_BuiltIn_Print_Area_7_1_17_27">#REF!</definedName>
    <definedName name="Excel_BuiltIn_Print_Area_7_1_17_4">#REF!</definedName>
    <definedName name="Excel_BuiltIn_Print_Area_7_1_2">#REF!</definedName>
    <definedName name="Excel_BuiltIn_Print_Area_7_1_2_1">#REF!</definedName>
    <definedName name="Excel_BuiltIn_Print_Area_7_1_2_16">#REF!</definedName>
    <definedName name="Excel_BuiltIn_Print_Area_7_1_2_2">#REF!</definedName>
    <definedName name="Excel_BuiltIn_Print_Area_7_1_2_27">#REF!</definedName>
    <definedName name="Excel_BuiltIn_Print_Area_7_1_2_4">#REF!</definedName>
    <definedName name="Excel_BuiltIn_Print_Area_7_1_20">#REF!</definedName>
    <definedName name="Excel_BuiltIn_Print_Area_7_1_20_16">#REF!</definedName>
    <definedName name="Excel_BuiltIn_Print_Area_7_1_20_2">#REF!</definedName>
    <definedName name="Excel_BuiltIn_Print_Area_7_1_20_27">#REF!</definedName>
    <definedName name="Excel_BuiltIn_Print_Area_7_1_20_4">#REF!</definedName>
    <definedName name="Excel_BuiltIn_Print_Area_7_1_27">#REF!</definedName>
    <definedName name="Excel_BuiltIn_Print_Area_7_1_3">#REF!</definedName>
    <definedName name="Excel_BuiltIn_Print_Area_7_1_3_16">#REF!</definedName>
    <definedName name="Excel_BuiltIn_Print_Area_7_1_3_2">#REF!</definedName>
    <definedName name="Excel_BuiltIn_Print_Area_7_1_3_27">#REF!</definedName>
    <definedName name="Excel_BuiltIn_Print_Area_7_1_3_4">#REF!</definedName>
    <definedName name="Excel_BuiltIn_Print_Area_7_1_4">#REF!</definedName>
    <definedName name="Excel_BuiltIn_Print_Area_7_1_5">#REF!</definedName>
    <definedName name="Excel_BuiltIn_Print_Area_7_1_5_16">#REF!</definedName>
    <definedName name="Excel_BuiltIn_Print_Area_7_1_5_2">#REF!</definedName>
    <definedName name="Excel_BuiltIn_Print_Area_7_1_5_27">#REF!</definedName>
    <definedName name="Excel_BuiltIn_Print_Area_7_1_5_4">#REF!</definedName>
    <definedName name="Excel_BuiltIn_Print_Area_7_1_6">#REF!</definedName>
    <definedName name="Excel_BuiltIn_Print_Area_7_1_6_16">#REF!</definedName>
    <definedName name="Excel_BuiltIn_Print_Area_7_1_6_2">#REF!</definedName>
    <definedName name="Excel_BuiltIn_Print_Area_7_1_6_27">#REF!</definedName>
    <definedName name="Excel_BuiltIn_Print_Area_7_1_6_4">#REF!</definedName>
    <definedName name="Excel_BuiltIn_Print_Area_7_1_7">#REF!</definedName>
    <definedName name="Excel_BuiltIn_Print_Area_7_1_7_16">#REF!</definedName>
    <definedName name="Excel_BuiltIn_Print_Area_7_1_7_2">#REF!</definedName>
    <definedName name="Excel_BuiltIn_Print_Area_7_1_7_27">#REF!</definedName>
    <definedName name="Excel_BuiltIn_Print_Area_7_1_7_4">#REF!</definedName>
    <definedName name="Excel_BuiltIn_Print_Area_7_1_8">#REF!</definedName>
    <definedName name="Excel_BuiltIn_Print_Area_7_1_8_16">#REF!</definedName>
    <definedName name="Excel_BuiltIn_Print_Area_7_1_8_2">#REF!</definedName>
    <definedName name="Excel_BuiltIn_Print_Area_7_1_8_27">#REF!</definedName>
    <definedName name="Excel_BuiltIn_Print_Area_7_1_8_4">#REF!</definedName>
    <definedName name="Excel_BuiltIn_Print_Area_7_1_9">#REF!</definedName>
    <definedName name="Excel_BuiltIn_Print_Area_7_1_9_16">#REF!</definedName>
    <definedName name="Excel_BuiltIn_Print_Area_7_1_9_2">#REF!</definedName>
    <definedName name="Excel_BuiltIn_Print_Area_7_1_9_27">#REF!</definedName>
    <definedName name="Excel_BuiltIn_Print_Area_7_1_9_4">#REF!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6">#REF!</definedName>
    <definedName name="Excel_BuiltIn_Print_Area_8_1_1_1_1_2">#REF!</definedName>
    <definedName name="Excel_BuiltIn_Print_Area_8_1_1_1_1_27">#REF!</definedName>
    <definedName name="Excel_BuiltIn_Print_Area_8_1_1_1_1_4">#REF!</definedName>
    <definedName name="Excel_BuiltIn_Print_Area_8_1_1_1_16">#REF!</definedName>
    <definedName name="Excel_BuiltIn_Print_Area_8_1_1_1_2">#REF!</definedName>
    <definedName name="Excel_BuiltIn_Print_Area_8_1_1_1_27">#REF!</definedName>
    <definedName name="Excel_BuiltIn_Print_Area_8_1_1_1_4">#REF!</definedName>
    <definedName name="Excel_BuiltIn_Print_Area_8_1_1_10">#REF!</definedName>
    <definedName name="Excel_BuiltIn_Print_Area_8_1_1_10_16">#REF!</definedName>
    <definedName name="Excel_BuiltIn_Print_Area_8_1_1_10_2">#REF!</definedName>
    <definedName name="Excel_BuiltIn_Print_Area_8_1_1_10_27">#REF!</definedName>
    <definedName name="Excel_BuiltIn_Print_Area_8_1_1_10_4">#REF!</definedName>
    <definedName name="Excel_BuiltIn_Print_Area_8_1_1_11">#REF!</definedName>
    <definedName name="Excel_BuiltIn_Print_Area_8_1_1_11_16">#REF!</definedName>
    <definedName name="Excel_BuiltIn_Print_Area_8_1_1_11_2">#REF!</definedName>
    <definedName name="Excel_BuiltIn_Print_Area_8_1_1_11_27">#REF!</definedName>
    <definedName name="Excel_BuiltIn_Print_Area_8_1_1_11_4">#REF!</definedName>
    <definedName name="Excel_BuiltIn_Print_Area_8_1_1_12">#REF!</definedName>
    <definedName name="Excel_BuiltIn_Print_Area_8_1_1_12_16">#REF!</definedName>
    <definedName name="Excel_BuiltIn_Print_Area_8_1_1_12_2">#REF!</definedName>
    <definedName name="Excel_BuiltIn_Print_Area_8_1_1_12_27">#REF!</definedName>
    <definedName name="Excel_BuiltIn_Print_Area_8_1_1_12_4">#REF!</definedName>
    <definedName name="Excel_BuiltIn_Print_Area_8_1_1_13">#REF!</definedName>
    <definedName name="Excel_BuiltIn_Print_Area_8_1_1_13_16">#REF!</definedName>
    <definedName name="Excel_BuiltIn_Print_Area_8_1_1_13_2">#REF!</definedName>
    <definedName name="Excel_BuiltIn_Print_Area_8_1_1_13_27">#REF!</definedName>
    <definedName name="Excel_BuiltIn_Print_Area_8_1_1_13_4">#REF!</definedName>
    <definedName name="Excel_BuiltIn_Print_Area_8_1_1_14">#REF!</definedName>
    <definedName name="Excel_BuiltIn_Print_Area_8_1_1_14_16">#REF!</definedName>
    <definedName name="Excel_BuiltIn_Print_Area_8_1_1_14_2">#REF!</definedName>
    <definedName name="Excel_BuiltIn_Print_Area_8_1_1_14_27">#REF!</definedName>
    <definedName name="Excel_BuiltIn_Print_Area_8_1_1_14_4">#REF!</definedName>
    <definedName name="Excel_BuiltIn_Print_Area_8_1_1_15">#REF!</definedName>
    <definedName name="Excel_BuiltIn_Print_Area_8_1_1_15_16">#REF!</definedName>
    <definedName name="Excel_BuiltIn_Print_Area_8_1_1_15_2">#REF!</definedName>
    <definedName name="Excel_BuiltIn_Print_Area_8_1_1_15_27">#REF!</definedName>
    <definedName name="Excel_BuiltIn_Print_Area_8_1_1_15_4">#REF!</definedName>
    <definedName name="Excel_BuiltIn_Print_Area_8_1_1_16">#REF!</definedName>
    <definedName name="Excel_BuiltIn_Print_Area_8_1_1_16_1">#REF!</definedName>
    <definedName name="Excel_BuiltIn_Print_Area_8_1_1_16_16">#REF!</definedName>
    <definedName name="Excel_BuiltIn_Print_Area_8_1_1_16_2">#REF!</definedName>
    <definedName name="Excel_BuiltIn_Print_Area_8_1_1_16_27">#REF!</definedName>
    <definedName name="Excel_BuiltIn_Print_Area_8_1_1_16_4">#REF!</definedName>
    <definedName name="Excel_BuiltIn_Print_Area_8_1_1_17">#REF!</definedName>
    <definedName name="Excel_BuiltIn_Print_Area_8_1_1_17_16">#REF!</definedName>
    <definedName name="Excel_BuiltIn_Print_Area_8_1_1_17_2">#REF!</definedName>
    <definedName name="Excel_BuiltIn_Print_Area_8_1_1_17_27">#REF!</definedName>
    <definedName name="Excel_BuiltIn_Print_Area_8_1_1_17_4">#REF!</definedName>
    <definedName name="Excel_BuiltIn_Print_Area_8_1_1_2">#REF!</definedName>
    <definedName name="Excel_BuiltIn_Print_Area_8_1_1_2_1">#REF!</definedName>
    <definedName name="Excel_BuiltIn_Print_Area_8_1_1_2_16">#REF!</definedName>
    <definedName name="Excel_BuiltIn_Print_Area_8_1_1_2_2">#REF!</definedName>
    <definedName name="Excel_BuiltIn_Print_Area_8_1_1_2_27">#REF!</definedName>
    <definedName name="Excel_BuiltIn_Print_Area_8_1_1_2_4">#REF!</definedName>
    <definedName name="Excel_BuiltIn_Print_Area_8_1_1_20">#REF!</definedName>
    <definedName name="Excel_BuiltIn_Print_Area_8_1_1_20_16">#REF!</definedName>
    <definedName name="Excel_BuiltIn_Print_Area_8_1_1_20_2">#REF!</definedName>
    <definedName name="Excel_BuiltIn_Print_Area_8_1_1_20_27">#REF!</definedName>
    <definedName name="Excel_BuiltIn_Print_Area_8_1_1_20_4">#REF!</definedName>
    <definedName name="Excel_BuiltIn_Print_Area_8_1_1_27">#REF!</definedName>
    <definedName name="Excel_BuiltIn_Print_Area_8_1_1_3">#REF!</definedName>
    <definedName name="Excel_BuiltIn_Print_Area_8_1_1_3_16">#REF!</definedName>
    <definedName name="Excel_BuiltIn_Print_Area_8_1_1_3_2">#REF!</definedName>
    <definedName name="Excel_BuiltIn_Print_Area_8_1_1_3_27">#REF!</definedName>
    <definedName name="Excel_BuiltIn_Print_Area_8_1_1_3_4">#REF!</definedName>
    <definedName name="Excel_BuiltIn_Print_Area_8_1_1_4">#REF!</definedName>
    <definedName name="Excel_BuiltIn_Print_Area_8_1_1_5">#REF!</definedName>
    <definedName name="Excel_BuiltIn_Print_Area_8_1_1_5_1">#REF!</definedName>
    <definedName name="Excel_BuiltIn_Print_Area_8_1_1_5_16">#REF!</definedName>
    <definedName name="Excel_BuiltIn_Print_Area_8_1_1_5_2">#REF!</definedName>
    <definedName name="Excel_BuiltIn_Print_Area_8_1_1_5_27">#REF!</definedName>
    <definedName name="Excel_BuiltIn_Print_Area_8_1_1_5_4">#REF!</definedName>
    <definedName name="Excel_BuiltIn_Print_Area_8_1_1_6">#REF!</definedName>
    <definedName name="Excel_BuiltIn_Print_Area_8_1_1_6_16">#REF!</definedName>
    <definedName name="Excel_BuiltIn_Print_Area_8_1_1_6_2">#REF!</definedName>
    <definedName name="Excel_BuiltIn_Print_Area_8_1_1_6_27">#REF!</definedName>
    <definedName name="Excel_BuiltIn_Print_Area_8_1_1_6_4">#REF!</definedName>
    <definedName name="Excel_BuiltIn_Print_Area_8_1_1_7">#REF!</definedName>
    <definedName name="Excel_BuiltIn_Print_Area_8_1_1_7_16">#REF!</definedName>
    <definedName name="Excel_BuiltIn_Print_Area_8_1_1_7_2">#REF!</definedName>
    <definedName name="Excel_BuiltIn_Print_Area_8_1_1_7_27">#REF!</definedName>
    <definedName name="Excel_BuiltIn_Print_Area_8_1_1_7_4">#REF!</definedName>
    <definedName name="Excel_BuiltIn_Print_Area_8_1_1_8">#REF!</definedName>
    <definedName name="Excel_BuiltIn_Print_Area_8_1_1_8_16">#REF!</definedName>
    <definedName name="Excel_BuiltIn_Print_Area_8_1_1_8_2">#REF!</definedName>
    <definedName name="Excel_BuiltIn_Print_Area_8_1_1_8_27">#REF!</definedName>
    <definedName name="Excel_BuiltIn_Print_Area_8_1_1_8_4">#REF!</definedName>
    <definedName name="Excel_BuiltIn_Print_Area_8_1_1_9">#REF!</definedName>
    <definedName name="Excel_BuiltIn_Print_Area_8_1_1_9_16">#REF!</definedName>
    <definedName name="Excel_BuiltIn_Print_Area_8_1_1_9_2">#REF!</definedName>
    <definedName name="Excel_BuiltIn_Print_Area_8_1_1_9_27">#REF!</definedName>
    <definedName name="Excel_BuiltIn_Print_Area_8_1_1_9_4">#REF!</definedName>
    <definedName name="Excel_BuiltIn_Print_Area_8_1_10">#REF!</definedName>
    <definedName name="Excel_BuiltIn_Print_Area_8_1_10_16">#REF!</definedName>
    <definedName name="Excel_BuiltIn_Print_Area_8_1_10_2">#REF!</definedName>
    <definedName name="Excel_BuiltIn_Print_Area_8_1_10_27">#REF!</definedName>
    <definedName name="Excel_BuiltIn_Print_Area_8_1_10_4">#REF!</definedName>
    <definedName name="Excel_BuiltIn_Print_Area_8_1_11">#REF!</definedName>
    <definedName name="Excel_BuiltIn_Print_Area_8_1_11_16">#REF!</definedName>
    <definedName name="Excel_BuiltIn_Print_Area_8_1_11_2">#REF!</definedName>
    <definedName name="Excel_BuiltIn_Print_Area_8_1_11_27">#REF!</definedName>
    <definedName name="Excel_BuiltIn_Print_Area_8_1_11_4">#REF!</definedName>
    <definedName name="Excel_BuiltIn_Print_Area_8_1_12">#REF!</definedName>
    <definedName name="Excel_BuiltIn_Print_Area_8_1_12_16">#REF!</definedName>
    <definedName name="Excel_BuiltIn_Print_Area_8_1_12_2">#REF!</definedName>
    <definedName name="Excel_BuiltIn_Print_Area_8_1_12_27">#REF!</definedName>
    <definedName name="Excel_BuiltIn_Print_Area_8_1_12_4">#REF!</definedName>
    <definedName name="Excel_BuiltIn_Print_Area_8_1_13">#REF!</definedName>
    <definedName name="Excel_BuiltIn_Print_Area_8_1_13_16">#REF!</definedName>
    <definedName name="Excel_BuiltIn_Print_Area_8_1_13_2">#REF!</definedName>
    <definedName name="Excel_BuiltIn_Print_Area_8_1_13_27">#REF!</definedName>
    <definedName name="Excel_BuiltIn_Print_Area_8_1_13_4">#REF!</definedName>
    <definedName name="Excel_BuiltIn_Print_Area_8_1_14">#REF!</definedName>
    <definedName name="Excel_BuiltIn_Print_Area_8_1_14_16">#REF!</definedName>
    <definedName name="Excel_BuiltIn_Print_Area_8_1_14_2">#REF!</definedName>
    <definedName name="Excel_BuiltIn_Print_Area_8_1_14_27">#REF!</definedName>
    <definedName name="Excel_BuiltIn_Print_Area_8_1_14_4">#REF!</definedName>
    <definedName name="Excel_BuiltIn_Print_Area_8_1_15">#REF!</definedName>
    <definedName name="Excel_BuiltIn_Print_Area_8_1_15_16">#REF!</definedName>
    <definedName name="Excel_BuiltIn_Print_Area_8_1_15_2">#REF!</definedName>
    <definedName name="Excel_BuiltIn_Print_Area_8_1_15_27">#REF!</definedName>
    <definedName name="Excel_BuiltIn_Print_Area_8_1_15_4">#REF!</definedName>
    <definedName name="Excel_BuiltIn_Print_Area_8_1_16">#REF!</definedName>
    <definedName name="Excel_BuiltIn_Print_Area_8_1_16_1">#REF!</definedName>
    <definedName name="Excel_BuiltIn_Print_Area_8_1_16_16">#REF!</definedName>
    <definedName name="Excel_BuiltIn_Print_Area_8_1_16_2">#REF!</definedName>
    <definedName name="Excel_BuiltIn_Print_Area_8_1_16_27">#REF!</definedName>
    <definedName name="Excel_BuiltIn_Print_Area_8_1_16_4">#REF!</definedName>
    <definedName name="Excel_BuiltIn_Print_Area_8_1_17">#REF!</definedName>
    <definedName name="Excel_BuiltIn_Print_Area_8_1_17_16">#REF!</definedName>
    <definedName name="Excel_BuiltIn_Print_Area_8_1_17_2">#REF!</definedName>
    <definedName name="Excel_BuiltIn_Print_Area_8_1_17_27">#REF!</definedName>
    <definedName name="Excel_BuiltIn_Print_Area_8_1_17_4">#REF!</definedName>
    <definedName name="Excel_BuiltIn_Print_Area_8_1_2">#REF!</definedName>
    <definedName name="Excel_BuiltIn_Print_Area_8_1_2_1">#REF!</definedName>
    <definedName name="Excel_BuiltIn_Print_Area_8_1_2_16">#REF!</definedName>
    <definedName name="Excel_BuiltIn_Print_Area_8_1_2_2">#REF!</definedName>
    <definedName name="Excel_BuiltIn_Print_Area_8_1_2_27">#REF!</definedName>
    <definedName name="Excel_BuiltIn_Print_Area_8_1_2_4">#REF!</definedName>
    <definedName name="Excel_BuiltIn_Print_Area_8_1_20">#REF!</definedName>
    <definedName name="Excel_BuiltIn_Print_Area_8_1_20_16">#REF!</definedName>
    <definedName name="Excel_BuiltIn_Print_Area_8_1_20_2">#REF!</definedName>
    <definedName name="Excel_BuiltIn_Print_Area_8_1_20_27">#REF!</definedName>
    <definedName name="Excel_BuiltIn_Print_Area_8_1_20_4">#REF!</definedName>
    <definedName name="Excel_BuiltIn_Print_Area_8_1_27">#REF!</definedName>
    <definedName name="Excel_BuiltIn_Print_Area_8_1_3">#REF!</definedName>
    <definedName name="Excel_BuiltIn_Print_Area_8_1_3_16">#REF!</definedName>
    <definedName name="Excel_BuiltIn_Print_Area_8_1_3_2">#REF!</definedName>
    <definedName name="Excel_BuiltIn_Print_Area_8_1_3_27">#REF!</definedName>
    <definedName name="Excel_BuiltIn_Print_Area_8_1_3_4">#REF!</definedName>
    <definedName name="Excel_BuiltIn_Print_Area_8_1_4">#REF!</definedName>
    <definedName name="Excel_BuiltIn_Print_Area_8_1_5">#REF!</definedName>
    <definedName name="Excel_BuiltIn_Print_Area_8_1_5_1">#REF!</definedName>
    <definedName name="Excel_BuiltIn_Print_Area_8_1_5_16">#REF!</definedName>
    <definedName name="Excel_BuiltIn_Print_Area_8_1_5_2">#REF!</definedName>
    <definedName name="Excel_BuiltIn_Print_Area_8_1_5_27">#REF!</definedName>
    <definedName name="Excel_BuiltIn_Print_Area_8_1_5_4">#REF!</definedName>
    <definedName name="Excel_BuiltIn_Print_Area_8_1_6">#REF!</definedName>
    <definedName name="Excel_BuiltIn_Print_Area_8_1_6_16">#REF!</definedName>
    <definedName name="Excel_BuiltIn_Print_Area_8_1_6_2">#REF!</definedName>
    <definedName name="Excel_BuiltIn_Print_Area_8_1_6_27">#REF!</definedName>
    <definedName name="Excel_BuiltIn_Print_Area_8_1_6_4">#REF!</definedName>
    <definedName name="Excel_BuiltIn_Print_Area_8_1_7">#REF!</definedName>
    <definedName name="Excel_BuiltIn_Print_Area_8_1_7_16">#REF!</definedName>
    <definedName name="Excel_BuiltIn_Print_Area_8_1_7_2">#REF!</definedName>
    <definedName name="Excel_BuiltIn_Print_Area_8_1_7_27">#REF!</definedName>
    <definedName name="Excel_BuiltIn_Print_Area_8_1_7_4">#REF!</definedName>
    <definedName name="Excel_BuiltIn_Print_Area_8_1_8">#REF!</definedName>
    <definedName name="Excel_BuiltIn_Print_Area_8_1_8_16">#REF!</definedName>
    <definedName name="Excel_BuiltIn_Print_Area_8_1_8_2">#REF!</definedName>
    <definedName name="Excel_BuiltIn_Print_Area_8_1_8_27">#REF!</definedName>
    <definedName name="Excel_BuiltIn_Print_Area_8_1_8_4">#REF!</definedName>
    <definedName name="Excel_BuiltIn_Print_Area_8_1_9">#REF!</definedName>
    <definedName name="Excel_BuiltIn_Print_Area_8_1_9_16">#REF!</definedName>
    <definedName name="Excel_BuiltIn_Print_Area_8_1_9_2">#REF!</definedName>
    <definedName name="Excel_BuiltIn_Print_Area_8_1_9_27">#REF!</definedName>
    <definedName name="Excel_BuiltIn_Print_Area_8_1_9_4">#REF!</definedName>
    <definedName name="Excel_BuiltIn_Print_Area_9">#REF!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6">#REF!</definedName>
    <definedName name="Excel_BuiltIn_Print_Area_9_1_1_2">#REF!</definedName>
    <definedName name="Excel_BuiltIn_Print_Area_9_1_1_27">#REF!</definedName>
    <definedName name="Excel_BuiltIn_Print_Area_9_1_1_4">#REF!</definedName>
    <definedName name="Excel_BuiltIn_Print_Area_9_1_10">#REF!</definedName>
    <definedName name="Excel_BuiltIn_Print_Area_9_1_10_16">#REF!</definedName>
    <definedName name="Excel_BuiltIn_Print_Area_9_1_10_2">#REF!</definedName>
    <definedName name="Excel_BuiltIn_Print_Area_9_1_10_27">#REF!</definedName>
    <definedName name="Excel_BuiltIn_Print_Area_9_1_10_4">#REF!</definedName>
    <definedName name="Excel_BuiltIn_Print_Area_9_1_11">#REF!</definedName>
    <definedName name="Excel_BuiltIn_Print_Area_9_1_11_16">#REF!</definedName>
    <definedName name="Excel_BuiltIn_Print_Area_9_1_11_2">#REF!</definedName>
    <definedName name="Excel_BuiltIn_Print_Area_9_1_11_27">#REF!</definedName>
    <definedName name="Excel_BuiltIn_Print_Area_9_1_11_4">#REF!</definedName>
    <definedName name="Excel_BuiltIn_Print_Area_9_1_12">#REF!</definedName>
    <definedName name="Excel_BuiltIn_Print_Area_9_1_12_16">#REF!</definedName>
    <definedName name="Excel_BuiltIn_Print_Area_9_1_12_2">#REF!</definedName>
    <definedName name="Excel_BuiltIn_Print_Area_9_1_12_27">#REF!</definedName>
    <definedName name="Excel_BuiltIn_Print_Area_9_1_12_4">#REF!</definedName>
    <definedName name="Excel_BuiltIn_Print_Area_9_1_13">#REF!</definedName>
    <definedName name="Excel_BuiltIn_Print_Area_9_1_13_16">#REF!</definedName>
    <definedName name="Excel_BuiltIn_Print_Area_9_1_13_2">#REF!</definedName>
    <definedName name="Excel_BuiltIn_Print_Area_9_1_13_27">#REF!</definedName>
    <definedName name="Excel_BuiltIn_Print_Area_9_1_13_4">#REF!</definedName>
    <definedName name="Excel_BuiltIn_Print_Area_9_1_14">#REF!</definedName>
    <definedName name="Excel_BuiltIn_Print_Area_9_1_14_16">#REF!</definedName>
    <definedName name="Excel_BuiltIn_Print_Area_9_1_14_2">#REF!</definedName>
    <definedName name="Excel_BuiltIn_Print_Area_9_1_14_27">#REF!</definedName>
    <definedName name="Excel_BuiltIn_Print_Area_9_1_14_4">#REF!</definedName>
    <definedName name="Excel_BuiltIn_Print_Area_9_1_15">#REF!</definedName>
    <definedName name="Excel_BuiltIn_Print_Area_9_1_15_16">#REF!</definedName>
    <definedName name="Excel_BuiltIn_Print_Area_9_1_15_2">#REF!</definedName>
    <definedName name="Excel_BuiltIn_Print_Area_9_1_15_27">#REF!</definedName>
    <definedName name="Excel_BuiltIn_Print_Area_9_1_15_4">#REF!</definedName>
    <definedName name="Excel_BuiltIn_Print_Area_9_1_16">#REF!</definedName>
    <definedName name="Excel_BuiltIn_Print_Area_9_1_16_1">#REF!</definedName>
    <definedName name="Excel_BuiltIn_Print_Area_9_1_16_16">#REF!</definedName>
    <definedName name="Excel_BuiltIn_Print_Area_9_1_16_2">#REF!</definedName>
    <definedName name="Excel_BuiltIn_Print_Area_9_1_16_2_1">#REF!</definedName>
    <definedName name="Excel_BuiltIn_Print_Area_9_1_16_27">#REF!</definedName>
    <definedName name="Excel_BuiltIn_Print_Area_9_1_16_4">#REF!</definedName>
    <definedName name="Excel_BuiltIn_Print_Area_9_1_17">#REF!</definedName>
    <definedName name="Excel_BuiltIn_Print_Area_9_1_17_16">#REF!</definedName>
    <definedName name="Excel_BuiltIn_Print_Area_9_1_17_2">#REF!</definedName>
    <definedName name="Excel_BuiltIn_Print_Area_9_1_17_27">#REF!</definedName>
    <definedName name="Excel_BuiltIn_Print_Area_9_1_17_4">#REF!</definedName>
    <definedName name="Excel_BuiltIn_Print_Area_9_1_2">#REF!</definedName>
    <definedName name="Excel_BuiltIn_Print_Area_9_1_2_1">#REF!</definedName>
    <definedName name="Excel_BuiltIn_Print_Area_9_1_2_16">#REF!</definedName>
    <definedName name="Excel_BuiltIn_Print_Area_9_1_2_2">#REF!</definedName>
    <definedName name="Excel_BuiltIn_Print_Area_9_1_2_2_1">#REF!</definedName>
    <definedName name="Excel_BuiltIn_Print_Area_9_1_2_27">#REF!</definedName>
    <definedName name="Excel_BuiltIn_Print_Area_9_1_2_4">#REF!</definedName>
    <definedName name="Excel_BuiltIn_Print_Area_9_1_20">#REF!</definedName>
    <definedName name="Excel_BuiltIn_Print_Area_9_1_20_16">#REF!</definedName>
    <definedName name="Excel_BuiltIn_Print_Area_9_1_20_2">#REF!</definedName>
    <definedName name="Excel_BuiltIn_Print_Area_9_1_20_27">#REF!</definedName>
    <definedName name="Excel_BuiltIn_Print_Area_9_1_20_4">#REF!</definedName>
    <definedName name="Excel_BuiltIn_Print_Area_9_1_27">#REF!</definedName>
    <definedName name="Excel_BuiltIn_Print_Area_9_1_3">#REF!</definedName>
    <definedName name="Excel_BuiltIn_Print_Area_9_1_3_16">#REF!</definedName>
    <definedName name="Excel_BuiltIn_Print_Area_9_1_3_2">#REF!</definedName>
    <definedName name="Excel_BuiltIn_Print_Area_9_1_3_27">#REF!</definedName>
    <definedName name="Excel_BuiltIn_Print_Area_9_1_3_4">#REF!</definedName>
    <definedName name="Excel_BuiltIn_Print_Area_9_1_4">#REF!</definedName>
    <definedName name="Excel_BuiltIn_Print_Area_9_1_4_1">#REF!</definedName>
    <definedName name="Excel_BuiltIn_Print_Area_9_1_5">#REF!</definedName>
    <definedName name="Excel_BuiltIn_Print_Area_9_1_5_1">#REF!</definedName>
    <definedName name="Excel_BuiltIn_Print_Area_9_1_5_16">#REF!</definedName>
    <definedName name="Excel_BuiltIn_Print_Area_9_1_5_2">#REF!</definedName>
    <definedName name="Excel_BuiltIn_Print_Area_9_1_5_27">#REF!</definedName>
    <definedName name="Excel_BuiltIn_Print_Area_9_1_5_4">#REF!</definedName>
    <definedName name="Excel_BuiltIn_Print_Area_9_1_6">#REF!</definedName>
    <definedName name="Excel_BuiltIn_Print_Area_9_1_6_16">#REF!</definedName>
    <definedName name="Excel_BuiltIn_Print_Area_9_1_6_2">#REF!</definedName>
    <definedName name="Excel_BuiltIn_Print_Area_9_1_6_27">#REF!</definedName>
    <definedName name="Excel_BuiltIn_Print_Area_9_1_6_4">#REF!</definedName>
    <definedName name="Excel_BuiltIn_Print_Area_9_1_7">#REF!</definedName>
    <definedName name="Excel_BuiltIn_Print_Area_9_1_7_16">#REF!</definedName>
    <definedName name="Excel_BuiltIn_Print_Area_9_1_7_2">#REF!</definedName>
    <definedName name="Excel_BuiltIn_Print_Area_9_1_7_27">#REF!</definedName>
    <definedName name="Excel_BuiltIn_Print_Area_9_1_7_4">#REF!</definedName>
    <definedName name="Excel_BuiltIn_Print_Area_9_1_8">#REF!</definedName>
    <definedName name="Excel_BuiltIn_Print_Area_9_1_8_16">#REF!</definedName>
    <definedName name="Excel_BuiltIn_Print_Area_9_1_8_2">#REF!</definedName>
    <definedName name="Excel_BuiltIn_Print_Area_9_1_8_27">#REF!</definedName>
    <definedName name="Excel_BuiltIn_Print_Area_9_1_8_4">#REF!</definedName>
    <definedName name="Excel_BuiltIn_Print_Area_9_1_9">#REF!</definedName>
    <definedName name="Excel_BuiltIn_Print_Area_9_1_9_16">#REF!</definedName>
    <definedName name="Excel_BuiltIn_Print_Area_9_1_9_2">#REF!</definedName>
    <definedName name="Excel_BuiltIn_Print_Area_9_1_9_27">#REF!</definedName>
    <definedName name="Excel_BuiltIn_Print_Area_9_1_9_4">#REF!</definedName>
    <definedName name="Excel_BuiltIn_Print_Titles" localSheetId="18">#REF!,#REF!</definedName>
    <definedName name="Excel_BuiltIn_Print_Titles">#REF!,#REF!</definedName>
    <definedName name="Excel_BuiltIn_Print_Titles_1" localSheetId="15">#REF!</definedName>
    <definedName name="Excel_BuiltIn_Print_Titles_1">#REF!</definedName>
    <definedName name="Excel_BuiltIn_Print_Titles_1_1" localSheetId="15">#REF!</definedName>
    <definedName name="Excel_BuiltIn_Print_Titles_1_1">#REF!</definedName>
    <definedName name="Excel_BuiltIn_Print_Titles_1_1_1">"$#REF!.$A$1:$IU$6"</definedName>
    <definedName name="Excel_BuiltIn_Print_Titles_1_4" localSheetId="18">#REF!</definedName>
    <definedName name="Excel_BuiltIn_Print_Titles_1_4">#REF!</definedName>
    <definedName name="Excel_BuiltIn_Print_Titles_10" localSheetId="18">#REF!</definedName>
    <definedName name="Excel_BuiltIn_Print_Titles_10" localSheetId="21">#REF!</definedName>
    <definedName name="Excel_BuiltIn_Print_Titles_10" localSheetId="25">#REF!</definedName>
    <definedName name="Excel_BuiltIn_Print_Titles_10">#REF!</definedName>
    <definedName name="Excel_BuiltIn_Print_Titles_11" localSheetId="18">#REF!</definedName>
    <definedName name="Excel_BuiltIn_Print_Titles_11">#REF!</definedName>
    <definedName name="Excel_BuiltIn_Print_Titles_13">#REF!</definedName>
    <definedName name="Excel_BuiltIn_Print_Titles_14">#REF!</definedName>
    <definedName name="Excel_BuiltIn_Print_Titles_15">#REF!</definedName>
    <definedName name="Excel_BuiltIn_Print_Titles_15_1">#REF!</definedName>
    <definedName name="Excel_BuiltIn_Print_Titles_16" localSheetId="21">#REF!</definedName>
    <definedName name="Excel_BuiltIn_Print_Titles_16" localSheetId="25">#REF!</definedName>
    <definedName name="Excel_BuiltIn_Print_Titles_16">#REF!</definedName>
    <definedName name="Excel_BuiltIn_Print_Titles_17" localSheetId="18">#REF!,#REF!</definedName>
    <definedName name="Excel_BuiltIn_Print_Titles_17">#REF!,#REF!</definedName>
    <definedName name="Excel_BuiltIn_Print_Titles_18" localSheetId="18">#REF!</definedName>
    <definedName name="Excel_BuiltIn_Print_Titles_18">#REF!</definedName>
    <definedName name="Excel_BuiltIn_Print_Titles_19" localSheetId="18">#REF!</definedName>
    <definedName name="Excel_BuiltIn_Print_Titles_19">#REF!</definedName>
    <definedName name="Excel_BuiltIn_Print_Titles_2" localSheetId="18">#REF!</definedName>
    <definedName name="Excel_BuiltIn_Print_Titles_2">#REF!</definedName>
    <definedName name="Excel_BuiltIn_Print_Titles_2_1" localSheetId="22">#REF!</definedName>
    <definedName name="Excel_BuiltIn_Print_Titles_2_1" localSheetId="20">#REF!</definedName>
    <definedName name="Excel_BuiltIn_Print_Titles_2_1">#REF!</definedName>
    <definedName name="Excel_BuiltIn_Print_Titles_2_1_1">#REF!</definedName>
    <definedName name="Excel_BuiltIn_Print_Titles_20">#REF!</definedName>
    <definedName name="Excel_BuiltIn_Print_Titles_20_1">#REF!</definedName>
    <definedName name="Excel_BuiltIn_Print_Titles_20_1_16">#REF!</definedName>
    <definedName name="Excel_BuiltIn_Print_Titles_20_1_2">#REF!</definedName>
    <definedName name="Excel_BuiltIn_Print_Titles_20_1_27">#REF!</definedName>
    <definedName name="Excel_BuiltIn_Print_Titles_20_1_4">#REF!</definedName>
    <definedName name="Excel_BuiltIn_Print_Titles_3">#REF!</definedName>
    <definedName name="Excel_BuiltIn_Print_Titles_3_1">#REF!</definedName>
    <definedName name="Excel_BuiltIn_Print_Titles_3_1_1" localSheetId="22">#REF!</definedName>
    <definedName name="Excel_BuiltIn_Print_Titles_3_1_1" localSheetId="15">"$#REF!.$A$6:$IP$8"</definedName>
    <definedName name="Excel_BuiltIn_Print_Titles_3_1_1" localSheetId="20">#REF!</definedName>
    <definedName name="Excel_BuiltIn_Print_Titles_3_1_1">#REF!</definedName>
    <definedName name="Excel_BuiltIn_Print_Titles_4_1" localSheetId="22">#REF!</definedName>
    <definedName name="Excel_BuiltIn_Print_Titles_4_1" localSheetId="18">#REF!</definedName>
    <definedName name="Excel_BuiltIn_Print_Titles_4_1" localSheetId="21">#REF!</definedName>
    <definedName name="Excel_BuiltIn_Print_Titles_4_1" localSheetId="25">#REF!</definedName>
    <definedName name="Excel_BuiltIn_Print_Titles_4_1" localSheetId="20">#REF!</definedName>
    <definedName name="Excel_BuiltIn_Print_Titles_4_1">#REF!</definedName>
    <definedName name="Excel_BuiltIn_Print_Titles_4_1_1">#REF!</definedName>
    <definedName name="Excel_BuiltIn_Print_Titles_4_1_1_16">#REF!</definedName>
    <definedName name="Excel_BuiltIn_Print_Titles_4_1_1_2">#REF!</definedName>
    <definedName name="Excel_BuiltIn_Print_Titles_4_1_1_27">#REF!</definedName>
    <definedName name="Excel_BuiltIn_Print_Titles_4_1_1_4">#REF!</definedName>
    <definedName name="Excel_BuiltIn_Print_Titles_4_1_16">#REF!</definedName>
    <definedName name="Excel_BuiltIn_Print_Titles_4_1_2">#REF!</definedName>
    <definedName name="Excel_BuiltIn_Print_Titles_4_1_27">#REF!</definedName>
    <definedName name="Excel_BuiltIn_Print_Titles_4_1_4">#REF!</definedName>
    <definedName name="Excel_BuiltIn_Print_Titles_5">#REF!</definedName>
    <definedName name="Excel_BuiltIn_Print_Titles_5_1" localSheetId="21">#REF!</definedName>
    <definedName name="Excel_BuiltIn_Print_Titles_5_1" localSheetId="25">#REF!</definedName>
    <definedName name="Excel_BuiltIn_Print_Titles_5_1">#REF!</definedName>
    <definedName name="Excel_BuiltIn_Print_Titles_5_1_1" localSheetId="21">#REF!</definedName>
    <definedName name="Excel_BuiltIn_Print_Titles_5_1_1" localSheetId="25">#REF!</definedName>
    <definedName name="Excel_BuiltIn_Print_Titles_5_1_1">#REF!</definedName>
    <definedName name="Excel_BuiltIn_Print_Titles_5_1_1_1">#REF!,#REF!</definedName>
    <definedName name="Excel_BuiltIn_Print_Titles_6">#REF!</definedName>
    <definedName name="Excel_BuiltIn_Print_Titles_6_1">#REF!</definedName>
    <definedName name="Excel_BuiltIn_Print_Titles_6_1_1">#REF!</definedName>
    <definedName name="Excel_BuiltIn_Print_Titles_6_1_1_1">#REF!</definedName>
    <definedName name="Excel_BuiltIn_Print_Titles_7">#REF!</definedName>
    <definedName name="Excel_BuiltIn_Print_Titles_7_1">#REF!</definedName>
    <definedName name="Excel_BuiltIn_Print_Titles_7_1_1">#REF!</definedName>
    <definedName name="Excel_BuiltIn_Print_Titles_8">#REF!</definedName>
    <definedName name="Excel_BuiltIn_Print_Titles_9">#REF!</definedName>
    <definedName name="Excel_BuiltIn_Print_Titles_9_1">#REF!</definedName>
    <definedName name="Excel_BuiltIn_Print_Titles_9_16">#REF!</definedName>
    <definedName name="Excel_BuiltIn_Print_Titles_9_2">#REF!</definedName>
    <definedName name="Excel_BuiltIn_Print_Titles_9_27">#REF!</definedName>
    <definedName name="Excel_BuiltIn_Print_Titles_9_4">#REF!</definedName>
    <definedName name="Excel_BuiltIn_Recorder">#REF!</definedName>
    <definedName name="Excise">#REF!</definedName>
    <definedName name="Excise_Duty">#REF!</definedName>
    <definedName name="Excised">#REF!</definedName>
    <definedName name="ExciseDuty">#REF!</definedName>
    <definedName name="exist">#REF!</definedName>
    <definedName name="EXIT">#REF!</definedName>
    <definedName name="exp_ch" localSheetId="22">#REF!</definedName>
    <definedName name="exp_ch" localSheetId="20">#REF!</definedName>
    <definedName name="exp_ch">#REF!</definedName>
    <definedName name="expense">#REF!</definedName>
    <definedName name="EXPHEADS" localSheetId="22">#REF!</definedName>
    <definedName name="EXPHEADS" localSheetId="20">#REF!</definedName>
    <definedName name="EXPHEADS" localSheetId="3">#REF!</definedName>
    <definedName name="EXPHEADS">#REF!</definedName>
    <definedName name="Exrate">#REF!</definedName>
    <definedName name="external" localSheetId="3">#REF!</definedName>
    <definedName name="external">#REF!</definedName>
    <definedName name="Extra_Pay">#REF!</definedName>
    <definedName name="ExtraCredit">#REF!</definedName>
    <definedName name="_xlnm.Extract">#REF!</definedName>
    <definedName name="exwks" localSheetId="3">#REF!</definedName>
    <definedName name="exwks">#REF!</definedName>
    <definedName name="f">#REF!</definedName>
    <definedName name="F___0">#REF!</definedName>
    <definedName name="f_1" localSheetId="2" hidden="1">{"'PROFITABILITY'!$A$1:$F$45"}</definedName>
    <definedName name="f_1" localSheetId="22" hidden="1">{"'PROFITABILITY'!$A$1:$F$45"}</definedName>
    <definedName name="f_1" localSheetId="18" hidden="1">{"'PROFITABILITY'!$A$1:$F$45"}</definedName>
    <definedName name="f_1" localSheetId="21" hidden="1">{"'PROFITABILITY'!$A$1:$F$45"}</definedName>
    <definedName name="f_1" localSheetId="25" hidden="1">{"'PROFITABILITY'!$A$1:$F$45"}</definedName>
    <definedName name="f_1" localSheetId="15" hidden="1">{"'PROFITABILITY'!$A$1:$F$45"}</definedName>
    <definedName name="f_1" localSheetId="20" hidden="1">{"'PROFITABILITY'!$A$1:$F$45"}</definedName>
    <definedName name="f_1" hidden="1">{"'PROFITABILITY'!$A$1:$F$45"}</definedName>
    <definedName name="f_shape">#REF!</definedName>
    <definedName name="FA" localSheetId="22">INDEX(#REF!,MATCH(#REF!,#REF!,0))</definedName>
    <definedName name="FA" localSheetId="18">INDEX(#REF!,MATCH(#REF!,#REF!,0))</definedName>
    <definedName name="FA" localSheetId="21">INDEX(#REF!,MATCH(#REF!,#REF!,0))</definedName>
    <definedName name="FA" localSheetId="25">INDEX(#REF!,MATCH(#REF!,#REF!,0))</definedName>
    <definedName name="fa" localSheetId="15">35.31*15</definedName>
    <definedName name="FA" localSheetId="20">INDEX(#REF!,MATCH(#REF!,#REF!,0))</definedName>
    <definedName name="FA">INDEX(#REF!,MATCH(#REF!,#REF!,0))</definedName>
    <definedName name="FabricatedTMT" localSheetId="18">#REF!</definedName>
    <definedName name="FabricatedTMT" localSheetId="15">#REF!</definedName>
    <definedName name="FabricatedTMT">#REF!</definedName>
    <definedName name="fac">0.825</definedName>
    <definedName name="faciastone" localSheetId="2">'[22]Material '!$G$51</definedName>
    <definedName name="faciastone" localSheetId="18">#REF!</definedName>
    <definedName name="faciastone" localSheetId="21">'[22]Material '!$G$51</definedName>
    <definedName name="faciastone" localSheetId="25">'[22]Material '!$G$51</definedName>
    <definedName name="faciastone" localSheetId="15">#REF!</definedName>
    <definedName name="faciastone">#REF!</definedName>
    <definedName name="facom" localSheetId="2">'[103]TBAL9697 -group wise  sdpl'!$A$34</definedName>
    <definedName name="facom" localSheetId="18">#REF!</definedName>
    <definedName name="facom" localSheetId="21">'[103]TBAL9697 -group wise  sdpl'!$A$34</definedName>
    <definedName name="facom" localSheetId="25">'[103]TBAL9697 -group wise  sdpl'!$A$34</definedName>
    <definedName name="facom" localSheetId="15">#REF!</definedName>
    <definedName name="facom">#REF!</definedName>
    <definedName name="facplc" localSheetId="22">#REF!</definedName>
    <definedName name="facplc" localSheetId="4">#REF!</definedName>
    <definedName name="facplc" localSheetId="20">#REF!</definedName>
    <definedName name="facplc">#REF!</definedName>
    <definedName name="Factor" localSheetId="22">#REF!</definedName>
    <definedName name="Factor" localSheetId="4">#REF!</definedName>
    <definedName name="Factor" localSheetId="20">#REF!</definedName>
    <definedName name="Factor">#REF!</definedName>
    <definedName name="Factora" localSheetId="2">#REF!/#REF!</definedName>
    <definedName name="Factora" localSheetId="22">#REF!/#REF!</definedName>
    <definedName name="Factora" localSheetId="15">#REF!/#REF!</definedName>
    <definedName name="Factora" localSheetId="20">#REF!/#REF!</definedName>
    <definedName name="Factora">#REF!/#REF!</definedName>
    <definedName name="fafas">#REF!</definedName>
    <definedName name="fafur" localSheetId="2">'[103]TBAL9697 -group wise  sdpl'!$A$34</definedName>
    <definedName name="fafur" localSheetId="18">#REF!</definedName>
    <definedName name="fafur" localSheetId="21">'[103]TBAL9697 -group wise  sdpl'!$A$34</definedName>
    <definedName name="fafur" localSheetId="25">'[103]TBAL9697 -group wise  sdpl'!$A$34</definedName>
    <definedName name="fafur" localSheetId="15">#REF!</definedName>
    <definedName name="fafur">#REF!</definedName>
    <definedName name="FAH">#REF!</definedName>
    <definedName name="faplm" localSheetId="2">'[103]TBAL9697 -group wise  sdpl'!$A$34</definedName>
    <definedName name="faplm" localSheetId="18">#REF!</definedName>
    <definedName name="faplm" localSheetId="21">'[103]TBAL9697 -group wise  sdpl'!$A$34</definedName>
    <definedName name="faplm" localSheetId="25">'[103]TBAL9697 -group wise  sdpl'!$A$34</definedName>
    <definedName name="faplm" localSheetId="15">#REF!</definedName>
    <definedName name="faplm">#REF!</definedName>
    <definedName name="fapms" localSheetId="2">'[103]TBAL9697 -group wise  sdpl'!$A$34</definedName>
    <definedName name="fapms" localSheetId="18">#REF!</definedName>
    <definedName name="fapms" localSheetId="21">'[103]TBAL9697 -group wise  sdpl'!$A$34</definedName>
    <definedName name="fapms" localSheetId="25">'[103]TBAL9697 -group wise  sdpl'!$A$34</definedName>
    <definedName name="fapms" localSheetId="15">#REF!</definedName>
    <definedName name="fapms">#REF!</definedName>
    <definedName name="fasdfasdf">#REF!</definedName>
    <definedName name="FASDFSD">#REF!</definedName>
    <definedName name="fasfa" localSheetId="2" hidden="1">{"'PROFITABILITY'!$A$1:$F$45"}</definedName>
    <definedName name="fasfa" localSheetId="22" hidden="1">{"'PROFITABILITY'!$A$1:$F$45"}</definedName>
    <definedName name="fasfa" localSheetId="18" hidden="1">{"'PROFITABILITY'!$A$1:$F$45"}</definedName>
    <definedName name="fasfa" localSheetId="21" hidden="1">{"'PROFITABILITY'!$A$1:$F$45"}</definedName>
    <definedName name="fasfa" localSheetId="25" hidden="1">{"'PROFITABILITY'!$A$1:$F$45"}</definedName>
    <definedName name="fasfa" localSheetId="15" hidden="1">{"'PROFITABILITY'!$A$1:$F$45"}</definedName>
    <definedName name="fasfa" localSheetId="20" hidden="1">{"'PROFITABILITY'!$A$1:$F$45"}</definedName>
    <definedName name="fasfa" hidden="1">{"'PROFITABILITY'!$A$1:$F$45"}</definedName>
    <definedName name="faultMVA">#REF!</definedName>
    <definedName name="faveh" localSheetId="2">'[103]TBAL9697 -group wise  sdpl'!$A$34</definedName>
    <definedName name="faveh" localSheetId="18">#REF!</definedName>
    <definedName name="faveh" localSheetId="21">'[103]TBAL9697 -group wise  sdpl'!$A$34</definedName>
    <definedName name="faveh" localSheetId="25">'[103]TBAL9697 -group wise  sdpl'!$A$34</definedName>
    <definedName name="faveh" localSheetId="15">#REF!</definedName>
    <definedName name="faveh">#REF!</definedName>
    <definedName name="FB" localSheetId="2">INDEX(#REF!,MATCH(#REF!,#REF!,0))</definedName>
    <definedName name="Fb" localSheetId="22">#REF!</definedName>
    <definedName name="Fb" localSheetId="18">#REF!</definedName>
    <definedName name="FB" localSheetId="21">INDEX(#REF!,MATCH(#REF!,#REF!,0))</definedName>
    <definedName name="FB" localSheetId="25">INDEX(#REF!,MATCH(#REF!,#REF!,0))</definedName>
    <definedName name="FB" localSheetId="15">#REF!</definedName>
    <definedName name="Fb" localSheetId="20">#REF!</definedName>
    <definedName name="Fb">#REF!</definedName>
    <definedName name="FC" localSheetId="22">#REF!</definedName>
    <definedName name="FC" localSheetId="20">#REF!</definedName>
    <definedName name="FC">#REF!</definedName>
    <definedName name="fcgc">#REF!</definedName>
    <definedName name="FCL" localSheetId="21">#REF!</definedName>
    <definedName name="FCL" localSheetId="25">#REF!</definedName>
    <definedName name="FCL">#REF!</definedName>
    <definedName name="FCode" localSheetId="2" hidden="1">[93]Uls!$D$46</definedName>
    <definedName name="FCode" localSheetId="18" hidden="1">#REF!</definedName>
    <definedName name="FCode" localSheetId="21" hidden="1">[93]Uls!$D$46</definedName>
    <definedName name="FCode" localSheetId="25" hidden="1">[93]Uls!$D$46</definedName>
    <definedName name="FCode" localSheetId="15" hidden="1">#REF!</definedName>
    <definedName name="FCode" hidden="1">#REF!</definedName>
    <definedName name="FCR">#REF!</definedName>
    <definedName name="FD" localSheetId="18">INDEX(#REF!,MATCH(#REF!,#REF!,0))</definedName>
    <definedName name="FD" localSheetId="21">INDEX(#REF!,MATCH(#REF!,#REF!,0))</definedName>
    <definedName name="FD" localSheetId="25">INDEX(#REF!,MATCH(#REF!,#REF!,0))</definedName>
    <definedName name="FD" localSheetId="15">INDEX(#REF!,MATCH(#REF!,#REF!,0))</definedName>
    <definedName name="FD">INDEX(#REF!,MATCH(#REF!,#REF!,0))</definedName>
    <definedName name="fda" localSheetId="15">#REF!</definedName>
    <definedName name="fda">#REF!</definedName>
    <definedName name="fdb" localSheetId="15">#REF!</definedName>
    <definedName name="fdb">#REF!</definedName>
    <definedName name="FDF">#REF!</definedName>
    <definedName name="fdfds" localSheetId="22">#REF!</definedName>
    <definedName name="fdfds" localSheetId="20">#REF!</definedName>
    <definedName name="fdfds">#REF!</definedName>
    <definedName name="FDGSDFG" localSheetId="2" hidden="1">{#N/A,#N/A,TRUE,"STEEL";#N/A,#N/A,TRUE,"OUTSIDE FAB.";#N/A,#N/A,TRUE,"WIP";#N/A,#N/A,TRUE,"FINISHED GOODS";#N/A,#N/A,TRUE,"SCRAP"}</definedName>
    <definedName name="FDGSDFG" localSheetId="22" hidden="1">{#N/A,#N/A,TRUE,"STEEL";#N/A,#N/A,TRUE,"OUTSIDE FAB.";#N/A,#N/A,TRUE,"WIP";#N/A,#N/A,TRUE,"FINISHED GOODS";#N/A,#N/A,TRUE,"SCRAP"}</definedName>
    <definedName name="FDGSDFG" localSheetId="18" hidden="1">{#N/A,#N/A,TRUE,"STEEL";#N/A,#N/A,TRUE,"OUTSIDE FAB.";#N/A,#N/A,TRUE,"WIP";#N/A,#N/A,TRUE,"FINISHED GOODS";#N/A,#N/A,TRUE,"SCRAP"}</definedName>
    <definedName name="FDGSDFG" localSheetId="21" hidden="1">{#N/A,#N/A,TRUE,"STEEL";#N/A,#N/A,TRUE,"OUTSIDE FAB.";#N/A,#N/A,TRUE,"WIP";#N/A,#N/A,TRUE,"FINISHED GOODS";#N/A,#N/A,TRUE,"SCRAP"}</definedName>
    <definedName name="FDGSDFG" localSheetId="25" hidden="1">{#N/A,#N/A,TRUE,"STEEL";#N/A,#N/A,TRUE,"OUTSIDE FAB.";#N/A,#N/A,TRUE,"WIP";#N/A,#N/A,TRUE,"FINISHED GOODS";#N/A,#N/A,TRUE,"SCRAP"}</definedName>
    <definedName name="FDGSDFG" localSheetId="15" hidden="1">{#N/A,#N/A,TRUE,"STEEL";#N/A,#N/A,TRUE,"OUTSIDE FAB.";#N/A,#N/A,TRUE,"WIP";#N/A,#N/A,TRUE,"FINISHED GOODS";#N/A,#N/A,TRUE,"SCRAP"}</definedName>
    <definedName name="FDGSDFG" localSheetId="20" hidden="1">{#N/A,#N/A,TRUE,"STEEL";#N/A,#N/A,TRUE,"OUTSIDE FAB.";#N/A,#N/A,TRUE,"WIP";#N/A,#N/A,TRUE,"FINISHED GOODS";#N/A,#N/A,TRUE,"SCRAP"}</definedName>
    <definedName name="FDGSDFG" hidden="1">{#N/A,#N/A,TRUE,"STEEL";#N/A,#N/A,TRUE,"OUTSIDE FAB.";#N/A,#N/A,TRUE,"WIP";#N/A,#N/A,TRUE,"FINISHED GOODS";#N/A,#N/A,TRUE,"SCRAP"}</definedName>
    <definedName name="fdhd">#REF!</definedName>
    <definedName name="Fdl" localSheetId="21">#REF!</definedName>
    <definedName name="Fdl" localSheetId="25">#REF!</definedName>
    <definedName name="Fdl" localSheetId="15">#REF!</definedName>
    <definedName name="Fdl">#REF!</definedName>
    <definedName name="FDN" localSheetId="2">IFERROR(LEFT(INDEX(#REF!,MATCH(#REF!,#REF!,0)),3),"")</definedName>
    <definedName name="FDN" localSheetId="18">#REF!</definedName>
    <definedName name="FDN" localSheetId="21">IFERROR(LEFT(INDEX(#REF!,MATCH(#REF!,#REF!,0)),3),"")</definedName>
    <definedName name="FDN" localSheetId="25">IFERROR(LEFT(INDEX(#REF!,MATCH(#REF!,#REF!,0)),3),"")</definedName>
    <definedName name="FDN" localSheetId="15">#REF!</definedName>
    <definedName name="FDN">#REF!</definedName>
    <definedName name="FDN_Conc" localSheetId="18">IFERROR(IF(#REF!&gt;=44242,(_xlfn.XLOOKUP(#REF!&amp;#REF!,#REF!,#REF!)),0),"")</definedName>
    <definedName name="FDN_Conc" localSheetId="15">IFERROR(IF(#REF!&gt;=44242,(_xlfn.XLOOKUP(#REF!&amp;#REF!,#REF!,#REF!)),0),"")</definedName>
    <definedName name="FDN_Conc">IFERROR(IF(#REF!&gt;=44242,(_xlfn.XLOOKUP(#REF!&amp;#REF!,#REF!,#REF!)),0),"")</definedName>
    <definedName name="fdn_no" localSheetId="2">#REF!</definedName>
    <definedName name="fdn_no">#REF!</definedName>
    <definedName name="FDN_Rate" localSheetId="18">IFERROR(_xlfn.XLOOKUP(#REF!&amp;#REF!,#REF!,#REF!),"")</definedName>
    <definedName name="FDN_Rate" localSheetId="15">IFERROR(_xlfn.XLOOKUP(#REF!&amp;#REF!,#REF!,#REF!),"")</definedName>
    <definedName name="FDN_Rate">IFERROR(_xlfn.XLOOKUP(#REF!&amp;#REF!,#REF!,#REF!),"")</definedName>
    <definedName name="FDN_Revenue" localSheetId="18">IFERROR(IF(#REF!&gt;=44242,(_xlfn.XLOOKUP(#REF!&amp;#REF!,#REF!,#REF!)),0),"")</definedName>
    <definedName name="FDN_Revenue" localSheetId="15">IFERROR(IF(#REF!&gt;=44242,(_xlfn.XLOOKUP(#REF!&amp;#REF!,#REF!,#REF!)),0),"")</definedName>
    <definedName name="FDN_Revenue">IFERROR(IF(#REF!&gt;=44242,(_xlfn.XLOOKUP(#REF!&amp;#REF!,#REF!,#REF!)),0),"")</definedName>
    <definedName name="FDNtare" localSheetId="2">VLOOKUP([104]Foundation!XFB1&amp;" "&amp;[104]Foundation!XFC1,#REF!,2,0)/10^7</definedName>
    <definedName name="FDNtare" localSheetId="22">VLOOKUP(#REF!&amp;" "&amp;#REF!,#REF!,2,0)/10^7</definedName>
    <definedName name="FDNtare" localSheetId="18">VLOOKUP(#REF!&amp;" "&amp;#REF!,#REF!,2,0)/10^7</definedName>
    <definedName name="FDNtare" localSheetId="21">VLOOKUP([104]Foundation!XFB1&amp;" "&amp;[104]Foundation!XFC1,#REF!,2,0)/10^7</definedName>
    <definedName name="FDNtare" localSheetId="25">VLOOKUP([104]Foundation!XFB1&amp;" "&amp;[104]Foundation!XFC1,#REF!,2,0)/10^7</definedName>
    <definedName name="FDNtare" localSheetId="15">VLOOKUP(#REF!&amp;" "&amp;#REF!,#REF!,2,0)/10^7</definedName>
    <definedName name="FDNtare" localSheetId="20">VLOOKUP(#REF!&amp;" "&amp;#REF!,#REF!,2,0)/10^7</definedName>
    <definedName name="FDNtare">VLOOKUP(#REF!&amp;" "&amp;#REF!,#REF!,2,0)/10^7</definedName>
    <definedName name="FdnWet">'[105]FDn Wet'!$C$5:$H$27</definedName>
    <definedName name="Fdr">'[80]220 11  BS '!#REF!</definedName>
    <definedName name="fdsdafas" hidden="1">{"'TP-SUMMARY'!$I$11:$K$11"}</definedName>
    <definedName name="fdsdf">#REF!</definedName>
    <definedName name="fdytf">#REF!</definedName>
    <definedName name="FE" localSheetId="2">#REF!</definedName>
    <definedName name="FE">#REF!</definedName>
    <definedName name="feb_qty_rev_3">#REF!</definedName>
    <definedName name="feb_rev4_qty">#REF!</definedName>
    <definedName name="FEC">#REF!</definedName>
    <definedName name="fEQAvz">#REF!</definedName>
    <definedName name="FF">#REF!</definedName>
    <definedName name="FFB">#REF!</definedName>
    <definedName name="fff" localSheetId="21">#REF!</definedName>
    <definedName name="fff" localSheetId="25">#REF!</definedName>
    <definedName name="fff">#REF!</definedName>
    <definedName name="ffff">#REF!</definedName>
    <definedName name="ffffff">#REF!</definedName>
    <definedName name="fffffffff">[52]GWC!#REF!</definedName>
    <definedName name="fffffffffff">'[106]UNP-NCW '!#REF!</definedName>
    <definedName name="fffffg" hidden="1">{"form-D1",#N/A,FALSE,"FORM-D1";"form-D1_amt",#N/A,FALSE,"FORM-D1"}</definedName>
    <definedName name="ffhfhf">#REF!</definedName>
    <definedName name="FFR" localSheetId="22">#REF!</definedName>
    <definedName name="FFR" localSheetId="20">#REF!</definedName>
    <definedName name="FFR" localSheetId="3">#REF!</definedName>
    <definedName name="FFR">#REF!</definedName>
    <definedName name="ffvvv">[52]GWC!#REF!</definedName>
    <definedName name="fg" localSheetId="2" hidden="1">{"'PROFITABILITY'!$A$1:$F$45"}</definedName>
    <definedName name="fg" localSheetId="22" hidden="1">{"'PROFITABILITY'!$A$1:$F$45"}</definedName>
    <definedName name="fg" localSheetId="18" hidden="1">{"'PROFITABILITY'!$A$1:$F$45"}</definedName>
    <definedName name="fg" localSheetId="21" hidden="1">{"'PROFITABILITY'!$A$1:$F$45"}</definedName>
    <definedName name="fg" localSheetId="25" hidden="1">{"'PROFITABILITY'!$A$1:$F$45"}</definedName>
    <definedName name="fg" localSheetId="15" hidden="1">{"'PROFITABILITY'!$A$1:$F$45"}</definedName>
    <definedName name="fg" localSheetId="20" hidden="1">{"'PROFITABILITY'!$A$1:$F$45"}</definedName>
    <definedName name="fg" hidden="1">{"'PROFITABILITY'!$A$1:$F$45"}</definedName>
    <definedName name="FG46TBTB4RTDKDK">#REF!</definedName>
    <definedName name="fgdfgg" localSheetId="3">#REF!</definedName>
    <definedName name="fgdfgg">#REF!</definedName>
    <definedName name="fgf">#REF!</definedName>
    <definedName name="FGNFN">#REF!</definedName>
    <definedName name="fgRKRKRKRKRKRKRKRKRKRKRKTBTBSPD">#REF!</definedName>
    <definedName name="FH" localSheetId="2">INDEX(#REF!,MATCH(#REF!,#REF!,0))</definedName>
    <definedName name="Fh" localSheetId="18">#REF!</definedName>
    <definedName name="FH" localSheetId="21">INDEX(#REF!,MATCH(#REF!,#REF!,0))</definedName>
    <definedName name="FH" localSheetId="25">INDEX(#REF!,MATCH(#REF!,#REF!,0))</definedName>
    <definedName name="Fh">#REF!</definedName>
    <definedName name="Fha">#REF!</definedName>
    <definedName name="FHH">#REF!</definedName>
    <definedName name="Fhwa">#REF!</definedName>
    <definedName name="Fhwl">#REF!</definedName>
    <definedName name="FI" localSheetId="21">#REF!</definedName>
    <definedName name="FI" localSheetId="25">#REF!</definedName>
    <definedName name="FI" localSheetId="3">#REF!</definedName>
    <definedName name="FI">#REF!</definedName>
    <definedName name="FI_AIRHW">#REF!</definedName>
    <definedName name="FI_AIRSW">#REF!</definedName>
    <definedName name="FI_BOHW">#REF!</definedName>
    <definedName name="FI_BOSW">#REF!</definedName>
    <definedName name="FI_IDTOHW">#REF!</definedName>
    <definedName name="FI_IDTOSW">#REF!</definedName>
    <definedName name="FI_SITEHW">#REF!</definedName>
    <definedName name="FI_SITESW">#REF!</definedName>
    <definedName name="fibres">#REF!</definedName>
    <definedName name="fill" hidden="1">#REF!</definedName>
    <definedName name="fill2" hidden="1">#REF!</definedName>
    <definedName name="FIM">#REF!</definedName>
    <definedName name="FIN_CHARGE">#REF!</definedName>
    <definedName name="Fin_charges">#REF!</definedName>
    <definedName name="FIN_MAN">#REF!</definedName>
    <definedName name="FIN_MAT">#REF!</definedName>
    <definedName name="FIN_SC">#REF!</definedName>
    <definedName name="FINC2">#REF!</definedName>
    <definedName name="finesand" localSheetId="2">[56]RA!$P$8</definedName>
    <definedName name="finesand" localSheetId="18">#REF!</definedName>
    <definedName name="finesand" localSheetId="21">[56]RA!$P$8</definedName>
    <definedName name="finesand" localSheetId="25">[56]RA!$P$8</definedName>
    <definedName name="finesand" localSheetId="15">#REF!</definedName>
    <definedName name="finesand">#REF!</definedName>
    <definedName name="FIrate" localSheetId="22">#REF!</definedName>
    <definedName name="FIrate" localSheetId="15">#REF!</definedName>
    <definedName name="FIrate" localSheetId="20">#REF!</definedName>
    <definedName name="FIrate">#REF!</definedName>
    <definedName name="FIratye" localSheetId="22">#REF!</definedName>
    <definedName name="FIratye" localSheetId="20">#REF!</definedName>
    <definedName name="FIratye">#REF!</definedName>
    <definedName name="FIRE_AREA">#REF!</definedName>
    <definedName name="FireFighting">#REF!</definedName>
    <definedName name="FIT">#REF!</definedName>
    <definedName name="FIT___0">#REF!</definedName>
    <definedName name="FIT___13">#REF!</definedName>
    <definedName name="FJ" localSheetId="18">INDEX(#REF!,MATCH(#REF!,#REF!,0))</definedName>
    <definedName name="FJ" localSheetId="15">INDEX(#REF!,MATCH(#REF!,#REF!,0))</definedName>
    <definedName name="FJ">INDEX(#REF!,MATCH(#REF!,#REF!,0))</definedName>
    <definedName name="fjhgfd" localSheetId="22" hidden="1">{"'Sheet1'!$A$4386:$N$4591"}</definedName>
    <definedName name="fjhgfd" localSheetId="18" hidden="1">{"'Sheet1'!$A$4386:$N$4591"}</definedName>
    <definedName name="fjhgfd" localSheetId="21" hidden="1">{"'Sheet1'!$A$4386:$N$4591"}</definedName>
    <definedName name="fjhgfd" localSheetId="25" hidden="1">{"'Sheet1'!$A$4386:$N$4591"}</definedName>
    <definedName name="fjhgfd" localSheetId="15" hidden="1">{"'Sheet1'!$A$4386:$N$4591"}</definedName>
    <definedName name="fjhgfd" localSheetId="20" hidden="1">{"'Sheet1'!$A$4386:$N$4591"}</definedName>
    <definedName name="fjhgfd" hidden="1">{"'Sheet1'!$A$4386:$N$4591"}</definedName>
    <definedName name="FK" localSheetId="18">INDEX(#REF!,MATCH(#REF!,#REF!,0))</definedName>
    <definedName name="FK" localSheetId="15">INDEX(#REF!,MATCH(#REF!,#REF!,0))</definedName>
    <definedName name="FK">INDEX(#REF!,MATCH(#REF!,#REF!,0))</definedName>
    <definedName name="FL" localSheetId="18">INDEX(#REF!,MATCH(#REF!,#REF!,0))</definedName>
    <definedName name="FL" localSheetId="15">INDEX(#REF!,MATCH(#REF!,#REF!,0))</definedName>
    <definedName name="FL">INDEX(#REF!,MATCH(#REF!,#REF!,0))</definedName>
    <definedName name="FLG">#REF!</definedName>
    <definedName name="FLG_Orifice">#REF!</definedName>
    <definedName name="FLK">#REF!</definedName>
    <definedName name="Floor" localSheetId="2">'[78]ANNEXURE-A'!$C$4</definedName>
    <definedName name="Floor" localSheetId="22">#REF!</definedName>
    <definedName name="Floor" localSheetId="18">#REF!</definedName>
    <definedName name="Floor" localSheetId="21">'[78]ANNEXURE-A'!$C$4</definedName>
    <definedName name="Floor" localSheetId="25">'[78]ANNEXURE-A'!$C$4</definedName>
    <definedName name="Floor" localSheetId="15">#REF!</definedName>
    <definedName name="Floor" localSheetId="20">#REF!</definedName>
    <definedName name="Floor">#REF!</definedName>
    <definedName name="flow" localSheetId="22">#REF!</definedName>
    <definedName name="flow" localSheetId="20">#REF!</definedName>
    <definedName name="flow">#REF!</definedName>
    <definedName name="FM" localSheetId="22">INDEX(#REF!,MATCH(#REF!,#REF!,0))</definedName>
    <definedName name="FM" localSheetId="18">INDEX(#REF!,MATCH(#REF!,#REF!,0))</definedName>
    <definedName name="FM" localSheetId="21">INDEX(#REF!,MATCH(#REF!,#REF!,0))</definedName>
    <definedName name="FM" localSheetId="25">INDEX(#REF!,MATCH(#REF!,#REF!,0))</definedName>
    <definedName name="Fm" localSheetId="15">#REF!</definedName>
    <definedName name="FM" localSheetId="20">INDEX(#REF!,MATCH(#REF!,#REF!,0))</definedName>
    <definedName name="FM">INDEX(#REF!,MATCH(#REF!,#REF!,0))</definedName>
    <definedName name="fme">#REF!</definedName>
    <definedName name="Fmg">#REF!</definedName>
    <definedName name="Fml" localSheetId="21">#REF!</definedName>
    <definedName name="Fml" localSheetId="25">#REF!</definedName>
    <definedName name="Fml">#REF!</definedName>
    <definedName name="Fmr" localSheetId="21">#REF!</definedName>
    <definedName name="Fmr" localSheetId="25">#REF!</definedName>
    <definedName name="Fmr">#REF!</definedName>
    <definedName name="fmw">#REF!</definedName>
    <definedName name="fn">#REF!</definedName>
    <definedName name="FND">#REF!</definedName>
    <definedName name="fo" localSheetId="22">#REF!</definedName>
    <definedName name="fo" localSheetId="20">#REF!</definedName>
    <definedName name="fo">#REF!</definedName>
    <definedName name="foa">#REF!</definedName>
    <definedName name="for_item">#REF!</definedName>
    <definedName name="Forecast">#REF!</definedName>
    <definedName name="Forecast_Receivables" localSheetId="22">#REF!</definedName>
    <definedName name="Forecast_Receivables" localSheetId="20">#REF!</definedName>
    <definedName name="Forecast_Receivables">#REF!</definedName>
    <definedName name="foren" localSheetId="2" hidden="1">{"Execavation",#N/A,FALSE,"furniture (employer)"}</definedName>
    <definedName name="foren" localSheetId="22" hidden="1">{"Execavation",#N/A,FALSE,"furniture (employer)"}</definedName>
    <definedName name="foren" localSheetId="18" hidden="1">{"Execavation",#N/A,FALSE,"furniture (employer)"}</definedName>
    <definedName name="foren" localSheetId="21" hidden="1">{"Execavation",#N/A,FALSE,"furniture (employer)"}</definedName>
    <definedName name="foren" localSheetId="25" hidden="1">{"Execavation",#N/A,FALSE,"furniture (employer)"}</definedName>
    <definedName name="foren" localSheetId="15" hidden="1">{"Execavation",#N/A,FALSE,"furniture (employer)"}</definedName>
    <definedName name="foren" localSheetId="20" hidden="1">{"Execavation",#N/A,FALSE,"furniture (employer)"}</definedName>
    <definedName name="foren" hidden="1">{"Execavation",#N/A,FALSE,"furniture (employer)"}</definedName>
    <definedName name="formu" localSheetId="15">#REF!</definedName>
    <definedName name="formu">#REF!</definedName>
    <definedName name="Formula">'[107]except wiring'!#REF!</definedName>
    <definedName name="Formwork" localSheetId="2">[57]Yard!$L$84</definedName>
    <definedName name="Formwork" localSheetId="18">#REF!</definedName>
    <definedName name="Formwork" localSheetId="21">[57]Yard!$L$84</definedName>
    <definedName name="Formwork" localSheetId="25">[57]Yard!$L$84</definedName>
    <definedName name="Formwork" localSheetId="15">#REF!</definedName>
    <definedName name="Formwork">#REF!</definedName>
    <definedName name="forpor" localSheetId="2">'[108]General input'!$B$6</definedName>
    <definedName name="forpor" localSheetId="18">#REF!</definedName>
    <definedName name="forpor" localSheetId="21">'[108]General input'!$B$6</definedName>
    <definedName name="forpor" localSheetId="25">'[108]General input'!$B$6</definedName>
    <definedName name="forpor" localSheetId="15">#REF!</definedName>
    <definedName name="forpor">#REF!</definedName>
    <definedName name="forthemonth" localSheetId="22">#REF!</definedName>
    <definedName name="forthemonth" localSheetId="20">#REF!</definedName>
    <definedName name="forthemonth" localSheetId="3">#REF!</definedName>
    <definedName name="forthemonth">#REF!</definedName>
    <definedName name="FOS">#REF!</definedName>
    <definedName name="FOS.NLC">#REF!</definedName>
    <definedName name="FOS.SCF">#REF!</definedName>
    <definedName name="FoundationTool" localSheetId="18">OFFSET(#REF!,0,0,COUNTA(#REF!),1)</definedName>
    <definedName name="FoundationTool">OFFSET(#REF!,0,0,COUNTA(#REF!),1)</definedName>
    <definedName name="fourty" localSheetId="2">'[97]RATES (2)'!$L$18</definedName>
    <definedName name="fourty" localSheetId="18">#REF!</definedName>
    <definedName name="fourty" localSheetId="21">'[97]RATES (2)'!$L$18</definedName>
    <definedName name="fourty" localSheetId="25">'[97]RATES (2)'!$L$18</definedName>
    <definedName name="fourty" localSheetId="15">#REF!</definedName>
    <definedName name="fourty">#REF!</definedName>
    <definedName name="Fp" localSheetId="2">[65]DSLP!#REF!</definedName>
    <definedName name="Fp" localSheetId="22">#REF!</definedName>
    <definedName name="Fp" localSheetId="18">#REF!</definedName>
    <definedName name="Fp" localSheetId="21">[65]DSLP!#REF!</definedName>
    <definedName name="Fp" localSheetId="25">[65]DSLP!#REF!</definedName>
    <definedName name="fp" localSheetId="15">#REF!</definedName>
    <definedName name="Fp" localSheetId="20">#REF!</definedName>
    <definedName name="Fp">#REF!</definedName>
    <definedName name="Fpi" localSheetId="15">#REF!</definedName>
    <definedName name="Fpi">#REF!</definedName>
    <definedName name="Fpi0">#REF!</definedName>
    <definedName name="Fr" localSheetId="2" hidden="1">{"'PROFITABILITY'!$A$1:$F$45"}</definedName>
    <definedName name="Fr" localSheetId="22" hidden="1">{"'PROFITABILITY'!$A$1:$F$45"}</definedName>
    <definedName name="Fr" localSheetId="18" hidden="1">{"'PROFITABILITY'!$A$1:$F$45"}</definedName>
    <definedName name="Fr" localSheetId="21" hidden="1">{"'PROFITABILITY'!$A$1:$F$45"}</definedName>
    <definedName name="Fr" localSheetId="25" hidden="1">{"'PROFITABILITY'!$A$1:$F$45"}</definedName>
    <definedName name="Fr" localSheetId="15" hidden="1">{"'PROFITABILITY'!$A$1:$F$45"}</definedName>
    <definedName name="Fr" localSheetId="20" hidden="1">{"'PROFITABILITY'!$A$1:$F$45"}</definedName>
    <definedName name="Fr" hidden="1">{"'PROFITABILITY'!$A$1:$F$45"}</definedName>
    <definedName name="Fr_charges" localSheetId="3">#REF!</definedName>
    <definedName name="Fr_charges">#REF!</definedName>
    <definedName name="FRANCS">#REF!</definedName>
    <definedName name="free">[18]Design!#REF!</definedName>
    <definedName name="Freight_forwarding" localSheetId="2">'[87]Master data'!$A$18:$B$19</definedName>
    <definedName name="Freight_forwarding" localSheetId="18">#REF!</definedName>
    <definedName name="Freight_forwarding" localSheetId="21">'[87]Master data'!$A$18:$B$19</definedName>
    <definedName name="Freight_forwarding" localSheetId="25">'[87]Master data'!$A$18:$B$19</definedName>
    <definedName name="Freight_forwarding" localSheetId="15">#REF!</definedName>
    <definedName name="Freight_forwarding">#REF!</definedName>
    <definedName name="fri" localSheetId="22">#REF!</definedName>
    <definedName name="fri" localSheetId="15">#REF!</definedName>
    <definedName name="fri" localSheetId="20">#REF!</definedName>
    <definedName name="fri">#REF!</definedName>
    <definedName name="frierect" localSheetId="3">#REF!</definedName>
    <definedName name="frierect">#REF!</definedName>
    <definedName name="Frl" localSheetId="21">#REF!</definedName>
    <definedName name="Frl" localSheetId="25">#REF!</definedName>
    <definedName name="Frl">#REF!</definedName>
    <definedName name="frnorms">#REF!</definedName>
    <definedName name="FRONTPAGE">#REF!</definedName>
    <definedName name="Frr">'[80]220 11  BS '!#REF!</definedName>
    <definedName name="FRRRRR">#REF!</definedName>
    <definedName name="Fruit">#REF!</definedName>
    <definedName name="Fs" localSheetId="2">[65]DSLP!#REF!</definedName>
    <definedName name="Fs" localSheetId="22">#REF!</definedName>
    <definedName name="Fs" localSheetId="18">#REF!</definedName>
    <definedName name="Fs" localSheetId="21">[65]DSLP!#REF!</definedName>
    <definedName name="Fs" localSheetId="25">[65]DSLP!#REF!</definedName>
    <definedName name="fs" localSheetId="15">#REF!</definedName>
    <definedName name="Fs" localSheetId="20">#REF!</definedName>
    <definedName name="Fs">#REF!</definedName>
    <definedName name="fsdd" localSheetId="2" hidden="1">'[1]Rate Analysis'!#REF!</definedName>
    <definedName name="fsdd" localSheetId="18" hidden="1">#REF!</definedName>
    <definedName name="fsdd" localSheetId="21" hidden="1">'[1]Rate Analysis'!#REF!</definedName>
    <definedName name="fsdd" localSheetId="25" hidden="1">'[1]Rate Analysis'!#REF!</definedName>
    <definedName name="fsdd" localSheetId="15" hidden="1">#REF!</definedName>
    <definedName name="fsdd" hidden="1">#REF!</definedName>
    <definedName name="fsg" localSheetId="15">#REF!</definedName>
    <definedName name="fsg">#REF!</definedName>
    <definedName name="Fst" localSheetId="15">#REF!</definedName>
    <definedName name="Fst">#REF!</definedName>
    <definedName name="FT" localSheetId="22">#REF!</definedName>
    <definedName name="FT" localSheetId="20">#REF!</definedName>
    <definedName name="FT">#REF!</definedName>
    <definedName name="FT0">#REF!</definedName>
    <definedName name="fto">#REF!</definedName>
    <definedName name="Fuel_Type">#REF!</definedName>
    <definedName name="Full_Print">#REF!</definedName>
    <definedName name="fullview">#REF!</definedName>
    <definedName name="FUND_M8_A_B" localSheetId="22">#REF!</definedName>
    <definedName name="FUND_M8_A_B" localSheetId="20">#REF!</definedName>
    <definedName name="FUND_M8_A_B">#REF!</definedName>
    <definedName name="FUNDFLOW_B8A">#REF!</definedName>
    <definedName name="FUNDFLOW_B8B">#REF!</definedName>
    <definedName name="funds" localSheetId="22" hidden="1">{"'Sheet1'!$A$4386:$N$4591"}</definedName>
    <definedName name="funds" localSheetId="18" hidden="1">{"'Sheet1'!$A$4386:$N$4591"}</definedName>
    <definedName name="funds" localSheetId="21" hidden="1">{"'Sheet1'!$A$4386:$N$4591"}</definedName>
    <definedName name="funds" localSheetId="25" hidden="1">{"'Sheet1'!$A$4386:$N$4591"}</definedName>
    <definedName name="funds" localSheetId="15" hidden="1">{"'Sheet1'!$A$4386:$N$4591"}</definedName>
    <definedName name="funds" localSheetId="20" hidden="1">{"'Sheet1'!$A$4386:$N$4591"}</definedName>
    <definedName name="funds" hidden="1">{"'Sheet1'!$A$4386:$N$4591"}</definedName>
    <definedName name="Fv">#REF!</definedName>
    <definedName name="Fvl" localSheetId="21">#REF!</definedName>
    <definedName name="Fvl" localSheetId="25">#REF!</definedName>
    <definedName name="Fvl">#REF!</definedName>
    <definedName name="Fvr">'[80]220 11  BS '!#REF!</definedName>
    <definedName name="fw">#REF!</definedName>
    <definedName name="fwi" localSheetId="21">#REF!</definedName>
    <definedName name="fwi" localSheetId="25">#REF!</definedName>
    <definedName name="fwi">#REF!</definedName>
    <definedName name="fwii">#REF!</definedName>
    <definedName name="fwio">#REF!</definedName>
    <definedName name="fww">#REF!</definedName>
    <definedName name="fytyfhjyguky">#REF!</definedName>
    <definedName name="g" localSheetId="22">#REF!</definedName>
    <definedName name="g" localSheetId="21">#REF!</definedName>
    <definedName name="g" localSheetId="25">#REF!</definedName>
    <definedName name="g" localSheetId="20">#REF!</definedName>
    <definedName name="g" localSheetId="3">#REF!</definedName>
    <definedName name="g">#REF!</definedName>
    <definedName name="G083BAAN1">#REF!</definedName>
    <definedName name="G0a" localSheetId="2">[99]Data!$C$10</definedName>
    <definedName name="G0a" localSheetId="18">#REF!</definedName>
    <definedName name="G0a" localSheetId="21">[99]Data!$C$10</definedName>
    <definedName name="G0a" localSheetId="25">[99]Data!$C$10</definedName>
    <definedName name="G0a" localSheetId="15">#REF!</definedName>
    <definedName name="G0a">#REF!</definedName>
    <definedName name="GA" localSheetId="18">INDEX(#REF!,MATCH(#REF!,#REF!,0))</definedName>
    <definedName name="GA" localSheetId="15">INDEX(#REF!,MATCH(#REF!,#REF!,0))</definedName>
    <definedName name="GA">INDEX(#REF!,MATCH(#REF!,#REF!,0))</definedName>
    <definedName name="gama" localSheetId="22">#REF!</definedName>
    <definedName name="gama" localSheetId="15">#REF!</definedName>
    <definedName name="gama" localSheetId="20">#REF!</definedName>
    <definedName name="gama">#REF!</definedName>
    <definedName name="gamah" localSheetId="22">#REF!</definedName>
    <definedName name="gamah" localSheetId="20">#REF!</definedName>
    <definedName name="gamah">#REF!</definedName>
    <definedName name="gamma">#REF!</definedName>
    <definedName name="GangStructure">#REF!</definedName>
    <definedName name="GAS">#REF!</definedName>
    <definedName name="gate">#REF!</definedName>
    <definedName name="GB" localSheetId="18">INDEX(#REF!,MATCH(#REF!,#REF!,0))</definedName>
    <definedName name="GB" localSheetId="15">INDEX(#REF!,MATCH(#REF!,#REF!,0))</definedName>
    <definedName name="GB">INDEX(#REF!,MATCH(#REF!,#REF!,0))</definedName>
    <definedName name="GBDFG">#REF!</definedName>
    <definedName name="GC" localSheetId="18">INDEX(#REF!,MATCH(#REF!,#REF!,0))</definedName>
    <definedName name="GC" localSheetId="21">INDEX(#REF!,MATCH(#REF!,#REF!,0))</definedName>
    <definedName name="GC" localSheetId="25">INDEX(#REF!,MATCH(#REF!,#REF!,0))</definedName>
    <definedName name="GC" localSheetId="15">INDEX(#REF!,MATCH(#REF!,#REF!,0))</definedName>
    <definedName name="GC">INDEX(#REF!,MATCH(#REF!,#REF!,0))</definedName>
    <definedName name="Gci">'[80]220 11  BS '!#REF!</definedName>
    <definedName name="gcr">#REF!</definedName>
    <definedName name="GD" localSheetId="2">INDEX(#REF!,MATCH(#REF!,#REF!,0))</definedName>
    <definedName name="gd" localSheetId="18">#REF!</definedName>
    <definedName name="GD" localSheetId="21">INDEX(#REF!,MATCH(#REF!,#REF!,0))</definedName>
    <definedName name="GD" localSheetId="25">INDEX(#REF!,MATCH(#REF!,#REF!,0))</definedName>
    <definedName name="gd">#REF!</definedName>
    <definedName name="GDGSDGG">#REF!</definedName>
    <definedName name="GE" localSheetId="22">INDEX(#REF!,MATCH(#REF!,#REF!,0))</definedName>
    <definedName name="GE" localSheetId="18">INDEX(#REF!,MATCH(#REF!,#REF!,0))</definedName>
    <definedName name="GE" localSheetId="21">INDEX(#REF!,MATCH(#REF!,#REF!,0))</definedName>
    <definedName name="GE" localSheetId="25">INDEX(#REF!,MATCH(#REF!,#REF!,0))</definedName>
    <definedName name="ge" localSheetId="15">#REF!</definedName>
    <definedName name="GE" localSheetId="20">INDEX(#REF!,MATCH(#REF!,#REF!,0))</definedName>
    <definedName name="GE">INDEX(#REF!,MATCH(#REF!,#REF!,0))</definedName>
    <definedName name="ge_1">#REF!</definedName>
    <definedName name="GEN">#REF!</definedName>
    <definedName name="Gender" localSheetId="2">'[109]FAMILY TEXT'!$D$2:$D$3</definedName>
    <definedName name="Gender" localSheetId="18">#REF!</definedName>
    <definedName name="Gender" localSheetId="21">'[109]FAMILY TEXT'!$D$2:$D$3</definedName>
    <definedName name="Gender" localSheetId="25">'[109]FAMILY TEXT'!$D$2:$D$3</definedName>
    <definedName name="Gender" localSheetId="15">#REF!</definedName>
    <definedName name="Gender">#REF!</definedName>
    <definedName name="GenSet125" localSheetId="2">[11]Basicrates!$D$127</definedName>
    <definedName name="GenSet125" localSheetId="18">#REF!</definedName>
    <definedName name="GenSet125" localSheetId="21">[11]Basicrates!$D$127</definedName>
    <definedName name="GenSet125" localSheetId="25">[11]Basicrates!$D$127</definedName>
    <definedName name="GenSet125" localSheetId="15">#REF!</definedName>
    <definedName name="GenSet125">#REF!</definedName>
    <definedName name="Gera" localSheetId="2">[110]BOQ!#REF!</definedName>
    <definedName name="Gera" localSheetId="18">#REF!</definedName>
    <definedName name="Gera" localSheetId="21">[110]BOQ!#REF!</definedName>
    <definedName name="Gera" localSheetId="25">[110]BOQ!#REF!</definedName>
    <definedName name="Gera" localSheetId="15">#REF!</definedName>
    <definedName name="Gera">#REF!</definedName>
    <definedName name="GF" localSheetId="18">INDEX(#REF!,MATCH(#REF!,#REF!,0))</definedName>
    <definedName name="GF" localSheetId="15">INDEX(#REF!,MATCH(#REF!,#REF!,0))</definedName>
    <definedName name="GF">INDEX(#REF!,MATCH(#REF!,#REF!,0))</definedName>
    <definedName name="GFA" localSheetId="15">#REF!</definedName>
    <definedName name="GFA">#REF!</definedName>
    <definedName name="GFA_1">"#REF!"</definedName>
    <definedName name="GFGFG" localSheetId="2" hidden="1">#REF!</definedName>
    <definedName name="GFGFG" localSheetId="22" hidden="1">#REF!</definedName>
    <definedName name="GFGFG" localSheetId="15" hidden="1">#REF!</definedName>
    <definedName name="GFGFG" localSheetId="20" hidden="1">#REF!</definedName>
    <definedName name="GFGFG" hidden="1">#REF!</definedName>
    <definedName name="GFJR" localSheetId="15">#REF!</definedName>
    <definedName name="GFJR">#REF!</definedName>
    <definedName name="gg" localSheetId="2">#REF!</definedName>
    <definedName name="gg">#REF!</definedName>
    <definedName name="GGF">#REF!</definedName>
    <definedName name="ggg" localSheetId="2" hidden="1">{"'PROFITABILITY'!$A$1:$F$45"}</definedName>
    <definedName name="ggg" localSheetId="22" hidden="1">{"'PROFITABILITY'!$A$1:$F$45"}</definedName>
    <definedName name="ggg" localSheetId="18" hidden="1">{"'PROFITABILITY'!$A$1:$F$45"}</definedName>
    <definedName name="ggg" localSheetId="21" hidden="1">{"'PROFITABILITY'!$A$1:$F$45"}</definedName>
    <definedName name="ggg" localSheetId="25" hidden="1">{"'PROFITABILITY'!$A$1:$F$45"}</definedName>
    <definedName name="GGG" localSheetId="15">#REF!</definedName>
    <definedName name="ggg" localSheetId="20" hidden="1">{"'PROFITABILITY'!$A$1:$F$45"}</definedName>
    <definedName name="ggg" hidden="1">{"'PROFITABILITY'!$A$1:$F$45"}</definedName>
    <definedName name="GGGG">#REF!</definedName>
    <definedName name="ggt">#REF!</definedName>
    <definedName name="GH" localSheetId="18">INDEX(#REF!,MATCH(#REF!,#REF!,0))</definedName>
    <definedName name="GH" localSheetId="21">INDEX(#REF!,MATCH(#REF!,#REF!,0))</definedName>
    <definedName name="GH" localSheetId="25">INDEX(#REF!,MATCH(#REF!,#REF!,0))</definedName>
    <definedName name="GH" localSheetId="15">INDEX(#REF!,MATCH(#REF!,#REF!,0))</definedName>
    <definedName name="GH">INDEX(#REF!,MATCH(#REF!,#REF!,0))</definedName>
    <definedName name="GI" localSheetId="22">INDEX(#REF!,MATCH(#REF!,#REF!,0))</definedName>
    <definedName name="GI" localSheetId="18">INDEX(#REF!,MATCH(#REF!,#REF!,0))</definedName>
    <definedName name="GI" localSheetId="21">INDEX(#REF!,MATCH(#REF!,#REF!,0))</definedName>
    <definedName name="GI" localSheetId="25">INDEX(#REF!,MATCH(#REF!,#REF!,0))</definedName>
    <definedName name="GI" localSheetId="15">#REF!</definedName>
    <definedName name="GI" localSheetId="20">INDEX(#REF!,MATCH(#REF!,#REF!,0))</definedName>
    <definedName name="GI">INDEX(#REF!,MATCH(#REF!,#REF!,0))</definedName>
    <definedName name="girder.span">#REF!</definedName>
    <definedName name="GIUIO"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18"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1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LIO" localSheetId="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2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18"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2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2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1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20"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J" localSheetId="18">INDEX(#REF!,MATCH(#REF!,#REF!,0))</definedName>
    <definedName name="GJ" localSheetId="15">INDEX(#REF!,MATCH(#REF!,#REF!,0))</definedName>
    <definedName name="GJ">INDEX(#REF!,MATCH(#REF!,#REF!,0))</definedName>
    <definedName name="gk" localSheetId="2">#REF!</definedName>
    <definedName name="gk" localSheetId="22">#REF!</definedName>
    <definedName name="gk" localSheetId="15">#REF!</definedName>
    <definedName name="gk" localSheetId="20">#REF!</definedName>
    <definedName name="gk">#REF!</definedName>
    <definedName name="GL" localSheetId="18">INDEX(#REF!,MATCH(#REF!,#REF!,0))</definedName>
    <definedName name="GL" localSheetId="15">INDEX(#REF!,MATCH(#REF!,#REF!,0))</definedName>
    <definedName name="GL">INDEX(#REF!,MATCH(#REF!,#REF!,0))</definedName>
    <definedName name="GlazedCeramicTiles" localSheetId="2">'[111]Basic Rates'!$C$20</definedName>
    <definedName name="GlazedCeramicTiles" localSheetId="18">#REF!</definedName>
    <definedName name="GlazedCeramicTiles" localSheetId="21">'[111]Basic Rates'!$C$20</definedName>
    <definedName name="GlazedCeramicTiles" localSheetId="25">'[111]Basic Rates'!$C$20</definedName>
    <definedName name="GlazedCeramicTiles" localSheetId="15">#REF!</definedName>
    <definedName name="GlazedCeramicTiles">#REF!</definedName>
    <definedName name="globe" localSheetId="2">#REF!</definedName>
    <definedName name="globe" localSheetId="22">#REF!</definedName>
    <definedName name="globe" localSheetId="20">#REF!</definedName>
    <definedName name="globe">#REF!</definedName>
    <definedName name="GM" localSheetId="18">INDEX(#REF!,MATCH(#REF!,#REF!,0))</definedName>
    <definedName name="GM" localSheetId="15">INDEX(#REF!,MATCH(#REF!,#REF!,0))</definedName>
    <definedName name="GM">INDEX(#REF!,MATCH(#REF!,#REF!,0))</definedName>
    <definedName name="Gma" localSheetId="2">[99]Data!$C$11</definedName>
    <definedName name="Gma" localSheetId="18">#REF!</definedName>
    <definedName name="Gma" localSheetId="21">[99]Data!$C$11</definedName>
    <definedName name="Gma" localSheetId="25">[99]Data!$C$11</definedName>
    <definedName name="Gma" localSheetId="15">#REF!</definedName>
    <definedName name="Gma">#REF!</definedName>
    <definedName name="Gml" localSheetId="2">[99]Data!$C$14</definedName>
    <definedName name="Gml" localSheetId="18">#REF!</definedName>
    <definedName name="Gml" localSheetId="21">[99]Data!$C$14</definedName>
    <definedName name="Gml" localSheetId="25">[99]Data!$C$14</definedName>
    <definedName name="Gml" localSheetId="15">#REF!</definedName>
    <definedName name="Gml">#REF!</definedName>
    <definedName name="GMR" localSheetId="15">#REF!</definedName>
    <definedName name="GMR">#REF!</definedName>
    <definedName name="gn" localSheetId="15">#REF!</definedName>
    <definedName name="gn">#REF!</definedName>
    <definedName name="GND">#REF!</definedName>
    <definedName name="gngn" localSheetId="21">#REF!</definedName>
    <definedName name="gngn" localSheetId="25">#REF!</definedName>
    <definedName name="gngn">#REF!</definedName>
    <definedName name="Godavari">#REF!</definedName>
    <definedName name="Gol" localSheetId="2">[99]Data!$C$13</definedName>
    <definedName name="Gol" localSheetId="18">#REF!</definedName>
    <definedName name="Gol" localSheetId="21">[99]Data!$C$13</definedName>
    <definedName name="Gol" localSheetId="25">[99]Data!$C$13</definedName>
    <definedName name="Gol" localSheetId="15">#REF!</definedName>
    <definedName name="Gol">#REF!</definedName>
    <definedName name="GP" localSheetId="22">#REF!</definedName>
    <definedName name="GP" localSheetId="20">#REF!</definedName>
    <definedName name="GP" localSheetId="3">#REF!</definedName>
    <definedName name="GP">#REF!</definedName>
    <definedName name="GPR">#REF!</definedName>
    <definedName name="GPs" localSheetId="3">#REF!</definedName>
    <definedName name="GPs">#REF!</definedName>
    <definedName name="Gravel_incl_transport">#REF!</definedName>
    <definedName name="grconc" localSheetId="2">[23]Intro!$L$157</definedName>
    <definedName name="grconc" localSheetId="18">#REF!</definedName>
    <definedName name="grconc" localSheetId="21">[23]Intro!$L$157</definedName>
    <definedName name="grconc" localSheetId="25">[23]Intro!$L$157</definedName>
    <definedName name="grconc" localSheetId="15">#REF!</definedName>
    <definedName name="grconc">#REF!</definedName>
    <definedName name="GrdLineMr" localSheetId="22">#REF!</definedName>
    <definedName name="GrdLineMr" localSheetId="15">#REF!</definedName>
    <definedName name="GrdLineMr" localSheetId="20">#REF!</definedName>
    <definedName name="GrdLineMr">#REF!</definedName>
    <definedName name="GrdLineShear" localSheetId="22">#REF!</definedName>
    <definedName name="GrdLineShear" localSheetId="20">#REF!</definedName>
    <definedName name="GrdLineShear">#REF!</definedName>
    <definedName name="grid">#REF!</definedName>
    <definedName name="GRLvl">#REF!</definedName>
    <definedName name="gross" localSheetId="3">#REF!</definedName>
    <definedName name="gross">#REF!</definedName>
    <definedName name="GROUND">#REF!</definedName>
    <definedName name="GROUND220">#REF!</definedName>
    <definedName name="Groundinga" localSheetId="2" hidden="1">{"'PROFITABILITY'!$A$1:$F$45"}</definedName>
    <definedName name="Groundinga" localSheetId="22" hidden="1">{"'PROFITABILITY'!$A$1:$F$45"}</definedName>
    <definedName name="Groundinga" localSheetId="18" hidden="1">{"'PROFITABILITY'!$A$1:$F$45"}</definedName>
    <definedName name="Groundinga" localSheetId="21" hidden="1">{"'PROFITABILITY'!$A$1:$F$45"}</definedName>
    <definedName name="Groundinga" localSheetId="25" hidden="1">{"'PROFITABILITY'!$A$1:$F$45"}</definedName>
    <definedName name="Groundinga" localSheetId="15" hidden="1">{"'PROFITABILITY'!$A$1:$F$45"}</definedName>
    <definedName name="Groundinga" localSheetId="20" hidden="1">{"'PROFITABILITY'!$A$1:$F$45"}</definedName>
    <definedName name="Groundinga" hidden="1">{"'PROFITABILITY'!$A$1:$F$45"}</definedName>
    <definedName name="Group">#REF!</definedName>
    <definedName name="Group_Mth">#REF!</definedName>
    <definedName name="Group_PM">#REF!</definedName>
    <definedName name="Group_PM1">#REF!</definedName>
    <definedName name="Group_PY">#REF!</definedName>
    <definedName name="Group_PY1">#REF!</definedName>
    <definedName name="Group_YTD">#REF!</definedName>
    <definedName name="Group1">#REF!</definedName>
    <definedName name="Group2">#REF!</definedName>
    <definedName name="Group3">#REF!</definedName>
    <definedName name="Group4">#REF!</definedName>
    <definedName name="GROUPIIE">#REF!</definedName>
    <definedName name="GROUPIIP">#REF!</definedName>
    <definedName name="GROUPX">#REF!</definedName>
    <definedName name="GROUPXI">#REF!</definedName>
    <definedName name="GROUT" localSheetId="2">'[26]Cost of O &amp; O'!$F$34</definedName>
    <definedName name="GROUT" localSheetId="18">#REF!</definedName>
    <definedName name="GROUT" localSheetId="21">'[26]Cost of O &amp; O'!$F$34</definedName>
    <definedName name="GROUT" localSheetId="25">'[26]Cost of O &amp; O'!$F$34</definedName>
    <definedName name="GROUT" localSheetId="15">#REF!</definedName>
    <definedName name="GROUT">#REF!</definedName>
    <definedName name="grout_type" localSheetId="22">#REF!</definedName>
    <definedName name="grout_type" localSheetId="15">#REF!</definedName>
    <definedName name="grout_type" localSheetId="20">#REF!</definedName>
    <definedName name="grout_type">#REF!</definedName>
    <definedName name="GrphActSales" localSheetId="22">#REF!</definedName>
    <definedName name="GrphActSales" localSheetId="20">#REF!</definedName>
    <definedName name="GrphActSales">#REF!</definedName>
    <definedName name="GrphActStk">#REF!</definedName>
    <definedName name="GrphPlanSales">#REF!</definedName>
    <definedName name="GrphTgtStk">#REF!</definedName>
    <definedName name="gs">#REF!</definedName>
    <definedName name="GSDFGFHGH">#REF!</definedName>
    <definedName name="GSDGG">#REF!</definedName>
    <definedName name="gtst">#REF!</definedName>
    <definedName name="GTTA">#REF!</definedName>
    <definedName name="GTTB">#REF!</definedName>
    <definedName name="GUPTAVP">#REF!</definedName>
    <definedName name="GV" localSheetId="2" hidden="1">{#N/A,#N/A,FALSE,"CCTV"}</definedName>
    <definedName name="GV" localSheetId="22" hidden="1">{#N/A,#N/A,FALSE,"CCTV"}</definedName>
    <definedName name="GV" localSheetId="18" hidden="1">{#N/A,#N/A,FALSE,"CCTV"}</definedName>
    <definedName name="GV" localSheetId="21" hidden="1">{#N/A,#N/A,FALSE,"CCTV"}</definedName>
    <definedName name="GV" localSheetId="25" hidden="1">{#N/A,#N/A,FALSE,"CCTV"}</definedName>
    <definedName name="GV" localSheetId="15" hidden="1">{#N/A,#N/A,FALSE,"CCTV"}</definedName>
    <definedName name="GV" localSheetId="20" hidden="1">{#N/A,#N/A,FALSE,"CCTV"}</definedName>
    <definedName name="GV" hidden="1">{#N/A,#N/A,FALSE,"CCTV"}</definedName>
    <definedName name="gvgv">#REF!</definedName>
    <definedName name="gvhgvkj">#REF!</definedName>
    <definedName name="GW" localSheetId="22">#REF!</definedName>
    <definedName name="GW" localSheetId="18">#REF!</definedName>
    <definedName name="Gw" localSheetId="15">#REF!</definedName>
    <definedName name="GW" localSheetId="20">#REF!</definedName>
    <definedName name="GW">#REF!</definedName>
    <definedName name="h" localSheetId="22" hidden="1">#REF!</definedName>
    <definedName name="h" localSheetId="20" hidden="1">#REF!</definedName>
    <definedName name="h" hidden="1">#REF!</definedName>
    <definedName name="H___0">#REF!</definedName>
    <definedName name="H___13">#REF!</definedName>
    <definedName name="h_af">#REF!</definedName>
    <definedName name="h_bf">#REF!</definedName>
    <definedName name="H0">#REF!</definedName>
    <definedName name="H0___0">#REF!</definedName>
    <definedName name="H0___13">#REF!</definedName>
    <definedName name="HA" localSheetId="18">INDEX(#REF!,MATCH(#REF!,#REF!,0))</definedName>
    <definedName name="HA" localSheetId="15">INDEX(#REF!,MATCH(#REF!,#REF!,0))</definedName>
    <definedName name="HA">INDEX(#REF!,MATCH(#REF!,#REF!,0))</definedName>
    <definedName name="haba">#REF!</definedName>
    <definedName name="hai">#REF!</definedName>
    <definedName name="haj">#REF!</definedName>
    <definedName name="HANDL">#REF!</definedName>
    <definedName name="hardrock" localSheetId="2">'[97]RATES (2)'!$L$69</definedName>
    <definedName name="hardrock" localSheetId="18">#REF!</definedName>
    <definedName name="hardrock" localSheetId="21">'[97]RATES (2)'!$L$69</definedName>
    <definedName name="hardrock" localSheetId="25">'[97]RATES (2)'!$L$69</definedName>
    <definedName name="hardrock" localSheetId="15">#REF!</definedName>
    <definedName name="hardrock">#REF!</definedName>
    <definedName name="HARI" localSheetId="2">'[78]ANNEXURE-A'!#REF!</definedName>
    <definedName name="HARI" localSheetId="18">#REF!</definedName>
    <definedName name="HARI" localSheetId="21">'[78]ANNEXURE-A'!#REF!</definedName>
    <definedName name="HARI" localSheetId="25">'[78]ANNEXURE-A'!#REF!</definedName>
    <definedName name="HARI" localSheetId="15">#REF!</definedName>
    <definedName name="HARI">#REF!</definedName>
    <definedName name="HaulWMM" localSheetId="2">[11]Basicrates!$D$93</definedName>
    <definedName name="HaulWMM" localSheetId="18">#REF!</definedName>
    <definedName name="HaulWMM" localSheetId="21">[11]Basicrates!$D$93</definedName>
    <definedName name="HaulWMM" localSheetId="25">[11]Basicrates!$D$93</definedName>
    <definedName name="HaulWMM" localSheetId="15">#REF!</definedName>
    <definedName name="HaulWMM">#REF!</definedName>
    <definedName name="HB" localSheetId="18">INDEX(#REF!,MATCH(#REF!,#REF!,0))</definedName>
    <definedName name="HB" localSheetId="15">INDEX(#REF!,MATCH(#REF!,#REF!,0))</definedName>
    <definedName name="HB">INDEX(#REF!,MATCH(#REF!,#REF!,0))</definedName>
    <definedName name="HBGDust" localSheetId="2">[11]Basicrates!$F$15</definedName>
    <definedName name="HBGDust" localSheetId="18">#REF!</definedName>
    <definedName name="HBGDust" localSheetId="21">[11]Basicrates!$F$15</definedName>
    <definedName name="HBGDust" localSheetId="25">[11]Basicrates!$F$15</definedName>
    <definedName name="HBGDust" localSheetId="15">#REF!</definedName>
    <definedName name="HBGDust">#REF!</definedName>
    <definedName name="HC" localSheetId="18">INDEX(#REF!,MATCH(#REF!,#REF!,0))</definedName>
    <definedName name="HC" localSheetId="15">INDEX(#REF!,MATCH(#REF!,#REF!,0))</definedName>
    <definedName name="HC">INDEX(#REF!,MATCH(#REF!,#REF!,0))</definedName>
    <definedName name="Hcbdw" localSheetId="2">[112]Timesheet!#REF!</definedName>
    <definedName name="Hcbdw" localSheetId="22">#REF!</definedName>
    <definedName name="Hcbdw" localSheetId="18">#REF!</definedName>
    <definedName name="Hcbdw" localSheetId="21">[112]Timesheet!#REF!</definedName>
    <definedName name="Hcbdw" localSheetId="25">[112]Timesheet!#REF!</definedName>
    <definedName name="Hcbdw" localSheetId="15">#REF!</definedName>
    <definedName name="Hcbdw" localSheetId="20">#REF!</definedName>
    <definedName name="Hcbdw">#REF!</definedName>
    <definedName name="Hcw" localSheetId="2">[112]Timesheet!#REF!</definedName>
    <definedName name="Hcw" localSheetId="22">#REF!</definedName>
    <definedName name="Hcw" localSheetId="18">#REF!</definedName>
    <definedName name="Hcw" localSheetId="21">[112]Timesheet!#REF!</definedName>
    <definedName name="Hcw" localSheetId="25">[112]Timesheet!#REF!</definedName>
    <definedName name="Hcw" localSheetId="15">#REF!</definedName>
    <definedName name="Hcw" localSheetId="20">#REF!</definedName>
    <definedName name="Hcw">#REF!</definedName>
    <definedName name="HD" localSheetId="18">INDEX(#REF!,MATCH(#REF!,#REF!,0))</definedName>
    <definedName name="HD" localSheetId="15">INDEX(#REF!,MATCH(#REF!,#REF!,0))</definedName>
    <definedName name="HD">INDEX(#REF!,MATCH(#REF!,#REF!,0))</definedName>
    <definedName name="hdffghh">#REF!</definedName>
    <definedName name="HE" localSheetId="22">#REF!</definedName>
    <definedName name="HE" localSheetId="20">#REF!</definedName>
    <definedName name="HE">#REF!</definedName>
    <definedName name="head1">[20]Code!$B$1</definedName>
    <definedName name="head2">[16]Code!#REF!</definedName>
    <definedName name="head3">[16]Code!#REF!</definedName>
    <definedName name="Header" localSheetId="22">#REF!</definedName>
    <definedName name="Header" localSheetId="20">#REF!</definedName>
    <definedName name="Header">#REF!</definedName>
    <definedName name="Header_Row">ROW(#REF!)</definedName>
    <definedName name="HEATER_DATA">#REF!</definedName>
    <definedName name="hed">#REF!</definedName>
    <definedName name="HEDGING">#REF!</definedName>
    <definedName name="her">'[80]220 11  BS '!#REF!</definedName>
    <definedName name="Herstellerangaben">#REF!</definedName>
    <definedName name="hf">#REF!</definedName>
    <definedName name="hfi">#REF!</definedName>
    <definedName name="HG" localSheetId="18">INDEX(#REF!,MATCH(#REF!,#REF!,0))</definedName>
    <definedName name="HG" localSheetId="21">INDEX(#REF!,MATCH(#REF!,#REF!,0))</definedName>
    <definedName name="HG" localSheetId="25">INDEX(#REF!,MATCH(#REF!,#REF!,0))</definedName>
    <definedName name="HG" localSheetId="15">INDEX(#REF!,MATCH(#REF!,#REF!,0))</definedName>
    <definedName name="HG">INDEX(#REF!,MATCH(#REF!,#REF!,0))</definedName>
    <definedName name="HGDFGD" localSheetId="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2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18"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2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2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1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20"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hfjkg">[113]Timesheet!#REF!</definedName>
    <definedName name="HGGDF"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18"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1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r">#REF!</definedName>
    <definedName name="hgvgv">#REF!</definedName>
    <definedName name="hh" localSheetId="22">#REF!</definedName>
    <definedName name="hh" localSheetId="18">#REF!</definedName>
    <definedName name="hh" localSheetId="20">#REF!</definedName>
    <definedName name="hh">#REF!</definedName>
    <definedName name="hh___0">#REF!</definedName>
    <definedName name="hh___13">#REF!</definedName>
    <definedName name="hhgfhbfghj">#REF!</definedName>
    <definedName name="hhgg">[52]GWC!#REF!</definedName>
    <definedName name="hhh">#REF!</definedName>
    <definedName name="hhh_1">#REF!</definedName>
    <definedName name="hhhh">#REF!</definedName>
    <definedName name="hhhhhhh">#REF!</definedName>
    <definedName name="hhhhhhhh">'[106]UNP-NCW '!#REF!</definedName>
    <definedName name="hhhhhhhhh">'[106]UNP-NCW '!#REF!</definedName>
    <definedName name="hhhkh" hidden="1">#REF!</definedName>
    <definedName name="hhmm">#REF!</definedName>
    <definedName name="Hhpc" localSheetId="2">[112]Timesheet!#REF!</definedName>
    <definedName name="Hhpc" localSheetId="22">#REF!</definedName>
    <definedName name="Hhpc" localSheetId="18">#REF!</definedName>
    <definedName name="Hhpc" localSheetId="21">[112]Timesheet!#REF!</definedName>
    <definedName name="Hhpc" localSheetId="25">[112]Timesheet!#REF!</definedName>
    <definedName name="Hhpc" localSheetId="15">#REF!</definedName>
    <definedName name="Hhpc" localSheetId="20">#REF!</definedName>
    <definedName name="Hhpc">#REF!</definedName>
    <definedName name="hhs" localSheetId="22">#REF!</definedName>
    <definedName name="hhs" localSheetId="20">#REF!</definedName>
    <definedName name="hhs">#REF!</definedName>
    <definedName name="hhss">#REF!</definedName>
    <definedName name="HI" localSheetId="2">INDEX(#REF!,MATCH(#REF!,#REF!,0))</definedName>
    <definedName name="hi" localSheetId="22">#REF!</definedName>
    <definedName name="hi" localSheetId="18">#REF!</definedName>
    <definedName name="HI" localSheetId="21">INDEX(#REF!,MATCH(#REF!,#REF!,0))</definedName>
    <definedName name="HI" localSheetId="25">INDEX(#REF!,MATCH(#REF!,#REF!,0))</definedName>
    <definedName name="hi" localSheetId="20">#REF!</definedName>
    <definedName name="hi">#REF!</definedName>
    <definedName name="HiddenRows" localSheetId="2" hidden="1">[93]Uls!$A$35:$A$35</definedName>
    <definedName name="HiddenRows" localSheetId="18" hidden="1">#REF!</definedName>
    <definedName name="HiddenRows" localSheetId="21" hidden="1">[93]Uls!$A$35:$A$35</definedName>
    <definedName name="HiddenRows" localSheetId="25" hidden="1">[93]Uls!$A$35:$A$35</definedName>
    <definedName name="HiddenRows" localSheetId="15" hidden="1">#REF!</definedName>
    <definedName name="HiddenRows" hidden="1">#REF!</definedName>
    <definedName name="hijkl" localSheetId="2" hidden="1">{"'PROFITABILITY'!$A$1:$F$45"}</definedName>
    <definedName name="hijkl" localSheetId="22" hidden="1">{"'PROFITABILITY'!$A$1:$F$45"}</definedName>
    <definedName name="hijkl" localSheetId="18" hidden="1">{"'PROFITABILITY'!$A$1:$F$45"}</definedName>
    <definedName name="hijkl" localSheetId="21" hidden="1">{"'PROFITABILITY'!$A$1:$F$45"}</definedName>
    <definedName name="hijkl" localSheetId="25" hidden="1">{"'PROFITABILITY'!$A$1:$F$45"}</definedName>
    <definedName name="hijkl" localSheetId="15" hidden="1">{"'PROFITABILITY'!$A$1:$F$45"}</definedName>
    <definedName name="hijkl" localSheetId="20" hidden="1">{"'PROFITABILITY'!$A$1:$F$45"}</definedName>
    <definedName name="hijkl" hidden="1">{"'PROFITABILITY'!$A$1:$F$45"}</definedName>
    <definedName name="HINDHUSTAN">#REF!</definedName>
    <definedName name="HINDI">#REF!</definedName>
    <definedName name="HIns" localSheetId="2">[65]DSLP!#REF!</definedName>
    <definedName name="HIns" localSheetId="22">#REF!</definedName>
    <definedName name="HIns" localSheetId="18">#REF!</definedName>
    <definedName name="HIns" localSheetId="21">[65]DSLP!#REF!</definedName>
    <definedName name="HIns" localSheetId="25">[65]DSLP!#REF!</definedName>
    <definedName name="HIns" localSheetId="15">#REF!</definedName>
    <definedName name="HIns" localSheetId="20">#REF!</definedName>
    <definedName name="HIns">#REF!</definedName>
    <definedName name="Hipc" localSheetId="2">[112]Timesheet!#REF!</definedName>
    <definedName name="Hipc" localSheetId="22">#REF!</definedName>
    <definedName name="Hipc" localSheetId="18">#REF!</definedName>
    <definedName name="Hipc" localSheetId="21">[112]Timesheet!#REF!</definedName>
    <definedName name="Hipc" localSheetId="25">[112]Timesheet!#REF!</definedName>
    <definedName name="Hipc" localSheetId="15">#REF!</definedName>
    <definedName name="Hipc" localSheetId="20">#REF!</definedName>
    <definedName name="Hipc">#REF!</definedName>
    <definedName name="Hire_Amortize" localSheetId="15">#REF!</definedName>
    <definedName name="Hire_Amortize">#REF!</definedName>
    <definedName name="His"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2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18"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2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2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1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2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uhiuhpoho" localSheetId="18">#REF!</definedName>
    <definedName name="hiuhiuhpoho">#REF!</definedName>
    <definedName name="Hiway" localSheetId="18">#REF!</definedName>
    <definedName name="Hiway">#REF!</definedName>
    <definedName name="HJ" localSheetId="18">INDEX(#REF!,MATCH(#REF!,#REF!,0))</definedName>
    <definedName name="HJ" localSheetId="21">INDEX(#REF!,MATCH(#REF!,#REF!,0))</definedName>
    <definedName name="HJ" localSheetId="25">INDEX(#REF!,MATCH(#REF!,#REF!,0))</definedName>
    <definedName name="HJ" localSheetId="15">INDEX(#REF!,MATCH(#REF!,#REF!,0))</definedName>
    <definedName name="HJ">INDEX(#REF!,MATCH(#REF!,#REF!,0))</definedName>
    <definedName name="hjbghb">#REF!</definedName>
    <definedName name="hjjjjjj" hidden="1">{"form-D1",#N/A,FALSE,"FORM-D1";"form-D1_amt",#N/A,FALSE,"FORM-D1"}</definedName>
    <definedName name="HK" localSheetId="18">INDEX(#REF!,MATCH(#REF!,#REF!,0))</definedName>
    <definedName name="HK" localSheetId="15">INDEX(#REF!,MATCH(#REF!,#REF!,0))</definedName>
    <definedName name="HK">INDEX(#REF!,MATCH(#REF!,#REF!,0))</definedName>
    <definedName name="hkg">#REF!</definedName>
    <definedName name="HL" localSheetId="22">INDEX(#REF!,MATCH(#REF!,#REF!,0))</definedName>
    <definedName name="HL" localSheetId="18">INDEX(#REF!,MATCH(#REF!,#REF!,0))</definedName>
    <definedName name="HL" localSheetId="21">INDEX(#REF!,MATCH(#REF!,#REF!,0))</definedName>
    <definedName name="HL" localSheetId="25">INDEX(#REF!,MATCH(#REF!,#REF!,0))</definedName>
    <definedName name="hl" localSheetId="15">#REF!</definedName>
    <definedName name="HL" localSheetId="20">INDEX(#REF!,MATCH(#REF!,#REF!,0))</definedName>
    <definedName name="HL">INDEX(#REF!,MATCH(#REF!,#REF!,0))</definedName>
    <definedName name="hleft">#REF!</definedName>
    <definedName name="Hlp" localSheetId="2">[112]Timesheet!#REF!</definedName>
    <definedName name="Hlp" localSheetId="22">#REF!</definedName>
    <definedName name="Hlp" localSheetId="18">#REF!</definedName>
    <definedName name="Hlp" localSheetId="21">[112]Timesheet!#REF!</definedName>
    <definedName name="Hlp" localSheetId="25">[112]Timesheet!#REF!</definedName>
    <definedName name="Hlp" localSheetId="15">#REF!</definedName>
    <definedName name="Hlp" localSheetId="20">#REF!</definedName>
    <definedName name="Hlp">#REF!</definedName>
    <definedName name="HM" localSheetId="2">#REF!</definedName>
    <definedName name="HM" localSheetId="22">#REF!</definedName>
    <definedName name="HM" localSheetId="20">#REF!</definedName>
    <definedName name="HM">#REF!</definedName>
    <definedName name="ＨＭ_ＨＥ_合__計" localSheetId="2">#REF!</definedName>
    <definedName name="ＨＭ_ＨＥ_合__計">#REF!</definedName>
    <definedName name="HMD">#REF!</definedName>
    <definedName name="HN">#REF!</definedName>
    <definedName name="HNDCLR_CHGS">#REF!</definedName>
    <definedName name="ho" hidden="1">#REF!</definedName>
    <definedName name="ho___0">#REF!</definedName>
    <definedName name="ho___13">#REF!</definedName>
    <definedName name="hoi" localSheetId="2">[65]DSLP!#REF!</definedName>
    <definedName name="hoi" localSheetId="22">#REF!</definedName>
    <definedName name="hoi" localSheetId="18">#REF!</definedName>
    <definedName name="hoi" localSheetId="21">[65]DSLP!#REF!</definedName>
    <definedName name="hoi" localSheetId="25">[65]DSLP!#REF!</definedName>
    <definedName name="hoi" localSheetId="15">#REF!</definedName>
    <definedName name="hoi" localSheetId="20">#REF!</definedName>
    <definedName name="hoi">#REF!</definedName>
    <definedName name="hone">#REF!</definedName>
    <definedName name="hoo" localSheetId="15">#REF!</definedName>
    <definedName name="hoo">#REF!</definedName>
    <definedName name="hotwo">#REF!</definedName>
    <definedName name="HP" hidden="1">{"form-D1",#N/A,FALSE,"FORM-D1";"form-D1_amt",#N/A,FALSE,"FORM-D1"}</definedName>
    <definedName name="HR" localSheetId="21">#REF!</definedName>
    <definedName name="HR" localSheetId="25">#REF!</definedName>
    <definedName name="HR">#REF!</definedName>
    <definedName name="hright">#REF!</definedName>
    <definedName name="hS" localSheetId="22">#REF!</definedName>
    <definedName name="hS" localSheetId="20">#REF!</definedName>
    <definedName name="hS">#REF!</definedName>
    <definedName name="hS___0">#REF!</definedName>
    <definedName name="hS___13">#REF!</definedName>
    <definedName name="Hs_atm" localSheetId="2">[112]Timesheet!#REF!</definedName>
    <definedName name="Hs_atm" localSheetId="22">#REF!</definedName>
    <definedName name="Hs_atm" localSheetId="18">#REF!</definedName>
    <definedName name="Hs_atm" localSheetId="21">[112]Timesheet!#REF!</definedName>
    <definedName name="Hs_atm" localSheetId="25">[112]Timesheet!#REF!</definedName>
    <definedName name="Hs_atm" localSheetId="15">#REF!</definedName>
    <definedName name="Hs_atm" localSheetId="20">#REF!</definedName>
    <definedName name="Hs_atm">#REF!</definedName>
    <definedName name="HSn" localSheetId="22">#REF!</definedName>
    <definedName name="HSn" localSheetId="20">#REF!</definedName>
    <definedName name="HSn">#REF!</definedName>
    <definedName name="HSS">#REF!</definedName>
    <definedName name="ht">[32]Coalmine!#REF!</definedName>
    <definedName name="HTd">#REF!</definedName>
    <definedName name="hthree">#REF!</definedName>
    <definedName name="html" localSheetId="2" hidden="1">{"'PROFITABILITY'!$A$1:$F$45"}</definedName>
    <definedName name="html" localSheetId="22" hidden="1">{"'PROFITABILITY'!$A$1:$F$45"}</definedName>
    <definedName name="html" localSheetId="18" hidden="1">{"'PROFITABILITY'!$A$1:$F$45"}</definedName>
    <definedName name="html" localSheetId="21" hidden="1">{"'PROFITABILITY'!$A$1:$F$45"}</definedName>
    <definedName name="html" localSheetId="25" hidden="1">{"'PROFITABILITY'!$A$1:$F$45"}</definedName>
    <definedName name="html" localSheetId="15" hidden="1">{"'PROFITABILITY'!$A$1:$F$45"}</definedName>
    <definedName name="html" localSheetId="20" hidden="1">{"'PROFITABILITY'!$A$1:$F$45"}</definedName>
    <definedName name="html" hidden="1">{"'PROFITABILITY'!$A$1:$F$45"}</definedName>
    <definedName name="HTML_CodePage" hidden="1">1252</definedName>
    <definedName name="HTML_Control" localSheetId="2" hidden="1">{"'PROFITABILITY'!$A$1:$F$45"}</definedName>
    <definedName name="HTML_Control" localSheetId="22" hidden="1">{"'PROFITABILITY'!$A$1:$F$45"}</definedName>
    <definedName name="HTML_Control" localSheetId="18" hidden="1">{"'PROFITABILITY'!$A$1:$F$45"}</definedName>
    <definedName name="HTML_Control" localSheetId="21" hidden="1">{"'PROFITABILITY'!$A$1:$F$45"}</definedName>
    <definedName name="HTML_Control" localSheetId="25" hidden="1">{"'PROFITABILITY'!$A$1:$F$45"}</definedName>
    <definedName name="HTML_Control" localSheetId="15" hidden="1">{"'PROFITABILITY'!$A$1:$F$45"}</definedName>
    <definedName name="HTML_Control" localSheetId="20" hidden="1">{"'PROFITABILITY'!$A$1:$F$45"}</definedName>
    <definedName name="HTML_Control" hidden="1">{"'PROFITABILITY'!$A$1:$F$45"}</definedName>
    <definedName name="HTML_Control_1" localSheetId="2" hidden="1">{"'PROFITABILITY'!$A$1:$F$45"}</definedName>
    <definedName name="HTML_Control_1" localSheetId="22" hidden="1">{"'PROFITABILITY'!$A$1:$F$45"}</definedName>
    <definedName name="HTML_Control_1" localSheetId="18" hidden="1">{"'PROFITABILITY'!$A$1:$F$45"}</definedName>
    <definedName name="HTML_Control_1" localSheetId="21" hidden="1">{"'PROFITABILITY'!$A$1:$F$45"}</definedName>
    <definedName name="HTML_Control_1" localSheetId="25" hidden="1">{"'PROFITABILITY'!$A$1:$F$45"}</definedName>
    <definedName name="HTML_Control_1" localSheetId="15" hidden="1">{"'PROFITABILITY'!$A$1:$F$45"}</definedName>
    <definedName name="HTML_Control_1" localSheetId="20" hidden="1">{"'PROFITABILITY'!$A$1:$F$45"}</definedName>
    <definedName name="HTML_Control_1" hidden="1">{"'PROFITABILITY'!$A$1:$F$45"}</definedName>
    <definedName name="HTML_control2" localSheetId="22" hidden="1">{"'Sheet1'!$A$4386:$N$4591"}</definedName>
    <definedName name="HTML_control2" localSheetId="18" hidden="1">{"'Sheet1'!$A$4386:$N$4591"}</definedName>
    <definedName name="HTML_control2" localSheetId="21" hidden="1">{"'Sheet1'!$A$4386:$N$4591"}</definedName>
    <definedName name="HTML_control2" localSheetId="25" hidden="1">{"'Sheet1'!$A$4386:$N$4591"}</definedName>
    <definedName name="HTML_control2" localSheetId="15" hidden="1">{"'Sheet1'!$A$4386:$N$4591"}</definedName>
    <definedName name="HTML_control2" localSheetId="20" hidden="1">{"'Sheet1'!$A$4386:$N$4591"}</definedName>
    <definedName name="HTML_control2" hidden="1">{"'Sheet1'!$A$4386:$N$4591"}</definedName>
    <definedName name="HTML_Description" hidden="1">""</definedName>
    <definedName name="HTML_Email" hidden="1">""</definedName>
    <definedName name="HTML_Header" localSheetId="21" hidden="1">"PRICE AND PROFOTABILITY"</definedName>
    <definedName name="HTML_Header" localSheetId="25" hidden="1">"PRICE AND PROFOTABILITY"</definedName>
    <definedName name="HTML_Header" hidden="1">"PRICE AND PROFOTABILITY"</definedName>
    <definedName name="HTML_LastUpdate" localSheetId="21" hidden="1">"2/9/99"</definedName>
    <definedName name="HTML_LastUpdate" localSheetId="25" hidden="1">"2/9/99"</definedName>
    <definedName name="HTML_LastUpdate" hidden="1">"2/9/99"</definedName>
    <definedName name="HTML_LineAfter" localSheetId="21" hidden="1">TRUE</definedName>
    <definedName name="HTML_LineAfter" localSheetId="25" hidden="1">TRUE</definedName>
    <definedName name="HTML_LineAfter" hidden="1">TRUE</definedName>
    <definedName name="HTML_LineBefore" localSheetId="21" hidden="1">TRUE</definedName>
    <definedName name="HTML_LineBefore" localSheetId="25" hidden="1">TRUE</definedName>
    <definedName name="HTML_LineBefore" hidden="1">TRUE</definedName>
    <definedName name="HTML_Name" localSheetId="21" hidden="1">"KEC  INTERNATIONAL"</definedName>
    <definedName name="HTML_Name" localSheetId="25" hidden="1">"KEC  INTERNATIONAL"</definedName>
    <definedName name="HTML_Name" hidden="1">"KEC  INTERNATIONAL"</definedName>
    <definedName name="HTML_OBDlg2" hidden="1">TRUE</definedName>
    <definedName name="HTML_OBDlg4" hidden="1">TRUE</definedName>
    <definedName name="HTML_OS" hidden="1">0</definedName>
    <definedName name="HTML_PathFile" localSheetId="21" hidden="1">"C:\My Documents\XLS.htm"</definedName>
    <definedName name="HTML_PathFile" localSheetId="25" hidden="1">"C:\My Documents\XLS.htm"</definedName>
    <definedName name="HTML_PathFile" hidden="1">"C:\My Documents\XLS.htm"</definedName>
    <definedName name="HTML_Title" localSheetId="21" hidden="1">"MANANTALI PROJECT"</definedName>
    <definedName name="HTML_Title" localSheetId="25" hidden="1">"MANANTALI PROJECT"</definedName>
    <definedName name="HTML_Title" hidden="1">"MANANTALI PROJECT"</definedName>
    <definedName name="html2" localSheetId="2" hidden="1">{"'PROFITABILITY'!$A$1:$F$45"}</definedName>
    <definedName name="html2" localSheetId="22" hidden="1">{"'PROFITABILITY'!$A$1:$F$45"}</definedName>
    <definedName name="html2" localSheetId="18" hidden="1">{"'PROFITABILITY'!$A$1:$F$45"}</definedName>
    <definedName name="html2" localSheetId="21" hidden="1">{"'PROFITABILITY'!$A$1:$F$45"}</definedName>
    <definedName name="html2" localSheetId="25" hidden="1">{"'PROFITABILITY'!$A$1:$F$45"}</definedName>
    <definedName name="html2" localSheetId="15" hidden="1">{"'PROFITABILITY'!$A$1:$F$45"}</definedName>
    <definedName name="html2" localSheetId="20" hidden="1">{"'PROFITABILITY'!$A$1:$F$45"}</definedName>
    <definedName name="html2" hidden="1">{"'PROFITABILITY'!$A$1:$F$45"}</definedName>
    <definedName name="HTn">#REF!</definedName>
    <definedName name="htwo" localSheetId="21">#REF!</definedName>
    <definedName name="htwo" localSheetId="25">#REF!</definedName>
    <definedName name="htwo">#REF!</definedName>
    <definedName name="Hu">#REF!</definedName>
    <definedName name="Hu___0">#REF!</definedName>
    <definedName name="Hu___13">#REF!</definedName>
    <definedName name="humepipe1200" localSheetId="2">'[22]Material '!$G$48</definedName>
    <definedName name="humepipe1200" localSheetId="18">#REF!</definedName>
    <definedName name="humepipe1200" localSheetId="21">'[22]Material '!$G$48</definedName>
    <definedName name="humepipe1200" localSheetId="25">'[22]Material '!$G$48</definedName>
    <definedName name="humepipe1200" localSheetId="15">#REF!</definedName>
    <definedName name="humepipe1200">#REF!</definedName>
    <definedName name="humepipenp3" localSheetId="2">'[22]Material '!$G$49</definedName>
    <definedName name="humepipenp3" localSheetId="18">#REF!</definedName>
    <definedName name="humepipenp3" localSheetId="21">'[22]Material '!$G$49</definedName>
    <definedName name="humepipenp3" localSheetId="25">'[22]Material '!$G$49</definedName>
    <definedName name="humepipenp3" localSheetId="15">#REF!</definedName>
    <definedName name="humepipenp3">#REF!</definedName>
    <definedName name="HV" localSheetId="22">#REF!</definedName>
    <definedName name="HV" localSheetId="15">#REF!</definedName>
    <definedName name="HV" localSheetId="20">#REF!</definedName>
    <definedName name="HV">#REF!</definedName>
    <definedName name="Hw">#REF!</definedName>
    <definedName name="Hw_atm" localSheetId="2">[112]Timesheet!#REF!</definedName>
    <definedName name="Hw_atm" localSheetId="22">#REF!</definedName>
    <definedName name="Hw_atm" localSheetId="18">#REF!</definedName>
    <definedName name="Hw_atm" localSheetId="21">[112]Timesheet!#REF!</definedName>
    <definedName name="Hw_atm" localSheetId="25">[112]Timesheet!#REF!</definedName>
    <definedName name="Hw_atm" localSheetId="15">#REF!</definedName>
    <definedName name="Hw_atm" localSheetId="20">#REF!</definedName>
    <definedName name="Hw_atm">#REF!</definedName>
    <definedName name="HX" localSheetId="22">#REF!</definedName>
    <definedName name="HX" localSheetId="21">#REF!</definedName>
    <definedName name="HX" localSheetId="25">#REF!</definedName>
    <definedName name="HX" localSheetId="20">#REF!</definedName>
    <definedName name="HX">#REF!</definedName>
    <definedName name="hxa" localSheetId="21">#REF!</definedName>
    <definedName name="hxa" localSheetId="25">#REF!</definedName>
    <definedName name="hxa">#REF!</definedName>
    <definedName name="hxb" localSheetId="2">[65]DSLP!#REF!</definedName>
    <definedName name="hxb" localSheetId="22">#REF!</definedName>
    <definedName name="hxb" localSheetId="18">#REF!</definedName>
    <definedName name="hxb" localSheetId="21">[65]DSLP!#REF!</definedName>
    <definedName name="hxb" localSheetId="25">[65]DSLP!#REF!</definedName>
    <definedName name="hxb" localSheetId="15">#REF!</definedName>
    <definedName name="hxb" localSheetId="20">#REF!</definedName>
    <definedName name="hxb">#REF!</definedName>
    <definedName name="hxc" localSheetId="15">#REF!</definedName>
    <definedName name="hxc">#REF!</definedName>
    <definedName name="hxd" localSheetId="22">#REF!</definedName>
    <definedName name="hxd" localSheetId="21">#REF!</definedName>
    <definedName name="hxd" localSheetId="25">#REF!</definedName>
    <definedName name="hxd" localSheetId="20">#REF!</definedName>
    <definedName name="hxd">#REF!</definedName>
    <definedName name="hxdd">[25]CAL!#REF!</definedName>
    <definedName name="hxe">#REF!</definedName>
    <definedName name="hxee">[25]CAL!#REF!</definedName>
    <definedName name="hxf">#REF!</definedName>
    <definedName name="Hxg">'[114]220Kv'!#REF!</definedName>
    <definedName name="hxi" localSheetId="2">[65]DSLP!#REF!</definedName>
    <definedName name="hxi" localSheetId="22">#REF!</definedName>
    <definedName name="hxi" localSheetId="18">#REF!</definedName>
    <definedName name="hxi" localSheetId="21">[65]DSLP!#REF!</definedName>
    <definedName name="hxi" localSheetId="25">[65]DSLP!#REF!</definedName>
    <definedName name="hxi" localSheetId="15">#REF!</definedName>
    <definedName name="hxi" localSheetId="20">#REF!</definedName>
    <definedName name="hxi">#REF!</definedName>
    <definedName name="hy">#REF!</definedName>
    <definedName name="hyio" localSheetId="15">#REF!</definedName>
    <definedName name="hyio">#REF!</definedName>
    <definedName name="HYSD" localSheetId="2">'[76]Abs PMRL'!$B$702</definedName>
    <definedName name="HYSD" localSheetId="22">#REF!</definedName>
    <definedName name="HYSD" localSheetId="18">#REF!</definedName>
    <definedName name="HYSD" localSheetId="21">'[76]Abs PMRL'!$B$702</definedName>
    <definedName name="HYSD" localSheetId="25">'[76]Abs PMRL'!$B$702</definedName>
    <definedName name="HYSD" localSheetId="15">#REF!</definedName>
    <definedName name="HYSD" localSheetId="20">#REF!</definedName>
    <definedName name="HYSD">#REF!</definedName>
    <definedName name="HYSD_Steel" localSheetId="2">'[44]Materials '!$AV$23</definedName>
    <definedName name="HYSD_Steel" localSheetId="18">#REF!</definedName>
    <definedName name="HYSD_Steel" localSheetId="21">'[44]Materials '!$AV$23</definedName>
    <definedName name="HYSD_Steel" localSheetId="25">'[44]Materials '!$AV$23</definedName>
    <definedName name="HYSD_Steel" localSheetId="15">#REF!</definedName>
    <definedName name="HYSD_Steel">#REF!</definedName>
    <definedName name="hysdqrate" localSheetId="15">#REF!</definedName>
    <definedName name="hysdqrate">#REF!</definedName>
    <definedName name="Hz" localSheetId="15">#REF!</definedName>
    <definedName name="Hz">#REF!</definedName>
    <definedName name="I" localSheetId="22">#REF!</definedName>
    <definedName name="I" localSheetId="20">#REF!</definedName>
    <definedName name="I">#REF!</definedName>
    <definedName name="I___0">#REF!</definedName>
    <definedName name="I___13">#REF!</definedName>
    <definedName name="I00.48">#REF!</definedName>
    <definedName name="I0138.0">#REF!</definedName>
    <definedName name="I04.16">#REF!</definedName>
    <definedName name="I2m" localSheetId="21">#REF!</definedName>
    <definedName name="I2m" localSheetId="25">#REF!</definedName>
    <definedName name="I2m">#REF!</definedName>
    <definedName name="i3phf">#REF!</definedName>
    <definedName name="IA" localSheetId="18">INDEX(#REF!,MATCH(#REF!,#REF!,0))</definedName>
    <definedName name="IA" localSheetId="15">INDEX(#REF!,MATCH(#REF!,#REF!,0))</definedName>
    <definedName name="IA">INDEX(#REF!,MATCH(#REF!,#REF!,0))</definedName>
    <definedName name="IAH">#REF!</definedName>
    <definedName name="IAM" localSheetId="22" hidden="1">{"'Sheet1'!$A$4386:$N$4591"}</definedName>
    <definedName name="IAM" localSheetId="18" hidden="1">{"'Sheet1'!$A$4386:$N$4591"}</definedName>
    <definedName name="IAM" localSheetId="21" hidden="1">{"'Sheet1'!$A$4386:$N$4591"}</definedName>
    <definedName name="IAM" localSheetId="25" hidden="1">{"'Sheet1'!$A$4386:$N$4591"}</definedName>
    <definedName name="IAM" localSheetId="15" hidden="1">{"'Sheet1'!$A$4386:$N$4591"}</definedName>
    <definedName name="IAM" localSheetId="20" hidden="1">{"'Sheet1'!$A$4386:$N$4591"}</definedName>
    <definedName name="IAM" hidden="1">{"'Sheet1'!$A$4386:$N$4591"}</definedName>
    <definedName name="IB" localSheetId="18">INDEX(#REF!,MATCH(#REF!,#REF!,0))</definedName>
    <definedName name="IB" localSheetId="15">INDEX(#REF!,MATCH(#REF!,#REF!,0))</definedName>
    <definedName name="IB">INDEX(#REF!,MATCH(#REF!,#REF!,0))</definedName>
    <definedName name="IC" localSheetId="22">INDEX(#REF!,MATCH(#REF!,#REF!,0))</definedName>
    <definedName name="IC" localSheetId="18">INDEX(#REF!,MATCH(#REF!,#REF!,0))</definedName>
    <definedName name="IC" localSheetId="21">INDEX(#REF!,MATCH(#REF!,#REF!,0))</definedName>
    <definedName name="IC" localSheetId="25">INDEX(#REF!,MATCH(#REF!,#REF!,0))</definedName>
    <definedName name="ic" localSheetId="15">5%</definedName>
    <definedName name="IC" localSheetId="20">INDEX(#REF!,MATCH(#REF!,#REF!,0))</definedName>
    <definedName name="IC">INDEX(#REF!,MATCH(#REF!,#REF!,0))</definedName>
    <definedName name="icb">[115]Codes!$C$9</definedName>
    <definedName name="Icc" localSheetId="18">#REF!*#REF!</definedName>
    <definedName name="Icc" localSheetId="15">#REF!*#REF!</definedName>
    <definedName name="Icc">#REF!*#REF!</definedName>
    <definedName name="Icc0">#REF!</definedName>
    <definedName name="IceThickness">#REF!</definedName>
    <definedName name="icfai">#REF!</definedName>
    <definedName name="ICS_DISCUSSION_C_ISSUES_List" localSheetId="22">#REF!</definedName>
    <definedName name="ICS_DISCUSSION_C_ISSUES_List" localSheetId="20">#REF!</definedName>
    <definedName name="ICS_DISCUSSION_C_ISSUES_List" localSheetId="3">#REF!</definedName>
    <definedName name="ICS_DISCUSSION_C_ISSUES_List">#REF!</definedName>
    <definedName name="ID">#REF!</definedName>
    <definedName name="IDA">#REF!</definedName>
    <definedName name="idb">#REF!</definedName>
    <definedName name="IDIOT">#REF!</definedName>
    <definedName name="IDLandS_Peak_MP">#REF!</definedName>
    <definedName name="idt">#REF!</definedName>
    <definedName name="idto" localSheetId="3">#REF!</definedName>
    <definedName name="idto">#REF!</definedName>
    <definedName name="idyn">#REF!</definedName>
    <definedName name="ie">#REF!</definedName>
    <definedName name="IE_Adv">'[98]IE 13-14'!#REF!</definedName>
    <definedName name="IE_AGWC">'[98]IE 13-14'!#REF!</definedName>
    <definedName name="IE_AM">'[98]IE 13-14'!#REF!</definedName>
    <definedName name="IE_ANFA">'[98]IE 13-14'!#REF!</definedName>
    <definedName name="IE_ANFE">'[98]IE 13-14'!#REF!</definedName>
    <definedName name="IE_ANFEBG">'[98]IE 13-14'!#REF!</definedName>
    <definedName name="IE_ANWC">'[98]IE 13-14'!#REF!</definedName>
    <definedName name="IE_Apr">'[98]IE 13-14'!$AN:$AN</definedName>
    <definedName name="IE_Aug">'[98]IE 13-14'!$AR:$AR</definedName>
    <definedName name="IE_Avg_Adv">'[98]IE 13-14'!#REF!</definedName>
    <definedName name="IE_Avg_COI">'[98]IE 13-14'!#REF!</definedName>
    <definedName name="IE_Avg_OCA">'[98]IE 13-14'!#REF!</definedName>
    <definedName name="IE_Avg_OCL">'[98]IE 13-14'!#REF!</definedName>
    <definedName name="IE_Avg_OS">'[98]IE 13-14'!#REF!</definedName>
    <definedName name="IE_Avg_Stk">'[98]IE 13-14'!#REF!</definedName>
    <definedName name="IE_Avg_VC">'[98]IE 13-14'!#REF!</definedName>
    <definedName name="IE_Avg_WC_Key">#REF!</definedName>
    <definedName name="IE_COI">'[98]IE 13-14'!#REF!</definedName>
    <definedName name="IE_Dec">'[98]IE 13-14'!$AV:$AV</definedName>
    <definedName name="IE_Deprn">'[98]IE 13-14'!#REF!</definedName>
    <definedName name="IE_Feb">'[98]IE 13-14'!$AX:$AX</definedName>
    <definedName name="IE_GM">'[98]IE 13-14'!#REF!</definedName>
    <definedName name="IE_Jan">'[98]IE 13-14'!$AW:$AW</definedName>
    <definedName name="IE_Jul">'[98]IE 13-14'!$AQ:$AQ</definedName>
    <definedName name="IE_Jun">'[98]IE 13-14'!$AP:$AP</definedName>
    <definedName name="IE_Key">'[98]IE 13-14'!#REF!</definedName>
    <definedName name="IE_Mar">'[98]IE 13-14'!$AY:$AY</definedName>
    <definedName name="IE_MAT_Sales">'[98]IE 13-14'!#REF!</definedName>
    <definedName name="IE_May">'[98]IE 13-14'!$AO:$AO</definedName>
    <definedName name="IE_Nov">'[98]IE 13-14'!$AU:$AU</definedName>
    <definedName name="IE_NWC">'[98]IE 13-14'!#REF!</definedName>
    <definedName name="IE_OB_Cust">'[98]IE 13-14'!#REF!</definedName>
    <definedName name="IE_OB_IU">'[98]IE 13-14'!#REF!</definedName>
    <definedName name="IE_OCA">'[98]IE 13-14'!#REF!</definedName>
    <definedName name="IE_OCL">'[98]IE 13-14'!#REF!</definedName>
    <definedName name="IE_Oct">'[98]IE 13-14'!$AT:$AT</definedName>
    <definedName name="IE_OD_Common">'[98]IE 13-14'!#REF!</definedName>
    <definedName name="IE_OI_Cust">'[98]IE 13-14'!#REF!</definedName>
    <definedName name="IE_OI_IU">'[98]IE 13-14'!#REF!</definedName>
    <definedName name="IE_OS">'[98]IE 13-14'!#REF!</definedName>
    <definedName name="IE_PBDIT">'[98]IE 13-14'!#REF!</definedName>
    <definedName name="IE_PBIT">'[98]IE 13-14'!#REF!</definedName>
    <definedName name="IE_Per_Key">#REF!</definedName>
    <definedName name="IE_Res_Key">#REF!</definedName>
    <definedName name="IE_Sales_Cust">'[98]IE 13-14'!#REF!</definedName>
    <definedName name="IE_Sales_IU">'[98]IE 13-14'!#REF!</definedName>
    <definedName name="IE_Sep">'[98]IE 13-14'!$AS:$AS</definedName>
    <definedName name="IE_Stk">'[98]IE 13-14'!#REF!</definedName>
    <definedName name="IE_Top_Key">#REF!</definedName>
    <definedName name="IE_VC">'[98]IE 13-14'!#REF!</definedName>
    <definedName name="IE_WC_Key">#REF!</definedName>
    <definedName name="IELWSALES">#REF!</definedName>
    <definedName name="IELYSALES">#REF!</definedName>
    <definedName name="IEPLANSALES">#REF!</definedName>
    <definedName name="IESP">#REF!</definedName>
    <definedName name="IF" localSheetId="2">INDEX(#REF!,MATCH(#REF!,#REF!,0))</definedName>
    <definedName name="If" localSheetId="18">#REF!</definedName>
    <definedName name="IF" localSheetId="21">INDEX(#REF!,MATCH(#REF!,#REF!,0))</definedName>
    <definedName name="IF" localSheetId="25">INDEX(#REF!,MATCH(#REF!,#REF!,0))</definedName>
    <definedName name="If">#REF!</definedName>
    <definedName name="If_1">#REF!</definedName>
    <definedName name="IF_J_1_RUN__PROG1" localSheetId="3">#REF!</definedName>
    <definedName name="IF_J_1_RUN__PROG1">#REF!</definedName>
    <definedName name="IFB" localSheetId="2">[95]Codes!$C$6</definedName>
    <definedName name="IFB" localSheetId="18">#REF!</definedName>
    <definedName name="IFB" localSheetId="21">[95]Codes!$C$6</definedName>
    <definedName name="IFB" localSheetId="25">[95]Codes!$C$6</definedName>
    <definedName name="IFB" localSheetId="15">#REF!</definedName>
    <definedName name="IFB">#REF!</definedName>
    <definedName name="IG" localSheetId="2">INDEX(#REF!,MATCH(#REF!,#REF!,0))</definedName>
    <definedName name="Ig" localSheetId="22">#REF!</definedName>
    <definedName name="Ig" localSheetId="18">#REF!</definedName>
    <definedName name="IG" localSheetId="21">INDEX(#REF!,MATCH(#REF!,#REF!,0))</definedName>
    <definedName name="IG" localSheetId="25">INDEX(#REF!,MATCH(#REF!,#REF!,0))</definedName>
    <definedName name="IG" localSheetId="15">#REF!</definedName>
    <definedName name="Ig" localSheetId="20">#REF!</definedName>
    <definedName name="Ig">#REF!</definedName>
    <definedName name="Ig___0">#REF!</definedName>
    <definedName name="Ig___13">#REF!</definedName>
    <definedName name="IG0.48">#REF!</definedName>
    <definedName name="IG138.0">#REF!</definedName>
    <definedName name="IGP_M">#REF!</definedName>
    <definedName name="IH" localSheetId="18">INDEX(#REF!,MATCH(#REF!,#REF!,0))</definedName>
    <definedName name="IH" localSheetId="15">INDEX(#REF!,MATCH(#REF!,#REF!,0))</definedName>
    <definedName name="IH">INDEX(#REF!,MATCH(#REF!,#REF!,0))</definedName>
    <definedName name="II">#REF!</definedName>
    <definedName name="iii">#N/A</definedName>
    <definedName name="IJ" localSheetId="18">INDEX(#REF!,MATCH(#REF!,#REF!,0))</definedName>
    <definedName name="IJ" localSheetId="15">INDEX(#REF!,MATCH(#REF!,#REF!,0))</definedName>
    <definedName name="IJ">INDEX(#REF!,MATCH(#REF!,#REF!,0))</definedName>
    <definedName name="ijui">#REF!</definedName>
    <definedName name="IK" localSheetId="2">INDEX(#REF!,MATCH(#REF!,#REF!,0))</definedName>
    <definedName name="Ik" localSheetId="18">#REF!</definedName>
    <definedName name="IK" localSheetId="21">INDEX(#REF!,MATCH(#REF!,#REF!,0))</definedName>
    <definedName name="IK" localSheetId="25">INDEX(#REF!,MATCH(#REF!,#REF!,0))</definedName>
    <definedName name="Ik">#REF!</definedName>
    <definedName name="ikmax">#REF!</definedName>
    <definedName name="IL" localSheetId="22">INDEX(#REF!,MATCH(#REF!,#REF!,0))</definedName>
    <definedName name="IL" localSheetId="18">INDEX(#REF!,MATCH(#REF!,#REF!,0))</definedName>
    <definedName name="IL" localSheetId="21">INDEX(#REF!,MATCH(#REF!,#REF!,0))</definedName>
    <definedName name="IL" localSheetId="25">INDEX(#REF!,MATCH(#REF!,#REF!,0))</definedName>
    <definedName name="IL" localSheetId="15">#REF!</definedName>
    <definedName name="IL" localSheetId="20">INDEX(#REF!,MATCH(#REF!,#REF!,0))</definedName>
    <definedName name="IL">INDEX(#REF!,MATCH(#REF!,#REF!,0))</definedName>
    <definedName name="ilgf">#REF!</definedName>
    <definedName name="illgf">#REF!</definedName>
    <definedName name="Illumination">#REF!</definedName>
    <definedName name="IM" localSheetId="18">INDEX(#REF!,MATCH(#REF!,#REF!,0))</definedName>
    <definedName name="IM" localSheetId="21">INDEX(#REF!,MATCH(#REF!,#REF!,0))</definedName>
    <definedName name="IM" localSheetId="25">INDEX(#REF!,MATCH(#REF!,#REF!,0))</definedName>
    <definedName name="IM" localSheetId="15">INDEX(#REF!,MATCH(#REF!,#REF!,0))</definedName>
    <definedName name="IM">INDEX(#REF!,MATCH(#REF!,#REF!,0))</definedName>
    <definedName name="IMADO">#REF!</definedName>
    <definedName name="IMADOKH">#REF!</definedName>
    <definedName name="in"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18"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1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COME_BGT2" localSheetId="2">#REF!</definedName>
    <definedName name="INCOME_BGT2" localSheetId="22">#REF!</definedName>
    <definedName name="INCOME_BGT2" localSheetId="15">#REF!</definedName>
    <definedName name="INCOME_BGT2" localSheetId="20">#REF!</definedName>
    <definedName name="INCOME_BGT2">#REF!</definedName>
    <definedName name="INCOME_M2" localSheetId="2">#REF!</definedName>
    <definedName name="INCOME_M2" localSheetId="15">#REF!</definedName>
    <definedName name="INCOME_M2">#REF!</definedName>
    <definedName name="INDEX">#REF!</definedName>
    <definedName name="Index_Sheet_Kutools" localSheetId="2">#REF!</definedName>
    <definedName name="Index_Sheet_Kutools">#REF!</definedName>
    <definedName name="IndicesRange">[116]FdN!$B$1:$G$65536</definedName>
    <definedName name="Individual_Mth">#REF!</definedName>
    <definedName name="Individual_PM">#REF!</definedName>
    <definedName name="Individual_PY">#REF!</definedName>
    <definedName name="Individual_YTD">#REF!</definedName>
    <definedName name="Indra">#REF!</definedName>
    <definedName name="INFEUR1">#REF!</definedName>
    <definedName name="INFEUR2">#REF!</definedName>
    <definedName name="INFR2">#REF!</definedName>
    <definedName name="INFRASTRUCTURE_ENTRY" localSheetId="2">'[30]INPUT SHEET'!$B$833:$F$858</definedName>
    <definedName name="INFRASTRUCTURE_ENTRY" localSheetId="18">#REF!</definedName>
    <definedName name="INFRASTRUCTURE_ENTRY" localSheetId="21">'[30]INPUT SHEET'!$B$833:$F$858</definedName>
    <definedName name="INFRASTRUCTURE_ENTRY" localSheetId="25">'[30]INPUT SHEET'!$B$833:$F$858</definedName>
    <definedName name="INFRASTRUCTURE_ENTRY" localSheetId="15">#REF!</definedName>
    <definedName name="INFRASTRUCTURE_ENTRY">#REF!</definedName>
    <definedName name="INFRP" localSheetId="22">#REF!</definedName>
    <definedName name="INFRP" localSheetId="15">#REF!</definedName>
    <definedName name="INFRP" localSheetId="20">#REF!</definedName>
    <definedName name="INFRP">#REF!</definedName>
    <definedName name="INFRP1" localSheetId="22">#REF!</definedName>
    <definedName name="INFRP1" localSheetId="20">#REF!</definedName>
    <definedName name="INFRP1">#REF!</definedName>
    <definedName name="INFRP2">#REF!</definedName>
    <definedName name="INFRP3">#REF!</definedName>
    <definedName name="INFSPL">#REF!</definedName>
    <definedName name="INFUSD1">#REF!</definedName>
    <definedName name="INFUSD2">#REF!</definedName>
    <definedName name="InputFile">#REF!</definedName>
    <definedName name="inr">#REF!</definedName>
    <definedName name="INS">#REF!</definedName>
    <definedName name="inserplate_joint_1">#REF!</definedName>
    <definedName name="insertplate_and_exp_joint">#REF!</definedName>
    <definedName name="inspol">#REF!</definedName>
    <definedName name="Inst.">#REF!</definedName>
    <definedName name="INSTR">#REF!</definedName>
    <definedName name="Instrument_Index">#REF!</definedName>
    <definedName name="Insurance">#REF!</definedName>
    <definedName name="INT">#REF!</definedName>
    <definedName name="Int_CFsheet">#REF!</definedName>
    <definedName name="INT_CHGS">#REF!</definedName>
    <definedName name="Int_Topsheet">#REF!</definedName>
    <definedName name="inter">#REF!</definedName>
    <definedName name="Interest_Rate">#REF!</definedName>
    <definedName name="Interior">#REF!</definedName>
    <definedName name="InterlockingBlocks" localSheetId="2">'[63]Basic Rates'!$C$23</definedName>
    <definedName name="InterlockingBlocks" localSheetId="18">#REF!</definedName>
    <definedName name="InterlockingBlocks" localSheetId="21">'[63]Basic Rates'!$C$23</definedName>
    <definedName name="InterlockingBlocks" localSheetId="25">'[63]Basic Rates'!$C$23</definedName>
    <definedName name="InterlockingBlocks" localSheetId="15">#REF!</definedName>
    <definedName name="InterlockingBlocks">#REF!</definedName>
    <definedName name="internaluse" localSheetId="22">#REF!</definedName>
    <definedName name="internaluse" localSheetId="15">#REF!</definedName>
    <definedName name="internaluse" localSheetId="20">#REF!</definedName>
    <definedName name="internaluse">#REF!</definedName>
    <definedName name="IntFreeCred" localSheetId="22">#REF!</definedName>
    <definedName name="IntFreeCred" localSheetId="20">#REF!</definedName>
    <definedName name="IntFreeCred">#REF!</definedName>
    <definedName name="IntroParagraph">#REF!</definedName>
    <definedName name="INV">#REF!</definedName>
    <definedName name="invoice">#REF!</definedName>
    <definedName name="io">#REF!</definedName>
    <definedName name="iojio">#REF!</definedName>
    <definedName name="ip">#REF!</definedName>
    <definedName name="IP_EQPT_FRGT">#REF!</definedName>
    <definedName name="IP_SPRS">#REF!</definedName>
    <definedName name="IP_SUP">#REF!</definedName>
    <definedName name="IP_TTC">#REF!</definedName>
    <definedName name="IPB">#REF!</definedName>
    <definedName name="ipc">#REF!</definedName>
    <definedName name="ipn">#REF!</definedName>
    <definedName name="IPT">#N/A</definedName>
    <definedName name="ipu" localSheetId="22">#REF!</definedName>
    <definedName name="ipu" localSheetId="18">#REF!</definedName>
    <definedName name="ipu" localSheetId="15">#REF!</definedName>
    <definedName name="ipu" localSheetId="20">#REF!</definedName>
    <definedName name="ipu">#REF!</definedName>
    <definedName name="ipu___0" localSheetId="15">#REF!</definedName>
    <definedName name="ipu___0">#REF!</definedName>
    <definedName name="ipu___13">#REF!</definedName>
    <definedName name="ir">#REF!</definedName>
    <definedName name="Irated" localSheetId="21">#REF!</definedName>
    <definedName name="Irated" localSheetId="25">#REF!</definedName>
    <definedName name="Irated">#REF!</definedName>
    <definedName name="IRR">#REF!</definedName>
    <definedName name="IRRPH">#REF!</definedName>
    <definedName name="IRUSD">#REF!</definedName>
    <definedName name="Is">#REF!</definedName>
    <definedName name="Isc">#REF!</definedName>
    <definedName name="ISLG4.16">#REF!</definedName>
    <definedName name="ismb" localSheetId="2">[117]Sheet2!$A$3:$A$16</definedName>
    <definedName name="ismb" localSheetId="18">#REF!</definedName>
    <definedName name="ismb" localSheetId="21">[117]Sheet2!$A$3:$A$16</definedName>
    <definedName name="ismb" localSheetId="25">[117]Sheet2!$A$3:$A$16</definedName>
    <definedName name="ismb" localSheetId="15">#REF!</definedName>
    <definedName name="ismb">#REF!</definedName>
    <definedName name="isn" localSheetId="15">#REF!</definedName>
    <definedName name="isn">#REF!</definedName>
    <definedName name="ISo" localSheetId="15">#REF!</definedName>
    <definedName name="ISo">#REF!</definedName>
    <definedName name="ISO1E220" localSheetId="22">#REF!</definedName>
    <definedName name="ISO1E220" localSheetId="20">#REF!</definedName>
    <definedName name="ISO1E220">#REF!</definedName>
    <definedName name="ISO1E500" localSheetId="22">#REF!</definedName>
    <definedName name="ISO1E500" localSheetId="20">#REF!</definedName>
    <definedName name="ISO1E500">#REF!</definedName>
    <definedName name="ISO2E220">#REF!</definedName>
    <definedName name="ISO2E500">#REF!</definedName>
    <definedName name="issue_summ" localSheetId="2">'[118]water prop.'!$A$1</definedName>
    <definedName name="issue_summ" localSheetId="18">#REF!</definedName>
    <definedName name="issue_summ" localSheetId="21">'[118]water prop.'!$A$1</definedName>
    <definedName name="issue_summ" localSheetId="25">'[118]water prop.'!$A$1</definedName>
    <definedName name="issue_summ" localSheetId="15">#REF!</definedName>
    <definedName name="issue_summ">#REF!</definedName>
    <definedName name="It" localSheetId="15">#REF!</definedName>
    <definedName name="It">#REF!</definedName>
    <definedName name="Item" localSheetId="15">#REF!</definedName>
    <definedName name="Item">#REF!</definedName>
    <definedName name="Item_List">#REF!</definedName>
    <definedName name="Item_Type">#REF!</definedName>
    <definedName name="ItemReference">#REF!</definedName>
    <definedName name="Items">#REF!</definedName>
    <definedName name="ItemTotalPrice">#REF!</definedName>
    <definedName name="iteration">#N/A</definedName>
    <definedName name="itmax" localSheetId="15">#REF!</definedName>
    <definedName name="itmax">#REF!</definedName>
    <definedName name="ITRY" localSheetId="2">#REF!</definedName>
    <definedName name="ITRY" localSheetId="22">#REF!</definedName>
    <definedName name="ITRY" localSheetId="20">#REF!</definedName>
    <definedName name="ITRY">#REF!</definedName>
    <definedName name="ITRY1" localSheetId="2">#REF!</definedName>
    <definedName name="ITRY1">#REF!</definedName>
    <definedName name="j" localSheetId="22">#REF!</definedName>
    <definedName name="j" localSheetId="20">#REF!</definedName>
    <definedName name="j">#REF!</definedName>
    <definedName name="j_filler">#REF!</definedName>
    <definedName name="JA" localSheetId="18">INDEX(#REF!,MATCH(#REF!,#REF!,0))</definedName>
    <definedName name="JA" localSheetId="15">INDEX(#REF!,MATCH(#REF!,#REF!,0))</definedName>
    <definedName name="JA">INDEX(#REF!,MATCH(#REF!,#REF!,0))</definedName>
    <definedName name="Jabalpur">#REF!</definedName>
    <definedName name="JACK" localSheetId="2">'[26]Cost of O &amp; O'!$F$32</definedName>
    <definedName name="JACK" localSheetId="18">#REF!</definedName>
    <definedName name="JACK" localSheetId="21">'[26]Cost of O &amp; O'!$F$32</definedName>
    <definedName name="JACK" localSheetId="25">'[26]Cost of O &amp; O'!$F$32</definedName>
    <definedName name="JACK" localSheetId="15">#REF!</definedName>
    <definedName name="JACK">#REF!</definedName>
    <definedName name="JAHSGFRE" localSheetId="22" hidden="1">#REF!</definedName>
    <definedName name="JAHSGFRE" localSheetId="15" hidden="1">#REF!</definedName>
    <definedName name="JAHSGFRE" localSheetId="20" hidden="1">#REF!</definedName>
    <definedName name="JAHSGFRE" hidden="1">#REF!</definedName>
    <definedName name="jawed">#REF!</definedName>
    <definedName name="JB" localSheetId="18">INDEX(#REF!,MATCH(#REF!,#REF!,0))</definedName>
    <definedName name="JB" localSheetId="15">INDEX(#REF!,MATCH(#REF!,#REF!,0))</definedName>
    <definedName name="JB">INDEX(#REF!,MATCH(#REF!,#REF!,0))</definedName>
    <definedName name="JC" localSheetId="18">INDEX(#REF!,MATCH(#REF!,#REF!,0))</definedName>
    <definedName name="JC" localSheetId="15">INDEX(#REF!,MATCH(#REF!,#REF!,0))</definedName>
    <definedName name="JC">INDEX(#REF!,MATCH(#REF!,#REF!,0))</definedName>
    <definedName name="JCBPOL" localSheetId="2">'[63]Basic Rates'!$C$31</definedName>
    <definedName name="JCBPOL" localSheetId="18">#REF!</definedName>
    <definedName name="JCBPOL" localSheetId="21">'[63]Basic Rates'!$C$31</definedName>
    <definedName name="JCBPOL" localSheetId="25">'[63]Basic Rates'!$C$31</definedName>
    <definedName name="JCBPOL" localSheetId="15">#REF!</definedName>
    <definedName name="JCBPOL">#REF!</definedName>
    <definedName name="JD" localSheetId="18">INDEX(#REF!,MATCH(#REF!,#REF!,0))</definedName>
    <definedName name="JD" localSheetId="15">INDEX(#REF!,MATCH(#REF!,#REF!,0))</definedName>
    <definedName name="JD">INDEX(#REF!,MATCH(#REF!,#REF!,0))</definedName>
    <definedName name="jddd" hidden="1">{"form-D1",#N/A,FALSE,"FORM-D1";"form-D1_amt",#N/A,FALSE,"FORM-D1"}</definedName>
    <definedName name="JDKSK" localSheetId="22" hidden="1">#REF!</definedName>
    <definedName name="JDKSK" localSheetId="15" hidden="1">#REF!</definedName>
    <definedName name="JDKSK" localSheetId="20" hidden="1">#REF!</definedName>
    <definedName name="JDKSK" hidden="1">#REF!</definedName>
    <definedName name="JE" localSheetId="18">INDEX(#REF!,MATCH(#REF!,#REF!,0))</definedName>
    <definedName name="JE" localSheetId="15">INDEX(#REF!,MATCH(#REF!,#REF!,0))</definedName>
    <definedName name="JE">INDEX(#REF!,MATCH(#REF!,#REF!,0))</definedName>
    <definedName name="JEERATE" localSheetId="22">#REF!</definedName>
    <definedName name="JEERATE" localSheetId="20">#REF!</definedName>
    <definedName name="JEERATE">#REF!</definedName>
    <definedName name="JEJS">#REF!</definedName>
    <definedName name="JEJS___0">#REF!</definedName>
    <definedName name="JEJS___11">#REF!</definedName>
    <definedName name="JEJS___12">#REF!</definedName>
    <definedName name="JEJS___13">#REF!</definedName>
    <definedName name="JEJS___4">#REF!</definedName>
    <definedName name="JF" localSheetId="18">INDEX(#REF!,MATCH(#REF!,#REF!,0))</definedName>
    <definedName name="JF" localSheetId="15">INDEX(#REF!,MATCH(#REF!,#REF!,0))</definedName>
    <definedName name="JF">INDEX(#REF!,MATCH(#REF!,#REF!,0))</definedName>
    <definedName name="JFHGDT" hidden="1">#REF!</definedName>
    <definedName name="jfjfj">[52]GWC!#REF!</definedName>
    <definedName name="JG" localSheetId="18">INDEX(#REF!,MATCH(#REF!,#REF!,0))</definedName>
    <definedName name="JG" localSheetId="15">INDEX(#REF!,MATCH(#REF!,#REF!,0))</definedName>
    <definedName name="JG">INDEX(#REF!,MATCH(#REF!,#REF!,0))</definedName>
    <definedName name="JGGJKGKGJK">#REF!</definedName>
    <definedName name="JH" localSheetId="18">INDEX(#REF!,MATCH(#REF!,#REF!,0))</definedName>
    <definedName name="JH" localSheetId="21">INDEX(#REF!,MATCH(#REF!,#REF!,0))</definedName>
    <definedName name="JH" localSheetId="25">INDEX(#REF!,MATCH(#REF!,#REF!,0))</definedName>
    <definedName name="JH" localSheetId="15">INDEX(#REF!,MATCH(#REF!,#REF!,0))</definedName>
    <definedName name="JH">INDEX(#REF!,MATCH(#REF!,#REF!,0))</definedName>
    <definedName name="JHA">#REF!</definedName>
    <definedName name="jhbhb">#REF!</definedName>
    <definedName name="jhdfjhfkhkzfsqsqs">#REF!</definedName>
    <definedName name="JHKDJRFIA">#REF!</definedName>
    <definedName name="JI" localSheetId="18">INDEX(#REF!,MATCH(#REF!,#REF!,0))</definedName>
    <definedName name="JI" localSheetId="15">INDEX(#REF!,MATCH(#REF!,#REF!,0))</definedName>
    <definedName name="JI">INDEX(#REF!,MATCH(#REF!,#REF!,0))</definedName>
    <definedName name="jj" hidden="1">#REF!</definedName>
    <definedName name="jjj" localSheetId="21">#REF!</definedName>
    <definedName name="jjj" localSheetId="25">#REF!</definedName>
    <definedName name="jjj">#REF!</definedName>
    <definedName name="jjjj" localSheetId="2" hidden="1">{"form-D1",#N/A,FALSE,"FORM-D1";"form-D1_amt",#N/A,FALSE,"FORM-D1"}</definedName>
    <definedName name="jjjj" localSheetId="22" hidden="1">{"form-D1",#N/A,FALSE,"FORM-D1";"form-D1_amt",#N/A,FALSE,"FORM-D1"}</definedName>
    <definedName name="jjjj" localSheetId="18" hidden="1">{"form-D1",#N/A,FALSE,"FORM-D1";"form-D1_amt",#N/A,FALSE,"FORM-D1"}</definedName>
    <definedName name="jjjj" localSheetId="21" hidden="1">{"form-D1",#N/A,FALSE,"FORM-D1";"form-D1_amt",#N/A,FALSE,"FORM-D1"}</definedName>
    <definedName name="jjjj" localSheetId="25" hidden="1">{"form-D1",#N/A,FALSE,"FORM-D1";"form-D1_amt",#N/A,FALSE,"FORM-D1"}</definedName>
    <definedName name="jjjj" localSheetId="15" hidden="1">{"form-D1",#N/A,FALSE,"FORM-D1";"form-D1_amt",#N/A,FALSE,"FORM-D1"}</definedName>
    <definedName name="jjjj" localSheetId="20" hidden="1">{"form-D1",#N/A,FALSE,"FORM-D1";"form-D1_amt",#N/A,FALSE,"FORM-D1"}</definedName>
    <definedName name="jjjj" hidden="1">{"form-D1",#N/A,FALSE,"FORM-D1";"form-D1_amt",#N/A,FALSE,"FORM-D1"}</definedName>
    <definedName name="jjjjjj" hidden="1">{"form-D1",#N/A,FALSE,"FORM-D1";"form-D1_amt",#N/A,FALSE,"FORM-D1"}</definedName>
    <definedName name="jjjjjjjjj" hidden="1">{"form-D1",#N/A,FALSE,"FORM-D1";"form-D1_amt",#N/A,FALSE,"FORM-D1"}</definedName>
    <definedName name="jjjjjjjjjjjj" hidden="1">{"form-D1",#N/A,FALSE,"FORM-D1";"form-D1_amt",#N/A,FALSE,"FORM-D1"}</definedName>
    <definedName name="JK" localSheetId="18">INDEX(#REF!,MATCH(#REF!,#REF!,0))</definedName>
    <definedName name="JK" localSheetId="21">INDEX(#REF!,MATCH(#REF!,#REF!,0))</definedName>
    <definedName name="JK" localSheetId="25">INDEX(#REF!,MATCH(#REF!,#REF!,0))</definedName>
    <definedName name="JK" localSheetId="15">INDEX(#REF!,MATCH(#REF!,#REF!,0))</definedName>
    <definedName name="JK">INDEX(#REF!,MATCH(#REF!,#REF!,0))</definedName>
    <definedName name="jkjj" localSheetId="2">#REF!</definedName>
    <definedName name="jkjj" localSheetId="15">#REF!</definedName>
    <definedName name="jkjj">#REF!</definedName>
    <definedName name="JL" localSheetId="18">INDEX(#REF!,MATCH(#REF!,#REF!,0))</definedName>
    <definedName name="JL" localSheetId="15">INDEX(#REF!,MATCH(#REF!,#REF!,0))</definedName>
    <definedName name="JL">INDEX(#REF!,MATCH(#REF!,#REF!,0))</definedName>
    <definedName name="JM" localSheetId="18">INDEX(#REF!,MATCH(#REF!,#REF!,0))</definedName>
    <definedName name="JM" localSheetId="15">INDEX(#REF!,MATCH(#REF!,#REF!,0))</definedName>
    <definedName name="JM">INDEX(#REF!,MATCH(#REF!,#REF!,0))</definedName>
    <definedName name="job" localSheetId="2">'[77]DETAILED  BOQ'!$A$1</definedName>
    <definedName name="job" localSheetId="22">#REF!</definedName>
    <definedName name="job" localSheetId="18">#REF!</definedName>
    <definedName name="job" localSheetId="21">'[77]DETAILED  BOQ'!$A$1</definedName>
    <definedName name="job" localSheetId="25">'[77]DETAILED  BOQ'!$A$1</definedName>
    <definedName name="job" localSheetId="15">#REF!</definedName>
    <definedName name="job" localSheetId="20">#REF!</definedName>
    <definedName name="job">#REF!</definedName>
    <definedName name="job___0" localSheetId="2">'[78]ANNEXURE-A'!$A$1</definedName>
    <definedName name="job___0" localSheetId="18">#REF!</definedName>
    <definedName name="job___0" localSheetId="21">'[78]ANNEXURE-A'!$A$1</definedName>
    <definedName name="job___0" localSheetId="25">'[78]ANNEXURE-A'!$A$1</definedName>
    <definedName name="job___0" localSheetId="15">#REF!</definedName>
    <definedName name="job___0">#REF!</definedName>
    <definedName name="job___11" localSheetId="2">'[78]ANNEXURE-A'!$A$1</definedName>
    <definedName name="job___11" localSheetId="18">#REF!</definedName>
    <definedName name="job___11" localSheetId="21">'[78]ANNEXURE-A'!$A$1</definedName>
    <definedName name="job___11" localSheetId="25">'[78]ANNEXURE-A'!$A$1</definedName>
    <definedName name="job___11" localSheetId="15">#REF!</definedName>
    <definedName name="job___11">#REF!</definedName>
    <definedName name="job___12" localSheetId="2">'[78]ANNEXURE-A'!$A$1</definedName>
    <definedName name="job___12" localSheetId="18">#REF!</definedName>
    <definedName name="job___12" localSheetId="21">'[78]ANNEXURE-A'!$A$1</definedName>
    <definedName name="job___12" localSheetId="25">'[78]ANNEXURE-A'!$A$1</definedName>
    <definedName name="job___12" localSheetId="15">#REF!</definedName>
    <definedName name="job___12">#REF!</definedName>
    <definedName name="JobID" localSheetId="15">#REF!</definedName>
    <definedName name="JobID">#REF!</definedName>
    <definedName name="Jobtypes" localSheetId="21">#REF!</definedName>
    <definedName name="Jobtypes" localSheetId="25">#REF!</definedName>
    <definedName name="Jobtypes" localSheetId="15">#REF!</definedName>
    <definedName name="Jobtypes">#REF!</definedName>
    <definedName name="Jobtypes_3">#REF!</definedName>
    <definedName name="JOINT" localSheetId="22">#REF!</definedName>
    <definedName name="JOINT" localSheetId="20">#REF!</definedName>
    <definedName name="JOINT">#REF!</definedName>
    <definedName name="Jointcutting" localSheetId="2">'[56]Machinary_Road Work'!$H$87</definedName>
    <definedName name="Jointcutting" localSheetId="18">#REF!</definedName>
    <definedName name="Jointcutting" localSheetId="21">'[56]Machinary_Road Work'!$H$87</definedName>
    <definedName name="Jointcutting" localSheetId="25">'[56]Machinary_Road Work'!$H$87</definedName>
    <definedName name="Jointcutting" localSheetId="15">#REF!</definedName>
    <definedName name="Jointcutting">#REF!</definedName>
    <definedName name="ju" localSheetId="22">#REF!</definedName>
    <definedName name="ju" localSheetId="15">#REF!</definedName>
    <definedName name="ju" localSheetId="20">#REF!</definedName>
    <definedName name="ju">#REF!</definedName>
    <definedName name="July">#REF!</definedName>
    <definedName name="JULY1">#REF!</definedName>
    <definedName name="JUMBO" localSheetId="2">'[26]Cost of O &amp; O'!$F$39</definedName>
    <definedName name="JUMBO" localSheetId="18">#REF!</definedName>
    <definedName name="JUMBO" localSheetId="21">'[26]Cost of O &amp; O'!$F$39</definedName>
    <definedName name="JUMBO" localSheetId="25">'[26]Cost of O &amp; O'!$F$39</definedName>
    <definedName name="JUMBO" localSheetId="15">#REF!</definedName>
    <definedName name="JUMBO">#REF!</definedName>
    <definedName name="june" localSheetId="15">#REF!</definedName>
    <definedName name="june">#REF!</definedName>
    <definedName name="jv" localSheetId="22">#REF!</definedName>
    <definedName name="jv" localSheetId="20">#REF!</definedName>
    <definedName name="jv">#REF!</definedName>
    <definedName name="k" localSheetId="2" hidden="1">{"'PROFITABILITY'!$A$1:$F$45"}</definedName>
    <definedName name="k" localSheetId="22" hidden="1">{"'PROFITABILITY'!$A$1:$F$45"}</definedName>
    <definedName name="k" localSheetId="18" hidden="1">{"'PROFITABILITY'!$A$1:$F$45"}</definedName>
    <definedName name="k" localSheetId="21" hidden="1">{"'PROFITABILITY'!$A$1:$F$45"}</definedName>
    <definedName name="k" localSheetId="25" hidden="1">{"'PROFITABILITY'!$A$1:$F$45"}</definedName>
    <definedName name="k" localSheetId="15" hidden="1">{"'PROFITABILITY'!$A$1:$F$45"}</definedName>
    <definedName name="k" localSheetId="20" hidden="1">{"'PROFITABILITY'!$A$1:$F$45"}</definedName>
    <definedName name="k" hidden="1">{"'PROFITABILITY'!$A$1:$F$45"}</definedName>
    <definedName name="K___0">#REF!</definedName>
    <definedName name="K___13">#REF!</definedName>
    <definedName name="k_1" localSheetId="22">NA()</definedName>
    <definedName name="K_1" localSheetId="15">#REF!</definedName>
    <definedName name="k_1" localSheetId="20">NA()</definedName>
    <definedName name="k_1">NA()</definedName>
    <definedName name="K_a">#REF!</definedName>
    <definedName name="K_b">#REF!</definedName>
    <definedName name="k0" localSheetId="15">#REF!</definedName>
    <definedName name="k0">#REF!</definedName>
    <definedName name="k1_table" localSheetId="15">#REF!</definedName>
    <definedName name="k1_table">#REF!</definedName>
    <definedName name="k1l">#REF!</definedName>
    <definedName name="k1s" localSheetId="22">#REF!</definedName>
    <definedName name="k1s" localSheetId="20">#REF!</definedName>
    <definedName name="k1s">#REF!</definedName>
    <definedName name="K1V">#REF!</definedName>
    <definedName name="k1x" localSheetId="21">#REF!</definedName>
    <definedName name="k1x" localSheetId="25">#REF!</definedName>
    <definedName name="k1x">#REF!</definedName>
    <definedName name="k1y" localSheetId="21">#REF!</definedName>
    <definedName name="k1y" localSheetId="25">#REF!</definedName>
    <definedName name="k1y">#REF!</definedName>
    <definedName name="k2s" localSheetId="22">#REF!</definedName>
    <definedName name="k2s" localSheetId="20">#REF!</definedName>
    <definedName name="k2s">#REF!</definedName>
    <definedName name="K2v">#REF!</definedName>
    <definedName name="k2x" localSheetId="21">#REF!</definedName>
    <definedName name="k2x" localSheetId="25">#REF!</definedName>
    <definedName name="k2x">#REF!</definedName>
    <definedName name="k2y" localSheetId="21">#REF!</definedName>
    <definedName name="k2y" localSheetId="25">#REF!</definedName>
    <definedName name="k2y">#REF!</definedName>
    <definedName name="K3V">#REF!</definedName>
    <definedName name="KA" localSheetId="22">#REF!</definedName>
    <definedName name="KA" localSheetId="20">#REF!</definedName>
    <definedName name="KA">#REF!</definedName>
    <definedName name="kailash">#REF!</definedName>
    <definedName name="KALPAN">#REF!</definedName>
    <definedName name="KAMAL" hidden="1">{"form-D1",#N/A,FALSE,"FORM-D1";"form-D1_amt",#N/A,FALSE,"FORM-D1"}</definedName>
    <definedName name="kaml" hidden="1">{"form-D1",#N/A,FALSE,"FORM-D1";"form-D1_amt",#N/A,FALSE,"FORM-D1"}</definedName>
    <definedName name="KAMREM">#REF!</definedName>
    <definedName name="kar">#REF!</definedName>
    <definedName name="KARAM">#REF!</definedName>
    <definedName name="KARNA" localSheetId="2">'[78]ANNEXURE-A'!$G$13</definedName>
    <definedName name="KARNA" localSheetId="18">#REF!</definedName>
    <definedName name="KARNA" localSheetId="21">'[78]ANNEXURE-A'!$G$13</definedName>
    <definedName name="KARNA" localSheetId="25">'[78]ANNEXURE-A'!$G$13</definedName>
    <definedName name="KARNA" localSheetId="15">#REF!</definedName>
    <definedName name="KARNA">#REF!</definedName>
    <definedName name="KB" localSheetId="2">INDEX(#REF!,MATCH(#REF!,#REF!,0))</definedName>
    <definedName name="kb" localSheetId="22">#REF!</definedName>
    <definedName name="kb" localSheetId="18">#REF!</definedName>
    <definedName name="KB" localSheetId="21">INDEX(#REF!,MATCH(#REF!,#REF!,0))</definedName>
    <definedName name="KB" localSheetId="25">INDEX(#REF!,MATCH(#REF!,#REF!,0))</definedName>
    <definedName name="kb" localSheetId="15">#REF!</definedName>
    <definedName name="kb" localSheetId="20">#REF!</definedName>
    <definedName name="kb">#REF!</definedName>
    <definedName name="KC" localSheetId="2">INDEX(#REF!,MATCH(#REF!,#REF!,0))</definedName>
    <definedName name="kc" localSheetId="18">#REF!</definedName>
    <definedName name="KC" localSheetId="21">INDEX(#REF!,MATCH(#REF!,#REF!,0))</definedName>
    <definedName name="KC" localSheetId="25">INDEX(#REF!,MATCH(#REF!,#REF!,0))</definedName>
    <definedName name="kc">#REF!</definedName>
    <definedName name="KD" localSheetId="18">INDEX(#REF!,MATCH(#REF!,#REF!,0))</definedName>
    <definedName name="KD" localSheetId="15">INDEX(#REF!,MATCH(#REF!,#REF!,0))</definedName>
    <definedName name="KD">INDEX(#REF!,MATCH(#REF!,#REF!,0))</definedName>
    <definedName name="KE">#REF!</definedName>
    <definedName name="KEC">#REF!</definedName>
    <definedName name="KEC_TopManagement" localSheetId="18">OFFSET(#REF!,0,0,COUNTA(#REF!),1)</definedName>
    <definedName name="KEC_TopManagement">OFFSET(#REF!,0,0,COUNTA(#REF!),1)</definedName>
    <definedName name="KECStaff" localSheetId="18">#REF!</definedName>
    <definedName name="KECStaff">#REF!</definedName>
    <definedName name="KEPL" localSheetId="22">#REF!</definedName>
    <definedName name="KEPL" localSheetId="18">#REF!</definedName>
    <definedName name="KEPL" localSheetId="20">#REF!</definedName>
    <definedName name="KEPL">#REF!</definedName>
    <definedName name="kerbchhfdpi" localSheetId="2">'[119]doq-10'!$I$122</definedName>
    <definedName name="kerbchhfdpi" localSheetId="18">#REF!</definedName>
    <definedName name="kerbchhfdpi" localSheetId="21">'[119]doq-10'!$I$122</definedName>
    <definedName name="kerbchhfdpi" localSheetId="25">'[119]doq-10'!$I$122</definedName>
    <definedName name="kerbchhfdpi" localSheetId="15">#REF!</definedName>
    <definedName name="kerbchhfdpi">#REF!</definedName>
    <definedName name="kerbchpi" localSheetId="2">'[119]doq-10'!$I$113</definedName>
    <definedName name="kerbchpi" localSheetId="18">#REF!</definedName>
    <definedName name="kerbchpi" localSheetId="21">'[119]doq-10'!$I$113</definedName>
    <definedName name="kerbchpi" localSheetId="25">'[119]doq-10'!$I$113</definedName>
    <definedName name="kerbchpi" localSheetId="15">#REF!</definedName>
    <definedName name="kerbchpi">#REF!</definedName>
    <definedName name="kerbfdpi" localSheetId="2">'[119]doq-10'!$I$118</definedName>
    <definedName name="kerbfdpi" localSheetId="18">#REF!</definedName>
    <definedName name="kerbfdpi" localSheetId="21">'[119]doq-10'!$I$118</definedName>
    <definedName name="kerbfdpi" localSheetId="25">'[119]doq-10'!$I$118</definedName>
    <definedName name="kerbfdpi" localSheetId="15">#REF!</definedName>
    <definedName name="kerbfdpi">#REF!</definedName>
    <definedName name="kerbpi" localSheetId="2">'[119]doq-10'!$I$110</definedName>
    <definedName name="kerbpi" localSheetId="18">#REF!</definedName>
    <definedName name="kerbpi" localSheetId="21">'[119]doq-10'!$I$110</definedName>
    <definedName name="kerbpi" localSheetId="25">'[119]doq-10'!$I$110</definedName>
    <definedName name="kerbpi" localSheetId="15">#REF!</definedName>
    <definedName name="kerbpi">#REF!</definedName>
    <definedName name="KET" localSheetId="22">#REF!</definedName>
    <definedName name="KET" localSheetId="20">#REF!</definedName>
    <definedName name="KET" localSheetId="3">#REF!</definedName>
    <definedName name="KET">#REF!</definedName>
    <definedName name="key" hidden="1">#REF!</definedName>
    <definedName name="Key_EP">'[98]EP 13-14'!#REF!</definedName>
    <definedName name="Key_IE">'[98]IE 13-14'!#REF!</definedName>
    <definedName name="Key_SS">'[98]SS 13-14'!#REF!</definedName>
    <definedName name="Key_TL">'[98]TL 13-14'!#REF!</definedName>
    <definedName name="KF" localSheetId="18">INDEX(#REF!,MATCH(#REF!,#REF!,0))</definedName>
    <definedName name="KF">INDEX(#REF!,MATCH(#REF!,#REF!,0))</definedName>
    <definedName name="KG" localSheetId="22">INDEX(#REF!,MATCH(#REF!,#REF!,0))</definedName>
    <definedName name="KG" localSheetId="18">INDEX(#REF!,MATCH(#REF!,#REF!,0))</definedName>
    <definedName name="KG" localSheetId="15">#REF!</definedName>
    <definedName name="KG" localSheetId="20">INDEX(#REF!,MATCH(#REF!,#REF!,0))</definedName>
    <definedName name="KG">INDEX(#REF!,MATCH(#REF!,#REF!,0))</definedName>
    <definedName name="KH" localSheetId="2">INDEX(#REF!,MATCH(#REF!,#REF!,0))</definedName>
    <definedName name="Kh" localSheetId="18">#REF!</definedName>
    <definedName name="KH" localSheetId="21">INDEX(#REF!,MATCH(#REF!,#REF!,0))</definedName>
    <definedName name="KH" localSheetId="25">INDEX(#REF!,MATCH(#REF!,#REF!,0))</definedName>
    <definedName name="Kh">#REF!</definedName>
    <definedName name="Kh___0">#REF!</definedName>
    <definedName name="Kh___13">#REF!</definedName>
    <definedName name="KHA">#REF!</definedName>
    <definedName name="KHALILO">#REF!</definedName>
    <definedName name="KHJKHKHJK">#REF!</definedName>
    <definedName name="KI" localSheetId="2">INDEX(#REF!,MATCH(#REF!,#REF!,0))</definedName>
    <definedName name="Ki" localSheetId="18">#REF!</definedName>
    <definedName name="KI" localSheetId="21">INDEX(#REF!,MATCH(#REF!,#REF!,0))</definedName>
    <definedName name="KI" localSheetId="25">INDEX(#REF!,MATCH(#REF!,#REF!,0))</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b">#REF!</definedName>
    <definedName name="Kii">#REF!</definedName>
    <definedName name="Kii___0">#REF!</definedName>
    <definedName name="Kii___13">#REF!</definedName>
    <definedName name="kililil">#REF!</definedName>
    <definedName name="kir">#REF!</definedName>
    <definedName name="KISHOR">#REF!</definedName>
    <definedName name="KJ" localSheetId="18">INDEX(#REF!,MATCH(#REF!,#REF!,0))</definedName>
    <definedName name="KJ">INDEX(#REF!,MATCH(#REF!,#REF!,0))</definedName>
    <definedName name="kjbk">#REF!</definedName>
    <definedName name="KJGDFLKHGKJDFHG" localSheetId="2" hidden="1">{#N/A,#N/A,FALSE,"WRSUMMARY";#N/A,#N/A,FALSE,"ANNEX-1";#N/A,#N/A,FALSE,"ANNEX-2";#N/A,#N/A,FALSE,"ANNEX-3";#N/A,#N/A,FALSE,"WORKING"}</definedName>
    <definedName name="KJGDFLKHGKJDFHG" localSheetId="22" hidden="1">{#N/A,#N/A,FALSE,"WRSUMMARY";#N/A,#N/A,FALSE,"ANNEX-1";#N/A,#N/A,FALSE,"ANNEX-2";#N/A,#N/A,FALSE,"ANNEX-3";#N/A,#N/A,FALSE,"WORKING"}</definedName>
    <definedName name="KJGDFLKHGKJDFHG" localSheetId="18" hidden="1">{#N/A,#N/A,FALSE,"WRSUMMARY";#N/A,#N/A,FALSE,"ANNEX-1";#N/A,#N/A,FALSE,"ANNEX-2";#N/A,#N/A,FALSE,"ANNEX-3";#N/A,#N/A,FALSE,"WORKING"}</definedName>
    <definedName name="KJGDFLKHGKJDFHG" localSheetId="21" hidden="1">{#N/A,#N/A,FALSE,"WRSUMMARY";#N/A,#N/A,FALSE,"ANNEX-1";#N/A,#N/A,FALSE,"ANNEX-2";#N/A,#N/A,FALSE,"ANNEX-3";#N/A,#N/A,FALSE,"WORKING"}</definedName>
    <definedName name="KJGDFLKHGKJDFHG" localSheetId="25" hidden="1">{#N/A,#N/A,FALSE,"WRSUMMARY";#N/A,#N/A,FALSE,"ANNEX-1";#N/A,#N/A,FALSE,"ANNEX-2";#N/A,#N/A,FALSE,"ANNEX-3";#N/A,#N/A,FALSE,"WORKING"}</definedName>
    <definedName name="KJGDFLKHGKJDFHG" localSheetId="15" hidden="1">{#N/A,#N/A,FALSE,"WRSUMMARY";#N/A,#N/A,FALSE,"ANNEX-1";#N/A,#N/A,FALSE,"ANNEX-2";#N/A,#N/A,FALSE,"ANNEX-3";#N/A,#N/A,FALSE,"WORKING"}</definedName>
    <definedName name="KJGDFLKHGKJDFHG" localSheetId="20" hidden="1">{#N/A,#N/A,FALSE,"WRSUMMARY";#N/A,#N/A,FALSE,"ANNEX-1";#N/A,#N/A,FALSE,"ANNEX-2";#N/A,#N/A,FALSE,"ANNEX-3";#N/A,#N/A,FALSE,"WORKING"}</definedName>
    <definedName name="KJGDFLKHGKJDFHG" hidden="1">{#N/A,#N/A,FALSE,"WRSUMMARY";#N/A,#N/A,FALSE,"ANNEX-1";#N/A,#N/A,FALSE,"ANNEX-2";#N/A,#N/A,FALSE,"ANNEX-3";#N/A,#N/A,FALSE,"WORKING"}</definedName>
    <definedName name="kjh" localSheetId="2">#REF!</definedName>
    <definedName name="kjh" localSheetId="22">#REF!</definedName>
    <definedName name="kjh" localSheetId="15">#REF!</definedName>
    <definedName name="kjh" localSheetId="20">#REF!</definedName>
    <definedName name="kjh">#REF!</definedName>
    <definedName name="kjlk">#REF!</definedName>
    <definedName name="kjn">#REF!</definedName>
    <definedName name="kjnkuh">#REF!</definedName>
    <definedName name="kjnol">#REF!</definedName>
    <definedName name="KJU" localSheetId="2">#REF!</definedName>
    <definedName name="KJU" localSheetId="15">#REF!</definedName>
    <definedName name="KJU">#REF!</definedName>
    <definedName name="kk" localSheetId="2">#REF!</definedName>
    <definedName name="kk">#REF!</definedName>
    <definedName name="kkkk" localSheetId="2" hidden="1">{"'PROFITABILITY'!$A$1:$F$45"}</definedName>
    <definedName name="kkkk" localSheetId="22" hidden="1">{"'PROFITABILITY'!$A$1:$F$45"}</definedName>
    <definedName name="kkkk" localSheetId="18" hidden="1">{"'PROFITABILITY'!$A$1:$F$45"}</definedName>
    <definedName name="kkkk" localSheetId="21" hidden="1">{"'PROFITABILITY'!$A$1:$F$45"}</definedName>
    <definedName name="kkkk" localSheetId="25" hidden="1">{"'PROFITABILITY'!$A$1:$F$45"}</definedName>
    <definedName name="kkkk" localSheetId="15" hidden="1">{"'PROFITABILITY'!$A$1:$F$45"}</definedName>
    <definedName name="kkkk" localSheetId="20" hidden="1">{"'PROFITABILITY'!$A$1:$F$45"}</definedName>
    <definedName name="kkkk" hidden="1">{"'PROFITABILITY'!$A$1:$F$45"}</definedName>
    <definedName name="kkkkk">#REF!</definedName>
    <definedName name="KL" localSheetId="18">INDEX(#REF!,MATCH(#REF!,#REF!,0))</definedName>
    <definedName name="KL" localSheetId="21">INDEX(#REF!,MATCH(#REF!,#REF!,0))</definedName>
    <definedName name="KL" localSheetId="25">INDEX(#REF!,MATCH(#REF!,#REF!,0))</definedName>
    <definedName name="KL" localSheetId="15">INDEX(#REF!,MATCH(#REF!,#REF!,0))</definedName>
    <definedName name="KL">INDEX(#REF!,MATCH(#REF!,#REF!,0))</definedName>
    <definedName name="klkml">#REF!</definedName>
    <definedName name="klmkl">#REF!</definedName>
    <definedName name="klsasK">#REF!</definedName>
    <definedName name="kltp" localSheetId="2" hidden="1">{"'PROFITABILITY'!$A$1:$F$45"}</definedName>
    <definedName name="kltp" localSheetId="22" hidden="1">{"'PROFITABILITY'!$A$1:$F$45"}</definedName>
    <definedName name="kltp" localSheetId="18" hidden="1">{"'PROFITABILITY'!$A$1:$F$45"}</definedName>
    <definedName name="kltp" localSheetId="21" hidden="1">{"'PROFITABILITY'!$A$1:$F$45"}</definedName>
    <definedName name="kltp" localSheetId="25" hidden="1">{"'PROFITABILITY'!$A$1:$F$45"}</definedName>
    <definedName name="kltp" localSheetId="15" hidden="1">{"'PROFITABILITY'!$A$1:$F$45"}</definedName>
    <definedName name="kltp" localSheetId="20" hidden="1">{"'PROFITABILITY'!$A$1:$F$45"}</definedName>
    <definedName name="kltp" hidden="1">{"'PROFITABILITY'!$A$1:$F$45"}</definedName>
    <definedName name="KM" localSheetId="2">INDEX(#REF!,MATCH(#REF!,#REF!,0))</definedName>
    <definedName name="Km" localSheetId="18">#REF!</definedName>
    <definedName name="KM" localSheetId="21">INDEX(#REF!,MATCH(#REF!,#REF!,0))</definedName>
    <definedName name="KM" localSheetId="25">INDEX(#REF!,MATCH(#REF!,#REF!,0))</definedName>
    <definedName name="Km">#REF!</definedName>
    <definedName name="Km___0">#REF!</definedName>
    <definedName name="Km___13">#REF!</definedName>
    <definedName name="kmrc" localSheetId="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2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18"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2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2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1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20"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o" localSheetId="18">#REF!</definedName>
    <definedName name="ko">#REF!</definedName>
    <definedName name="Kone" localSheetId="18">#REF!</definedName>
    <definedName name="Kone">#REF!</definedName>
    <definedName name="KPI_BGT3" localSheetId="2">#REF!</definedName>
    <definedName name="KPI_BGT3" localSheetId="22">#REF!</definedName>
    <definedName name="KPI_BGT3" localSheetId="20">#REF!</definedName>
    <definedName name="KPI_BGT3">#REF!</definedName>
    <definedName name="KPI_M3" localSheetId="2">#REF!</definedName>
    <definedName name="KPI_M3">#REF!</definedName>
    <definedName name="KPIBRB" localSheetId="2">#REF!</definedName>
    <definedName name="KPIBRB">#REF!</definedName>
    <definedName name="kptl">#REF!</definedName>
    <definedName name="KR">#REF!</definedName>
    <definedName name="Ks">#REF!</definedName>
    <definedName name="Ks___0">#REF!</definedName>
    <definedName name="Ks___13">#REF!</definedName>
    <definedName name="kscc">#REF!</definedName>
    <definedName name="KSK">#REF!</definedName>
    <definedName name="KSN">#REF!</definedName>
    <definedName name="KST" localSheetId="3">#REF!</definedName>
    <definedName name="KST">#REF!</definedName>
    <definedName name="kst_4.20" localSheetId="3">#REF!</definedName>
    <definedName name="kst_4.20">#REF!</definedName>
    <definedName name="KT">#REF!</definedName>
    <definedName name="KTA">#REF!</definedName>
    <definedName name="KTB">#REF!</definedName>
    <definedName name="ktd">#REF!</definedName>
    <definedName name="KTX">#REF!</definedName>
    <definedName name="KU">#REF!</definedName>
    <definedName name="KUKULE_GANGA_HYDROPOWER_PROJECT">#REF!,#REF!,#REF!,#REF!,#REF!,#REF!,#REF!,#REF!,#REF!</definedName>
    <definedName name="kususdd" localSheetId="2" hidden="1">{"'PROFITABILITY'!$A$1:$F$45"}</definedName>
    <definedName name="kususdd" localSheetId="22" hidden="1">{"'PROFITABILITY'!$A$1:$F$45"}</definedName>
    <definedName name="kususdd" localSheetId="18" hidden="1">{"'PROFITABILITY'!$A$1:$F$45"}</definedName>
    <definedName name="kususdd" localSheetId="21" hidden="1">{"'PROFITABILITY'!$A$1:$F$45"}</definedName>
    <definedName name="kususdd" localSheetId="25" hidden="1">{"'PROFITABILITY'!$A$1:$F$45"}</definedName>
    <definedName name="kususdd" localSheetId="15" hidden="1">{"'PROFITABILITY'!$A$1:$F$45"}</definedName>
    <definedName name="kususdd" localSheetId="20" hidden="1">{"'PROFITABILITY'!$A$1:$F$45"}</definedName>
    <definedName name="kususdd" hidden="1">{"'PROFITABILITY'!$A$1:$F$45"}</definedName>
    <definedName name="Kw" localSheetId="21">#REF!</definedName>
    <definedName name="Kw" localSheetId="25">#REF!</definedName>
    <definedName name="Kw">#REF!</definedName>
    <definedName name="Kw__50_kg">#REF!</definedName>
    <definedName name="Kw__70_kg">#REF!</definedName>
    <definedName name="kweys" hidden="1">#REF!</definedName>
    <definedName name="Kwfa">#REF!</definedName>
    <definedName name="Kwoe">#REF!</definedName>
    <definedName name="Kwsa">#REF!</definedName>
    <definedName name="Kwto">#REF!</definedName>
    <definedName name="L" hidden="1">#REF!</definedName>
    <definedName name="L_">#REF!</definedName>
    <definedName name="L___0">#REF!</definedName>
    <definedName name="L___13">#REF!</definedName>
    <definedName name="l_10">#REF!</definedName>
    <definedName name="l_2">#REF!</definedName>
    <definedName name="l_20">#REF!</definedName>
    <definedName name="l_30">#REF!</definedName>
    <definedName name="l_40">#REF!</definedName>
    <definedName name="L_BitumenSprayer" localSheetId="2">[120]Labour!$D$4</definedName>
    <definedName name="L_BitumenSprayer" localSheetId="18">#REF!</definedName>
    <definedName name="L_BitumenSprayer" localSheetId="21">[120]Labour!$D$4</definedName>
    <definedName name="L_BitumenSprayer" localSheetId="25">[120]Labour!$D$4</definedName>
    <definedName name="L_BitumenSprayer" localSheetId="15">#REF!</definedName>
    <definedName name="L_BitumenSprayer">#REF!</definedName>
    <definedName name="L_Blacksmith" localSheetId="2">[120]Labour!$D$5</definedName>
    <definedName name="L_Blacksmith" localSheetId="18">#REF!</definedName>
    <definedName name="L_Blacksmith" localSheetId="21">[120]Labour!$D$5</definedName>
    <definedName name="L_Blacksmith" localSheetId="25">[120]Labour!$D$5</definedName>
    <definedName name="L_Blacksmith" localSheetId="15">#REF!</definedName>
    <definedName name="L_Blacksmith">#REF!</definedName>
    <definedName name="L_conc" localSheetId="15">#REF!</definedName>
    <definedName name="L_conc">#REF!</definedName>
    <definedName name="L_Mate" localSheetId="15">#REF!</definedName>
    <definedName name="L_Mate">#REF!</definedName>
    <definedName name="L_Mazdoor">#REF!</definedName>
    <definedName name="L_Mazdoor_Semi" localSheetId="2">[120]Labour!$D$18</definedName>
    <definedName name="L_Mazdoor_Semi" localSheetId="18">#REF!</definedName>
    <definedName name="L_Mazdoor_Semi" localSheetId="21">[120]Labour!$D$18</definedName>
    <definedName name="L_Mazdoor_Semi" localSheetId="25">[120]Labour!$D$18</definedName>
    <definedName name="L_Mazdoor_Semi" localSheetId="15">#REF!</definedName>
    <definedName name="L_Mazdoor_Semi">#REF!</definedName>
    <definedName name="L_Mazdoor_Skilled" localSheetId="15">#REF!</definedName>
    <definedName name="L_Mazdoor_Skilled">#REF!</definedName>
    <definedName name="L_T_PY_RSTL_RB_55">#REF!</definedName>
    <definedName name="l1x" localSheetId="22">#REF!</definedName>
    <definedName name="l1x" localSheetId="20">#REF!</definedName>
    <definedName name="l1x">#REF!</definedName>
    <definedName name="l1xx">#REF!</definedName>
    <definedName name="l2x" localSheetId="22">#REF!</definedName>
    <definedName name="l2x" localSheetId="20">#REF!</definedName>
    <definedName name="l2x">#REF!</definedName>
    <definedName name="l2xx">#REF!</definedName>
    <definedName name="LA" localSheetId="22">INDEX(#REF!,MATCH(#REF!,#REF!,0))</definedName>
    <definedName name="LA" localSheetId="18">INDEX(#REF!,MATCH(#REF!,#REF!,0))</definedName>
    <definedName name="LA" localSheetId="21">INDEX(#REF!,MATCH(#REF!,#REF!,0))</definedName>
    <definedName name="LA" localSheetId="25">INDEX(#REF!,MATCH(#REF!,#REF!,0))</definedName>
    <definedName name="LA" localSheetId="15">#REF!</definedName>
    <definedName name="LA" localSheetId="20">INDEX(#REF!,MATCH(#REF!,#REF!,0))</definedName>
    <definedName name="LA">INDEX(#REF!,MATCH(#REF!,#REF!,0))</definedName>
    <definedName name="Lab" localSheetId="2">[121]Inputs!$D$11</definedName>
    <definedName name="Lab" localSheetId="18">#REF!</definedName>
    <definedName name="Lab" localSheetId="21">[121]Inputs!$D$11</definedName>
    <definedName name="Lab" localSheetId="25">[121]Inputs!$D$11</definedName>
    <definedName name="Lab" localSheetId="15">#REF!</definedName>
    <definedName name="Lab">#REF!</definedName>
    <definedName name="LabConc" localSheetId="2">'[63]General Analysis'!$K$228</definedName>
    <definedName name="LabConc" localSheetId="18">#REF!</definedName>
    <definedName name="LabConc" localSheetId="21">'[63]General Analysis'!$K$228</definedName>
    <definedName name="LabConc" localSheetId="25">'[63]General Analysis'!$K$228</definedName>
    <definedName name="LabConc" localSheetId="15">#REF!</definedName>
    <definedName name="LabConc">#REF!</definedName>
    <definedName name="LabConcrete" localSheetId="2">'[74]Batching&amp;Pil POL'!$C$161</definedName>
    <definedName name="LabConcrete" localSheetId="18">#REF!</definedName>
    <definedName name="LabConcrete" localSheetId="21">'[74]Batching&amp;Pil POL'!$C$161</definedName>
    <definedName name="LabConcrete" localSheetId="25">'[74]Batching&amp;Pil POL'!$C$161</definedName>
    <definedName name="LabConcrete" localSheetId="15">#REF!</definedName>
    <definedName name="LabConcrete">#REF!</definedName>
    <definedName name="Labexcavation" localSheetId="2">[56]Excavation!$G$51</definedName>
    <definedName name="Labexcavation" localSheetId="18">#REF!</definedName>
    <definedName name="Labexcavation" localSheetId="21">[56]Excavation!$G$51</definedName>
    <definedName name="Labexcavation" localSheetId="25">[56]Excavation!$G$51</definedName>
    <definedName name="Labexcavation" localSheetId="15">#REF!</definedName>
    <definedName name="Labexcavation">#REF!</definedName>
    <definedName name="Labfilling" localSheetId="2">[56]Excavation!$G$116</definedName>
    <definedName name="Labfilling" localSheetId="18">#REF!</definedName>
    <definedName name="Labfilling" localSheetId="21">[56]Excavation!$G$116</definedName>
    <definedName name="Labfilling" localSheetId="25">[56]Excavation!$G$116</definedName>
    <definedName name="Labfilling" localSheetId="15">#REF!</definedName>
    <definedName name="Labfilling">#REF!</definedName>
    <definedName name="LabGsbWMMLaying" localSheetId="2">'[122]GSB+WMM'!$I$172</definedName>
    <definedName name="LabGsbWMMLaying" localSheetId="18">#REF!</definedName>
    <definedName name="LabGsbWMMLaying" localSheetId="21">'[122]GSB+WMM'!$I$172</definedName>
    <definedName name="LabGsbWMMLaying" localSheetId="25">'[122]GSB+WMM'!$I$172</definedName>
    <definedName name="LabGsbWMMLaying" localSheetId="15">#REF!</definedName>
    <definedName name="LabGsbWMMLaying">#REF!</definedName>
    <definedName name="LabGsbWMMProduction" localSheetId="2">'[122]GSB+WMM'!$I$137</definedName>
    <definedName name="LabGsbWMMProduction" localSheetId="18">#REF!</definedName>
    <definedName name="LabGsbWMMProduction" localSheetId="21">'[122]GSB+WMM'!$I$137</definedName>
    <definedName name="LabGsbWMMProduction" localSheetId="25">'[122]GSB+WMM'!$I$137</definedName>
    <definedName name="LabGsbWMMProduction" localSheetId="15">#REF!</definedName>
    <definedName name="LabGsbWMMProduction">#REF!</definedName>
    <definedName name="LabLaying" localSheetId="2">'[56]Conc Laying'!$L$20</definedName>
    <definedName name="LabLaying" localSheetId="18">#REF!</definedName>
    <definedName name="LabLaying" localSheetId="21">'[56]Conc Laying'!$L$20</definedName>
    <definedName name="LabLaying" localSheetId="25">'[56]Conc Laying'!$L$20</definedName>
    <definedName name="LabLaying" localSheetId="15">#REF!</definedName>
    <definedName name="LabLaying">#REF!</definedName>
    <definedName name="Labourers" localSheetId="15">OFFSET(#REF!,0,0,COUNTA(#REF!),1)</definedName>
    <definedName name="Labourers">OFFSET(#REF!,0,0,COUNTA(#REF!),1)</definedName>
    <definedName name="Labpilecap" localSheetId="2">[123]Analysis!$I$69</definedName>
    <definedName name="Labpilecap" localSheetId="18">#REF!</definedName>
    <definedName name="Labpilecap" localSheetId="21">[123]Analysis!$I$69</definedName>
    <definedName name="Labpilecap" localSheetId="25">[123]Analysis!$I$69</definedName>
    <definedName name="Labpilecap" localSheetId="15">#REF!</definedName>
    <definedName name="Labpilecap">#REF!</definedName>
    <definedName name="Labpiling" localSheetId="2">[74]Pil!$H$87</definedName>
    <definedName name="Labpiling" localSheetId="18">#REF!</definedName>
    <definedName name="Labpiling" localSheetId="21">[74]Pil!$H$87</definedName>
    <definedName name="Labpiling" localSheetId="25">[74]Pil!$H$87</definedName>
    <definedName name="Labpiling" localSheetId="15">#REF!</definedName>
    <definedName name="Labpiling">#REF!</definedName>
    <definedName name="labplacingviaduct" localSheetId="2">'[71]General Analysis'!$G$240</definedName>
    <definedName name="labplacingviaduct" localSheetId="18">#REF!</definedName>
    <definedName name="labplacingviaduct" localSheetId="21">'[71]General Analysis'!$G$240</definedName>
    <definedName name="labplacingviaduct" localSheetId="25">'[71]General Analysis'!$G$240</definedName>
    <definedName name="labplacingviaduct" localSheetId="15">#REF!</definedName>
    <definedName name="labplacingviaduct">#REF!</definedName>
    <definedName name="LABPOL" localSheetId="15">#REF!</definedName>
    <definedName name="LABPOL">#REF!</definedName>
    <definedName name="labreinf" localSheetId="2">'[63]General Analysis'!$G$378</definedName>
    <definedName name="labreinf" localSheetId="18">#REF!</definedName>
    <definedName name="labreinf" localSheetId="21">'[63]General Analysis'!$G$378</definedName>
    <definedName name="labreinf" localSheetId="25">'[63]General Analysis'!$G$378</definedName>
    <definedName name="labreinf" localSheetId="15">#REF!</definedName>
    <definedName name="labreinf">#REF!</definedName>
    <definedName name="LAC" localSheetId="2">[124]S2groupcode!$G$2</definedName>
    <definedName name="LAC" localSheetId="18">#REF!</definedName>
    <definedName name="LAC" localSheetId="21">[124]S2groupcode!$G$2</definedName>
    <definedName name="LAC" localSheetId="25">[124]S2groupcode!$G$2</definedName>
    <definedName name="LAC" localSheetId="15">#REF!</definedName>
    <definedName name="LAC">#REF!</definedName>
    <definedName name="LACS" localSheetId="2">[125]PLAN_FEB97!$A$2</definedName>
    <definedName name="LACS" localSheetId="22">#REF!</definedName>
    <definedName name="LACS" localSheetId="18">#REF!</definedName>
    <definedName name="LACS" localSheetId="21">[125]PLAN_FEB97!$A$2</definedName>
    <definedName name="LACS" localSheetId="25">[125]PLAN_FEB97!$A$2</definedName>
    <definedName name="LACS" localSheetId="15">#REF!</definedName>
    <definedName name="LACS" localSheetId="20">#REF!</definedName>
    <definedName name="LACS">#REF!</definedName>
    <definedName name="LAK">'[126]Seoni to Lakhnadon Line'!$C$1:$C$65536</definedName>
    <definedName name="lakh" localSheetId="2">[86]dBase!$J$12</definedName>
    <definedName name="lakh" localSheetId="18">#REF!</definedName>
    <definedName name="lakh" localSheetId="21">[86]dBase!$J$12</definedName>
    <definedName name="lakh" localSheetId="25">[86]dBase!$J$12</definedName>
    <definedName name="lakh" localSheetId="15">#REF!</definedName>
    <definedName name="lakh">#REF!</definedName>
    <definedName name="lamda" localSheetId="15">#REF!</definedName>
    <definedName name="lamda">#REF!</definedName>
    <definedName name="LAMP" localSheetId="22">#REF!</definedName>
    <definedName name="LAMP" localSheetId="20">#REF!</definedName>
    <definedName name="LAMP">#REF!</definedName>
    <definedName name="LAMP___0">#REF!</definedName>
    <definedName name="LAMP___13">#REF!</definedName>
    <definedName name="LAND">#REF!</definedName>
    <definedName name="LanguageComment">#REF!</definedName>
    <definedName name="Lap_length_for_side_wall_reiforcemnt">#REF!</definedName>
    <definedName name="LAS">#REF!</definedName>
    <definedName name="Last_Row" localSheetId="21">#N/A</definedName>
    <definedName name="Last_Row" localSheetId="25">#N/A</definedName>
    <definedName name="Last_Row">#N/A</definedName>
    <definedName name="Layerno" localSheetId="18">#REF!</definedName>
    <definedName name="Layerno">#REF!</definedName>
    <definedName name="LB" localSheetId="18">INDEX(#REF!,MATCH(#REF!,#REF!,0))</definedName>
    <definedName name="LB">INDEX(#REF!,MATCH(#REF!,#REF!,0))</definedName>
    <definedName name="LBA" localSheetId="18">#REF!</definedName>
    <definedName name="LBA">#REF!</definedName>
    <definedName name="LBA_1" localSheetId="18">#REF!</definedName>
    <definedName name="LBA_1">#REF!</definedName>
    <definedName name="LC" localSheetId="2">#REF!</definedName>
    <definedName name="LC" localSheetId="22">#REF!</definedName>
    <definedName name="LC" localSheetId="20">#REF!</definedName>
    <definedName name="LC">#REF!</definedName>
    <definedName name="Lc___0" localSheetId="2">#REF!</definedName>
    <definedName name="Lc___0">#REF!</definedName>
    <definedName name="Lc___13">#REF!</definedName>
    <definedName name="LC_CHGS">#REF!</definedName>
    <definedName name="lc1i4f">#REF!</definedName>
    <definedName name="lc1i5f">#REF!</definedName>
    <definedName name="lc2i1bc8f">#REF!</definedName>
    <definedName name="lc350mcbc">#REF!</definedName>
    <definedName name="lc350mcfdr">#REF!</definedName>
    <definedName name="lc350mcic">#REF!</definedName>
    <definedName name="lc350pcfdr">#REF!</definedName>
    <definedName name="lc350pcic">#REF!</definedName>
    <definedName name="lc500mcbc">#REF!</definedName>
    <definedName name="lc500mcfdr">#REF!</definedName>
    <definedName name="lc500mcic">#REF!</definedName>
    <definedName name="lcabbbc">#REF!</definedName>
    <definedName name="lcabbfdr">#REF!</definedName>
    <definedName name="lcabbic">#REF!</definedName>
    <definedName name="lcs">#REF!</definedName>
    <definedName name="Ld" localSheetId="21">#REF!</definedName>
    <definedName name="Ld" localSheetId="25">#REF!</definedName>
    <definedName name="Ld">#REF!</definedName>
    <definedName name="LD_Analysis">#REF!</definedName>
    <definedName name="ldlen1">#REF!</definedName>
    <definedName name="ldlen2">#REF!</definedName>
    <definedName name="LE" localSheetId="22">INDEX(#REF!,MATCH(#REF!,#REF!,0))</definedName>
    <definedName name="LE" localSheetId="18">INDEX(#REF!,MATCH(#REF!,#REF!,0))</definedName>
    <definedName name="LE" localSheetId="21">INDEX(#REF!,MATCH(#REF!,#REF!,0))</definedName>
    <definedName name="LE" localSheetId="25">INDEX(#REF!,MATCH(#REF!,#REF!,0))</definedName>
    <definedName name="Le" localSheetId="15">#REF!</definedName>
    <definedName name="LE" localSheetId="20">INDEX(#REF!,MATCH(#REF!,#REF!,0))</definedName>
    <definedName name="LE">INDEX(#REF!,MATCH(#REF!,#REF!,0))</definedName>
    <definedName name="lean">#REF!</definedName>
    <definedName name="leave">#REF!</definedName>
    <definedName name="lef">#REF!</definedName>
    <definedName name="LEGEND">#REF!</definedName>
    <definedName name="lel">#REF!</definedName>
    <definedName name="len">#REF!</definedName>
    <definedName name="Length_of_cable_tray">#REF!</definedName>
    <definedName name="LF" localSheetId="2">INDEX(#REF!,MATCH(#REF!,#REF!,0))</definedName>
    <definedName name="Lf" localSheetId="18">#REF!</definedName>
    <definedName name="LF" localSheetId="21">INDEX(#REF!,MATCH(#REF!,#REF!,0))</definedName>
    <definedName name="LF" localSheetId="25">INDEX(#REF!,MATCH(#REF!,#REF!,0))</definedName>
    <definedName name="Lf">#REF!</definedName>
    <definedName name="Lg">#REF!</definedName>
    <definedName name="LH" localSheetId="18">INDEX(#REF!,MATCH(#REF!,#REF!,0))</definedName>
    <definedName name="LH">INDEX(#REF!,MATCH(#REF!,#REF!,0))</definedName>
    <definedName name="li">#REF!</definedName>
    <definedName name="light">#REF!</definedName>
    <definedName name="LIK">#REF!</definedName>
    <definedName name="lime" localSheetId="2">'[56]Road Work'!$Q$6</definedName>
    <definedName name="lime" localSheetId="18">#REF!</definedName>
    <definedName name="lime" localSheetId="21">'[56]Road Work'!$Q$6</definedName>
    <definedName name="lime" localSheetId="25">'[56]Road Work'!$Q$6</definedName>
    <definedName name="lime" localSheetId="15">#REF!</definedName>
    <definedName name="lime">#REF!</definedName>
    <definedName name="line" localSheetId="22">#REF!</definedName>
    <definedName name="line" localSheetId="15">#REF!</definedName>
    <definedName name="line" localSheetId="20">#REF!</definedName>
    <definedName name="line">#REF!</definedName>
    <definedName name="Line_1">#REF!</definedName>
    <definedName name="Line_2">#REF!</definedName>
    <definedName name="Line_3">#REF!</definedName>
    <definedName name="Line_4">#REF!</definedName>
    <definedName name="Line_type" localSheetId="22">#REF!</definedName>
    <definedName name="Line_type" localSheetId="20">#REF!</definedName>
    <definedName name="Line_type">#REF!</definedName>
    <definedName name="LINE1">#REF!</definedName>
    <definedName name="Liner" localSheetId="2">[56]RA!$P$24</definedName>
    <definedName name="Liner" localSheetId="18">#REF!</definedName>
    <definedName name="Liner" localSheetId="21">[56]RA!$P$24</definedName>
    <definedName name="Liner" localSheetId="25">[56]RA!$P$24</definedName>
    <definedName name="Liner" localSheetId="15">#REF!</definedName>
    <definedName name="Liner">#REF!</definedName>
    <definedName name="LineType" localSheetId="15">OFFSET(#REF!,0,0,COUNTA(#REF!),1)</definedName>
    <definedName name="LineType">OFFSET(#REF!,0,0,COUNTA(#REF!),1)</definedName>
    <definedName name="LineVoltage">OFFSET(#REF!,0,0,COUNTA(#REF!),1)</definedName>
    <definedName name="LIRA" localSheetId="22">#REF!</definedName>
    <definedName name="LIRA" localSheetId="18">#REF!</definedName>
    <definedName name="LIRA" localSheetId="15">#REF!</definedName>
    <definedName name="LIRA" localSheetId="20">#REF!</definedName>
    <definedName name="LIRA">#REF!</definedName>
    <definedName name="LJ" localSheetId="18">INDEX(#REF!,MATCH(#REF!,#REF!,0))</definedName>
    <definedName name="LJ" localSheetId="15">INDEX(#REF!,MATCH(#REF!,#REF!,0))</definedName>
    <definedName name="LJ">INDEX(#REF!,MATCH(#REF!,#REF!,0))</definedName>
    <definedName name="lk" localSheetId="2" hidden="1">{#N/A,#N/A,FALSE,"CCTV"}</definedName>
    <definedName name="lk" localSheetId="22" hidden="1">{#N/A,#N/A,FALSE,"CCTV"}</definedName>
    <definedName name="lk" localSheetId="18" hidden="1">{#N/A,#N/A,FALSE,"CCTV"}</definedName>
    <definedName name="lk" localSheetId="21" hidden="1">{#N/A,#N/A,FALSE,"CCTV"}</definedName>
    <definedName name="lk" localSheetId="25" hidden="1">{#N/A,#N/A,FALSE,"CCTV"}</definedName>
    <definedName name="lk" localSheetId="15" hidden="1">{#N/A,#N/A,FALSE,"CCTV"}</definedName>
    <definedName name="lk" localSheetId="20" hidden="1">{#N/A,#N/A,FALSE,"CCTV"}</definedName>
    <definedName name="lk" hidden="1">{#N/A,#N/A,FALSE,"CCTV"}</definedName>
    <definedName name="lkalgk" localSheetId="2">#REF!</definedName>
    <definedName name="lkalgk" localSheetId="22">#REF!</definedName>
    <definedName name="lkalgk" localSheetId="15">#REF!</definedName>
    <definedName name="lkalgk" localSheetId="20">#REF!</definedName>
    <definedName name="lkalgk">#REF!</definedName>
    <definedName name="lkdsndsfddf">#REF!</definedName>
    <definedName name="LKJ" localSheetId="2">#REF!</definedName>
    <definedName name="LKJ" localSheetId="22">#REF!</definedName>
    <definedName name="LKJ" localSheetId="20">#REF!</definedName>
    <definedName name="LKJ">#REF!</definedName>
    <definedName name="LKJHG">#REF!</definedName>
    <definedName name="lkjnjkln">#REF!</definedName>
    <definedName name="lku" localSheetId="2">#REF!</definedName>
    <definedName name="lku">#REF!</definedName>
    <definedName name="LL" localSheetId="21">#REF!</definedName>
    <definedName name="LL" localSheetId="25">#REF!</definedName>
    <definedName name="LL">#REF!</definedName>
    <definedName name="LLL">#REF!</definedName>
    <definedName name="LLLL" localSheetId="2" hidden="1">{"form-D1",#N/A,FALSE,"FORM-D1";"form-D1_amt",#N/A,FALSE,"FORM-D1"}</definedName>
    <definedName name="LLLL" localSheetId="22" hidden="1">{"form-D1",#N/A,FALSE,"FORM-D1";"form-D1_amt",#N/A,FALSE,"FORM-D1"}</definedName>
    <definedName name="LLLL" localSheetId="18" hidden="1">{"form-D1",#N/A,FALSE,"FORM-D1";"form-D1_amt",#N/A,FALSE,"FORM-D1"}</definedName>
    <definedName name="LLLL" localSheetId="21" hidden="1">{"form-D1",#N/A,FALSE,"FORM-D1";"form-D1_amt",#N/A,FALSE,"FORM-D1"}</definedName>
    <definedName name="LLLL" localSheetId="25" hidden="1">{"form-D1",#N/A,FALSE,"FORM-D1";"form-D1_amt",#N/A,FALSE,"FORM-D1"}</definedName>
    <definedName name="LLLL" localSheetId="15" hidden="1">{"form-D1",#N/A,FALSE,"FORM-D1";"form-D1_amt",#N/A,FALSE,"FORM-D1"}</definedName>
    <definedName name="LLLL" localSheetId="20" hidden="1">{"form-D1",#N/A,FALSE,"FORM-D1";"form-D1_amt",#N/A,FALSE,"FORM-D1"}</definedName>
    <definedName name="LLLL" hidden="1">{"form-D1",#N/A,FALSE,"FORM-D1";"form-D1_amt",#N/A,FALSE,"FORM-D1"}</definedName>
    <definedName name="LM" localSheetId="22">INDEX(#REF!,MATCH(#REF!,#REF!,0))</definedName>
    <definedName name="LM" localSheetId="18">INDEX(#REF!,MATCH(#REF!,#REF!,0))</definedName>
    <definedName name="LM" localSheetId="21">INDEX(#REF!,MATCH(#REF!,#REF!,0))</definedName>
    <definedName name="LM" localSheetId="25">INDEX(#REF!,MATCH(#REF!,#REF!,0))</definedName>
    <definedName name="lm" localSheetId="15">#REF!</definedName>
    <definedName name="LM" localSheetId="20">INDEX(#REF!,MATCH(#REF!,#REF!,0))</definedName>
    <definedName name="LM">INDEX(#REF!,MATCH(#REF!,#REF!,0))</definedName>
    <definedName name="lmcaccp" localSheetId="2">#REF!</definedName>
    <definedName name="lmcaccp" localSheetId="22">#REF!</definedName>
    <definedName name="lmcaccp" localSheetId="20">#REF!</definedName>
    <definedName name="lmcaccp">#REF!</definedName>
    <definedName name="lmcecp" localSheetId="22">#REF!</definedName>
    <definedName name="lmcecp" localSheetId="20">#REF!</definedName>
    <definedName name="lmcecp">#REF!</definedName>
    <definedName name="lmcmcc.1" localSheetId="22">#REF!</definedName>
    <definedName name="lmcmcc.1" localSheetId="20">#REF!</definedName>
    <definedName name="lmcmcc.1">#REF!</definedName>
    <definedName name="lmcmcc.2" localSheetId="22">#REF!</definedName>
    <definedName name="lmcmcc.2" localSheetId="20">#REF!</definedName>
    <definedName name="lmcmcc.2">#REF!</definedName>
    <definedName name="lmcmcc.3" localSheetId="22">#REF!</definedName>
    <definedName name="lmcmcc.3" localSheetId="20">#REF!</definedName>
    <definedName name="lmcmcc.3">#REF!</definedName>
    <definedName name="lmcmltsb" localSheetId="22">#REF!</definedName>
    <definedName name="lmcmltsb" localSheetId="20">#REF!</definedName>
    <definedName name="lmcmltsb">#REF!</definedName>
    <definedName name="lmcmsb.ups" localSheetId="22">#REF!</definedName>
    <definedName name="lmcmsb.ups" localSheetId="20">#REF!</definedName>
    <definedName name="lmcmsb.ups">#REF!</definedName>
    <definedName name="lmcsmsb.1" localSheetId="22">#REF!</definedName>
    <definedName name="lmcsmsb.1" localSheetId="20">#REF!</definedName>
    <definedName name="lmcsmsb.1">#REF!</definedName>
    <definedName name="lmcsmsb.2" localSheetId="22">#REF!</definedName>
    <definedName name="lmcsmsb.2" localSheetId="20">#REF!</definedName>
    <definedName name="lmcsmsb.2">#REF!</definedName>
    <definedName name="lmcsmsb.3" localSheetId="22">#REF!</definedName>
    <definedName name="lmcsmsb.3" localSheetId="20">#REF!</definedName>
    <definedName name="lmcsmsb.3">#REF!</definedName>
    <definedName name="lmcsmsb.b" localSheetId="22">#REF!</definedName>
    <definedName name="lmcsmsb.b" localSheetId="20">#REF!</definedName>
    <definedName name="lmcsmsb.b">#REF!</definedName>
    <definedName name="lmcsmsb.g" localSheetId="22">#REF!</definedName>
    <definedName name="lmcsmsb.g" localSheetId="20">#REF!</definedName>
    <definedName name="lmcsmsb.g">#REF!</definedName>
    <definedName name="lmcsmsb.lab" localSheetId="22">#REF!</definedName>
    <definedName name="lmcsmsb.lab" localSheetId="20">#REF!</definedName>
    <definedName name="lmcsmsb.lab">#REF!</definedName>
    <definedName name="lmcsmsb.main" localSheetId="22">#REF!</definedName>
    <definedName name="lmcsmsb.main" localSheetId="20">#REF!</definedName>
    <definedName name="lmcsmsb.main">#REF!</definedName>
    <definedName name="lmcsmsb.t" localSheetId="22">#REF!</definedName>
    <definedName name="lmcsmsb.t" localSheetId="20">#REF!</definedName>
    <definedName name="lmcsmsb.t">#REF!</definedName>
    <definedName name="lmcsmsb.ups" localSheetId="22">#REF!</definedName>
    <definedName name="lmcsmsb.ups" localSheetId="20">#REF!</definedName>
    <definedName name="lmcsmsb.ups">#REF!</definedName>
    <definedName name="lmcup.1" localSheetId="22">#REF!</definedName>
    <definedName name="lmcup.1" localSheetId="20">#REF!</definedName>
    <definedName name="lmcup.1">#REF!</definedName>
    <definedName name="lmcup.2" localSheetId="22">#REF!</definedName>
    <definedName name="lmcup.2" localSheetId="20">#REF!</definedName>
    <definedName name="lmcup.2">#REF!</definedName>
    <definedName name="LMG">#REF!</definedName>
    <definedName name="LMO">#REF!</definedName>
    <definedName name="LMO_1">#REF!</definedName>
    <definedName name="LN">#N/A</definedName>
    <definedName name="LND_CHGS" localSheetId="22">#REF!</definedName>
    <definedName name="LND_CHGS" localSheetId="15">#REF!</definedName>
    <definedName name="LND_CHGS" localSheetId="20">#REF!</definedName>
    <definedName name="LND_CHGS" localSheetId="3">#REF!</definedName>
    <definedName name="LND_CHGS">#REF!</definedName>
    <definedName name="LOA">#REF!</definedName>
    <definedName name="Load">#REF!</definedName>
    <definedName name="LoaderPOL" localSheetId="2">'[63]Basic Rates'!$C$37</definedName>
    <definedName name="LoaderPOL" localSheetId="18">#REF!</definedName>
    <definedName name="LoaderPOL" localSheetId="21">'[63]Basic Rates'!$C$37</definedName>
    <definedName name="LoaderPOL" localSheetId="25">'[63]Basic Rates'!$C$37</definedName>
    <definedName name="LoaderPOL" localSheetId="15">#REF!</definedName>
    <definedName name="LoaderPOL">#REF!</definedName>
    <definedName name="Loads" localSheetId="2">[99]Data!$C$27:$I$46</definedName>
    <definedName name="Loads" localSheetId="18">#REF!</definedName>
    <definedName name="Loads" localSheetId="21">[99]Data!$C$27:$I$46</definedName>
    <definedName name="Loads" localSheetId="25">[99]Data!$C$27:$I$46</definedName>
    <definedName name="Loads" localSheetId="15">#REF!</definedName>
    <definedName name="Loads">#REF!</definedName>
    <definedName name="Loan_Amount" localSheetId="15">#REF!</definedName>
    <definedName name="Loan_Amount">#REF!</definedName>
    <definedName name="Loan_Start" localSheetId="15">#REF!</definedName>
    <definedName name="Loan_Start">#REF!</definedName>
    <definedName name="Loan_Years">#REF!</definedName>
    <definedName name="LOCAL_STAFF_ENTRY" localSheetId="2">'[30]INPUT SHEET'!$B$437:$B$461</definedName>
    <definedName name="LOCAL_STAFF_ENTRY" localSheetId="18">#REF!</definedName>
    <definedName name="LOCAL_STAFF_ENTRY" localSheetId="21">'[30]INPUT SHEET'!$B$437:$B$461</definedName>
    <definedName name="LOCAL_STAFF_ENTRY" localSheetId="25">'[30]INPUT SHEET'!$B$437:$B$461</definedName>
    <definedName name="LOCAL_STAFF_ENTRY" localSheetId="15">#REF!</definedName>
    <definedName name="LOCAL_STAFF_ENTRY">#REF!</definedName>
    <definedName name="Location" localSheetId="18">City&amp;" "&amp;State</definedName>
    <definedName name="Location" localSheetId="21">City&amp;" "&amp;State</definedName>
    <definedName name="Location" localSheetId="25">[0]!City&amp;" "&amp;State</definedName>
    <definedName name="Location" localSheetId="15">City&amp;" "&amp;State</definedName>
    <definedName name="Location" localSheetId="20">[0]!City&amp;" "&amp;State</definedName>
    <definedName name="Location">City&amp;" "&amp;State</definedName>
    <definedName name="Location___10">#N/A</definedName>
    <definedName name="Location___11">#N/A</definedName>
    <definedName name="Location___16">#N/A</definedName>
    <definedName name="Location___17">#N/A</definedName>
    <definedName name="Location___20">#N/A</definedName>
    <definedName name="Location___22">#N/A</definedName>
    <definedName name="Location___23">#N/A</definedName>
    <definedName name="Location___24">#N/A</definedName>
    <definedName name="Location___25">#N/A</definedName>
    <definedName name="Location___31">#N/A</definedName>
    <definedName name="Location___6">#N/A</definedName>
    <definedName name="LOCO" localSheetId="2">'[26]Cost of O &amp; O'!$F$40</definedName>
    <definedName name="LOCO" localSheetId="18">#REF!</definedName>
    <definedName name="LOCO" localSheetId="21">'[26]Cost of O &amp; O'!$F$40</definedName>
    <definedName name="LOCO" localSheetId="25">'[26]Cost of O &amp; O'!$F$40</definedName>
    <definedName name="LOCO" localSheetId="15">#REF!</definedName>
    <definedName name="LOCO">#REF!</definedName>
    <definedName name="logo1">"Picture 7"</definedName>
    <definedName name="logoa" localSheetId="2">#REF!</definedName>
    <definedName name="logoa" localSheetId="22">#REF!</definedName>
    <definedName name="logoa" localSheetId="4">#REF!</definedName>
    <definedName name="logoa" localSheetId="20">#REF!</definedName>
    <definedName name="logoa">#REF!</definedName>
    <definedName name="lohari" localSheetId="2" hidden="1">{"form-D1",#N/A,FALSE,"FORM-D1";"form-D1_amt",#N/A,FALSE,"FORM-D1"}</definedName>
    <definedName name="lohari" localSheetId="22" hidden="1">{"form-D1",#N/A,FALSE,"FORM-D1";"form-D1_amt",#N/A,FALSE,"FORM-D1"}</definedName>
    <definedName name="lohari" localSheetId="18" hidden="1">{"form-D1",#N/A,FALSE,"FORM-D1";"form-D1_amt",#N/A,FALSE,"FORM-D1"}</definedName>
    <definedName name="lohari" localSheetId="21" hidden="1">{"form-D1",#N/A,FALSE,"FORM-D1";"form-D1_amt",#N/A,FALSE,"FORM-D1"}</definedName>
    <definedName name="lohari" localSheetId="25" hidden="1">{"form-D1",#N/A,FALSE,"FORM-D1";"form-D1_amt",#N/A,FALSE,"FORM-D1"}</definedName>
    <definedName name="lohari" localSheetId="15" hidden="1">{"form-D1",#N/A,FALSE,"FORM-D1";"form-D1_amt",#N/A,FALSE,"FORM-D1"}</definedName>
    <definedName name="lohari" localSheetId="20" hidden="1">{"form-D1",#N/A,FALSE,"FORM-D1";"form-D1_amt",#N/A,FALSE,"FORM-D1"}</definedName>
    <definedName name="lohari" hidden="1">{"form-D1",#N/A,FALSE,"FORM-D1";"form-D1_amt",#N/A,FALSE,"FORM-D1"}</definedName>
    <definedName name="look" localSheetId="15">#REF!</definedName>
    <definedName name="look">#REF!</definedName>
    <definedName name="Lot" localSheetId="21" hidden="1">{"'PROFITABILITY'!$A$1:$F$45"}</definedName>
    <definedName name="Lot" localSheetId="25" hidden="1">{"'PROFITABILITY'!$A$1:$F$45"}</definedName>
    <definedName name="Lot" hidden="1">{"'PROFITABILITY'!$A$1:$F$45"}</definedName>
    <definedName name="lp" localSheetId="15">#REF!</definedName>
    <definedName name="lp">#REF!</definedName>
    <definedName name="LPROT220" localSheetId="2">#REF!</definedName>
    <definedName name="LPROT220" localSheetId="22">#REF!</definedName>
    <definedName name="LPROT220" localSheetId="20">#REF!</definedName>
    <definedName name="LPROT220">#REF!</definedName>
    <definedName name="LPROT500" localSheetId="2">#REF!</definedName>
    <definedName name="LPROT500">#REF!</definedName>
    <definedName name="Lr" localSheetId="2">#REF!</definedName>
    <definedName name="Lr">#REF!</definedName>
    <definedName name="Lr___0">#REF!</definedName>
    <definedName name="Lr___13">#REF!</definedName>
    <definedName name="ls">#REF!</definedName>
    <definedName name="lso">#REF!</definedName>
    <definedName name="LTCG">#REF!</definedName>
    <definedName name="lte">#REF!</definedName>
    <definedName name="LTErate">#REF!</definedName>
    <definedName name="LTK">#REF!</definedName>
    <definedName name="LTR">#REF!</definedName>
    <definedName name="LTR_1">#REF!</definedName>
    <definedName name="LTswitchgear" localSheetId="22">#REF!</definedName>
    <definedName name="LTswitchgear" localSheetId="4">#REF!</definedName>
    <definedName name="LTswitchgear" localSheetId="20">#REF!</definedName>
    <definedName name="LTswitchgear">#REF!</definedName>
    <definedName name="LTTrafo" localSheetId="22">#REF!</definedName>
    <definedName name="LTTrafo" localSheetId="4">#REF!</definedName>
    <definedName name="LTTrafo" localSheetId="20">#REF!</definedName>
    <definedName name="LTTrafo">#REF!</definedName>
    <definedName name="lub" localSheetId="2">'[76]Abs PMRL'!$B$87</definedName>
    <definedName name="lub" localSheetId="18">#REF!</definedName>
    <definedName name="lub" localSheetId="21">'[76]Abs PMRL'!$B$87</definedName>
    <definedName name="lub" localSheetId="25">'[76]Abs PMRL'!$B$87</definedName>
    <definedName name="lub" localSheetId="15">#REF!</definedName>
    <definedName name="lub">#REF!</definedName>
    <definedName name="luckt" localSheetId="22">#REF!</definedName>
    <definedName name="luckt" localSheetId="15">#REF!</definedName>
    <definedName name="luckt" localSheetId="20">#REF!</definedName>
    <definedName name="luckt">#REF!</definedName>
    <definedName name="LUMEN" localSheetId="22">#REF!</definedName>
    <definedName name="LUMEN" localSheetId="20">#REF!</definedName>
    <definedName name="LUMEN">#REF!</definedName>
    <definedName name="LUMEN___0">#REF!</definedName>
    <definedName name="LUMEN___13">#REF!</definedName>
    <definedName name="LUX">#REF!</definedName>
    <definedName name="LUX___0">#REF!</definedName>
    <definedName name="LUX___13">#REF!</definedName>
    <definedName name="LV">#REF!</definedName>
    <definedName name="LWSALES">#REF!</definedName>
    <definedName name="lx">#REF!</definedName>
    <definedName name="Lx___0">#REF!</definedName>
    <definedName name="Lx___13">#REF!</definedName>
    <definedName name="Lxx">#REF!</definedName>
    <definedName name="ly">#REF!</definedName>
    <definedName name="LYBin">#REF!</definedName>
    <definedName name="LYHolds">#REF!</definedName>
    <definedName name="LYNet">#REF!</definedName>
    <definedName name="LYoos">#REF!</definedName>
    <definedName name="LYReselects">#REF!</definedName>
    <definedName name="LYReturns">#REF!</definedName>
    <definedName name="LYSales">#REF!</definedName>
    <definedName name="LYTotal">#REF!</definedName>
    <definedName name="M" localSheetId="22">#REF!</definedName>
    <definedName name="M" localSheetId="20">#REF!</definedName>
    <definedName name="M" localSheetId="3">#REF!</definedName>
    <definedName name="M">#REF!</definedName>
    <definedName name="m___0">#REF!</definedName>
    <definedName name="m___13">#REF!</definedName>
    <definedName name="M_01">#REF!</definedName>
    <definedName name="M_25_box_Culvert">#REF!</definedName>
    <definedName name="M_25_box_Culvert_1">"#REF!"</definedName>
    <definedName name="M_A">#REF!</definedName>
    <definedName name="M_Aggregate_Crushable_GradeII" localSheetId="2">[120]Material!$D$21</definedName>
    <definedName name="M_Aggregate_Crushable_GradeII" localSheetId="18">#REF!</definedName>
    <definedName name="M_Aggregate_Crushable_GradeII" localSheetId="21">[120]Material!$D$21</definedName>
    <definedName name="M_Aggregate_Crushable_GradeII" localSheetId="25">[120]Material!$D$21</definedName>
    <definedName name="M_Aggregate_Crushable_GradeII" localSheetId="15">#REF!</definedName>
    <definedName name="M_Aggregate_Crushable_GradeII">#REF!</definedName>
    <definedName name="M_Aggregate_GradeII_63_45mm" localSheetId="2">[120]Material!$D$24</definedName>
    <definedName name="M_Aggregate_GradeII_63_45mm" localSheetId="18">#REF!</definedName>
    <definedName name="M_Aggregate_GradeII_63_45mm" localSheetId="21">[120]Material!$D$24</definedName>
    <definedName name="M_Aggregate_GradeII_63_45mm" localSheetId="25">[120]Material!$D$24</definedName>
    <definedName name="M_Aggregate_GradeII_63_45mm" localSheetId="15">#REF!</definedName>
    <definedName name="M_Aggregate_GradeII_63_45mm">#REF!</definedName>
    <definedName name="M_B">#REF!</definedName>
    <definedName name="M_BindingWire" localSheetId="2">[120]Material!$D$38</definedName>
    <definedName name="M_BindingWire" localSheetId="18">#REF!</definedName>
    <definedName name="M_BindingWire" localSheetId="21">[120]Material!$D$38</definedName>
    <definedName name="M_BindingWire" localSheetId="25">[120]Material!$D$38</definedName>
    <definedName name="M_BindingWire" localSheetId="15">#REF!</definedName>
    <definedName name="M_BindingWire">#REF!</definedName>
    <definedName name="M_Bitumen_S65" localSheetId="2">[120]Material!$D$42</definedName>
    <definedName name="M_Bitumen_S65" localSheetId="18">#REF!</definedName>
    <definedName name="M_Bitumen_S65" localSheetId="21">[120]Material!$D$42</definedName>
    <definedName name="M_Bitumen_S65" localSheetId="25">[120]Material!$D$42</definedName>
    <definedName name="M_Bitumen_S65" localSheetId="15">#REF!</definedName>
    <definedName name="M_Bitumen_S65">#REF!</definedName>
    <definedName name="M_BitumenEmulsion_RS1" localSheetId="2">[120]Material!$D$44</definedName>
    <definedName name="M_BitumenEmulsion_RS1" localSheetId="18">#REF!</definedName>
    <definedName name="M_BitumenEmulsion_RS1" localSheetId="21">[120]Material!$D$44</definedName>
    <definedName name="M_BitumenEmulsion_RS1" localSheetId="25">[120]Material!$D$44</definedName>
    <definedName name="M_BitumenEmulsion_RS1" localSheetId="15">#REF!</definedName>
    <definedName name="M_BitumenEmulsion_RS1">#REF!</definedName>
    <definedName name="M_BitumenEmulsion_SS1" localSheetId="2">[120]Material!$D$45</definedName>
    <definedName name="M_BitumenEmulsion_SS1" localSheetId="18">#REF!</definedName>
    <definedName name="M_BitumenEmulsion_SS1" localSheetId="21">[120]Material!$D$45</definedName>
    <definedName name="M_BitumenEmulsion_SS1" localSheetId="25">[120]Material!$D$45</definedName>
    <definedName name="M_BitumenEmulsion_SS1" localSheetId="15">#REF!</definedName>
    <definedName name="M_BitumenEmulsion_SS1">#REF!</definedName>
    <definedName name="M_CompensationForEarthTakenFromPrivateLand" localSheetId="2">[120]Material!$D$54</definedName>
    <definedName name="M_CompensationForEarthTakenFromPrivateLand" localSheetId="18">#REF!</definedName>
    <definedName name="M_CompensationForEarthTakenFromPrivateLand" localSheetId="21">[120]Material!$D$54</definedName>
    <definedName name="M_CompensationForEarthTakenFromPrivateLand" localSheetId="25">[120]Material!$D$54</definedName>
    <definedName name="M_CompensationForEarthTakenFromPrivateLand" localSheetId="15">#REF!</definedName>
    <definedName name="M_CompensationForEarthTakenFromPrivateLand">#REF!</definedName>
    <definedName name="M_CrowBars_40mm" localSheetId="2">[120]Material!$D$60</definedName>
    <definedName name="M_CrowBars_40mm" localSheetId="18">#REF!</definedName>
    <definedName name="M_CrowBars_40mm" localSheetId="21">[120]Material!$D$60</definedName>
    <definedName name="M_CrowBars_40mm" localSheetId="25">[120]Material!$D$60</definedName>
    <definedName name="M_CrowBars_40mm" localSheetId="15">#REF!</definedName>
    <definedName name="M_CrowBars_40mm">#REF!</definedName>
    <definedName name="M_CrushedStoneChipping_132" localSheetId="2">[120]Material!$D$64</definedName>
    <definedName name="M_CrushedStoneChipping_132" localSheetId="18">#REF!</definedName>
    <definedName name="M_CrushedStoneChipping_132" localSheetId="21">[120]Material!$D$64</definedName>
    <definedName name="M_CrushedStoneChipping_132" localSheetId="25">[120]Material!$D$64</definedName>
    <definedName name="M_CrushedStoneChipping_132" localSheetId="15">#REF!</definedName>
    <definedName name="M_CrushedStoneChipping_132">#REF!</definedName>
    <definedName name="M_CrushedStoneChipping_67mm_100Passing_112mm" localSheetId="2">[120]Material!$D$65</definedName>
    <definedName name="M_CrushedStoneChipping_67mm_100Passing_112mm" localSheetId="18">#REF!</definedName>
    <definedName name="M_CrushedStoneChipping_67mm_100Passing_112mm" localSheetId="21">[120]Material!$D$65</definedName>
    <definedName name="M_CrushedStoneChipping_67mm_100Passing_112mm" localSheetId="25">[120]Material!$D$65</definedName>
    <definedName name="M_CrushedStoneChipping_67mm_100Passing_112mm" localSheetId="15">#REF!</definedName>
    <definedName name="M_CrushedStoneChipping_67mm_100Passing_112mm">#REF!</definedName>
    <definedName name="M_F" localSheetId="18">INDEX(#REF!,MATCH(#REF!,#REF!,0))</definedName>
    <definedName name="M_F" localSheetId="15">INDEX(#REF!,MATCH(#REF!,#REF!,0))</definedName>
    <definedName name="M_F">INDEX(#REF!,MATCH(#REF!,#REF!,0))</definedName>
    <definedName name="M_GranularMaterial" localSheetId="2">[120]Material!$D$88</definedName>
    <definedName name="M_GranularMaterial" localSheetId="18">#REF!</definedName>
    <definedName name="M_GranularMaterial" localSheetId="21">[120]Material!$D$88</definedName>
    <definedName name="M_GranularMaterial" localSheetId="25">[120]Material!$D$88</definedName>
    <definedName name="M_GranularMaterial" localSheetId="15">#REF!</definedName>
    <definedName name="M_GranularMaterial">#REF!</definedName>
    <definedName name="M_QuarriedStone_150_200mm" localSheetId="2">[120]Material!$D$112</definedName>
    <definedName name="M_QuarriedStone_150_200mm" localSheetId="18">#REF!</definedName>
    <definedName name="M_QuarriedStone_150_200mm" localSheetId="21">[120]Material!$D$112</definedName>
    <definedName name="M_QuarriedStone_150_200mm" localSheetId="25">[120]Material!$D$112</definedName>
    <definedName name="M_QuarriedStone_150_200mm" localSheetId="15">#REF!</definedName>
    <definedName name="M_QuarriedStone_150_200mm">#REF!</definedName>
    <definedName name="M_RCCPipeNP3_1200mm" localSheetId="2">[127]Material!$D$113</definedName>
    <definedName name="M_RCCPipeNP3_1200mm" localSheetId="18">#REF!</definedName>
    <definedName name="M_RCCPipeNP3_1200mm" localSheetId="21">[127]Material!$D$113</definedName>
    <definedName name="M_RCCPipeNP3_1200mm" localSheetId="25">[127]Material!$D$113</definedName>
    <definedName name="M_RCCPipeNP3_1200mm" localSheetId="15">#REF!</definedName>
    <definedName name="M_RCCPipeNP3_1200mm">#REF!</definedName>
    <definedName name="M_s.MAMTHA_CONTRACTORS" localSheetId="22">#REF!</definedName>
    <definedName name="M_s.MAMTHA_CONTRACTORS" localSheetId="15">#REF!</definedName>
    <definedName name="M_s.MAMTHA_CONTRACTORS" localSheetId="20">#REF!</definedName>
    <definedName name="M_s.MAMTHA_CONTRACTORS">#REF!</definedName>
    <definedName name="M_SteelReinforcement_HYSDBars" localSheetId="2">[120]Material!$D$129</definedName>
    <definedName name="M_SteelReinforcement_HYSDBars" localSheetId="18">#REF!</definedName>
    <definedName name="M_SteelReinforcement_HYSDBars" localSheetId="21">[120]Material!$D$129</definedName>
    <definedName name="M_SteelReinforcement_HYSDBars" localSheetId="25">[120]Material!$D$129</definedName>
    <definedName name="M_SteelReinforcement_HYSDBars" localSheetId="15">#REF!</definedName>
    <definedName name="M_SteelReinforcement_HYSDBars">#REF!</definedName>
    <definedName name="M_StoneBoulder_150mm_below" localSheetId="2">[120]Material!$D$132</definedName>
    <definedName name="M_StoneBoulder_150mm_below" localSheetId="18">#REF!</definedName>
    <definedName name="M_StoneBoulder_150mm_below" localSheetId="21">[120]Material!$D$132</definedName>
    <definedName name="M_StoneBoulder_150mm_below" localSheetId="25">[120]Material!$D$132</definedName>
    <definedName name="M_StoneBoulder_150mm_below" localSheetId="15">#REF!</definedName>
    <definedName name="M_StoneBoulder_150mm_below">#REF!</definedName>
    <definedName name="M_StoneForCoarseRubbleMasonry_1stSort" localSheetId="2">[128]Material!$D$136</definedName>
    <definedName name="M_StoneForCoarseRubbleMasonry_1stSort" localSheetId="18">#REF!</definedName>
    <definedName name="M_StoneForCoarseRubbleMasonry_1stSort" localSheetId="21">[128]Material!$D$136</definedName>
    <definedName name="M_StoneForCoarseRubbleMasonry_1stSort" localSheetId="25">[128]Material!$D$136</definedName>
    <definedName name="M_StoneForCoarseRubbleMasonry_1stSort" localSheetId="15">#REF!</definedName>
    <definedName name="M_StoneForCoarseRubbleMasonry_1stSort">#REF!</definedName>
    <definedName name="M_StoneSpalls" localSheetId="2">[127]Material!$D$144</definedName>
    <definedName name="M_StoneSpalls" localSheetId="18">#REF!</definedName>
    <definedName name="M_StoneSpalls" localSheetId="21">[127]Material!$D$144</definedName>
    <definedName name="M_StoneSpalls" localSheetId="25">[127]Material!$D$144</definedName>
    <definedName name="M_StoneSpalls" localSheetId="15">#REF!</definedName>
    <definedName name="M_StoneSpalls">#REF!</definedName>
    <definedName name="M_Water" localSheetId="15">#REF!</definedName>
    <definedName name="M_Water">#REF!</definedName>
    <definedName name="M_WellGradedGranularBaseMaterial_GradeA_236mm" localSheetId="15">#REF!</definedName>
    <definedName name="M_WellGradedGranularBaseMaterial_GradeA_236mm">#REF!</definedName>
    <definedName name="M_WellGradedGranularBaseMaterial_GradeA_265_475mm">#REF!</definedName>
    <definedName name="M_WellGradedGranularBaseMaterial_GradeA_53_265mm">#REF!</definedName>
    <definedName name="M_WoodenSleepers" localSheetId="2">[120]Material!$D$163</definedName>
    <definedName name="M_WoodenSleepers" localSheetId="18">#REF!</definedName>
    <definedName name="M_WoodenSleepers" localSheetId="21">[120]Material!$D$163</definedName>
    <definedName name="M_WoodenSleepers" localSheetId="25">[120]Material!$D$163</definedName>
    <definedName name="M_WoodenSleepers" localSheetId="15">#REF!</definedName>
    <definedName name="M_WoodenSleepers">#REF!</definedName>
    <definedName name="M0">#REF!</definedName>
    <definedName name="M1_">#N/A</definedName>
    <definedName name="M10cement" localSheetId="18">#REF!</definedName>
    <definedName name="M10cement" localSheetId="15">#REF!</definedName>
    <definedName name="M10cement">#REF!</definedName>
    <definedName name="M10L" localSheetId="2">[97]Cencrete!$AE$21</definedName>
    <definedName name="M10L" localSheetId="18">#REF!</definedName>
    <definedName name="M10L" localSheetId="21">[97]Cencrete!$AE$21</definedName>
    <definedName name="M10L" localSheetId="25">[97]Cencrete!$AE$21</definedName>
    <definedName name="M10L" localSheetId="15">#REF!</definedName>
    <definedName name="M10L">#REF!</definedName>
    <definedName name="M10M" localSheetId="2">[97]Cencrete!$AD$21</definedName>
    <definedName name="M10M" localSheetId="18">#REF!</definedName>
    <definedName name="M10M" localSheetId="21">[97]Cencrete!$AD$21</definedName>
    <definedName name="M10M" localSheetId="25">[97]Cencrete!$AD$21</definedName>
    <definedName name="M10M" localSheetId="15">#REF!</definedName>
    <definedName name="M10M">#REF!</definedName>
    <definedName name="M10P" localSheetId="2">[97]Cencrete!$AF$21</definedName>
    <definedName name="M10P" localSheetId="18">#REF!</definedName>
    <definedName name="M10P" localSheetId="21">[97]Cencrete!$AF$21</definedName>
    <definedName name="M10P" localSheetId="25">[97]Cencrete!$AF$21</definedName>
    <definedName name="M10P" localSheetId="15">#REF!</definedName>
    <definedName name="M10P">#REF!</definedName>
    <definedName name="M15_Cement" localSheetId="2">'[81]Rate Analysis'!$D$311</definedName>
    <definedName name="M15_Cement" localSheetId="22">#REF!</definedName>
    <definedName name="M15_Cement" localSheetId="18">#REF!</definedName>
    <definedName name="M15_Cement" localSheetId="21">'[81]Rate Analysis'!$D$311</definedName>
    <definedName name="M15_Cement" localSheetId="25">'[81]Rate Analysis'!$D$311</definedName>
    <definedName name="M15_Cement" localSheetId="15">#REF!</definedName>
    <definedName name="M15_Cement" localSheetId="20">#REF!</definedName>
    <definedName name="M15_Cement">#REF!</definedName>
    <definedName name="M15_Metal20mm" localSheetId="2">'[81]Rate Analysis'!$D$313</definedName>
    <definedName name="M15_Metal20mm" localSheetId="22">#REF!</definedName>
    <definedName name="M15_Metal20mm" localSheetId="18">#REF!</definedName>
    <definedName name="M15_Metal20mm" localSheetId="21">'[81]Rate Analysis'!$D$313</definedName>
    <definedName name="M15_Metal20mm" localSheetId="25">'[81]Rate Analysis'!$D$313</definedName>
    <definedName name="M15_Metal20mm" localSheetId="15">#REF!</definedName>
    <definedName name="M15_Metal20mm" localSheetId="20">#REF!</definedName>
    <definedName name="M15_Metal20mm">#REF!</definedName>
    <definedName name="M15_Sand" localSheetId="2">'[81]Rate Analysis'!$D$312</definedName>
    <definedName name="M15_Sand" localSheetId="22">#REF!</definedName>
    <definedName name="M15_Sand" localSheetId="18">#REF!</definedName>
    <definedName name="M15_Sand" localSheetId="21">'[81]Rate Analysis'!$D$312</definedName>
    <definedName name="M15_Sand" localSheetId="25">'[81]Rate Analysis'!$D$312</definedName>
    <definedName name="M15_Sand" localSheetId="15">#REF!</definedName>
    <definedName name="M15_Sand" localSheetId="20">#REF!</definedName>
    <definedName name="M15_Sand">#REF!</definedName>
    <definedName name="m15cem" localSheetId="2">[31]Analysis!$D$311</definedName>
    <definedName name="m15cem" localSheetId="18">#REF!</definedName>
    <definedName name="m15cem" localSheetId="21">[31]Analysis!$D$311</definedName>
    <definedName name="m15cem" localSheetId="25">[31]Analysis!$D$311</definedName>
    <definedName name="m15cem" localSheetId="15">#REF!</definedName>
    <definedName name="m15cem">#REF!</definedName>
    <definedName name="M15cement" localSheetId="15">#REF!</definedName>
    <definedName name="M15cement">#REF!</definedName>
    <definedName name="M1x" localSheetId="21">#REF!</definedName>
    <definedName name="M1x" localSheetId="25">#REF!</definedName>
    <definedName name="M1x" localSheetId="15">#REF!</definedName>
    <definedName name="M1x">#REF!</definedName>
    <definedName name="M1y" localSheetId="21">#REF!</definedName>
    <definedName name="M1y" localSheetId="25">#REF!</definedName>
    <definedName name="M1y">#REF!</definedName>
    <definedName name="M2_">#N/A</definedName>
    <definedName name="m2_bop_f" localSheetId="2">#REF!</definedName>
    <definedName name="m2_bop_f" localSheetId="22">#REF!</definedName>
    <definedName name="m2_bop_f" localSheetId="15">#REF!</definedName>
    <definedName name="m2_bop_f" localSheetId="20">#REF!</definedName>
    <definedName name="m2_bop_f">#REF!</definedName>
    <definedName name="m2_bop_v" localSheetId="2">#REF!</definedName>
    <definedName name="m2_bop_v" localSheetId="22">#REF!</definedName>
    <definedName name="m2_bop_v" localSheetId="20">#REF!</definedName>
    <definedName name="m2_bop_v">#REF!</definedName>
    <definedName name="m2_bop_w" localSheetId="2">#REF!</definedName>
    <definedName name="m2_bop_w" localSheetId="22">#REF!</definedName>
    <definedName name="m2_bop_w" localSheetId="20">#REF!</definedName>
    <definedName name="m2_bop_w">#REF!</definedName>
    <definedName name="m2_civ_f">#REF!</definedName>
    <definedName name="m2_civ_v">#REF!</definedName>
    <definedName name="m2_civ_w">#REF!</definedName>
    <definedName name="m2_cond_f">#REF!</definedName>
    <definedName name="m2_cond_v">#REF!</definedName>
    <definedName name="m2_cond_w">#REF!</definedName>
    <definedName name="m2_ct_f">#REF!</definedName>
    <definedName name="m2_ct_v">#REF!</definedName>
    <definedName name="m2_ct_w">#REF!</definedName>
    <definedName name="m2_e_f">#REF!</definedName>
    <definedName name="m2_e_v">#REF!</definedName>
    <definedName name="m2_e_w">#REF!</definedName>
    <definedName name="m2_ec_f">#REF!</definedName>
    <definedName name="m2_ec_v">#REF!</definedName>
    <definedName name="m2_ec_w">#REF!</definedName>
    <definedName name="m2_fuel_f">#REF!</definedName>
    <definedName name="m2_fuel_v">#REF!</definedName>
    <definedName name="m2_fuel_w">#REF!</definedName>
    <definedName name="m2_geno_f">#REF!</definedName>
    <definedName name="m2_geno_v">#REF!</definedName>
    <definedName name="m2_geno_w">#REF!</definedName>
    <definedName name="m2_gt_f">#REF!</definedName>
    <definedName name="m2_gt_v">#REF!</definedName>
    <definedName name="m2_gt_w">#REF!</definedName>
    <definedName name="m2_gtax_f">#REF!</definedName>
    <definedName name="m2_gtax_v">#REF!</definedName>
    <definedName name="m2_gtax_w">#REF!</definedName>
    <definedName name="m2_hrsg_f">#REF!</definedName>
    <definedName name="m2_hrsg_v">#REF!</definedName>
    <definedName name="m2_hrsg_w">#REF!</definedName>
    <definedName name="m2_ic_f">#REF!</definedName>
    <definedName name="m2_ic_v">#REF!</definedName>
    <definedName name="m2_ic_w">#REF!</definedName>
    <definedName name="m2_st_f">#REF!</definedName>
    <definedName name="m2_st_v">#REF!</definedName>
    <definedName name="m2_st_w">#REF!</definedName>
    <definedName name="M20_cement" localSheetId="2">'[81]Rate Analysis'!$D$332</definedName>
    <definedName name="M20_cement" localSheetId="22">#REF!</definedName>
    <definedName name="M20_cement" localSheetId="18">#REF!</definedName>
    <definedName name="M20_cement" localSheetId="21">'[81]Rate Analysis'!$D$332</definedName>
    <definedName name="M20_cement" localSheetId="25">'[81]Rate Analysis'!$D$332</definedName>
    <definedName name="M20_cement" localSheetId="15">#REF!</definedName>
    <definedName name="M20_cement" localSheetId="20">#REF!</definedName>
    <definedName name="M20_cement">#REF!</definedName>
    <definedName name="M20_Metal20mm" localSheetId="2">'[81]Rate Analysis'!$D$345</definedName>
    <definedName name="M20_Metal20mm" localSheetId="22">#REF!</definedName>
    <definedName name="M20_Metal20mm" localSheetId="18">#REF!</definedName>
    <definedName name="M20_Metal20mm" localSheetId="21">'[81]Rate Analysis'!$D$345</definedName>
    <definedName name="M20_Metal20mm" localSheetId="25">'[81]Rate Analysis'!$D$345</definedName>
    <definedName name="M20_Metal20mm" localSheetId="15">#REF!</definedName>
    <definedName name="M20_Metal20mm" localSheetId="20">#REF!</definedName>
    <definedName name="M20_Metal20mm">#REF!</definedName>
    <definedName name="M20_sand" localSheetId="2">'[81]Rate Analysis'!$D$333</definedName>
    <definedName name="M20_sand" localSheetId="22">#REF!</definedName>
    <definedName name="M20_sand" localSheetId="18">#REF!</definedName>
    <definedName name="M20_sand" localSheetId="21">'[81]Rate Analysis'!$D$333</definedName>
    <definedName name="M20_sand" localSheetId="25">'[81]Rate Analysis'!$D$333</definedName>
    <definedName name="M20_sand" localSheetId="15">#REF!</definedName>
    <definedName name="M20_sand" localSheetId="20">#REF!</definedName>
    <definedName name="M20_sand">#REF!</definedName>
    <definedName name="m20cement" localSheetId="2">[31]Analysis!$D$332</definedName>
    <definedName name="m20cement" localSheetId="18">#REF!</definedName>
    <definedName name="m20cement" localSheetId="21">[31]Analysis!$D$332</definedName>
    <definedName name="m20cement" localSheetId="25">[31]Analysis!$D$332</definedName>
    <definedName name="m20cement" localSheetId="15">#REF!</definedName>
    <definedName name="m20cement">#REF!</definedName>
    <definedName name="M20L" localSheetId="2">[97]Cencrete!$AE$19</definedName>
    <definedName name="M20L" localSheetId="18">#REF!</definedName>
    <definedName name="M20L" localSheetId="21">[97]Cencrete!$AE$19</definedName>
    <definedName name="M20L" localSheetId="25">[97]Cencrete!$AE$19</definedName>
    <definedName name="M20L" localSheetId="15">#REF!</definedName>
    <definedName name="M20L">#REF!</definedName>
    <definedName name="M20M" localSheetId="2">[97]Cencrete!$AD$19</definedName>
    <definedName name="M20M" localSheetId="18">#REF!</definedName>
    <definedName name="M20M" localSheetId="21">[97]Cencrete!$AD$19</definedName>
    <definedName name="M20M" localSheetId="25">[97]Cencrete!$AD$19</definedName>
    <definedName name="M20M" localSheetId="15">#REF!</definedName>
    <definedName name="M20M">#REF!</definedName>
    <definedName name="m20metal20" localSheetId="2">[31]Analysis!$D$345</definedName>
    <definedName name="m20metal20" localSheetId="18">#REF!</definedName>
    <definedName name="m20metal20" localSheetId="21">[31]Analysis!$D$345</definedName>
    <definedName name="m20metal20" localSheetId="25">[31]Analysis!$D$345</definedName>
    <definedName name="m20metal20" localSheetId="15">#REF!</definedName>
    <definedName name="m20metal20">#REF!</definedName>
    <definedName name="M20P" localSheetId="2">[97]Cencrete!$AF$19</definedName>
    <definedName name="M20P" localSheetId="18">#REF!</definedName>
    <definedName name="M20P" localSheetId="21">[97]Cencrete!$AF$19</definedName>
    <definedName name="M20P" localSheetId="25">[97]Cencrete!$AF$19</definedName>
    <definedName name="M20P" localSheetId="15">#REF!</definedName>
    <definedName name="M20P">#REF!</definedName>
    <definedName name="M20PCCcement" localSheetId="15">#REF!</definedName>
    <definedName name="M20PCCcement">#REF!</definedName>
    <definedName name="M20RCCcement" localSheetId="15">#REF!</definedName>
    <definedName name="M20RCCcement">#REF!</definedName>
    <definedName name="m20sand" localSheetId="2">[31]Analysis!$D$333</definedName>
    <definedName name="m20sand" localSheetId="18">#REF!</definedName>
    <definedName name="m20sand" localSheetId="21">[31]Analysis!$D$333</definedName>
    <definedName name="m20sand" localSheetId="25">[31]Analysis!$D$333</definedName>
    <definedName name="m20sand" localSheetId="15">#REF!</definedName>
    <definedName name="m20sand">#REF!</definedName>
    <definedName name="M25_cement" localSheetId="2">'[81]Rate Analysis'!$D$343</definedName>
    <definedName name="M25_cement" localSheetId="22">#REF!</definedName>
    <definedName name="M25_cement" localSheetId="18">#REF!</definedName>
    <definedName name="M25_cement" localSheetId="21">'[81]Rate Analysis'!$D$343</definedName>
    <definedName name="M25_cement" localSheetId="25">'[81]Rate Analysis'!$D$343</definedName>
    <definedName name="M25_cement" localSheetId="15">#REF!</definedName>
    <definedName name="M25_cement" localSheetId="20">#REF!</definedName>
    <definedName name="M25_cement">#REF!</definedName>
    <definedName name="M25_Metal20mm" localSheetId="2">'[81]Rate Analysis'!$D$345</definedName>
    <definedName name="M25_Metal20mm" localSheetId="22">#REF!</definedName>
    <definedName name="M25_Metal20mm" localSheetId="18">#REF!</definedName>
    <definedName name="M25_Metal20mm" localSheetId="21">'[81]Rate Analysis'!$D$345</definedName>
    <definedName name="M25_Metal20mm" localSheetId="25">'[81]Rate Analysis'!$D$345</definedName>
    <definedName name="M25_Metal20mm" localSheetId="15">#REF!</definedName>
    <definedName name="M25_Metal20mm" localSheetId="20">#REF!</definedName>
    <definedName name="M25_Metal20mm">#REF!</definedName>
    <definedName name="M25_sand" localSheetId="2">'[81]Rate Analysis'!$D$344</definedName>
    <definedName name="M25_sand" localSheetId="22">#REF!</definedName>
    <definedName name="M25_sand" localSheetId="18">#REF!</definedName>
    <definedName name="M25_sand" localSheetId="21">'[81]Rate Analysis'!$D$344</definedName>
    <definedName name="M25_sand" localSheetId="25">'[81]Rate Analysis'!$D$344</definedName>
    <definedName name="M25_sand" localSheetId="15">#REF!</definedName>
    <definedName name="M25_sand" localSheetId="20">#REF!</definedName>
    <definedName name="M25_sand">#REF!</definedName>
    <definedName name="M25L" localSheetId="2">[97]Cencrete!$AE$18</definedName>
    <definedName name="M25L" localSheetId="18">#REF!</definedName>
    <definedName name="M25L" localSheetId="21">[97]Cencrete!$AE$18</definedName>
    <definedName name="M25L" localSheetId="25">[97]Cencrete!$AE$18</definedName>
    <definedName name="M25L" localSheetId="15">#REF!</definedName>
    <definedName name="M25L">#REF!</definedName>
    <definedName name="M25M" localSheetId="2">[97]Cencrete!$AD$18</definedName>
    <definedName name="M25M" localSheetId="18">#REF!</definedName>
    <definedName name="M25M" localSheetId="21">[97]Cencrete!$AD$18</definedName>
    <definedName name="M25M" localSheetId="25">[97]Cencrete!$AD$18</definedName>
    <definedName name="M25M" localSheetId="15">#REF!</definedName>
    <definedName name="M25M">#REF!</definedName>
    <definedName name="M25P" localSheetId="2">[97]Cencrete!$AF$18</definedName>
    <definedName name="M25P" localSheetId="18">#REF!</definedName>
    <definedName name="M25P" localSheetId="21">[97]Cencrete!$AF$18</definedName>
    <definedName name="M25P" localSheetId="25">[97]Cencrete!$AF$18</definedName>
    <definedName name="M25P" localSheetId="15">#REF!</definedName>
    <definedName name="M25P">#REF!</definedName>
    <definedName name="M25PCCcement" localSheetId="15">#REF!</definedName>
    <definedName name="M25PCCcement">#REF!</definedName>
    <definedName name="M25RCCcement" localSheetId="15">#REF!</definedName>
    <definedName name="M25RCCcement">#REF!</definedName>
    <definedName name="M2A_KPI" localSheetId="22">#REF!</definedName>
    <definedName name="M2A_KPI" localSheetId="20">#REF!</definedName>
    <definedName name="M2A_KPI">#REF!</definedName>
    <definedName name="M2A_KPI2" localSheetId="22">#REF!</definedName>
    <definedName name="M2A_KPI2" localSheetId="20">#REF!</definedName>
    <definedName name="M2A_KPI2">#REF!</definedName>
    <definedName name="M2x" localSheetId="21">#REF!</definedName>
    <definedName name="M2x" localSheetId="25">#REF!</definedName>
    <definedName name="M2x">#REF!</definedName>
    <definedName name="M2y" localSheetId="21">#REF!</definedName>
    <definedName name="M2y" localSheetId="25">#REF!</definedName>
    <definedName name="M2y">#REF!</definedName>
    <definedName name="M30cement">#REF!</definedName>
    <definedName name="M30L" localSheetId="2">[97]Cencrete!$AE$17</definedName>
    <definedName name="M30L" localSheetId="18">#REF!</definedName>
    <definedName name="M30L" localSheetId="21">[97]Cencrete!$AE$17</definedName>
    <definedName name="M30L" localSheetId="25">[97]Cencrete!$AE$17</definedName>
    <definedName name="M30L" localSheetId="15">#REF!</definedName>
    <definedName name="M30L">#REF!</definedName>
    <definedName name="M30M" localSheetId="2">[97]Cencrete!$AD$17</definedName>
    <definedName name="M30M" localSheetId="18">#REF!</definedName>
    <definedName name="M30M" localSheetId="21">[97]Cencrete!$AD$17</definedName>
    <definedName name="M30M" localSheetId="25">[97]Cencrete!$AD$17</definedName>
    <definedName name="M30M" localSheetId="15">#REF!</definedName>
    <definedName name="M30M">#REF!</definedName>
    <definedName name="M30P" localSheetId="2">[97]Cencrete!$AF$17</definedName>
    <definedName name="M30P" localSheetId="18">#REF!</definedName>
    <definedName name="M30P" localSheetId="21">[97]Cencrete!$AF$17</definedName>
    <definedName name="M30P" localSheetId="25">[97]Cencrete!$AF$17</definedName>
    <definedName name="M30P" localSheetId="15">#REF!</definedName>
    <definedName name="M30P">#REF!</definedName>
    <definedName name="M35cement" localSheetId="15">#REF!</definedName>
    <definedName name="M35cement">#REF!</definedName>
    <definedName name="M40cement" localSheetId="15">#REF!</definedName>
    <definedName name="M40cement">#REF!</definedName>
    <definedName name="M50cement">#REF!</definedName>
    <definedName name="M65L" localSheetId="2">[97]Cencrete!$AE$10</definedName>
    <definedName name="M65L" localSheetId="18">#REF!</definedName>
    <definedName name="M65L" localSheetId="21">[97]Cencrete!$AE$10</definedName>
    <definedName name="M65L" localSheetId="25">[97]Cencrete!$AE$10</definedName>
    <definedName name="M65L" localSheetId="15">#REF!</definedName>
    <definedName name="M65L">#REF!</definedName>
    <definedName name="M65P" localSheetId="2">[97]Cencrete!$AF$10</definedName>
    <definedName name="M65P" localSheetId="18">#REF!</definedName>
    <definedName name="M65P" localSheetId="21">[97]Cencrete!$AF$10</definedName>
    <definedName name="M65P" localSheetId="25">[97]Cencrete!$AF$10</definedName>
    <definedName name="M65P" localSheetId="15">#REF!</definedName>
    <definedName name="M65P">#REF!</definedName>
    <definedName name="M7.5L" localSheetId="2">[97]Cencrete!$AE$22</definedName>
    <definedName name="M7.5L" localSheetId="18">#REF!</definedName>
    <definedName name="M7.5L" localSheetId="21">[97]Cencrete!$AE$22</definedName>
    <definedName name="M7.5L" localSheetId="25">[97]Cencrete!$AE$22</definedName>
    <definedName name="M7.5L" localSheetId="15">#REF!</definedName>
    <definedName name="M7.5L">#REF!</definedName>
    <definedName name="M7.5M" localSheetId="2">[97]Cencrete!$AD$22</definedName>
    <definedName name="M7.5M" localSheetId="18">#REF!</definedName>
    <definedName name="M7.5M" localSheetId="21">[97]Cencrete!$AD$22</definedName>
    <definedName name="M7.5M" localSheetId="25">[97]Cencrete!$AD$22</definedName>
    <definedName name="M7.5M" localSheetId="15">#REF!</definedName>
    <definedName name="M7.5M">#REF!</definedName>
    <definedName name="M7.5P" localSheetId="2">[97]Cencrete!$AF$22</definedName>
    <definedName name="M7.5P" localSheetId="18">#REF!</definedName>
    <definedName name="M7.5P" localSheetId="21">[97]Cencrete!$AF$22</definedName>
    <definedName name="M7.5P" localSheetId="25">[97]Cencrete!$AF$22</definedName>
    <definedName name="M7.5P" localSheetId="15">#REF!</definedName>
    <definedName name="M7.5P">#REF!</definedName>
    <definedName name="m8_bop_f" localSheetId="22">#REF!</definedName>
    <definedName name="m8_bop_f" localSheetId="15">#REF!</definedName>
    <definedName name="m8_bop_f" localSheetId="20">#REF!</definedName>
    <definedName name="m8_bop_f">#REF!</definedName>
    <definedName name="m8_bop_v" localSheetId="22">#REF!</definedName>
    <definedName name="m8_bop_v" localSheetId="20">#REF!</definedName>
    <definedName name="m8_bop_v">#REF!</definedName>
    <definedName name="m8_bop_w">#REF!</definedName>
    <definedName name="m8_civ_f">#REF!</definedName>
    <definedName name="m8_civ_v">#REF!</definedName>
    <definedName name="m8_civ_w">#REF!</definedName>
    <definedName name="m8_cond_f">#REF!</definedName>
    <definedName name="m8_cond_v">#REF!</definedName>
    <definedName name="m8_cond_w">#REF!</definedName>
    <definedName name="m8_ct_f">#REF!</definedName>
    <definedName name="m8_ct_v">#REF!</definedName>
    <definedName name="m8_ct_w">#REF!</definedName>
    <definedName name="m8_e_f">#REF!</definedName>
    <definedName name="m8_e_v">#REF!</definedName>
    <definedName name="m8_e_w">#REF!</definedName>
    <definedName name="m8_ec_f">#REF!</definedName>
    <definedName name="m8_ec_v">#REF!</definedName>
    <definedName name="m8_ec_w">#REF!</definedName>
    <definedName name="m8_fuel_f">#REF!</definedName>
    <definedName name="m8_fuel_v">#REF!</definedName>
    <definedName name="m8_fuel_w">#REF!</definedName>
    <definedName name="m8_geno_f">#REF!</definedName>
    <definedName name="m8_geno_v">#REF!</definedName>
    <definedName name="m8_geno_w">#REF!</definedName>
    <definedName name="m8_gt_f">#REF!</definedName>
    <definedName name="m8_gt_v">#REF!</definedName>
    <definedName name="m8_gt_w">#REF!</definedName>
    <definedName name="m8_gtax_f">#REF!</definedName>
    <definedName name="m8_gtax_v">#REF!</definedName>
    <definedName name="m8_gtax_w">#REF!</definedName>
    <definedName name="m8_hrsg_f">#REF!</definedName>
    <definedName name="m8_hrsg_v">#REF!</definedName>
    <definedName name="m8_hrsg_w">#REF!</definedName>
    <definedName name="m8_ic_f">#REF!</definedName>
    <definedName name="m8_ic_v">#REF!</definedName>
    <definedName name="m8_ic_w">#REF!</definedName>
    <definedName name="m8_st_f">#REF!</definedName>
    <definedName name="m8_st_v">#REF!</definedName>
    <definedName name="m8_st_w">#REF!</definedName>
    <definedName name="M9A_BS">#REF!</definedName>
    <definedName name="M9B_BS">#REF!</definedName>
    <definedName name="MA" localSheetId="2">INDEX(#REF!,MATCH(#REF!,#REF!,0))</definedName>
    <definedName name="Ma" localSheetId="18">#REF!</definedName>
    <definedName name="MA" localSheetId="21">INDEX(#REF!,MATCH(#REF!,#REF!,0))</definedName>
    <definedName name="MA" localSheetId="25">INDEX(#REF!,MATCH(#REF!,#REF!,0))</definedName>
    <definedName name="Ma">#REF!</definedName>
    <definedName name="ma_3">"#REF!"</definedName>
    <definedName name="ma_4">"#REF!"</definedName>
    <definedName name="Ma_v" localSheetId="2">[112]Timesheet!#REF!</definedName>
    <definedName name="Ma_v" localSheetId="22">#REF!</definedName>
    <definedName name="Ma_v" localSheetId="18">#REF!</definedName>
    <definedName name="Ma_v" localSheetId="21">[112]Timesheet!#REF!</definedName>
    <definedName name="Ma_v" localSheetId="25">[112]Timesheet!#REF!</definedName>
    <definedName name="Ma_v" localSheetId="15">#REF!</definedName>
    <definedName name="Ma_v" localSheetId="20">#REF!</definedName>
    <definedName name="Ma_v">#REF!</definedName>
    <definedName name="MAACONSTN" localSheetId="2">#REF!</definedName>
    <definedName name="MAACONSTN" localSheetId="22">#REF!</definedName>
    <definedName name="MAACONSTN" localSheetId="20">#REF!</definedName>
    <definedName name="MAACONSTN">#REF!</definedName>
    <definedName name="mac">75</definedName>
    <definedName name="MACHINE_EQUIPMENT" localSheetId="2">'[30]RES-PLANNING'!$M$452:$P$478</definedName>
    <definedName name="MACHINE_EQUIPMENT" localSheetId="18">#REF!</definedName>
    <definedName name="MACHINE_EQUIPMENT" localSheetId="21">'[30]RES-PLANNING'!$M$452:$P$478</definedName>
    <definedName name="MACHINE_EQUIPMENT" localSheetId="25">'[30]RES-PLANNING'!$M$452:$P$478</definedName>
    <definedName name="MACHINE_EQUIPMENT" localSheetId="15">#REF!</definedName>
    <definedName name="MACHINE_EQUIPMENT">#REF!</definedName>
    <definedName name="MACHINE_EQUIPMENT_ENTRY" localSheetId="2">'[30]INPUT SHEET'!$B$487:$B$511</definedName>
    <definedName name="MACHINE_EQUIPMENT_ENTRY" localSheetId="18">#REF!</definedName>
    <definedName name="MACHINE_EQUIPMENT_ENTRY" localSheetId="21">'[30]INPUT SHEET'!$B$487:$B$511</definedName>
    <definedName name="MACHINE_EQUIPMENT_ENTRY" localSheetId="25">'[30]INPUT SHEET'!$B$487:$B$511</definedName>
    <definedName name="MACHINE_EQUIPMENT_ENTRY" localSheetId="15">#REF!</definedName>
    <definedName name="MACHINE_EQUIPMENT_ENTRY">#REF!</definedName>
    <definedName name="machinery" localSheetId="2">[129]ANALYSIS!$C$18</definedName>
    <definedName name="machinery" localSheetId="22">#REF!</definedName>
    <definedName name="machinery" localSheetId="18">#REF!</definedName>
    <definedName name="machinery" localSheetId="21">[129]ANALYSIS!$C$18</definedName>
    <definedName name="machinery" localSheetId="25">[129]ANALYSIS!$C$18</definedName>
    <definedName name="Machinery" localSheetId="15">#REF!</definedName>
    <definedName name="machinery" localSheetId="20">#REF!</definedName>
    <definedName name="machinery">#REF!</definedName>
    <definedName name="MADHU" localSheetId="22">#REF!</definedName>
    <definedName name="MADHU" localSheetId="20">#REF!</definedName>
    <definedName name="MADHU">#REF!</definedName>
    <definedName name="madhu218" localSheetId="22">#REF!</definedName>
    <definedName name="madhu218" localSheetId="20">#REF!</definedName>
    <definedName name="madhu218">#REF!</definedName>
    <definedName name="mahan">#REF!</definedName>
    <definedName name="main">#REF!</definedName>
    <definedName name="MainRelay">#REF!</definedName>
    <definedName name="majord" localSheetId="3">#REF!</definedName>
    <definedName name="majord">#REF!</definedName>
    <definedName name="majororders" localSheetId="3">#REF!</definedName>
    <definedName name="majororders">#REF!</definedName>
    <definedName name="man">#REF!</definedName>
    <definedName name="man___0">#REF!</definedName>
    <definedName name="man___11">#REF!</definedName>
    <definedName name="man___12">#REF!</definedName>
    <definedName name="MAN_SALE">#REF!</definedName>
    <definedName name="MAN_SALE_FACT">#REF!</definedName>
    <definedName name="manas">#REF!</definedName>
    <definedName name="Manday_Rate">#REF!</definedName>
    <definedName name="manday1">#REF!</definedName>
    <definedName name="manday1___0">#REF!</definedName>
    <definedName name="manday1___11">#REF!</definedName>
    <definedName name="manday1___12">#REF!</definedName>
    <definedName name="MANHOUR">#REF!</definedName>
    <definedName name="mani" hidden="1">{"form-D1",#N/A,FALSE,"FORM-D1";"form-D1_amt",#N/A,FALSE,"FORM-D1"}</definedName>
    <definedName name="Manish" hidden="1">{"form-D1",#N/A,FALSE,"FORM-D1";"form-D1_amt",#N/A,FALSE,"FORM-D1"}</definedName>
    <definedName name="manpower">#REF!</definedName>
    <definedName name="MANU1">#N/A</definedName>
    <definedName name="MANU11">#N/A</definedName>
    <definedName name="MANU111">#N/A</definedName>
    <definedName name="MANU2">#N/A</definedName>
    <definedName name="MANU22">#N/A</definedName>
    <definedName name="MANU222">#N/A</definedName>
    <definedName name="MANU3">#N/A</definedName>
    <definedName name="MANU33">#N/A</definedName>
    <definedName name="MANU333">#N/A</definedName>
    <definedName name="MANU4">#N/A</definedName>
    <definedName name="MANU44">#N/A</definedName>
    <definedName name="MANU444">#N/A</definedName>
    <definedName name="MANU5">#N/A</definedName>
    <definedName name="MANU55">#N/A</definedName>
    <definedName name="MANU555">#N/A</definedName>
    <definedName name="MARAN">#REF!</definedName>
    <definedName name="march_qty">#REF!</definedName>
    <definedName name="Margin" localSheetId="2">'[87]Master data'!$A$56:$B$57</definedName>
    <definedName name="Margin" localSheetId="18">#REF!</definedName>
    <definedName name="Margin" localSheetId="21">'[87]Master data'!$A$56:$B$57</definedName>
    <definedName name="Margin" localSheetId="25">'[87]Master data'!$A$56:$B$57</definedName>
    <definedName name="Margin" localSheetId="15">#REF!</definedName>
    <definedName name="Margin">#REF!</definedName>
    <definedName name="MARGIN_MAN" localSheetId="22">#REF!</definedName>
    <definedName name="MARGIN_MAN" localSheetId="15">#REF!</definedName>
    <definedName name="MARGIN_MAN" localSheetId="20">#REF!</definedName>
    <definedName name="MARGIN_MAN">#REF!</definedName>
    <definedName name="MARGIN_MAT" localSheetId="22">#REF!</definedName>
    <definedName name="MARGIN_MAT" localSheetId="20">#REF!</definedName>
    <definedName name="MARGIN_MAT">#REF!</definedName>
    <definedName name="MARGIN_MISC">#REF!</definedName>
    <definedName name="MARGIN_SC">#REF!</definedName>
    <definedName name="MARGINPLAN">#REF!</definedName>
    <definedName name="MARGINPROJ">#REF!</definedName>
    <definedName name="markuprate" localSheetId="2">'[108]General input'!$B$3</definedName>
    <definedName name="markuprate" localSheetId="18">#REF!</definedName>
    <definedName name="markuprate" localSheetId="21">'[108]General input'!$B$3</definedName>
    <definedName name="markuprate" localSheetId="25">'[108]General input'!$B$3</definedName>
    <definedName name="markuprate" localSheetId="15">#REF!</definedName>
    <definedName name="markuprate">#REF!</definedName>
    <definedName name="mason" localSheetId="15">#REF!</definedName>
    <definedName name="mason">#REF!</definedName>
    <definedName name="mason1" localSheetId="2">'[22]Labour &amp; Plant'!$C$14</definedName>
    <definedName name="mason1" localSheetId="22">#REF!</definedName>
    <definedName name="mason1" localSheetId="18">#REF!</definedName>
    <definedName name="mason1" localSheetId="21">'[22]Labour &amp; Plant'!$C$14</definedName>
    <definedName name="mason1" localSheetId="25">'[22]Labour &amp; Plant'!$C$14</definedName>
    <definedName name="Mason1" localSheetId="15">#REF!</definedName>
    <definedName name="mason1" localSheetId="20">#REF!</definedName>
    <definedName name="mason1">#REF!</definedName>
    <definedName name="mason2" localSheetId="2">'[22]Labour &amp; Plant'!$C$15</definedName>
    <definedName name="mason2" localSheetId="18">#REF!</definedName>
    <definedName name="mason2" localSheetId="21">'[22]Labour &amp; Plant'!$C$15</definedName>
    <definedName name="mason2" localSheetId="25">'[22]Labour &amp; Plant'!$C$15</definedName>
    <definedName name="mason2" localSheetId="15">#REF!</definedName>
    <definedName name="mason2">#REF!</definedName>
    <definedName name="MASTER" localSheetId="22">#REF!</definedName>
    <definedName name="MASTER" localSheetId="15">#REF!</definedName>
    <definedName name="MASTER" localSheetId="20">#REF!</definedName>
    <definedName name="MASTER">#REF!</definedName>
    <definedName name="Mat_Percentage" localSheetId="22">#REF!</definedName>
    <definedName name="Mat_Percentage" localSheetId="20">#REF!</definedName>
    <definedName name="Mat_Percentage">#REF!</definedName>
    <definedName name="MAT_RATE_ENTRY" localSheetId="2">'[30]INPUT SHEET'!$B$540:$D$555</definedName>
    <definedName name="MAT_RATE_ENTRY" localSheetId="18">#REF!</definedName>
    <definedName name="MAT_RATE_ENTRY" localSheetId="21">'[30]INPUT SHEET'!$B$540:$D$555</definedName>
    <definedName name="MAT_RATE_ENTRY" localSheetId="25">'[30]INPUT SHEET'!$B$540:$D$555</definedName>
    <definedName name="MAT_RATE_ENTRY" localSheetId="15">#REF!</definedName>
    <definedName name="MAT_RATE_ENTRY">#REF!</definedName>
    <definedName name="MAT_SALE" localSheetId="22">#REF!</definedName>
    <definedName name="MAT_SALE" localSheetId="15">#REF!</definedName>
    <definedName name="MAT_SALE" localSheetId="20">#REF!</definedName>
    <definedName name="MAT_SALE">#REF!</definedName>
    <definedName name="MAT_SALE_FAC" localSheetId="22">#REF!</definedName>
    <definedName name="MAT_SALE_FAC" localSheetId="20">#REF!</definedName>
    <definedName name="MAT_SALE_FAC">#REF!</definedName>
    <definedName name="Mat_Sales">#REF!</definedName>
    <definedName name="Match4" localSheetId="2">[130]MPR_PA_1!$B$5:$AM$5</definedName>
    <definedName name="Match4" localSheetId="18">#REF!</definedName>
    <definedName name="Match4" localSheetId="21">[130]MPR_PA_1!$B$5:$AM$5</definedName>
    <definedName name="Match4" localSheetId="25">[130]MPR_PA_1!$B$5:$AM$5</definedName>
    <definedName name="Match4" localSheetId="15">#REF!</definedName>
    <definedName name="Match4">#REF!</definedName>
    <definedName name="mate" localSheetId="2">[44]Labour!$D$20</definedName>
    <definedName name="mate" localSheetId="18">#REF!</definedName>
    <definedName name="mate" localSheetId="21">[44]Labour!$D$20</definedName>
    <definedName name="mate" localSheetId="25">[44]Labour!$D$20</definedName>
    <definedName name="mate" localSheetId="15">#REF!</definedName>
    <definedName name="mate">#REF!</definedName>
    <definedName name="Material" localSheetId="22">#REF!</definedName>
    <definedName name="Material" localSheetId="15">#REF!</definedName>
    <definedName name="Material" localSheetId="20">#REF!</definedName>
    <definedName name="Material">#REF!</definedName>
    <definedName name="MatGSB" localSheetId="2">'[122]GSB+WMM'!$H$212</definedName>
    <definedName name="MatGSB" localSheetId="18">#REF!</definedName>
    <definedName name="MatGSB" localSheetId="21">'[122]GSB+WMM'!$H$212</definedName>
    <definedName name="MatGSB" localSheetId="25">'[122]GSB+WMM'!$H$212</definedName>
    <definedName name="MatGSB" localSheetId="15">#REF!</definedName>
    <definedName name="MatGSB">#REF!</definedName>
    <definedName name="MATHS" localSheetId="22">#REF!</definedName>
    <definedName name="MATHS" localSheetId="15">#REF!</definedName>
    <definedName name="MATHS" localSheetId="20">#REF!</definedName>
    <definedName name="MATHS">#REF!</definedName>
    <definedName name="MatM20" localSheetId="2">[63]RA!$L$51</definedName>
    <definedName name="MatM20" localSheetId="18">#REF!</definedName>
    <definedName name="MatM20" localSheetId="21">[63]RA!$L$51</definedName>
    <definedName name="MatM20" localSheetId="25">[63]RA!$L$51</definedName>
    <definedName name="MatM20" localSheetId="15">#REF!</definedName>
    <definedName name="MatM20">#REF!</definedName>
    <definedName name="MatM25" localSheetId="2">[63]RA!$J$51</definedName>
    <definedName name="MatM25" localSheetId="18">#REF!</definedName>
    <definedName name="MatM25" localSheetId="21">[63]RA!$J$51</definedName>
    <definedName name="MatM25" localSheetId="25">[63]RA!$J$51</definedName>
    <definedName name="MatM25" localSheetId="15">#REF!</definedName>
    <definedName name="MatM25">#REF!</definedName>
    <definedName name="MatM35" localSheetId="2">[63]RA!$F$51</definedName>
    <definedName name="MatM35" localSheetId="18">#REF!</definedName>
    <definedName name="MatM35" localSheetId="21">[63]RA!$F$51</definedName>
    <definedName name="MatM35" localSheetId="25">[63]RA!$F$51</definedName>
    <definedName name="MatM35" localSheetId="15">#REF!</definedName>
    <definedName name="MatM35">#REF!</definedName>
    <definedName name="MatM35Piling" localSheetId="2">[57]RA!$T$52</definedName>
    <definedName name="MatM35Piling" localSheetId="18">#REF!</definedName>
    <definedName name="MatM35Piling" localSheetId="21">[57]RA!$T$52</definedName>
    <definedName name="MatM35Piling" localSheetId="25">[57]RA!$T$52</definedName>
    <definedName name="MatM35Piling" localSheetId="15">#REF!</definedName>
    <definedName name="MatM35Piling">#REF!</definedName>
    <definedName name="MatM40" localSheetId="2">[63]RA!$V$51</definedName>
    <definedName name="MatM40" localSheetId="18">#REF!</definedName>
    <definedName name="MatM40" localSheetId="21">[63]RA!$V$51</definedName>
    <definedName name="MatM40" localSheetId="25">[63]RA!$V$51</definedName>
    <definedName name="MatM40" localSheetId="15">#REF!</definedName>
    <definedName name="MatM40">#REF!</definedName>
    <definedName name="MatM50" localSheetId="2">[57]RA!$X$52</definedName>
    <definedName name="MatM50" localSheetId="18">#REF!</definedName>
    <definedName name="MatM50" localSheetId="21">[57]RA!$X$52</definedName>
    <definedName name="MatM50" localSheetId="25">[57]RA!$X$52</definedName>
    <definedName name="MatM50" localSheetId="15">#REF!</definedName>
    <definedName name="MatM50">#REF!</definedName>
    <definedName name="MatM60" localSheetId="2">[57]RA!$V$52</definedName>
    <definedName name="MatM60" localSheetId="18">#REF!</definedName>
    <definedName name="MatM60" localSheetId="21">[57]RA!$V$52</definedName>
    <definedName name="MatM60" localSheetId="25">[57]RA!$V$52</definedName>
    <definedName name="MatM60" localSheetId="15">#REF!</definedName>
    <definedName name="MatM60">#REF!</definedName>
    <definedName name="Matpilecap" localSheetId="2">[131]Analysis!$H$69</definedName>
    <definedName name="Matpilecap" localSheetId="18">#REF!</definedName>
    <definedName name="Matpilecap" localSheetId="21">[131]Analysis!$H$69</definedName>
    <definedName name="Matpilecap" localSheetId="25">[131]Analysis!$H$69</definedName>
    <definedName name="Matpilecap" localSheetId="15">#REF!</definedName>
    <definedName name="Matpilecap">#REF!</definedName>
    <definedName name="MatPiling" localSheetId="2">[74]Pil!$H$72</definedName>
    <definedName name="MatPiling" localSheetId="18">#REF!</definedName>
    <definedName name="MatPiling" localSheetId="21">[74]Pil!$H$72</definedName>
    <definedName name="MatPiling" localSheetId="25">[74]Pil!$H$72</definedName>
    <definedName name="MatPiling" localSheetId="15">#REF!</definedName>
    <definedName name="MatPiling">#REF!</definedName>
    <definedName name="MatWMM" localSheetId="2">'[122]GSB+WMM'!$H$205</definedName>
    <definedName name="MatWMM" localSheetId="18">#REF!</definedName>
    <definedName name="MatWMM" localSheetId="21">'[122]GSB+WMM'!$H$205</definedName>
    <definedName name="MatWMM" localSheetId="25">'[122]GSB+WMM'!$H$205</definedName>
    <definedName name="MatWMM" localSheetId="15">#REF!</definedName>
    <definedName name="MatWMM">#REF!</definedName>
    <definedName name="MaxLegDownWard" localSheetId="22">#REF!</definedName>
    <definedName name="MaxLegDownWard" localSheetId="15">#REF!</definedName>
    <definedName name="MaxLegDownWard" localSheetId="20">#REF!</definedName>
    <definedName name="MaxLegDownWard">#REF!</definedName>
    <definedName name="MaxLegShear" localSheetId="22">#REF!</definedName>
    <definedName name="MaxLegShear" localSheetId="20">#REF!</definedName>
    <definedName name="MaxLegShear">#REF!</definedName>
    <definedName name="MaxLegUplift">#REF!</definedName>
    <definedName name="MaxSNo">#REF!</definedName>
    <definedName name="mazdoor" localSheetId="2">[44]Labour!$D$19</definedName>
    <definedName name="mazdoor" localSheetId="18">#REF!</definedName>
    <definedName name="mazdoor" localSheetId="21">[44]Labour!$D$19</definedName>
    <definedName name="mazdoor" localSheetId="25">[44]Labour!$D$19</definedName>
    <definedName name="mazdoor" localSheetId="15">#REF!</definedName>
    <definedName name="mazdoor">#REF!</definedName>
    <definedName name="MAZI" localSheetId="15">#REF!</definedName>
    <definedName name="MAZI">#REF!</definedName>
    <definedName name="MB" localSheetId="2">INDEX(#REF!,MATCH(#REF!,#REF!,0))</definedName>
    <definedName name="Mb" localSheetId="22">#REF!</definedName>
    <definedName name="Mb" localSheetId="18">#REF!</definedName>
    <definedName name="MB" localSheetId="21">INDEX(#REF!,MATCH(#REF!,#REF!,0))</definedName>
    <definedName name="MB" localSheetId="25">INDEX(#REF!,MATCH(#REF!,#REF!,0))</definedName>
    <definedName name="Mb" localSheetId="20">#REF!</definedName>
    <definedName name="Mb">#REF!</definedName>
    <definedName name="Mb_v" localSheetId="2">[112]Timesheet!#REF!</definedName>
    <definedName name="Mb_v" localSheetId="22">#REF!</definedName>
    <definedName name="Mb_v" localSheetId="18">#REF!</definedName>
    <definedName name="Mb_v" localSheetId="21">[112]Timesheet!#REF!</definedName>
    <definedName name="Mb_v" localSheetId="25">[112]Timesheet!#REF!</definedName>
    <definedName name="Mb_v" localSheetId="15">#REF!</definedName>
    <definedName name="Mb_v" localSheetId="20">#REF!</definedName>
    <definedName name="Mb_v">#REF!</definedName>
    <definedName name="mbn">'[106]UNP-NCW '!$F$17</definedName>
    <definedName name="MC" localSheetId="2">INDEX(#REF!,MATCH(#REF!,#REF!,0))</definedName>
    <definedName name="Mc" localSheetId="22">#REF!</definedName>
    <definedName name="Mc" localSheetId="18">#REF!</definedName>
    <definedName name="MC" localSheetId="21">INDEX(#REF!,MATCH(#REF!,#REF!,0))</definedName>
    <definedName name="MC" localSheetId="25">INDEX(#REF!,MATCH(#REF!,#REF!,0))</definedName>
    <definedName name="Mc" localSheetId="20">#REF!</definedName>
    <definedName name="Mc">#REF!</definedName>
    <definedName name="MC_ABB_Imp" localSheetId="22">#REF!</definedName>
    <definedName name="MC_ABB_Imp" localSheetId="20">#REF!</definedName>
    <definedName name="MC_ABB_Imp">#REF!</definedName>
    <definedName name="MC_ABB_local">#REF!</definedName>
    <definedName name="MC_ABB_peenya">#REF!</definedName>
    <definedName name="MC_AIC_Imp">#REF!</definedName>
    <definedName name="MC_AIC_local">#REF!</definedName>
    <definedName name="MC_DEMHW">#REF!</definedName>
    <definedName name="MC_DEMSW">#REF!</definedName>
    <definedName name="MC_FFRHW">#REF!</definedName>
    <definedName name="MC_FFRSW">#REF!</definedName>
    <definedName name="MC_FIMHW">#REF!</definedName>
    <definedName name="MC_FIMSW">#REF!</definedName>
    <definedName name="MC_NOKHW">#REF!</definedName>
    <definedName name="MC_NOKSW">#REF!</definedName>
    <definedName name="MC_NonABB_Imp">#REF!</definedName>
    <definedName name="MC_NonABB_local">#REF!</definedName>
    <definedName name="MC_SEKHW">#REF!</definedName>
    <definedName name="MC_SEKSW">#REF!</definedName>
    <definedName name="MC_SFRHW">#REF!</definedName>
    <definedName name="MC_SFRSW">#REF!</definedName>
    <definedName name="MC_UKPHW">#REF!</definedName>
    <definedName name="MC_UKPSW">#REF!</definedName>
    <definedName name="MC_USDHW">#REF!</definedName>
    <definedName name="MC_USDSW">#REF!</definedName>
    <definedName name="Mc_v" localSheetId="2">[112]Timesheet!#REF!</definedName>
    <definedName name="Mc_v" localSheetId="22">#REF!</definedName>
    <definedName name="Mc_v" localSheetId="18">#REF!</definedName>
    <definedName name="Mc_v" localSheetId="21">[112]Timesheet!#REF!</definedName>
    <definedName name="Mc_v" localSheetId="25">[112]Timesheet!#REF!</definedName>
    <definedName name="Mc_v" localSheetId="15">#REF!</definedName>
    <definedName name="Mc_v" localSheetId="20">#REF!</definedName>
    <definedName name="Mc_v">#REF!</definedName>
    <definedName name="MC_YENHW" localSheetId="22">#REF!</definedName>
    <definedName name="MC_YENHW" localSheetId="20">#REF!</definedName>
    <definedName name="MC_YENHW">#REF!</definedName>
    <definedName name="MC_YENSW" localSheetId="22">#REF!</definedName>
    <definedName name="MC_YENSW" localSheetId="20">#REF!</definedName>
    <definedName name="MC_YENSW">#REF!</definedName>
    <definedName name="mcabb3501i5f">#REF!</definedName>
    <definedName name="mcabb3502i1bc8f">#REF!</definedName>
    <definedName name="mcabb5002i1bc8f">#REF!</definedName>
    <definedName name="MCAR" localSheetId="2">'[26]Cost of O &amp; O'!$F$41</definedName>
    <definedName name="MCAR" localSheetId="18">#REF!</definedName>
    <definedName name="MCAR" localSheetId="21">'[26]Cost of O &amp; O'!$F$41</definedName>
    <definedName name="MCAR" localSheetId="25">'[26]Cost of O &amp; O'!$F$41</definedName>
    <definedName name="MCAR" localSheetId="15">#REF!</definedName>
    <definedName name="MCAR">#REF!</definedName>
    <definedName name="Mcbdo" localSheetId="15">#REF!</definedName>
    <definedName name="Mcbdo">#REF!</definedName>
    <definedName name="MCi" localSheetId="2">#REF!</definedName>
    <definedName name="MCi" localSheetId="22">#REF!</definedName>
    <definedName name="MCi" localSheetId="4">#REF!</definedName>
    <definedName name="MCi" localSheetId="20">#REF!</definedName>
    <definedName name="MCi">#REF!</definedName>
    <definedName name="mcl" localSheetId="21">#REF!</definedName>
    <definedName name="mcl" localSheetId="25">#REF!</definedName>
    <definedName name="mcl">#REF!</definedName>
    <definedName name="mcl33b1" localSheetId="21">#REF!</definedName>
    <definedName name="mcl33b1" localSheetId="25">#REF!</definedName>
    <definedName name="mcl33b1">#REF!</definedName>
    <definedName name="mcl33b2" localSheetId="21">#REF!</definedName>
    <definedName name="mcl33b2" localSheetId="25">#REF!</definedName>
    <definedName name="mcl33b2">#REF!</definedName>
    <definedName name="mcl33b3" localSheetId="21">#REF!</definedName>
    <definedName name="mcl33b3" localSheetId="25">#REF!</definedName>
    <definedName name="mcl33b3">#REF!</definedName>
    <definedName name="mclo">#REF!</definedName>
    <definedName name="mcmc1i5f" localSheetId="22">#REF!</definedName>
    <definedName name="mcmc1i5f" localSheetId="4">#REF!</definedName>
    <definedName name="mcmc1i5f" localSheetId="20">#REF!</definedName>
    <definedName name="mcmc1i5f" localSheetId="3">#REF!</definedName>
    <definedName name="mcmc1i5f">#REF!</definedName>
    <definedName name="mcmc3502i1bc8f" localSheetId="3">#REF!</definedName>
    <definedName name="mcmc3502i1bc8f">#REF!</definedName>
    <definedName name="mcmc5002i1bc8f" localSheetId="3">#REF!</definedName>
    <definedName name="mcmc5002i1bc8f">#REF!</definedName>
    <definedName name="mcpc1i4f">#REF!</definedName>
    <definedName name="Mcwc">#REF!</definedName>
    <definedName name="Mcws">#REF!</definedName>
    <definedName name="MD" localSheetId="2">INDEX(#REF!,MATCH(#REF!,#REF!,0))</definedName>
    <definedName name="Md" localSheetId="18">#REF!</definedName>
    <definedName name="MD" localSheetId="21">INDEX(#REF!,MATCH(#REF!,#REF!,0))</definedName>
    <definedName name="MD" localSheetId="25">INDEX(#REF!,MATCH(#REF!,#REF!,0))</definedName>
    <definedName name="Md">#REF!</definedName>
    <definedName name="Md_v">#REF!</definedName>
    <definedName name="mdp" localSheetId="22">#REF!</definedName>
    <definedName name="mdp" localSheetId="20">#REF!</definedName>
    <definedName name="mdp">#REF!</definedName>
    <definedName name="MDVT_ABSP" localSheetId="22">#REF!</definedName>
    <definedName name="MDVT_ABSP" localSheetId="20">#REF!</definedName>
    <definedName name="MDVT_ABSP" localSheetId="3">#REF!</definedName>
    <definedName name="MDVT_ABSP">#REF!</definedName>
    <definedName name="ME">#REF!</definedName>
    <definedName name="Me_v">#REF!</definedName>
    <definedName name="MeanDepth_Inclusive_of_cover_sl._thk.">#REF!</definedName>
    <definedName name="Meat">#REF!</definedName>
    <definedName name="MENU">#REF!</definedName>
    <definedName name="MET" localSheetId="2">[59]ANALYSIS!$C$9</definedName>
    <definedName name="MET" localSheetId="18">#REF!</definedName>
    <definedName name="MET" localSheetId="21">[59]ANALYSIS!$C$9</definedName>
    <definedName name="MET" localSheetId="25">[59]ANALYSIS!$C$9</definedName>
    <definedName name="MET" localSheetId="15">#REF!</definedName>
    <definedName name="MET">#REF!</definedName>
    <definedName name="Metal_124" localSheetId="2">'[81]Rate Analysis'!$D$436</definedName>
    <definedName name="Metal_124" localSheetId="22">#REF!</definedName>
    <definedName name="Metal_124" localSheetId="18">#REF!</definedName>
    <definedName name="Metal_124" localSheetId="21">'[81]Rate Analysis'!$D$436</definedName>
    <definedName name="Metal_124" localSheetId="25">'[81]Rate Analysis'!$D$436</definedName>
    <definedName name="Metal_124" localSheetId="15">#REF!</definedName>
    <definedName name="Metal_124" localSheetId="20">#REF!</definedName>
    <definedName name="Metal_124">#REF!</definedName>
    <definedName name="Metal12mm">188*1.5</definedName>
    <definedName name="Metal20mm" localSheetId="18">#REF!</definedName>
    <definedName name="Metal20mm">#REF!</definedName>
    <definedName name="Metal40mm" localSheetId="18">#REF!</definedName>
    <definedName name="Metal40mm">#REF!</definedName>
    <definedName name="Metal6mm" localSheetId="18">#REF!</definedName>
    <definedName name="Metal6mm">#REF!</definedName>
    <definedName name="METTL" localSheetId="22">#REF!</definedName>
    <definedName name="METTL" localSheetId="20">#REF!</definedName>
    <definedName name="METTL">#REF!</definedName>
    <definedName name="mf" localSheetId="2" hidden="1">{"'PROFITABILITY'!$A$1:$F$45"}</definedName>
    <definedName name="mf" localSheetId="22" hidden="1">{"'PROFITABILITY'!$A$1:$F$45"}</definedName>
    <definedName name="mf" localSheetId="18" hidden="1">{"'PROFITABILITY'!$A$1:$F$45"}</definedName>
    <definedName name="mf" localSheetId="21" hidden="1">{"'PROFITABILITY'!$A$1:$F$45"}</definedName>
    <definedName name="mf" localSheetId="25" hidden="1">{"'PROFITABILITY'!$A$1:$F$45"}</definedName>
    <definedName name="mf" localSheetId="15" hidden="1">{"'PROFITABILITY'!$A$1:$F$45"}</definedName>
    <definedName name="mf" localSheetId="20" hidden="1">{"'PROFITABILITY'!$A$1:$F$45"}</definedName>
    <definedName name="mf" hidden="1">{"'PROFITABILITY'!$A$1:$F$45"}</definedName>
    <definedName name="MF___0">#REF!</definedName>
    <definedName name="MF___13">#REF!</definedName>
    <definedName name="MF_ABB_local" localSheetId="3">#REF!</definedName>
    <definedName name="MF_ABB_local">#REF!</definedName>
    <definedName name="MF_ABB_peenya" localSheetId="3">#REF!</definedName>
    <definedName name="MF_ABB_peenya">#REF!</definedName>
    <definedName name="MF_AIC_Imp">#REF!</definedName>
    <definedName name="MF_AIC_local">#REF!</definedName>
    <definedName name="MF_AUTImp_ABB">#REF!</definedName>
    <definedName name="MF_AUTImp_NonABB">#REF!</definedName>
    <definedName name="MF_NonABB_local">#REF!</definedName>
    <definedName name="Mf_v">#REF!</definedName>
    <definedName name="mff">#REF!</definedName>
    <definedName name="MFit">#REF!</definedName>
    <definedName name="Mfour">#REF!</definedName>
    <definedName name="MG" localSheetId="22">INDEX(#REF!,MATCH(#REF!,#REF!,0))</definedName>
    <definedName name="MG" localSheetId="18">INDEX(#REF!,MATCH(#REF!,#REF!,0))</definedName>
    <definedName name="MG" localSheetId="21">INDEX(#REF!,MATCH(#REF!,#REF!,0))</definedName>
    <definedName name="MG" localSheetId="25">INDEX(#REF!,MATCH(#REF!,#REF!,0))</definedName>
    <definedName name="Mg" localSheetId="15">#REF!</definedName>
    <definedName name="MG" localSheetId="20">INDEX(#REF!,MATCH(#REF!,#REF!,0))</definedName>
    <definedName name="MG">INDEX(#REF!,MATCH(#REF!,#REF!,0))</definedName>
    <definedName name="Mg_v">#REF!</definedName>
    <definedName name="MH" localSheetId="22">INDEX(#REF!,MATCH(#REF!,#REF!,0))</definedName>
    <definedName name="MH" localSheetId="18">INDEX(#REF!,MATCH(#REF!,#REF!,0))</definedName>
    <definedName name="MH" localSheetId="21">INDEX(#REF!,MATCH(#REF!,#REF!,0))</definedName>
    <definedName name="MH" localSheetId="25">INDEX(#REF!,MATCH(#REF!,#REF!,0))</definedName>
    <definedName name="Mh" localSheetId="15">#REF!</definedName>
    <definedName name="MH" localSheetId="20">INDEX(#REF!,MATCH(#REF!,#REF!,0))</definedName>
    <definedName name="MH">INDEX(#REF!,MATCH(#REF!,#REF!,0))</definedName>
    <definedName name="Mh_v">#REF!</definedName>
    <definedName name="Mhpc" localSheetId="2">[112]Timesheet!#REF!:[112]Timesheet!#REF!</definedName>
    <definedName name="Mhpc" localSheetId="22">#REF!:#REF!</definedName>
    <definedName name="Mhpc" localSheetId="21">[112]Timesheet!#REF!:[112]Timesheet!#REF!</definedName>
    <definedName name="Mhpc" localSheetId="25">[112]Timesheet!#REF!:[112]Timesheet!#REF!</definedName>
    <definedName name="Mhpc" localSheetId="15">#REF!:#REF!</definedName>
    <definedName name="Mhpc" localSheetId="20">#REF!:#REF!</definedName>
    <definedName name="Mhpc">#REF!:#REF!</definedName>
    <definedName name="Mhpipd" localSheetId="2">[112]Timesheet!#REF!</definedName>
    <definedName name="Mhpipd" localSheetId="22">#REF!</definedName>
    <definedName name="Mhpipd" localSheetId="18">#REF!</definedName>
    <definedName name="Mhpipd" localSheetId="21">[112]Timesheet!#REF!</definedName>
    <definedName name="Mhpipd" localSheetId="25">[112]Timesheet!#REF!</definedName>
    <definedName name="Mhpipd" localSheetId="15">#REF!</definedName>
    <definedName name="Mhpipd" localSheetId="20">#REF!</definedName>
    <definedName name="Mhpipd">#REF!</definedName>
    <definedName name="Mhps" localSheetId="2">[112]Timesheet!#REF!</definedName>
    <definedName name="Mhps" localSheetId="22">#REF!</definedName>
    <definedName name="Mhps" localSheetId="18">#REF!</definedName>
    <definedName name="Mhps" localSheetId="21">[112]Timesheet!#REF!</definedName>
    <definedName name="Mhps" localSheetId="25">[112]Timesheet!#REF!</definedName>
    <definedName name="Mhps" localSheetId="15">#REF!</definedName>
    <definedName name="Mhps" localSheetId="20">#REF!</definedName>
    <definedName name="Mhps">#REF!</definedName>
    <definedName name="MHR" localSheetId="2">#REF!</definedName>
    <definedName name="MHR" localSheetId="22">#REF!</definedName>
    <definedName name="MHR" localSheetId="20">#REF!</definedName>
    <definedName name="MHR">#REF!</definedName>
    <definedName name="MHs_per_MM">#REF!</definedName>
    <definedName name="MI" localSheetId="18">INDEX(#REF!,MATCH(#REF!,#REF!,0))</definedName>
    <definedName name="MI" localSheetId="15">INDEX(#REF!,MATCH(#REF!,#REF!,0))</definedName>
    <definedName name="MI">INDEX(#REF!,MATCH(#REF!,#REF!,0))</definedName>
    <definedName name="microsilica" localSheetId="2">[57]Inputs!$D$17</definedName>
    <definedName name="microsilica" localSheetId="18">#REF!</definedName>
    <definedName name="microsilica" localSheetId="21">[57]Inputs!$D$17</definedName>
    <definedName name="microsilica" localSheetId="25">[57]Inputs!$D$17</definedName>
    <definedName name="microsilica" localSheetId="15">#REF!</definedName>
    <definedName name="microsilica">#REF!</definedName>
    <definedName name="Mild_steel" localSheetId="2">'[44]Materials '!$AV$24</definedName>
    <definedName name="Mild_steel" localSheetId="18">#REF!</definedName>
    <definedName name="Mild_steel" localSheetId="21">'[44]Materials '!$AV$24</definedName>
    <definedName name="Mild_steel" localSheetId="25">'[44]Materials '!$AV$24</definedName>
    <definedName name="Mild_steel" localSheetId="15">#REF!</definedName>
    <definedName name="Mild_steel">#REF!</definedName>
    <definedName name="mille" localSheetId="2">[82]CHIFLET!$B$34</definedName>
    <definedName name="mille" localSheetId="18">#REF!</definedName>
    <definedName name="mille" localSheetId="21">[82]CHIFLET!$B$34</definedName>
    <definedName name="mille" localSheetId="25">[82]CHIFLET!$B$34</definedName>
    <definedName name="mille" localSheetId="15">#REF!</definedName>
    <definedName name="mille">#REF!</definedName>
    <definedName name="MinSM" localSheetId="22">#REF!</definedName>
    <definedName name="MinSM" localSheetId="15">#REF!</definedName>
    <definedName name="MinSM" localSheetId="20">#REF!</definedName>
    <definedName name="MinSM">#REF!</definedName>
    <definedName name="MinSNo">#REF!</definedName>
    <definedName name="Mipc" localSheetId="2">[112]Timesheet!#REF!:[112]Timesheet!#REF!</definedName>
    <definedName name="Mipc" localSheetId="22">#REF!:#REF!</definedName>
    <definedName name="Mipc" localSheetId="18">#REF!:#REF!</definedName>
    <definedName name="Mipc" localSheetId="21">[112]Timesheet!#REF!:[112]Timesheet!#REF!</definedName>
    <definedName name="Mipc" localSheetId="25">[112]Timesheet!#REF!:[112]Timesheet!#REF!</definedName>
    <definedName name="Mipc" localSheetId="20">#REF!:#REF!</definedName>
    <definedName name="Mipc">#REF!:#REF!</definedName>
    <definedName name="Mips" localSheetId="2">[112]Timesheet!#REF!</definedName>
    <definedName name="Mips" localSheetId="22">#REF!</definedName>
    <definedName name="Mips" localSheetId="18">#REF!</definedName>
    <definedName name="Mips" localSheetId="21">[112]Timesheet!#REF!</definedName>
    <definedName name="Mips" localSheetId="25">[112]Timesheet!#REF!</definedName>
    <definedName name="Mips" localSheetId="15">#REF!</definedName>
    <definedName name="Mips" localSheetId="20">#REF!</definedName>
    <definedName name="Mips">#REF!</definedName>
    <definedName name="misc" localSheetId="2">#REF!</definedName>
    <definedName name="misc" localSheetId="22">#REF!</definedName>
    <definedName name="misc" localSheetId="20">#REF!</definedName>
    <definedName name="misc">#REF!</definedName>
    <definedName name="Misc_charges" localSheetId="2">#REF!</definedName>
    <definedName name="Misc_charges">#REF!</definedName>
    <definedName name="Misc_Sales">#REF!</definedName>
    <definedName name="Mix_15" localSheetId="2">'[28]Mix Design'!$P$11</definedName>
    <definedName name="Mix_15" localSheetId="18">#REF!</definedName>
    <definedName name="Mix_15" localSheetId="21">'[28]Mix Design'!$P$11</definedName>
    <definedName name="Mix_15" localSheetId="25">'[28]Mix Design'!$P$11</definedName>
    <definedName name="Mix_15" localSheetId="15">#REF!</definedName>
    <definedName name="Mix_15">#REF!</definedName>
    <definedName name="Mix_30" localSheetId="2">'[28]Mix Design'!$P$14</definedName>
    <definedName name="Mix_30" localSheetId="18">#REF!</definedName>
    <definedName name="Mix_30" localSheetId="21">'[28]Mix Design'!$P$14</definedName>
    <definedName name="Mix_30" localSheetId="25">'[28]Mix Design'!$P$14</definedName>
    <definedName name="Mix_30" localSheetId="15">#REF!</definedName>
    <definedName name="Mix_30">#REF!</definedName>
    <definedName name="MJ" localSheetId="18">INDEX(#REF!,MATCH(#REF!,#REF!,0))</definedName>
    <definedName name="MJ" localSheetId="15">INDEX(#REF!,MATCH(#REF!,#REF!,0))</definedName>
    <definedName name="MJ">INDEX(#REF!,MATCH(#REF!,#REF!,0))</definedName>
    <definedName name="MK" localSheetId="18">INDEX(#REF!,MATCH(#REF!,#REF!,0))</definedName>
    <definedName name="MK" localSheetId="21">INDEX(#REF!,MATCH(#REF!,#REF!,0))</definedName>
    <definedName name="MK" localSheetId="25">INDEX(#REF!,MATCH(#REF!,#REF!,0))</definedName>
    <definedName name="MK" localSheetId="15">INDEX(#REF!,MATCH(#REF!,#REF!,0))</definedName>
    <definedName name="MK">INDEX(#REF!,MATCH(#REF!,#REF!,0))</definedName>
    <definedName name="MKP" localSheetId="22">#REF!</definedName>
    <definedName name="MKP" localSheetId="20">#REF!</definedName>
    <definedName name="MKP">#REF!</definedName>
    <definedName name="ML" localSheetId="22">INDEX(#REF!,MATCH(#REF!,#REF!,0))</definedName>
    <definedName name="ML" localSheetId="18">INDEX(#REF!,MATCH(#REF!,#REF!,0))</definedName>
    <definedName name="ML" localSheetId="21">INDEX(#REF!,MATCH(#REF!,#REF!,0))</definedName>
    <definedName name="ML" localSheetId="25">INDEX(#REF!,MATCH(#REF!,#REF!,0))</definedName>
    <definedName name="ml" localSheetId="15">#REF!</definedName>
    <definedName name="ML" localSheetId="20">INDEX(#REF!,MATCH(#REF!,#REF!,0))</definedName>
    <definedName name="ML">INDEX(#REF!,MATCH(#REF!,#REF!,0))</definedName>
    <definedName name="ml33b1" localSheetId="21">#REF!</definedName>
    <definedName name="ml33b1" localSheetId="25">#REF!</definedName>
    <definedName name="ml33b1">#REF!</definedName>
    <definedName name="ml33b2" localSheetId="21">#REF!</definedName>
    <definedName name="ml33b2" localSheetId="25">#REF!</definedName>
    <definedName name="ml33b2">#REF!</definedName>
    <definedName name="ml33b3" localSheetId="21">#REF!</definedName>
    <definedName name="ml33b3" localSheetId="25">#REF!</definedName>
    <definedName name="ml33b3">#REF!</definedName>
    <definedName name="ml33kv" localSheetId="21">#REF!</definedName>
    <definedName name="ml33kv" localSheetId="25">#REF!</definedName>
    <definedName name="ml33kv">#REF!</definedName>
    <definedName name="mlbs">#REF!</definedName>
    <definedName name="mlc33b1" localSheetId="21">#REF!</definedName>
    <definedName name="mlc33b1" localSheetId="25">#REF!</definedName>
    <definedName name="mlc33b1">#REF!</definedName>
    <definedName name="mlc33b2" localSheetId="21">#REF!</definedName>
    <definedName name="mlc33b2" localSheetId="25">#REF!</definedName>
    <definedName name="mlc33b2">#REF!</definedName>
    <definedName name="mlc33b3" localSheetId="21">#REF!</definedName>
    <definedName name="mlc33b3" localSheetId="25">#REF!</definedName>
    <definedName name="mlc33b3">#REF!</definedName>
    <definedName name="mlclf" localSheetId="21">#REF!</definedName>
    <definedName name="mlclf" localSheetId="25">#REF!</definedName>
    <definedName name="mlclf">#REF!</definedName>
    <definedName name="mld">#REF!</definedName>
    <definedName name="mll">#REF!</definedName>
    <definedName name="mllf" localSheetId="21">#REF!</definedName>
    <definedName name="mllf" localSheetId="25">#REF!</definedName>
    <definedName name="mllf">#REF!</definedName>
    <definedName name="Mlpc" localSheetId="2">[112]Timesheet!#REF!</definedName>
    <definedName name="Mlpc" localSheetId="22">#REF!</definedName>
    <definedName name="Mlpc" localSheetId="18">#REF!</definedName>
    <definedName name="Mlpc" localSheetId="21">[112]Timesheet!#REF!</definedName>
    <definedName name="Mlpc" localSheetId="25">[112]Timesheet!#REF!</definedName>
    <definedName name="Mlpc" localSheetId="15">#REF!</definedName>
    <definedName name="Mlpc" localSheetId="20">#REF!</definedName>
    <definedName name="Mlpc">#REF!</definedName>
    <definedName name="Mlpd" localSheetId="2">[112]Timesheet!#REF!</definedName>
    <definedName name="Mlpd" localSheetId="22">#REF!</definedName>
    <definedName name="Mlpd" localSheetId="18">#REF!</definedName>
    <definedName name="Mlpd" localSheetId="21">[112]Timesheet!#REF!</definedName>
    <definedName name="Mlpd" localSheetId="25">[112]Timesheet!#REF!</definedName>
    <definedName name="Mlpd" localSheetId="15">#REF!</definedName>
    <definedName name="Mlpd" localSheetId="20">#REF!</definedName>
    <definedName name="Mlpd">#REF!</definedName>
    <definedName name="Mlps" localSheetId="2">[112]Timesheet!#REF!</definedName>
    <definedName name="Mlps" localSheetId="22">#REF!</definedName>
    <definedName name="Mlps" localSheetId="18">#REF!</definedName>
    <definedName name="Mlps" localSheetId="21">[112]Timesheet!#REF!</definedName>
    <definedName name="Mlps" localSheetId="25">[112]Timesheet!#REF!</definedName>
    <definedName name="Mlps" localSheetId="15">#REF!</definedName>
    <definedName name="Mlps" localSheetId="20">#REF!</definedName>
    <definedName name="Mlps">#REF!</definedName>
    <definedName name="mlt">#REF!</definedName>
    <definedName name="mltf" localSheetId="21">#REF!</definedName>
    <definedName name="mltf" localSheetId="25">#REF!</definedName>
    <definedName name="mltf" localSheetId="15">#REF!</definedName>
    <definedName name="mltf">#REF!</definedName>
    <definedName name="MM" localSheetId="22">#REF!</definedName>
    <definedName name="MM" localSheetId="20">#REF!</definedName>
    <definedName name="MM">#REF!</definedName>
    <definedName name="MM3_to_M3">0.000001</definedName>
    <definedName name="mmm" localSheetId="2">#REF!</definedName>
    <definedName name="mmm" localSheetId="22">#REF!</definedName>
    <definedName name="mmm" localSheetId="15">#REF!</definedName>
    <definedName name="mmm" localSheetId="20">#REF!</definedName>
    <definedName name="mmm">#REF!</definedName>
    <definedName name="mmmmmmmmmm">#REF!</definedName>
    <definedName name="MN" localSheetId="2">#REF!</definedName>
    <definedName name="MN">#REF!</definedName>
    <definedName name="mnk">#REF!</definedName>
    <definedName name="mo" localSheetId="2">#REF!</definedName>
    <definedName name="mo">#REF!</definedName>
    <definedName name="modassar">#REF!</definedName>
    <definedName name="mode_list">#REF!</definedName>
    <definedName name="ModelNo">#REF!</definedName>
    <definedName name="modified">'[132]Load Details-220kV'!#REF!</definedName>
    <definedName name="modvat" localSheetId="22">#REF!</definedName>
    <definedName name="modvat" localSheetId="20">#REF!</definedName>
    <definedName name="modvat" localSheetId="3">#REF!</definedName>
    <definedName name="modvat">#REF!</definedName>
    <definedName name="Mone">#REF!</definedName>
    <definedName name="MONEY" localSheetId="2">#REF!,#REF!</definedName>
    <definedName name="MONEY" localSheetId="22">#REF!,#REF!</definedName>
    <definedName name="MONEY" localSheetId="15">#REF!,#REF!</definedName>
    <definedName name="MONEY" localSheetId="20">#REF!,#REF!</definedName>
    <definedName name="MONEY">#REF!,#REF!</definedName>
    <definedName name="monomode" localSheetId="2">#REF!</definedName>
    <definedName name="monomode" localSheetId="22">#REF!</definedName>
    <definedName name="monomode" localSheetId="15">#REF!</definedName>
    <definedName name="monomode" localSheetId="20">#REF!</definedName>
    <definedName name="monomode">#REF!</definedName>
    <definedName name="Montagesatz" localSheetId="2">#REF!</definedName>
    <definedName name="Montagesatz" localSheetId="15">#REF!</definedName>
    <definedName name="Montagesatz">#REF!</definedName>
    <definedName name="Month" localSheetId="22">#REF!</definedName>
    <definedName name="Month" localSheetId="21">#REF!</definedName>
    <definedName name="Month" localSheetId="25">#REF!</definedName>
    <definedName name="Month" localSheetId="20">#REF!</definedName>
    <definedName name="Month">#REF!</definedName>
    <definedName name="Monthly" localSheetId="22">#REF!</definedName>
    <definedName name="Monthly" localSheetId="20">#REF!</definedName>
    <definedName name="Monthly">#REF!</definedName>
    <definedName name="monthprogress">'[133]Progress Graphs'!$A$4:$K$23</definedName>
    <definedName name="months">#REF!</definedName>
    <definedName name="MonthYear">'[94]Data Sheet'!$A$2:$A$50</definedName>
    <definedName name="MOO">#REF!</definedName>
    <definedName name="MoreFruit">#REF!</definedName>
    <definedName name="MoreItem">#REF!</definedName>
    <definedName name="MoreItems">#REF!</definedName>
    <definedName name="mortar12" localSheetId="2">[63]RA!$G$115</definedName>
    <definedName name="mortar12" localSheetId="18">#REF!</definedName>
    <definedName name="mortar12" localSheetId="21">[63]RA!$G$115</definedName>
    <definedName name="mortar12" localSheetId="25">[63]RA!$G$115</definedName>
    <definedName name="mortar12" localSheetId="15">#REF!</definedName>
    <definedName name="mortar12">#REF!</definedName>
    <definedName name="MP" localSheetId="2" hidden="1">{#N/A,#N/A,FALSE,"CCTV"}</definedName>
    <definedName name="MP" localSheetId="22" hidden="1">{#N/A,#N/A,FALSE,"CCTV"}</definedName>
    <definedName name="MP" localSheetId="18" hidden="1">{#N/A,#N/A,FALSE,"CCTV"}</definedName>
    <definedName name="MP" localSheetId="21" hidden="1">{#N/A,#N/A,FALSE,"CCTV"}</definedName>
    <definedName name="MP" localSheetId="25" hidden="1">{#N/A,#N/A,FALSE,"CCTV"}</definedName>
    <definedName name="MP" localSheetId="15" hidden="1">{#N/A,#N/A,FALSE,"CCTV"}</definedName>
    <definedName name="MP" localSheetId="20" hidden="1">{#N/A,#N/A,FALSE,"CCTV"}</definedName>
    <definedName name="MP" hidden="1">{#N/A,#N/A,FALSE,"CCTV"}</definedName>
    <definedName name="MPbackup" localSheetId="2">[134]S1BOQ!$HS$1</definedName>
    <definedName name="MPbackup" localSheetId="18">#REF!</definedName>
    <definedName name="MPbackup" localSheetId="21">[134]S1BOQ!$HS$1</definedName>
    <definedName name="MPbackup" localSheetId="25">[134]S1BOQ!$HS$1</definedName>
    <definedName name="MPbackup" localSheetId="15">#REF!</definedName>
    <definedName name="MPbackup">#REF!</definedName>
    <definedName name="MPMOB" localSheetId="2">#REF!</definedName>
    <definedName name="MPMOB" localSheetId="22">#REF!</definedName>
    <definedName name="MPMOB" localSheetId="15">#REF!</definedName>
    <definedName name="MPMOB" localSheetId="20">#REF!</definedName>
    <definedName name="MPMOB">#REF!</definedName>
    <definedName name="MPwr_Percent" localSheetId="2">#REF!</definedName>
    <definedName name="MPwr_Percent" localSheetId="22">#REF!</definedName>
    <definedName name="MPwr_Percent" localSheetId="20">#REF!</definedName>
    <definedName name="MPwr_Percent">#REF!</definedName>
    <definedName name="Mpwr_Sales" localSheetId="22">#REF!</definedName>
    <definedName name="Mpwr_Sales" localSheetId="20">#REF!</definedName>
    <definedName name="Mpwr_Sales">#REF!</definedName>
    <definedName name="ms" localSheetId="21">125</definedName>
    <definedName name="ms" localSheetId="25">125</definedName>
    <definedName name="ms">125</definedName>
    <definedName name="MS.NO" localSheetId="22">#REF!</definedName>
    <definedName name="MS.NO" localSheetId="20">#REF!</definedName>
    <definedName name="MS.NO">#REF!</definedName>
    <definedName name="MS_Royalty" localSheetId="22">#REF!</definedName>
    <definedName name="MS_Royalty" localSheetId="20">#REF!</definedName>
    <definedName name="MS_Royalty" localSheetId="3">#REF!</definedName>
    <definedName name="MS_Royalty">#REF!</definedName>
    <definedName name="MS200202rev2">#REF!</definedName>
    <definedName name="ms2002may1706">#REF!</definedName>
    <definedName name="Msbdo">#REF!</definedName>
    <definedName name="msc">#REF!</definedName>
    <definedName name="msj">#REF!</definedName>
    <definedName name="msjune1807">#REF!</definedName>
    <definedName name="MSL">#REF!</definedName>
    <definedName name="mss" localSheetId="21">#REF!</definedName>
    <definedName name="mss" localSheetId="25">#REF!</definedName>
    <definedName name="mss">#REF!</definedName>
    <definedName name="Mthree">#REF!</definedName>
    <definedName name="MTR">#REF!</definedName>
    <definedName name="mu" localSheetId="22">#REF!</definedName>
    <definedName name="mu" localSheetId="15">110</definedName>
    <definedName name="mu" localSheetId="20">#REF!</definedName>
    <definedName name="mu">#REF!</definedName>
    <definedName name="mue" localSheetId="22">#REF!</definedName>
    <definedName name="mue" localSheetId="15">#REF!</definedName>
    <definedName name="mue" localSheetId="20">#REF!</definedName>
    <definedName name="mue">#REF!</definedName>
    <definedName name="mugab" localSheetId="22">#REF!</definedName>
    <definedName name="mugab" localSheetId="20">#REF!</definedName>
    <definedName name="mugab">#REF!</definedName>
    <definedName name="mullootubnomtau" localSheetId="22">#REF!</definedName>
    <definedName name="mullootubnomtau" localSheetId="20">#REF!</definedName>
    <definedName name="mullootubnomtau">#REF!</definedName>
    <definedName name="mullootubnumcol">#REF!</definedName>
    <definedName name="MultipleSets">#REF!</definedName>
    <definedName name="MultipleSetsArea">#REF!</definedName>
    <definedName name="MultipleSetsLabel">#REF!</definedName>
    <definedName name="MultipleSetsPrice">#REF!</definedName>
    <definedName name="MUNION">#REF!</definedName>
    <definedName name="MUNON">#REF!</definedName>
    <definedName name="MUTP">#REF!</definedName>
    <definedName name="MVAR50">#REF!</definedName>
    <definedName name="MVAR63">#REF!</definedName>
    <definedName name="MVAR80">#REF!</definedName>
    <definedName name="MVP_Total" localSheetId="3">#REF!</definedName>
    <definedName name="MVP_Total">#REF!</definedName>
    <definedName name="MyList">#REF!</definedName>
    <definedName name="n">#REF!</definedName>
    <definedName name="N___0">#REF!</definedName>
    <definedName name="N___13">#REF!</definedName>
    <definedName name="n1x">#REF!</definedName>
    <definedName name="n1xx">#REF!</definedName>
    <definedName name="n1y">#REF!</definedName>
    <definedName name="n1yy">#REF!</definedName>
    <definedName name="n2x">#REF!</definedName>
    <definedName name="n2xx">#REF!</definedName>
    <definedName name="n2y">#REF!</definedName>
    <definedName name="n2yy">#REF!</definedName>
    <definedName name="NA" localSheetId="18">INDEX(#REF!,MATCH(#REF!,#REF!,0))</definedName>
    <definedName name="NA" localSheetId="21">INDEX(#REF!,MATCH(#REF!,#REF!,0))</definedName>
    <definedName name="NA" localSheetId="25">INDEX(#REF!,MATCH(#REF!,#REF!,0))</definedName>
    <definedName name="NA" localSheetId="15">INDEX(#REF!,MATCH(#REF!,#REF!,0))</definedName>
    <definedName name="NA">INDEX(#REF!,MATCH(#REF!,#REF!,0))</definedName>
    <definedName name="NAAC">#REF!</definedName>
    <definedName name="NAAR">#REF!</definedName>
    <definedName name="name">#REF!</definedName>
    <definedName name="Name_Company" localSheetId="21">#REF!</definedName>
    <definedName name="Name_Company" localSheetId="25">#REF!</definedName>
    <definedName name="Name_Company">#REF!</definedName>
    <definedName name="Name_Project" localSheetId="21">#REF!</definedName>
    <definedName name="Name_Project" localSheetId="25">#REF!</definedName>
    <definedName name="Name_Project">#REF!</definedName>
    <definedName name="nameofbags">#REF!</definedName>
    <definedName name="Nature">#REF!</definedName>
    <definedName name="NB" localSheetId="18">INDEX(#REF!,MATCH(#REF!,#REF!,0))</definedName>
    <definedName name="NB" localSheetId="21">INDEX(#REF!,MATCH(#REF!,#REF!,0))</definedName>
    <definedName name="NB" localSheetId="25">INDEX(#REF!,MATCH(#REF!,#REF!,0))</definedName>
    <definedName name="NB" localSheetId="15">INDEX(#REF!,MATCH(#REF!,#REF!,0))</definedName>
    <definedName name="NB">INDEX(#REF!,MATCH(#REF!,#REF!,0))</definedName>
    <definedName name="NC" localSheetId="18">INDEX(#REF!,MATCH(#REF!,#REF!,0))</definedName>
    <definedName name="NC" localSheetId="21">INDEX(#REF!,MATCH(#REF!,#REF!,0))</definedName>
    <definedName name="NC" localSheetId="25">INDEX(#REF!,MATCH(#REF!,#REF!,0))</definedName>
    <definedName name="NC" localSheetId="15">INDEX(#REF!,MATCH(#REF!,#REF!,0))</definedName>
    <definedName name="NC">INDEX(#REF!,MATCH(#REF!,#REF!,0))</definedName>
    <definedName name="ncfnvo">'[135]purpose&amp;input'!#REF!</definedName>
    <definedName name="ND" localSheetId="18">INDEX(#REF!,MATCH(#REF!,#REF!,0))</definedName>
    <definedName name="ND" localSheetId="21">INDEX(#REF!,MATCH(#REF!,#REF!,0))</definedName>
    <definedName name="ND" localSheetId="25">INDEX(#REF!,MATCH(#REF!,#REF!,0))</definedName>
    <definedName name="ND" localSheetId="15">INDEX(#REF!,MATCH(#REF!,#REF!,0))</definedName>
    <definedName name="ND">INDEX(#REF!,MATCH(#REF!,#REF!,0))</definedName>
    <definedName name="NE" localSheetId="18">INDEX(#REF!,MATCH(#REF!,#REF!,0))</definedName>
    <definedName name="NE" localSheetId="21">INDEX(#REF!,MATCH(#REF!,#REF!,0))</definedName>
    <definedName name="NE" localSheetId="25">INDEX(#REF!,MATCH(#REF!,#REF!,0))</definedName>
    <definedName name="NE" localSheetId="15">INDEX(#REF!,MATCH(#REF!,#REF!,0))</definedName>
    <definedName name="NE">INDEX(#REF!,MATCH(#REF!,#REF!,0))</definedName>
    <definedName name="needle">#REF!</definedName>
    <definedName name="Neg_Margin">#REF!</definedName>
    <definedName name="NEng">#REF!</definedName>
    <definedName name="NET">#REF!</definedName>
    <definedName name="New" localSheetId="21">#REF!</definedName>
    <definedName name="New" localSheetId="25">#REF!</definedName>
    <definedName name="New">#REF!</definedName>
    <definedName name="NEWNAME" localSheetId="2" hidden="1">{#N/A,#N/A,FALSE,"CCTV"}</definedName>
    <definedName name="NEWNAME" localSheetId="22" hidden="1">{#N/A,#N/A,FALSE,"CCTV"}</definedName>
    <definedName name="NEWNAME" localSheetId="18" hidden="1">{#N/A,#N/A,FALSE,"CCTV"}</definedName>
    <definedName name="NEWNAME" localSheetId="21" hidden="1">{#N/A,#N/A,FALSE,"CCTV"}</definedName>
    <definedName name="NEWNAME" localSheetId="25" hidden="1">{#N/A,#N/A,FALSE,"CCTV"}</definedName>
    <definedName name="NEWNAME" localSheetId="15" hidden="1">{#N/A,#N/A,FALSE,"CCTV"}</definedName>
    <definedName name="NEWNAME" localSheetId="20" hidden="1">{#N/A,#N/A,FALSE,"CCTV"}</definedName>
    <definedName name="NEWNAME" hidden="1">{#N/A,#N/A,FALSE,"CCTV"}</definedName>
    <definedName name="NF" localSheetId="18">INDEX(#REF!,MATCH(#REF!,#REF!,0))</definedName>
    <definedName name="NF" localSheetId="15">INDEX(#REF!,MATCH(#REF!,#REF!,0))</definedName>
    <definedName name="NF">INDEX(#REF!,MATCH(#REF!,#REF!,0))</definedName>
    <definedName name="NG" localSheetId="18">INDEX(#REF!,MATCH(#REF!,#REF!,0))</definedName>
    <definedName name="NG" localSheetId="15">INDEX(#REF!,MATCH(#REF!,#REF!,0))</definedName>
    <definedName name="NG">INDEX(#REF!,MATCH(#REF!,#REF!,0))</definedName>
    <definedName name="ngl4tank" localSheetId="2">#REF!</definedName>
    <definedName name="ngl4tank" localSheetId="22">#REF!</definedName>
    <definedName name="ngl4tank" localSheetId="20">#REF!</definedName>
    <definedName name="ngl4tank">#REF!</definedName>
    <definedName name="NH" localSheetId="18">INDEX(#REF!,MATCH(#REF!,#REF!,0))</definedName>
    <definedName name="NH" localSheetId="15">INDEX(#REF!,MATCH(#REF!,#REF!,0))</definedName>
    <definedName name="NH">INDEX(#REF!,MATCH(#REF!,#REF!,0))</definedName>
    <definedName name="NHGG" localSheetId="2">#REF!</definedName>
    <definedName name="NHGG" localSheetId="22">#REF!</definedName>
    <definedName name="NHGG" localSheetId="20">#REF!</definedName>
    <definedName name="NHGG">#REF!</definedName>
    <definedName name="NHJK">#REF!</definedName>
    <definedName name="NHP" localSheetId="2">#REF!</definedName>
    <definedName name="NHP">#REF!</definedName>
    <definedName name="NI" localSheetId="22">INDEX(#REF!,MATCH(#REF!,#REF!,0))</definedName>
    <definedName name="NI" localSheetId="18">INDEX(#REF!,MATCH(#REF!,#REF!,0))</definedName>
    <definedName name="NI" localSheetId="21">INDEX(#REF!,MATCH(#REF!,#REF!,0))</definedName>
    <definedName name="NI" localSheetId="25">INDEX(#REF!,MATCH(#REF!,#REF!,0))</definedName>
    <definedName name="ni" localSheetId="15">#REF!</definedName>
    <definedName name="NI" localSheetId="20">INDEX(#REF!,MATCH(#REF!,#REF!,0))</definedName>
    <definedName name="NI">INDEX(#REF!,MATCH(#REF!,#REF!,0))</definedName>
    <definedName name="nikhil">#REF!</definedName>
    <definedName name="NIL" localSheetId="3">#REF!</definedName>
    <definedName name="NIL">#REF!</definedName>
    <definedName name="NIPP">#REF!</definedName>
    <definedName name="nitin">#REF!</definedName>
    <definedName name="NJ" localSheetId="18">INDEX(#REF!,MATCH(#REF!,#REF!,0))</definedName>
    <definedName name="NJ" localSheetId="15">INDEX(#REF!,MATCH(#REF!,#REF!,0))</definedName>
    <definedName name="NJ">INDEX(#REF!,MATCH(#REF!,#REF!,0))</definedName>
    <definedName name="njn">#REF!</definedName>
    <definedName name="NJPE" localSheetId="22">#REF!</definedName>
    <definedName name="NJPE" localSheetId="20">#REF!</definedName>
    <definedName name="NJPE">#REF!</definedName>
    <definedName name="njspsche" localSheetId="22">#REF!</definedName>
    <definedName name="njspsche" localSheetId="20">#REF!</definedName>
    <definedName name="njspsche">#REF!</definedName>
    <definedName name="NK" localSheetId="18">INDEX(#REF!,MATCH(#REF!,#REF!,0))</definedName>
    <definedName name="NK" localSheetId="15">INDEX(#REF!,MATCH(#REF!,#REF!,0))</definedName>
    <definedName name="NK">INDEX(#REF!,MATCH(#REF!,#REF!,0))</definedName>
    <definedName name="NL" localSheetId="18">INDEX(#REF!,MATCH(#REF!,#REF!,0))</definedName>
    <definedName name="NL" localSheetId="15">INDEX(#REF!,MATCH(#REF!,#REF!,0))</definedName>
    <definedName name="NL">INDEX(#REF!,MATCH(#REF!,#REF!,0))</definedName>
    <definedName name="nlg_cd" localSheetId="22">#REF!</definedName>
    <definedName name="nlg_cd" localSheetId="20">#REF!</definedName>
    <definedName name="nlg_cd" localSheetId="3">#REF!</definedName>
    <definedName name="nlg_cd">#REF!</definedName>
    <definedName name="nlg_er" localSheetId="3">#REF!</definedName>
    <definedName name="nlg_er">#REF!</definedName>
    <definedName name="nlg_fi" localSheetId="3">#REF!</definedName>
    <definedName name="nlg_fi">#REF!</definedName>
    <definedName name="NM" localSheetId="18">INDEX(#REF!,MATCH(#REF!,#REF!,0))</definedName>
    <definedName name="NM" localSheetId="15">INDEX(#REF!,MATCH(#REF!,#REF!,0))</definedName>
    <definedName name="NM">INDEX(#REF!,MATCH(#REF!,#REF!,0))</definedName>
    <definedName name="nmk">#REF!</definedName>
    <definedName name="NMPA" localSheetId="2">[136]MLAP!$B$12:$B$31</definedName>
    <definedName name="NMPA" localSheetId="18">#REF!</definedName>
    <definedName name="NMPA" localSheetId="21">[136]MLAP!$B$12:$B$31</definedName>
    <definedName name="NMPA" localSheetId="25">[136]MLAP!$B$12:$B$31</definedName>
    <definedName name="NMPA" localSheetId="15">#REF!</definedName>
    <definedName name="NMPA">#REF!</definedName>
    <definedName name="NN" localSheetId="22">#REF!</definedName>
    <definedName name="nn" localSheetId="15">#REF!</definedName>
    <definedName name="NN" localSheetId="20">#REF!</definedName>
    <definedName name="NN">#REF!</definedName>
    <definedName name="NN___0">#REF!</definedName>
    <definedName name="NN___13">#REF!</definedName>
    <definedName name="NNN">#REF!</definedName>
    <definedName name="NNNN" localSheetId="2" hidden="1">{"'PROFITABILITY'!$A$1:$F$45"}</definedName>
    <definedName name="NNNN" localSheetId="22" hidden="1">{"'PROFITABILITY'!$A$1:$F$45"}</definedName>
    <definedName name="NNNN" localSheetId="18" hidden="1">{"'PROFITABILITY'!$A$1:$F$45"}</definedName>
    <definedName name="NNNN" localSheetId="21" hidden="1">{"'PROFITABILITY'!$A$1:$F$45"}</definedName>
    <definedName name="NNNN" localSheetId="25" hidden="1">{"'PROFITABILITY'!$A$1:$F$45"}</definedName>
    <definedName name="NNNN" localSheetId="15" hidden="1">{"'PROFITABILITY'!$A$1:$F$45"}</definedName>
    <definedName name="NNNN" localSheetId="20" hidden="1">{"'PROFITABILITY'!$A$1:$F$45"}</definedName>
    <definedName name="NNNN" hidden="1">{"'PROFITABILITY'!$A$1:$F$45"}</definedName>
    <definedName name="no_name">#REF!</definedName>
    <definedName name="NoABolts">#REF!</definedName>
    <definedName name="NOK">#REF!</definedName>
    <definedName name="NOMDEVIS">#REF!</definedName>
    <definedName name="non">#REF!</definedName>
    <definedName name="NONSOR">#REF!</definedName>
    <definedName name="Nos">#REF!</definedName>
    <definedName name="NOZZLE_PRESS">#REF!</definedName>
    <definedName name="NProject" localSheetId="2">[137]!Project[Project Code]</definedName>
    <definedName name="NProject" localSheetId="18">#REF!</definedName>
    <definedName name="NProject" localSheetId="21">[137]!Project[Project Code]</definedName>
    <definedName name="NProject" localSheetId="25">[137]!Project[Project Code]</definedName>
    <definedName name="NProject" localSheetId="15">#REF!</definedName>
    <definedName name="NProject">#REF!</definedName>
    <definedName name="NPS" localSheetId="22">#REF!</definedName>
    <definedName name="NPS" localSheetId="15">#REF!</definedName>
    <definedName name="NPS" localSheetId="20">#REF!</definedName>
    <definedName name="NPS">#REF!</definedName>
    <definedName name="NRegion" localSheetId="2">[137]!Region[Region]</definedName>
    <definedName name="NRegion" localSheetId="18">#REF!</definedName>
    <definedName name="NRegion" localSheetId="21">[137]!Region[Region]</definedName>
    <definedName name="NRegion" localSheetId="25">[137]!Region[Region]</definedName>
    <definedName name="NRegion" localSheetId="15">#REF!</definedName>
    <definedName name="NRegion">#REF!</definedName>
    <definedName name="NS" localSheetId="15">#REF!</definedName>
    <definedName name="NS">#REF!</definedName>
    <definedName name="nsdf">#REF!</definedName>
    <definedName name="NSS" localSheetId="15">#REF!</definedName>
    <definedName name="NSS">#REF!</definedName>
    <definedName name="Nst" localSheetId="21">#REF!</definedName>
    <definedName name="Nst" localSheetId="25">#REF!</definedName>
    <definedName name="Nst">#REF!</definedName>
    <definedName name="Nsu" localSheetId="21">#REF!</definedName>
    <definedName name="Nsu" localSheetId="25">#REF!</definedName>
    <definedName name="Nsu">#REF!</definedName>
    <definedName name="nt0">#REF!</definedName>
    <definedName name="NTPC">#REF!</definedName>
    <definedName name="nuclisopgw" localSheetId="22">#REF!</definedName>
    <definedName name="nuclisopgw" localSheetId="20">#REF!</definedName>
    <definedName name="nuclisopgw">#REF!</definedName>
    <definedName name="num" localSheetId="22">#REF!</definedName>
    <definedName name="num" localSheetId="20">#REF!</definedName>
    <definedName name="num">#REF!</definedName>
    <definedName name="Num_Pmt_Per_Year">#REF!</definedName>
    <definedName name="num2text" localSheetId="2">[86]dBase!$A$3:$I$1005</definedName>
    <definedName name="num2text" localSheetId="18">#REF!</definedName>
    <definedName name="num2text" localSheetId="21">[86]dBase!$A$3:$I$1005</definedName>
    <definedName name="num2text" localSheetId="25">[86]dBase!$A$3:$I$1005</definedName>
    <definedName name="num2text" localSheetId="15">#REF!</definedName>
    <definedName name="num2text">#REF!</definedName>
    <definedName name="Number" localSheetId="22">#REF!</definedName>
    <definedName name="Number" localSheetId="15">#REF!</definedName>
    <definedName name="Number" localSheetId="20">#REF!</definedName>
    <definedName name="Number">#REF!</definedName>
    <definedName name="Number_of_Payments">#N/A</definedName>
    <definedName name="numfib" localSheetId="22">#REF!</definedName>
    <definedName name="numfib" localSheetId="20">#REF!</definedName>
    <definedName name="numfib">#REF!</definedName>
    <definedName name="NW">#REF!</definedName>
    <definedName name="Nx">#REF!</definedName>
    <definedName name="Nx___0">#REF!</definedName>
    <definedName name="Nx___13">#REF!</definedName>
    <definedName name="nxs">#REF!</definedName>
    <definedName name="Nxx">#REF!</definedName>
    <definedName name="Ny">#REF!</definedName>
    <definedName name="Ny___0">#REF!</definedName>
    <definedName name="Ny___13">#REF!</definedName>
    <definedName name="nys">#REF!</definedName>
    <definedName name="Nyy">#REF!</definedName>
    <definedName name="o">#REF!</definedName>
    <definedName name="O.">#REF!</definedName>
    <definedName name="OA" localSheetId="18">INDEX(#REF!,MATCH(#REF!,#REF!,0))</definedName>
    <definedName name="OA" localSheetId="15">INDEX(#REF!,MATCH(#REF!,#REF!,0))</definedName>
    <definedName name="OA">INDEX(#REF!,MATCH(#REF!,#REF!,0))</definedName>
    <definedName name="OB" localSheetId="18">INDEX(#REF!,MATCH(#REF!,#REF!,0))</definedName>
    <definedName name="OB" localSheetId="15">INDEX(#REF!,MATCH(#REF!,#REF!,0))</definedName>
    <definedName name="OB">INDEX(#REF!,MATCH(#REF!,#REF!,0))</definedName>
    <definedName name="OBJ">#REF!</definedName>
    <definedName name="OC" localSheetId="18">INDEX(#REF!,MATCH(#REF!,#REF!,0))</definedName>
    <definedName name="OC" localSheetId="15">INDEX(#REF!,MATCH(#REF!,#REF!,0))</definedName>
    <definedName name="OC">INDEX(#REF!,MATCH(#REF!,#REF!,0))</definedName>
    <definedName name="oct">'[138]site fab&amp;ernstr'!$A$4:$R$4</definedName>
    <definedName name="OCTROI">#REF!</definedName>
    <definedName name="OCTROI_HW">#REF!</definedName>
    <definedName name="OCTROI_SW">#REF!</definedName>
    <definedName name="OD" localSheetId="18">INDEX(#REF!,MATCH(#REF!,#REF!,0))</definedName>
    <definedName name="OD" localSheetId="21">INDEX(#REF!,MATCH(#REF!,#REF!,0))</definedName>
    <definedName name="OD" localSheetId="25">INDEX(#REF!,MATCH(#REF!,#REF!,0))</definedName>
    <definedName name="OD" localSheetId="15">INDEX(#REF!,MATCH(#REF!,#REF!,0))</definedName>
    <definedName name="OD">INDEX(#REF!,MATCH(#REF!,#REF!,0))</definedName>
    <definedName name="ODH" hidden="1">#REF!</definedName>
    <definedName name="OE" localSheetId="18">INDEX(#REF!,MATCH(#REF!,#REF!,0))</definedName>
    <definedName name="OE" localSheetId="15">INDEX(#REF!,MATCH(#REF!,#REF!,0))</definedName>
    <definedName name="OE">INDEX(#REF!,MATCH(#REF!,#REF!,0))</definedName>
    <definedName name="OF" localSheetId="18">INDEX(#REF!,MATCH(#REF!,#REF!,0))</definedName>
    <definedName name="OF" localSheetId="15">INDEX(#REF!,MATCH(#REF!,#REF!,0))</definedName>
    <definedName name="OF">INDEX(#REF!,MATCH(#REF!,#REF!,0))</definedName>
    <definedName name="off" localSheetId="2">'[83]Civil &amp; design'!$F$12</definedName>
    <definedName name="off" localSheetId="18">#REF!</definedName>
    <definedName name="off" localSheetId="21">'[83]Civil &amp; design'!$F$12</definedName>
    <definedName name="off" localSheetId="25">'[83]Civil &amp; design'!$F$12</definedName>
    <definedName name="off" localSheetId="15">#REF!</definedName>
    <definedName name="off">#REF!</definedName>
    <definedName name="OFFICE_LIGHTING" localSheetId="22">#REF!</definedName>
    <definedName name="OFFICE_LIGHTING" localSheetId="15">#REF!</definedName>
    <definedName name="OFFICE_LIGHTING" localSheetId="20">#REF!</definedName>
    <definedName name="OFFICE_LIGHTING">#REF!</definedName>
    <definedName name="OG" localSheetId="18">INDEX(#REF!,MATCH(#REF!,#REF!,0))</definedName>
    <definedName name="OG" localSheetId="15">INDEX(#REF!,MATCH(#REF!,#REF!,0))</definedName>
    <definedName name="OG">INDEX(#REF!,MATCH(#REF!,#REF!,0))</definedName>
    <definedName name="oh" localSheetId="22">#REF!</definedName>
    <definedName name="oh" localSheetId="20">#REF!</definedName>
    <definedName name="oh">#REF!</definedName>
    <definedName name="OH_Markup" localSheetId="2">'[87]Master data'!$A$52:$B$53</definedName>
    <definedName name="OH_Markup" localSheetId="18">#REF!</definedName>
    <definedName name="OH_Markup" localSheetId="21">'[87]Master data'!$A$52:$B$53</definedName>
    <definedName name="OH_Markup" localSheetId="25">'[87]Master data'!$A$52:$B$53</definedName>
    <definedName name="OH_Markup" localSheetId="15">#REF!</definedName>
    <definedName name="OH_Markup">#REF!</definedName>
    <definedName name="oh_work_sept" localSheetId="22">#REF!</definedName>
    <definedName name="oh_work_sept" localSheetId="15">#REF!</definedName>
    <definedName name="oh_work_sept" localSheetId="20">#REF!</definedName>
    <definedName name="oh_work_sept">#REF!</definedName>
    <definedName name="OH_workings_sept" localSheetId="22">#REF!</definedName>
    <definedName name="OH_workings_sept" localSheetId="20">#REF!</definedName>
    <definedName name="OH_workings_sept">#REF!</definedName>
    <definedName name="ohe">#REF!</definedName>
    <definedName name="OI" localSheetId="18">INDEX(#REF!,MATCH(#REF!,#REF!,0))</definedName>
    <definedName name="OI" localSheetId="15">INDEX(#REF!,MATCH(#REF!,#REF!,0))</definedName>
    <definedName name="OI">INDEX(#REF!,MATCH(#REF!,#REF!,0))</definedName>
    <definedName name="Oilpit">#REF!</definedName>
    <definedName name="oirr">#REF!</definedName>
    <definedName name="OJ" localSheetId="18">INDEX(#REF!,MATCH(#REF!,#REF!,0))</definedName>
    <definedName name="OJ" localSheetId="15">INDEX(#REF!,MATCH(#REF!,#REF!,0))</definedName>
    <definedName name="OJ">INDEX(#REF!,MATCH(#REF!,#REF!,0))</definedName>
    <definedName name="ok">#REF!</definedName>
    <definedName name="OL" localSheetId="18">INDEX(#REF!,MATCH(#REF!,#REF!,0))</definedName>
    <definedName name="OL" localSheetId="15">INDEX(#REF!,MATCH(#REF!,#REF!,0))</definedName>
    <definedName name="OL">INDEX(#REF!,MATCH(#REF!,#REF!,0))</definedName>
    <definedName name="OLE_LINK1">"$boq.$"</definedName>
    <definedName name="OLE_LINK2">"$boq.$"</definedName>
    <definedName name="OM" localSheetId="18">INDEX(#REF!,MATCH(#REF!,#REF!,0))</definedName>
    <definedName name="OM">INDEX(#REF!,MATCH(#REF!,#REF!,0))</definedName>
    <definedName name="OO" localSheetId="2">#REF!</definedName>
    <definedName name="OO" localSheetId="22">#REF!</definedName>
    <definedName name="OO" localSheetId="15">#REF!</definedName>
    <definedName name="OO" localSheetId="20">#REF!</definedName>
    <definedName name="OO">#REF!</definedName>
    <definedName name="oper" localSheetId="2">#REF!</definedName>
    <definedName name="oper">#REF!</definedName>
    <definedName name="oper." localSheetId="2">#REF!</definedName>
    <definedName name="oper.">#REF!</definedName>
    <definedName name="operator" localSheetId="2">[139]Excavation!$I$42</definedName>
    <definedName name="operator" localSheetId="18">#REF!</definedName>
    <definedName name="operator" localSheetId="21">[139]Excavation!$I$42</definedName>
    <definedName name="operator" localSheetId="25">[139]Excavation!$I$42</definedName>
    <definedName name="operator" localSheetId="15">#REF!</definedName>
    <definedName name="operator">#REF!</definedName>
    <definedName name="OPEX_BGT7" localSheetId="22">#REF!</definedName>
    <definedName name="OPEX_BGT7" localSheetId="15">#REF!</definedName>
    <definedName name="OPEX_BGT7" localSheetId="20">#REF!</definedName>
    <definedName name="OPEX_BGT7">#REF!</definedName>
    <definedName name="OPEX_M7" localSheetId="22">#REF!</definedName>
    <definedName name="OPEX_M7" localSheetId="20">#REF!</definedName>
    <definedName name="OPEX_M7">#REF!</definedName>
    <definedName name="OPGW">#REF!</definedName>
    <definedName name="Opt">#REF!</definedName>
    <definedName name="optio_2">#REF!</definedName>
    <definedName name="optio_22">#REF!</definedName>
    <definedName name="option">#REF!</definedName>
    <definedName name="option_">#REF!</definedName>
    <definedName name="OPTION4">#N/A</definedName>
    <definedName name="OPTION5">#N/A</definedName>
    <definedName name="OPTION6">#N/A</definedName>
    <definedName name="OPTION7">#N/A</definedName>
    <definedName name="OPTION8">#N/A</definedName>
    <definedName name="option9">#REF!</definedName>
    <definedName name="Options">#REF!</definedName>
    <definedName name="Options2">#REF!</definedName>
    <definedName name="ord_musd" localSheetId="22">#REF!</definedName>
    <definedName name="ord_musd" localSheetId="21">#REF!</definedName>
    <definedName name="ord_musd" localSheetId="25">#REF!</definedName>
    <definedName name="ord_musd" localSheetId="20">#REF!</definedName>
    <definedName name="ord_musd">#REF!</definedName>
    <definedName name="order">#REF!</definedName>
    <definedName name="orderbacklog" localSheetId="22">#REF!</definedName>
    <definedName name="orderbacklog" localSheetId="20">#REF!</definedName>
    <definedName name="orderbacklog" localSheetId="3">#REF!</definedName>
    <definedName name="orderbacklog">#REF!</definedName>
    <definedName name="orderbooked98" localSheetId="22">#REF!</definedName>
    <definedName name="orderbooked98" localSheetId="21">#REF!</definedName>
    <definedName name="orderbooked98" localSheetId="25">#REF!</definedName>
    <definedName name="orderbooked98" localSheetId="20">#REF!</definedName>
    <definedName name="orderbooked98" localSheetId="3">#REF!</definedName>
    <definedName name="orderbooked98">#REF!</definedName>
    <definedName name="ORDERSTATUS" localSheetId="22">#REF!</definedName>
    <definedName name="ORDERSTATUS" localSheetId="20">#REF!</definedName>
    <definedName name="ORDERSTATUS" localSheetId="3">#REF!</definedName>
    <definedName name="ORDERSTATUS">#REF!</definedName>
    <definedName name="OrderTable" hidden="1">#REF!</definedName>
    <definedName name="ORDREVCOLL" localSheetId="3">#REF!</definedName>
    <definedName name="ORDREVCOLL">#REF!</definedName>
    <definedName name="Origin">#REF!</definedName>
    <definedName name="OSF">#REF!</definedName>
    <definedName name="osm">#REF!</definedName>
    <definedName name="OT">#REF!</definedName>
    <definedName name="oth" localSheetId="22">#REF!</definedName>
    <definedName name="oth" localSheetId="20">#REF!</definedName>
    <definedName name="OTH">#REF!</definedName>
    <definedName name="other_boq">#REF!</definedName>
    <definedName name="OTHERS">#REF!</definedName>
    <definedName name="OTHR_CST_HD">#REF!</definedName>
    <definedName name="OTRY">#REF!</definedName>
    <definedName name="OTRY1">#REF!</definedName>
    <definedName name="OVER_HEADS_ENTRY" localSheetId="2">'[30]INPUT SHEET'!$B$512:$B$536</definedName>
    <definedName name="OVER_HEADS_ENTRY" localSheetId="18">#REF!</definedName>
    <definedName name="OVER_HEADS_ENTRY" localSheetId="21">'[30]INPUT SHEET'!$B$512:$B$536</definedName>
    <definedName name="OVER_HEADS_ENTRY" localSheetId="25">'[30]INPUT SHEET'!$B$512:$B$536</definedName>
    <definedName name="OVER_HEADS_ENTRY" localSheetId="15">#REF!</definedName>
    <definedName name="OVER_HEADS_ENTRY">#REF!</definedName>
    <definedName name="Overall_Mobi_Mth" localSheetId="22">#REF!</definedName>
    <definedName name="Overall_Mobi_Mth" localSheetId="15">#REF!</definedName>
    <definedName name="Overall_Mobi_Mth" localSheetId="20">#REF!</definedName>
    <definedName name="Overall_Mobi_Mth">#REF!</definedName>
    <definedName name="Overall_Mth" localSheetId="22">#REF!</definedName>
    <definedName name="Overall_Mth" localSheetId="20">#REF!</definedName>
    <definedName name="Overall_Mth">#REF!</definedName>
    <definedName name="OVERHEADS" localSheetId="2">'[30]RES-PLANNING'!$R$452:$S$478</definedName>
    <definedName name="OVERHEADS" localSheetId="18">#REF!</definedName>
    <definedName name="OVERHEADS" localSheetId="21">'[30]RES-PLANNING'!$R$452:$S$478</definedName>
    <definedName name="OVERHEADS" localSheetId="25">'[30]RES-PLANNING'!$R$452:$S$478</definedName>
    <definedName name="OVERHEADS" localSheetId="15">#REF!</definedName>
    <definedName name="OVERHEADS">#REF!</definedName>
    <definedName name="p" localSheetId="22">#REF!</definedName>
    <definedName name="p" localSheetId="21">#REF!</definedName>
    <definedName name="p" localSheetId="25">#REF!</definedName>
    <definedName name="p" localSheetId="15">#REF!</definedName>
    <definedName name="p" localSheetId="20">#REF!</definedName>
    <definedName name="p">#REF!</definedName>
    <definedName name="p.s" localSheetId="3">#REF!</definedName>
    <definedName name="p.s">#REF!</definedName>
    <definedName name="p____2___m____p___l_______ln__4___l___d____1___2___K1____l___SQRT_A_____SQRT_m__1__2">"ki1"</definedName>
    <definedName name="p___0" localSheetId="18">#REF!</definedName>
    <definedName name="p___0">#REF!</definedName>
    <definedName name="p___13" localSheetId="18">#REF!</definedName>
    <definedName name="p___13">#REF!</definedName>
    <definedName name="P_1" localSheetId="22">#REF!</definedName>
    <definedName name="P_1" localSheetId="21">#REF!</definedName>
    <definedName name="P_1" localSheetId="25">#REF!</definedName>
    <definedName name="P_1" localSheetId="20">#REF!</definedName>
    <definedName name="P_1" localSheetId="3">#REF!</definedName>
    <definedName name="P_1">#REF!</definedName>
    <definedName name="P_3" localSheetId="22">#REF!</definedName>
    <definedName name="P_3" localSheetId="21">#REF!</definedName>
    <definedName name="P_3" localSheetId="25">#REF!</definedName>
    <definedName name="P_3" localSheetId="20">#REF!</definedName>
    <definedName name="P_3" localSheetId="3">#REF!</definedName>
    <definedName name="P_3">#REF!</definedName>
    <definedName name="P_4" localSheetId="22">#REF!</definedName>
    <definedName name="P_4" localSheetId="21">#REF!</definedName>
    <definedName name="P_4" localSheetId="25">#REF!</definedName>
    <definedName name="P_4" localSheetId="20">#REF!</definedName>
    <definedName name="P_4" localSheetId="3">#REF!</definedName>
    <definedName name="P_4">#REF!</definedName>
    <definedName name="P_5" localSheetId="22">#REF!</definedName>
    <definedName name="P_5" localSheetId="21">#REF!</definedName>
    <definedName name="P_5" localSheetId="25">#REF!</definedName>
    <definedName name="P_5" localSheetId="20">#REF!</definedName>
    <definedName name="P_5" localSheetId="3">#REF!</definedName>
    <definedName name="P_5">#REF!</definedName>
    <definedName name="P_6DSO" localSheetId="22">#REF!</definedName>
    <definedName name="P_6DSO" localSheetId="20">#REF!</definedName>
    <definedName name="P_6DSO" localSheetId="3">#REF!</definedName>
    <definedName name="P_6DSO">#REF!</definedName>
    <definedName name="P_7DPO" localSheetId="22">#REF!</definedName>
    <definedName name="P_7DPO" localSheetId="21">#REF!</definedName>
    <definedName name="P_7DPO" localSheetId="25">#REF!</definedName>
    <definedName name="P_7DPO" localSheetId="20">#REF!</definedName>
    <definedName name="P_7DPO" localSheetId="3">#REF!</definedName>
    <definedName name="P_7DPO">#REF!</definedName>
    <definedName name="P_A">#REF!</definedName>
    <definedName name="P_B">#REF!</definedName>
    <definedName name="P_M">[133]REL!$W$172</definedName>
    <definedName name="p_shape">#REF!</definedName>
    <definedName name="p11i4f" localSheetId="22">#REF!</definedName>
    <definedName name="p11i4f" localSheetId="20">#REF!</definedName>
    <definedName name="p11i4f" localSheetId="3">#REF!</definedName>
    <definedName name="p11i4f">#REF!</definedName>
    <definedName name="p11i5f" localSheetId="3">#REF!</definedName>
    <definedName name="p11i5f">#REF!</definedName>
    <definedName name="p12i1bc8f" localSheetId="3">#REF!</definedName>
    <definedName name="p12i1bc8f">#REF!</definedName>
    <definedName name="p1350mcbc">#REF!</definedName>
    <definedName name="p1350mcfdr">#REF!</definedName>
    <definedName name="p1350mcic">#REF!</definedName>
    <definedName name="p1350pcfdr">#REF!</definedName>
    <definedName name="p1350pcic">#REF!</definedName>
    <definedName name="p1500mcbc">#REF!</definedName>
    <definedName name="p1500mcfdr">#REF!</definedName>
    <definedName name="p1500mcic">#REF!</definedName>
    <definedName name="p1abbbc">#REF!</definedName>
    <definedName name="p1abbfdr">#REF!</definedName>
    <definedName name="p1abbic">#REF!</definedName>
    <definedName name="p1accp">#REF!</definedName>
    <definedName name="p1acdb1">#REF!</definedName>
    <definedName name="p1acdb2">#REF!</definedName>
    <definedName name="p1acdb3">#REF!</definedName>
    <definedName name="p1amf" localSheetId="22">#REF!</definedName>
    <definedName name="p1amf" localSheetId="20">#REF!</definedName>
    <definedName name="p1amf">#REF!</definedName>
    <definedName name="p1apcc1" localSheetId="22">#REF!</definedName>
    <definedName name="p1apcc1" localSheetId="20">#REF!</definedName>
    <definedName name="p1apcc1" localSheetId="3">#REF!</definedName>
    <definedName name="p1apcc1">#REF!</definedName>
    <definedName name="p1apcc2" localSheetId="3">#REF!</definedName>
    <definedName name="p1apcc2">#REF!</definedName>
    <definedName name="p1apcc3" localSheetId="3">#REF!</definedName>
    <definedName name="p1apcc3">#REF!</definedName>
    <definedName name="p1clp">#REF!</definedName>
    <definedName name="p1csp" localSheetId="22">#REF!</definedName>
    <definedName name="p1csp" localSheetId="20">#REF!</definedName>
    <definedName name="p1csp">#REF!</definedName>
    <definedName name="p1db" localSheetId="22">#REF!</definedName>
    <definedName name="p1db" localSheetId="20">#REF!</definedName>
    <definedName name="p1db">#REF!</definedName>
    <definedName name="p1ht" localSheetId="22">#REF!</definedName>
    <definedName name="p1ht" localSheetId="20">#REF!</definedName>
    <definedName name="p1ht" localSheetId="3">#REF!</definedName>
    <definedName name="p1ht">#REF!</definedName>
    <definedName name="p1ksk" localSheetId="22">#REF!</definedName>
    <definedName name="p1ksk" localSheetId="20">#REF!</definedName>
    <definedName name="p1ksk">#REF!</definedName>
    <definedName name="p1ldb" localSheetId="22">#REF!</definedName>
    <definedName name="p1ldb" localSheetId="20">#REF!</definedName>
    <definedName name="p1ldb" localSheetId="3">#REF!</definedName>
    <definedName name="p1ldb">#REF!</definedName>
    <definedName name="p1lift" localSheetId="3">#REF!</definedName>
    <definedName name="p1lift">#REF!</definedName>
    <definedName name="p1ltsba1" localSheetId="3">#REF!</definedName>
    <definedName name="p1ltsba1">#REF!</definedName>
    <definedName name="p1ltsba2">#REF!</definedName>
    <definedName name="p1ltsbb1">#REF!</definedName>
    <definedName name="p1ltsbb2">#REF!</definedName>
    <definedName name="p1mcc1">#REF!</definedName>
    <definedName name="p1mcc10">#REF!</definedName>
    <definedName name="p1mcc11">#REF!</definedName>
    <definedName name="p1mcc12">#REF!</definedName>
    <definedName name="p1mcc13">#REF!</definedName>
    <definedName name="p1mcc14">#REF!</definedName>
    <definedName name="p1mcc15">#REF!</definedName>
    <definedName name="p1mcc17">#REF!</definedName>
    <definedName name="p1mcc2">#REF!</definedName>
    <definedName name="p1mcc3">#REF!</definedName>
    <definedName name="p1mcc4">#REF!</definedName>
    <definedName name="p1mcc5">#REF!</definedName>
    <definedName name="p1mcc6">#REF!</definedName>
    <definedName name="p1mcc7">#REF!</definedName>
    <definedName name="p1mcc8">#REF!</definedName>
    <definedName name="p1mcc9">#REF!</definedName>
    <definedName name="p1mldb">#REF!</definedName>
    <definedName name="p1mlp">#REF!</definedName>
    <definedName name="p1mltp" localSheetId="22">#REF!</definedName>
    <definedName name="p1mltp" localSheetId="20">#REF!</definedName>
    <definedName name="p1mltp">#REF!</definedName>
    <definedName name="p1mpcc" localSheetId="22">#REF!</definedName>
    <definedName name="p1mpcc" localSheetId="20">#REF!</definedName>
    <definedName name="p1mpcc" localSheetId="3">#REF!</definedName>
    <definedName name="p1mpcc">#REF!</definedName>
    <definedName name="p1mpdb" localSheetId="3">#REF!</definedName>
    <definedName name="p1mpdb">#REF!</definedName>
    <definedName name="p1mpdp" localSheetId="3">#REF!</definedName>
    <definedName name="p1mpdp">#REF!</definedName>
    <definedName name="p1mrlp">#REF!</definedName>
    <definedName name="p1pcc">#REF!</definedName>
    <definedName name="p1pccm">#REF!</definedName>
    <definedName name="p1pdb">#REF!</definedName>
    <definedName name="P1R">#REF!</definedName>
    <definedName name="p1ssb1" localSheetId="22">#REF!</definedName>
    <definedName name="p1ssb1" localSheetId="20">#REF!</definedName>
    <definedName name="p1ssb1">#REF!</definedName>
    <definedName name="p1ssb2" localSheetId="22">#REF!</definedName>
    <definedName name="p1ssb2" localSheetId="20">#REF!</definedName>
    <definedName name="p1ssb2">#REF!</definedName>
    <definedName name="p1upsdb" localSheetId="22">#REF!</definedName>
    <definedName name="p1upsdb" localSheetId="20">#REF!</definedName>
    <definedName name="p1upsdb">#REF!</definedName>
    <definedName name="p1upsip" localSheetId="22">#REF!</definedName>
    <definedName name="p1upsip" localSheetId="20">#REF!</definedName>
    <definedName name="p1upsip" localSheetId="3">#REF!</definedName>
    <definedName name="p1upsip">#REF!</definedName>
    <definedName name="p1upsmdb" localSheetId="3">#REF!</definedName>
    <definedName name="p1upsmdb">#REF!</definedName>
    <definedName name="p1upsop" localSheetId="3">#REF!</definedName>
    <definedName name="p1upsop">#REF!</definedName>
    <definedName name="P2R">#REF!</definedName>
    <definedName name="P3R">#REF!</definedName>
    <definedName name="P4R">#REF!</definedName>
    <definedName name="P5R">#REF!</definedName>
    <definedName name="PA">#REF!</definedName>
    <definedName name="pa___0">#REF!</definedName>
    <definedName name="pa___13">#REF!</definedName>
    <definedName name="PAD">#REF!</definedName>
    <definedName name="pad_baywise">#REF!</definedName>
    <definedName name="Page1">#REF!</definedName>
    <definedName name="PAGE1_1">"#REF!"</definedName>
    <definedName name="PAGE1_2">"#REF!"</definedName>
    <definedName name="PAGE10" localSheetId="2">#REF!</definedName>
    <definedName name="PAGE10" localSheetId="22">#REF!</definedName>
    <definedName name="PAGE10" localSheetId="15">#REF!</definedName>
    <definedName name="PAGE10" localSheetId="20">#REF!</definedName>
    <definedName name="PAGE10">#REF!</definedName>
    <definedName name="PAGE11" localSheetId="2">#REF!</definedName>
    <definedName name="PAGE11">#REF!</definedName>
    <definedName name="PAGE2" localSheetId="2">#REF!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A">#REF!</definedName>
    <definedName name="PAGEB">#REF!</definedName>
    <definedName name="PAGEC">#REF!</definedName>
    <definedName name="PAGED">#REF!</definedName>
    <definedName name="painter1" localSheetId="2">'[140]Labour &amp; Plant'!$C$32</definedName>
    <definedName name="painter1" localSheetId="18">#REF!</definedName>
    <definedName name="painter1" localSheetId="21">'[140]Labour &amp; Plant'!$C$32</definedName>
    <definedName name="painter1" localSheetId="25">'[140]Labour &amp; Plant'!$C$32</definedName>
    <definedName name="painter1" localSheetId="15">#REF!</definedName>
    <definedName name="painter1">#REF!</definedName>
    <definedName name="Pal_Workbook_GUID" hidden="1">"E9TT7WTUL973YIQMHP4L53VJ"</definedName>
    <definedName name="PAN" localSheetId="18">#REF!</definedName>
    <definedName name="PAN">#REF!</definedName>
    <definedName name="panch" localSheetId="18">#REF!</definedName>
    <definedName name="panch">#REF!</definedName>
    <definedName name="Pancham" localSheetId="22">#REF!</definedName>
    <definedName name="Pancham" localSheetId="20">#REF!</definedName>
    <definedName name="Pancham">#REF!</definedName>
    <definedName name="PANDU">#REF!</definedName>
    <definedName name="pandu123">#REF!</definedName>
    <definedName name="Pane2" localSheetId="22">#REF!</definedName>
    <definedName name="Pane2" localSheetId="20">#REF!</definedName>
    <definedName name="Pane2">#REF!</definedName>
    <definedName name="Pane2___0">#REF!</definedName>
    <definedName name="Pane2___13">#REF!</definedName>
    <definedName name="PANE3">#REF!</definedName>
    <definedName name="PANEL">#REF!</definedName>
    <definedName name="PAR" hidden="1">#REF!</definedName>
    <definedName name="pare" localSheetId="2" hidden="1">{"form-D1",#N/A,FALSE,"FORM-D1";"form-D1_amt",#N/A,FALSE,"FORM-D1"}</definedName>
    <definedName name="pare" localSheetId="22" hidden="1">{"form-D1",#N/A,FALSE,"FORM-D1";"form-D1_amt",#N/A,FALSE,"FORM-D1"}</definedName>
    <definedName name="pare" localSheetId="18" hidden="1">{"form-D1",#N/A,FALSE,"FORM-D1";"form-D1_amt",#N/A,FALSE,"FORM-D1"}</definedName>
    <definedName name="pare" localSheetId="21" hidden="1">{"form-D1",#N/A,FALSE,"FORM-D1";"form-D1_amt",#N/A,FALSE,"FORM-D1"}</definedName>
    <definedName name="pare" localSheetId="25" hidden="1">{"form-D1",#N/A,FALSE,"FORM-D1";"form-D1_amt",#N/A,FALSE,"FORM-D1"}</definedName>
    <definedName name="pare" localSheetId="15" hidden="1">{"form-D1",#N/A,FALSE,"FORM-D1";"form-D1_amt",#N/A,FALSE,"FORM-D1"}</definedName>
    <definedName name="pare" localSheetId="20" hidden="1">{"form-D1",#N/A,FALSE,"FORM-D1";"form-D1_amt",#N/A,FALSE,"FORM-D1"}</definedName>
    <definedName name="pare" hidden="1">{"form-D1",#N/A,FALSE,"FORM-D1";"form-D1_amt",#N/A,FALSE,"FORM-D1"}</definedName>
    <definedName name="part" localSheetId="2">#REF!</definedName>
    <definedName name="part" localSheetId="22">#REF!</definedName>
    <definedName name="part" localSheetId="18">#REF!</definedName>
    <definedName name="part" localSheetId="20">#REF!</definedName>
    <definedName name="part">#REF!</definedName>
    <definedName name="part2">0.91</definedName>
    <definedName name="PAT_A">#REF!</definedName>
    <definedName name="PAT_B">#REF!</definedName>
    <definedName name="PATH1">#N/A</definedName>
    <definedName name="PATH11">#N/A</definedName>
    <definedName name="PATH111">#N/A</definedName>
    <definedName name="PATH2">#N/A</definedName>
    <definedName name="PATH22">#N/A</definedName>
    <definedName name="PATH222">#N/A</definedName>
    <definedName name="PATH3">#N/A</definedName>
    <definedName name="PATH33">#N/A</definedName>
    <definedName name="PATH333">#N/A</definedName>
    <definedName name="PATH4">#N/A</definedName>
    <definedName name="PATH44">#N/A</definedName>
    <definedName name="PATH444">#N/A</definedName>
    <definedName name="PATH5">#N/A</definedName>
    <definedName name="PATH55">#N/A</definedName>
    <definedName name="PATH555">#N/A</definedName>
    <definedName name="PATHAR1">#N/A</definedName>
    <definedName name="PATHAR2">#N/A</definedName>
    <definedName name="PATHAR3">#N/A</definedName>
    <definedName name="PATHJV1">#N/A</definedName>
    <definedName name="PATHJV11">#N/A</definedName>
    <definedName name="PATHJV111">#N/A</definedName>
    <definedName name="PATHJV2">#N/A</definedName>
    <definedName name="PATHJV22">#N/A</definedName>
    <definedName name="PATHJV222">#N/A</definedName>
    <definedName name="PATHJV3">#N/A</definedName>
    <definedName name="PATHJV33">#N/A</definedName>
    <definedName name="PATHJV333">#N/A</definedName>
    <definedName name="PATHJVPR1">#N/A</definedName>
    <definedName name="PATHJVPR11">#N/A</definedName>
    <definedName name="PATHJVPR111">#N/A</definedName>
    <definedName name="PATHJVPR2">#N/A</definedName>
    <definedName name="PATHJVPR22">#N/A</definedName>
    <definedName name="PATHJVPR222">#N/A</definedName>
    <definedName name="PATHLA1">#N/A</definedName>
    <definedName name="PATHLA2">#N/A</definedName>
    <definedName name="PATHLA3">#N/A</definedName>
    <definedName name="PATHLP1">#N/A</definedName>
    <definedName name="PATHLP2">#N/A</definedName>
    <definedName name="PATHLP3">#N/A</definedName>
    <definedName name="PATHPR1">#N/A</definedName>
    <definedName name="PATHPR2">#N/A</definedName>
    <definedName name="paverfinisher" localSheetId="2">'[56]Machinary_Road Work'!$K$9</definedName>
    <definedName name="paverfinisher" localSheetId="18">#REF!</definedName>
    <definedName name="paverfinisher" localSheetId="21">'[56]Machinary_Road Work'!$K$9</definedName>
    <definedName name="paverfinisher" localSheetId="25">'[56]Machinary_Road Work'!$K$9</definedName>
    <definedName name="paverfinisher" localSheetId="15">#REF!</definedName>
    <definedName name="paverfinisher">#REF!</definedName>
    <definedName name="Pay_Date">#REF!</definedName>
    <definedName name="Pay_Num">#REF!</definedName>
    <definedName name="Payment_Date">#N/A</definedName>
    <definedName name="PB" localSheetId="2">#REF!</definedName>
    <definedName name="PB" localSheetId="22">#REF!</definedName>
    <definedName name="pb" localSheetId="15">#REF!</definedName>
    <definedName name="PB" localSheetId="20">#REF!</definedName>
    <definedName name="PB">#REF!</definedName>
    <definedName name="pb___0" localSheetId="2">#REF!</definedName>
    <definedName name="pb___0">#REF!</definedName>
    <definedName name="pb___11">#REF!</definedName>
    <definedName name="pb___12">#REF!</definedName>
    <definedName name="PBL" localSheetId="2">[11]Basicrates!$D$107</definedName>
    <definedName name="PBL" localSheetId="18">#REF!</definedName>
    <definedName name="PBL" localSheetId="21">[11]Basicrates!$D$107</definedName>
    <definedName name="PBL" localSheetId="25">[11]Basicrates!$D$107</definedName>
    <definedName name="PBL" localSheetId="15">#REF!</definedName>
    <definedName name="PBL">#REF!</definedName>
    <definedName name="Pbx" localSheetId="21">#REF!</definedName>
    <definedName name="Pbx" localSheetId="25">#REF!</definedName>
    <definedName name="Pbx" localSheetId="15">#REF!</definedName>
    <definedName name="Pbx">#REF!</definedName>
    <definedName name="Pby" localSheetId="21">#REF!</definedName>
    <definedName name="Pby" localSheetId="25">#REF!</definedName>
    <definedName name="Pby" localSheetId="15">#REF!</definedName>
    <definedName name="Pby">#REF!</definedName>
    <definedName name="PC" localSheetId="2">INDEX(#REF!,MATCH(#REF!,#REF!,0))</definedName>
    <definedName name="pc" localSheetId="22">#REF!</definedName>
    <definedName name="pc" localSheetId="18">#REF!</definedName>
    <definedName name="PC" localSheetId="21">INDEX(#REF!,MATCH(#REF!,#REF!,0))</definedName>
    <definedName name="PC" localSheetId="25">INDEX(#REF!,MATCH(#REF!,#REF!,0))</definedName>
    <definedName name="pc" localSheetId="20">#REF!</definedName>
    <definedName name="pc">#REF!</definedName>
    <definedName name="PC_ED" localSheetId="22">#REF!</definedName>
    <definedName name="PC_ED" localSheetId="4">#REF!</definedName>
    <definedName name="PC_ED" localSheetId="20">#REF!</definedName>
    <definedName name="PC_ED">#REF!</definedName>
    <definedName name="pcc">#REF!</definedName>
    <definedName name="PCC_Offset">#REF!</definedName>
    <definedName name="pccp">#REF!</definedName>
    <definedName name="pccproj">#REF!</definedName>
    <definedName name="pcct">#REF!</definedName>
    <definedName name="pccthk">#REF!</definedName>
    <definedName name="PCD">#REF!</definedName>
    <definedName name="PD" localSheetId="21" hidden="1">#REF!</definedName>
    <definedName name="PD" localSheetId="25" hidden="1">#REF!</definedName>
    <definedName name="PD" hidden="1">#REF!</definedName>
    <definedName name="PDP">#REF!</definedName>
    <definedName name="PE" localSheetId="18">INDEX(#REF!,MATCH(#REF!,#REF!,0))</definedName>
    <definedName name="PE" localSheetId="15">INDEX(#REF!,MATCH(#REF!,#REF!,0))</definedName>
    <definedName name="PE">INDEX(#REF!,MATCH(#REF!,#REF!,0))</definedName>
    <definedName name="ped_no">#REF!</definedName>
    <definedName name="PER">#REF!</definedName>
    <definedName name="PERC" localSheetId="2">'[26]Cost of O &amp; O'!$F$29</definedName>
    <definedName name="PERC" localSheetId="18">#REF!</definedName>
    <definedName name="PERC" localSheetId="21">'[26]Cost of O &amp; O'!$F$29</definedName>
    <definedName name="PERC" localSheetId="25">'[26]Cost of O &amp; O'!$F$29</definedName>
    <definedName name="PERC" localSheetId="15">#REF!</definedName>
    <definedName name="PERC">#REF!</definedName>
    <definedName name="PERCENT" localSheetId="15">#REF!</definedName>
    <definedName name="PERCENT">#REF!</definedName>
    <definedName name="PERCENT_1">"#REF!"</definedName>
    <definedName name="Percent_Text">#REF!</definedName>
    <definedName name="Percent_Value">#REF!</definedName>
    <definedName name="Personal" localSheetId="2">#REF!</definedName>
    <definedName name="Personal" localSheetId="22">#REF!</definedName>
    <definedName name="Personal" localSheetId="15">#REF!</definedName>
    <definedName name="Personal" localSheetId="20">#REF!</definedName>
    <definedName name="Personal">#REF!</definedName>
    <definedName name="PERSONAL_TRANSPORT" localSheetId="2">#REF!</definedName>
    <definedName name="PERSONAL_TRANSPORT" localSheetId="15">#REF!</definedName>
    <definedName name="PERSONAL_TRANSPORT">#REF!</definedName>
    <definedName name="PERSONNEL" localSheetId="2">#REF!</definedName>
    <definedName name="PERSONNEL">#REF!</definedName>
    <definedName name="PF" localSheetId="22">INDEX(#REF!,MATCH(#REF!,#REF!,0))</definedName>
    <definedName name="PF" localSheetId="18">INDEX(#REF!,MATCH(#REF!,#REF!,0))</definedName>
    <definedName name="PF" localSheetId="21">INDEX(#REF!,MATCH(#REF!,#REF!,0))</definedName>
    <definedName name="PF" localSheetId="25">INDEX(#REF!,MATCH(#REF!,#REF!,0))</definedName>
    <definedName name="PF" localSheetId="15">#REF!</definedName>
    <definedName name="PF" localSheetId="20">INDEX(#REF!,MATCH(#REF!,#REF!,0))</definedName>
    <definedName name="PF">INDEX(#REF!,MATCH(#REF!,#REF!,0))</definedName>
    <definedName name="PG" localSheetId="18">INDEX(#REF!,MATCH(#REF!,#REF!,0))</definedName>
    <definedName name="PG" localSheetId="15">INDEX(#REF!,MATCH(#REF!,#REF!,0))</definedName>
    <definedName name="PG">INDEX(#REF!,MATCH(#REF!,#REF!,0))</definedName>
    <definedName name="PH" localSheetId="2">INDEX(#REF!,MATCH(#REF!,#REF!,0))</definedName>
    <definedName name="pH" localSheetId="18">#REF!</definedName>
    <definedName name="PH" localSheetId="21">INDEX(#REF!,MATCH(#REF!,#REF!,0))</definedName>
    <definedName name="PH" localSheetId="25">INDEX(#REF!,MATCH(#REF!,#REF!,0))</definedName>
    <definedName name="pH">#REF!</definedName>
    <definedName name="pH___0">#REF!</definedName>
    <definedName name="pH___13">#REF!</definedName>
    <definedName name="Phase">#REF!</definedName>
    <definedName name="PhaseCode">#REF!</definedName>
    <definedName name="phi">#REF!</definedName>
    <definedName name="phis">#REF!</definedName>
    <definedName name="phit">#REF!</definedName>
    <definedName name="PI" localSheetId="18">INDEX(#REF!,MATCH(#REF!,#REF!,0))</definedName>
    <definedName name="PI" localSheetId="21">INDEX(#REF!,MATCH(#REF!,#REF!,0))</definedName>
    <definedName name="PI" localSheetId="25">INDEX(#REF!,MATCH(#REF!,#REF!,0))</definedName>
    <definedName name="PI" localSheetId="15">INDEX(#REF!,MATCH(#REF!,#REF!,0))</definedName>
    <definedName name="PI">INDEX(#REF!,MATCH(#REF!,#REF!,0))</definedName>
    <definedName name="pIaccp" localSheetId="22">#REF!</definedName>
    <definedName name="pIaccp" localSheetId="4">#REF!</definedName>
    <definedName name="pIaccp" localSheetId="20">#REF!</definedName>
    <definedName name="pIaccp">#REF!</definedName>
    <definedName name="picture_1">"Picture 1"</definedName>
    <definedName name="pIecp" localSheetId="2">#REF!</definedName>
    <definedName name="pIecp" localSheetId="22">#REF!</definedName>
    <definedName name="pIecp" localSheetId="4">#REF!</definedName>
    <definedName name="pIecp" localSheetId="20">#REF!</definedName>
    <definedName name="pIecp">#REF!</definedName>
    <definedName name="Pilduration" localSheetId="2">[74]Pil!$F$8</definedName>
    <definedName name="Pilduration" localSheetId="18">#REF!</definedName>
    <definedName name="Pilduration" localSheetId="21">[74]Pil!$F$8</definedName>
    <definedName name="Pilduration" localSheetId="25">[74]Pil!$F$8</definedName>
    <definedName name="Pilduration" localSheetId="15">#REF!</definedName>
    <definedName name="Pilduration">#REF!</definedName>
    <definedName name="Pile" localSheetId="2">[99]Data!$C$18:$C$23</definedName>
    <definedName name="Pile" localSheetId="18">#REF!</definedName>
    <definedName name="Pile" localSheetId="21">[99]Data!$C$18:$C$23</definedName>
    <definedName name="Pile" localSheetId="25">[99]Data!$C$18:$C$23</definedName>
    <definedName name="Pile" localSheetId="15">#REF!</definedName>
    <definedName name="Pile">#REF!</definedName>
    <definedName name="pile_no" localSheetId="22">#REF!</definedName>
    <definedName name="pile_no" localSheetId="15">#REF!</definedName>
    <definedName name="pile_no" localSheetId="20">#REF!</definedName>
    <definedName name="pile_no">#REF!</definedName>
    <definedName name="pImcc.1" localSheetId="22">#REF!</definedName>
    <definedName name="pImcc.1" localSheetId="4">#REF!</definedName>
    <definedName name="pImcc.1" localSheetId="20">#REF!</definedName>
    <definedName name="pImcc.1">#REF!</definedName>
    <definedName name="pImcc.2" localSheetId="22">#REF!</definedName>
    <definedName name="pImcc.2" localSheetId="4">#REF!</definedName>
    <definedName name="pImcc.2" localSheetId="20">#REF!</definedName>
    <definedName name="pImcc.2">#REF!</definedName>
    <definedName name="pImcc.3">#REF!</definedName>
    <definedName name="pImltsb">#REF!</definedName>
    <definedName name="pImsb.ups">#REF!</definedName>
    <definedName name="PIN">#REF!</definedName>
    <definedName name="PIO">#REF!</definedName>
    <definedName name="PIPE">#REF!</definedName>
    <definedName name="PIPE_ID">#REF!</definedName>
    <definedName name="PIPE_SIZE">#REF!</definedName>
    <definedName name="pipe150" localSheetId="2">'[76]Abs PMRL'!$B$579</definedName>
    <definedName name="pipe150" localSheetId="18">#REF!</definedName>
    <definedName name="pipe150" localSheetId="21">'[76]Abs PMRL'!$B$579</definedName>
    <definedName name="pipe150" localSheetId="25">'[76]Abs PMRL'!$B$579</definedName>
    <definedName name="pipe150" localSheetId="15">#REF!</definedName>
    <definedName name="pipe150">#REF!</definedName>
    <definedName name="pipe600" localSheetId="2">'[76]Abs PMRL'!$B$620</definedName>
    <definedName name="pipe600" localSheetId="18">#REF!</definedName>
    <definedName name="pipe600" localSheetId="21">'[76]Abs PMRL'!$B$620</definedName>
    <definedName name="pipe600" localSheetId="25">'[76]Abs PMRL'!$B$620</definedName>
    <definedName name="pipe600" localSheetId="15">#REF!</definedName>
    <definedName name="pipe600">#REF!</definedName>
    <definedName name="PIPELENGTH" localSheetId="22">#REF!</definedName>
    <definedName name="PIPELENGTH" localSheetId="15">#REF!</definedName>
    <definedName name="PIPELENGTH" localSheetId="20">#REF!</definedName>
    <definedName name="PIPELENGTH">#REF!</definedName>
    <definedName name="pIsmsb.1" localSheetId="22">#REF!</definedName>
    <definedName name="pIsmsb.1" localSheetId="20">#REF!</definedName>
    <definedName name="pIsmsb.1">#REF!</definedName>
    <definedName name="pIsmsb.2">#REF!</definedName>
    <definedName name="pIsmsb.3">#REF!</definedName>
    <definedName name="pIsmsb.b">#REF!</definedName>
    <definedName name="pIsmsb.g">#REF!</definedName>
    <definedName name="pIsmsb.lab">#REF!</definedName>
    <definedName name="pIsmsb.main">#REF!</definedName>
    <definedName name="pIsmsb.t">#REF!</definedName>
    <definedName name="pIsmsb.ups">#REF!</definedName>
    <definedName name="pIup.1">#REF!</definedName>
    <definedName name="pIup.2">#REF!</definedName>
    <definedName name="PJ" localSheetId="18">INDEX(#REF!,MATCH(#REF!,#REF!,0))</definedName>
    <definedName name="PJ" localSheetId="15">INDEX(#REF!,MATCH(#REF!,#REF!,0))</definedName>
    <definedName name="PJ">INDEX(#REF!,MATCH(#REF!,#REF!,0))</definedName>
    <definedName name="PK" localSheetId="18">INDEX(#REF!,MATCH(#REF!,#REF!,0))</definedName>
    <definedName name="PK" localSheetId="15">INDEX(#REF!,MATCH(#REF!,#REF!,0))</definedName>
    <definedName name="PK">INDEX(#REF!,MATCH(#REF!,#REF!,0))</definedName>
    <definedName name="PKG_NO">#REF!</definedName>
    <definedName name="PKGFRD_HW">#REF!</definedName>
    <definedName name="PKGFRD_SW">#REF!</definedName>
    <definedName name="PL" localSheetId="18">INDEX(#REF!,MATCH(#REF!,#REF!,0))</definedName>
    <definedName name="PL" localSheetId="15">INDEX(#REF!,MATCH(#REF!,#REF!,0))</definedName>
    <definedName name="PL">INDEX(#REF!,MATCH(#REF!,#REF!,0))</definedName>
    <definedName name="place" localSheetId="2">[95]Codes!$C$7</definedName>
    <definedName name="place" localSheetId="18">#REF!</definedName>
    <definedName name="place" localSheetId="21">[95]Codes!$C$7</definedName>
    <definedName name="place" localSheetId="25">[95]Codes!$C$7</definedName>
    <definedName name="place" localSheetId="15">#REF!</definedName>
    <definedName name="place">#REF!</definedName>
    <definedName name="plan" localSheetId="15">#REF!</definedName>
    <definedName name="plan">#REF!</definedName>
    <definedName name="PLAST" localSheetId="2">[59]ANALYSIS!$C$17</definedName>
    <definedName name="PLAST" localSheetId="18">#REF!</definedName>
    <definedName name="PLAST" localSheetId="21">[59]ANALYSIS!$C$17</definedName>
    <definedName name="PLAST" localSheetId="25">[59]ANALYSIS!$C$17</definedName>
    <definedName name="PLAST" localSheetId="15">#REF!</definedName>
    <definedName name="PLAST">#REF!</definedName>
    <definedName name="PLASTER" localSheetId="15">#REF!</definedName>
    <definedName name="PLASTER">#REF!</definedName>
    <definedName name="PLC" localSheetId="22">#REF!</definedName>
    <definedName name="PLC" localSheetId="20">#REF!</definedName>
    <definedName name="PLC">#REF!</definedName>
    <definedName name="PLCC">#REF!</definedName>
    <definedName name="PLCUM" localSheetId="22">#REF!</definedName>
    <definedName name="PLCUM" localSheetId="20">#REF!</definedName>
    <definedName name="PLCUM">#REF!</definedName>
    <definedName name="PLMON">#REF!</definedName>
    <definedName name="PLR">#REF!</definedName>
    <definedName name="plsdata">#REF!</definedName>
    <definedName name="PLUG">#REF!</definedName>
    <definedName name="PM" localSheetId="2">INDEX(#REF!,MATCH(#REF!,#REF!,0))</definedName>
    <definedName name="pm" localSheetId="18">#REF!</definedName>
    <definedName name="PM" localSheetId="21">INDEX(#REF!,MATCH(#REF!,#REF!,0))</definedName>
    <definedName name="PM" localSheetId="25">INDEX(#REF!,MATCH(#REF!,#REF!,0))</definedName>
    <definedName name="pm">#REF!</definedName>
    <definedName name="PM_AirCompressor_210cfm" localSheetId="2">'[120]Plant &amp;  Machinery'!$G$4</definedName>
    <definedName name="PM_AirCompressor_210cfm" localSheetId="18">#REF!</definedName>
    <definedName name="PM_AirCompressor_210cfm" localSheetId="21">'[120]Plant &amp;  Machinery'!$G$4</definedName>
    <definedName name="PM_AirCompressor_210cfm" localSheetId="25">'[120]Plant &amp;  Machinery'!$G$4</definedName>
    <definedName name="PM_AirCompressor_210cfm" localSheetId="15">#REF!</definedName>
    <definedName name="PM_AirCompressor_210cfm">#REF!</definedName>
    <definedName name="PM_BitumenBoilerOilFired_1000" localSheetId="2">'[120]Plant &amp;  Machinery'!$G$9</definedName>
    <definedName name="PM_BitumenBoilerOilFired_1000" localSheetId="18">#REF!</definedName>
    <definedName name="PM_BitumenBoilerOilFired_1000" localSheetId="21">'[120]Plant &amp;  Machinery'!$G$9</definedName>
    <definedName name="PM_BitumenBoilerOilFired_1000" localSheetId="25">'[120]Plant &amp;  Machinery'!$G$9</definedName>
    <definedName name="PM_BitumenBoilerOilFired_1000" localSheetId="15">#REF!</definedName>
    <definedName name="PM_BitumenBoilerOilFired_1000">#REF!</definedName>
    <definedName name="PM_BitumenBoilerOilFired_200" localSheetId="2">'[120]Plant &amp;  Machinery'!$G$8</definedName>
    <definedName name="PM_BitumenBoilerOilFired_200" localSheetId="18">#REF!</definedName>
    <definedName name="PM_BitumenBoilerOilFired_200" localSheetId="21">'[120]Plant &amp;  Machinery'!$G$8</definedName>
    <definedName name="PM_BitumenBoilerOilFired_200" localSheetId="25">'[120]Plant &amp;  Machinery'!$G$8</definedName>
    <definedName name="PM_BitumenBoilerOilFired_200" localSheetId="15">#REF!</definedName>
    <definedName name="PM_BitumenBoilerOilFired_200">#REF!</definedName>
    <definedName name="PM_BitumenEmulsionPressureDistributor" localSheetId="2">'[120]Plant &amp;  Machinery'!$G$10</definedName>
    <definedName name="PM_BitumenEmulsionPressureDistributor" localSheetId="18">#REF!</definedName>
    <definedName name="PM_BitumenEmulsionPressureDistributor" localSheetId="21">'[120]Plant &amp;  Machinery'!$G$10</definedName>
    <definedName name="PM_BitumenEmulsionPressureDistributor" localSheetId="25">'[120]Plant &amp;  Machinery'!$G$10</definedName>
    <definedName name="PM_BitumenEmulsionPressureDistributor" localSheetId="15">#REF!</definedName>
    <definedName name="PM_BitumenEmulsionPressureDistributor">#REF!</definedName>
    <definedName name="PM_Crane" localSheetId="2">'[120]Plant &amp;  Machinery'!$G$12</definedName>
    <definedName name="PM_Crane" localSheetId="18">#REF!</definedName>
    <definedName name="PM_Crane" localSheetId="21">'[120]Plant &amp;  Machinery'!$G$12</definedName>
    <definedName name="PM_Crane" localSheetId="25">'[120]Plant &amp;  Machinery'!$G$12</definedName>
    <definedName name="PM_Crane" localSheetId="15">#REF!</definedName>
    <definedName name="PM_Crane">#REF!</definedName>
    <definedName name="PM_Dozer_D50" localSheetId="2">'[141]Plant &amp;  Machinery'!$G$13</definedName>
    <definedName name="PM_Dozer_D50" localSheetId="18">#REF!</definedName>
    <definedName name="PM_Dozer_D50" localSheetId="21">'[141]Plant &amp;  Machinery'!$G$13</definedName>
    <definedName name="PM_Dozer_D50" localSheetId="25">'[141]Plant &amp;  Machinery'!$G$13</definedName>
    <definedName name="PM_Dozer_D50" localSheetId="15">#REF!</definedName>
    <definedName name="PM_Dozer_D50">#REF!</definedName>
    <definedName name="PM_FrontEndLoader_1cum" localSheetId="2">'[120]Plant &amp;  Machinery'!$G$17</definedName>
    <definedName name="PM_FrontEndLoader_1cum" localSheetId="18">#REF!</definedName>
    <definedName name="PM_FrontEndLoader_1cum" localSheetId="21">'[120]Plant &amp;  Machinery'!$G$17</definedName>
    <definedName name="PM_FrontEndLoader_1cum" localSheetId="25">'[120]Plant &amp;  Machinery'!$G$17</definedName>
    <definedName name="PM_FrontEndLoader_1cum" localSheetId="15">#REF!</definedName>
    <definedName name="PM_FrontEndLoader_1cum">#REF!</definedName>
    <definedName name="PM_HydraulicBroom" localSheetId="2">'[120]Plant &amp;  Machinery'!$G$19</definedName>
    <definedName name="PM_HydraulicBroom" localSheetId="18">#REF!</definedName>
    <definedName name="PM_HydraulicBroom" localSheetId="21">'[120]Plant &amp;  Machinery'!$G$19</definedName>
    <definedName name="PM_HydraulicBroom" localSheetId="25">'[120]Plant &amp;  Machinery'!$G$19</definedName>
    <definedName name="PM_HydraulicBroom" localSheetId="15">#REF!</definedName>
    <definedName name="PM_HydraulicBroom">#REF!</definedName>
    <definedName name="PM_HydraulicExcavator_09cum" localSheetId="2">'[120]Plant &amp;  Machinery'!$G$20</definedName>
    <definedName name="PM_HydraulicExcavator_09cum" localSheetId="18">#REF!</definedName>
    <definedName name="PM_HydraulicExcavator_09cum" localSheetId="21">'[120]Plant &amp;  Machinery'!$G$20</definedName>
    <definedName name="PM_HydraulicExcavator_09cum" localSheetId="25">'[120]Plant &amp;  Machinery'!$G$20</definedName>
    <definedName name="PM_HydraulicExcavator_09cum" localSheetId="15">#REF!</definedName>
    <definedName name="PM_HydraulicExcavator_09cum">#REF!</definedName>
    <definedName name="PM_Mixall_6_10t" localSheetId="2">'[120]Plant &amp;  Machinery'!$G$24</definedName>
    <definedName name="PM_Mixall_6_10t" localSheetId="18">#REF!</definedName>
    <definedName name="PM_Mixall_6_10t" localSheetId="21">'[120]Plant &amp;  Machinery'!$G$24</definedName>
    <definedName name="PM_Mixall_6_10t" localSheetId="25">'[120]Plant &amp;  Machinery'!$G$24</definedName>
    <definedName name="PM_Mixall_6_10t" localSheetId="15">#REF!</definedName>
    <definedName name="PM_Mixall_6_10t">#REF!</definedName>
    <definedName name="PM_MotorGrader" localSheetId="15">#REF!</definedName>
    <definedName name="PM_MotorGrader">#REF!</definedName>
    <definedName name="PM_StoneCrusher_200TPH" localSheetId="2">'[120]Plant &amp;  Machinery'!$G$33</definedName>
    <definedName name="PM_StoneCrusher_200TPH" localSheetId="18">#REF!</definedName>
    <definedName name="PM_StoneCrusher_200TPH" localSheetId="21">'[120]Plant &amp;  Machinery'!$G$33</definedName>
    <definedName name="PM_StoneCrusher_200TPH" localSheetId="25">'[120]Plant &amp;  Machinery'!$G$33</definedName>
    <definedName name="PM_StoneCrusher_200TPH" localSheetId="15">#REF!</definedName>
    <definedName name="PM_StoneCrusher_200TPH">#REF!</definedName>
    <definedName name="PM_ThreeWheeled_80_100kN_StaticRoller" localSheetId="15">#REF!</definedName>
    <definedName name="PM_ThreeWheeled_80_100kN_StaticRoller">#REF!</definedName>
    <definedName name="PM_Tipper_55" localSheetId="2">'[120]Plant &amp;  Machinery'!$G$45</definedName>
    <definedName name="PM_Tipper_55" localSheetId="18">#REF!</definedName>
    <definedName name="PM_Tipper_55" localSheetId="21">'[120]Plant &amp;  Machinery'!$G$45</definedName>
    <definedName name="PM_Tipper_55" localSheetId="25">'[120]Plant &amp;  Machinery'!$G$45</definedName>
    <definedName name="PM_Tipper_55" localSheetId="15">#REF!</definedName>
    <definedName name="PM_Tipper_55">#REF!</definedName>
    <definedName name="PM_Tractor_Rotavator" localSheetId="15">#REF!</definedName>
    <definedName name="PM_Tractor_Rotavator">#REF!</definedName>
    <definedName name="PM_Tractor_Trolley" localSheetId="2">'[120]Plant &amp;  Machinery'!$G$48</definedName>
    <definedName name="PM_Tractor_Trolley" localSheetId="18">#REF!</definedName>
    <definedName name="PM_Tractor_Trolley" localSheetId="21">'[120]Plant &amp;  Machinery'!$G$48</definedName>
    <definedName name="PM_Tractor_Trolley" localSheetId="25">'[120]Plant &amp;  Machinery'!$G$48</definedName>
    <definedName name="PM_Tractor_Trolley" localSheetId="15">#REF!</definedName>
    <definedName name="PM_Tractor_Trolley">#REF!</definedName>
    <definedName name="PM_Truck" localSheetId="2">'[120]Plant &amp;  Machinery'!$G$50</definedName>
    <definedName name="PM_Truck" localSheetId="18">#REF!</definedName>
    <definedName name="PM_Truck" localSheetId="21">'[120]Plant &amp;  Machinery'!$G$50</definedName>
    <definedName name="PM_Truck" localSheetId="25">'[120]Plant &amp;  Machinery'!$G$50</definedName>
    <definedName name="PM_Truck" localSheetId="15">#REF!</definedName>
    <definedName name="PM_Truck">#REF!</definedName>
    <definedName name="PM_WaterTanker_6kl" localSheetId="15">#REF!</definedName>
    <definedName name="PM_WaterTanker_6kl">#REF!</definedName>
    <definedName name="PMS">'[43](7) Updated_Quantities'!$A$1</definedName>
    <definedName name="PmtFreq_TL" localSheetId="15">#REF!</definedName>
    <definedName name="PmtFreq_TL">#REF!</definedName>
    <definedName name="pn">[142]REL!$W$172</definedName>
    <definedName name="PNum" localSheetId="22">#REF!</definedName>
    <definedName name="PNum" localSheetId="20">#REF!</definedName>
    <definedName name="PNum">#REF!</definedName>
    <definedName name="PO" localSheetId="2">'[51]PO NOS'!$A$2:$D$994</definedName>
    <definedName name="PO" localSheetId="18">#REF!</definedName>
    <definedName name="PO" localSheetId="21">'[51]PO NOS'!$A$2:$D$994</definedName>
    <definedName name="PO" localSheetId="25">'[51]PO NOS'!$A$2:$D$994</definedName>
    <definedName name="PO" localSheetId="15">#REF!</definedName>
    <definedName name="PO">#REF!</definedName>
    <definedName name="POL10HPPump" localSheetId="2">'[63]Basic Rates'!$C$33</definedName>
    <definedName name="POL10HPPump" localSheetId="18">#REF!</definedName>
    <definedName name="POL10HPPump" localSheetId="21">'[63]Basic Rates'!$C$33</definedName>
    <definedName name="POL10HPPump" localSheetId="25">'[63]Basic Rates'!$C$33</definedName>
    <definedName name="POL10HPPump" localSheetId="15">#REF!</definedName>
    <definedName name="POL10HPPump">#REF!</definedName>
    <definedName name="POL125KVA" localSheetId="2">'[63]Basic Rates'!$C$34</definedName>
    <definedName name="POL125KVA" localSheetId="18">#REF!</definedName>
    <definedName name="POL125KVA" localSheetId="21">'[63]Basic Rates'!$C$34</definedName>
    <definedName name="POL125KVA" localSheetId="25">'[63]Basic Rates'!$C$34</definedName>
    <definedName name="POL125KVA" localSheetId="15">#REF!</definedName>
    <definedName name="POL125KVA">#REF!</definedName>
    <definedName name="POLConc" localSheetId="2">'[63]General Analysis'!$L$228</definedName>
    <definedName name="POLConc" localSheetId="18">#REF!</definedName>
    <definedName name="POLConc" localSheetId="21">'[63]General Analysis'!$L$228</definedName>
    <definedName name="POLConc" localSheetId="25">'[63]General Analysis'!$L$228</definedName>
    <definedName name="POLConc" localSheetId="15">#REF!</definedName>
    <definedName name="POLConc">#REF!</definedName>
    <definedName name="POLConcPump" localSheetId="2">'[63]Basic Rates'!$C$38</definedName>
    <definedName name="POLConcPump" localSheetId="18">#REF!</definedName>
    <definedName name="POLConcPump" localSheetId="21">'[63]Basic Rates'!$C$38</definedName>
    <definedName name="POLConcPump" localSheetId="25">'[63]Basic Rates'!$C$38</definedName>
    <definedName name="POLConcPump" localSheetId="15">#REF!</definedName>
    <definedName name="POLConcPump">#REF!</definedName>
    <definedName name="POLConcrete" localSheetId="2">'[74]Batching&amp;Pil POL'!$N$181</definedName>
    <definedName name="POLConcrete" localSheetId="18">#REF!</definedName>
    <definedName name="POLConcrete" localSheetId="21">'[74]Batching&amp;Pil POL'!$N$181</definedName>
    <definedName name="POLConcrete" localSheetId="25">'[74]Batching&amp;Pil POL'!$N$181</definedName>
    <definedName name="POLConcrete" localSheetId="15">#REF!</definedName>
    <definedName name="POLConcrete">#REF!</definedName>
    <definedName name="polconcreteproductionyard" localSheetId="2">'[71]General Analysis'!$AC$49</definedName>
    <definedName name="polconcreteproductionyard" localSheetId="18">#REF!</definedName>
    <definedName name="polconcreteproductionyard" localSheetId="21">'[71]General Analysis'!$AC$49</definedName>
    <definedName name="polconcreteproductionyard" localSheetId="25">'[71]General Analysis'!$AC$49</definedName>
    <definedName name="polconcreteproductionyard" localSheetId="15">#REF!</definedName>
    <definedName name="polconcreteproductionyard">#REF!</definedName>
    <definedName name="polconcreteprodviaduct" localSheetId="2">'[71]General Analysis'!$M$49</definedName>
    <definedName name="polconcreteprodviaduct" localSheetId="18">#REF!</definedName>
    <definedName name="polconcreteprodviaduct" localSheetId="21">'[71]General Analysis'!$M$49</definedName>
    <definedName name="polconcreteprodviaduct" localSheetId="25">'[71]General Analysis'!$M$49</definedName>
    <definedName name="polconcreteprodviaduct" localSheetId="15">#REF!</definedName>
    <definedName name="polconcreteprodviaduct">#REF!</definedName>
    <definedName name="POLEmptyTM" localSheetId="2">'[63]Basic Rates'!$C$36</definedName>
    <definedName name="POLEmptyTM" localSheetId="18">#REF!</definedName>
    <definedName name="POLEmptyTM" localSheetId="21">'[63]Basic Rates'!$C$36</definedName>
    <definedName name="POLEmptyTM" localSheetId="25">'[63]Basic Rates'!$C$36</definedName>
    <definedName name="POLEmptyTM" localSheetId="15">#REF!</definedName>
    <definedName name="POLEmptyTM">#REF!</definedName>
    <definedName name="POLExcavation" localSheetId="2">[56]Excavation!$H$64</definedName>
    <definedName name="POLExcavation" localSheetId="18">#REF!</definedName>
    <definedName name="POLExcavation" localSheetId="21">[56]Excavation!$H$64</definedName>
    <definedName name="POLExcavation" localSheetId="25">[56]Excavation!$H$64</definedName>
    <definedName name="POLExcavation" localSheetId="15">#REF!</definedName>
    <definedName name="POLExcavation">#REF!</definedName>
    <definedName name="POLfilling" localSheetId="2">[56]Excavation!$H$129</definedName>
    <definedName name="POLfilling" localSheetId="18">#REF!</definedName>
    <definedName name="POLfilling" localSheetId="21">[56]Excavation!$H$129</definedName>
    <definedName name="POLfilling" localSheetId="25">[56]Excavation!$H$129</definedName>
    <definedName name="POLfilling" localSheetId="15">#REF!</definedName>
    <definedName name="POLfilling">#REF!</definedName>
    <definedName name="POLGsbWMMPlacing" localSheetId="2">'[122]GSB+WMM'!$P$148</definedName>
    <definedName name="POLGsbWMMPlacing" localSheetId="18">#REF!</definedName>
    <definedName name="POLGsbWMMPlacing" localSheetId="21">'[122]GSB+WMM'!$P$148</definedName>
    <definedName name="POLGsbWMMPlacing" localSheetId="25">'[122]GSB+WMM'!$P$148</definedName>
    <definedName name="POLGsbWMMPlacing" localSheetId="15">#REF!</definedName>
    <definedName name="POLGsbWMMPlacing">#REF!</definedName>
    <definedName name="POLGsbWMMProduction" localSheetId="2">'[122]GSB+WMM'!$O$100</definedName>
    <definedName name="POLGsbWMMProduction" localSheetId="18">#REF!</definedName>
    <definedName name="POLGsbWMMProduction" localSheetId="21">'[122]GSB+WMM'!$O$100</definedName>
    <definedName name="POLGsbWMMProduction" localSheetId="25">'[122]GSB+WMM'!$O$100</definedName>
    <definedName name="POLGsbWMMProduction" localSheetId="15">#REF!</definedName>
    <definedName name="POLGsbWMMProduction">#REF!</definedName>
    <definedName name="pollaying" localSheetId="2">'[143]Batching&amp;Pil POL'!$L$270</definedName>
    <definedName name="pollaying" localSheetId="18">#REF!</definedName>
    <definedName name="pollaying" localSheetId="21">'[143]Batching&amp;Pil POL'!$L$270</definedName>
    <definedName name="pollaying" localSheetId="25">'[143]Batching&amp;Pil POL'!$L$270</definedName>
    <definedName name="pollaying" localSheetId="15">#REF!</definedName>
    <definedName name="pollaying">#REF!</definedName>
    <definedName name="POLLoadedTM" localSheetId="2">'[63]Basic Rates'!$C$35</definedName>
    <definedName name="POLLoadedTM" localSheetId="18">#REF!</definedName>
    <definedName name="POLLoadedTM" localSheetId="21">'[63]Basic Rates'!$C$35</definedName>
    <definedName name="POLLoadedTM" localSheetId="25">'[63]Basic Rates'!$C$35</definedName>
    <definedName name="POLLoadedTM" localSheetId="15">#REF!</definedName>
    <definedName name="POLLoadedTM">#REF!</definedName>
    <definedName name="POLPil" localSheetId="2">[144]POL!$N$12</definedName>
    <definedName name="POLPil" localSheetId="18">#REF!</definedName>
    <definedName name="POLPil" localSheetId="21">[144]POL!$N$12</definedName>
    <definedName name="POLPil" localSheetId="25">[144]POL!$N$12</definedName>
    <definedName name="POLPil" localSheetId="15">#REF!</definedName>
    <definedName name="POLPil">#REF!</definedName>
    <definedName name="POLpilecap" localSheetId="2">[131]Analysis!$J$69</definedName>
    <definedName name="POLpilecap" localSheetId="18">#REF!</definedName>
    <definedName name="POLpilecap" localSheetId="21">[131]Analysis!$J$69</definedName>
    <definedName name="POLpilecap" localSheetId="25">[131]Analysis!$J$69</definedName>
    <definedName name="POLpilecap" localSheetId="15">#REF!</definedName>
    <definedName name="POLpilecap">#REF!</definedName>
    <definedName name="POLPiling" localSheetId="2">[74]Pil!$H$59</definedName>
    <definedName name="POLPiling" localSheetId="18">#REF!</definedName>
    <definedName name="POLPiling" localSheetId="21">[74]Pil!$H$59</definedName>
    <definedName name="POLPiling" localSheetId="25">[74]Pil!$H$59</definedName>
    <definedName name="POLPiling" localSheetId="15">#REF!</definedName>
    <definedName name="POLPiling">#REF!</definedName>
    <definedName name="POLpilingSC" localSheetId="2">'[74]Batching&amp;Pil POL'!$M$17</definedName>
    <definedName name="POLpilingSC" localSheetId="18">#REF!</definedName>
    <definedName name="POLpilingSC" localSheetId="21">'[74]Batching&amp;Pil POL'!$M$17</definedName>
    <definedName name="POLpilingSC" localSheetId="25">'[74]Batching&amp;Pil POL'!$M$17</definedName>
    <definedName name="POLpilingSC" localSheetId="15">#REF!</definedName>
    <definedName name="POLpilingSC">#REF!</definedName>
    <definedName name="POLPLACINGVIADUCT" localSheetId="2">'[71]General Analysis'!$L$250</definedName>
    <definedName name="POLPLACINGVIADUCT" localSheetId="18">#REF!</definedName>
    <definedName name="POLPLACINGVIADUCT" localSheetId="21">'[71]General Analysis'!$L$250</definedName>
    <definedName name="POLPLACINGVIADUCT" localSheetId="25">'[71]General Analysis'!$L$250</definedName>
    <definedName name="POLPLACINGVIADUCT" localSheetId="15">#REF!</definedName>
    <definedName name="POLPLACINGVIADUCT">#REF!</definedName>
    <definedName name="polsteel" localSheetId="2">[56]Steel!$I$45</definedName>
    <definedName name="polsteel" localSheetId="18">#REF!</definedName>
    <definedName name="polsteel" localSheetId="21">[56]Steel!$I$45</definedName>
    <definedName name="polsteel" localSheetId="25">[56]Steel!$I$45</definedName>
    <definedName name="polsteel" localSheetId="15">#REF!</definedName>
    <definedName name="polsteel">#REF!</definedName>
    <definedName name="POLSteelPil" localSheetId="2">'[74]Steel Piling_POL'!$O$8</definedName>
    <definedName name="POLSteelPil" localSheetId="18">#REF!</definedName>
    <definedName name="POLSteelPil" localSheetId="21">'[74]Steel Piling_POL'!$O$8</definedName>
    <definedName name="POLSteelPil" localSheetId="25">'[74]Steel Piling_POL'!$O$8</definedName>
    <definedName name="POLSteelPil" localSheetId="15">#REF!</definedName>
    <definedName name="POLSteelPil">#REF!</definedName>
    <definedName name="POLTowerHoist" localSheetId="2">'[63]Basic Rates'!$C$39</definedName>
    <definedName name="POLTowerHoist" localSheetId="18">#REF!</definedName>
    <definedName name="POLTowerHoist" localSheetId="21">'[63]Basic Rates'!$C$39</definedName>
    <definedName name="POLTowerHoist" localSheetId="25">'[63]Basic Rates'!$C$39</definedName>
    <definedName name="POLTowerHoist" localSheetId="15">#REF!</definedName>
    <definedName name="POLTowerHoist">#REF!</definedName>
    <definedName name="POLU" localSheetId="22">#REF!</definedName>
    <definedName name="POLU" localSheetId="15">#REF!</definedName>
    <definedName name="POLU" localSheetId="20">#REF!</definedName>
    <definedName name="POLU">#REF!</definedName>
    <definedName name="PONDA" localSheetId="22">#REF!</definedName>
    <definedName name="PONDA" localSheetId="20">#REF!</definedName>
    <definedName name="PONDA">#REF!</definedName>
    <definedName name="POOJA">[145]CLAY!#REF!</definedName>
    <definedName name="popop" hidden="1">#REF!</definedName>
    <definedName name="POR">#N/A</definedName>
    <definedName name="POST" localSheetId="2">#REF!</definedName>
    <definedName name="POST" localSheetId="22">#REF!</definedName>
    <definedName name="POST" localSheetId="15">#REF!</definedName>
    <definedName name="POST" localSheetId="4">#REF!</definedName>
    <definedName name="POST" localSheetId="20">#REF!</definedName>
    <definedName name="POST">#REF!</definedName>
    <definedName name="pound" localSheetId="22">#REF!</definedName>
    <definedName name="pound" localSheetId="20">#REF!</definedName>
    <definedName name="pound">#REF!</definedName>
    <definedName name="POUNDS" localSheetId="22">#REF!</definedName>
    <definedName name="POUNDS" localSheetId="20">#REF!</definedName>
    <definedName name="POUNDS">#REF!</definedName>
    <definedName name="pp" localSheetId="22">#REF!</definedName>
    <definedName name="pp" localSheetId="21">#REF!</definedName>
    <definedName name="pp" localSheetId="25">#REF!</definedName>
    <definedName name="pp" localSheetId="20">#REF!</definedName>
    <definedName name="pp">#REF!</definedName>
    <definedName name="ppo">#REF!</definedName>
    <definedName name="ppp" localSheetId="21">#REF!</definedName>
    <definedName name="ppp" localSheetId="25">#REF!</definedName>
    <definedName name="ppp">#REF!</definedName>
    <definedName name="pppp">#REF!</definedName>
    <definedName name="pppp2">#REF!</definedName>
    <definedName name="PPPPPP" localSheetId="2" hidden="1">{#N/A,#N/A,FALSE,"COVER1.XLS ";#N/A,#N/A,FALSE,"RACT1.XLS";#N/A,#N/A,FALSE,"RACT2.XLS";#N/A,#N/A,FALSE,"ECCMP";#N/A,#N/A,FALSE,"WELDER.XLS"}</definedName>
    <definedName name="PPPPPP" localSheetId="22" hidden="1">{#N/A,#N/A,FALSE,"COVER1.XLS ";#N/A,#N/A,FALSE,"RACT1.XLS";#N/A,#N/A,FALSE,"RACT2.XLS";#N/A,#N/A,FALSE,"ECCMP";#N/A,#N/A,FALSE,"WELDER.XLS"}</definedName>
    <definedName name="PPPPPP" localSheetId="18" hidden="1">{#N/A,#N/A,FALSE,"COVER1.XLS ";#N/A,#N/A,FALSE,"RACT1.XLS";#N/A,#N/A,FALSE,"RACT2.XLS";#N/A,#N/A,FALSE,"ECCMP";#N/A,#N/A,FALSE,"WELDER.XLS"}</definedName>
    <definedName name="PPPPPP" localSheetId="21" hidden="1">{#N/A,#N/A,FALSE,"COVER1.XLS ";#N/A,#N/A,FALSE,"RACT1.XLS";#N/A,#N/A,FALSE,"RACT2.XLS";#N/A,#N/A,FALSE,"ECCMP";#N/A,#N/A,FALSE,"WELDER.XLS"}</definedName>
    <definedName name="PPPPPP" localSheetId="25" hidden="1">{#N/A,#N/A,FALSE,"COVER1.XLS ";#N/A,#N/A,FALSE,"RACT1.XLS";#N/A,#N/A,FALSE,"RACT2.XLS";#N/A,#N/A,FALSE,"ECCMP";#N/A,#N/A,FALSE,"WELDER.XLS"}</definedName>
    <definedName name="PPPPPP" localSheetId="15" hidden="1">{#N/A,#N/A,FALSE,"COVER1.XLS ";#N/A,#N/A,FALSE,"RACT1.XLS";#N/A,#N/A,FALSE,"RACT2.XLS";#N/A,#N/A,FALSE,"ECCMP";#N/A,#N/A,FALSE,"WELDER.XLS"}</definedName>
    <definedName name="PPPPPP" localSheetId="4" hidden="1">{#N/A,#N/A,FALSE,"COVER1.XLS ";#N/A,#N/A,FALSE,"RACT1.XLS";#N/A,#N/A,FALSE,"RACT2.XLS";#N/A,#N/A,FALSE,"ECCMP";#N/A,#N/A,FALSE,"WELDER.XLS"}</definedName>
    <definedName name="PPPPPP" localSheetId="20" hidden="1">{#N/A,#N/A,FALSE,"COVER1.XLS ";#N/A,#N/A,FALSE,"RACT1.XLS";#N/A,#N/A,FALSE,"RACT2.XLS";#N/A,#N/A,FALSE,"ECCMP";#N/A,#N/A,FALSE,"WELDER.XLS"}</definedName>
    <definedName name="PPPPPP" localSheetId="3" hidden="1">{#N/A,#N/A,FALSE,"COVER1.XLS ";#N/A,#N/A,FALSE,"RACT1.XLS";#N/A,#N/A,FALSE,"RACT2.XLS";#N/A,#N/A,FALSE,"ECCMP";#N/A,#N/A,FALSE,"WELDER.XLS"}</definedName>
    <definedName name="PPPPPP" hidden="1">{#N/A,#N/A,FALSE,"COVER1.XLS ";#N/A,#N/A,FALSE,"RACT1.XLS";#N/A,#N/A,FALSE,"RACT2.XLS";#N/A,#N/A,FALSE,"ECCMP";#N/A,#N/A,FALSE,"WELDER.XLS"}</definedName>
    <definedName name="PR" localSheetId="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2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18"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2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2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1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20"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3"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_BO" localSheetId="2">#REF!</definedName>
    <definedName name="PR_BO" localSheetId="22">#REF!</definedName>
    <definedName name="PR_BO" localSheetId="4">#REF!</definedName>
    <definedName name="PR_BO" localSheetId="20">#REF!</definedName>
    <definedName name="PR_BO">#REF!</definedName>
    <definedName name="PR_IDTO" localSheetId="22">#REF!</definedName>
    <definedName name="PR_IDTO" localSheetId="4">#REF!</definedName>
    <definedName name="PR_IDTO" localSheetId="20">#REF!</definedName>
    <definedName name="PR_IDTO">#REF!</definedName>
    <definedName name="PR_IMP" localSheetId="22">#REF!</definedName>
    <definedName name="PR_IMP" localSheetId="4">#REF!</definedName>
    <definedName name="PR_IMP" localSheetId="20">#REF!</definedName>
    <definedName name="PR_IMP">#REF!</definedName>
    <definedName name="PR_TR">#REF!</definedName>
    <definedName name="PRA_DETAILSMAR01">#REF!</definedName>
    <definedName name="pradeep" localSheetId="2">'[89]FAMILY TEXT'!$A$2:$A$7</definedName>
    <definedName name="pradeep" localSheetId="18">#REF!</definedName>
    <definedName name="pradeep" localSheetId="21">'[89]FAMILY TEXT'!$A$2:$A$7</definedName>
    <definedName name="pradeep" localSheetId="25">'[89]FAMILY TEXT'!$A$2:$A$7</definedName>
    <definedName name="pradeep" localSheetId="15">#REF!</definedName>
    <definedName name="pradeep">#REF!</definedName>
    <definedName name="PRADETAILS" localSheetId="22">#REF!</definedName>
    <definedName name="PRADETAILS" localSheetId="15">#REF!</definedName>
    <definedName name="PRADETAILS" localSheetId="20">#REF!</definedName>
    <definedName name="PRADETAILS">#REF!</definedName>
    <definedName name="PRASAD"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18"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1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hant" localSheetId="2">#REF!</definedName>
    <definedName name="prashant" localSheetId="22">#REF!</definedName>
    <definedName name="prashant" localSheetId="15">#REF!</definedName>
    <definedName name="prashant" localSheetId="20">#REF!</definedName>
    <definedName name="prashant">#REF!</definedName>
    <definedName name="pratap" localSheetId="22" hidden="1">{"'Sheet1'!$A$4386:$N$4591"}</definedName>
    <definedName name="pratap" localSheetId="18" hidden="1">{"'Sheet1'!$A$4386:$N$4591"}</definedName>
    <definedName name="pratap" localSheetId="21" hidden="1">{"'Sheet1'!$A$4386:$N$4591"}</definedName>
    <definedName name="pratap" localSheetId="25" hidden="1">{"'Sheet1'!$A$4386:$N$4591"}</definedName>
    <definedName name="pratap" localSheetId="15" hidden="1">{"'Sheet1'!$A$4386:$N$4591"}</definedName>
    <definedName name="pratap" localSheetId="20" hidden="1">{"'Sheet1'!$A$4386:$N$4591"}</definedName>
    <definedName name="pratap" hidden="1">{"'Sheet1'!$A$4386:$N$4591"}</definedName>
    <definedName name="PRDump" localSheetId="2">#REF!</definedName>
    <definedName name="PRDump">#REF!</definedName>
    <definedName name="PREHE" localSheetId="2">#REF!</definedName>
    <definedName name="PREHE">#REF!</definedName>
    <definedName name="PREHP">#REF!</definedName>
    <definedName name="PREHS">#REF!</definedName>
    <definedName name="PREHT">#REF!</definedName>
    <definedName name="PREP">#REF!</definedName>
    <definedName name="PrevYears">#REF!</definedName>
    <definedName name="PRICE">#REF!</definedName>
    <definedName name="priced_end" localSheetId="22">#REF!</definedName>
    <definedName name="priced_end" localSheetId="20">#REF!</definedName>
    <definedName name="priced_end">#REF!</definedName>
    <definedName name="PriceEach">#REF!</definedName>
    <definedName name="primer" localSheetId="2">'[146]Rate Analysis'!$D$142</definedName>
    <definedName name="primer" localSheetId="18">#REF!</definedName>
    <definedName name="primer" localSheetId="21">'[146]Rate Analysis'!$D$142</definedName>
    <definedName name="primer" localSheetId="25">'[146]Rate Analysis'!$D$142</definedName>
    <definedName name="primer" localSheetId="15">#REF!</definedName>
    <definedName name="primer">#REF!</definedName>
    <definedName name="Princ">#REF!</definedName>
    <definedName name="_xlnm.Print_Area" localSheetId="6">'Check Survey '!$A$1:$G$57</definedName>
    <definedName name="_xlnm.Print_Area" localSheetId="17">'Crossing status'!$B$1:$M$20</definedName>
    <definedName name="_xlnm.Print_Area" localSheetId="5">'Detailed Survey '!$A$1:$J$66</definedName>
    <definedName name="_xlnm.Print_Area" localSheetId="9">Earthing!$A$1:$J$110</definedName>
    <definedName name="_xlnm.Print_Area" localSheetId="10">'Erection Compiled'!$A$4:$K$18</definedName>
    <definedName name="_xlnm.Print_Area" localSheetId="8">Foundation!$A$1:$Q$293</definedName>
    <definedName name="_xlnm.Print_Area" localSheetId="23">'Foundation Daily Progress'!$A$1:$Y$1318</definedName>
    <definedName name="_xlnm.Print_Area" localSheetId="16">'Hardware Supply'!$A$1:$K$38</definedName>
    <definedName name="_xlnm.Print_Area" localSheetId="2">#NAME?</definedName>
    <definedName name="_xlnm.Print_Area" localSheetId="22">'Location Summary'!$A$1:$P$617</definedName>
    <definedName name="_xlnm.Print_Area" localSheetId="7">'ROW Tracker'!$A$1:$N$14</definedName>
    <definedName name="_xlnm.Print_Area" localSheetId="18">'Statutory Proposals'!$A$1:$I$46</definedName>
    <definedName name="_xlnm.Print_Area" localSheetId="15">'Supply Status'!$A$1:$J$88</definedName>
    <definedName name="_xlnm.Print_Area" localSheetId="1">TA413_PBNTL!$A$1:$M$39</definedName>
    <definedName name="_xlnm.Print_Area" localSheetId="20">'Tower Abstract sheet'!$A$1:$O$310</definedName>
    <definedName name="_xlnm.Print_Area" localSheetId="3">'Visual Chart'!$A$1:$AT$165</definedName>
    <definedName name="_xlnm.Print_Area">#REF!</definedName>
    <definedName name="Print_Area_0">NA()</definedName>
    <definedName name="Print_Area_0_0">NA()</definedName>
    <definedName name="Print_Area_0_0_0">NA()</definedName>
    <definedName name="Print_Area_0_0_0_0">NA()</definedName>
    <definedName name="Print_Area_0_0_0_0_1">NA()</definedName>
    <definedName name="Print_Area_0_0_0_1">NA()</definedName>
    <definedName name="Print_Area_0_0_1">NA()</definedName>
    <definedName name="Print_Area_0_1">NA()</definedName>
    <definedName name="Print_Area_1" localSheetId="2">#REF!</definedName>
    <definedName name="Print_Area_1" localSheetId="22">#REF!</definedName>
    <definedName name="Print_Area_1" localSheetId="15">#REF!</definedName>
    <definedName name="Print_Area_1" localSheetId="20">#REF!</definedName>
    <definedName name="Print_Area_1">#REF!</definedName>
    <definedName name="Print_Area_2" localSheetId="2">#REF!</definedName>
    <definedName name="Print_Area_2" localSheetId="22">#REF!</definedName>
    <definedName name="Print_Area_2" localSheetId="20">#REF!</definedName>
    <definedName name="Print_Area_2">#REF!</definedName>
    <definedName name="Print_Area_3" localSheetId="2">#REF!</definedName>
    <definedName name="Print_Area_3" localSheetId="22">#REF!</definedName>
    <definedName name="Print_Area_3" localSheetId="20">#REF!</definedName>
    <definedName name="Print_Area_3">#REF!</definedName>
    <definedName name="Print_Area_MI" localSheetId="22">#REF!</definedName>
    <definedName name="Print_Area_MI" localSheetId="20">#REF!</definedName>
    <definedName name="PRINT_AREA_MI">#REF!</definedName>
    <definedName name="PRINT_AREA_MI___0">#REF!</definedName>
    <definedName name="Print_Area_MI_1" localSheetId="21">"#REF!"</definedName>
    <definedName name="Print_Area_MI_1" localSheetId="25">"#REF!"</definedName>
    <definedName name="Print_Area_MI_1">"#REF!"</definedName>
    <definedName name="Print_Area_MI_17" localSheetId="15">#REF!</definedName>
    <definedName name="Print_Area_MI_17">#REF!</definedName>
    <definedName name="Print_Area_MI1" localSheetId="2">#REF!</definedName>
    <definedName name="Print_Area_MI1" localSheetId="22">#REF!</definedName>
    <definedName name="Print_Area_MI1" localSheetId="20">#REF!</definedName>
    <definedName name="Print_Area_MI1">#REF!</definedName>
    <definedName name="Print_Area_Reset">#N/A</definedName>
    <definedName name="PRINT_AREA1" localSheetId="18">#REF!</definedName>
    <definedName name="PRINT_AREA1" localSheetId="21">#REF!</definedName>
    <definedName name="PRINT_AREA1" localSheetId="25">#REF!</definedName>
    <definedName name="PRINT_AREA1">#REF!</definedName>
    <definedName name="PRINT_AREA2" localSheetId="18">#REF!</definedName>
    <definedName name="PRINT_AREA2">#REF!</definedName>
    <definedName name="Print_Range" localSheetId="18">#REF!</definedName>
    <definedName name="Print_Range">#REF!</definedName>
    <definedName name="print_title" localSheetId="2">[147]Cul_detail!$2:$5</definedName>
    <definedName name="print_title" localSheetId="18">#REF!</definedName>
    <definedName name="print_title" localSheetId="21">[147]Cul_detail!$2:$5</definedName>
    <definedName name="print_title" localSheetId="25">[147]Cul_detail!$2:$5</definedName>
    <definedName name="print_title" localSheetId="15">#REF!</definedName>
    <definedName name="print_title">#REF!</definedName>
    <definedName name="_xlnm.Print_Titles" localSheetId="6">'Check Survey '!$4:$5</definedName>
    <definedName name="_xlnm.Print_Titles" localSheetId="5">'Detailed Survey '!$4:$5</definedName>
    <definedName name="_xlnm.Print_Titles" localSheetId="10">'Erection Compiled'!$4:$4</definedName>
    <definedName name="_xlnm.Print_Titles" localSheetId="8">Foundation!$4:$4</definedName>
    <definedName name="_xlnm.Print_Titles" localSheetId="16">'Hardware Supply'!$5:$5</definedName>
    <definedName name="_xlnm.Print_Titles" localSheetId="2">#NAME?</definedName>
    <definedName name="_xlnm.Print_Titles" localSheetId="22">'Location Summary'!$2:$3</definedName>
    <definedName name="_xlnm.Print_Titles" localSheetId="18">'Statutory Proposals'!$1:$5</definedName>
    <definedName name="_xlnm.Print_Titles" localSheetId="21">'Stretch readiness '!$9:$10</definedName>
    <definedName name="_xlnm.Print_Titles" localSheetId="25">#N/A</definedName>
    <definedName name="_xlnm.Print_Titles" localSheetId="20">'Tower Abstract sheet'!$2:$3</definedName>
    <definedName name="_xlnm.Print_Titles" localSheetId="3">'Visual Chart'!$1:$2</definedName>
    <definedName name="_xlnm.Print_Titles">#REF!</definedName>
    <definedName name="Print_Titles_0">NA()</definedName>
    <definedName name="Print_Titles_0_0">NA()</definedName>
    <definedName name="Print_Titles_0_0_0">NA()</definedName>
    <definedName name="Print_Titles_0_0_0_0">NA()</definedName>
    <definedName name="Print_Titles_0_0_0_0_1">NA()</definedName>
    <definedName name="Print_Titles_0_0_0_1">NA()</definedName>
    <definedName name="Print_Titles_0_0_1">NA()</definedName>
    <definedName name="Print_Titles_0_1">NA()</definedName>
    <definedName name="Print_Titles_1" localSheetId="2">#REF!,#REF!</definedName>
    <definedName name="Print_Titles_1" localSheetId="22">#REF!,#REF!</definedName>
    <definedName name="Print_Titles_1" localSheetId="18">#REF!,#REF!</definedName>
    <definedName name="Print_Titles_1" localSheetId="20">#REF!,#REF!</definedName>
    <definedName name="Print_Titles_1">#REF!,#REF!</definedName>
    <definedName name="Print_Titles_2" localSheetId="2">#REF!</definedName>
    <definedName name="Print_Titles_2" localSheetId="22">#REF!</definedName>
    <definedName name="Print_Titles_2" localSheetId="15">#REF!</definedName>
    <definedName name="Print_Titles_2" localSheetId="20">#REF!</definedName>
    <definedName name="Print_Titles_2">#REF!</definedName>
    <definedName name="PRINT_TITLES_MI" localSheetId="22">#REF!</definedName>
    <definedName name="PRINT_TITLES_MI" localSheetId="20">#REF!</definedName>
    <definedName name="PRINT_TITLES_MI" localSheetId="3">#REF!</definedName>
    <definedName name="PRINT_TITLES_MI">#REF!</definedName>
    <definedName name="print1">#REF!</definedName>
    <definedName name="printarea">#REF!</definedName>
    <definedName name="printedname">#N/A</definedName>
    <definedName name="printn">#REF!</definedName>
    <definedName name="PRMIL_HW" localSheetId="3">#REF!</definedName>
    <definedName name="PRMIL_HW">#REF!</definedName>
    <definedName name="PRMIL_SW">#REF!</definedName>
    <definedName name="pro" hidden="1">#REF!</definedName>
    <definedName name="ProdForm" hidden="1">#REF!</definedName>
    <definedName name="Product" hidden="1">#REF!</definedName>
    <definedName name="Professional___Audit_Fees">#REF!</definedName>
    <definedName name="Proffees">#REF!</definedName>
    <definedName name="Progress">'[133]Progress Sheet - OPTL'!$A$7:$AC$786</definedName>
    <definedName name="progress01">#REF!</definedName>
    <definedName name="progress1">'[148]Survey Details'!#REF!</definedName>
    <definedName name="progress11">#REF!</definedName>
    <definedName name="progress12">#REF!</definedName>
    <definedName name="progress2">'[148]Survey Details'!#REF!</definedName>
    <definedName name="progress3">'[148]Survey Details'!#REF!</definedName>
    <definedName name="progress4">'[148]Survey Details'!#REF!</definedName>
    <definedName name="proj">#REF!</definedName>
    <definedName name="PROJECT" localSheetId="21">#REF!</definedName>
    <definedName name="PROJECT" localSheetId="25">#REF!</definedName>
    <definedName name="PROJECT">#REF!</definedName>
    <definedName name="Project_Budget">'[149](6) Project_Budget'!$C$5</definedName>
    <definedName name="project_lookup">#REF!</definedName>
    <definedName name="ProjectLocation" localSheetId="2">'[150]Fill this out first...'!$D$10</definedName>
    <definedName name="ProjectLocation" localSheetId="22">#REF!</definedName>
    <definedName name="ProjectLocation" localSheetId="18">#REF!</definedName>
    <definedName name="ProjectLocation" localSheetId="21">'[150]Fill this out first...'!$D$10</definedName>
    <definedName name="ProjectLocation" localSheetId="25">'[150]Fill this out first...'!$D$10</definedName>
    <definedName name="ProjectLocation" localSheetId="15">#REF!</definedName>
    <definedName name="ProjectLocation" localSheetId="20">#REF!</definedName>
    <definedName name="ProjectLocation">#REF!</definedName>
    <definedName name="ProjectNumber" localSheetId="2">'[150]Fill this out first...'!$D$16</definedName>
    <definedName name="ProjectNumber" localSheetId="22">#REF!</definedName>
    <definedName name="ProjectNumber" localSheetId="18">#REF!</definedName>
    <definedName name="ProjectNumber" localSheetId="21">'[150]Fill this out first...'!$D$16</definedName>
    <definedName name="ProjectNumber" localSheetId="25">'[150]Fill this out first...'!$D$16</definedName>
    <definedName name="ProjectNumber" localSheetId="15">#REF!</definedName>
    <definedName name="ProjectNumber" localSheetId="20">#REF!</definedName>
    <definedName name="ProjectNumber">#REF!</definedName>
    <definedName name="ProjectSubtitle" localSheetId="2">'[150]Fill this out first...'!$D$9</definedName>
    <definedName name="ProjectSubtitle" localSheetId="22">#REF!</definedName>
    <definedName name="ProjectSubtitle" localSheetId="18">#REF!</definedName>
    <definedName name="ProjectSubtitle" localSheetId="21">'[150]Fill this out first...'!$D$9</definedName>
    <definedName name="ProjectSubtitle" localSheetId="25">'[150]Fill this out first...'!$D$9</definedName>
    <definedName name="ProjectSubtitle" localSheetId="15">#REF!</definedName>
    <definedName name="ProjectSubtitle" localSheetId="20">#REF!</definedName>
    <definedName name="ProjectSubtitle">#REF!</definedName>
    <definedName name="ProjectTitle" localSheetId="2">'[150]Fill this out first...'!$D$8</definedName>
    <definedName name="ProjectTitle" localSheetId="22">#REF!</definedName>
    <definedName name="ProjectTitle" localSheetId="18">#REF!</definedName>
    <definedName name="ProjectTitle" localSheetId="21">'[150]Fill this out first...'!$D$8</definedName>
    <definedName name="ProjectTitle" localSheetId="25">'[150]Fill this out first...'!$D$8</definedName>
    <definedName name="ProjectTitle" localSheetId="15">#REF!</definedName>
    <definedName name="ProjectTitle" localSheetId="20">#REF!</definedName>
    <definedName name="ProjectTitle">#REF!</definedName>
    <definedName name="PROPFLOW" localSheetId="2">[69]Data!$A$2:$C$108</definedName>
    <definedName name="PROPFLOW" localSheetId="18">#REF!</definedName>
    <definedName name="PROPFLOW" localSheetId="21">[69]Data!$A$2:$C$108</definedName>
    <definedName name="PROPFLOW" localSheetId="25">[69]Data!$A$2:$C$108</definedName>
    <definedName name="PROPFLOW" localSheetId="15">#REF!</definedName>
    <definedName name="PROPFLOW">#REF!</definedName>
    <definedName name="PROPS" localSheetId="15">#REF!</definedName>
    <definedName name="PROPS">#REF!</definedName>
    <definedName name="PROVISIONS" localSheetId="22">#REF!</definedName>
    <definedName name="PROVISIONS" localSheetId="20">#REF!</definedName>
    <definedName name="PROVISIONS">#REF!</definedName>
    <definedName name="ps" localSheetId="22">#N/A</definedName>
    <definedName name="ps" localSheetId="21">#N/A</definedName>
    <definedName name="ps" localSheetId="25">#N/A</definedName>
    <definedName name="PS" localSheetId="15">#REF!</definedName>
    <definedName name="ps" localSheetId="20">#N/A</definedName>
    <definedName name="ps">#N/A</definedName>
    <definedName name="PS___0" localSheetId="18">#REF!</definedName>
    <definedName name="PS___0" localSheetId="15">#REF!</definedName>
    <definedName name="PS___0">#REF!</definedName>
    <definedName name="PS___13" localSheetId="15">#REF!</definedName>
    <definedName name="PS___13">#REF!</definedName>
    <definedName name="psi" localSheetId="15">#REF!</definedName>
    <definedName name="psi">#REF!</definedName>
    <definedName name="pt">#REF!</definedName>
    <definedName name="pti">#REF!</definedName>
    <definedName name="PublicDocuments" localSheetId="22">#REF!</definedName>
    <definedName name="PublicDocuments" localSheetId="20">#REF!</definedName>
    <definedName name="PublicDocuments" localSheetId="3">#REF!</definedName>
    <definedName name="PublicDocuments">#REF!</definedName>
    <definedName name="PUMP" localSheetId="2">'[26]Cost of O &amp; O'!$F$27</definedName>
    <definedName name="PUMP" localSheetId="18">#REF!</definedName>
    <definedName name="PUMP" localSheetId="21">'[26]Cost of O &amp; O'!$F$27</definedName>
    <definedName name="PUMP" localSheetId="25">'[26]Cost of O &amp; O'!$F$27</definedName>
    <definedName name="PUMP" localSheetId="15">#REF!</definedName>
    <definedName name="PUMP">#REF!</definedName>
    <definedName name="PUMPS_DATA" localSheetId="22">#REF!</definedName>
    <definedName name="PUMPS_DATA" localSheetId="15">#REF!</definedName>
    <definedName name="PUMPS_DATA" localSheetId="20">#REF!</definedName>
    <definedName name="PUMPS_DATA">#REF!</definedName>
    <definedName name="putty" localSheetId="2">'[146]Rate Analysis'!$D$140</definedName>
    <definedName name="putty" localSheetId="18">#REF!</definedName>
    <definedName name="putty" localSheetId="21">'[146]Rate Analysis'!$D$140</definedName>
    <definedName name="putty" localSheetId="25">'[146]Rate Analysis'!$D$140</definedName>
    <definedName name="putty" localSheetId="15">#REF!</definedName>
    <definedName name="putty">#REF!</definedName>
    <definedName name="Puz" localSheetId="21">#REF!</definedName>
    <definedName name="Puz" localSheetId="25">#REF!</definedName>
    <definedName name="Puz" localSheetId="15">#REF!</definedName>
    <definedName name="Puz">#REF!</definedName>
    <definedName name="PW">'[80]220 11  BS '!#REF!</definedName>
    <definedName name="Pwl" localSheetId="21">#REF!</definedName>
    <definedName name="Pwl" localSheetId="25">#REF!</definedName>
    <definedName name="Pwl" localSheetId="15">#REF!</definedName>
    <definedName name="Pwl">#REF!</definedName>
    <definedName name="PWr">'[80]220 11  BS '!#REF!</definedName>
    <definedName name="q" localSheetId="3">#REF!</definedName>
    <definedName name="q">#REF!</definedName>
    <definedName name="QA" localSheetId="18">INDEX(#REF!,MATCH(#REF!,#REF!,0))</definedName>
    <definedName name="QA" localSheetId="15">INDEX(#REF!,MATCH(#REF!,#REF!,0))</definedName>
    <definedName name="QA">INDEX(#REF!,MATCH(#REF!,#REF!,0))</definedName>
    <definedName name="QB" localSheetId="18">INDEX(#REF!,MATCH(#REF!,#REF!,0))</definedName>
    <definedName name="QB" localSheetId="15">INDEX(#REF!,MATCH(#REF!,#REF!,0))</definedName>
    <definedName name="QB">INDEX(#REF!,MATCH(#REF!,#REF!,0))</definedName>
    <definedName name="QC" localSheetId="2">INDEX(#REF!,MATCH(#REF!,#REF!,0))</definedName>
    <definedName name="Qc" localSheetId="18">#REF!</definedName>
    <definedName name="QC" localSheetId="21">INDEX(#REF!,MATCH(#REF!,#REF!,0))</definedName>
    <definedName name="QC" localSheetId="25">INDEX(#REF!,MATCH(#REF!,#REF!,0))</definedName>
    <definedName name="Qc">#REF!</definedName>
    <definedName name="Qc___0">#REF!</definedName>
    <definedName name="Qc___13">#REF!</definedName>
    <definedName name="QD" localSheetId="18">INDEX(#REF!,MATCH(#REF!,#REF!,0))</definedName>
    <definedName name="QD" localSheetId="15">INDEX(#REF!,MATCH(#REF!,#REF!,0))</definedName>
    <definedName name="QD">INDEX(#REF!,MATCH(#REF!,#REF!,0))</definedName>
    <definedName name="QE" localSheetId="18">INDEX(#REF!,MATCH(#REF!,#REF!,0))</definedName>
    <definedName name="QE" localSheetId="15">INDEX(#REF!,MATCH(#REF!,#REF!,0))</definedName>
    <definedName name="QE">INDEX(#REF!,MATCH(#REF!,#REF!,0))</definedName>
    <definedName name="QF" localSheetId="2">INDEX(#REF!,MATCH(#REF!,#REF!,0))</definedName>
    <definedName name="Qf" localSheetId="18">#REF!</definedName>
    <definedName name="QF" localSheetId="21">INDEX(#REF!,MATCH(#REF!,#REF!,0))</definedName>
    <definedName name="QF" localSheetId="25">INDEX(#REF!,MATCH(#REF!,#REF!,0))</definedName>
    <definedName name="Qf">#REF!</definedName>
    <definedName name="Qf___0">#REF!</definedName>
    <definedName name="Qf___13">#REF!</definedName>
    <definedName name="qfc" localSheetId="3">#REF!</definedName>
    <definedName name="qfc">#REF!</definedName>
    <definedName name="QFC_AUDh">#REF!</definedName>
    <definedName name="QFC_AUDs">#REF!</definedName>
    <definedName name="QFC_AUDspa">#REF!</definedName>
    <definedName name="QFC_BO">#REF!</definedName>
    <definedName name="QFC_DEMh">#REF!</definedName>
    <definedName name="QFC_DEMs">#REF!</definedName>
    <definedName name="QFC_DEMspa">#REF!</definedName>
    <definedName name="QFC_FIMh">#REF!</definedName>
    <definedName name="QFC_FIMs">#REF!</definedName>
    <definedName name="QFC_FIMspa">#REF!</definedName>
    <definedName name="QFC_FIs">#REF!</definedName>
    <definedName name="QFC_NOKh">#REF!</definedName>
    <definedName name="QFC_NOKs">#REF!</definedName>
    <definedName name="QFC_NOKspa">#REF!</definedName>
    <definedName name="QFC_OWN">#REF!</definedName>
    <definedName name="qfc_s00">#REF!</definedName>
    <definedName name="QFC_S01">#REF!</definedName>
    <definedName name="QFC_S02">#REF!</definedName>
    <definedName name="QFC_S03">#REF!</definedName>
    <definedName name="qfc_s98">#REF!</definedName>
    <definedName name="qfc_s99">#REF!</definedName>
    <definedName name="QFC_SEKh">#REF!</definedName>
    <definedName name="QFC_SEKs">#REF!</definedName>
    <definedName name="QFC_SFRh">#REF!</definedName>
    <definedName name="QFC_SFRs">#REF!</definedName>
    <definedName name="QFC_SPC">#REF!</definedName>
    <definedName name="QFC_TR">#REF!</definedName>
    <definedName name="QFC_UKPh">#REF!</definedName>
    <definedName name="QFC_UKPs">#REF!</definedName>
    <definedName name="QFC_USDh">#REF!</definedName>
    <definedName name="QFC_USDs">#REF!</definedName>
    <definedName name="QFC_USDspa">#REF!</definedName>
    <definedName name="QG" localSheetId="18">INDEX(#REF!,MATCH(#REF!,#REF!,0))</definedName>
    <definedName name="QG" localSheetId="15">INDEX(#REF!,MATCH(#REF!,#REF!,0))</definedName>
    <definedName name="QG">INDEX(#REF!,MATCH(#REF!,#REF!,0))</definedName>
    <definedName name="QH" localSheetId="18">INDEX(#REF!,MATCH(#REF!,#REF!,0))</definedName>
    <definedName name="QH" localSheetId="15">INDEX(#REF!,MATCH(#REF!,#REF!,0))</definedName>
    <definedName name="QH">INDEX(#REF!,MATCH(#REF!,#REF!,0))</definedName>
    <definedName name="QI" localSheetId="2">INDEX(#REF!,MATCH(#REF!,#REF!,0))</definedName>
    <definedName name="Qi" localSheetId="18">#REF!</definedName>
    <definedName name="QI" localSheetId="21">INDEX(#REF!,MATCH(#REF!,#REF!,0))</definedName>
    <definedName name="QI" localSheetId="25">INDEX(#REF!,MATCH(#REF!,#REF!,0))</definedName>
    <definedName name="Qi">#REF!</definedName>
    <definedName name="Qi___0">#REF!</definedName>
    <definedName name="Qi___13">#REF!</definedName>
    <definedName name="QJ" localSheetId="18">INDEX(#REF!,MATCH(#REF!,#REF!,0))</definedName>
    <definedName name="QJ" localSheetId="15">INDEX(#REF!,MATCH(#REF!,#REF!,0))</definedName>
    <definedName name="QJ">INDEX(#REF!,MATCH(#REF!,#REF!,0))</definedName>
    <definedName name="QK" localSheetId="18">INDEX(#REF!,MATCH(#REF!,#REF!,0))</definedName>
    <definedName name="QK" localSheetId="15">INDEX(#REF!,MATCH(#REF!,#REF!,0))</definedName>
    <definedName name="QK">INDEX(#REF!,MATCH(#REF!,#REF!,0))</definedName>
    <definedName name="QL" localSheetId="2">INDEX(#REF!,MATCH(#REF!,#REF!,0))</definedName>
    <definedName name="Ql" localSheetId="18">#REF!</definedName>
    <definedName name="QL" localSheetId="21">INDEX(#REF!,MATCH(#REF!,#REF!,0))</definedName>
    <definedName name="QL" localSheetId="25">INDEX(#REF!,MATCH(#REF!,#REF!,0))</definedName>
    <definedName name="Ql">#REF!</definedName>
    <definedName name="Ql___0">#REF!</definedName>
    <definedName name="Ql___13">#REF!</definedName>
    <definedName name="QM" localSheetId="18">INDEX(#REF!,MATCH(#REF!,#REF!,0))</definedName>
    <definedName name="QM" localSheetId="15">INDEX(#REF!,MATCH(#REF!,#REF!,0))</definedName>
    <definedName name="QM">INDEX(#REF!,MATCH(#REF!,#REF!,0))</definedName>
    <definedName name="qq">#REF!</definedName>
    <definedName name="QQ_1">NA()</definedName>
    <definedName name="qqq" localSheetId="21">#N/A</definedName>
    <definedName name="qqq" localSheetId="25">#N/A</definedName>
    <definedName name="qqq">#N/A</definedName>
    <definedName name="QQQQ" localSheetId="2" hidden="1">{"form-D1",#N/A,FALSE,"FORM-D1";"form-D1_amt",#N/A,FALSE,"FORM-D1"}</definedName>
    <definedName name="QQQQ" localSheetId="22" hidden="1">{"form-D1",#N/A,FALSE,"FORM-D1";"form-D1_amt",#N/A,FALSE,"FORM-D1"}</definedName>
    <definedName name="QQQQ" localSheetId="18" hidden="1">{"form-D1",#N/A,FALSE,"FORM-D1";"form-D1_amt",#N/A,FALSE,"FORM-D1"}</definedName>
    <definedName name="QQQQ" localSheetId="21" hidden="1">{"form-D1",#N/A,FALSE,"FORM-D1";"form-D1_amt",#N/A,FALSE,"FORM-D1"}</definedName>
    <definedName name="QQQQ" localSheetId="25" hidden="1">{"form-D1",#N/A,FALSE,"FORM-D1";"form-D1_amt",#N/A,FALSE,"FORM-D1"}</definedName>
    <definedName name="QQQQ" localSheetId="15" hidden="1">{"form-D1",#N/A,FALSE,"FORM-D1";"form-D1_amt",#N/A,FALSE,"FORM-D1"}</definedName>
    <definedName name="QQQQ" localSheetId="20" hidden="1">{"form-D1",#N/A,FALSE,"FORM-D1";"form-D1_amt",#N/A,FALSE,"FORM-D1"}</definedName>
    <definedName name="QQQQ" hidden="1">{"form-D1",#N/A,FALSE,"FORM-D1";"form-D1_amt",#N/A,FALSE,"FORM-D1"}</definedName>
    <definedName name="QQQQ_1">NA()</definedName>
    <definedName name="QQQQQQQQQQ" localSheetId="2" hidden="1">#REF!</definedName>
    <definedName name="QQQQQQQQQQ" localSheetId="22" hidden="1">#REF!</definedName>
    <definedName name="QQQQQQQQQQ" localSheetId="15" hidden="1">#REF!</definedName>
    <definedName name="QQQQQQQQQQ" localSheetId="20" hidden="1">#REF!</definedName>
    <definedName name="QQQQQQQQQQ" hidden="1">#REF!</definedName>
    <definedName name="Qr">#REF!</definedName>
    <definedName name="qryEqptOrdDelyETAProfile_byConstrMgr" localSheetId="2">#REF!</definedName>
    <definedName name="qryEqptOrdDelyETAProfile_byConstrMgr">#REF!</definedName>
    <definedName name="qryEqptOrdPODelProfile_ByConstrMgr" localSheetId="2">#REF!</definedName>
    <definedName name="qryEqptOrdPODelProfile_ByConstrMgr">#REF!</definedName>
    <definedName name="Qspan">#REF!</definedName>
    <definedName name="Qt">#REF!</definedName>
    <definedName name="QTY" localSheetId="22">#REF!</definedName>
    <definedName name="QTY" localSheetId="21">#REF!</definedName>
    <definedName name="QTY" localSheetId="25">#REF!</definedName>
    <definedName name="QTY" localSheetId="20">#REF!</definedName>
    <definedName name="QTY">#REF!</definedName>
    <definedName name="QTY_1">"#REF!"</definedName>
    <definedName name="QTY_2">"#REF!"</definedName>
    <definedName name="Qty_as_on_apr">#REF!</definedName>
    <definedName name="QTY_AS_ON_APR_1">#REF!</definedName>
    <definedName name="quadFdnWet" comment="400 D/C QUAD VSTL">#REF!</definedName>
    <definedName name="quadTowererection">#REF!</definedName>
    <definedName name="Quantity" localSheetId="18">#REF!</definedName>
    <definedName name="Quantity">#REF!</definedName>
    <definedName name="Quote_Rev_No" localSheetId="22">#REF!</definedName>
    <definedName name="Quote_Rev_No" localSheetId="20">#REF!</definedName>
    <definedName name="Quote_Rev_No">#REF!</definedName>
    <definedName name="Qv">#REF!</definedName>
    <definedName name="QV_A">#REF!</definedName>
    <definedName name="QV_K">#REF!</definedName>
    <definedName name="QV_M">#REF!</definedName>
    <definedName name="QV_P">#REF!</definedName>
    <definedName name="QV_PAT">#REF!</definedName>
    <definedName name="qw" localSheetId="2" hidden="1">{"'PROFITABILITY'!$A$1:$F$45"}</definedName>
    <definedName name="qw" localSheetId="22" hidden="1">{"'PROFITABILITY'!$A$1:$F$45"}</definedName>
    <definedName name="qw" localSheetId="18" hidden="1">{"'PROFITABILITY'!$A$1:$F$45"}</definedName>
    <definedName name="qw" localSheetId="21" hidden="1">{"'PROFITABILITY'!$A$1:$F$45"}</definedName>
    <definedName name="qw" localSheetId="25" hidden="1">{"'PROFITABILITY'!$A$1:$F$45"}</definedName>
    <definedName name="qw" localSheetId="15">#REF!</definedName>
    <definedName name="qw" localSheetId="20" hidden="1">{"'PROFITABILITY'!$A$1:$F$45"}</definedName>
    <definedName name="qw" hidden="1">{"'PROFITABILITY'!$A$1:$F$45"}</definedName>
    <definedName name="qwer" localSheetId="22">#REF!</definedName>
    <definedName name="qwer" localSheetId="20">#REF!</definedName>
    <definedName name="qwer">#REF!</definedName>
    <definedName name="qwerty">#REF!</definedName>
    <definedName name="QWEWEQ">[52]NWC!#REF!</definedName>
    <definedName name="qwrqrqwrq">[52]GWC!#REF!</definedName>
    <definedName name="qwwwee">[52]GWC!#REF!</definedName>
    <definedName name="r_" localSheetId="22">#REF!</definedName>
    <definedName name="r_" localSheetId="20">#REF!</definedName>
    <definedName name="r_">#REF!</definedName>
    <definedName name="R___variation_factor_in_capacity_per_degree_Celcius">#REF!</definedName>
    <definedName name="RA" localSheetId="2">INDEX(#REF!,MATCH(#REF!,#REF!,0))</definedName>
    <definedName name="RA" localSheetId="18">#REF!</definedName>
    <definedName name="RA" localSheetId="21">INDEX(#REF!,MATCH(#REF!,#REF!,0))</definedName>
    <definedName name="RA" localSheetId="25">INDEX(#REF!,MATCH(#REF!,#REF!,0))</definedName>
    <definedName name="RA">#REF!</definedName>
    <definedName name="raaa" localSheetId="22" hidden="1">{"'Sheet1'!$A$4386:$N$4591"}</definedName>
    <definedName name="raaa" localSheetId="18" hidden="1">{"'Sheet1'!$A$4386:$N$4591"}</definedName>
    <definedName name="raaa" localSheetId="21" hidden="1">{"'Sheet1'!$A$4386:$N$4591"}</definedName>
    <definedName name="raaa" localSheetId="25" hidden="1">{"'Sheet1'!$A$4386:$N$4591"}</definedName>
    <definedName name="raaa" localSheetId="15" hidden="1">{"'Sheet1'!$A$4386:$N$4591"}</definedName>
    <definedName name="raaa" localSheetId="20" hidden="1">{"'Sheet1'!$A$4386:$N$4591"}</definedName>
    <definedName name="raaa" hidden="1">{"'Sheet1'!$A$4386:$N$4591"}</definedName>
    <definedName name="RAB_GI_Mranggen">#REF!</definedName>
    <definedName name="Rac" localSheetId="21">#REF!</definedName>
    <definedName name="Rac" localSheetId="25">#REF!</definedName>
    <definedName name="Rac">#REF!</definedName>
    <definedName name="RAD">#REF!</definedName>
    <definedName name="Radio" localSheetId="2" hidden="1">{"'PROFITABILITY'!$A$1:$F$45"}</definedName>
    <definedName name="Radio" localSheetId="22" hidden="1">{"'PROFITABILITY'!$A$1:$F$45"}</definedName>
    <definedName name="Radio" localSheetId="18" hidden="1">{"'PROFITABILITY'!$A$1:$F$45"}</definedName>
    <definedName name="Radio" localSheetId="21" hidden="1">{"'PROFITABILITY'!$A$1:$F$45"}</definedName>
    <definedName name="Radio" localSheetId="25" hidden="1">{"'PROFITABILITY'!$A$1:$F$45"}</definedName>
    <definedName name="Radio" localSheetId="15" hidden="1">{"'PROFITABILITY'!$A$1:$F$45"}</definedName>
    <definedName name="Radio" localSheetId="20" hidden="1">{"'PROFITABILITY'!$A$1:$F$45"}</definedName>
    <definedName name="Radio" hidden="1">{"'PROFITABILITY'!$A$1:$F$45"}</definedName>
    <definedName name="RaftD">#REF!</definedName>
    <definedName name="RaftSlbThk">#REF!</definedName>
    <definedName name="raghu" localSheetId="22">#REF!</definedName>
    <definedName name="raghu" localSheetId="20">#REF!</definedName>
    <definedName name="raghu" localSheetId="3">#REF!</definedName>
    <definedName name="raghu">#REF!</definedName>
    <definedName name="rahee" localSheetId="2" hidden="1">{#N/A,#N/A,FALSE,"CCTV"}</definedName>
    <definedName name="rahee" localSheetId="22" hidden="1">{#N/A,#N/A,FALSE,"CCTV"}</definedName>
    <definedName name="rahee" localSheetId="18" hidden="1">{#N/A,#N/A,FALSE,"CCTV"}</definedName>
    <definedName name="rahee" localSheetId="21" hidden="1">{#N/A,#N/A,FALSE,"CCTV"}</definedName>
    <definedName name="rahee" localSheetId="25" hidden="1">{#N/A,#N/A,FALSE,"CCTV"}</definedName>
    <definedName name="rahee" localSheetId="15" hidden="1">{#N/A,#N/A,FALSE,"CCTV"}</definedName>
    <definedName name="rahee" localSheetId="20" hidden="1">{#N/A,#N/A,FALSE,"CCTV"}</definedName>
    <definedName name="rahee" hidden="1">{#N/A,#N/A,FALSE,"CCTV"}</definedName>
    <definedName name="rahee2" localSheetId="2" hidden="1">{#N/A,#N/A,FALSE,"CCTV"}</definedName>
    <definedName name="rahee2" localSheetId="22" hidden="1">{#N/A,#N/A,FALSE,"CCTV"}</definedName>
    <definedName name="rahee2" localSheetId="18" hidden="1">{#N/A,#N/A,FALSE,"CCTV"}</definedName>
    <definedName name="rahee2" localSheetId="21" hidden="1">{#N/A,#N/A,FALSE,"CCTV"}</definedName>
    <definedName name="rahee2" localSheetId="25" hidden="1">{#N/A,#N/A,FALSE,"CCTV"}</definedName>
    <definedName name="rahee2" localSheetId="15" hidden="1">{#N/A,#N/A,FALSE,"CCTV"}</definedName>
    <definedName name="rahee2" localSheetId="20" hidden="1">{#N/A,#N/A,FALSE,"CCTV"}</definedName>
    <definedName name="rahee2" hidden="1">{#N/A,#N/A,FALSE,"CCTV"}</definedName>
    <definedName name="Rahul">#REF!</definedName>
    <definedName name="Rahul1">#REF!</definedName>
    <definedName name="RAIL" localSheetId="18">#REF!</definedName>
    <definedName name="RAIL">#REF!</definedName>
    <definedName name="Raj" localSheetId="22" hidden="1">{"'Sheet1'!$A$4386:$N$4591"}</definedName>
    <definedName name="Raj" localSheetId="18" hidden="1">{"'Sheet1'!$A$4386:$N$4591"}</definedName>
    <definedName name="Raj" localSheetId="21" hidden="1">{"'Sheet1'!$A$4386:$N$4591"}</definedName>
    <definedName name="Raj" localSheetId="25" hidden="1">{"'Sheet1'!$A$4386:$N$4591"}</definedName>
    <definedName name="Raj" localSheetId="15" hidden="1">{"'Sheet1'!$A$4386:$N$4591"}</definedName>
    <definedName name="Raj" localSheetId="20" hidden="1">{"'Sheet1'!$A$4386:$N$4591"}</definedName>
    <definedName name="Raj" hidden="1">{"'Sheet1'!$A$4386:$N$4591"}</definedName>
    <definedName name="raja" localSheetId="2">#REF!</definedName>
    <definedName name="raja" localSheetId="3">#REF!</definedName>
    <definedName name="raja">#REF!</definedName>
    <definedName name="RAJEEV_ERECTORS">#REF!</definedName>
    <definedName name="rakesh">#REF!</definedName>
    <definedName name="RAM">#REF!</definedName>
    <definedName name="Rango_a_imprimir">#REF!</definedName>
    <definedName name="rani">[15]Sheet1!#REF!</definedName>
    <definedName name="RAPS">#REF!</definedName>
    <definedName name="rara" localSheetId="2">[151]E1!$R$3</definedName>
    <definedName name="rara" localSheetId="18">#REF!</definedName>
    <definedName name="rara" localSheetId="21">[151]E1!$R$3</definedName>
    <definedName name="rara" localSheetId="25">[151]E1!$R$3</definedName>
    <definedName name="rara" localSheetId="15">#REF!</definedName>
    <definedName name="rara">#REF!</definedName>
    <definedName name="RATE" localSheetId="15">#REF!</definedName>
    <definedName name="RATE">#REF!</definedName>
    <definedName name="RATE___0" localSheetId="15">#REF!</definedName>
    <definedName name="RATE___0">#REF!</definedName>
    <definedName name="rate0" localSheetId="2">[152]SUMMARY!$A$3:$E$1159</definedName>
    <definedName name="rate0" localSheetId="18">#REF!</definedName>
    <definedName name="rate0" localSheetId="21">[152]SUMMARY!$A$3:$E$1159</definedName>
    <definedName name="rate0" localSheetId="25">[152]SUMMARY!$A$3:$E$1159</definedName>
    <definedName name="rate0" localSheetId="15">#REF!</definedName>
    <definedName name="rate0">#REF!</definedName>
    <definedName name="rate1">#REF!</definedName>
    <definedName name="RATEST" localSheetId="15">#REF!</definedName>
    <definedName name="RATEST">#REF!</definedName>
    <definedName name="raverage" localSheetId="15">#REF!</definedName>
    <definedName name="raverage">#REF!</definedName>
    <definedName name="RawAgencyPrice" localSheetId="22">#REF!</definedName>
    <definedName name="RawAgencyPrice" localSheetId="20">#REF!</definedName>
    <definedName name="RawAgencyPrice">#REF!</definedName>
    <definedName name="RawData">#REF!</definedName>
    <definedName name="RAWRAR">#REF!</definedName>
    <definedName name="RB" localSheetId="22">INDEX(#REF!,MATCH(#REF!,#REF!,0))</definedName>
    <definedName name="RB" localSheetId="18">INDEX(#REF!,MATCH(#REF!,#REF!,0))</definedName>
    <definedName name="RB" localSheetId="21">INDEX(#REF!,MATCH(#REF!,#REF!,0))</definedName>
    <definedName name="RB" localSheetId="25">INDEX(#REF!,MATCH(#REF!,#REF!,0))</definedName>
    <definedName name="rb" localSheetId="15">#REF!</definedName>
    <definedName name="RB" localSheetId="20">INDEX(#REF!,MATCH(#REF!,#REF!,0))</definedName>
    <definedName name="RB">INDEX(#REF!,MATCH(#REF!,#REF!,0))</definedName>
    <definedName name="RBData">#REF!</definedName>
    <definedName name="RC_" localSheetId="18">INDEX(#REF!,MATCH(#REF!,#REF!,0))</definedName>
    <definedName name="RC_" localSheetId="15">INDEX(#REF!,MATCH(#REF!,#REF!,0))</definedName>
    <definedName name="RC_">INDEX(#REF!,MATCH(#REF!,#REF!,0))</definedName>
    <definedName name="RCArea" hidden="1">#REF!</definedName>
    <definedName name="RCC">#REF!</definedName>
    <definedName name="RCC_Offset">#REF!</definedName>
    <definedName name="RCCpipe300">#REF!</definedName>
    <definedName name="RCCpipe600">#REF!</definedName>
    <definedName name="RCD">#REF!</definedName>
    <definedName name="RCS">#REF!</definedName>
    <definedName name="RCT">#REF!</definedName>
    <definedName name="RD" localSheetId="18">INDEX(#REF!,MATCH(#REF!,#REF!,0))</definedName>
    <definedName name="RD" localSheetId="15">INDEX(#REF!,MATCH(#REF!,#REF!,0))</definedName>
    <definedName name="RD">INDEX(#REF!,MATCH(#REF!,#REF!,0))</definedName>
    <definedName name="rdc" localSheetId="21">#REF!</definedName>
    <definedName name="rdc" localSheetId="25">#REF!</definedName>
    <definedName name="rdc">#REF!</definedName>
    <definedName name="re">#REF!</definedName>
    <definedName name="Re___0">#REF!</definedName>
    <definedName name="Re___13">#REF!</definedName>
    <definedName name="re_bar">#REF!</definedName>
    <definedName name="RE_SIZE">#REF!</definedName>
    <definedName name="REACT220CTL">#REF!</definedName>
    <definedName name="REACT220FIRE">#REF!</definedName>
    <definedName name="REACT500">#REF!</definedName>
    <definedName name="REACT500CTL">#REF!</definedName>
    <definedName name="REACT500FIRE">#REF!</definedName>
    <definedName name="REACTOR">#REF!</definedName>
    <definedName name="REBAR">#REF!</definedName>
    <definedName name="REC6RD">#REF!</definedName>
    <definedName name="RECAPITUL">#REF!</definedName>
    <definedName name="Receivables_yearwise" localSheetId="22">#REF!</definedName>
    <definedName name="Receivables_yearwise" localSheetId="20">#REF!</definedName>
    <definedName name="Receivables_yearwise" localSheetId="3">#REF!</definedName>
    <definedName name="Receivables_yearwise">#REF!</definedName>
    <definedName name="RECON" hidden="1">{"form-D1",#N/A,FALSE,"FORM-D1";"form-D1_amt",#N/A,FALSE,"FORM-D1"}</definedName>
    <definedName name="RECORD">#REF!</definedName>
    <definedName name="_xlnm.Recorder" localSheetId="22">#REF!</definedName>
    <definedName name="_xlnm.Recorder" localSheetId="20">#REF!</definedName>
    <definedName name="_xlnm.Recorder" localSheetId="3">#REF!</definedName>
    <definedName name="_xlnm.Recorder">#REF!</definedName>
    <definedName name="RECOUT">#N/A</definedName>
    <definedName name="rect_4_415" localSheetId="15">#REF!</definedName>
    <definedName name="rect_4_415">#REF!</definedName>
    <definedName name="RED" localSheetId="2">#REF!</definedName>
    <definedName name="RED" localSheetId="22">#REF!</definedName>
    <definedName name="RED" localSheetId="20">#REF!</definedName>
    <definedName name="RED">#REF!</definedName>
    <definedName name="REE">#REF!</definedName>
    <definedName name="ref">#REF!</definedName>
    <definedName name="Ref__EUS_632_FDN_001" localSheetId="2">#REF!</definedName>
    <definedName name="Ref__EUS_632_FDN_001">#REF!</definedName>
    <definedName name="Ref__EUS_632_FDN_002" localSheetId="2">#REF!</definedName>
    <definedName name="Ref__EUS_632_FDN_002">#REF!</definedName>
    <definedName name="region">#REF!</definedName>
    <definedName name="regionnames">#REF!</definedName>
    <definedName name="regions">#REF!</definedName>
    <definedName name="REGULAR_STAFF_ENTRY" localSheetId="2">'[30]INPUT SHEET'!$B$462:$B$486</definedName>
    <definedName name="REGULAR_STAFF_ENTRY" localSheetId="18">#REF!</definedName>
    <definedName name="REGULAR_STAFF_ENTRY" localSheetId="21">'[30]INPUT SHEET'!$B$462:$B$486</definedName>
    <definedName name="REGULAR_STAFF_ENTRY" localSheetId="25">'[30]INPUT SHEET'!$B$462:$B$486</definedName>
    <definedName name="REGULAR_STAFF_ENTRY" localSheetId="15">#REF!</definedName>
    <definedName name="REGULAR_STAFF_ENTRY">#REF!</definedName>
    <definedName name="rel" localSheetId="15">#REF!</definedName>
    <definedName name="rel">#REF!</definedName>
    <definedName name="Rel.per" localSheetId="21">#REF!</definedName>
    <definedName name="Rel.per" localSheetId="25">#REF!</definedName>
    <definedName name="Rel.per" localSheetId="15">#REF!</definedName>
    <definedName name="Rel.per">#REF!</definedName>
    <definedName name="Rel.perm" localSheetId="21">#REF!</definedName>
    <definedName name="Rel.perm" localSheetId="25">#REF!</definedName>
    <definedName name="Rel.perm">#REF!</definedName>
    <definedName name="REN" localSheetId="22">#REF!</definedName>
    <definedName name="REN" localSheetId="20">#REF!</definedName>
    <definedName name="REN">#REF!</definedName>
    <definedName name="RENT" localSheetId="22">#REF!</definedName>
    <definedName name="RENT" localSheetId="20">#REF!</definedName>
    <definedName name="RENT">#REF!</definedName>
    <definedName name="REP">#REF!</definedName>
    <definedName name="Repairs">#REF!</definedName>
    <definedName name="req">#REF!</definedName>
    <definedName name="requi">#REF!</definedName>
    <definedName name="rer">[52]GWC!#REF!</definedName>
    <definedName name="RERE">#REF!</definedName>
    <definedName name="rerere">#REF!</definedName>
    <definedName name="Reselects">#REF!</definedName>
    <definedName name="resistivite">#REF!</definedName>
    <definedName name="Result33">#REF!</definedName>
    <definedName name="Result51">#REF!</definedName>
    <definedName name="Result61">#REF!</definedName>
    <definedName name="Rev" localSheetId="3">#REF!</definedName>
    <definedName name="Rev">#REF!</definedName>
    <definedName name="revconstn" hidden="1">#REF!</definedName>
    <definedName name="REVISION">#REF!</definedName>
    <definedName name="REVSTATUS" localSheetId="3">#REF!</definedName>
    <definedName name="REVSTATUS">#REF!</definedName>
    <definedName name="revstatuspage1">#REF!</definedName>
    <definedName name="revstatuspage2">#REF!</definedName>
    <definedName name="RevTable">#REF!</definedName>
    <definedName name="rewre" hidden="1">[50]BHANDUP!#REF!</definedName>
    <definedName name="rewrewwre" hidden="1">#REF!</definedName>
    <definedName name="rewrwewe" hidden="1">#REF!</definedName>
    <definedName name="RF" localSheetId="2" hidden="1">{#N/A,#N/A,FALSE,"CCTV"}</definedName>
    <definedName name="RF" localSheetId="22" hidden="1">{#N/A,#N/A,FALSE,"CCTV"}</definedName>
    <definedName name="RF" localSheetId="18" hidden="1">{#N/A,#N/A,FALSE,"CCTV"}</definedName>
    <definedName name="RF" localSheetId="21" hidden="1">{#N/A,#N/A,FALSE,"CCTV"}</definedName>
    <definedName name="RF" localSheetId="25" hidden="1">{#N/A,#N/A,FALSE,"CCTV"}</definedName>
    <definedName name="RF" localSheetId="15" hidden="1">{#N/A,#N/A,FALSE,"CCTV"}</definedName>
    <definedName name="RF" localSheetId="20" hidden="1">{#N/A,#N/A,FALSE,"CCTV"}</definedName>
    <definedName name="RF" hidden="1">{#N/A,#N/A,FALSE,"CCTV"}</definedName>
    <definedName name="RFGF">#REF!</definedName>
    <definedName name="RFP003A" localSheetId="2">#REF!</definedName>
    <definedName name="RFP003A" localSheetId="22">#REF!</definedName>
    <definedName name="RFP003A" localSheetId="15">#REF!</definedName>
    <definedName name="RFP003A" localSheetId="20">#REF!</definedName>
    <definedName name="RFP003A">#REF!</definedName>
    <definedName name="RFP003B" localSheetId="2">#REF!</definedName>
    <definedName name="RFP003B" localSheetId="22">#REF!</definedName>
    <definedName name="RFP003B" localSheetId="20">#REF!</definedName>
    <definedName name="RFP003B">#REF!</definedName>
    <definedName name="RFP003C" localSheetId="2">#REF!</definedName>
    <definedName name="RFP003C" localSheetId="22">#REF!</definedName>
    <definedName name="RFP003C" localSheetId="20">#REF!</definedName>
    <definedName name="RFP003C">#REF!</definedName>
    <definedName name="RFP003D">#REF!</definedName>
    <definedName name="RFP003E">#REF!</definedName>
    <definedName name="RFP003F">#REF!</definedName>
    <definedName name="RFP004Material_Total_LC">#REF!</definedName>
    <definedName name="RFP004Materiall_Total_FC">#REF!</definedName>
    <definedName name="RFP012DL_Total_MM">#REF!</definedName>
    <definedName name="rfsaf" localSheetId="2" hidden="1">{"'PROFITABILITY'!$A$1:$F$45"}</definedName>
    <definedName name="rfsaf" localSheetId="22" hidden="1">{"'PROFITABILITY'!$A$1:$F$45"}</definedName>
    <definedName name="rfsaf" localSheetId="18" hidden="1">{"'PROFITABILITY'!$A$1:$F$45"}</definedName>
    <definedName name="rfsaf" localSheetId="21" hidden="1">{"'PROFITABILITY'!$A$1:$F$45"}</definedName>
    <definedName name="rfsaf" localSheetId="25" hidden="1">{"'PROFITABILITY'!$A$1:$F$45"}</definedName>
    <definedName name="rfsaf" localSheetId="15" hidden="1">{"'PROFITABILITY'!$A$1:$F$45"}</definedName>
    <definedName name="rfsaf" localSheetId="20" hidden="1">{"'PROFITABILITY'!$A$1:$F$45"}</definedName>
    <definedName name="rfsaf" hidden="1">{"'PROFITABILITY'!$A$1:$F$45"}</definedName>
    <definedName name="RG" localSheetId="2">INDEX(#REF!,MATCH(#REF!,#REF!,0))</definedName>
    <definedName name="Rg" localSheetId="18">#REF!</definedName>
    <definedName name="RG" localSheetId="21">INDEX(#REF!,MATCH(#REF!,#REF!,0))</definedName>
    <definedName name="RG" localSheetId="25">INDEX(#REF!,MATCH(#REF!,#REF!,0))</definedName>
    <definedName name="Rg">#REF!</definedName>
    <definedName name="rgns">#REF!</definedName>
    <definedName name="rgs">#REF!</definedName>
    <definedName name="RH" localSheetId="18">INDEX(#REF!,MATCH(#REF!,#REF!,0))</definedName>
    <definedName name="RH" localSheetId="15">INDEX(#REF!,MATCH(#REF!,#REF!,0))</definedName>
    <definedName name="RH">INDEX(#REF!,MATCH(#REF!,#REF!,0))</definedName>
    <definedName name="rho">#REF!</definedName>
    <definedName name="RI" localSheetId="18">INDEX(#REF!,MATCH(#REF!,#REF!,0))</definedName>
    <definedName name="RI" localSheetId="15">INDEX(#REF!,MATCH(#REF!,#REF!,0))</definedName>
    <definedName name="RI">INDEX(#REF!,MATCH(#REF!,#REF!,0))</definedName>
    <definedName name="ric">#REF!</definedName>
    <definedName name="rig">#REF!</definedName>
    <definedName name="rishraetc">#REF!</definedName>
    <definedName name="Rising_CI" localSheetId="2">'[153]Rising Main'!$C$37:$G$62</definedName>
    <definedName name="Rising_CI" localSheetId="18">#REF!</definedName>
    <definedName name="Rising_CI" localSheetId="21">'[153]Rising Main'!$C$37:$G$62</definedName>
    <definedName name="Rising_CI" localSheetId="25">'[153]Rising Main'!$C$37:$G$62</definedName>
    <definedName name="Rising_CI" localSheetId="15">#REF!</definedName>
    <definedName name="Rising_CI">#REF!</definedName>
    <definedName name="Rising_Design" localSheetId="2">'[153]Rising Main'!$C$1:$E$28</definedName>
    <definedName name="Rising_Design" localSheetId="18">#REF!</definedName>
    <definedName name="Rising_Design" localSheetId="21">'[153]Rising Main'!$C$1:$E$28</definedName>
    <definedName name="Rising_Design" localSheetId="25">'[153]Rising Main'!$C$1:$E$28</definedName>
    <definedName name="Rising_Design" localSheetId="15">#REF!</definedName>
    <definedName name="Rising_Design">#REF!</definedName>
    <definedName name="risk" localSheetId="22">#REF!</definedName>
    <definedName name="risk" localSheetId="21">#REF!</definedName>
    <definedName name="risk" localSheetId="25">#REF!</definedName>
    <definedName name="Risk" localSheetId="15">#REF!</definedName>
    <definedName name="risk" localSheetId="20">#REF!</definedName>
    <definedName name="risk">#REF!</definedName>
    <definedName name="risk1" localSheetId="22">#REF!</definedName>
    <definedName name="risk1" localSheetId="21">#REF!</definedName>
    <definedName name="risk1" localSheetId="25">#REF!</definedName>
    <definedName name="risk1" localSheetId="20">#REF!</definedName>
    <definedName name="risk1">#REF!</definedName>
    <definedName name="risk3" localSheetId="21">#REF!</definedName>
    <definedName name="risk3" localSheetId="25">#REF!</definedName>
    <definedName name="risk3">#REF!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localSheetId="2" hidden="1">6</definedName>
    <definedName name="RiskHasSettings" localSheetId="22" hidden="1">5</definedName>
    <definedName name="RiskHasSettings" localSheetId="21" hidden="1">6</definedName>
    <definedName name="RiskHasSettings" localSheetId="25" hidden="1">6</definedName>
    <definedName name="RiskHasSettings" localSheetId="15" hidden="1">6</definedName>
    <definedName name="RiskHasSettings" localSheetId="20" hidden="1">5</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localSheetId="2" hidden="1">1000</definedName>
    <definedName name="RiskNumIterations" localSheetId="22" hidden="1">500</definedName>
    <definedName name="RiskNumIterations" localSheetId="21" hidden="1">1000</definedName>
    <definedName name="RiskNumIterations" localSheetId="25" hidden="1">1000</definedName>
    <definedName name="RiskNumIterations" localSheetId="15" hidden="1">1000</definedName>
    <definedName name="RiskNumIterations" localSheetId="20" hidden="1">500</definedName>
    <definedName name="RiskNumIterations" hidden="1">500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localSheetId="2" hidden="1">2</definedName>
    <definedName name="RiskSamplingType" localSheetId="22" hidden="1">3</definedName>
    <definedName name="RiskSamplingType" localSheetId="21" hidden="1">2</definedName>
    <definedName name="RiskSamplingType" localSheetId="25" hidden="1">2</definedName>
    <definedName name="RiskSamplingType" localSheetId="15" hidden="1">2</definedName>
    <definedName name="RiskSamplingType" localSheetId="20" hidden="1">3</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localSheetId="2" hidden="1">TRUE</definedName>
    <definedName name="RiskUseMultipleCPUs" localSheetId="22" hidden="1">FALSE</definedName>
    <definedName name="RiskUseMultipleCPUs" localSheetId="21" hidden="1">TRUE</definedName>
    <definedName name="RiskUseMultipleCPUs" localSheetId="25" hidden="1">TRUE</definedName>
    <definedName name="RiskUseMultipleCPUs" localSheetId="15" hidden="1">TRUE</definedName>
    <definedName name="RiskUseMultipleCPUs" localSheetId="20" hidden="1">FALSE</definedName>
    <definedName name="RiskUseMultipleCPUs" hidden="1">FALSE</definedName>
    <definedName name="RiverGodavari" localSheetId="15">#REF!</definedName>
    <definedName name="RiverGodavari">#REF!</definedName>
    <definedName name="RJ" localSheetId="18">INDEX(#REF!,MATCH(#REF!,#REF!,0))</definedName>
    <definedName name="RJ" localSheetId="15">INDEX(#REF!,MATCH(#REF!,#REF!,0))</definedName>
    <definedName name="RJ">INDEX(#REF!,MATCH(#REF!,#REF!,0))</definedName>
    <definedName name="RK" localSheetId="18">INDEX(#REF!,MATCH(#REF!,#REF!,0))</definedName>
    <definedName name="RK" localSheetId="15">INDEX(#REF!,MATCH(#REF!,#REF!,0))</definedName>
    <definedName name="RK">INDEX(#REF!,MATCH(#REF!,#REF!,0))</definedName>
    <definedName name="RL" localSheetId="2">INDEX(#REF!,MATCH(#REF!,#REF!,0))</definedName>
    <definedName name="Rl" localSheetId="18">#REF!</definedName>
    <definedName name="RL" localSheetId="21">INDEX(#REF!,MATCH(#REF!,#REF!,0))</definedName>
    <definedName name="RL" localSheetId="25">INDEX(#REF!,MATCH(#REF!,#REF!,0))</definedName>
    <definedName name="Rl">#REF!</definedName>
    <definedName name="Rl___0">#REF!</definedName>
    <definedName name="Rl___13">#REF!</definedName>
    <definedName name="rldif">#REF!</definedName>
    <definedName name="rldis">#REF!</definedName>
    <definedName name="Rlead">#REF!</definedName>
    <definedName name="RLPS">#REF!</definedName>
    <definedName name="RM" localSheetId="18">INDEX(#REF!,MATCH(#REF!,#REF!,0))</definedName>
    <definedName name="RM" localSheetId="21">INDEX(#REF!,MATCH(#REF!,#REF!,0))</definedName>
    <definedName name="RM" localSheetId="25">INDEX(#REF!,MATCH(#REF!,#REF!,0))</definedName>
    <definedName name="RM" localSheetId="15">INDEX(#REF!,MATCH(#REF!,#REF!,0))</definedName>
    <definedName name="RM">INDEX(#REF!,MATCH(#REF!,#REF!,0))</definedName>
    <definedName name="rmcaccp" localSheetId="22">#REF!</definedName>
    <definedName name="rmcaccp" localSheetId="20">#REF!</definedName>
    <definedName name="rmcaccp">#REF!</definedName>
    <definedName name="rmcecp" localSheetId="22">#REF!</definedName>
    <definedName name="rmcecp" localSheetId="20">#REF!</definedName>
    <definedName name="rmcecp">#REF!</definedName>
    <definedName name="rmcmcc.1" localSheetId="22">#REF!</definedName>
    <definedName name="rmcmcc.1" localSheetId="20">#REF!</definedName>
    <definedName name="rmcmcc.1">#REF!</definedName>
    <definedName name="rmcmcc.2" localSheetId="22">#REF!</definedName>
    <definedName name="rmcmcc.2" localSheetId="20">#REF!</definedName>
    <definedName name="rmcmcc.2">#REF!</definedName>
    <definedName name="rmcmcc.3" localSheetId="22">#REF!</definedName>
    <definedName name="rmcmcc.3" localSheetId="20">#REF!</definedName>
    <definedName name="rmcmcc.3">#REF!</definedName>
    <definedName name="rmcmltsb" localSheetId="22">#REF!</definedName>
    <definedName name="rmcmltsb" localSheetId="20">#REF!</definedName>
    <definedName name="rmcmltsb">#REF!</definedName>
    <definedName name="rmcmsb.ups" localSheetId="22">#REF!</definedName>
    <definedName name="rmcmsb.ups" localSheetId="20">#REF!</definedName>
    <definedName name="rmcmsb.ups">#REF!</definedName>
    <definedName name="rmcsmsb.1" localSheetId="22">#REF!</definedName>
    <definedName name="rmcsmsb.1" localSheetId="20">#REF!</definedName>
    <definedName name="rmcsmsb.1">#REF!</definedName>
    <definedName name="rmcsmsb.2" localSheetId="22">#REF!</definedName>
    <definedName name="rmcsmsb.2" localSheetId="20">#REF!</definedName>
    <definedName name="rmcsmsb.2">#REF!</definedName>
    <definedName name="rmcsmsb.3" localSheetId="22">#REF!</definedName>
    <definedName name="rmcsmsb.3" localSheetId="20">#REF!</definedName>
    <definedName name="rmcsmsb.3">#REF!</definedName>
    <definedName name="rmcsmsb.b" localSheetId="22">#REF!</definedName>
    <definedName name="rmcsmsb.b" localSheetId="20">#REF!</definedName>
    <definedName name="rmcsmsb.b">#REF!</definedName>
    <definedName name="rmcsmsb.g" localSheetId="22">#REF!</definedName>
    <definedName name="rmcsmsb.g" localSheetId="20">#REF!</definedName>
    <definedName name="rmcsmsb.g">#REF!</definedName>
    <definedName name="rmcsmsb.lab" localSheetId="22">#REF!</definedName>
    <definedName name="rmcsmsb.lab" localSheetId="20">#REF!</definedName>
    <definedName name="rmcsmsb.lab">#REF!</definedName>
    <definedName name="rmcsmsb.main" localSheetId="22">#REF!</definedName>
    <definedName name="rmcsmsb.main" localSheetId="20">#REF!</definedName>
    <definedName name="rmcsmsb.main">#REF!</definedName>
    <definedName name="rmcsmsb.t" localSheetId="22">#REF!</definedName>
    <definedName name="rmcsmsb.t" localSheetId="20">#REF!</definedName>
    <definedName name="rmcsmsb.t">#REF!</definedName>
    <definedName name="rmcsmsb.ups" localSheetId="22">#REF!</definedName>
    <definedName name="rmcsmsb.ups" localSheetId="20">#REF!</definedName>
    <definedName name="rmcsmsb.ups">#REF!</definedName>
    <definedName name="rmcup.1" localSheetId="22">#REF!</definedName>
    <definedName name="rmcup.1" localSheetId="20">#REF!</definedName>
    <definedName name="rmcup.1">#REF!</definedName>
    <definedName name="rmcup.2" localSheetId="22">#REF!</definedName>
    <definedName name="rmcup.2" localSheetId="20">#REF!</definedName>
    <definedName name="rmcup.2">#REF!</definedName>
    <definedName name="robot">#REF!</definedName>
    <definedName name="ROCE.R" localSheetId="2">'[154]TS-TC'!$K$1:$L$3</definedName>
    <definedName name="ROCE.R" localSheetId="18">#REF!</definedName>
    <definedName name="ROCE.R" localSheetId="21">'[154]TS-TC'!$K$1:$L$3</definedName>
    <definedName name="ROCE.R" localSheetId="25">'[154]TS-TC'!$K$1:$L$3</definedName>
    <definedName name="ROCE.R" localSheetId="15">#REF!</definedName>
    <definedName name="ROCE.R">#REF!</definedName>
    <definedName name="rockexcavation" localSheetId="2">'[97]Master Rates'!$D$7</definedName>
    <definedName name="rockexcavation" localSheetId="18">#REF!</definedName>
    <definedName name="rockexcavation" localSheetId="21">'[97]Master Rates'!$D$7</definedName>
    <definedName name="rockexcavation" localSheetId="25">'[97]Master Rates'!$D$7</definedName>
    <definedName name="rockexcavation" localSheetId="15">#REF!</definedName>
    <definedName name="rockexcavation">#REF!</definedName>
    <definedName name="RODS" localSheetId="22">#REF!</definedName>
    <definedName name="RODS" localSheetId="15">#REF!</definedName>
    <definedName name="RODS" localSheetId="20">#REF!</definedName>
    <definedName name="RODS">#REF!</definedName>
    <definedName name="roller8MT" localSheetId="2">'[74]Machinary_Road Work'!$K$47</definedName>
    <definedName name="roller8MT" localSheetId="18">#REF!</definedName>
    <definedName name="roller8MT" localSheetId="21">'[74]Machinary_Road Work'!$K$47</definedName>
    <definedName name="roller8MT" localSheetId="25">'[74]Machinary_Road Work'!$K$47</definedName>
    <definedName name="roller8MT" localSheetId="15">#REF!</definedName>
    <definedName name="roller8MT">#REF!</definedName>
    <definedName name="ROLLFCCASHFLOW" localSheetId="22">#REF!</definedName>
    <definedName name="ROLLFCCASHFLOW" localSheetId="20">#REF!</definedName>
    <definedName name="ROLLFCCASHFLOW" localSheetId="3">#REF!</definedName>
    <definedName name="ROLLFCCASHFLOW">#REF!</definedName>
    <definedName name="ROLLFCWKGS" localSheetId="3">#REF!</definedName>
    <definedName name="ROLLFCWKGS">#REF!</definedName>
    <definedName name="ROLLGFC" localSheetId="3">#REF!</definedName>
    <definedName name="ROLLGFC">#REF!</definedName>
    <definedName name="root1">#REF!</definedName>
    <definedName name="root2">#REF!</definedName>
    <definedName name="root3">#REF!</definedName>
    <definedName name="rorp">#REF!</definedName>
    <definedName name="rosid">#REF!</definedName>
    <definedName name="ROTARY" localSheetId="2">'[26]Cost of O &amp; O'!$F$28</definedName>
    <definedName name="ROTARY" localSheetId="18">#REF!</definedName>
    <definedName name="ROTARY" localSheetId="21">'[26]Cost of O &amp; O'!$F$28</definedName>
    <definedName name="ROTARY" localSheetId="25">'[26]Cost of O &amp; O'!$F$28</definedName>
    <definedName name="ROTARY" localSheetId="15">#REF!</definedName>
    <definedName name="ROTARY">#REF!</definedName>
    <definedName name="rousd" localSheetId="22">#REF!</definedName>
    <definedName name="rousd" localSheetId="15">#REF!</definedName>
    <definedName name="rousd" localSheetId="20">#REF!</definedName>
    <definedName name="rousd">#REF!</definedName>
    <definedName name="rout_t" localSheetId="22">#REF!</definedName>
    <definedName name="rout_t" localSheetId="20">#REF!</definedName>
    <definedName name="rout_t">#REF!</definedName>
    <definedName name="ROW">#REF!</definedName>
    <definedName name="Roxy">#REF!</definedName>
    <definedName name="rp">#REF!</definedName>
    <definedName name="RPROT220">#REF!</definedName>
    <definedName name="RPROT500">#REF!</definedName>
    <definedName name="RPRTO500">#REF!</definedName>
    <definedName name="RPRTOT500">#REF!</definedName>
    <definedName name="rr">#REF!</definedName>
    <definedName name="rrammv">#REF!</definedName>
    <definedName name="RRecorderecorder">#REF!</definedName>
    <definedName name="Rrelay">#REF!</definedName>
    <definedName name="RRR" hidden="1">#REF!</definedName>
    <definedName name="rrrr">#REF!</definedName>
    <definedName name="RRRRRRRRRRRRRRRRRRRRRR">#REF!</definedName>
    <definedName name="rrrrtrt">#REF!</definedName>
    <definedName name="RRstones">#REF!</definedName>
    <definedName name="Rs">#REF!</definedName>
    <definedName name="Rs___0">#REF!</definedName>
    <definedName name="Rs___13">#REF!</definedName>
    <definedName name="rsat">#REF!</definedName>
    <definedName name="Rse">#REF!</definedName>
    <definedName name="Rse___0">#REF!</definedName>
    <definedName name="Rse___13">#REF!</definedName>
    <definedName name="RSP" localSheetId="21">#REF!</definedName>
    <definedName name="RSP" localSheetId="25">#REF!</definedName>
    <definedName name="RSP">#REF!</definedName>
    <definedName name="Rt" localSheetId="21">#REF!</definedName>
    <definedName name="Rt" localSheetId="25">#REF!</definedName>
    <definedName name="Rt">#REF!</definedName>
    <definedName name="rtferty">#REF!</definedName>
    <definedName name="rtfr">#REF!</definedName>
    <definedName name="rts">#REF!</definedName>
    <definedName name="rttrt" hidden="1">{"form-D1",#N/A,FALSE,"FORM-D1";"form-D1_amt",#N/A,FALSE,"FORM-D1"}</definedName>
    <definedName name="RTU1_AI">#REF!</definedName>
    <definedName name="RTU1_DI">#REF!</definedName>
    <definedName name="RTU1_DO">#REF!</definedName>
    <definedName name="RTU1_PC">#REF!</definedName>
    <definedName name="RTU2_AI">#REF!</definedName>
    <definedName name="RTU2_DI">#REF!</definedName>
    <definedName name="RTU2_DO">#REF!</definedName>
    <definedName name="RTU2_PC">#REF!</definedName>
    <definedName name="RUPEES">#REF!</definedName>
    <definedName name="RUPEES_1">#REF!</definedName>
    <definedName name="rvfdd">#REF!</definedName>
    <definedName name="rwerewre" hidden="1">#REF!</definedName>
    <definedName name="rwrqwr">[52]GWC!#REF!</definedName>
    <definedName name="rx">#REF!</definedName>
    <definedName name="rxearthing">#REF!</definedName>
    <definedName name="ry" localSheetId="2">'[61]FORM-16'!$A$1:$J$61</definedName>
    <definedName name="ry" localSheetId="18">#REF!</definedName>
    <definedName name="ry" localSheetId="21">'[61]FORM-16'!$A$1:$J$61</definedName>
    <definedName name="ry" localSheetId="25">'[61]FORM-16'!$A$1:$J$61</definedName>
    <definedName name="ry" localSheetId="15">#REF!</definedName>
    <definedName name="ry">#REF!</definedName>
    <definedName name="rzgymj">#REF!</definedName>
    <definedName name="s" localSheetId="22">#REF!</definedName>
    <definedName name="s" localSheetId="15">#REF!</definedName>
    <definedName name="s" localSheetId="20">#REF!</definedName>
    <definedName name="s">#REF!</definedName>
    <definedName name="s.f">#REF!</definedName>
    <definedName name="s_1" localSheetId="2" hidden="1">{"'PROFITABILITY'!$A$1:$F$45"}</definedName>
    <definedName name="s_1" localSheetId="22" hidden="1">{"'PROFITABILITY'!$A$1:$F$45"}</definedName>
    <definedName name="s_1" localSheetId="18" hidden="1">{"'PROFITABILITY'!$A$1:$F$45"}</definedName>
    <definedName name="s_1" localSheetId="21" hidden="1">{"'PROFITABILITY'!$A$1:$F$45"}</definedName>
    <definedName name="s_1" localSheetId="25" hidden="1">{"'PROFITABILITY'!$A$1:$F$45"}</definedName>
    <definedName name="s_1" localSheetId="15" hidden="1">{"'PROFITABILITY'!$A$1:$F$45"}</definedName>
    <definedName name="s_1" localSheetId="20" hidden="1">{"'PROFITABILITY'!$A$1:$F$45"}</definedName>
    <definedName name="s_1" hidden="1">{"'PROFITABILITY'!$A$1:$F$45"}</definedName>
    <definedName name="S_41" hidden="1">{0,0,0,0;0,#N/A,FALSE,0}</definedName>
    <definedName name="S_S_Name">#REF!</definedName>
    <definedName name="S_T_Q_E_MI">#REF!</definedName>
    <definedName name="S0">#REF!</definedName>
    <definedName name="s0ne">#REF!</definedName>
    <definedName name="SA" localSheetId="21">#REF!</definedName>
    <definedName name="SA" localSheetId="25">#REF!</definedName>
    <definedName name="SA">#REF!</definedName>
    <definedName name="saa" hidden="1">{"form-D1",#N/A,FALSE,"FORM-D1";"form-D1_amt",#N/A,FALSE,"FORM-D1"}</definedName>
    <definedName name="sadafas">#REF!</definedName>
    <definedName name="sadgasdg">#REF!</definedName>
    <definedName name="Sagar">#REF!</definedName>
    <definedName name="sak">#REF!</definedName>
    <definedName name="sal">#REF!</definedName>
    <definedName name="salar">#REF!</definedName>
    <definedName name="SALARIES___WAGES">#REF!</definedName>
    <definedName name="salary">#REF!</definedName>
    <definedName name="SALEFACT" localSheetId="22">#REF!</definedName>
    <definedName name="SALEFACT" localSheetId="20">#REF!</definedName>
    <definedName name="SALEFACT" localSheetId="3">#REF!</definedName>
    <definedName name="SALEFACT">#REF!</definedName>
    <definedName name="sales">#REF!</definedName>
    <definedName name="Sales_Per_Manday">#REF!</definedName>
    <definedName name="SALESPLAN">#REF!</definedName>
    <definedName name="Sand_124" localSheetId="2">'[81]Rate Analysis'!$D$435</definedName>
    <definedName name="Sand_124" localSheetId="22">#REF!</definedName>
    <definedName name="Sand_124" localSheetId="18">#REF!</definedName>
    <definedName name="Sand_124" localSheetId="21">'[81]Rate Analysis'!$D$435</definedName>
    <definedName name="Sand_124" localSheetId="25">'[81]Rate Analysis'!$D$435</definedName>
    <definedName name="Sand_124" localSheetId="15">#REF!</definedName>
    <definedName name="Sand_124" localSheetId="20">#REF!</definedName>
    <definedName name="Sand_124">#REF!</definedName>
    <definedName name="sand124" localSheetId="2">[31]Analysis!$D$435</definedName>
    <definedName name="sand124" localSheetId="18">#REF!</definedName>
    <definedName name="sand124" localSheetId="21">[31]Analysis!$D$435</definedName>
    <definedName name="sand124" localSheetId="25">[31]Analysis!$D$435</definedName>
    <definedName name="sand124" localSheetId="15">#REF!</definedName>
    <definedName name="sand124">#REF!</definedName>
    <definedName name="SandI_Mobi_Mth" localSheetId="22">#REF!</definedName>
    <definedName name="SandI_Mobi_Mth" localSheetId="15">#REF!</definedName>
    <definedName name="SandI_Mobi_Mth" localSheetId="20">#REF!</definedName>
    <definedName name="SandI_Mobi_Mth">#REF!</definedName>
    <definedName name="SandI_Mth" localSheetId="22">#REF!</definedName>
    <definedName name="SandI_Mth" localSheetId="20">#REF!</definedName>
    <definedName name="SandI_Mth">#REF!</definedName>
    <definedName name="SandMT" localSheetId="2">'[63]Basic Rates'!$E$10</definedName>
    <definedName name="SandMT" localSheetId="18">#REF!</definedName>
    <definedName name="SandMT" localSheetId="21">'[63]Basic Rates'!$E$10</definedName>
    <definedName name="SandMT" localSheetId="25">'[63]Basic Rates'!$E$10</definedName>
    <definedName name="SandMT" localSheetId="15">#REF!</definedName>
    <definedName name="SandMT">#REF!</definedName>
    <definedName name="Sanitary" localSheetId="15">#REF!</definedName>
    <definedName name="Sanitary">#REF!</definedName>
    <definedName name="SAP_SUMM" localSheetId="3">#REF!</definedName>
    <definedName name="SAP_SUMM">#REF!</definedName>
    <definedName name="sarava">#N/A</definedName>
    <definedName name="sarita" localSheetId="18">#REF!</definedName>
    <definedName name="sarita" localSheetId="15">#REF!</definedName>
    <definedName name="sarita" localSheetId="3">#REF!</definedName>
    <definedName name="sarita">#REF!</definedName>
    <definedName name="sary" localSheetId="2">'[102]FORM-16'!$A$1:$J$61</definedName>
    <definedName name="sary" localSheetId="18">#REF!</definedName>
    <definedName name="sary" localSheetId="21">'[102]FORM-16'!$A$1:$J$61</definedName>
    <definedName name="sary" localSheetId="25">'[102]FORM-16'!$A$1:$J$61</definedName>
    <definedName name="sary" localSheetId="15">#REF!</definedName>
    <definedName name="sary">#REF!</definedName>
    <definedName name="sasi">#REF!</definedName>
    <definedName name="sastry">#REF!</definedName>
    <definedName name="SATYA" localSheetId="15">#REF!</definedName>
    <definedName name="SATYA">#REF!</definedName>
    <definedName name="SAUN" localSheetId="15">#REF!</definedName>
    <definedName name="SAUN">#REF!</definedName>
    <definedName name="SB" localSheetId="22">INDEX(#REF!,MATCH(#REF!,#REF!,0))</definedName>
    <definedName name="SB" localSheetId="18">INDEX(#REF!,MATCH(#REF!,#REF!,0))</definedName>
    <definedName name="SB" localSheetId="21">INDEX(#REF!,MATCH(#REF!,#REF!,0))</definedName>
    <definedName name="SB" localSheetId="25">INDEX(#REF!,MATCH(#REF!,#REF!,0))</definedName>
    <definedName name="sb" localSheetId="15">#REF!</definedName>
    <definedName name="SB" localSheetId="20">INDEX(#REF!,MATCH(#REF!,#REF!,0))</definedName>
    <definedName name="SB">INDEX(#REF!,MATCH(#REF!,#REF!,0))</definedName>
    <definedName name="SC" localSheetId="22">INDEX(#REF!,MATCH(#REF!,#REF!,0))</definedName>
    <definedName name="SC" localSheetId="18">INDEX(#REF!,MATCH(#REF!,#REF!,0))</definedName>
    <definedName name="SC" localSheetId="15">#REF!</definedName>
    <definedName name="SC" localSheetId="20">INDEX(#REF!,MATCH(#REF!,#REF!,0))</definedName>
    <definedName name="SC">INDEX(#REF!,MATCH(#REF!,#REF!,0))</definedName>
    <definedName name="SC_Ave" localSheetId="22">#REF!</definedName>
    <definedName name="SC_Ave" localSheetId="20">#REF!</definedName>
    <definedName name="SC_Ave">#REF!</definedName>
    <definedName name="SC_Mobi_Mth">#REF!</definedName>
    <definedName name="SC_MP_Peak">#REF!</definedName>
    <definedName name="SC_Mth">#REF!</definedName>
    <definedName name="SC_percentage">#REF!</definedName>
    <definedName name="SC_SALE_FACT">#REF!</definedName>
    <definedName name="SC_Sales">#REF!</definedName>
    <definedName name="SCADA">#REF!</definedName>
    <definedName name="SCADA220">#REF!</definedName>
    <definedName name="SCADA220SS">#REF!</definedName>
    <definedName name="scale">#REF!</definedName>
    <definedName name="scbwo">#REF!</definedName>
    <definedName name="scf">#REF!</definedName>
    <definedName name="SCH" localSheetId="21">#REF!</definedName>
    <definedName name="SCH" localSheetId="25">#REF!</definedName>
    <definedName name="SCH">#REF!</definedName>
    <definedName name="sch.40">#REF!</definedName>
    <definedName name="sCHE4">#REF!</definedName>
    <definedName name="Sched_Pay">#REF!</definedName>
    <definedName name="schedule" localSheetId="2" hidden="1">{"form-D1",#N/A,FALSE,"FORM-D1";"form-D1_amt",#N/A,FALSE,"FORM-D1"}</definedName>
    <definedName name="schedule" localSheetId="22" hidden="1">{"form-D1",#N/A,FALSE,"FORM-D1";"form-D1_amt",#N/A,FALSE,"FORM-D1"}</definedName>
    <definedName name="schedule" localSheetId="18" hidden="1">{"form-D1",#N/A,FALSE,"FORM-D1";"form-D1_amt",#N/A,FALSE,"FORM-D1"}</definedName>
    <definedName name="schedule" localSheetId="21" hidden="1">{"form-D1",#N/A,FALSE,"FORM-D1";"form-D1_amt",#N/A,FALSE,"FORM-D1"}</definedName>
    <definedName name="schedule" localSheetId="25" hidden="1">{"form-D1",#N/A,FALSE,"FORM-D1";"form-D1_amt",#N/A,FALSE,"FORM-D1"}</definedName>
    <definedName name="schedule" localSheetId="15" hidden="1">{"form-D1",#N/A,FALSE,"FORM-D1";"form-D1_amt",#N/A,FALSE,"FORM-D1"}</definedName>
    <definedName name="schedule" localSheetId="20" hidden="1">{"form-D1",#N/A,FALSE,"FORM-D1";"form-D1_amt",#N/A,FALSE,"FORM-D1"}</definedName>
    <definedName name="schedule" hidden="1">{"form-D1",#N/A,FALSE,"FORM-D1";"form-D1_amt",#N/A,FALSE,"FORM-D1"}</definedName>
    <definedName name="SCHEDULE_NO._1" localSheetId="2">#REF!</definedName>
    <definedName name="SCHEDULE_NO._1" localSheetId="22">#REF!</definedName>
    <definedName name="SCHEDULE_NO._1" localSheetId="15">#REF!</definedName>
    <definedName name="SCHEDULE_NO._1" localSheetId="20">#REF!</definedName>
    <definedName name="SCHEDULE_NO._1">#REF!</definedName>
    <definedName name="SCHEDULE_NO._10___Loans___Advances" localSheetId="2">#REF!</definedName>
    <definedName name="SCHEDULE_NO._10___Loans___Advances" localSheetId="15">#REF!</definedName>
    <definedName name="SCHEDULE_NO._10___Loans___Advances">#REF!</definedName>
    <definedName name="SCHEDULE_NO._11a___Current_Liabilities" localSheetId="2">#REF!</definedName>
    <definedName name="SCHEDULE_NO._11a___Current_Liabilities">#REF!</definedName>
    <definedName name="SCHEDULE_NO._11b___Provisions">#REF!</definedName>
    <definedName name="SCHEDULE_NO._2___Reserves___Surplus_P__L">#REF!</definedName>
    <definedName name="SCHEDULE_NO._4___UnSecured_Loans">#REF!</definedName>
    <definedName name="SCHEDULE_NO._5___Fixed_Assets">#REF!</definedName>
    <definedName name="SCHEDULE_NO._6___Investments">#REF!</definedName>
    <definedName name="SCHEDULE_NO._6a___Interest_accrued_on_Investments">#REF!</definedName>
    <definedName name="SCHEDULE_NO._7___Inventories">#REF!</definedName>
    <definedName name="SCHEDULE_NO._8___Sundry_Debtors">#REF!</definedName>
    <definedName name="SCHEDULE_NO._9___Bank_Balances">#REF!</definedName>
    <definedName name="SCHEDULE_NO_10">#REF!</definedName>
    <definedName name="SCHEDULE_NO_13">#REF!</definedName>
    <definedName name="ScheduleArea">#REF!</definedName>
    <definedName name="Scheduled_Extra_Payments">#REF!</definedName>
    <definedName name="Scheduled_Interest_Rate">#REF!</definedName>
    <definedName name="Scheduled_Monthly_Payment">#REF!</definedName>
    <definedName name="ScheduleName">#REF!</definedName>
    <definedName name="ScheduleReference">#REF!</definedName>
    <definedName name="SchList">#REF!</definedName>
    <definedName name="schools">#REF!</definedName>
    <definedName name="SCIENCE">#REF!</definedName>
    <definedName name="Scope" localSheetId="2">[99]Data!$C$7</definedName>
    <definedName name="Scope" localSheetId="18">#REF!</definedName>
    <definedName name="Scope" localSheetId="21">[99]Data!$C$7</definedName>
    <definedName name="Scope" localSheetId="25">[99]Data!$C$7</definedName>
    <definedName name="Scope" localSheetId="15">#REF!</definedName>
    <definedName name="Scope">#REF!</definedName>
    <definedName name="scrb" localSheetId="15">#REF!</definedName>
    <definedName name="scrb">#REF!</definedName>
    <definedName name="Sd" localSheetId="22">#REF!</definedName>
    <definedName name="Sd" localSheetId="20">#REF!</definedName>
    <definedName name="Sd">#REF!</definedName>
    <definedName name="sda" hidden="1">{"form-D1",#N/A,FALSE,"FORM-D1";"form-D1_amt",#N/A,FALSE,"FORM-D1"}</definedName>
    <definedName name="sdaa">[52]GWC!#REF!</definedName>
    <definedName name="Sdate">#REF!</definedName>
    <definedName name="sdezrfgfg">#REF!</definedName>
    <definedName name="sdf" localSheetId="22">#REF!</definedName>
    <definedName name="sdf" localSheetId="20">#REF!</definedName>
    <definedName name="sdf">#REF!</definedName>
    <definedName name="SDF2A">#REF!</definedName>
    <definedName name="sdfgdfg">#REF!</definedName>
    <definedName name="sdfgdsafg">#REF!</definedName>
    <definedName name="sdfghdf">#REF!</definedName>
    <definedName name="sdfgsfdgh">#REF!</definedName>
    <definedName name="sdfgsfg">#REF!</definedName>
    <definedName name="sdfgtd">#REF!</definedName>
    <definedName name="sdfhsdfhg">#REF!</definedName>
    <definedName name="sdfhsdhds">#REF!</definedName>
    <definedName name="sdfhszdfh">#REF!</definedName>
    <definedName name="sdif">#REF!</definedName>
    <definedName name="sdjghkkjhg" hidden="1">#REF!</definedName>
    <definedName name="sdr">#REF!</definedName>
    <definedName name="sdrfg">#REF!</definedName>
    <definedName name="sdrfgsdfg">#REF!</definedName>
    <definedName name="sdrfgsdfghb">#REF!</definedName>
    <definedName name="sdrgsdrgs">#REF!</definedName>
    <definedName name="sds">#REF!</definedName>
    <definedName name="sdsdsd">#REF!</definedName>
    <definedName name="sdthsdhgs">#REF!</definedName>
    <definedName name="sdzrfg">#REF!</definedName>
    <definedName name="SE" localSheetId="2">INDEX(#REF!,MATCH(#REF!,#REF!,0))</definedName>
    <definedName name="se" localSheetId="18">#REF!</definedName>
    <definedName name="SE" localSheetId="21">INDEX(#REF!,MATCH(#REF!,#REF!,0))</definedName>
    <definedName name="SE" localSheetId="25">INDEX(#REF!,MATCH(#REF!,#REF!,0))</definedName>
    <definedName name="se">#REF!</definedName>
    <definedName name="se_">#REF!</definedName>
    <definedName name="SEAL">#REF!</definedName>
    <definedName name="SEAL1">#REF!</definedName>
    <definedName name="sect_table" localSheetId="15">#REF!:#REF!</definedName>
    <definedName name="sect_table">#REF!:#REF!</definedName>
    <definedName name="SECTAB" localSheetId="15">#REF!:#REF!</definedName>
    <definedName name="SECTAB">#REF!:#REF!</definedName>
    <definedName name="SECTION" localSheetId="18">#REF!</definedName>
    <definedName name="SECTION">#REF!</definedName>
    <definedName name="sedf" localSheetId="2" hidden="1">{"Cost Summary",#N/A,FALSE,"B";"Cost Detail 1",#N/A,FALSE,"C";"Cost Detail 2",#N/A,FALSE,"C"}</definedName>
    <definedName name="sedf" localSheetId="22" hidden="1">{"Cost Summary",#N/A,FALSE,"B";"Cost Detail 1",#N/A,FALSE,"C";"Cost Detail 2",#N/A,FALSE,"C"}</definedName>
    <definedName name="sedf" localSheetId="18" hidden="1">{"Cost Summary",#N/A,FALSE,"B";"Cost Detail 1",#N/A,FALSE,"C";"Cost Detail 2",#N/A,FALSE,"C"}</definedName>
    <definedName name="sedf" localSheetId="21" hidden="1">{"Cost Summary",#N/A,FALSE,"B";"Cost Detail 1",#N/A,FALSE,"C";"Cost Detail 2",#N/A,FALSE,"C"}</definedName>
    <definedName name="sedf" localSheetId="25" hidden="1">{"Cost Summary",#N/A,FALSE,"B";"Cost Detail 1",#N/A,FALSE,"C";"Cost Detail 2",#N/A,FALSE,"C"}</definedName>
    <definedName name="sedf" localSheetId="15" hidden="1">{"Cost Summary",#N/A,FALSE,"B";"Cost Detail 1",#N/A,FALSE,"C";"Cost Detail 2",#N/A,FALSE,"C"}</definedName>
    <definedName name="sedf" localSheetId="20" hidden="1">{"Cost Summary",#N/A,FALSE,"B";"Cost Detail 1",#N/A,FALSE,"C";"Cost Detail 2",#N/A,FALSE,"C"}</definedName>
    <definedName name="sedf" hidden="1">{"Cost Summary",#N/A,FALSE,"B";"Cost Detail 1",#N/A,FALSE,"C";"Cost Detail 2",#N/A,FALSE,"C"}</definedName>
    <definedName name="sedrfgtsre">#REF!</definedName>
    <definedName name="see">#REF!</definedName>
    <definedName name="sek" localSheetId="2">#REF!</definedName>
    <definedName name="sek" localSheetId="22">#REF!</definedName>
    <definedName name="sek" localSheetId="15">#REF!</definedName>
    <definedName name="sek" localSheetId="20">#REF!</definedName>
    <definedName name="sek">#REF!</definedName>
    <definedName name="SEK_C" localSheetId="2">#REF!</definedName>
    <definedName name="SEK_C">#REF!</definedName>
    <definedName name="Sel_Choice_Rail_OHE">#REF!</definedName>
    <definedName name="Sel_SiteInfra_Rail_OHE">#REF!</definedName>
    <definedName name="Select">#REF!</definedName>
    <definedName name="SelectD1OrC1">#REF!</definedName>
    <definedName name="SelectLessOrExcess">#REF!</definedName>
    <definedName name="semiskill" localSheetId="2">'[97]RATES (2)'!$L$59</definedName>
    <definedName name="semiskill" localSheetId="18">#REF!</definedName>
    <definedName name="semiskill" localSheetId="21">'[97]RATES (2)'!$L$59</definedName>
    <definedName name="semiskill" localSheetId="25">'[97]RATES (2)'!$L$59</definedName>
    <definedName name="semiskill" localSheetId="15">#REF!</definedName>
    <definedName name="semiskill">#REF!</definedName>
    <definedName name="SEPT">#REF!</definedName>
    <definedName name="SER_TAX" localSheetId="22">#REF!</definedName>
    <definedName name="SER_TAX" localSheetId="15">#REF!</definedName>
    <definedName name="SER_TAX" localSheetId="20">#REF!</definedName>
    <definedName name="SER_TAX">#REF!</definedName>
    <definedName name="serdgdafg">#REF!</definedName>
    <definedName name="sergsdrgsde">#REF!</definedName>
    <definedName name="Service">#REF!</definedName>
    <definedName name="ServiceTax">#REF!</definedName>
    <definedName name="SESHA_SAI_CONSTRUCTION" localSheetId="22">#REF!</definedName>
    <definedName name="SESHA_SAI_CONSTRUCTION" localSheetId="20">#REF!</definedName>
    <definedName name="SESHA_SAI_CONSTRUCTION">#REF!</definedName>
    <definedName name="sf" localSheetId="21">#REF!</definedName>
    <definedName name="sf" localSheetId="25">#REF!</definedName>
    <definedName name="sf">#REF!</definedName>
    <definedName name="sfcon_idr">#REF!</definedName>
    <definedName name="sfcon_usd">#REF!</definedName>
    <definedName name="sfd">#REF!</definedName>
    <definedName name="sfdf">#REF!</definedName>
    <definedName name="sfdg">#REF!</definedName>
    <definedName name="sfdism">#REF!</definedName>
    <definedName name="sfdism_idr">#REF!</definedName>
    <definedName name="sfdism_usd">#REF!</definedName>
    <definedName name="sfearthing_idr">#REF!</definedName>
    <definedName name="sfearthing_usd">#REF!</definedName>
    <definedName name="sfew_idr">#REF!</definedName>
    <definedName name="sfew_usd">#REF!</definedName>
    <definedName name="sffew_idr">#REF!</definedName>
    <definedName name="sffg">#REF!</definedName>
    <definedName name="sffitting_idr">#REF!</definedName>
    <definedName name="sffitting_usd">#REF!</definedName>
    <definedName name="sffound_idr">#REF!</definedName>
    <definedName name="sffound_usd">#REF!</definedName>
    <definedName name="sfinstall">#REF!</definedName>
    <definedName name="sfinsul_idr">#REF!</definedName>
    <definedName name="sfinsul_usd">#REF!</definedName>
    <definedName name="sfjk">#REF!</definedName>
    <definedName name="sfmisc">#REF!</definedName>
    <definedName name="sfmisc_idr">#REF!</definedName>
    <definedName name="sfmisc_usd">#REF!</definedName>
    <definedName name="sfmisce_idr">#REF!</definedName>
    <definedName name="sfnumplate_idr">#REF!</definedName>
    <definedName name="sfnumplate_usd">#REF!</definedName>
    <definedName name="SFR">#REF!</definedName>
    <definedName name="sfrdhgsdfhg">#REF!</definedName>
    <definedName name="sfsurvey_idr">#REF!</definedName>
    <definedName name="sfsurvey_usd">#REF!</definedName>
    <definedName name="sftest_idr">#REF!</definedName>
    <definedName name="sftest_usd">#REF!</definedName>
    <definedName name="sftower_idr">#REF!</definedName>
    <definedName name="sftower_usd">#REF!</definedName>
    <definedName name="sftransport">#REF!</definedName>
    <definedName name="SG">#REF!</definedName>
    <definedName name="sg_304L">7.945</definedName>
    <definedName name="sg_316L">7.945</definedName>
    <definedName name="sg_317L">7.945</definedName>
    <definedName name="sg_70_30">8.921</definedName>
    <definedName name="sg_90_10">8.927</definedName>
    <definedName name="sg_brass">8.41</definedName>
    <definedName name="sg_bronze">7.78</definedName>
    <definedName name="sg_titanium">4.51</definedName>
    <definedName name="SH" localSheetId="2">#REF!</definedName>
    <definedName name="SH" localSheetId="22">#REF!</definedName>
    <definedName name="sh" localSheetId="15">#REF!</definedName>
    <definedName name="SH" localSheetId="20">#REF!</definedName>
    <definedName name="SH">#REF!</definedName>
    <definedName name="SHAB">#REF!</definedName>
    <definedName name="shaeff" localSheetId="2">'[26]Cost of O &amp; O'!$F$42</definedName>
    <definedName name="shaeff" localSheetId="18">#REF!</definedName>
    <definedName name="shaeff" localSheetId="21">'[26]Cost of O &amp; O'!$F$42</definedName>
    <definedName name="shaeff" localSheetId="25">'[26]Cost of O &amp; O'!$F$42</definedName>
    <definedName name="shaeff" localSheetId="15">#REF!</definedName>
    <definedName name="shaeff">#REF!</definedName>
    <definedName name="shajee" localSheetId="2" hidden="1">'[155]Malaysia incl. RET'!#REF!</definedName>
    <definedName name="shajee" localSheetId="18" hidden="1">#REF!</definedName>
    <definedName name="shajee" localSheetId="21" hidden="1">'[155]Malaysia incl. RET'!#REF!</definedName>
    <definedName name="shajee" localSheetId="25" hidden="1">'[155]Malaysia incl. RET'!#REF!</definedName>
    <definedName name="shajee" localSheetId="15" hidden="1">#REF!</definedName>
    <definedName name="shajee" hidden="1">#REF!</definedName>
    <definedName name="Shakti" localSheetId="15">#REF!</definedName>
    <definedName name="Shakti">#REF!</definedName>
    <definedName name="sharada">185</definedName>
    <definedName name="SHEET">#N/A</definedName>
    <definedName name="sheet1" localSheetId="15">#REF!</definedName>
    <definedName name="sheet1">#REF!</definedName>
    <definedName name="sheet1___0" localSheetId="18">#REF!</definedName>
    <definedName name="sheet1___0">#REF!</definedName>
    <definedName name="sheet1___13">#REF!</definedName>
    <definedName name="SHEET2">#REF!</definedName>
    <definedName name="sheet3">#REF!</definedName>
    <definedName name="SHEET8">#N/A</definedName>
    <definedName name="SHELL___TUBE_DATA">#REF!</definedName>
    <definedName name="Shipping" localSheetId="2" hidden="1">{"Total Indirect Manpower",#N/A,FALSE,"J";"Total Direct Manpower",#N/A,FALSE,"J";"Direct Structural Manpower",#N/A,FALSE,"J";"Direct Mechanical Manpower",#N/A,FALSE,"J";"Direct Piping Manpower",#N/A,FALSE,"J";"Direct Tanks Manpower",#N/A,FALSE,"J";"Direct ElecInstrSS Manpower",#N/A,FALSE,"J"}</definedName>
    <definedName name="Shipping" localSheetId="22" hidden="1">{"Total Indirect Manpower",#N/A,FALSE,"J";"Total Direct Manpower",#N/A,FALSE,"J";"Direct Structural Manpower",#N/A,FALSE,"J";"Direct Mechanical Manpower",#N/A,FALSE,"J";"Direct Piping Manpower",#N/A,FALSE,"J";"Direct Tanks Manpower",#N/A,FALSE,"J";"Direct ElecInstrSS Manpower",#N/A,FALSE,"J"}</definedName>
    <definedName name="Shipping" localSheetId="18" hidden="1">{"Total Indirect Manpower",#N/A,FALSE,"J";"Total Direct Manpower",#N/A,FALSE,"J";"Direct Structural Manpower",#N/A,FALSE,"J";"Direct Mechanical Manpower",#N/A,FALSE,"J";"Direct Piping Manpower",#N/A,FALSE,"J";"Direct Tanks Manpower",#N/A,FALSE,"J";"Direct ElecInstrSS Manpower",#N/A,FALSE,"J"}</definedName>
    <definedName name="Shipping" localSheetId="21" hidden="1">{"Total Indirect Manpower",#N/A,FALSE,"J";"Total Direct Manpower",#N/A,FALSE,"J";"Direct Structural Manpower",#N/A,FALSE,"J";"Direct Mechanical Manpower",#N/A,FALSE,"J";"Direct Piping Manpower",#N/A,FALSE,"J";"Direct Tanks Manpower",#N/A,FALSE,"J";"Direct ElecInstrSS Manpower",#N/A,FALSE,"J"}</definedName>
    <definedName name="Shipping" localSheetId="25" hidden="1">{"Total Indirect Manpower",#N/A,FALSE,"J";"Total Direct Manpower",#N/A,FALSE,"J";"Direct Structural Manpower",#N/A,FALSE,"J";"Direct Mechanical Manpower",#N/A,FALSE,"J";"Direct Piping Manpower",#N/A,FALSE,"J";"Direct Tanks Manpower",#N/A,FALSE,"J";"Direct ElecInstrSS Manpower",#N/A,FALSE,"J"}</definedName>
    <definedName name="Shipping" localSheetId="15" hidden="1">{"Total Indirect Manpower",#N/A,FALSE,"J";"Total Direct Manpower",#N/A,FALSE,"J";"Direct Structural Manpower",#N/A,FALSE,"J";"Direct Mechanical Manpower",#N/A,FALSE,"J";"Direct Piping Manpower",#N/A,FALSE,"J";"Direct Tanks Manpower",#N/A,FALSE,"J";"Direct ElecInstrSS Manpower",#N/A,FALSE,"J"}</definedName>
    <definedName name="Shipping" localSheetId="20" hidden="1">{"Total Indirect Manpower",#N/A,FALSE,"J";"Total Direct Manpower",#N/A,FALSE,"J";"Direct Structural Manpower",#N/A,FALSE,"J";"Direct Mechanical Manpower",#N/A,FALSE,"J";"Direct Piping Manpower",#N/A,FALSE,"J";"Direct Tanks Manpower",#N/A,FALSE,"J";"Direct ElecInstrSS Manpower",#N/A,FALSE,"J"}</definedName>
    <definedName name="Shipping" hidden="1">{"Total Indirect Manpower",#N/A,FALSE,"J";"Total Direct Manpower",#N/A,FALSE,"J";"Direct Structural Manpower",#N/A,FALSE,"J";"Direct Mechanical Manpower",#N/A,FALSE,"J";"Direct Piping Manpower",#N/A,FALSE,"J";"Direct Tanks Manpower",#N/A,FALSE,"J";"Direct ElecInstrSS Manpower",#N/A,FALSE,"J"}</definedName>
    <definedName name="shis">[156]dummy!$A$51:$G$74</definedName>
    <definedName name="shit1">#REF!</definedName>
    <definedName name="SHOT" localSheetId="2">'[26]Cost of O &amp; O'!$F$35</definedName>
    <definedName name="SHOT" localSheetId="18">#REF!</definedName>
    <definedName name="SHOT" localSheetId="21">'[26]Cost of O &amp; O'!$F$35</definedName>
    <definedName name="SHOT" localSheetId="25">'[26]Cost of O &amp; O'!$F$35</definedName>
    <definedName name="SHOT" localSheetId="15">#REF!</definedName>
    <definedName name="SHOT">#REF!</definedName>
    <definedName name="shpe" localSheetId="2">#REF!</definedName>
    <definedName name="shpe" localSheetId="22">#REF!</definedName>
    <definedName name="shpe" localSheetId="20">#REF!</definedName>
    <definedName name="shpe">#REF!</definedName>
    <definedName name="Shri1">#REF!</definedName>
    <definedName name="SHS" localSheetId="2">#REF!</definedName>
    <definedName name="SHS">#REF!</definedName>
    <definedName name="shsadfhg">#REF!</definedName>
    <definedName name="SHTA">#REF!</definedName>
    <definedName name="Shuttering">#REF!</definedName>
    <definedName name="SHV">#REF!</definedName>
    <definedName name="SI" localSheetId="2">INDEX(#REF!,MATCH(#REF!,#REF!,0))</definedName>
    <definedName name="si" localSheetId="18">#REF!</definedName>
    <definedName name="SI" localSheetId="21">INDEX(#REF!,MATCH(#REF!,#REF!,0))</definedName>
    <definedName name="SI" localSheetId="25">INDEX(#REF!,MATCH(#REF!,#REF!,0))</definedName>
    <definedName name="si">#REF!</definedName>
    <definedName name="Side">#REF!</definedName>
    <definedName name="sigma0.2">#REF!</definedName>
    <definedName name="sigma0_2">#REF!</definedName>
    <definedName name="sigmab">#REF!</definedName>
    <definedName name="sigmah">#REF!</definedName>
    <definedName name="sigmat">#REF!</definedName>
    <definedName name="sii">#REF!</definedName>
    <definedName name="Sim1_FirstRow">#REF!</definedName>
    <definedName name="Sim1_LastRow">#REF!</definedName>
    <definedName name="Sim1_Param">#REF!</definedName>
    <definedName name="Sim1_Param2">#REF!</definedName>
    <definedName name="Sim1_RepCount">#REF!</definedName>
    <definedName name="Sim1_Seeds">#REF!</definedName>
    <definedName name="Sim1_SimData">#REF!</definedName>
    <definedName name="Sim1_TopRow">#REF!</definedName>
    <definedName name="SINC2">#REF!</definedName>
    <definedName name="sinq">#REF!</definedName>
    <definedName name="sis">#REF!</definedName>
    <definedName name="sit">#REF!</definedName>
    <definedName name="sit0">#REF!</definedName>
    <definedName name="SITE">#REF!</definedName>
    <definedName name="Site_est">#REF!</definedName>
    <definedName name="Site_office_rev_24.05.2005">#N/A</definedName>
    <definedName name="SIZE" localSheetId="2">#REF!</definedName>
    <definedName name="SIZE" localSheetId="22">#REF!</definedName>
    <definedName name="SIZE" localSheetId="15">#REF!</definedName>
    <definedName name="SIZE" localSheetId="20">#REF!</definedName>
    <definedName name="SIZE">#REF!</definedName>
    <definedName name="SIZEC" localSheetId="2">#REF!</definedName>
    <definedName name="SIZEC" localSheetId="22">#REF!</definedName>
    <definedName name="SIZEC" localSheetId="20">#REF!</definedName>
    <definedName name="SIZEC">#REF!</definedName>
    <definedName name="SJ" localSheetId="18">INDEX(#REF!,MATCH(#REF!,#REF!,0))</definedName>
    <definedName name="SJ" localSheetId="15">INDEX(#REF!,MATCH(#REF!,#REF!,0))</definedName>
    <definedName name="SJ">INDEX(#REF!,MATCH(#REF!,#REF!,0))</definedName>
    <definedName name="SK" localSheetId="18">INDEX(#REF!,MATCH(#REF!,#REF!,0))</definedName>
    <definedName name="SK" localSheetId="15">INDEX(#REF!,MATCH(#REF!,#REF!,0))</definedName>
    <definedName name="SK">INDEX(#REF!,MATCH(#REF!,#REF!,0))</definedName>
    <definedName name="Skill" localSheetId="2">[121]Inputs!$D$9</definedName>
    <definedName name="Skill" localSheetId="18">#REF!</definedName>
    <definedName name="Skill" localSheetId="21">[121]Inputs!$D$9</definedName>
    <definedName name="Skill" localSheetId="25">[121]Inputs!$D$9</definedName>
    <definedName name="Skill" localSheetId="15">#REF!</definedName>
    <definedName name="Skill">#REF!</definedName>
    <definedName name="skilled" localSheetId="15">#REF!</definedName>
    <definedName name="skilled">#REF!</definedName>
    <definedName name="skirting" localSheetId="2">[157]eff!$E$27</definedName>
    <definedName name="skirting" localSheetId="18">#REF!</definedName>
    <definedName name="skirting" localSheetId="21">[157]eff!$E$27</definedName>
    <definedName name="skirting" localSheetId="25">[157]eff!$E$27</definedName>
    <definedName name="skirting" localSheetId="15">#REF!</definedName>
    <definedName name="skirting">#REF!</definedName>
    <definedName name="SL" localSheetId="18">INDEX(#REF!,MATCH(#REF!,#REF!,0))</definedName>
    <definedName name="SL" localSheetId="15">INDEX(#REF!,MATCH(#REF!,#REF!,0))</definedName>
    <definedName name="SL">INDEX(#REF!,MATCH(#REF!,#REF!,0))</definedName>
    <definedName name="slab" hidden="1">{"form-D1",#N/A,FALSE,"FORM-D1";"form-D1_amt",#N/A,FALSE,"FORM-D1"}</definedName>
    <definedName name="slab_p" localSheetId="2" hidden="1">{"form-D1",#N/A,FALSE,"FORM-D1";"form-D1_amt",#N/A,FALSE,"FORM-D1"}</definedName>
    <definedName name="slab_p" localSheetId="22" hidden="1">{"form-D1",#N/A,FALSE,"FORM-D1";"form-D1_amt",#N/A,FALSE,"FORM-D1"}</definedName>
    <definedName name="slab_p" localSheetId="18" hidden="1">{"form-D1",#N/A,FALSE,"FORM-D1";"form-D1_amt",#N/A,FALSE,"FORM-D1"}</definedName>
    <definedName name="slab_p" localSheetId="21" hidden="1">{"form-D1",#N/A,FALSE,"FORM-D1";"form-D1_amt",#N/A,FALSE,"FORM-D1"}</definedName>
    <definedName name="slab_p" localSheetId="25" hidden="1">{"form-D1",#N/A,FALSE,"FORM-D1";"form-D1_amt",#N/A,FALSE,"FORM-D1"}</definedName>
    <definedName name="slab_p" localSheetId="15" hidden="1">{"form-D1",#N/A,FALSE,"FORM-D1";"form-D1_amt",#N/A,FALSE,"FORM-D1"}</definedName>
    <definedName name="slab_p" localSheetId="20" hidden="1">{"form-D1",#N/A,FALSE,"FORM-D1";"form-D1_amt",#N/A,FALSE,"FORM-D1"}</definedName>
    <definedName name="slab_p" hidden="1">{"form-D1",#N/A,FALSE,"FORM-D1";"form-D1_amt",#N/A,FALSE,"FORM-D1"}</definedName>
    <definedName name="slab_p_1">NA()</definedName>
    <definedName name="SlabD" localSheetId="18">#REF!</definedName>
    <definedName name="SlabD">#REF!</definedName>
    <definedName name="slope" localSheetId="2">#REF!</definedName>
    <definedName name="slope" localSheetId="22">#REF!</definedName>
    <definedName name="SLOPE" localSheetId="15">#REF!</definedName>
    <definedName name="slope" localSheetId="20">#REF!</definedName>
    <definedName name="slope">#REF!</definedName>
    <definedName name="SlopeAreaQ" localSheetId="2">#REF!</definedName>
    <definedName name="SlopeAreaQ">#REF!</definedName>
    <definedName name="SlopeAreaQ___0" localSheetId="2">[158]Cor_01Br6_8!$A$1:$K$138</definedName>
    <definedName name="SlopeAreaQ___0" localSheetId="18">#REF!</definedName>
    <definedName name="SlopeAreaQ___0" localSheetId="21">[158]Cor_01Br6_8!$A$1:$K$138</definedName>
    <definedName name="SlopeAreaQ___0" localSheetId="25">[158]Cor_01Br6_8!$A$1:$K$138</definedName>
    <definedName name="SlopeAreaQ___0" localSheetId="15">#REF!</definedName>
    <definedName name="SlopeAreaQ___0">#REF!</definedName>
    <definedName name="SM" localSheetId="22">INDEX(#REF!,MATCH(#REF!,#REF!,0))</definedName>
    <definedName name="SM" localSheetId="18">INDEX(#REF!,MATCH(#REF!,#REF!,0))</definedName>
    <definedName name="SM" localSheetId="21">INDEX(#REF!,MATCH(#REF!,#REF!,0))</definedName>
    <definedName name="SM" localSheetId="25">INDEX(#REF!,MATCH(#REF!,#REF!,0))</definedName>
    <definedName name="sm" localSheetId="15">#REF!</definedName>
    <definedName name="SM" localSheetId="20">INDEX(#REF!,MATCH(#REF!,#REF!,0))</definedName>
    <definedName name="SM">INDEX(#REF!,MATCH(#REF!,#REF!,0))</definedName>
    <definedName name="SMP" localSheetId="18">INDEX(#REF!,MATCH(#REF!,#REF!,0))</definedName>
    <definedName name="SMP" localSheetId="15">INDEX(#REF!,MATCH(#REF!,#REF!,0))</definedName>
    <definedName name="SMP">INDEX(#REF!,MATCH(#REF!,#REF!,0))</definedName>
    <definedName name="SMPL" localSheetId="18">INDEX(#REF!,MATCH(#REF!,#REF!,0))</definedName>
    <definedName name="SMPL" localSheetId="15">INDEX(#REF!,MATCH(#REF!,#REF!,0))</definedName>
    <definedName name="SMPL">INDEX(#REF!,MATCH(#REF!,#REF!,0))</definedName>
    <definedName name="smsb" localSheetId="22">#REF!</definedName>
    <definedName name="smsb" localSheetId="20">#REF!</definedName>
    <definedName name="smsb">#REF!</definedName>
    <definedName name="snlkjhsljbhdsjbkj">#REF!</definedName>
    <definedName name="SNS">"Picture 2"</definedName>
    <definedName name="soh" localSheetId="21">0%</definedName>
    <definedName name="soh" localSheetId="25">0%</definedName>
    <definedName name="soh">0%</definedName>
    <definedName name="Soil" localSheetId="2">[99]Data!$C$10:$C$15</definedName>
    <definedName name="Soil" localSheetId="18">#REF!</definedName>
    <definedName name="Soil" localSheetId="21">[99]Data!$C$10:$C$15</definedName>
    <definedName name="Soil" localSheetId="25">[99]Data!$C$10:$C$15</definedName>
    <definedName name="Soil" localSheetId="15">#REF!</definedName>
    <definedName name="Soil">#REF!</definedName>
    <definedName name="SOL" localSheetId="2">#REF!</definedName>
    <definedName name="SOL" localSheetId="22">#REF!</definedName>
    <definedName name="SOL" localSheetId="20">#REF!</definedName>
    <definedName name="SOL">#REF!</definedName>
    <definedName name="sone">[19]Report!#REF!</definedName>
    <definedName name="SOR">#REF!</definedName>
    <definedName name="sort1" hidden="1">#REF!</definedName>
    <definedName name="SortAREA" localSheetId="2">#REF!</definedName>
    <definedName name="SortAREA" localSheetId="22">#REF!</definedName>
    <definedName name="SortAREA" localSheetId="20">#REF!</definedName>
    <definedName name="SortAREA">#REF!</definedName>
    <definedName name="Source_Price">#REF!</definedName>
    <definedName name="sourceF">#REF!</definedName>
    <definedName name="SourceV">#REF!</definedName>
    <definedName name="sp" localSheetId="21">4%</definedName>
    <definedName name="sp" localSheetId="25">4%</definedName>
    <definedName name="sp">4%</definedName>
    <definedName name="SpacerDamper" localSheetId="2" hidden="1">{"'PROFITABILITY'!$A$1:$F$45"}</definedName>
    <definedName name="SpacerDamper" localSheetId="22" hidden="1">{"'PROFITABILITY'!$A$1:$F$45"}</definedName>
    <definedName name="SpacerDamper" localSheetId="18" hidden="1">{"'PROFITABILITY'!$A$1:$F$45"}</definedName>
    <definedName name="SpacerDamper" localSheetId="21" hidden="1">{"'PROFITABILITY'!$A$1:$F$45"}</definedName>
    <definedName name="SpacerDamper" localSheetId="25" hidden="1">{"'PROFITABILITY'!$A$1:$F$45"}</definedName>
    <definedName name="SpacerDamper" localSheetId="15" hidden="1">{"'PROFITABILITY'!$A$1:$F$45"}</definedName>
    <definedName name="SpacerDamper" localSheetId="20" hidden="1">{"'PROFITABILITY'!$A$1:$F$45"}</definedName>
    <definedName name="SpacerDamper" hidden="1">{"'PROFITABILITY'!$A$1:$F$45"}</definedName>
    <definedName name="Spalls">#REF!</definedName>
    <definedName name="SPAN" localSheetId="18">VLOOKUP(#REF!&amp;#REF!,#REF!,4,FALSE)</definedName>
    <definedName name="SPAN" localSheetId="15">VLOOKUP(#REF!&amp;#REF!,#REF!,4,FALSE)</definedName>
    <definedName name="SPAN">VLOOKUP(#REF!&amp;#REF!,#REF!,4,FALSE)</definedName>
    <definedName name="Spanner_Auto_File">"C:\Documents and Settings\pcsai\My Documents\DRAIN_De.x2a"</definedName>
    <definedName name="SPAR" localSheetId="22">#REF!</definedName>
    <definedName name="SPAR" localSheetId="20">#REF!</definedName>
    <definedName name="SPAR">#REF!</definedName>
    <definedName name="Spare" localSheetId="2" hidden="1">{"'PROFITABILITY'!$A$1:$F$45"}</definedName>
    <definedName name="Spare" localSheetId="22" hidden="1">{"'PROFITABILITY'!$A$1:$F$45"}</definedName>
    <definedName name="Spare" localSheetId="18" hidden="1">{"'PROFITABILITY'!$A$1:$F$45"}</definedName>
    <definedName name="Spare" localSheetId="21" hidden="1">{"'PROFITABILITY'!$A$1:$F$45"}</definedName>
    <definedName name="Spare" localSheetId="25" hidden="1">{"'PROFITABILITY'!$A$1:$F$45"}</definedName>
    <definedName name="Spare" localSheetId="15" hidden="1">{"'PROFITABILITY'!$A$1:$F$45"}</definedName>
    <definedName name="Spare" localSheetId="20" hidden="1">{"'PROFITABILITY'!$A$1:$F$45"}</definedName>
    <definedName name="Spare" hidden="1">{"'PROFITABILITY'!$A$1:$F$45"}</definedName>
    <definedName name="SPAVER" localSheetId="2">'[58]Cost of O &amp; O'!$F$21</definedName>
    <definedName name="SPAVER" localSheetId="18">#REF!</definedName>
    <definedName name="SPAVER" localSheetId="21">'[58]Cost of O &amp; O'!$F$21</definedName>
    <definedName name="SPAVER" localSheetId="25">'[58]Cost of O &amp; O'!$F$21</definedName>
    <definedName name="SPAVER" localSheetId="15">#REF!</definedName>
    <definedName name="SPAVER">#REF!</definedName>
    <definedName name="SPEC_13" localSheetId="22">#REF!</definedName>
    <definedName name="SPEC_13" localSheetId="15">#REF!</definedName>
    <definedName name="SPEC_13" localSheetId="20">#REF!</definedName>
    <definedName name="SPEC_13">#REF!</definedName>
    <definedName name="SPEC_14" localSheetId="22">#REF!</definedName>
    <definedName name="SPEC_14" localSheetId="20">#REF!</definedName>
    <definedName name="SPEC_14">#REF!</definedName>
    <definedName name="SPEC_15">#REF!</definedName>
    <definedName name="SPEC_16">#REF!</definedName>
    <definedName name="SPEC_17">#REF!</definedName>
    <definedName name="SPEC_18">#REF!</definedName>
    <definedName name="SPEC_19">#REF!</definedName>
    <definedName name="SPEC_20">#REF!</definedName>
    <definedName name="SPEC_21">#REF!</definedName>
    <definedName name="SPEC_22">#REF!</definedName>
    <definedName name="SPEC_23">#REF!</definedName>
    <definedName name="SPEC_24">#REF!</definedName>
    <definedName name="SPEC_25">#REF!</definedName>
    <definedName name="SPEC2">#REF!</definedName>
    <definedName name="SpecialPrice" hidden="1">#REF!</definedName>
    <definedName name="spfactor" localSheetId="22">#REF!</definedName>
    <definedName name="spfactor" localSheetId="20">#REF!</definedName>
    <definedName name="spfactor">#REF!</definedName>
    <definedName name="Spl">#REF!</definedName>
    <definedName name="SPRINK" localSheetId="2">'[26]Cost of O &amp; O'!$F$23</definedName>
    <definedName name="SPRINK" localSheetId="18">#REF!</definedName>
    <definedName name="SPRINK" localSheetId="21">'[26]Cost of O &amp; O'!$F$23</definedName>
    <definedName name="SPRINK" localSheetId="25">'[26]Cost of O &amp; O'!$F$23</definedName>
    <definedName name="SPRINK" localSheetId="15">#REF!</definedName>
    <definedName name="SPRINK">#REF!</definedName>
    <definedName name="SPTNP" localSheetId="2">[159]TABLES!$E$4:$F$57</definedName>
    <definedName name="SPTNP" localSheetId="22">#REF!</definedName>
    <definedName name="SPTNP" localSheetId="18">#REF!</definedName>
    <definedName name="SPTNP" localSheetId="21">[159]TABLES!$E$4:$F$57</definedName>
    <definedName name="SPTNP" localSheetId="25">[159]TABLES!$E$4:$F$57</definedName>
    <definedName name="SPTNP" localSheetId="15">#REF!</definedName>
    <definedName name="SPTNP" localSheetId="20">#REF!</definedName>
    <definedName name="SPTNP">#REF!</definedName>
    <definedName name="SQRT__1___0.6___1.0" localSheetId="22">#REF!</definedName>
    <definedName name="SQRT__1___0.6___1.0" localSheetId="20">#REF!</definedName>
    <definedName name="SQRT__1___0.6___1.0">#REF!</definedName>
    <definedName name="SQRT__1___0_6___1_0">#REF!</definedName>
    <definedName name="SQRT__1___0_6___1_0___0">#REF!</definedName>
    <definedName name="SQRT__1___0_6___1_0___13">#REF!</definedName>
    <definedName name="sr">#REF!</definedName>
    <definedName name="sraica">#REF!</definedName>
    <definedName name="srcem" localSheetId="2">[160]RA!$P$27</definedName>
    <definedName name="srcem" localSheetId="18">#REF!</definedName>
    <definedName name="srcem" localSheetId="21">[160]RA!$P$27</definedName>
    <definedName name="srcem" localSheetId="25">[160]RA!$P$27</definedName>
    <definedName name="srcem" localSheetId="15">#REF!</definedName>
    <definedName name="srcem">#REF!</definedName>
    <definedName name="sri">#REF!</definedName>
    <definedName name="srk" localSheetId="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2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18"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2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2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1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20"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3"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s" localSheetId="2">#REF!</definedName>
    <definedName name="ss" localSheetId="22">#REF!</definedName>
    <definedName name="ss" localSheetId="4">#REF!</definedName>
    <definedName name="ss" localSheetId="20">#REF!</definedName>
    <definedName name="ss">#REF!</definedName>
    <definedName name="SS_Adv">'[98]SS 13-14'!#REF!</definedName>
    <definedName name="SS_AGWC">'[98]SS 13-14'!#REF!</definedName>
    <definedName name="SS_AM">'[98]SS 13-14'!#REF!</definedName>
    <definedName name="SS_ANFA">'[98]SS 13-14'!#REF!</definedName>
    <definedName name="SS_ANFE">'[98]SS 13-14'!#REF!</definedName>
    <definedName name="SS_ANFEBG">'[98]SS 13-14'!#REF!</definedName>
    <definedName name="SS_ANWC">'[98]SS 13-14'!#REF!</definedName>
    <definedName name="SS_Apr">'[98]SS 13-14'!$AN:$AN</definedName>
    <definedName name="SS_Aug">'[98]SS 13-14'!$AR:$AR</definedName>
    <definedName name="SS_Avg_Adv">'[98]SS 13-14'!#REF!</definedName>
    <definedName name="SS_Avg_COI">'[98]SS 13-14'!#REF!</definedName>
    <definedName name="SS_Avg_OCA">'[98]SS 13-14'!#REF!</definedName>
    <definedName name="SS_Avg_OCL">'[98]SS 13-14'!#REF!</definedName>
    <definedName name="SS_Avg_OS">'[98]SS 13-14'!#REF!</definedName>
    <definedName name="SS_Avg_Stk">'[98]SS 13-14'!#REF!</definedName>
    <definedName name="SS_Avg_VC">'[98]SS 13-14'!#REF!</definedName>
    <definedName name="SS_Avg_WC_Key">#REF!</definedName>
    <definedName name="ss_coi">'[98]SS 13-14'!#REF!</definedName>
    <definedName name="SS_COU">'[98]SS 13-14'!#REF!</definedName>
    <definedName name="SS_Dec">'[98]SS 13-14'!$AV:$AV</definedName>
    <definedName name="SS_Deprn">'[98]SS 13-14'!#REF!</definedName>
    <definedName name="SS_Feb">'[98]SS 13-14'!$AX:$AX</definedName>
    <definedName name="SS_GM">'[98]SS 13-14'!#REF!</definedName>
    <definedName name="SS_Jan">'[98]SS 13-14'!$AW:$AW</definedName>
    <definedName name="SS_Jul">'[98]SS 13-14'!$AQ:$AQ</definedName>
    <definedName name="SS_Jun">'[98]SS 13-14'!$AP:$AP</definedName>
    <definedName name="SS_Key">'[98]SS 13-14'!#REF!</definedName>
    <definedName name="SS_Mar">'[98]SS 13-14'!$AY:$AY</definedName>
    <definedName name="SS_MAT_Sales">'[98]SS 13-14'!#REF!</definedName>
    <definedName name="SS_May">'[98]SS 13-14'!$AO:$AO</definedName>
    <definedName name="SS_Nov">'[98]SS 13-14'!$AU:$AU</definedName>
    <definedName name="SS_NWC">'[98]SS 13-14'!#REF!</definedName>
    <definedName name="SS_OB_Cust">'[98]SS 13-14'!#REF!</definedName>
    <definedName name="SS_OB_IU">'[98]SS 13-14'!#REF!</definedName>
    <definedName name="SS_OCA">'[98]SS 13-14'!#REF!</definedName>
    <definedName name="SS_OCL">'[98]SS 13-14'!#REF!</definedName>
    <definedName name="SS_Oct">'[98]SS 13-14'!$AT:$AT</definedName>
    <definedName name="SS_OD_Common">'[98]SS 13-14'!#REF!</definedName>
    <definedName name="SS_OI_Cust">'[98]SS 13-14'!#REF!</definedName>
    <definedName name="SS_OI_IU">'[98]SS 13-14'!#REF!</definedName>
    <definedName name="SS_OS">'[98]SS 13-14'!#REF!</definedName>
    <definedName name="SS_PBDIT">'[98]SS 13-14'!#REF!</definedName>
    <definedName name="SS_PBIT">'[98]SS 13-14'!#REF!</definedName>
    <definedName name="SS_Per_Key">#REF!</definedName>
    <definedName name="SS_Res_Key">#REF!</definedName>
    <definedName name="SS_Sales_Cust">'[98]SS 13-14'!#REF!</definedName>
    <definedName name="SS_Sales_IU">'[98]SS 13-14'!#REF!</definedName>
    <definedName name="SS_Sep">'[98]SS 13-14'!$AS:$AS</definedName>
    <definedName name="SS_Stk">'[98]SS 13-14'!#REF!</definedName>
    <definedName name="SS_Top_Key">#REF!</definedName>
    <definedName name="SS_VC">'[98]SS 13-14'!#REF!</definedName>
    <definedName name="SS_WC_Key">#REF!</definedName>
    <definedName name="SS400_401" localSheetId="22">#REF!</definedName>
    <definedName name="SS400_401" localSheetId="4">#REF!</definedName>
    <definedName name="SS400_401" localSheetId="20">#REF!</definedName>
    <definedName name="SS400_401">#REF!</definedName>
    <definedName name="ss401_404" localSheetId="22">#REF!</definedName>
    <definedName name="ss401_404" localSheetId="4">#REF!</definedName>
    <definedName name="ss401_404" localSheetId="20">#REF!</definedName>
    <definedName name="ss401_404">#REF!</definedName>
    <definedName name="ss405_408">#REF!</definedName>
    <definedName name="SS421_422">#REF!</definedName>
    <definedName name="ss421_424">#REF!</definedName>
    <definedName name="ss6_bop_f">#REF!</definedName>
    <definedName name="ss6_bop_v">#REF!</definedName>
    <definedName name="ss6_bop_w">#REF!</definedName>
    <definedName name="ss6_civ_f">#REF!</definedName>
    <definedName name="ss6_civ_v">#REF!</definedName>
    <definedName name="ss6_civ_w">#REF!</definedName>
    <definedName name="ss6_cond_f">#REF!</definedName>
    <definedName name="ss6_cond_v">#REF!</definedName>
    <definedName name="ss6_cond_w">#REF!</definedName>
    <definedName name="ss6_ct_f">#REF!</definedName>
    <definedName name="ss6_ct_v">#REF!</definedName>
    <definedName name="ss6_ct_w">#REF!</definedName>
    <definedName name="ss6_e_f">#REF!</definedName>
    <definedName name="ss6_e_v">#REF!</definedName>
    <definedName name="ss6_e_w">#REF!</definedName>
    <definedName name="ss6_ec_f">#REF!</definedName>
    <definedName name="ss6_ec_v">#REF!</definedName>
    <definedName name="ss6_ec_w">#REF!</definedName>
    <definedName name="ss6_fuel_f">#REF!</definedName>
    <definedName name="ss6_fuel_v">#REF!</definedName>
    <definedName name="ss6_fuel_w">#REF!</definedName>
    <definedName name="ss6_geno_f">#REF!</definedName>
    <definedName name="ss6_geno_v">#REF!</definedName>
    <definedName name="ss6_geno_w">#REF!</definedName>
    <definedName name="ss6_gt_f">#REF!</definedName>
    <definedName name="ss6_gt_v">#REF!</definedName>
    <definedName name="ss6_gt_w">#REF!</definedName>
    <definedName name="ss6_gtax_f">#REF!</definedName>
    <definedName name="ss6_gtax_v">#REF!</definedName>
    <definedName name="ss6_gtax_w">#REF!</definedName>
    <definedName name="ss6_hrsg_f">#REF!</definedName>
    <definedName name="ss6_hrsg_v">#REF!</definedName>
    <definedName name="ss6_hrsg_w">#REF!</definedName>
    <definedName name="ss6_ic_f">#REF!</definedName>
    <definedName name="ss6_ic_v">#REF!</definedName>
    <definedName name="ss6_ic_w">#REF!</definedName>
    <definedName name="ss6_st_f">#REF!</definedName>
    <definedName name="ss6_st_v">#REF!</definedName>
    <definedName name="ss6_st_w">#REF!</definedName>
    <definedName name="ss8_bop_f">#REF!</definedName>
    <definedName name="ss8_bop_v">#REF!</definedName>
    <definedName name="ss8_bop_w">#REF!</definedName>
    <definedName name="ss8_civ_f">#REF!</definedName>
    <definedName name="ss8_civ_v">#REF!</definedName>
    <definedName name="ss8_civ_w">#REF!</definedName>
    <definedName name="ss8_cond_f">#REF!</definedName>
    <definedName name="ss8_cond_v">#REF!</definedName>
    <definedName name="ss8_cond_w">#REF!</definedName>
    <definedName name="ss8_ct_f">#REF!</definedName>
    <definedName name="ss8_ct_v">#REF!</definedName>
    <definedName name="ss8_ct_w">#REF!</definedName>
    <definedName name="ss8_e_f">#REF!</definedName>
    <definedName name="ss8_e_v">#REF!</definedName>
    <definedName name="ss8_e_w">#REF!</definedName>
    <definedName name="ss8_ec_f">#REF!</definedName>
    <definedName name="ss8_ec_v">#REF!</definedName>
    <definedName name="ss8_ec_w">#REF!</definedName>
    <definedName name="ss8_fuel_f">#REF!</definedName>
    <definedName name="ss8_fuel_v">#REF!</definedName>
    <definedName name="ss8_fuel_w">#REF!</definedName>
    <definedName name="ss8_geno_f">#REF!</definedName>
    <definedName name="ss8_geno_v">#REF!</definedName>
    <definedName name="ss8_geno_w">#REF!</definedName>
    <definedName name="ss8_gt_f">#REF!</definedName>
    <definedName name="ss8_gt_v">#REF!</definedName>
    <definedName name="ss8_gt_w">#REF!</definedName>
    <definedName name="ss8_gtax_f">#REF!</definedName>
    <definedName name="ss8_gtax_v">#REF!</definedName>
    <definedName name="ss8_gtax_w">#REF!</definedName>
    <definedName name="ss8_hrsg_f">#REF!</definedName>
    <definedName name="ss8_hrsg_v">#REF!</definedName>
    <definedName name="ss8_hrsg_w">#REF!</definedName>
    <definedName name="ss8_ic_f">#REF!</definedName>
    <definedName name="ss8_ic_v">#REF!</definedName>
    <definedName name="ss8_ic_w">#REF!</definedName>
    <definedName name="ss8_st_f">#REF!</definedName>
    <definedName name="ss8_st_v">#REF!</definedName>
    <definedName name="ss8_st_w">#REF!</definedName>
    <definedName name="ss9_bop_f">#REF!</definedName>
    <definedName name="ss9_bop_v">#REF!</definedName>
    <definedName name="ss9_bop_w">#REF!</definedName>
    <definedName name="ss9_civ_f">#REF!</definedName>
    <definedName name="ss9_civ_v">#REF!</definedName>
    <definedName name="ss9_civ_w">#REF!</definedName>
    <definedName name="ss9_cond_f">#REF!</definedName>
    <definedName name="ss9_cond_v">#REF!</definedName>
    <definedName name="ss9_cond_w">#REF!</definedName>
    <definedName name="ss9_ct_f">#REF!</definedName>
    <definedName name="ss9_ct_v">#REF!</definedName>
    <definedName name="ss9_ct_w">#REF!</definedName>
    <definedName name="ss9_e_f">#REF!</definedName>
    <definedName name="ss9_e_v">#REF!</definedName>
    <definedName name="ss9_e_w">#REF!</definedName>
    <definedName name="ss9_ec_f">#REF!</definedName>
    <definedName name="ss9_ec_v">#REF!</definedName>
    <definedName name="ss9_ec_w">#REF!</definedName>
    <definedName name="ss9_fuel_f">#REF!</definedName>
    <definedName name="ss9_fuel_v">#REF!</definedName>
    <definedName name="ss9_fuel_w">#REF!</definedName>
    <definedName name="ss9_geno_f">#REF!</definedName>
    <definedName name="ss9_geno_v">#REF!</definedName>
    <definedName name="ss9_geno_w">#REF!</definedName>
    <definedName name="ss9_gt_f">#REF!</definedName>
    <definedName name="ss9_gt_v">#REF!</definedName>
    <definedName name="ss9_gt_w">#REF!</definedName>
    <definedName name="ss9_gtax_f">#REF!</definedName>
    <definedName name="ss9_gtax_v">#REF!</definedName>
    <definedName name="ss9_gtax_w">#REF!</definedName>
    <definedName name="ss9_hrsg_f">#REF!</definedName>
    <definedName name="ss9_hrsg_v">#REF!</definedName>
    <definedName name="ss9_hrsg_w">#REF!</definedName>
    <definedName name="ss9_ic_f">#REF!</definedName>
    <definedName name="ss9_ic_v">#REF!</definedName>
    <definedName name="ss9_ic_w">#REF!</definedName>
    <definedName name="ss9_st_f">#REF!</definedName>
    <definedName name="ss9_st_v">#REF!</definedName>
    <definedName name="ss9_st_w">#REF!</definedName>
    <definedName name="ssa">[32]Coalmine!#REF!</definedName>
    <definedName name="ssb">[32]Coalmine!#REF!</definedName>
    <definedName name="SSDFF">#REF!</definedName>
    <definedName name="ssf">#REF!</definedName>
    <definedName name="ssfsd">#REF!</definedName>
    <definedName name="ssl">#REF!</definedName>
    <definedName name="Ssm">#REF!</definedName>
    <definedName name="sss" localSheetId="22">#REF!</definedName>
    <definedName name="sss" localSheetId="20">#REF!</definedName>
    <definedName name="sss">#REF!</definedName>
    <definedName name="sss_1">#REF!</definedName>
    <definedName name="ssss">#REF!</definedName>
    <definedName name="sssss">#REF!</definedName>
    <definedName name="SSSSSS" localSheetId="2">[161]PROCTOR!#REF!</definedName>
    <definedName name="SSSSSS" localSheetId="18">#REF!</definedName>
    <definedName name="SSSSSS" localSheetId="21">[161]PROCTOR!#REF!</definedName>
    <definedName name="SSSSSS" localSheetId="25">[161]PROCTOR!#REF!</definedName>
    <definedName name="SSSSSS" localSheetId="15">#REF!</definedName>
    <definedName name="SSSSSS">#REF!</definedName>
    <definedName name="sssssssss" localSheetId="22">#REF!</definedName>
    <definedName name="sssssssss" localSheetId="21">#REF!</definedName>
    <definedName name="sssssssss" localSheetId="25">#REF!</definedName>
    <definedName name="sssssssss" localSheetId="15">#REF!</definedName>
    <definedName name="sssssssss" localSheetId="20">#REF!</definedName>
    <definedName name="sssssssss">#REF!</definedName>
    <definedName name="SSSSSSSSSSSS" localSheetId="22" hidden="1">#REF!</definedName>
    <definedName name="SSSSSSSSSSSS" localSheetId="20" hidden="1">#REF!</definedName>
    <definedName name="SSSSSSSSSSSS" hidden="1">#REF!</definedName>
    <definedName name="sssssssssssss" hidden="1">{"form-D1",#N/A,FALSE,"FORM-D1";"form-D1_amt",#N/A,FALSE,"FORM-D1"}</definedName>
    <definedName name="sssssssssssssas" hidden="1">{"form-D1",#N/A,FALSE,"FORM-D1";"form-D1_amt",#N/A,FALSE,"FORM-D1"}</definedName>
    <definedName name="ST" localSheetId="22">#REF!</definedName>
    <definedName name="ST" localSheetId="20">#REF!</definedName>
    <definedName name="ST" localSheetId="3">#REF!</definedName>
    <definedName name="ST">#REF!</definedName>
    <definedName name="st_list">#REF!</definedName>
    <definedName name="ST220CTL">#REF!</definedName>
    <definedName name="STA">#REF!</definedName>
    <definedName name="STA22SCADA">#REF!</definedName>
    <definedName name="STA2SCADA">#REF!</definedName>
    <definedName name="STA2STCTL">#REF!</definedName>
    <definedName name="STAFF" localSheetId="2">'[46]P Staff fac'!$C$4</definedName>
    <definedName name="STAFF" localSheetId="22">#REF!</definedName>
    <definedName name="STAFF" localSheetId="18">#REF!</definedName>
    <definedName name="STAFF" localSheetId="21">'[46]P Staff fac'!$C$4</definedName>
    <definedName name="STAFF" localSheetId="25">'[46]P Staff fac'!$C$4</definedName>
    <definedName name="staff" localSheetId="15">#REF!</definedName>
    <definedName name="STAFF" localSheetId="20">#REF!</definedName>
    <definedName name="STAFF">#REF!</definedName>
    <definedName name="Staff_and_IDL_Ave" localSheetId="22">#REF!</definedName>
    <definedName name="Staff_and_IDL_Ave" localSheetId="20">#REF!</definedName>
    <definedName name="Staff_and_IDL_Ave">#REF!</definedName>
    <definedName name="StaffGrades">#REF!</definedName>
    <definedName name="Stage" localSheetId="2">'[150]Fill this out first...'!$D$12</definedName>
    <definedName name="Stage" localSheetId="22">#REF!</definedName>
    <definedName name="Stage" localSheetId="18">#REF!</definedName>
    <definedName name="Stage" localSheetId="21">'[150]Fill this out first...'!$D$12</definedName>
    <definedName name="Stage" localSheetId="25">'[150]Fill this out first...'!$D$12</definedName>
    <definedName name="Stage" localSheetId="15">#REF!</definedName>
    <definedName name="Stage" localSheetId="20">#REF!</definedName>
    <definedName name="Stage">#REF!</definedName>
    <definedName name="Staircase" localSheetId="15">#REF!</definedName>
    <definedName name="Staircase">#REF!</definedName>
    <definedName name="Staircase2">#REF!</definedName>
    <definedName name="StartLine">#REF!</definedName>
    <definedName name="STATEMENT_1" localSheetId="22">#REF!</definedName>
    <definedName name="STATEMENT_1" localSheetId="20">#REF!</definedName>
    <definedName name="STATEMENT_1">#REF!</definedName>
    <definedName name="STATEMENT_2" localSheetId="22">#REF!</definedName>
    <definedName name="STATEMENT_2" localSheetId="20">#REF!</definedName>
    <definedName name="STATEMENT_2">#REF!</definedName>
    <definedName name="STATEMENT_3">#REF!</definedName>
    <definedName name="STATEMENT_4">#REF!</definedName>
    <definedName name="Status">#REF!</definedName>
    <definedName name="Statutory" hidden="1">{"'Sheet1'!$A$4386:$N$4591"}</definedName>
    <definedName name="STCTL">#REF!</definedName>
    <definedName name="STCTL2">#REF!</definedName>
    <definedName name="STCTL220">#REF!</definedName>
    <definedName name="STD" localSheetId="3">#REF!</definedName>
    <definedName name="STD">#REF!</definedName>
    <definedName name="ste">#REF!</definedName>
    <definedName name="steam_props">#REF!</definedName>
    <definedName name="steam_trap">#REF!</definedName>
    <definedName name="STEEL">#REF!</definedName>
    <definedName name="STEEL220">#REF!</definedName>
    <definedName name="stfr">#REF!</definedName>
    <definedName name="Stg_Sub">#REF!</definedName>
    <definedName name="Stg_Super">#REF!</definedName>
    <definedName name="STR" localSheetId="22">IFERROR(LEFT(INDEX(#REF!,MATCH(#REF!,#REF!,0)),3),"")</definedName>
    <definedName name="STR" localSheetId="18">IFERROR(LEFT(INDEX(#REF!,MATCH(#REF!,#REF!,0)),3),"")</definedName>
    <definedName name="STR" localSheetId="21">IFERROR(LEFT(INDEX(#REF!,MATCH(#REF!,#REF!,0)),3),"")</definedName>
    <definedName name="STR" localSheetId="25">IFERROR(LEFT(INDEX(#REF!,MATCH(#REF!,#REF!,0)),3),"")</definedName>
    <definedName name="STR" localSheetId="15">#REF!</definedName>
    <definedName name="STR" localSheetId="20">IFERROR(LEFT(INDEX(#REF!,MATCH(#REF!,#REF!,0)),3),"")</definedName>
    <definedName name="STR">IFERROR(LEFT(INDEX(#REF!,MATCH(#REF!,#REF!,0)),3),"")</definedName>
    <definedName name="Str.1" localSheetId="2" hidden="1">{"form-D1",#N/A,FALSE,"FORM-D1";"form-D1_amt",#N/A,FALSE,"FORM-D1"}</definedName>
    <definedName name="Str.1" localSheetId="22" hidden="1">{"form-D1",#N/A,FALSE,"FORM-D1";"form-D1_amt",#N/A,FALSE,"FORM-D1"}</definedName>
    <definedName name="Str.1" localSheetId="18" hidden="1">{"form-D1",#N/A,FALSE,"FORM-D1";"form-D1_amt",#N/A,FALSE,"FORM-D1"}</definedName>
    <definedName name="Str.1" localSheetId="21" hidden="1">{"form-D1",#N/A,FALSE,"FORM-D1";"form-D1_amt",#N/A,FALSE,"FORM-D1"}</definedName>
    <definedName name="Str.1" localSheetId="25" hidden="1">{"form-D1",#N/A,FALSE,"FORM-D1";"form-D1_amt",#N/A,FALSE,"FORM-D1"}</definedName>
    <definedName name="Str.1" localSheetId="15" hidden="1">{"form-D1",#N/A,FALSE,"FORM-D1";"form-D1_amt",#N/A,FALSE,"FORM-D1"}</definedName>
    <definedName name="Str.1" localSheetId="20" hidden="1">{"form-D1",#N/A,FALSE,"FORM-D1";"form-D1_amt",#N/A,FALSE,"FORM-D1"}</definedName>
    <definedName name="Str.1" hidden="1">{"form-D1",#N/A,FALSE,"FORM-D1";"form-D1_amt",#N/A,FALSE,"FORM-D1"}</definedName>
    <definedName name="Stretch" localSheetId="2">#REF!</definedName>
    <definedName name="Stretch" localSheetId="22">#REF!</definedName>
    <definedName name="Stretch" localSheetId="15">#REF!</definedName>
    <definedName name="Stretch" localSheetId="20">#REF!</definedName>
    <definedName name="Stretch">#REF!</definedName>
    <definedName name="StrID">#REF!</definedName>
    <definedName name="StringingTool" localSheetId="15">OFFSET(#REF!,0,0,COUNTA(#REF!),1)</definedName>
    <definedName name="StringingTool">OFFSET(#REF!,0,0,COUNTA(#REF!),1)</definedName>
    <definedName name="stru_det" localSheetId="18">#REF!</definedName>
    <definedName name="stru_det">#REF!</definedName>
    <definedName name="Structure" localSheetId="22">#REF!</definedName>
    <definedName name="Structure" localSheetId="21">#REF!</definedName>
    <definedName name="Structure" localSheetId="25">#REF!</definedName>
    <definedName name="Structure" localSheetId="20">#REF!</definedName>
    <definedName name="Structure" localSheetId="3">#REF!</definedName>
    <definedName name="Structure">#REF!</definedName>
    <definedName name="StructureType">#REF!</definedName>
    <definedName name="su">#REF!</definedName>
    <definedName name="Subcontract">#REF!</definedName>
    <definedName name="Subject">#REF!</definedName>
    <definedName name="substation">#REF!</definedName>
    <definedName name="SUBSTN_LST">#REF!</definedName>
    <definedName name="SubTotalArea">#REF!</definedName>
    <definedName name="SubTotalPrice">#REF!</definedName>
    <definedName name="sum">#REF!</definedName>
    <definedName name="sumana">#REF!</definedName>
    <definedName name="SUMExtraCredit">#REF!</definedName>
    <definedName name="SUMIF">#REF!</definedName>
    <definedName name="SUMIFExtraCredit">#REF!</definedName>
    <definedName name="SUMM" localSheetId="21">#REF!</definedName>
    <definedName name="SUMM" localSheetId="25">#REF!</definedName>
    <definedName name="SUMM">#REF!</definedName>
    <definedName name="SUMMARY" localSheetId="3">#REF!</definedName>
    <definedName name="SUMMARY">#REF!</definedName>
    <definedName name="SUMMARY_OTHER_EXPS" localSheetId="3">#REF!</definedName>
    <definedName name="SUMMARY_OTHER_EXPS">#REF!</definedName>
    <definedName name="SummaryNew" hidden="1">#REF!</definedName>
    <definedName name="SUMMARYR" localSheetId="21">#REF!</definedName>
    <definedName name="SUMMARYR" localSheetId="25">#REF!</definedName>
    <definedName name="SUMMARYR">#REF!</definedName>
    <definedName name="Summaryy">#REF!</definedName>
    <definedName name="sump">#REF!</definedName>
    <definedName name="sumtotal">#REF!</definedName>
    <definedName name="sUNDR">#REF!</definedName>
    <definedName name="supb" localSheetId="2">'[83]Civil &amp; design'!$F$14</definedName>
    <definedName name="supb" localSheetId="18">#REF!</definedName>
    <definedName name="supb" localSheetId="21">'[83]Civil &amp; design'!$F$14</definedName>
    <definedName name="supb" localSheetId="25">'[83]Civil &amp; design'!$F$14</definedName>
    <definedName name="supb" localSheetId="15">#REF!</definedName>
    <definedName name="supb">#REF!</definedName>
    <definedName name="supc" localSheetId="2">'[83]Civil &amp; design'!$F$15</definedName>
    <definedName name="supc" localSheetId="18">#REF!</definedName>
    <definedName name="supc" localSheetId="21">'[83]Civil &amp; design'!$F$15</definedName>
    <definedName name="supc" localSheetId="25">'[83]Civil &amp; design'!$F$15</definedName>
    <definedName name="supc" localSheetId="15">#REF!</definedName>
    <definedName name="supc">#REF!</definedName>
    <definedName name="supervisor" localSheetId="2">[162]Inputs!$D$20</definedName>
    <definedName name="supervisor" localSheetId="18">#REF!</definedName>
    <definedName name="supervisor" localSheetId="21">[162]Inputs!$D$20</definedName>
    <definedName name="supervisor" localSheetId="25">[162]Inputs!$D$20</definedName>
    <definedName name="supervisor" localSheetId="15">#REF!</definedName>
    <definedName name="supervisor">#REF!</definedName>
    <definedName name="Supervisors" localSheetId="2">'[63]Basic Rates'!$C$6</definedName>
    <definedName name="Supervisors" localSheetId="18">#REF!</definedName>
    <definedName name="Supervisors" localSheetId="21">'[63]Basic Rates'!$C$6</definedName>
    <definedName name="Supervisors" localSheetId="25">'[63]Basic Rates'!$C$6</definedName>
    <definedName name="Supervisors" localSheetId="15">#REF!</definedName>
    <definedName name="Supervisors">#REF!</definedName>
    <definedName name="supht" localSheetId="2">[163]Intro!$L$124</definedName>
    <definedName name="supht" localSheetId="18">#REF!</definedName>
    <definedName name="supht" localSheetId="21">[163]Intro!$L$124</definedName>
    <definedName name="supht" localSheetId="25">[163]Intro!$L$124</definedName>
    <definedName name="supht" localSheetId="15">#REF!</definedName>
    <definedName name="supht">#REF!</definedName>
    <definedName name="Supplies" localSheetId="22">#REF!</definedName>
    <definedName name="Supplies" localSheetId="15">#REF!</definedName>
    <definedName name="Supplies" localSheetId="20">#REF!</definedName>
    <definedName name="Supplies">#REF!</definedName>
    <definedName name="supply" localSheetId="22">#REF!</definedName>
    <definedName name="supply" localSheetId="20">#REF!</definedName>
    <definedName name="supply">#REF!</definedName>
    <definedName name="Supplykalpaka160714">#REF!</definedName>
    <definedName name="supplysch">#REF!</definedName>
    <definedName name="suproject">#REF!</definedName>
    <definedName name="suresh123">#REF!</definedName>
    <definedName name="SurveyTool" localSheetId="18">OFFSET(#REF!,0,0,COUNTA(#REF!),1)</definedName>
    <definedName name="SurveyTool">OFFSET(#REF!,0,0,COUNTA(#REF!),1)</definedName>
    <definedName name="Sv" localSheetId="18">#REF!</definedName>
    <definedName name="Sv" localSheetId="21">#REF!</definedName>
    <definedName name="Sv" localSheetId="25">#REF!</definedName>
    <definedName name="Sv">#REF!</definedName>
    <definedName name="sw">'[80]220 11  BS '!#REF!</definedName>
    <definedName name="swd_Adl_dis" localSheetId="18">#REF!</definedName>
    <definedName name="swd_Adl_dis" localSheetId="15">#REF!</definedName>
    <definedName name="swd_Adl_dis">#REF!</definedName>
    <definedName name="swd_cd" localSheetId="15">#REF!</definedName>
    <definedName name="swd_cd">#REF!</definedName>
    <definedName name="swd_er">#REF!</definedName>
    <definedName name="swd_fi">#REF!</definedName>
    <definedName name="SWGR12">#REF!</definedName>
    <definedName name="SWGR345">#REF!</definedName>
    <definedName name="SWH">#REF!</definedName>
    <definedName name="SWH_">#REF!</definedName>
    <definedName name="swi">#REF!</definedName>
    <definedName name="sws">#REF!</definedName>
    <definedName name="swt">#REF!</definedName>
    <definedName name="sxfghnsfdhs">#REF!</definedName>
    <definedName name="szdczsxf">#REF!</definedName>
    <definedName name="szdfszfgvzxdc">#REF!</definedName>
    <definedName name="szdrfgfd">#REF!</definedName>
    <definedName name="szdrfgzdf">#REF!</definedName>
    <definedName name="t" localSheetId="22">#REF!</definedName>
    <definedName name="t" localSheetId="20">#REF!</definedName>
    <definedName name="t">#REF!</definedName>
    <definedName name="t___0">#REF!</definedName>
    <definedName name="t___13">#REF!</definedName>
    <definedName name="T_Type" localSheetId="18">IFERROR(VLOOKUP(#REF!,#REF!,2,FALSE)," ")</definedName>
    <definedName name="T_Type">IFERROR(VLOOKUP(#REF!,#REF!,2,FALSE)," ")</definedName>
    <definedName name="T0">#REF!</definedName>
    <definedName name="T1_" localSheetId="21">#N/A</definedName>
    <definedName name="T1_" localSheetId="25">#N/A</definedName>
    <definedName name="T1_">#N/A</definedName>
    <definedName name="T2_">#N/A</definedName>
    <definedName name="T3_">#N/A</definedName>
    <definedName name="T4_">#N/A</definedName>
    <definedName name="Ta" localSheetId="21">#REF!</definedName>
    <definedName name="Ta" localSheetId="25">#REF!</definedName>
    <definedName name="Ta" localSheetId="15">#REF!</definedName>
    <definedName name="Ta">#REF!</definedName>
    <definedName name="taa">[52]GWC!#REF!</definedName>
    <definedName name="TAB" localSheetId="15">#REF!</definedName>
    <definedName name="TAB">#REF!</definedName>
    <definedName name="Table" localSheetId="2">#REF!</definedName>
    <definedName name="Table" localSheetId="22">#REF!</definedName>
    <definedName name="Table" localSheetId="20">#REF!</definedName>
    <definedName name="Table">#REF!</definedName>
    <definedName name="TABLE_4">#REF!</definedName>
    <definedName name="Table1" localSheetId="2">#REF!</definedName>
    <definedName name="Table1">#REF!</definedName>
    <definedName name="TABLE2">#REF!</definedName>
    <definedName name="tableau1" localSheetId="2">#REF!</definedName>
    <definedName name="tableau1">#REF!</definedName>
    <definedName name="TableRange">#REF!</definedName>
    <definedName name="tables">#REF!</definedName>
    <definedName name="Taf" localSheetId="21">#REF!</definedName>
    <definedName name="Taf" localSheetId="25">#REF!</definedName>
    <definedName name="Taf">#REF!</definedName>
    <definedName name="tala" hidden="1">#REF!</definedName>
    <definedName name="tala_1">#N/A</definedName>
    <definedName name="tala_1_1">"#N/A"</definedName>
    <definedName name="tala_2">#N/A</definedName>
    <definedName name="tamil" localSheetId="18">#REF!</definedName>
    <definedName name="tamil">#REF!</definedName>
    <definedName name="Target" localSheetId="22">#REF!</definedName>
    <definedName name="Target" localSheetId="20">#REF!</definedName>
    <definedName name="Target" localSheetId="3">#REF!</definedName>
    <definedName name="Target">#REF!</definedName>
    <definedName name="Target_Fuction">#REF!</definedName>
    <definedName name="TASK">#REF!</definedName>
    <definedName name="Task_Code">#REF!</definedName>
    <definedName name="Tav" localSheetId="21">#REF!</definedName>
    <definedName name="Tav" localSheetId="25">#REF!</definedName>
    <definedName name="Tav">#REF!</definedName>
    <definedName name="Tax">#REF!</definedName>
    <definedName name="TaxTV">10%</definedName>
    <definedName name="TaxXL">5%</definedName>
    <definedName name="TB" localSheetId="2">#REF!</definedName>
    <definedName name="TB" localSheetId="22">#REF!</definedName>
    <definedName name="tb" localSheetId="15">#REF!</definedName>
    <definedName name="TB" localSheetId="20">#REF!</definedName>
    <definedName name="TB">#REF!</definedName>
    <definedName name="Tbf">[18]Design!#REF!</definedName>
    <definedName name="TBL" localSheetId="2">#REF!</definedName>
    <definedName name="TBL">#REF!</definedName>
    <definedName name="tbl_ProdInfo" localSheetId="2" hidden="1">#REF!</definedName>
    <definedName name="tbl_ProdInfo" hidden="1">#REF!</definedName>
    <definedName name="tc" localSheetId="21">#REF!</definedName>
    <definedName name="tc" localSheetId="25">#REF!</definedName>
    <definedName name="tc">#REF!</definedName>
    <definedName name="tcap">#REF!</definedName>
    <definedName name="tcr">#REF!</definedName>
    <definedName name="TD" localSheetId="21">INDEX('[164] '!$B$1:$B$18,MATCH('[164]  '!$L$507,'[164] '!$A$1:$A$18,0))</definedName>
    <definedName name="TD" localSheetId="25">INDEX('[164] '!$B$1:$B$18,MATCH('[164]  '!$L$507,'[164] '!$A$1:$A$18,0))</definedName>
    <definedName name="TD">INDEX('[164] '!$B$1:$B$18,MATCH('[164]  '!$L$507,'[164] '!$A$1:$A$18,0))</definedName>
    <definedName name="te">#REF!</definedName>
    <definedName name="TE_Rate" localSheetId="18">IFERROR(_xlfn.XLOOKUP(#REF!,#REF!,#REF!),"")</definedName>
    <definedName name="TE_Rate">IFERROR(_xlfn.XLOOKUP(#REF!,#REF!,#REF!),"")</definedName>
    <definedName name="TEC_Inquiry_No">#REF!</definedName>
    <definedName name="TEE">#REF!</definedName>
    <definedName name="teesta">#REF!,#REF!,#REF!,#REF!,#REF!,#REF!,#REF!,#REF!,#REF!</definedName>
    <definedName name="tel" localSheetId="3">#REF!</definedName>
    <definedName name="tel">#REF!</definedName>
    <definedName name="temp" localSheetId="21">#REF!</definedName>
    <definedName name="temp" localSheetId="25">#REF!</definedName>
    <definedName name="temp">#REF!</definedName>
    <definedName name="temp_strainer">#REF!</definedName>
    <definedName name="temp1" localSheetId="21">#REF!</definedName>
    <definedName name="temp1" localSheetId="25">#REF!</definedName>
    <definedName name="temp1">#REF!</definedName>
    <definedName name="tempcoeff" localSheetId="21">#REF!</definedName>
    <definedName name="tempcoeff" localSheetId="25">#REF!</definedName>
    <definedName name="tempcoeff">#REF!</definedName>
    <definedName name="Ten">#REF!</definedName>
    <definedName name="TenderNumberPS">#REF!</definedName>
    <definedName name="ter_vapi">#REF!</definedName>
    <definedName name="TERM">#REF!</definedName>
    <definedName name="TEs">#REF!</definedName>
    <definedName name="TEs___0">#REF!</definedName>
    <definedName name="TEs___13">#REF!</definedName>
    <definedName name="test" localSheetId="3">#REF!</definedName>
    <definedName name="test">#REF!</definedName>
    <definedName name="TEST_1">"#REF!"</definedName>
    <definedName name="TEST0" localSheetId="2">#REF!</definedName>
    <definedName name="TEST0" localSheetId="22">#REF!</definedName>
    <definedName name="TEST0" localSheetId="15">#REF!</definedName>
    <definedName name="TEST0" localSheetId="20">#REF!</definedName>
    <definedName name="TEST0">#REF!</definedName>
    <definedName name="TEST1" localSheetId="2">#REF!</definedName>
    <definedName name="TEST1">#REF!</definedName>
    <definedName name="TEST10" localSheetId="2">#REF!</definedName>
    <definedName name="TEST10">#REF!</definedName>
    <definedName name="TEST11">#REF!</definedName>
    <definedName name="TEST12">#REF!</definedName>
    <definedName name="TEST13">#REF!</definedName>
    <definedName name="TEST14">#REF!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Test">#REF!</definedName>
    <definedName name="TESTVKEY">#REF!</definedName>
    <definedName name="TEt">#REF!</definedName>
    <definedName name="TEt___0">#REF!</definedName>
    <definedName name="TEt___13">#REF!</definedName>
    <definedName name="textmach" localSheetId="2">'[56]Machinary_Road Work'!$H$92</definedName>
    <definedName name="textmach" localSheetId="18">#REF!</definedName>
    <definedName name="textmach" localSheetId="21">'[56]Machinary_Road Work'!$H$92</definedName>
    <definedName name="textmach" localSheetId="25">'[56]Machinary_Road Work'!$H$92</definedName>
    <definedName name="textmach" localSheetId="15">#REF!</definedName>
    <definedName name="textmach">#REF!</definedName>
    <definedName name="TextRefCopyRangeCount" hidden="1">1</definedName>
    <definedName name="TF" localSheetId="2">#REF!</definedName>
    <definedName name="TF" localSheetId="22">#REF!</definedName>
    <definedName name="TF" localSheetId="21">#REF!</definedName>
    <definedName name="TF" localSheetId="25">#REF!</definedName>
    <definedName name="TF" localSheetId="15">#REF!</definedName>
    <definedName name="TF" localSheetId="20">#REF!</definedName>
    <definedName name="TF">#REF!</definedName>
    <definedName name="tfbf">#REF!</definedName>
    <definedName name="Tfc">#REF!</definedName>
    <definedName name="Tfd" localSheetId="21">#REF!</definedName>
    <definedName name="Tfd" localSheetId="25">#REF!</definedName>
    <definedName name="Tfd">#REF!</definedName>
    <definedName name="tfvtf">#REF!</definedName>
    <definedName name="TG" localSheetId="2">#REF!</definedName>
    <definedName name="TG">#REF!</definedName>
    <definedName name="TH" localSheetId="21">INDEX('[164] '!$B$1:$B$18,MATCH('[164]  '!$L$515,'[164] '!$A$1:$A$18,0))</definedName>
    <definedName name="TH" localSheetId="25">INDEX('[164] '!$B$1:$B$18,MATCH('[164]  '!$L$515,'[164] '!$A$1:$A$18,0))</definedName>
    <definedName name="TH">INDEX('[164] '!$B$1:$B$18,MATCH('[164]  '!$L$515,'[164] '!$A$1:$A$18,0))</definedName>
    <definedName name="Thickness_of_base_slab">#REF!</definedName>
    <definedName name="Thickness_of_cover_slab">#REF!</definedName>
    <definedName name="Thickness_of_cover_slab_end">#REF!</definedName>
    <definedName name="Thickness_of_PCC">#REF!</definedName>
    <definedName name="Thickness_of_side_wall">#REF!</definedName>
    <definedName name="THK" localSheetId="2">#REF!</definedName>
    <definedName name="THK">#REF!</definedName>
    <definedName name="ThreeD">#REF!</definedName>
    <definedName name="ThreeTd">#REF!</definedName>
    <definedName name="ThreeTn">#REF!</definedName>
    <definedName name="TI">INDEX('[164] '!$B$1:$B$18,MATCH('[164]  '!$L$517,'[164] '!$A$1:$A$18,0))</definedName>
    <definedName name="TIL">#REF!</definedName>
    <definedName name="timber" localSheetId="2">'[22]Material '!$G$30</definedName>
    <definedName name="timber" localSheetId="18">#REF!</definedName>
    <definedName name="timber" localSheetId="21">'[22]Material '!$G$30</definedName>
    <definedName name="timber" localSheetId="25">'[22]Material '!$G$30</definedName>
    <definedName name="timber" localSheetId="15">#REF!</definedName>
    <definedName name="timber">#REF!</definedName>
    <definedName name="Tip" localSheetId="15">#REF!</definedName>
    <definedName name="Tip">#REF!</definedName>
    <definedName name="TipHr" localSheetId="2">[11]Basicrates!$D$91</definedName>
    <definedName name="TipHr" localSheetId="18">#REF!</definedName>
    <definedName name="TipHr" localSheetId="21">[11]Basicrates!$D$91</definedName>
    <definedName name="TipHr" localSheetId="25">[11]Basicrates!$D$91</definedName>
    <definedName name="TipHr" localSheetId="15">#REF!</definedName>
    <definedName name="TipHr">#REF!</definedName>
    <definedName name="Tipper10MTPOL" localSheetId="2">'[63]Basic Rates'!$C$32</definedName>
    <definedName name="Tipper10MTPOL" localSheetId="18">#REF!</definedName>
    <definedName name="Tipper10MTPOL" localSheetId="21">'[63]Basic Rates'!$C$32</definedName>
    <definedName name="Tipper10MTPOL" localSheetId="25">'[63]Basic Rates'!$C$32</definedName>
    <definedName name="Tipper10MTPOL" localSheetId="15">#REF!</definedName>
    <definedName name="Tipper10MTPOL">#REF!</definedName>
    <definedName name="Tipper14MTPOL" localSheetId="2">'[63]Basic Rates'!$C$30</definedName>
    <definedName name="Tipper14MTPOL" localSheetId="18">#REF!</definedName>
    <definedName name="Tipper14MTPOL" localSheetId="21">'[63]Basic Rates'!$C$30</definedName>
    <definedName name="Tipper14MTPOL" localSheetId="25">'[63]Basic Rates'!$C$30</definedName>
    <definedName name="Tipper14MTPOL" localSheetId="15">#REF!</definedName>
    <definedName name="Tipper14MTPOL">#REF!</definedName>
    <definedName name="TipperDiesel" localSheetId="2">'[122]Cut&amp;Grub'!$F$41</definedName>
    <definedName name="TipperDiesel" localSheetId="18">#REF!</definedName>
    <definedName name="TipperDiesel" localSheetId="21">'[122]Cut&amp;Grub'!$F$41</definedName>
    <definedName name="TipperDiesel" localSheetId="25">'[122]Cut&amp;Grub'!$F$41</definedName>
    <definedName name="TipperDiesel" localSheetId="15">#REF!</definedName>
    <definedName name="TipperDiesel">#REF!</definedName>
    <definedName name="tippertkm" localSheetId="2">'[56]Machinary_Road Work'!$K$50</definedName>
    <definedName name="tippertkm" localSheetId="18">#REF!</definedName>
    <definedName name="tippertkm" localSheetId="21">'[56]Machinary_Road Work'!$K$50</definedName>
    <definedName name="tippertkm" localSheetId="25">'[56]Machinary_Road Work'!$K$50</definedName>
    <definedName name="tippertkm" localSheetId="15">#REF!</definedName>
    <definedName name="tippertkm">#REF!</definedName>
    <definedName name="TITL" localSheetId="15">#REF!</definedName>
    <definedName name="TITL">#REF!</definedName>
    <definedName name="TITLE" localSheetId="22">#REF!</definedName>
    <definedName name="TITLE" localSheetId="20">#REF!</definedName>
    <definedName name="TITLE">#REF!</definedName>
    <definedName name="Title1">#REF!</definedName>
    <definedName name="Title2">#REF!</definedName>
    <definedName name="TJ">INDEX('[164] '!$B$1:$B$18,MATCH('[164]  '!$L$519,'[164] '!$A$1:$A$18,0))</definedName>
    <definedName name="Tk" localSheetId="22">#REF!</definedName>
    <definedName name="Tk" localSheetId="20">#REF!</definedName>
    <definedName name="Tk">#REF!</definedName>
    <definedName name="Tkl">#REF!</definedName>
    <definedName name="TL">INDEX('[164] '!$B$1:$B$18,MATCH('[164]  '!$L$523,'[164] '!$A$1:$A$18,0))</definedName>
    <definedName name="TL_Adv">'[98]TL 13-14'!#REF!</definedName>
    <definedName name="TL_AGWC">'[98]TL 13-14'!#REF!</definedName>
    <definedName name="TL_AM">'[98]TL 13-14'!#REF!</definedName>
    <definedName name="TL_ANFA">'[98]TL 13-14'!#REF!</definedName>
    <definedName name="TL_ANFE">'[98]TL 13-14'!#REF!</definedName>
    <definedName name="TL_ANFEBG">'[98]TL 13-14'!#REF!</definedName>
    <definedName name="TL_ANWC">'[98]TL 13-14'!#REF!</definedName>
    <definedName name="TL_APr">'[98]TL 13-14'!$AN:$AN</definedName>
    <definedName name="TL_Aug">'[98]TL 13-14'!$AR:$AR</definedName>
    <definedName name="TL_Avg_Adv">'[98]TL 13-14'!#REF!</definedName>
    <definedName name="TL_Avg_COI">'[98]TL 13-14'!#REF!</definedName>
    <definedName name="TL_Avg_OCA">'[98]TL 13-14'!#REF!</definedName>
    <definedName name="TL_Avg_OCL">'[98]TL 13-14'!#REF!</definedName>
    <definedName name="TL_Avg_OS">'[98]TL 13-14'!#REF!</definedName>
    <definedName name="TL_Avg_Stk">'[98]TL 13-14'!#REF!</definedName>
    <definedName name="TL_Avg_VC">'[98]TL 13-14'!#REF!</definedName>
    <definedName name="TL_Avg_WC_Key">#REF!</definedName>
    <definedName name="TL_COI">'[98]TL 13-14'!#REF!</definedName>
    <definedName name="TL_Dec">'[98]TL 13-14'!$AV:$AV</definedName>
    <definedName name="TL_Deprn">'[98]TL 13-14'!#REF!</definedName>
    <definedName name="TL_Feb">'[98]TL 13-14'!$AX:$AX</definedName>
    <definedName name="TL_GM">'[98]TL 13-14'!#REF!</definedName>
    <definedName name="TL_Jan">'[98]TL 13-14'!$AW:$AW</definedName>
    <definedName name="TL_Jul">'[98]TL 13-14'!$AQ:$AQ</definedName>
    <definedName name="TL_Jun">'[98]TL 13-14'!$AP:$AP</definedName>
    <definedName name="TL_Key">'[98]TL 13-14'!#REF!</definedName>
    <definedName name="TL_Mar">'[98]TL 13-14'!$AY:$AY</definedName>
    <definedName name="TL_MAT_Sales">'[98]TL 13-14'!#REF!</definedName>
    <definedName name="TL_May">'[98]TL 13-14'!$AO:$AO</definedName>
    <definedName name="TL_Nov">'[98]TL 13-14'!$AU:$AU</definedName>
    <definedName name="TL_NWC">'[98]TL 13-14'!#REF!</definedName>
    <definedName name="TL_OB_Cust">'[98]TL 13-14'!#REF!</definedName>
    <definedName name="TL_OB_IU">'[98]TL 13-14'!#REF!</definedName>
    <definedName name="TL_OCA">'[98]TL 13-14'!#REF!</definedName>
    <definedName name="TL_OCL">'[98]TL 13-14'!#REF!</definedName>
    <definedName name="TL_Oct">'[98]TL 13-14'!$AT:$AT</definedName>
    <definedName name="TL_OD_Common">'[98]TL 13-14'!#REF!</definedName>
    <definedName name="TL_OI_Cust">'[98]TL 13-14'!#REF!</definedName>
    <definedName name="TL_OI_IU">'[98]TL 13-14'!#REF!</definedName>
    <definedName name="TL_OS">'[98]TL 13-14'!#REF!</definedName>
    <definedName name="TL_PBDIT">'[98]TL 13-14'!#REF!</definedName>
    <definedName name="TL_PBIT">'[98]TL 13-14'!#REF!</definedName>
    <definedName name="TL_Per_Key">#REF!</definedName>
    <definedName name="TL_Res_Key">#REF!</definedName>
    <definedName name="TL_Sales_Cust">'[98]TL 13-14'!#REF!</definedName>
    <definedName name="TL_Sales_IU">'[98]TL 13-14'!#REF!</definedName>
    <definedName name="TL_Sep">'[98]TL 13-14'!$AS:$AS</definedName>
    <definedName name="TL_Stk">'[98]TL 13-14'!#REF!</definedName>
    <definedName name="TL_Top_Key">#REF!</definedName>
    <definedName name="TL_VC">'[98]TL 13-14'!#REF!</definedName>
    <definedName name="TL_WC_Key">#REF!</definedName>
    <definedName name="Tm">#REF!</definedName>
    <definedName name="TMBPLA">#REF!</definedName>
    <definedName name="TMBSCA">#REF!</definedName>
    <definedName name="TMD">'[107]except wiring'!#REF!</definedName>
    <definedName name="TMTbars">#REF!</definedName>
    <definedName name="TNEBJSR">#REF!</definedName>
    <definedName name="tnr">#REF!</definedName>
    <definedName name="TnSWindSpeed">#REF!</definedName>
    <definedName name="ToE_MATRIX">#REF!</definedName>
    <definedName name="TOL">#REF!</definedName>
    <definedName name="TOOL">#REF!</definedName>
    <definedName name="top">#REF!</definedName>
    <definedName name="top_ser">#REF!</definedName>
    <definedName name="TOP_SUP">#REF!</definedName>
    <definedName name="topl">#REF!</definedName>
    <definedName name="TopMgmtGrades">#REF!</definedName>
    <definedName name="topn">#REF!</definedName>
    <definedName name="TopSlbThk">#REF!</definedName>
    <definedName name="TOT" localSheetId="2">#REF!,#REF!,#REF!,#REF!,#REF!,#REF!,#REF!,#REF!,#REF!,#REF!,#REF!</definedName>
    <definedName name="TOT" localSheetId="22">#REF!,#REF!,#REF!,#REF!,#REF!,#REF!,#REF!,#REF!,#REF!,#REF!,#REF!</definedName>
    <definedName name="TOT" localSheetId="18">#REF!,#REF!,#REF!,#REF!,#REF!,#REF!,#REF!,#REF!,#REF!,#REF!,#REF!</definedName>
    <definedName name="TOT" localSheetId="21">#REF!,#REF!,#REF!,#REF!,#REF!,#REF!,#REF!,#REF!,#REF!,#REF!,#REF!</definedName>
    <definedName name="TOT" localSheetId="25">#REF!,#REF!,#REF!,#REF!,#REF!,#REF!,#REF!,#REF!,#REF!,#REF!,#REF!</definedName>
    <definedName name="TOT" localSheetId="20">#REF!,#REF!,#REF!,#REF!,#REF!,#REF!,#REF!,#REF!,#REF!,#REF!,#REF!</definedName>
    <definedName name="TOT">#REF!,#REF!,#REF!,#REF!,#REF!,#REF!,#REF!,#REF!,#REF!,#REF!,#REF!</definedName>
    <definedName name="TOT_ST" localSheetId="15">#REF!</definedName>
    <definedName name="TOT_ST">#REF!</definedName>
    <definedName name="total" localSheetId="2">#REF!</definedName>
    <definedName name="total" localSheetId="22">#REF!</definedName>
    <definedName name="total" localSheetId="4">#REF!</definedName>
    <definedName name="total" localSheetId="20">#REF!</definedName>
    <definedName name="total">#REF!</definedName>
    <definedName name="TOTAL_1">"#REF!"</definedName>
    <definedName name="Total_EB" localSheetId="2">#REF!</definedName>
    <definedName name="Total_EB" localSheetId="22">#REF!</definedName>
    <definedName name="Total_EB" localSheetId="18">#REF!</definedName>
    <definedName name="Total_EB" localSheetId="20">#REF!</definedName>
    <definedName name="Total_EB">#REF!</definedName>
    <definedName name="Total_Interest">#REF!</definedName>
    <definedName name="Total_Mandays">#REF!</definedName>
    <definedName name="Total_MP_Peak" localSheetId="2">#REF!</definedName>
    <definedName name="Total_MP_Peak">#REF!</definedName>
    <definedName name="Total_Mth" localSheetId="2">#REF!</definedName>
    <definedName name="Total_Mth">#REF!</definedName>
    <definedName name="Total_Pay">#REF!</definedName>
    <definedName name="Total_YTD">#REF!</definedName>
    <definedName name="TOTAL1RP">#REF!</definedName>
    <definedName name="TOTAL2RP">#REF!</definedName>
    <definedName name="totalmc">#REF!</definedName>
    <definedName name="totalmc1">#REF!</definedName>
    <definedName name="TotalValueForOffer">#REF!</definedName>
    <definedName name="totwd" localSheetId="2">[163]Intro!$L$110</definedName>
    <definedName name="totwd" localSheetId="18">#REF!</definedName>
    <definedName name="totwd" localSheetId="21">[163]Intro!$L$110</definedName>
    <definedName name="totwd" localSheetId="25">[163]Intro!$L$110</definedName>
    <definedName name="totwd" localSheetId="15">#REF!</definedName>
    <definedName name="totwd">#REF!</definedName>
    <definedName name="tower" localSheetId="2" hidden="1">{"'PROFITABILITY'!$A$1:$F$45"}</definedName>
    <definedName name="tower" localSheetId="22" hidden="1">{"'PROFITABILITY'!$A$1:$F$45"}</definedName>
    <definedName name="tower" localSheetId="18" hidden="1">{"'PROFITABILITY'!$A$1:$F$45"}</definedName>
    <definedName name="tower" localSheetId="21" hidden="1">{"'PROFITABILITY'!$A$1:$F$45"}</definedName>
    <definedName name="tower" localSheetId="25" hidden="1">{"'PROFITABILITY'!$A$1:$F$45"}</definedName>
    <definedName name="tower" localSheetId="15" hidden="1">{"'PROFITABILITY'!$A$1:$F$45"}</definedName>
    <definedName name="tower" localSheetId="20" hidden="1">{"'PROFITABILITY'!$A$1:$F$45"}</definedName>
    <definedName name="tower" hidden="1">{"'PROFITABILITY'!$A$1:$F$45"}</definedName>
    <definedName name="TowerBaseShear">#REF!</definedName>
    <definedName name="TowerBaseWeight">#REF!</definedName>
    <definedName name="TowerBottomFaceWidth">#REF!</definedName>
    <definedName name="towercosting" localSheetId="2" hidden="1">{"'PROFITABILITY'!$A$1:$F$45"}</definedName>
    <definedName name="towercosting" localSheetId="22" hidden="1">{"'PROFITABILITY'!$A$1:$F$45"}</definedName>
    <definedName name="towercosting" localSheetId="18" hidden="1">{"'PROFITABILITY'!$A$1:$F$45"}</definedName>
    <definedName name="towercosting" localSheetId="21" hidden="1">{"'PROFITABILITY'!$A$1:$F$45"}</definedName>
    <definedName name="towercosting" localSheetId="25" hidden="1">{"'PROFITABILITY'!$A$1:$F$45"}</definedName>
    <definedName name="towercosting" localSheetId="15" hidden="1">{"'PROFITABILITY'!$A$1:$F$45"}</definedName>
    <definedName name="towercosting" localSheetId="20" hidden="1">{"'PROFITABILITY'!$A$1:$F$45"}</definedName>
    <definedName name="towercosting" hidden="1">{"'PROFITABILITY'!$A$1:$F$45"}</definedName>
    <definedName name="Towererection">'[105]Tower Erection'!$C$5:$D$23</definedName>
    <definedName name="TowerOverturningMoment">#REF!</definedName>
    <definedName name="TPROT220">#REF!</definedName>
    <definedName name="TPROT500">#REF!</definedName>
    <definedName name="TR" localSheetId="21">#REF!</definedName>
    <definedName name="TR" localSheetId="25">#REF!</definedName>
    <definedName name="TR">#REF!</definedName>
    <definedName name="tr0">#REF!</definedName>
    <definedName name="TR220CTL">#REF!</definedName>
    <definedName name="TR220FIRE">#REF!</definedName>
    <definedName name="TR500CTL">#REF!</definedName>
    <definedName name="TR500FIRE">#REF!</definedName>
    <definedName name="TRAD" localSheetId="2">[82]CHIFLET!$B$29</definedName>
    <definedName name="TRAD" localSheetId="18">#REF!</definedName>
    <definedName name="TRAD" localSheetId="21">[82]CHIFLET!$B$29</definedName>
    <definedName name="TRAD" localSheetId="25">[82]CHIFLET!$B$29</definedName>
    <definedName name="TRAD" localSheetId="15">#REF!</definedName>
    <definedName name="TRAD">#REF!</definedName>
    <definedName name="TRANS" localSheetId="15">#REF!</definedName>
    <definedName name="TRANS">#REF!</definedName>
    <definedName name="Transport" localSheetId="15">#REF!</definedName>
    <definedName name="Transport">#REF!</definedName>
    <definedName name="TransportCharge">#REF!</definedName>
    <definedName name="TransportTypeName">#REF!</definedName>
    <definedName name="TRAV" localSheetId="22">#REF!</definedName>
    <definedName name="TRAV" localSheetId="20">#REF!</definedName>
    <definedName name="TRAV">#REF!</definedName>
    <definedName name="TRAY_DATA" localSheetId="22">#REF!</definedName>
    <definedName name="TRAY_DATA" localSheetId="20">#REF!</definedName>
    <definedName name="TRAY_DATA">#REF!</definedName>
    <definedName name="tree" hidden="1">{"'TP-SUMMARY'!$I$11:$K$11"}</definedName>
    <definedName name="Tres">#REF!</definedName>
    <definedName name="tres4">#REF!</definedName>
    <definedName name="trolley" localSheetId="2">'[44]MAchinery(R1)'!$G$29</definedName>
    <definedName name="trolley" localSheetId="18">#REF!</definedName>
    <definedName name="trolley" localSheetId="21">'[44]MAchinery(R1)'!$G$29</definedName>
    <definedName name="trolley" localSheetId="25">'[44]MAchinery(R1)'!$G$29</definedName>
    <definedName name="trolley" localSheetId="15">#REF!</definedName>
    <definedName name="trolley">#REF!</definedName>
    <definedName name="trrrrrrrrrrrrr" hidden="1">{"form-D1",#N/A,FALSE,"FORM-D1";"form-D1_amt",#N/A,FALSE,"FORM-D1"}</definedName>
    <definedName name="Trs">#REF!</definedName>
    <definedName name="Trt">#REF!</definedName>
    <definedName name="trt0">#REF!</definedName>
    <definedName name="trttt">'[106]UNP-NCW '!$F$17</definedName>
    <definedName name="try" localSheetId="22">#REF!</definedName>
    <definedName name="try" localSheetId="21">#REF!</definedName>
    <definedName name="try" localSheetId="25">#REF!</definedName>
    <definedName name="try" localSheetId="15">#REF!</definedName>
    <definedName name="try" localSheetId="20">#REF!</definedName>
    <definedName name="try">#REF!</definedName>
    <definedName name="ts" localSheetId="22">#REF!</definedName>
    <definedName name="ts" localSheetId="20">#REF!</definedName>
    <definedName name="ts" localSheetId="3">#REF!</definedName>
    <definedName name="ts">#REF!</definedName>
    <definedName name="tS___0">#REF!</definedName>
    <definedName name="tS___13">#REF!</definedName>
    <definedName name="TSD">#REF!</definedName>
    <definedName name="TSK">#REF!</definedName>
    <definedName name="TSS">#REF!</definedName>
    <definedName name="tst">'[165]REGIONWISE POPULATION'!$C$1:$I$1</definedName>
    <definedName name="tt" localSheetId="3">#REF!</definedName>
    <definedName name="tt">#REF!</definedName>
    <definedName name="TTA">#REF!</definedName>
    <definedName name="TTB">#REF!</definedName>
    <definedName name="TTDI">#REF!</definedName>
    <definedName name="TTE" localSheetId="18">IFERROR(VLOOKUP(#REF!,#REF!,2,FALSE)," ")</definedName>
    <definedName name="TTE" localSheetId="15">IFERROR(VLOOKUP(#REF!,#REF!,2,FALSE)," ")</definedName>
    <definedName name="TTE">IFERROR(VLOOKUP(#REF!,#REF!,2,FALSE)," ")</definedName>
    <definedName name="TTMH">#REF!</definedName>
    <definedName name="TTMT">#REF!</definedName>
    <definedName name="ttp">#REF!</definedName>
    <definedName name="ttrrr">'[106]UNP-NCW '!#REF!</definedName>
    <definedName name="ttt">#REF!</definedName>
    <definedName name="ttttrrrrrrrr">'[106]UNP-NCW '!#REF!</definedName>
    <definedName name="TTWT">#REF!</definedName>
    <definedName name="TTX">#REF!</definedName>
    <definedName name="tube_test_press1_12">#REF!</definedName>
    <definedName name="TUES1">#REF!</definedName>
    <definedName name="tvr">#REF!</definedName>
    <definedName name="tvtv">#REF!</definedName>
    <definedName name="tw">'[133]tower wt.'!$B$3:$C$52</definedName>
    <definedName name="twelve" localSheetId="2">'[97]RATES (2)'!$L$16</definedName>
    <definedName name="twelve" localSheetId="18">#REF!</definedName>
    <definedName name="twelve" localSheetId="21">'[97]RATES (2)'!$L$16</definedName>
    <definedName name="twelve" localSheetId="25">'[97]RATES (2)'!$L$16</definedName>
    <definedName name="twelve" localSheetId="15">#REF!</definedName>
    <definedName name="twelve">#REF!</definedName>
    <definedName name="twenty" localSheetId="2">'[97]RATES (2)'!$L$17</definedName>
    <definedName name="twenty" localSheetId="18">#REF!</definedName>
    <definedName name="twenty" localSheetId="21">'[97]RATES (2)'!$L$17</definedName>
    <definedName name="twenty" localSheetId="25">'[97]RATES (2)'!$L$17</definedName>
    <definedName name="twenty" localSheetId="15">#REF!</definedName>
    <definedName name="twenty">#REF!</definedName>
    <definedName name="Twr" localSheetId="22">#REF!</definedName>
    <definedName name="Twr" localSheetId="21">#REF!</definedName>
    <definedName name="Twr" localSheetId="25">#REF!</definedName>
    <definedName name="Twr" localSheetId="15">#REF!</definedName>
    <definedName name="Twr" localSheetId="20">#REF!</definedName>
    <definedName name="Twr">#REF!</definedName>
    <definedName name="TWR_WT" localSheetId="18">IFERROR(VLOOKUP(#REF!,#REF!,2,FALSE),"")</definedName>
    <definedName name="TWR_WT" localSheetId="15">IFERROR(VLOOKUP(#REF!,#REF!,2,FALSE),"")</definedName>
    <definedName name="TWR_WT">IFERROR(VLOOKUP(#REF!,#REF!,2,FALSE),"")</definedName>
    <definedName name="TWRNO">#REF!</definedName>
    <definedName name="TWRNO1">#REF!</definedName>
    <definedName name="TWRNO2">#REF!</definedName>
    <definedName name="TWRTYPE">#REF!</definedName>
    <definedName name="TY" localSheetId="22" hidden="1">#REF!</definedName>
    <definedName name="TY" localSheetId="20" hidden="1">#REF!</definedName>
    <definedName name="TY" hidden="1">#REF!</definedName>
    <definedName name="type">#REF!</definedName>
    <definedName name="TYPE_OF_LINE">#REF!</definedName>
    <definedName name="TYPE1">#REF!</definedName>
    <definedName name="TYPE2">#REF!</definedName>
    <definedName name="Type3">#REF!</definedName>
    <definedName name="typeofbidder">#N/A</definedName>
    <definedName name="Typerate">#REF!</definedName>
    <definedName name="TYPICALARRAY">#REF!</definedName>
    <definedName name="u" localSheetId="22">#REF!</definedName>
    <definedName name="u" localSheetId="20">#REF!</definedName>
    <definedName name="u" localSheetId="3">#REF!</definedName>
    <definedName name="u">#REF!</definedName>
    <definedName name="UA">INDEX('[164] '!$B$1:$B$18,MATCH('[164]  '!$L$527,'[164] '!$A$1:$A$18,0))</definedName>
    <definedName name="UÀ1576">#REF!</definedName>
    <definedName name="UB">INDEX('[164] '!$B$1:$B$18,MATCH('[164]  '!$L$529,'[164] '!$A$1:$A$18,0))</definedName>
    <definedName name="UBAI">#REF!</definedName>
    <definedName name="UC">INDEX('[164] '!$B$1:$B$18,MATCH('[164]  '!$L$531,'[164] '!$A$1:$A$18,0))</definedName>
    <definedName name="UD">INDEX('[164] '!$B$1:$B$18,MATCH('[164]  '!$L$533,'[164] '!$A$1:$A$18,0))</definedName>
    <definedName name="UE">INDEX('[164] '!$B$1:$B$18,MATCH('[164]  '!$L$535,'[164] '!$A$1:$A$18,0))</definedName>
    <definedName name="ueber">#REF!</definedName>
    <definedName name="UF">INDEX('[164] '!$B$1:$B$18,MATCH('[164]  '!$L$537,'[164] '!$A$1:$A$18,0))</definedName>
    <definedName name="UG">INDEX('[164] '!$B$1:$B$18,MATCH('[164]  '!$L$539,'[164] '!$A$1:$A$18,0))</definedName>
    <definedName name="ughhuj">#REF!</definedName>
    <definedName name="UH">INDEX('[164] '!$B$1:$B$18,MATCH('[164]  '!$L$541,'[164] '!$A$1:$A$18,0))</definedName>
    <definedName name="UI" hidden="1">#REF!</definedName>
    <definedName name="uifsyi">#REF!</definedName>
    <definedName name="UJ">INDEX('[164] '!$B$1:$B$18,MATCH('[164]  '!$L$545,'[164] '!$A$1:$A$18,0))</definedName>
    <definedName name="ujj">#REF!</definedName>
    <definedName name="UKP" localSheetId="22">#REF!</definedName>
    <definedName name="UKP" localSheetId="20">#REF!</definedName>
    <definedName name="UKP" localSheetId="3">#REF!</definedName>
    <definedName name="UKP">#REF!</definedName>
    <definedName name="UMD">'[107]except wiring'!#REF!</definedName>
    <definedName name="un">#REF!</definedName>
    <definedName name="UNION">#REF!</definedName>
    <definedName name="Unit" localSheetId="22">"D1"</definedName>
    <definedName name="Unit" localSheetId="21">"D1"</definedName>
    <definedName name="Unit" localSheetId="25">"D1"</definedName>
    <definedName name="unit" localSheetId="15">#REF!</definedName>
    <definedName name="Unit" localSheetId="20">"D1"</definedName>
    <definedName name="Unit">"D1"</definedName>
    <definedName name="UNIT_PRICE_SCHEDULE" localSheetId="2">#REF!</definedName>
    <definedName name="UNIT_PRICE_SCHEDULE" localSheetId="15">#REF!</definedName>
    <definedName name="UNIT_PRICE_SCHEDULE" localSheetId="3">#REF!</definedName>
    <definedName name="UNIT_PRICE_SCHEDULE">#REF!</definedName>
    <definedName name="Unit_Rate">"E1"</definedName>
    <definedName name="UNITA">#REF!</definedName>
    <definedName name="UNITB">#REF!</definedName>
    <definedName name="UNITC">#REF!</definedName>
    <definedName name="unitD">#REF!</definedName>
    <definedName name="unitdisc" localSheetId="2">#REF!</definedName>
    <definedName name="unitdisc" localSheetId="15">#REF!</definedName>
    <definedName name="unitdisc" localSheetId="3">#REF!</definedName>
    <definedName name="unitdisc">#REF!</definedName>
    <definedName name="UNITS" localSheetId="15">#REF!</definedName>
    <definedName name="UNITS">#REF!</definedName>
    <definedName name="unnamed">#REF!</definedName>
    <definedName name="unnamed_2">#N/A</definedName>
    <definedName name="unnamed_3">#N/A</definedName>
    <definedName name="unnamed_4">#N/A</definedName>
    <definedName name="Unskilledmazdoor" localSheetId="18">#REF!</definedName>
    <definedName name="Unskilledmazdoor">#REF!</definedName>
    <definedName name="Uo" localSheetId="18">#REF!</definedName>
    <definedName name="Uo">#REF!</definedName>
    <definedName name="UP" localSheetId="2">#REF!</definedName>
    <definedName name="UP" localSheetId="22">#REF!</definedName>
    <definedName name="UP" localSheetId="20">#REF!</definedName>
    <definedName name="UP">#REF!</definedName>
    <definedName name="UPS">#REF!</definedName>
    <definedName name="us_cd" localSheetId="2">#REF!</definedName>
    <definedName name="us_cd">#REF!</definedName>
    <definedName name="us_er" localSheetId="2">#REF!</definedName>
    <definedName name="us_er">#REF!</definedName>
    <definedName name="us_fi">#REF!</definedName>
    <definedName name="us_n">#REF!</definedName>
    <definedName name="USD">#REF!</definedName>
    <definedName name="USD_EUR">#REF!</definedName>
    <definedName name="USDproEUR">#REF!</definedName>
    <definedName name="usn">#REF!</definedName>
    <definedName name="Ut">#REF!</definedName>
    <definedName name="uu">#REF!</definedName>
    <definedName name="uuu">#N/A</definedName>
    <definedName name="v">#REF!</definedName>
    <definedName name="va">#REF!</definedName>
    <definedName name="va___0">#REF!</definedName>
    <definedName name="va___13">#REF!</definedName>
    <definedName name="vaa">#REF!</definedName>
    <definedName name="vaib">#REF!</definedName>
    <definedName name="Valn_File">#REF!</definedName>
    <definedName name="Valuation_Date">#REF!</definedName>
    <definedName name="Value0">#REF!</definedName>
    <definedName name="Value1">#REF!</definedName>
    <definedName name="Value10">#REF!</definedName>
    <definedName name="Value11">#REF!</definedName>
    <definedName name="Value12">#REF!</definedName>
    <definedName name="Value13">#REF!</definedName>
    <definedName name="Value14">#REF!</definedName>
    <definedName name="Value15">#REF!</definedName>
    <definedName name="Value16">#REF!</definedName>
    <definedName name="Value17">#REF!</definedName>
    <definedName name="Value18">#REF!</definedName>
    <definedName name="Value19">#REF!</definedName>
    <definedName name="Value2">#REF!</definedName>
    <definedName name="Value20">#REF!</definedName>
    <definedName name="Value21">#REF!</definedName>
    <definedName name="Value22">#REF!</definedName>
    <definedName name="Value23">#REF!</definedName>
    <definedName name="Value24">#REF!</definedName>
    <definedName name="Value25">#REF!</definedName>
    <definedName name="Value26">#REF!</definedName>
    <definedName name="Value27">#REF!</definedName>
    <definedName name="Value28">#REF!</definedName>
    <definedName name="Value29">#REF!</definedName>
    <definedName name="Value3">#REF!</definedName>
    <definedName name="Value30">#REF!</definedName>
    <definedName name="Value31">#REF!</definedName>
    <definedName name="Value32">#REF!</definedName>
    <definedName name="Value33">#REF!</definedName>
    <definedName name="Value34">#REF!</definedName>
    <definedName name="Value35">#REF!</definedName>
    <definedName name="Value36">#REF!</definedName>
    <definedName name="Value37">#REF!</definedName>
    <definedName name="Value38">#REF!</definedName>
    <definedName name="Value39">#REF!</definedName>
    <definedName name="Value4">#REF!</definedName>
    <definedName name="Value40">#REF!</definedName>
    <definedName name="Value41">#REF!</definedName>
    <definedName name="Value42">#REF!</definedName>
    <definedName name="Value43">#REF!</definedName>
    <definedName name="Value44">#REF!</definedName>
    <definedName name="Value45">#REF!</definedName>
    <definedName name="Value46">#REF!</definedName>
    <definedName name="Value47">#REF!</definedName>
    <definedName name="Value48">#REF!</definedName>
    <definedName name="Value49">#REF!</definedName>
    <definedName name="Value5">#REF!</definedName>
    <definedName name="Value50">#REF!</definedName>
    <definedName name="Value51">#REF!</definedName>
    <definedName name="Value52">#REF!</definedName>
    <definedName name="Value53">#REF!</definedName>
    <definedName name="Value54">#REF!</definedName>
    <definedName name="Value55">#REF!</definedName>
    <definedName name="Value6">#REF!</definedName>
    <definedName name="Value7">#REF!</definedName>
    <definedName name="Value8">#REF!</definedName>
    <definedName name="Value9">#REF!</definedName>
    <definedName name="Values_Entered">#N/A</definedName>
    <definedName name="VANDEMATARAM">#REF!</definedName>
    <definedName name="vapi_baywise">#REF!</definedName>
    <definedName name="Var._IGP_M_Dez_00">#REF!</definedName>
    <definedName name="VB">#REF!</definedName>
    <definedName name="Vc">#REF!</definedName>
    <definedName name="Vc0">#REF!</definedName>
    <definedName name="vcp">#REF!</definedName>
    <definedName name="vct" localSheetId="18">INDEX(#REF!,MATCH(#REF!,#REF!,0))</definedName>
    <definedName name="vct" localSheetId="15">INDEX(#REF!,MATCH(#REF!,#REF!,0))</definedName>
    <definedName name="vct">INDEX(#REF!,MATCH(#REF!,#REF!,0))</definedName>
    <definedName name="VD" localSheetId="18">#REF!</definedName>
    <definedName name="VD">#REF!</definedName>
    <definedName name="Vdes" localSheetId="21">#REF!</definedName>
    <definedName name="Vdes" localSheetId="25">#REF!</definedName>
    <definedName name="Vdes">#REF!</definedName>
    <definedName name="vea">'[166]As per PCA'!#REF!</definedName>
    <definedName name="VehicleList" localSheetId="18">OFFSET(#REF!,0,0,COUNTA(#REF!),1)</definedName>
    <definedName name="VehicleList">OFFSET(#REF!,0,0,COUNTA(#REF!),1)</definedName>
    <definedName name="VehicleLookUp">OFFSET(#REF!,0,0,COUNTA(#REF!),8)</definedName>
    <definedName name="VELOKAL" localSheetId="18">#REF!</definedName>
    <definedName name="VELOKAL">#REF!</definedName>
    <definedName name="Vend" localSheetId="22">#REF!</definedName>
    <definedName name="Vend" localSheetId="18">#REF!</definedName>
    <definedName name="Vend" localSheetId="20">#REF!</definedName>
    <definedName name="Vend">#REF!</definedName>
    <definedName name="venu">150</definedName>
    <definedName name="vertical_col_and_corner_walls" localSheetId="22">#REF!</definedName>
    <definedName name="vertical_col_and_corner_walls" localSheetId="20">#REF!</definedName>
    <definedName name="vertical_col_and_corner_walls">#REF!</definedName>
    <definedName name="VertPltWt" localSheetId="15">#REF!</definedName>
    <definedName name="VertPltWt">#REF!</definedName>
    <definedName name="VESWH">#REF!</definedName>
    <definedName name="VETRI">#REF!</definedName>
    <definedName name="Vf">#REF!</definedName>
    <definedName name="vfdzx">#REF!</definedName>
    <definedName name="Vfour">#REF!</definedName>
    <definedName name="vfourc">#REF!</definedName>
    <definedName name="vggfd" localSheetId="22" hidden="1">{"'Sheet1'!$A$4386:$N$4591"}</definedName>
    <definedName name="vggfd" localSheetId="18" hidden="1">{"'Sheet1'!$A$4386:$N$4591"}</definedName>
    <definedName name="vggfd" localSheetId="21" hidden="1">{"'Sheet1'!$A$4386:$N$4591"}</definedName>
    <definedName name="vggfd" localSheetId="25" hidden="1">{"'Sheet1'!$A$4386:$N$4591"}</definedName>
    <definedName name="vggfd" localSheetId="15" hidden="1">{"'Sheet1'!$A$4386:$N$4591"}</definedName>
    <definedName name="vggfd" localSheetId="20" hidden="1">{"'Sheet1'!$A$4386:$N$4591"}</definedName>
    <definedName name="vggfd" hidden="1">{"'Sheet1'!$A$4386:$N$4591"}</definedName>
    <definedName name="vgwer">#REF!</definedName>
    <definedName name="vibroroller" localSheetId="2">'[56]Machinary_Road Work'!$K$62</definedName>
    <definedName name="vibroroller" localSheetId="18">#REF!</definedName>
    <definedName name="vibroroller" localSheetId="21">'[56]Machinary_Road Work'!$K$62</definedName>
    <definedName name="vibroroller" localSheetId="25">'[56]Machinary_Road Work'!$K$62</definedName>
    <definedName name="vibroroller" localSheetId="15">#REF!</definedName>
    <definedName name="vibroroller">#REF!</definedName>
    <definedName name="view" localSheetId="22" hidden="1">{"'PROFITABILITY'!$A$1:$F$45"}</definedName>
    <definedName name="view" localSheetId="18" hidden="1">{"'PROFITABILITY'!$A$1:$F$45"}</definedName>
    <definedName name="view" localSheetId="21" hidden="1">{"'PROFITABILITY'!$A$1:$F$45"}</definedName>
    <definedName name="view" localSheetId="25" hidden="1">{"'PROFITABILITY'!$A$1:$F$45"}</definedName>
    <definedName name="view" localSheetId="15" hidden="1">{"'PROFITABILITY'!$A$1:$F$45"}</definedName>
    <definedName name="view" localSheetId="20" hidden="1">{"'PROFITABILITY'!$A$1:$F$45"}</definedName>
    <definedName name="view" hidden="1">{"'PROFITABILITY'!$A$1:$F$45"}</definedName>
    <definedName name="vij">#REF!</definedName>
    <definedName name="vis">#REF!</definedName>
    <definedName name="VITRIFIED" localSheetId="2">'[97]RATES (2)'!$L$46</definedName>
    <definedName name="VITRIFIED" localSheetId="18">#REF!</definedName>
    <definedName name="VITRIFIED" localSheetId="21">'[97]RATES (2)'!$L$46</definedName>
    <definedName name="VITRIFIED" localSheetId="25">'[97]RATES (2)'!$L$46</definedName>
    <definedName name="VITRIFIED" localSheetId="15">#REF!</definedName>
    <definedName name="VITRIFIED">#REF!</definedName>
    <definedName name="VitrifiedTiles" localSheetId="2">'[63]Basic Rates'!$C$22</definedName>
    <definedName name="VitrifiedTiles" localSheetId="18">#REF!</definedName>
    <definedName name="VitrifiedTiles" localSheetId="21">'[63]Basic Rates'!$C$22</definedName>
    <definedName name="VitrifiedTiles" localSheetId="25">'[63]Basic Rates'!$C$22</definedName>
    <definedName name="VitrifiedTiles" localSheetId="15">#REF!</definedName>
    <definedName name="VitrifiedTiles">#REF!</definedName>
    <definedName name="VIVEKANANDA" localSheetId="15">#REF!</definedName>
    <definedName name="VIVEKANANDA">#REF!</definedName>
    <definedName name="viz" localSheetId="15">#REF!</definedName>
    <definedName name="viz">#REF!</definedName>
    <definedName name="vk">[98]FORM7!$R$3:$S$7</definedName>
    <definedName name="VKTLBoltNut" comment="Tackwelding B&amp;N for 765 KV D/C Tower">'[105]Tower Erection'!$K$6:$M$23</definedName>
    <definedName name="Vl">#REF!</definedName>
    <definedName name="Vm">#REF!</definedName>
    <definedName name="Vmax">[18]Design!#REF!</definedName>
    <definedName name="Vmin">[18]Design!#REF!</definedName>
    <definedName name="vo" localSheetId="22">#REF!</definedName>
    <definedName name="vo" localSheetId="20">#REF!</definedName>
    <definedName name="vo">#REF!</definedName>
    <definedName name="Vone">#REF!</definedName>
    <definedName name="VPer">#REF!</definedName>
    <definedName name="vr">#REF!</definedName>
    <definedName name="VR10T" localSheetId="2">[11]Basicrates!$D$97</definedName>
    <definedName name="VR10T" localSheetId="18">#REF!</definedName>
    <definedName name="VR10T" localSheetId="21">[11]Basicrates!$D$97</definedName>
    <definedName name="VR10T" localSheetId="25">[11]Basicrates!$D$97</definedName>
    <definedName name="VR10T" localSheetId="15">#REF!</definedName>
    <definedName name="VR10T">#REF!</definedName>
    <definedName name="Vref" localSheetId="21">#REF!</definedName>
    <definedName name="Vref" localSheetId="25">#REF!</definedName>
    <definedName name="Vref" localSheetId="15">#REF!</definedName>
    <definedName name="Vref">#REF!</definedName>
    <definedName name="vrr" localSheetId="15">#REF!</definedName>
    <definedName name="vrr">#REF!</definedName>
    <definedName name="vs" localSheetId="2" hidden="1">{"'PROFITABILITY'!$A$1:$F$45"}</definedName>
    <definedName name="vs" localSheetId="22" hidden="1">{"'PROFITABILITY'!$A$1:$F$45"}</definedName>
    <definedName name="vs" localSheetId="18" hidden="1">{"'PROFITABILITY'!$A$1:$F$45"}</definedName>
    <definedName name="vs" localSheetId="21" hidden="1">{"'PROFITABILITY'!$A$1:$F$45"}</definedName>
    <definedName name="vs" localSheetId="25" hidden="1">{"'PROFITABILITY'!$A$1:$F$45"}</definedName>
    <definedName name="vs" localSheetId="15" hidden="1">{"'PROFITABILITY'!$A$1:$F$45"}</definedName>
    <definedName name="vs" localSheetId="20" hidden="1">{"'PROFITABILITY'!$A$1:$F$45"}</definedName>
    <definedName name="vs" hidden="1">{"'PROFITABILITY'!$A$1:$F$45"}</definedName>
    <definedName name="Vsigma">#REF!</definedName>
    <definedName name="Vsigma1">#REF!</definedName>
    <definedName name="VSTLBoltNut">#REF!</definedName>
    <definedName name="VSTLKARAMTARAWEIGHT" comment="KARAMTARA TOWER WEIGHT ">#REF!</definedName>
    <definedName name="vthree">#REF!</definedName>
    <definedName name="vtw">#REF!</definedName>
    <definedName name="Vtwo">#REF!</definedName>
    <definedName name="Vtwo1">#REF!</definedName>
    <definedName name="VUTP">#REF!</definedName>
    <definedName name="vv">#REF!</definedName>
    <definedName name="vvv">#REF!</definedName>
    <definedName name="VVVV">[52]GWC!#REF!</definedName>
    <definedName name="vwo">#REF!</definedName>
    <definedName name="Vz">#REF!</definedName>
    <definedName name="w" localSheetId="21">#REF!</definedName>
    <definedName name="w" localSheetId="25">#REF!</definedName>
    <definedName name="w">#REF!</definedName>
    <definedName name="w1_w2">#REF!</definedName>
    <definedName name="WAG" localSheetId="2">'[26]Cost of O &amp; O'!$F$31</definedName>
    <definedName name="WAG" localSheetId="18">#REF!</definedName>
    <definedName name="WAG" localSheetId="21">'[26]Cost of O &amp; O'!$F$31</definedName>
    <definedName name="WAG" localSheetId="25">'[26]Cost of O &amp; O'!$F$31</definedName>
    <definedName name="WAG" localSheetId="15">#REF!</definedName>
    <definedName name="WAG">#REF!</definedName>
    <definedName name="WAHAB_ALI">#REF!</definedName>
    <definedName name="Waiting">"Picture 1"</definedName>
    <definedName name="wallht" localSheetId="18">#REF!</definedName>
    <definedName name="wallht">#REF!</definedName>
    <definedName name="wallthk" localSheetId="18">#REF!</definedName>
    <definedName name="wallthk">#REF!</definedName>
    <definedName name="wat" localSheetId="2">'[61]FORM-16'!$A$1:$J$61</definedName>
    <definedName name="wat" localSheetId="18">#REF!</definedName>
    <definedName name="wat" localSheetId="21">'[61]FORM-16'!$A$1:$J$61</definedName>
    <definedName name="wat" localSheetId="25">'[61]FORM-16'!$A$1:$J$61</definedName>
    <definedName name="wat" localSheetId="15">#REF!</definedName>
    <definedName name="wat">#REF!</definedName>
    <definedName name="water" localSheetId="2">'[44]Materials '!$AV$38</definedName>
    <definedName name="water" localSheetId="22">#REF!</definedName>
    <definedName name="water" localSheetId="18">#REF!</definedName>
    <definedName name="water" localSheetId="21">'[44]Materials '!$AV$38</definedName>
    <definedName name="water" localSheetId="25">'[44]Materials '!$AV$38</definedName>
    <definedName name="Water" localSheetId="15">#REF!</definedName>
    <definedName name="water" localSheetId="20">#REF!</definedName>
    <definedName name="water">#REF!</definedName>
    <definedName name="water_funds" localSheetId="22" hidden="1">{"'Sheet1'!$A$4386:$N$4591"}</definedName>
    <definedName name="water_funds" localSheetId="18" hidden="1">{"'Sheet1'!$A$4386:$N$4591"}</definedName>
    <definedName name="water_funds" localSheetId="21" hidden="1">{"'Sheet1'!$A$4386:$N$4591"}</definedName>
    <definedName name="water_funds" localSheetId="25" hidden="1">{"'Sheet1'!$A$4386:$N$4591"}</definedName>
    <definedName name="water_funds" localSheetId="15" hidden="1">{"'Sheet1'!$A$4386:$N$4591"}</definedName>
    <definedName name="water_funds" localSheetId="20" hidden="1">{"'Sheet1'!$A$4386:$N$4591"}</definedName>
    <definedName name="water_funds" hidden="1">{"'Sheet1'!$A$4386:$N$4591"}</definedName>
    <definedName name="Wc" localSheetId="21">#REF!</definedName>
    <definedName name="Wc" localSheetId="25">#REF!</definedName>
    <definedName name="Wc">#REF!</definedName>
    <definedName name="wcl" localSheetId="22">#REF!</definedName>
    <definedName name="wcl" localSheetId="4">#REF!</definedName>
    <definedName name="wcl" localSheetId="20">#REF!</definedName>
    <definedName name="wcl">#REF!</definedName>
    <definedName name="WCT" localSheetId="2">#REF!</definedName>
    <definedName name="WCT" localSheetId="22">#REF!</definedName>
    <definedName name="WCT" localSheetId="4">#REF!</definedName>
    <definedName name="WCT" localSheetId="20">#REF!</definedName>
    <definedName name="WCT">#REF!</definedName>
    <definedName name="wds" localSheetId="2" hidden="1">{"Cost Summary",#N/A,FALSE,"B";"Cost Detail 1",#N/A,FALSE,"C";"Cost Detail 2",#N/A,FALSE,"C"}</definedName>
    <definedName name="wds" localSheetId="22" hidden="1">{"Cost Summary",#N/A,FALSE,"B";"Cost Detail 1",#N/A,FALSE,"C";"Cost Detail 2",#N/A,FALSE,"C"}</definedName>
    <definedName name="wds" localSheetId="18" hidden="1">{"Cost Summary",#N/A,FALSE,"B";"Cost Detail 1",#N/A,FALSE,"C";"Cost Detail 2",#N/A,FALSE,"C"}</definedName>
    <definedName name="wds" localSheetId="21" hidden="1">{"Cost Summary",#N/A,FALSE,"B";"Cost Detail 1",#N/A,FALSE,"C";"Cost Detail 2",#N/A,FALSE,"C"}</definedName>
    <definedName name="wds" localSheetId="25" hidden="1">{"Cost Summary",#N/A,FALSE,"B";"Cost Detail 1",#N/A,FALSE,"C";"Cost Detail 2",#N/A,FALSE,"C"}</definedName>
    <definedName name="wds" localSheetId="15" hidden="1">{"Cost Summary",#N/A,FALSE,"B";"Cost Detail 1",#N/A,FALSE,"C";"Cost Detail 2",#N/A,FALSE,"C"}</definedName>
    <definedName name="wds" localSheetId="20" hidden="1">{"Cost Summary",#N/A,FALSE,"B";"Cost Detail 1",#N/A,FALSE,"C";"Cost Detail 2",#N/A,FALSE,"C"}</definedName>
    <definedName name="wds" hidden="1">{"Cost Summary",#N/A,FALSE,"B";"Cost Detail 1",#N/A,FALSE,"C";"Cost Detail 2",#N/A,FALSE,"C"}</definedName>
    <definedName name="wdwewe">#REF!</definedName>
    <definedName name="WE" localSheetId="2" hidden="1">{#N/A,#N/A,FALSE,"CCTV"}</definedName>
    <definedName name="WE" localSheetId="22" hidden="1">{#N/A,#N/A,FALSE,"CCTV"}</definedName>
    <definedName name="WE" localSheetId="18" hidden="1">{#N/A,#N/A,FALSE,"CCTV"}</definedName>
    <definedName name="WE" localSheetId="21" hidden="1">{#N/A,#N/A,FALSE,"CCTV"}</definedName>
    <definedName name="WE" localSheetId="25" hidden="1">{#N/A,#N/A,FALSE,"CCTV"}</definedName>
    <definedName name="we" localSheetId="15">#REF!</definedName>
    <definedName name="WE" localSheetId="20" hidden="1">{#N/A,#N/A,FALSE,"CCTV"}</definedName>
    <definedName name="WE" hidden="1">{#N/A,#N/A,FALSE,"CCTV"}</definedName>
    <definedName name="WEIGHT_FACTORS_drums" localSheetId="2">#REF!</definedName>
    <definedName name="WEIGHT_FACTORS_drums" localSheetId="22">#REF!</definedName>
    <definedName name="WEIGHT_FACTORS_drums" localSheetId="15">#REF!</definedName>
    <definedName name="WEIGHT_FACTORS_drums" localSheetId="20">#REF!</definedName>
    <definedName name="WEIGHT_FACTORS_drums">#REF!</definedName>
    <definedName name="WeightRange">[116]Tower!$A$1:$B$65536</definedName>
    <definedName name="well">#REF!</definedName>
    <definedName name="wem">#REF!</definedName>
    <definedName name="weqweqw">#REF!</definedName>
    <definedName name="weqwerw">#REF!</definedName>
    <definedName name="wer" localSheetId="2">#REF!</definedName>
    <definedName name="wer" localSheetId="21">#REF!</definedName>
    <definedName name="wer" localSheetId="25">#REF!</definedName>
    <definedName name="wer">#REF!</definedName>
    <definedName name="wertt" localSheetId="2" hidden="1">{#N/A,#N/A,FALSE,"COVER1.XLS ";#N/A,#N/A,FALSE,"RACT1.XLS";#N/A,#N/A,FALSE,"RACT2.XLS";#N/A,#N/A,FALSE,"ECCMP";#N/A,#N/A,FALSE,"WELDER.XLS"}</definedName>
    <definedName name="wertt" localSheetId="22" hidden="1">{#N/A,#N/A,FALSE,"COVER1.XLS ";#N/A,#N/A,FALSE,"RACT1.XLS";#N/A,#N/A,FALSE,"RACT2.XLS";#N/A,#N/A,FALSE,"ECCMP";#N/A,#N/A,FALSE,"WELDER.XLS"}</definedName>
    <definedName name="wertt" localSheetId="18" hidden="1">{#N/A,#N/A,FALSE,"COVER1.XLS ";#N/A,#N/A,FALSE,"RACT1.XLS";#N/A,#N/A,FALSE,"RACT2.XLS";#N/A,#N/A,FALSE,"ECCMP";#N/A,#N/A,FALSE,"WELDER.XLS"}</definedName>
    <definedName name="wertt" localSheetId="21" hidden="1">{#N/A,#N/A,FALSE,"COVER1.XLS ";#N/A,#N/A,FALSE,"RACT1.XLS";#N/A,#N/A,FALSE,"RACT2.XLS";#N/A,#N/A,FALSE,"ECCMP";#N/A,#N/A,FALSE,"WELDER.XLS"}</definedName>
    <definedName name="wertt" localSheetId="25" hidden="1">{#N/A,#N/A,FALSE,"COVER1.XLS ";#N/A,#N/A,FALSE,"RACT1.XLS";#N/A,#N/A,FALSE,"RACT2.XLS";#N/A,#N/A,FALSE,"ECCMP";#N/A,#N/A,FALSE,"WELDER.XLS"}</definedName>
    <definedName name="wertt" localSheetId="15" hidden="1">{#N/A,#N/A,FALSE,"COVER1.XLS ";#N/A,#N/A,FALSE,"RACT1.XLS";#N/A,#N/A,FALSE,"RACT2.XLS";#N/A,#N/A,FALSE,"ECCMP";#N/A,#N/A,FALSE,"WELDER.XLS"}</definedName>
    <definedName name="wertt" localSheetId="4" hidden="1">{#N/A,#N/A,FALSE,"COVER1.XLS ";#N/A,#N/A,FALSE,"RACT1.XLS";#N/A,#N/A,FALSE,"RACT2.XLS";#N/A,#N/A,FALSE,"ECCMP";#N/A,#N/A,FALSE,"WELDER.XLS"}</definedName>
    <definedName name="wertt" localSheetId="20" hidden="1">{#N/A,#N/A,FALSE,"COVER1.XLS ";#N/A,#N/A,FALSE,"RACT1.XLS";#N/A,#N/A,FALSE,"RACT2.XLS";#N/A,#N/A,FALSE,"ECCMP";#N/A,#N/A,FALSE,"WELDER.XLS"}</definedName>
    <definedName name="wertt" localSheetId="3" hidden="1">{#N/A,#N/A,FALSE,"COVER1.XLS ";#N/A,#N/A,FALSE,"RACT1.XLS";#N/A,#N/A,FALSE,"RACT2.XLS";#N/A,#N/A,FALSE,"ECCMP";#N/A,#N/A,FALSE,"WELDER.XLS"}</definedName>
    <definedName name="wertt" hidden="1">{#N/A,#N/A,FALSE,"COVER1.XLS ";#N/A,#N/A,FALSE,"RACT1.XLS";#N/A,#N/A,FALSE,"RACT2.XLS";#N/A,#N/A,FALSE,"ECCMP";#N/A,#N/A,FALSE,"WELDER.XLS"}</definedName>
    <definedName name="werw" localSheetId="2">#REF!</definedName>
    <definedName name="werw" localSheetId="22">#REF!</definedName>
    <definedName name="werw" localSheetId="15">#REF!</definedName>
    <definedName name="werw" localSheetId="20">#REF!</definedName>
    <definedName name="werw">#REF!</definedName>
    <definedName name="werwer" localSheetId="2">#REF!</definedName>
    <definedName name="werwer" localSheetId="22">#REF!</definedName>
    <definedName name="werwer" localSheetId="20">#REF!</definedName>
    <definedName name="werwer">#REF!</definedName>
    <definedName name="werwere" hidden="1">#REF!</definedName>
    <definedName name="wewe">[52]GWC!#REF!</definedName>
    <definedName name="WFR">#REF!</definedName>
    <definedName name="Wg">#REF!</definedName>
    <definedName name="wid" localSheetId="2">#REF!</definedName>
    <definedName name="wid">#REF!</definedName>
    <definedName name="width_of_cover_slab">#REF!</definedName>
    <definedName name="Width_of_projection_of_cover_slab">#REF!</definedName>
    <definedName name="wind.m">#REF!</definedName>
    <definedName name="wind_pressure">#REF!</definedName>
    <definedName name="Winform" localSheetId="22">#REF!</definedName>
    <definedName name="Winform" localSheetId="4">#REF!</definedName>
    <definedName name="Winform" localSheetId="20">#REF!</definedName>
    <definedName name="Winform">#REF!</definedName>
    <definedName name="wkarea">#REF!</definedName>
    <definedName name="WKS">#REF!</definedName>
    <definedName name="wktable">#REF!</definedName>
    <definedName name="WLP" localSheetId="2">[65]DSLP!#REF!</definedName>
    <definedName name="WLP" localSheetId="22">#REF!</definedName>
    <definedName name="WLP" localSheetId="18">#REF!</definedName>
    <definedName name="WLP" localSheetId="21">[65]DSLP!#REF!</definedName>
    <definedName name="WLP" localSheetId="25">[65]DSLP!#REF!</definedName>
    <definedName name="WLP" localSheetId="15">#REF!</definedName>
    <definedName name="WLP" localSheetId="20">#REF!</definedName>
    <definedName name="WLP">#REF!</definedName>
    <definedName name="Wm_50_kg" localSheetId="15">#REF!</definedName>
    <definedName name="Wm_50_kg">#REF!</definedName>
    <definedName name="Wm_70_kg">#REF!</definedName>
    <definedName name="wmm75tph" localSheetId="2">'[74]Machinary_Road Work'!$K$98</definedName>
    <definedName name="wmm75tph" localSheetId="18">#REF!</definedName>
    <definedName name="wmm75tph" localSheetId="21">'[74]Machinary_Road Work'!$K$98</definedName>
    <definedName name="wmm75tph" localSheetId="25">'[74]Machinary_Road Work'!$K$98</definedName>
    <definedName name="wmm75tph" localSheetId="15">#REF!</definedName>
    <definedName name="wmm75tph">#REF!</definedName>
    <definedName name="WMP60T" localSheetId="2">[11]Basicrates!$D$134</definedName>
    <definedName name="WMP60T" localSheetId="18">#REF!</definedName>
    <definedName name="WMP60T" localSheetId="21">[11]Basicrates!$D$134</definedName>
    <definedName name="WMP60T" localSheetId="25">[11]Basicrates!$D$134</definedName>
    <definedName name="WMP60T" localSheetId="15">#REF!</definedName>
    <definedName name="WMP60T">#REF!</definedName>
    <definedName name="wndf" localSheetId="15">#REF!</definedName>
    <definedName name="wndf">#REF!</definedName>
    <definedName name="WOL" localSheetId="22">#REF!</definedName>
    <definedName name="WOL" localSheetId="20">#REF!</definedName>
    <definedName name="WOL">#REF!</definedName>
    <definedName name="women">#REF!</definedName>
    <definedName name="word">#REF!</definedName>
    <definedName name="wordings" localSheetId="22">#REF!</definedName>
    <definedName name="wordings" localSheetId="4">#REF!</definedName>
    <definedName name="wordings" localSheetId="20">#REF!</definedName>
    <definedName name="wordings">#REF!</definedName>
    <definedName name="work">#REF!</definedName>
    <definedName name="WORKCAPTAL_BGT2">#REF!</definedName>
    <definedName name="workeq" localSheetId="2">[167]Inputs!$D$21</definedName>
    <definedName name="workeq" localSheetId="18">#REF!</definedName>
    <definedName name="workeq" localSheetId="21">[167]Inputs!$D$21</definedName>
    <definedName name="workeq" localSheetId="25">[167]Inputs!$D$21</definedName>
    <definedName name="workeq" localSheetId="15">#REF!</definedName>
    <definedName name="workeq">#REF!</definedName>
    <definedName name="WORKING_BGT2" localSheetId="22">#REF!</definedName>
    <definedName name="WORKING_BGT2" localSheetId="15">#REF!</definedName>
    <definedName name="WORKING_BGT2" localSheetId="20">#REF!</definedName>
    <definedName name="WORKING_BGT2">#REF!</definedName>
    <definedName name="WorkingDays" localSheetId="2">'[63]Basic Rates'!$C$9</definedName>
    <definedName name="WorkingDays" localSheetId="18">#REF!</definedName>
    <definedName name="WorkingDays" localSheetId="21">'[63]Basic Rates'!$C$9</definedName>
    <definedName name="WorkingDays" localSheetId="25">'[63]Basic Rates'!$C$9</definedName>
    <definedName name="WorkingDays" localSheetId="15">#REF!</definedName>
    <definedName name="WorkingDays">#REF!</definedName>
    <definedName name="WP" localSheetId="22">#REF!</definedName>
    <definedName name="wp" localSheetId="15">#REF!</definedName>
    <definedName name="WP" localSheetId="20">#REF!</definedName>
    <definedName name="WP">#REF!</definedName>
    <definedName name="WPR">#REF!</definedName>
    <definedName name="WQEW">#REF!</definedName>
    <definedName name="wqewe">[52]GWC!#REF!</definedName>
    <definedName name="wqwqe" localSheetId="22">#REF!</definedName>
    <definedName name="wqwqe" localSheetId="20">#REF!</definedName>
    <definedName name="wqwqe">#REF!</definedName>
    <definedName name="wqwrwrqwrqr">[52]GWC!#REF!</definedName>
    <definedName name="wrd" localSheetId="2" hidden="1">{#N/A,#N/A,FALSE,"WRSUMMARY";#N/A,#N/A,FALSE,"ANNEX-1";#N/A,#N/A,FALSE,"ANNEX-2";#N/A,#N/A,FALSE,"ANNEX-3";#N/A,#N/A,FALSE,"WORKING"}</definedName>
    <definedName name="wrd" localSheetId="22" hidden="1">{#N/A,#N/A,FALSE,"WRSUMMARY";#N/A,#N/A,FALSE,"ANNEX-1";#N/A,#N/A,FALSE,"ANNEX-2";#N/A,#N/A,FALSE,"ANNEX-3";#N/A,#N/A,FALSE,"WORKING"}</definedName>
    <definedName name="wrd" localSheetId="18" hidden="1">{#N/A,#N/A,FALSE,"WRSUMMARY";#N/A,#N/A,FALSE,"ANNEX-1";#N/A,#N/A,FALSE,"ANNEX-2";#N/A,#N/A,FALSE,"ANNEX-3";#N/A,#N/A,FALSE,"WORKING"}</definedName>
    <definedName name="wrd" localSheetId="21" hidden="1">{#N/A,#N/A,FALSE,"WRSUMMARY";#N/A,#N/A,FALSE,"ANNEX-1";#N/A,#N/A,FALSE,"ANNEX-2";#N/A,#N/A,FALSE,"ANNEX-3";#N/A,#N/A,FALSE,"WORKING"}</definedName>
    <definedName name="wrd" localSheetId="25" hidden="1">{#N/A,#N/A,FALSE,"WRSUMMARY";#N/A,#N/A,FALSE,"ANNEX-1";#N/A,#N/A,FALSE,"ANNEX-2";#N/A,#N/A,FALSE,"ANNEX-3";#N/A,#N/A,FALSE,"WORKING"}</definedName>
    <definedName name="wrd" localSheetId="15" hidden="1">{#N/A,#N/A,FALSE,"WRSUMMARY";#N/A,#N/A,FALSE,"ANNEX-1";#N/A,#N/A,FALSE,"ANNEX-2";#N/A,#N/A,FALSE,"ANNEX-3";#N/A,#N/A,FALSE,"WORKING"}</definedName>
    <definedName name="wrd" localSheetId="20" hidden="1">{#N/A,#N/A,FALSE,"WRSUMMARY";#N/A,#N/A,FALSE,"ANNEX-1";#N/A,#N/A,FALSE,"ANNEX-2";#N/A,#N/A,FALSE,"ANNEX-3";#N/A,#N/A,FALSE,"WORKING"}</definedName>
    <definedName name="wrd" hidden="1">{#N/A,#N/A,FALSE,"WRSUMMARY";#N/A,#N/A,FALSE,"ANNEX-1";#N/A,#N/A,FALSE,"ANNEX-2";#N/A,#N/A,FALSE,"ANNEX-3";#N/A,#N/A,FALSE,"WORKING"}</definedName>
    <definedName name="WRITE" localSheetId="2" hidden="1">{#N/A,#N/A,FALSE,"CCTV"}</definedName>
    <definedName name="WRITE" localSheetId="22" hidden="1">{#N/A,#N/A,FALSE,"CCTV"}</definedName>
    <definedName name="WRITE" localSheetId="18" hidden="1">{#N/A,#N/A,FALSE,"CCTV"}</definedName>
    <definedName name="WRITE" localSheetId="21" hidden="1">{#N/A,#N/A,FALSE,"CCTV"}</definedName>
    <definedName name="WRITE" localSheetId="25" hidden="1">{#N/A,#N/A,FALSE,"CCTV"}</definedName>
    <definedName name="WRITE" localSheetId="15" hidden="1">{#N/A,#N/A,FALSE,"CCTV"}</definedName>
    <definedName name="WRITE" localSheetId="20" hidden="1">{#N/A,#N/A,FALSE,"CCTV"}</definedName>
    <definedName name="WRITE" hidden="1">{#N/A,#N/A,FALSE,"CCTV"}</definedName>
    <definedName name="wrn.abc." localSheetId="2" hidden="1">{"Execavation",#N/A,FALSE,"furniture (employer)"}</definedName>
    <definedName name="wrn.abc." localSheetId="22" hidden="1">{"Execavation",#N/A,FALSE,"furniture (employer)"}</definedName>
    <definedName name="wrn.abc." localSheetId="18" hidden="1">{"Execavation",#N/A,FALSE,"furniture (employer)"}</definedName>
    <definedName name="wrn.abc." localSheetId="21" hidden="1">{"Execavation",#N/A,FALSE,"furniture (employer)"}</definedName>
    <definedName name="wrn.abc." localSheetId="25" hidden="1">{"Execavation",#N/A,FALSE,"furniture (employer)"}</definedName>
    <definedName name="wrn.abc." localSheetId="15" hidden="1">{"Execavation",#N/A,FALSE,"furniture (employer)"}</definedName>
    <definedName name="wrn.abc." localSheetId="20" hidden="1">{"Execavation",#N/A,FALSE,"furniture (employer)"}</definedName>
    <definedName name="wrn.abc." hidden="1">{"Execavation",#N/A,FALSE,"furniture (employer)"}</definedName>
    <definedName name="wrn.BM." localSheetId="2" hidden="1">{#N/A,#N/A,FALSE,"CCTV"}</definedName>
    <definedName name="wrn.BM." localSheetId="22" hidden="1">{#N/A,#N/A,FALSE,"CCTV"}</definedName>
    <definedName name="wrn.BM." localSheetId="18" hidden="1">{#N/A,#N/A,FALSE,"CCTV"}</definedName>
    <definedName name="wrn.BM." localSheetId="21" hidden="1">{#N/A,#N/A,FALSE,"CCTV"}</definedName>
    <definedName name="wrn.BM." localSheetId="25" hidden="1">{#N/A,#N/A,FALSE,"CCTV"}</definedName>
    <definedName name="wrn.BM." localSheetId="15" hidden="1">{#N/A,#N/A,FALSE,"CCTV"}</definedName>
    <definedName name="wrn.BM." localSheetId="20" hidden="1">{#N/A,#N/A,FALSE,"CCTV"}</definedName>
    <definedName name="wrn.BM." hidden="1">{#N/A,#N/A,FALSE,"CCTV"}</definedName>
    <definedName name="wrn.budget." localSheetId="2" hidden="1">{"form-D1",#N/A,FALSE,"FORM-D1";"form-D1_amt",#N/A,FALSE,"FORM-D1"}</definedName>
    <definedName name="wrn.budget." localSheetId="22" hidden="1">{"form-D1",#N/A,FALSE,"FORM-D1";"form-D1_amt",#N/A,FALSE,"FORM-D1"}</definedName>
    <definedName name="wrn.budget." localSheetId="18" hidden="1">{"form-D1",#N/A,FALSE,"FORM-D1";"form-D1_amt",#N/A,FALSE,"FORM-D1"}</definedName>
    <definedName name="wrn.budget." localSheetId="21" hidden="1">{"form-D1",#N/A,FALSE,"FORM-D1";"form-D1_amt",#N/A,FALSE,"FORM-D1"}</definedName>
    <definedName name="wrn.budget." localSheetId="25" hidden="1">{"form-D1",#N/A,FALSE,"FORM-D1";"form-D1_amt",#N/A,FALSE,"FORM-D1"}</definedName>
    <definedName name="wrn.budget." localSheetId="15" hidden="1">{"form-D1",#N/A,FALSE,"FORM-D1";"form-D1_amt",#N/A,FALSE,"FORM-D1"}</definedName>
    <definedName name="wrn.budget." localSheetId="20" hidden="1">{"form-D1",#N/A,FALSE,"FORM-D1";"form-D1_amt",#N/A,FALSE,"FORM-D1"}</definedName>
    <definedName name="wrn.budget." hidden="1">{"form-D1",#N/A,FALSE,"FORM-D1";"form-D1_amt",#N/A,FALSE,"FORM-D1"}</definedName>
    <definedName name="wrn.budget._1">NA()</definedName>
    <definedName name="wrn.Co." localSheetId="22" hidden="1">{#N/A,#N/A,TRUE,"GW-Cond";#N/A,#N/A,TRUE,"HW"}</definedName>
    <definedName name="wrn.Co." localSheetId="18" hidden="1">{#N/A,#N/A,TRUE,"GW-Cond";#N/A,#N/A,TRUE,"HW"}</definedName>
    <definedName name="wrn.Co." localSheetId="21" hidden="1">{#N/A,#N/A,TRUE,"GW-Cond";#N/A,#N/A,TRUE,"HW"}</definedName>
    <definedName name="wrn.Co." localSheetId="25" hidden="1">{#N/A,#N/A,TRUE,"GW-Cond";#N/A,#N/A,TRUE,"HW"}</definedName>
    <definedName name="wrn.Co." localSheetId="15" hidden="1">{#N/A,#N/A,TRUE,"GW-Cond";#N/A,#N/A,TRUE,"HW"}</definedName>
    <definedName name="wrn.Co." localSheetId="20" hidden="1">{#N/A,#N/A,TRUE,"GW-Cond";#N/A,#N/A,TRUE,"HW"}</definedName>
    <definedName name="wrn.Co." hidden="1">{#N/A,#N/A,TRUE,"GW-Cond";#N/A,#N/A,TRUE,"HW"}</definedName>
    <definedName name="wrn.Complete._.Cost._.Sheet."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2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18"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2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2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1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2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st." localSheetId="2" hidden="1">{#N/A,#N/A,FALSE,"abs";#N/A,#N/A,FALSE,"Annex-I";#N/A,#N/A,FALSE,"Annex-II";#N/A,#N/A,FALSE,"Annex-III";#N/A,#N/A,FALSE,"Annex-IV";#N/A,#N/A,FALSE,"Annex-V";#N/A,#N/A,FALSE,"Annex-VI"}</definedName>
    <definedName name="wrn.cost." localSheetId="22" hidden="1">{#N/A,#N/A,FALSE,"abs";#N/A,#N/A,FALSE,"Annex-I";#N/A,#N/A,FALSE,"Annex-II";#N/A,#N/A,FALSE,"Annex-III";#N/A,#N/A,FALSE,"Annex-IV";#N/A,#N/A,FALSE,"Annex-V";#N/A,#N/A,FALSE,"Annex-VI"}</definedName>
    <definedName name="wrn.cost." localSheetId="18" hidden="1">{#N/A,#N/A,FALSE,"abs";#N/A,#N/A,FALSE,"Annex-I";#N/A,#N/A,FALSE,"Annex-II";#N/A,#N/A,FALSE,"Annex-III";#N/A,#N/A,FALSE,"Annex-IV";#N/A,#N/A,FALSE,"Annex-V";#N/A,#N/A,FALSE,"Annex-VI"}</definedName>
    <definedName name="wrn.cost." localSheetId="21" hidden="1">{#N/A,#N/A,FALSE,"abs";#N/A,#N/A,FALSE,"Annex-I";#N/A,#N/A,FALSE,"Annex-II";#N/A,#N/A,FALSE,"Annex-III";#N/A,#N/A,FALSE,"Annex-IV";#N/A,#N/A,FALSE,"Annex-V";#N/A,#N/A,FALSE,"Annex-VI"}</definedName>
    <definedName name="wrn.cost." localSheetId="25" hidden="1">{#N/A,#N/A,FALSE,"abs";#N/A,#N/A,FALSE,"Annex-I";#N/A,#N/A,FALSE,"Annex-II";#N/A,#N/A,FALSE,"Annex-III";#N/A,#N/A,FALSE,"Annex-IV";#N/A,#N/A,FALSE,"Annex-V";#N/A,#N/A,FALSE,"Annex-VI"}</definedName>
    <definedName name="wrn.cost." localSheetId="15" hidden="1">{#N/A,#N/A,FALSE,"abs";#N/A,#N/A,FALSE,"Annex-I";#N/A,#N/A,FALSE,"Annex-II";#N/A,#N/A,FALSE,"Annex-III";#N/A,#N/A,FALSE,"Annex-IV";#N/A,#N/A,FALSE,"Annex-V";#N/A,#N/A,FALSE,"Annex-VI"}</definedName>
    <definedName name="wrn.cost." localSheetId="20" hidden="1">{#N/A,#N/A,FALSE,"abs";#N/A,#N/A,FALSE,"Annex-I";#N/A,#N/A,FALSE,"Annex-II";#N/A,#N/A,FALSE,"Annex-III";#N/A,#N/A,FALSE,"Annex-IV";#N/A,#N/A,FALSE,"Annex-V";#N/A,#N/A,FALSE,"Annex-VI"}</definedName>
    <definedName name="wrn.cost." hidden="1">{#N/A,#N/A,FALSE,"abs";#N/A,#N/A,FALSE,"Annex-I";#N/A,#N/A,FALSE,"Annex-II";#N/A,#N/A,FALSE,"Annex-III";#N/A,#N/A,FALSE,"Annex-IV";#N/A,#N/A,FALSE,"Annex-V";#N/A,#N/A,FALSE,"Annex-VI"}</definedName>
    <definedName name="wrn.Cost._.Summary." localSheetId="2" hidden="1">{"Cost Summary",#N/A,FALSE,"B";"Cost Detail 1",#N/A,FALSE,"C";"Cost Detail 2",#N/A,FALSE,"C"}</definedName>
    <definedName name="wrn.Cost._.Summary." localSheetId="22" hidden="1">{"Cost Summary",#N/A,FALSE,"B";"Cost Detail 1",#N/A,FALSE,"C";"Cost Detail 2",#N/A,FALSE,"C"}</definedName>
    <definedName name="wrn.Cost._.Summary." localSheetId="18" hidden="1">{"Cost Summary",#N/A,FALSE,"B";"Cost Detail 1",#N/A,FALSE,"C";"Cost Detail 2",#N/A,FALSE,"C"}</definedName>
    <definedName name="wrn.Cost._.Summary." localSheetId="21" hidden="1">{"Cost Summary",#N/A,FALSE,"B";"Cost Detail 1",#N/A,FALSE,"C";"Cost Detail 2",#N/A,FALSE,"C"}</definedName>
    <definedName name="wrn.Cost._.Summary." localSheetId="25" hidden="1">{"Cost Summary",#N/A,FALSE,"B";"Cost Detail 1",#N/A,FALSE,"C";"Cost Detail 2",#N/A,FALSE,"C"}</definedName>
    <definedName name="wrn.Cost._.Summary." localSheetId="15" hidden="1">{"Cost Summary",#N/A,FALSE,"B";"Cost Detail 1",#N/A,FALSE,"C";"Cost Detail 2",#N/A,FALSE,"C"}</definedName>
    <definedName name="wrn.Cost._.Summary." localSheetId="20" hidden="1">{"Cost Summary",#N/A,FALSE,"B";"Cost Detail 1",#N/A,FALSE,"C";"Cost Detail 2",#N/A,FALSE,"C"}</definedName>
    <definedName name="wrn.Cost._.Summary." hidden="1">{"Cost Summary",#N/A,FALSE,"B";"Cost Detail 1",#N/A,FALSE,"C";"Cost Detail 2",#N/A,FALSE,"C"}</definedName>
    <definedName name="wrn.costprint." localSheetId="2" hidden="1">{"cost",#N/A,FALSE,"B";"Sum",#N/A,FALSE,"C";"Sal1",#N/A,FALSE,"D";"Sal2",#N/A,FALSE,"D";"Mob",#N/A,FALSE,"E";"Eqpcst1",#N/A,FALSE,"F";"Eqpcst2",#N/A,FALSE,"F";"Eqpcst3",#N/A,FALSE,"F";"Est1",#N/A,FALSE,"G";"Est2",#N/A,FALSE,"G";"Fin",#N/A,FALSE,"H";"EqpCal",#N/A,FALSE,"I";"ManCal1",#N/A,FALSE,"J";"ManCal2",#N/A,FALSE,"J";"Consm",#N/A,FALSE,"L";"B O",#N/A,FALSE,"M";"S C",#N/A,FALSE,"N"}</definedName>
    <definedName name="wrn.costprint." localSheetId="22" hidden="1">{"cost",#N/A,FALSE,"B";"Sum",#N/A,FALSE,"C";"Sal1",#N/A,FALSE,"D";"Sal2",#N/A,FALSE,"D";"Mob",#N/A,FALSE,"E";"Eqpcst1",#N/A,FALSE,"F";"Eqpcst2",#N/A,FALSE,"F";"Eqpcst3",#N/A,FALSE,"F";"Est1",#N/A,FALSE,"G";"Est2",#N/A,FALSE,"G";"Fin",#N/A,FALSE,"H";"EqpCal",#N/A,FALSE,"I";"ManCal1",#N/A,FALSE,"J";"ManCal2",#N/A,FALSE,"J";"Consm",#N/A,FALSE,"L";"B O",#N/A,FALSE,"M";"S C",#N/A,FALSE,"N"}</definedName>
    <definedName name="wrn.costprint." localSheetId="18" hidden="1">{"cost",#N/A,FALSE,"B";"Sum",#N/A,FALSE,"C";"Sal1",#N/A,FALSE,"D";"Sal2",#N/A,FALSE,"D";"Mob",#N/A,FALSE,"E";"Eqpcst1",#N/A,FALSE,"F";"Eqpcst2",#N/A,FALSE,"F";"Eqpcst3",#N/A,FALSE,"F";"Est1",#N/A,FALSE,"G";"Est2",#N/A,FALSE,"G";"Fin",#N/A,FALSE,"H";"EqpCal",#N/A,FALSE,"I";"ManCal1",#N/A,FALSE,"J";"ManCal2",#N/A,FALSE,"J";"Consm",#N/A,FALSE,"L";"B O",#N/A,FALSE,"M";"S C",#N/A,FALSE,"N"}</definedName>
    <definedName name="wrn.costprint." localSheetId="21" hidden="1">{"cost",#N/A,FALSE,"B";"Sum",#N/A,FALSE,"C";"Sal1",#N/A,FALSE,"D";"Sal2",#N/A,FALSE,"D";"Mob",#N/A,FALSE,"E";"Eqpcst1",#N/A,FALSE,"F";"Eqpcst2",#N/A,FALSE,"F";"Eqpcst3",#N/A,FALSE,"F";"Est1",#N/A,FALSE,"G";"Est2",#N/A,FALSE,"G";"Fin",#N/A,FALSE,"H";"EqpCal",#N/A,FALSE,"I";"ManCal1",#N/A,FALSE,"J";"ManCal2",#N/A,FALSE,"J";"Consm",#N/A,FALSE,"L";"B O",#N/A,FALSE,"M";"S C",#N/A,FALSE,"N"}</definedName>
    <definedName name="wrn.costprint." localSheetId="25" hidden="1">{"cost",#N/A,FALSE,"B";"Sum",#N/A,FALSE,"C";"Sal1",#N/A,FALSE,"D";"Sal2",#N/A,FALSE,"D";"Mob",#N/A,FALSE,"E";"Eqpcst1",#N/A,FALSE,"F";"Eqpcst2",#N/A,FALSE,"F";"Eqpcst3",#N/A,FALSE,"F";"Est1",#N/A,FALSE,"G";"Est2",#N/A,FALSE,"G";"Fin",#N/A,FALSE,"H";"EqpCal",#N/A,FALSE,"I";"ManCal1",#N/A,FALSE,"J";"ManCal2",#N/A,FALSE,"J";"Consm",#N/A,FALSE,"L";"B O",#N/A,FALSE,"M";"S C",#N/A,FALSE,"N"}</definedName>
    <definedName name="wrn.costprint." localSheetId="15" hidden="1">{"cost",#N/A,FALSE,"B";"Sum",#N/A,FALSE,"C";"Sal1",#N/A,FALSE,"D";"Sal2",#N/A,FALSE,"D";"Mob",#N/A,FALSE,"E";"Eqpcst1",#N/A,FALSE,"F";"Eqpcst2",#N/A,FALSE,"F";"Eqpcst3",#N/A,FALSE,"F";"Est1",#N/A,FALSE,"G";"Est2",#N/A,FALSE,"G";"Fin",#N/A,FALSE,"H";"EqpCal",#N/A,FALSE,"I";"ManCal1",#N/A,FALSE,"J";"ManCal2",#N/A,FALSE,"J";"Consm",#N/A,FALSE,"L";"B O",#N/A,FALSE,"M";"S C",#N/A,FALSE,"N"}</definedName>
    <definedName name="wrn.costprint." localSheetId="20" hidden="1">{"cost",#N/A,FALSE,"B";"Sum",#N/A,FALSE,"C";"Sal1",#N/A,FALSE,"D";"Sal2",#N/A,FALSE,"D";"Mob",#N/A,FALSE,"E";"Eqpcst1",#N/A,FALSE,"F";"Eqpcst2",#N/A,FALSE,"F";"Eqpcst3",#N/A,FALSE,"F";"Est1",#N/A,FALSE,"G";"Est2",#N/A,FALSE,"G";"Fin",#N/A,FALSE,"H";"EqpCal",#N/A,FALSE,"I";"ManCal1",#N/A,FALSE,"J";"ManCal2",#N/A,FALSE,"J";"Consm",#N/A,FALSE,"L";"B O",#N/A,FALSE,"M";"S C",#N/A,FALSE,"N"}</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cp" localSheetId="2" hidden="1">{"cost",#N/A,FALSE,"B";"Sum",#N/A,FALSE,"C";"Sal1",#N/A,FALSE,"D";"Sal2",#N/A,FALSE,"D";"Mob",#N/A,FALSE,"E";"Eqpcst1",#N/A,FALSE,"F";"Eqpcst2",#N/A,FALSE,"F";"Eqpcst3",#N/A,FALSE,"F";"Est1",#N/A,FALSE,"G";"Est2",#N/A,FALSE,"G";"Fin",#N/A,FALSE,"H";"EqpCal",#N/A,FALSE,"I";"ManCal1",#N/A,FALSE,"J";"ManCal2",#N/A,FALSE,"J";"Consm",#N/A,FALSE,"L";"B O",#N/A,FALSE,"M";"S C",#N/A,FALSE,"N"}</definedName>
    <definedName name="wrn.cp" localSheetId="22" hidden="1">{"cost",#N/A,FALSE,"B";"Sum",#N/A,FALSE,"C";"Sal1",#N/A,FALSE,"D";"Sal2",#N/A,FALSE,"D";"Mob",#N/A,FALSE,"E";"Eqpcst1",#N/A,FALSE,"F";"Eqpcst2",#N/A,FALSE,"F";"Eqpcst3",#N/A,FALSE,"F";"Est1",#N/A,FALSE,"G";"Est2",#N/A,FALSE,"G";"Fin",#N/A,FALSE,"H";"EqpCal",#N/A,FALSE,"I";"ManCal1",#N/A,FALSE,"J";"ManCal2",#N/A,FALSE,"J";"Consm",#N/A,FALSE,"L";"B O",#N/A,FALSE,"M";"S C",#N/A,FALSE,"N"}</definedName>
    <definedName name="wrn.cp" localSheetId="18" hidden="1">{"cost",#N/A,FALSE,"B";"Sum",#N/A,FALSE,"C";"Sal1",#N/A,FALSE,"D";"Sal2",#N/A,FALSE,"D";"Mob",#N/A,FALSE,"E";"Eqpcst1",#N/A,FALSE,"F";"Eqpcst2",#N/A,FALSE,"F";"Eqpcst3",#N/A,FALSE,"F";"Est1",#N/A,FALSE,"G";"Est2",#N/A,FALSE,"G";"Fin",#N/A,FALSE,"H";"EqpCal",#N/A,FALSE,"I";"ManCal1",#N/A,FALSE,"J";"ManCal2",#N/A,FALSE,"J";"Consm",#N/A,FALSE,"L";"B O",#N/A,FALSE,"M";"S C",#N/A,FALSE,"N"}</definedName>
    <definedName name="wrn.cp" localSheetId="21" hidden="1">{"cost",#N/A,FALSE,"B";"Sum",#N/A,FALSE,"C";"Sal1",#N/A,FALSE,"D";"Sal2",#N/A,FALSE,"D";"Mob",#N/A,FALSE,"E";"Eqpcst1",#N/A,FALSE,"F";"Eqpcst2",#N/A,FALSE,"F";"Eqpcst3",#N/A,FALSE,"F";"Est1",#N/A,FALSE,"G";"Est2",#N/A,FALSE,"G";"Fin",#N/A,FALSE,"H";"EqpCal",#N/A,FALSE,"I";"ManCal1",#N/A,FALSE,"J";"ManCal2",#N/A,FALSE,"J";"Consm",#N/A,FALSE,"L";"B O",#N/A,FALSE,"M";"S C",#N/A,FALSE,"N"}</definedName>
    <definedName name="wrn.cp" localSheetId="25" hidden="1">{"cost",#N/A,FALSE,"B";"Sum",#N/A,FALSE,"C";"Sal1",#N/A,FALSE,"D";"Sal2",#N/A,FALSE,"D";"Mob",#N/A,FALSE,"E";"Eqpcst1",#N/A,FALSE,"F";"Eqpcst2",#N/A,FALSE,"F";"Eqpcst3",#N/A,FALSE,"F";"Est1",#N/A,FALSE,"G";"Est2",#N/A,FALSE,"G";"Fin",#N/A,FALSE,"H";"EqpCal",#N/A,FALSE,"I";"ManCal1",#N/A,FALSE,"J";"ManCal2",#N/A,FALSE,"J";"Consm",#N/A,FALSE,"L";"B O",#N/A,FALSE,"M";"S C",#N/A,FALSE,"N"}</definedName>
    <definedName name="wrn.cp" localSheetId="15" hidden="1">{"cost",#N/A,FALSE,"B";"Sum",#N/A,FALSE,"C";"Sal1",#N/A,FALSE,"D";"Sal2",#N/A,FALSE,"D";"Mob",#N/A,FALSE,"E";"Eqpcst1",#N/A,FALSE,"F";"Eqpcst2",#N/A,FALSE,"F";"Eqpcst3",#N/A,FALSE,"F";"Est1",#N/A,FALSE,"G";"Est2",#N/A,FALSE,"G";"Fin",#N/A,FALSE,"H";"EqpCal",#N/A,FALSE,"I";"ManCal1",#N/A,FALSE,"J";"ManCal2",#N/A,FALSE,"J";"Consm",#N/A,FALSE,"L";"B O",#N/A,FALSE,"M";"S C",#N/A,FALSE,"N"}</definedName>
    <definedName name="wrn.cp" localSheetId="20" hidden="1">{"cost",#N/A,FALSE,"B";"Sum",#N/A,FALSE,"C";"Sal1",#N/A,FALSE,"D";"Sal2",#N/A,FALSE,"D";"Mob",#N/A,FALSE,"E";"Eqpcst1",#N/A,FALSE,"F";"Eqpcst2",#N/A,FALSE,"F";"Eqpcst3",#N/A,FALSE,"F";"Est1",#N/A,FALSE,"G";"Est2",#N/A,FALSE,"G";"Fin",#N/A,FALSE,"H";"EqpCal",#N/A,FALSE,"I";"ManCal1",#N/A,FALSE,"J";"ManCal2",#N/A,FALSE,"J";"Consm",#N/A,FALSE,"L";"B O",#N/A,FALSE,"M";"S C",#N/A,FALSE,"N"}</definedName>
    <definedName name="wrn.cp" hidden="1">{"cost",#N/A,FALSE,"B";"Sum",#N/A,FALSE,"C";"Sal1",#N/A,FALSE,"D";"Sal2",#N/A,FALSE,"D";"Mob",#N/A,FALSE,"E";"Eqpcst1",#N/A,FALSE,"F";"Eqpcst2",#N/A,FALSE,"F";"Eqpcst3",#N/A,FALSE,"F";"Est1",#N/A,FALSE,"G";"Est2",#N/A,FALSE,"G";"Fin",#N/A,FALSE,"H";"EqpCal",#N/A,FALSE,"I";"ManCal1",#N/A,FALSE,"J";"ManCal2",#N/A,FALSE,"J";"Consm",#N/A,FALSE,"L";"B O",#N/A,FALSE,"M";"S C",#N/A,FALSE,"N"}</definedName>
    <definedName name="wrn.DRB._.CLAIMS._.FOR._.BILL._.A3._.SIZE."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18"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1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4._.SIZE." localSheetId="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2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18"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2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2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1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20"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full." localSheetId="2" hidden="1">{"b",#N/A,FALSE,"B";"C 1",#N/A,FALSE,"C";"C 2",#N/A,FALSE,"C";"D 1",#N/A,FALSE,"D";"d 2",#N/A,FALSE,"D";"D 3",#N/A,FALSE,"D";"E",#N/A,FALSE,"E";"F 1",#N/A,FALSE,"F";"F 2",#N/A,FALSE,"F";"F 3",#N/A,FALSE,"F";"G 1",#N/A,FALSE,"G";"G 2",#N/A,FALSE,"G";"I 1",#N/A,FALSE,"I";"J 1",#N/A,FALSE,"J";"J 2",#N/A,FALSE,"J";"L",#N/A,FALSE,"L";"M 1",#N/A,FALSE,"M";"N",#N/A,FALSE,"N"}</definedName>
    <definedName name="wrn.full." localSheetId="22" hidden="1">{"b",#N/A,FALSE,"B";"C 1",#N/A,FALSE,"C";"C 2",#N/A,FALSE,"C";"D 1",#N/A,FALSE,"D";"d 2",#N/A,FALSE,"D";"D 3",#N/A,FALSE,"D";"E",#N/A,FALSE,"E";"F 1",#N/A,FALSE,"F";"F 2",#N/A,FALSE,"F";"F 3",#N/A,FALSE,"F";"G 1",#N/A,FALSE,"G";"G 2",#N/A,FALSE,"G";"I 1",#N/A,FALSE,"I";"J 1",#N/A,FALSE,"J";"J 2",#N/A,FALSE,"J";"L",#N/A,FALSE,"L";"M 1",#N/A,FALSE,"M";"N",#N/A,FALSE,"N"}</definedName>
    <definedName name="wrn.full." localSheetId="18" hidden="1">{"b",#N/A,FALSE,"B";"C 1",#N/A,FALSE,"C";"C 2",#N/A,FALSE,"C";"D 1",#N/A,FALSE,"D";"d 2",#N/A,FALSE,"D";"D 3",#N/A,FALSE,"D";"E",#N/A,FALSE,"E";"F 1",#N/A,FALSE,"F";"F 2",#N/A,FALSE,"F";"F 3",#N/A,FALSE,"F";"G 1",#N/A,FALSE,"G";"G 2",#N/A,FALSE,"G";"I 1",#N/A,FALSE,"I";"J 1",#N/A,FALSE,"J";"J 2",#N/A,FALSE,"J";"L",#N/A,FALSE,"L";"M 1",#N/A,FALSE,"M";"N",#N/A,FALSE,"N"}</definedName>
    <definedName name="wrn.full." localSheetId="21" hidden="1">{"b",#N/A,FALSE,"B";"C 1",#N/A,FALSE,"C";"C 2",#N/A,FALSE,"C";"D 1",#N/A,FALSE,"D";"d 2",#N/A,FALSE,"D";"D 3",#N/A,FALSE,"D";"E",#N/A,FALSE,"E";"F 1",#N/A,FALSE,"F";"F 2",#N/A,FALSE,"F";"F 3",#N/A,FALSE,"F";"G 1",#N/A,FALSE,"G";"G 2",#N/A,FALSE,"G";"I 1",#N/A,FALSE,"I";"J 1",#N/A,FALSE,"J";"J 2",#N/A,FALSE,"J";"L",#N/A,FALSE,"L";"M 1",#N/A,FALSE,"M";"N",#N/A,FALSE,"N"}</definedName>
    <definedName name="wrn.full." localSheetId="25" hidden="1">{"b",#N/A,FALSE,"B";"C 1",#N/A,FALSE,"C";"C 2",#N/A,FALSE,"C";"D 1",#N/A,FALSE,"D";"d 2",#N/A,FALSE,"D";"D 3",#N/A,FALSE,"D";"E",#N/A,FALSE,"E";"F 1",#N/A,FALSE,"F";"F 2",#N/A,FALSE,"F";"F 3",#N/A,FALSE,"F";"G 1",#N/A,FALSE,"G";"G 2",#N/A,FALSE,"G";"I 1",#N/A,FALSE,"I";"J 1",#N/A,FALSE,"J";"J 2",#N/A,FALSE,"J";"L",#N/A,FALSE,"L";"M 1",#N/A,FALSE,"M";"N",#N/A,FALSE,"N"}</definedName>
    <definedName name="wrn.full." localSheetId="15" hidden="1">{"b",#N/A,FALSE,"B";"C 1",#N/A,FALSE,"C";"C 2",#N/A,FALSE,"C";"D 1",#N/A,FALSE,"D";"d 2",#N/A,FALSE,"D";"D 3",#N/A,FALSE,"D";"E",#N/A,FALSE,"E";"F 1",#N/A,FALSE,"F";"F 2",#N/A,FALSE,"F";"F 3",#N/A,FALSE,"F";"G 1",#N/A,FALSE,"G";"G 2",#N/A,FALSE,"G";"I 1",#N/A,FALSE,"I";"J 1",#N/A,FALSE,"J";"J 2",#N/A,FALSE,"J";"L",#N/A,FALSE,"L";"M 1",#N/A,FALSE,"M";"N",#N/A,FALSE,"N"}</definedName>
    <definedName name="wrn.full." localSheetId="20" hidden="1">{"b",#N/A,FALSE,"B";"C 1",#N/A,FALSE,"C";"C 2",#N/A,FALSE,"C";"D 1",#N/A,FALSE,"D";"d 2",#N/A,FALSE,"D";"D 3",#N/A,FALSE,"D";"E",#N/A,FALSE,"E";"F 1",#N/A,FALSE,"F";"F 2",#N/A,FALSE,"F";"F 3",#N/A,FALSE,"F";"G 1",#N/A,FALSE,"G";"G 2",#N/A,FALSE,"G";"I 1",#N/A,FALSE,"I";"J 1",#N/A,FALSE,"J";"J 2",#N/A,FALSE,"J";"L",#N/A,FALSE,"L";"M 1",#N/A,FALSE,"M";"N",#N/A,FALSE,"N"}</definedName>
    <definedName name="wrn.full." hidden="1">{"b",#N/A,FALSE,"B";"C 1",#N/A,FALSE,"C";"C 2",#N/A,FALSE,"C";"D 1",#N/A,FALSE,"D";"d 2",#N/A,FALSE,"D";"D 3",#N/A,FALSE,"D";"E",#N/A,FALSE,"E";"F 1",#N/A,FALSE,"F";"F 2",#N/A,FALSE,"F";"F 3",#N/A,FALSE,"F";"G 1",#N/A,FALSE,"G";"G 2",#N/A,FALSE,"G";"I 1",#N/A,FALSE,"I";"J 1",#N/A,FALSE,"J";"J 2",#N/A,FALSE,"J";"L",#N/A,FALSE,"L";"M 1",#N/A,FALSE,"M";"N",#N/A,FALSE,"N"}</definedName>
    <definedName name="wrn.Full._.Report." localSheetId="22" hidden="1">{#N/A,#N/A,TRUE,"Front";#N/A,#N/A,TRUE,"Simple Letter";#N/A,#N/A,TRUE,"Inside";#N/A,#N/A,TRUE,"Contents";#N/A,#N/A,TRUE,"Basis";#N/A,#N/A,TRUE,"Inclusions";#N/A,#N/A,TRUE,"Exclusions";#N/A,#N/A,TRUE,"Areas";#N/A,#N/A,TRUE,"Summary";#N/A,#N/A,TRUE,"Detail"}</definedName>
    <definedName name="wrn.Full._.Report." localSheetId="18" hidden="1">{#N/A,#N/A,TRUE,"Front";#N/A,#N/A,TRUE,"Simple Letter";#N/A,#N/A,TRUE,"Inside";#N/A,#N/A,TRUE,"Contents";#N/A,#N/A,TRUE,"Basis";#N/A,#N/A,TRUE,"Inclusions";#N/A,#N/A,TRUE,"Exclusions";#N/A,#N/A,TRUE,"Areas";#N/A,#N/A,TRUE,"Summary";#N/A,#N/A,TRUE,"Detail"}</definedName>
    <definedName name="wrn.Full._.Report." localSheetId="21" hidden="1">{#N/A,#N/A,TRUE,"Front";#N/A,#N/A,TRUE,"Simple Letter";#N/A,#N/A,TRUE,"Inside";#N/A,#N/A,TRUE,"Contents";#N/A,#N/A,TRUE,"Basis";#N/A,#N/A,TRUE,"Inclusions";#N/A,#N/A,TRUE,"Exclusions";#N/A,#N/A,TRUE,"Areas";#N/A,#N/A,TRUE,"Summary";#N/A,#N/A,TRUE,"Detail"}</definedName>
    <definedName name="wrn.Full._.Report." localSheetId="25" hidden="1">{#N/A,#N/A,TRUE,"Front";#N/A,#N/A,TRUE,"Simple Letter";#N/A,#N/A,TRUE,"Inside";#N/A,#N/A,TRUE,"Contents";#N/A,#N/A,TRUE,"Basis";#N/A,#N/A,TRUE,"Inclusions";#N/A,#N/A,TRUE,"Exclusions";#N/A,#N/A,TRUE,"Areas";#N/A,#N/A,TRUE,"Summary";#N/A,#N/A,TRUE,"Detail"}</definedName>
    <definedName name="wrn.Full._.Report." localSheetId="15" hidden="1">{#N/A,#N/A,TRUE,"Front";#N/A,#N/A,TRUE,"Simple Letter";#N/A,#N/A,TRUE,"Inside";#N/A,#N/A,TRUE,"Contents";#N/A,#N/A,TRUE,"Basis";#N/A,#N/A,TRUE,"Inclusions";#N/A,#N/A,TRUE,"Exclusions";#N/A,#N/A,TRUE,"Areas";#N/A,#N/A,TRUE,"Summary";#N/A,#N/A,TRUE,"Detail"}</definedName>
    <definedName name="wrn.Full._.Report." localSheetId="20" hidden="1">{#N/A,#N/A,TRUE,"Front";#N/A,#N/A,TRUE,"Simple Letter";#N/A,#N/A,TRUE,"Inside";#N/A,#N/A,TRUE,"Contents";#N/A,#N/A,TRUE,"Basis";#N/A,#N/A,TRUE,"Inclusions";#N/A,#N/A,TRUE,"Exclusions";#N/A,#N/A,TRUE,"Areas";#N/A,#N/A,TRUE,"Summary";#N/A,#N/A,TRUE,"Detail"}</definedName>
    <definedName name="wrn.Full._.Report." hidden="1">{#N/A,#N/A,TRUE,"Front";#N/A,#N/A,TRUE,"Simple Letter";#N/A,#N/A,TRUE,"Inside";#N/A,#N/A,TRUE,"Contents";#N/A,#N/A,TRUE,"Basis";#N/A,#N/A,TRUE,"Inclusions";#N/A,#N/A,TRUE,"Exclusions";#N/A,#N/A,TRUE,"Areas";#N/A,#N/A,TRUE,"Summary";#N/A,#N/A,TRUE,"Detail"}</definedName>
    <definedName name="wrn.item1." localSheetId="2" hidden="1">{#N/A,#N/A,FALSE,"Wadhal";#N/A,#N/A,FALSE,"Manglad U-S";#N/A,#N/A,FALSE,"Manglad D-S";#N/A,#N/A,FALSE,"Ratanpur U-S";#N/A,#N/A,FALSE,"Ratanpur D-S";#N/A,#N/A,FALSE,"VI Face"}</definedName>
    <definedName name="wrn.item1." localSheetId="22" hidden="1">{#N/A,#N/A,FALSE,"Wadhal";#N/A,#N/A,FALSE,"Manglad U-S";#N/A,#N/A,FALSE,"Manglad D-S";#N/A,#N/A,FALSE,"Ratanpur U-S";#N/A,#N/A,FALSE,"Ratanpur D-S";#N/A,#N/A,FALSE,"VI Face"}</definedName>
    <definedName name="wrn.item1." localSheetId="18" hidden="1">{#N/A,#N/A,FALSE,"Wadhal";#N/A,#N/A,FALSE,"Manglad U-S";#N/A,#N/A,FALSE,"Manglad D-S";#N/A,#N/A,FALSE,"Ratanpur U-S";#N/A,#N/A,FALSE,"Ratanpur D-S";#N/A,#N/A,FALSE,"VI Face"}</definedName>
    <definedName name="wrn.item1." localSheetId="21" hidden="1">{#N/A,#N/A,FALSE,"Wadhal";#N/A,#N/A,FALSE,"Manglad U-S";#N/A,#N/A,FALSE,"Manglad D-S";#N/A,#N/A,FALSE,"Ratanpur U-S";#N/A,#N/A,FALSE,"Ratanpur D-S";#N/A,#N/A,FALSE,"VI Face"}</definedName>
    <definedName name="wrn.item1." localSheetId="25" hidden="1">{#N/A,#N/A,FALSE,"Wadhal";#N/A,#N/A,FALSE,"Manglad U-S";#N/A,#N/A,FALSE,"Manglad D-S";#N/A,#N/A,FALSE,"Ratanpur U-S";#N/A,#N/A,FALSE,"Ratanpur D-S";#N/A,#N/A,FALSE,"VI Face"}</definedName>
    <definedName name="wrn.item1." localSheetId="15" hidden="1">{#N/A,#N/A,FALSE,"Wadhal";#N/A,#N/A,FALSE,"Manglad U-S";#N/A,#N/A,FALSE,"Manglad D-S";#N/A,#N/A,FALSE,"Ratanpur U-S";#N/A,#N/A,FALSE,"Ratanpur D-S";#N/A,#N/A,FALSE,"VI Face"}</definedName>
    <definedName name="wrn.item1." localSheetId="20" hidden="1">{#N/A,#N/A,FALSE,"Wadhal";#N/A,#N/A,FALSE,"Manglad U-S";#N/A,#N/A,FALSE,"Manglad D-S";#N/A,#N/A,FALSE,"Ratanpur U-S";#N/A,#N/A,FALSE,"Ratanpur D-S";#N/A,#N/A,FALSE,"VI Face"}</definedName>
    <definedName name="wrn.item1." hidden="1">{#N/A,#N/A,FALSE,"Wadhal";#N/A,#N/A,FALSE,"Manglad U-S";#N/A,#N/A,FALSE,"Manglad D-S";#N/A,#N/A,FALSE,"Ratanpur U-S";#N/A,#N/A,FALSE,"Ratanpur D-S";#N/A,#N/A,FALSE,"VI Face"}</definedName>
    <definedName name="wrn.Manpower._.Details." localSheetId="2"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22"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18"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21"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25"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15"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20" hidden="1">{"Total Indirect Manpower",#N/A,FALSE,"J";"Total Direct Manpower",#N/A,FALSE,"J";"Direct Structural Manpower",#N/A,FALSE,"J";"Direct Mechanical Manpower",#N/A,FALSE,"J";"Direct Piping Manpower",#N/A,FALSE,"J";"Direct Tanks Manpower",#N/A,FALSE,"J";"Direct ElecInstrSS Manpower",#N/A,FALSE,"J"}</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Monthly._.Report." localSheetId="2" hidden="1">{#N/A,#N/A,TRUE,"STEEL";#N/A,#N/A,TRUE,"OUTSIDE FAB.";#N/A,#N/A,TRUE,"WIP";#N/A,#N/A,TRUE,"FINISHED GOODS";#N/A,#N/A,TRUE,"SCRAP"}</definedName>
    <definedName name="wrn.Monthly._.Report." localSheetId="22" hidden="1">{#N/A,#N/A,TRUE,"STEEL";#N/A,#N/A,TRUE,"OUTSIDE FAB.";#N/A,#N/A,TRUE,"WIP";#N/A,#N/A,TRUE,"FINISHED GOODS";#N/A,#N/A,TRUE,"SCRAP"}</definedName>
    <definedName name="wrn.Monthly._.Report." localSheetId="18" hidden="1">{#N/A,#N/A,TRUE,"STEEL";#N/A,#N/A,TRUE,"OUTSIDE FAB.";#N/A,#N/A,TRUE,"WIP";#N/A,#N/A,TRUE,"FINISHED GOODS";#N/A,#N/A,TRUE,"SCRAP"}</definedName>
    <definedName name="wrn.Monthly._.Report." localSheetId="21" hidden="1">{#N/A,#N/A,TRUE,"STEEL";#N/A,#N/A,TRUE,"OUTSIDE FAB.";#N/A,#N/A,TRUE,"WIP";#N/A,#N/A,TRUE,"FINISHED GOODS";#N/A,#N/A,TRUE,"SCRAP"}</definedName>
    <definedName name="wrn.Monthly._.Report." localSheetId="25" hidden="1">{#N/A,#N/A,TRUE,"STEEL";#N/A,#N/A,TRUE,"OUTSIDE FAB.";#N/A,#N/A,TRUE,"WIP";#N/A,#N/A,TRUE,"FINISHED GOODS";#N/A,#N/A,TRUE,"SCRAP"}</definedName>
    <definedName name="wrn.Monthly._.Report." localSheetId="15" hidden="1">{#N/A,#N/A,TRUE,"STEEL";#N/A,#N/A,TRUE,"OUTSIDE FAB.";#N/A,#N/A,TRUE,"WIP";#N/A,#N/A,TRUE,"FINISHED GOODS";#N/A,#N/A,TRUE,"SCRAP"}</definedName>
    <definedName name="wrn.Monthly._.Report." localSheetId="20" hidden="1">{#N/A,#N/A,TRUE,"STEEL";#N/A,#N/A,TRUE,"OUTSIDE FAB.";#N/A,#N/A,TRUE,"WIP";#N/A,#N/A,TRUE,"FINISHED GOODS";#N/A,#N/A,TRUE,"SCRAP"}</definedName>
    <definedName name="wrn.Monthly._.Report." hidden="1">{#N/A,#N/A,TRUE,"STEEL";#N/A,#N/A,TRUE,"OUTSIDE FAB.";#N/A,#N/A,TRUE,"WIP";#N/A,#N/A,TRUE,"FINISHED GOODS";#N/A,#N/A,TRUE,"SCRAP"}</definedName>
    <definedName name="wrn.piping." localSheetId="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2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18"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2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2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1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20"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3"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LANNING." localSheetId="2" hidden="1">{"PLANNING",#N/A,FALSE,"A"}</definedName>
    <definedName name="wrn.PLANNING." localSheetId="22" hidden="1">{"PLANNING",#N/A,FALSE,"A"}</definedName>
    <definedName name="wrn.PLANNING." localSheetId="18" hidden="1">{"PLANNING",#N/A,FALSE,"A"}</definedName>
    <definedName name="wrn.PLANNING." localSheetId="21" hidden="1">{"PLANNING",#N/A,FALSE,"A"}</definedName>
    <definedName name="wrn.PLANNING." localSheetId="25" hidden="1">{"PLANNING",#N/A,FALSE,"A"}</definedName>
    <definedName name="wrn.PLANNING." localSheetId="15" hidden="1">{"PLANNING",#N/A,FALSE,"A"}</definedName>
    <definedName name="wrn.PLANNING." localSheetId="20" hidden="1">{"PLANNING",#N/A,FALSE,"A"}</definedName>
    <definedName name="wrn.PLANNING." hidden="1">{"PLANNING",#N/A,FALSE,"A"}</definedName>
    <definedName name="wrn.RCC." localSheetId="2"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22"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18"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2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25"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15"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4"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20"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3"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eport." localSheetId="2" hidden="1">{#N/A,#N/A,FALSE,"COVER.XLS";#N/A,#N/A,FALSE,"RACT1.XLS";#N/A,#N/A,FALSE,"RACT2.XLS";#N/A,#N/A,FALSE,"ECCMP";#N/A,#N/A,FALSE,"WELDER.XLS"}</definedName>
    <definedName name="wrn.report." localSheetId="22" hidden="1">{#N/A,#N/A,FALSE,"COVER.XLS";#N/A,#N/A,FALSE,"RACT1.XLS";#N/A,#N/A,FALSE,"RACT2.XLS";#N/A,#N/A,FALSE,"ECCMP";#N/A,#N/A,FALSE,"WELDER.XLS"}</definedName>
    <definedName name="wrn.report." localSheetId="18" hidden="1">{#N/A,#N/A,FALSE,"COVER.XLS";#N/A,#N/A,FALSE,"RACT1.XLS";#N/A,#N/A,FALSE,"RACT2.XLS";#N/A,#N/A,FALSE,"ECCMP";#N/A,#N/A,FALSE,"WELDER.XLS"}</definedName>
    <definedName name="wrn.report." localSheetId="21" hidden="1">{#N/A,#N/A,FALSE,"COVER.XLS";#N/A,#N/A,FALSE,"RACT1.XLS";#N/A,#N/A,FALSE,"RACT2.XLS";#N/A,#N/A,FALSE,"ECCMP";#N/A,#N/A,FALSE,"WELDER.XLS"}</definedName>
    <definedName name="wrn.report." localSheetId="25" hidden="1">{#N/A,#N/A,FALSE,"COVER.XLS";#N/A,#N/A,FALSE,"RACT1.XLS";#N/A,#N/A,FALSE,"RACT2.XLS";#N/A,#N/A,FALSE,"ECCMP";#N/A,#N/A,FALSE,"WELDER.XLS"}</definedName>
    <definedName name="wrn.report." localSheetId="15" hidden="1">{#N/A,#N/A,FALSE,"COVER.XLS";#N/A,#N/A,FALSE,"RACT1.XLS";#N/A,#N/A,FALSE,"RACT2.XLS";#N/A,#N/A,FALSE,"ECCMP";#N/A,#N/A,FALSE,"WELDER.XLS"}</definedName>
    <definedName name="wrn.report." localSheetId="4" hidden="1">{#N/A,#N/A,FALSE,"COVER.XLS";#N/A,#N/A,FALSE,"RACT1.XLS";#N/A,#N/A,FALSE,"RACT2.XLS";#N/A,#N/A,FALSE,"ECCMP";#N/A,#N/A,FALSE,"WELDER.XLS"}</definedName>
    <definedName name="wrn.report." localSheetId="20" hidden="1">{#N/A,#N/A,FALSE,"COVER.XLS";#N/A,#N/A,FALSE,"RACT1.XLS";#N/A,#N/A,FALSE,"RACT2.XLS";#N/A,#N/A,FALSE,"ECCMP";#N/A,#N/A,FALSE,"WELDER.XLS"}</definedName>
    <definedName name="wrn.report." localSheetId="3" hidden="1">{#N/A,#N/A,FALSE,"COVER.XLS";#N/A,#N/A,FALSE,"RACT1.XLS";#N/A,#N/A,FALSE,"RACT2.XLS";#N/A,#N/A,FALSE,"ECCMP";#N/A,#N/A,FALSE,"WELDER.XLS"}</definedName>
    <definedName name="wrn.report." hidden="1">{#N/A,#N/A,FALSE,"COVER.XLS";#N/A,#N/A,FALSE,"RACT1.XLS";#N/A,#N/A,FALSE,"RACT2.XLS";#N/A,#N/A,FALSE,"ECCMP";#N/A,#N/A,FALSE,"WELDER.XLS"}</definedName>
    <definedName name="wrn.RPLINS." localSheetId="2" hidden="1">{#N/A,#N/A,FALSE,"str_title";#N/A,#N/A,FALSE,"SUM";#N/A,#N/A,FALSE,"Scope";#N/A,#N/A,FALSE,"PIE-Jn";#N/A,#N/A,FALSE,"PIE-Jn_Hz";#N/A,#N/A,FALSE,"Liq_Plan";#N/A,#N/A,FALSE,"S_Curve";#N/A,#N/A,FALSE,"Liq_Prof";#N/A,#N/A,FALSE,"Man_Pwr";#N/A,#N/A,FALSE,"Man_Prof"}</definedName>
    <definedName name="wrn.RPLINS." localSheetId="22" hidden="1">{#N/A,#N/A,FALSE,"str_title";#N/A,#N/A,FALSE,"SUM";#N/A,#N/A,FALSE,"Scope";#N/A,#N/A,FALSE,"PIE-Jn";#N/A,#N/A,FALSE,"PIE-Jn_Hz";#N/A,#N/A,FALSE,"Liq_Plan";#N/A,#N/A,FALSE,"S_Curve";#N/A,#N/A,FALSE,"Liq_Prof";#N/A,#N/A,FALSE,"Man_Pwr";#N/A,#N/A,FALSE,"Man_Prof"}</definedName>
    <definedName name="wrn.RPLINS." localSheetId="18" hidden="1">{#N/A,#N/A,FALSE,"str_title";#N/A,#N/A,FALSE,"SUM";#N/A,#N/A,FALSE,"Scope";#N/A,#N/A,FALSE,"PIE-Jn";#N/A,#N/A,FALSE,"PIE-Jn_Hz";#N/A,#N/A,FALSE,"Liq_Plan";#N/A,#N/A,FALSE,"S_Curve";#N/A,#N/A,FALSE,"Liq_Prof";#N/A,#N/A,FALSE,"Man_Pwr";#N/A,#N/A,FALSE,"Man_Prof"}</definedName>
    <definedName name="wrn.RPLINS." localSheetId="21" hidden="1">{#N/A,#N/A,FALSE,"str_title";#N/A,#N/A,FALSE,"SUM";#N/A,#N/A,FALSE,"Scope";#N/A,#N/A,FALSE,"PIE-Jn";#N/A,#N/A,FALSE,"PIE-Jn_Hz";#N/A,#N/A,FALSE,"Liq_Plan";#N/A,#N/A,FALSE,"S_Curve";#N/A,#N/A,FALSE,"Liq_Prof";#N/A,#N/A,FALSE,"Man_Pwr";#N/A,#N/A,FALSE,"Man_Prof"}</definedName>
    <definedName name="wrn.RPLINS." localSheetId="25" hidden="1">{#N/A,#N/A,FALSE,"str_title";#N/A,#N/A,FALSE,"SUM";#N/A,#N/A,FALSE,"Scope";#N/A,#N/A,FALSE,"PIE-Jn";#N/A,#N/A,FALSE,"PIE-Jn_Hz";#N/A,#N/A,FALSE,"Liq_Plan";#N/A,#N/A,FALSE,"S_Curve";#N/A,#N/A,FALSE,"Liq_Prof";#N/A,#N/A,FALSE,"Man_Pwr";#N/A,#N/A,FALSE,"Man_Prof"}</definedName>
    <definedName name="wrn.RPLINS." localSheetId="15" hidden="1">{#N/A,#N/A,FALSE,"str_title";#N/A,#N/A,FALSE,"SUM";#N/A,#N/A,FALSE,"Scope";#N/A,#N/A,FALSE,"PIE-Jn";#N/A,#N/A,FALSE,"PIE-Jn_Hz";#N/A,#N/A,FALSE,"Liq_Plan";#N/A,#N/A,FALSE,"S_Curve";#N/A,#N/A,FALSE,"Liq_Prof";#N/A,#N/A,FALSE,"Man_Pwr";#N/A,#N/A,FALSE,"Man_Prof"}</definedName>
    <definedName name="wrn.RPLINS." localSheetId="4" hidden="1">{#N/A,#N/A,FALSE,"str_title";#N/A,#N/A,FALSE,"SUM";#N/A,#N/A,FALSE,"Scope";#N/A,#N/A,FALSE,"PIE-Jn";#N/A,#N/A,FALSE,"PIE-Jn_Hz";#N/A,#N/A,FALSE,"Liq_Plan";#N/A,#N/A,FALSE,"S_Curve";#N/A,#N/A,FALSE,"Liq_Prof";#N/A,#N/A,FALSE,"Man_Pwr";#N/A,#N/A,FALSE,"Man_Prof"}</definedName>
    <definedName name="wrn.RPLINS." localSheetId="20" hidden="1">{#N/A,#N/A,FALSE,"str_title";#N/A,#N/A,FALSE,"SUM";#N/A,#N/A,FALSE,"Scope";#N/A,#N/A,FALSE,"PIE-Jn";#N/A,#N/A,FALSE,"PIE-Jn_Hz";#N/A,#N/A,FALSE,"Liq_Plan";#N/A,#N/A,FALSE,"S_Curve";#N/A,#N/A,FALSE,"Liq_Prof";#N/A,#N/A,FALSE,"Man_Pwr";#N/A,#N/A,FALSE,"Man_Prof"}</definedName>
    <definedName name="wrn.RPLINS." localSheetId="3" hidden="1">{#N/A,#N/A,FALSE,"str_title";#N/A,#N/A,FALSE,"SUM";#N/A,#N/A,FALSE,"Scope";#N/A,#N/A,FALSE,"PIE-Jn";#N/A,#N/A,FALSE,"PIE-Jn_Hz";#N/A,#N/A,FALSE,"Liq_Plan";#N/A,#N/A,FALSE,"S_Curve";#N/A,#N/A,FALSE,"Liq_Prof";#N/A,#N/A,FALSE,"Man_Pwr";#N/A,#N/A,FALSE,"Man_Prof"}</definedName>
    <definedName name="wrn.RPLINS." hidden="1">{#N/A,#N/A,FALSE,"str_title";#N/A,#N/A,FALSE,"SUM";#N/A,#N/A,FALSE,"Scope";#N/A,#N/A,FALSE,"PIE-Jn";#N/A,#N/A,FALSE,"PIE-Jn_Hz";#N/A,#N/A,FALSE,"Liq_Plan";#N/A,#N/A,FALSE,"S_Curve";#N/A,#N/A,FALSE,"Liq_Prof";#N/A,#N/A,FALSE,"Man_Pwr";#N/A,#N/A,FALSE,"Man_Prof"}</definedName>
    <definedName name="wrn.summary." localSheetId="2" hidden="1">{#N/A,#N/A,FALSE,"COVER1.XLS ";#N/A,#N/A,FALSE,"RACT1.XLS";#N/A,#N/A,FALSE,"RACT2.XLS";#N/A,#N/A,FALSE,"ECCMP";#N/A,#N/A,FALSE,"WELDER.XLS"}</definedName>
    <definedName name="wrn.summary." localSheetId="22" hidden="1">{#N/A,#N/A,FALSE,"COVER1.XLS ";#N/A,#N/A,FALSE,"RACT1.XLS";#N/A,#N/A,FALSE,"RACT2.XLS";#N/A,#N/A,FALSE,"ECCMP";#N/A,#N/A,FALSE,"WELDER.XLS"}</definedName>
    <definedName name="wrn.summary." localSheetId="18" hidden="1">{#N/A,#N/A,FALSE,"COVER1.XLS ";#N/A,#N/A,FALSE,"RACT1.XLS";#N/A,#N/A,FALSE,"RACT2.XLS";#N/A,#N/A,FALSE,"ECCMP";#N/A,#N/A,FALSE,"WELDER.XLS"}</definedName>
    <definedName name="wrn.summary." localSheetId="21" hidden="1">{#N/A,#N/A,FALSE,"COVER1.XLS ";#N/A,#N/A,FALSE,"RACT1.XLS";#N/A,#N/A,FALSE,"RACT2.XLS";#N/A,#N/A,FALSE,"ECCMP";#N/A,#N/A,FALSE,"WELDER.XLS"}</definedName>
    <definedName name="wrn.summary." localSheetId="25" hidden="1">{#N/A,#N/A,FALSE,"COVER1.XLS ";#N/A,#N/A,FALSE,"RACT1.XLS";#N/A,#N/A,FALSE,"RACT2.XLS";#N/A,#N/A,FALSE,"ECCMP";#N/A,#N/A,FALSE,"WELDER.XLS"}</definedName>
    <definedName name="wrn.summary." localSheetId="15" hidden="1">{#N/A,#N/A,FALSE,"COVER1.XLS ";#N/A,#N/A,FALSE,"RACT1.XLS";#N/A,#N/A,FALSE,"RACT2.XLS";#N/A,#N/A,FALSE,"ECCMP";#N/A,#N/A,FALSE,"WELDER.XLS"}</definedName>
    <definedName name="wrn.summary." localSheetId="4" hidden="1">{#N/A,#N/A,FALSE,"COVER1.XLS ";#N/A,#N/A,FALSE,"RACT1.XLS";#N/A,#N/A,FALSE,"RACT2.XLS";#N/A,#N/A,FALSE,"ECCMP";#N/A,#N/A,FALSE,"WELDER.XLS"}</definedName>
    <definedName name="wrn.summary." localSheetId="20" hidden="1">{#N/A,#N/A,FALSE,"COVER1.XLS ";#N/A,#N/A,FALSE,"RACT1.XLS";#N/A,#N/A,FALSE,"RACT2.XLS";#N/A,#N/A,FALSE,"ECCMP";#N/A,#N/A,FALSE,"WELDER.XLS"}</definedName>
    <definedName name="wrn.summary." localSheetId="3" hidden="1">{#N/A,#N/A,FALSE,"COVER1.XLS ";#N/A,#N/A,FALSE,"RACT1.XLS";#N/A,#N/A,FALSE,"RACT2.XLS";#N/A,#N/A,FALSE,"ECCMP";#N/A,#N/A,FALSE,"WELDER.XLS"}</definedName>
    <definedName name="wrn.summary." hidden="1">{#N/A,#N/A,FALSE,"COVER1.XLS ";#N/A,#N/A,FALSE,"RACT1.XLS";#N/A,#N/A,FALSE,"RACT2.XLS";#N/A,#N/A,FALSE,"ECCMP";#N/A,#N/A,FALSE,"WELDER.XLS"}</definedName>
    <definedName name="wrn.test." hidden="1">{#N/A,#N/A,FALSE,"Motor List"}</definedName>
    <definedName name="wrn.Test._.Report." localSheetId="2" hidden="1">{#N/A,#N/A,FALSE,"DATA D.I.";#N/A,#N/A,FALSE,"DATA C.I."}</definedName>
    <definedName name="wrn.Test._.Report." localSheetId="22" hidden="1">{#N/A,#N/A,FALSE,"DATA D.I.";#N/A,#N/A,FALSE,"DATA C.I."}</definedName>
    <definedName name="wrn.Test._.Report." localSheetId="18" hidden="1">{#N/A,#N/A,FALSE,"DATA D.I.";#N/A,#N/A,FALSE,"DATA C.I."}</definedName>
    <definedName name="wrn.Test._.Report." localSheetId="21" hidden="1">{#N/A,#N/A,FALSE,"DATA D.I.";#N/A,#N/A,FALSE,"DATA C.I."}</definedName>
    <definedName name="wrn.Test._.Report." localSheetId="25" hidden="1">{#N/A,#N/A,FALSE,"DATA D.I.";#N/A,#N/A,FALSE,"DATA C.I."}</definedName>
    <definedName name="wrn.Test._.Report." localSheetId="15" hidden="1">{#N/A,#N/A,FALSE,"DATA D.I.";#N/A,#N/A,FALSE,"DATA C.I."}</definedName>
    <definedName name="wrn.Test._.Report." localSheetId="20" hidden="1">{#N/A,#N/A,FALSE,"DATA D.I.";#N/A,#N/A,FALSE,"DATA C.I."}</definedName>
    <definedName name="wrn.Test._.Report." hidden="1">{#N/A,#N/A,FALSE,"DATA D.I.";#N/A,#N/A,FALSE,"DATA C.I."}</definedName>
    <definedName name="wrn.WEEKLY." localSheetId="2" hidden="1">{#N/A,#N/A,FALSE,"WRSUMMARY";#N/A,#N/A,FALSE,"ANNEX-1";#N/A,#N/A,FALSE,"ANNEX-2";#N/A,#N/A,FALSE,"ANNEX-3";#N/A,#N/A,FALSE,"WORKING"}</definedName>
    <definedName name="wrn.WEEKLY." localSheetId="22" hidden="1">{#N/A,#N/A,FALSE,"WRSUMMARY";#N/A,#N/A,FALSE,"ANNEX-1";#N/A,#N/A,FALSE,"ANNEX-2";#N/A,#N/A,FALSE,"ANNEX-3";#N/A,#N/A,FALSE,"WORKING"}</definedName>
    <definedName name="wrn.WEEKLY." localSheetId="18" hidden="1">{#N/A,#N/A,FALSE,"WRSUMMARY";#N/A,#N/A,FALSE,"ANNEX-1";#N/A,#N/A,FALSE,"ANNEX-2";#N/A,#N/A,FALSE,"ANNEX-3";#N/A,#N/A,FALSE,"WORKING"}</definedName>
    <definedName name="wrn.WEEKLY." localSheetId="21" hidden="1">{#N/A,#N/A,FALSE,"WRSUMMARY";#N/A,#N/A,FALSE,"ANNEX-1";#N/A,#N/A,FALSE,"ANNEX-2";#N/A,#N/A,FALSE,"ANNEX-3";#N/A,#N/A,FALSE,"WORKING"}</definedName>
    <definedName name="wrn.WEEKLY." localSheetId="25" hidden="1">{#N/A,#N/A,FALSE,"WRSUMMARY";#N/A,#N/A,FALSE,"ANNEX-1";#N/A,#N/A,FALSE,"ANNEX-2";#N/A,#N/A,FALSE,"ANNEX-3";#N/A,#N/A,FALSE,"WORKING"}</definedName>
    <definedName name="wrn.WEEKLY." localSheetId="15" hidden="1">{#N/A,#N/A,FALSE,"WRSUMMARY";#N/A,#N/A,FALSE,"ANNEX-1";#N/A,#N/A,FALSE,"ANNEX-2";#N/A,#N/A,FALSE,"ANNEX-3";#N/A,#N/A,FALSE,"WORKING"}</definedName>
    <definedName name="wrn.WEEKLY." localSheetId="20" hidden="1">{#N/A,#N/A,FALSE,"WRSUMMARY";#N/A,#N/A,FALSE,"ANNEX-1";#N/A,#N/A,FALSE,"ANNEX-2";#N/A,#N/A,FALSE,"ANNEX-3";#N/A,#N/A,FALSE,"WORKING"}</definedName>
    <definedName name="wrn.WEEKLY." hidden="1">{#N/A,#N/A,FALSE,"WRSUMMARY";#N/A,#N/A,FALSE,"ANNEX-1";#N/A,#N/A,FALSE,"ANNEX-2";#N/A,#N/A,FALSE,"ANNEX-3";#N/A,#N/A,FALSE,"WORKING"}</definedName>
    <definedName name="WT" localSheetId="2">#REF!</definedName>
    <definedName name="WT" localSheetId="22">#REF!</definedName>
    <definedName name="WT" localSheetId="4">#REF!</definedName>
    <definedName name="WT" localSheetId="20">#REF!</definedName>
    <definedName name="WT">#REF!</definedName>
    <definedName name="wt.m">#REF!</definedName>
    <definedName name="Wtan1" localSheetId="2">[11]Basicrates!$D$96</definedName>
    <definedName name="Wtan1" localSheetId="18">#REF!</definedName>
    <definedName name="Wtan1" localSheetId="21">[11]Basicrates!$D$96</definedName>
    <definedName name="Wtan1" localSheetId="25">[11]Basicrates!$D$96</definedName>
    <definedName name="Wtan1" localSheetId="15">#REF!</definedName>
    <definedName name="Wtan1">#REF!</definedName>
    <definedName name="wu" localSheetId="21">#REF!</definedName>
    <definedName name="wu" localSheetId="25">#REF!</definedName>
    <definedName name="wu" localSheetId="15">#REF!</definedName>
    <definedName name="wu">#REF!</definedName>
    <definedName name="ww" localSheetId="22">#REF!</definedName>
    <definedName name="ww" localSheetId="20">#REF!</definedName>
    <definedName name="ww">#REF!</definedName>
    <definedName name="www" localSheetId="22">#REF!</definedName>
    <definedName name="www" localSheetId="4">#REF!</definedName>
    <definedName name="www" localSheetId="20">#REF!</definedName>
    <definedName name="www">#REF!</definedName>
    <definedName name="wwww" hidden="1">#REF!</definedName>
    <definedName name="x" localSheetId="22">#REF!</definedName>
    <definedName name="x" localSheetId="20">#REF!</definedName>
    <definedName name="x" localSheetId="3">#REF!</definedName>
    <definedName name="x">#REF!</definedName>
    <definedName name="X_1">"#REF!"</definedName>
    <definedName name="X_2">"#REF!"</definedName>
    <definedName name="X0G" localSheetId="18">#REF!</definedName>
    <definedName name="X0G">#REF!</definedName>
    <definedName name="x1byr1" localSheetId="18">#REF!</definedName>
    <definedName name="x1byr1">#REF!</definedName>
    <definedName name="x1x" localSheetId="18">#REF!</definedName>
    <definedName name="x1x" localSheetId="21">#REF!</definedName>
    <definedName name="x1x" localSheetId="25">#REF!</definedName>
    <definedName name="x1x">#REF!</definedName>
    <definedName name="X2G">#REF!</definedName>
    <definedName name="x2x" localSheetId="21">#REF!</definedName>
    <definedName name="x2x" localSheetId="25">#REF!</definedName>
    <definedName name="x2x">#REF!</definedName>
    <definedName name="x3x" localSheetId="21">#REF!</definedName>
    <definedName name="x3x" localSheetId="25">#REF!</definedName>
    <definedName name="x3x">#REF!</definedName>
    <definedName name="xas">#REF!</definedName>
    <definedName name="xbyr">#REF!</definedName>
    <definedName name="xc" hidden="1">{"form-D1",#N/A,FALSE,"FORM-D1";"form-D1_amt",#N/A,FALSE,"FORM-D1"}</definedName>
    <definedName name="xd">#REF!</definedName>
    <definedName name="xdfgzx">#REF!</definedName>
    <definedName name="Xl" localSheetId="22">#REF!</definedName>
    <definedName name="Xl" localSheetId="20">#REF!</definedName>
    <definedName name="Xl">#REF!</definedName>
    <definedName name="Xl___0">#REF!</definedName>
    <definedName name="Xl___13">#REF!</definedName>
    <definedName name="Xm">#REF!</definedName>
    <definedName name="XREF_COLUMN_1" hidden="1">#REF!</definedName>
    <definedName name="XREF_COLUMN_10" hidden="1">#REF!</definedName>
    <definedName name="XREF_COLUMN_11" hidden="1">#REF!</definedName>
    <definedName name="XREF_COLUMN_12" hidden="1">#REF!</definedName>
    <definedName name="XREF_COLUMN_13" hidden="1">#REF!</definedName>
    <definedName name="XREF_COLUMN_14" hidden="1">#REF!</definedName>
    <definedName name="XREF_COLUMN_15" hidden="1">#REF!</definedName>
    <definedName name="XREF_COLUMN_16" hidden="1">#REF!</definedName>
    <definedName name="XREF_COLUMN_17" hidden="1">#REF!</definedName>
    <definedName name="XREF_COLUMN_18" hidden="1">#REF!</definedName>
    <definedName name="XREF_COLUMN_19" hidden="1">#REF!</definedName>
    <definedName name="XREF_COLUMN_1yyyyyyyy" hidden="1">#REF!</definedName>
    <definedName name="XREF_COLUMN_2" hidden="1">#REF!</definedName>
    <definedName name="XREF_COLUMN_20" hidden="1">#REF!</definedName>
    <definedName name="XREF_COLUMN_21" hidden="1">#REF!</definedName>
    <definedName name="XREF_COLUMN_22" hidden="1">#REF!</definedName>
    <definedName name="XREF_COLUMN_3" hidden="1">#REF!</definedName>
    <definedName name="XREF_COLUMN_4" hidden="1">#REF!</definedName>
    <definedName name="XREF_COLUMN_5" hidden="1">#REF!</definedName>
    <definedName name="XREF_COLUMN_6" hidden="1">#REF!</definedName>
    <definedName name="XREF_COLUMN_7" hidden="1">#REF!</definedName>
    <definedName name="XREF_COLUMN_8" hidden="1">#REF!</definedName>
    <definedName name="XREF_COLUMN_9" hidden="1">#REF!</definedName>
    <definedName name="XRefActiveRow" hidden="1">#REF!</definedName>
    <definedName name="XRefColumnsCount" hidden="1">20</definedName>
    <definedName name="XRefCopy1" localSheetId="2" hidden="1">#REF!</definedName>
    <definedName name="XRefCopy1" localSheetId="22" hidden="1">#REF!</definedName>
    <definedName name="XRefCopy1" localSheetId="15" hidden="1">#REF!</definedName>
    <definedName name="XRefCopy1" localSheetId="20" hidden="1">#REF!</definedName>
    <definedName name="XRefCopy1" hidden="1">#REF!</definedName>
    <definedName name="XRefCopy10" localSheetId="2" hidden="1">#REF!</definedName>
    <definedName name="XRefCopy10" localSheetId="22" hidden="1">#REF!</definedName>
    <definedName name="XRefCopy10" localSheetId="20" hidden="1">#REF!</definedName>
    <definedName name="XRefCopy10" hidden="1">#REF!</definedName>
    <definedName name="XRefCopy10Row" localSheetId="2" hidden="1">#REF!</definedName>
    <definedName name="XRefCopy10Row" localSheetId="22" hidden="1">#REF!</definedName>
    <definedName name="XRefCopy10Row" localSheetId="2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#REF!</definedName>
    <definedName name="XRefCopy13Row" hidden="1">#REF!</definedName>
    <definedName name="XRefCopy14" hidden="1">#REF!</definedName>
    <definedName name="XRefCopy14Row" hidden="1">#REF!</definedName>
    <definedName name="XRefCopy15" hidden="1">#REF!</definedName>
    <definedName name="XRefCopy15Row" hidden="1">#REF!</definedName>
    <definedName name="XRefCopy16" hidden="1">#REF!</definedName>
    <definedName name="XRefCopy16Row" hidden="1">#REF!</definedName>
    <definedName name="XRefCopy17" hidden="1">#REF!</definedName>
    <definedName name="XRefCopy17Row" hidden="1">#REF!</definedName>
    <definedName name="XRefCopy18" hidden="1">#REF!</definedName>
    <definedName name="XRefCopy18Row" hidden="1">#REF!</definedName>
    <definedName name="XRefCopy19" hidden="1">#REF!</definedName>
    <definedName name="XRefCopy19Row" hidden="1">#REF!</definedName>
    <definedName name="XRefCopy1Row" hidden="1">#REF!</definedName>
    <definedName name="XRefCopy2" hidden="1">#REF!</definedName>
    <definedName name="XRefCopy20" hidden="1">#REF!</definedName>
    <definedName name="XRefCopy20Row" hidden="1">#REF!</definedName>
    <definedName name="XRefCopy21" hidden="1">#REF!</definedName>
    <definedName name="XRefCopy21Row" hidden="1">#REF!</definedName>
    <definedName name="XRefCopy22" hidden="1">#REF!</definedName>
    <definedName name="XRefCopy22Row" hidden="1">#REF!</definedName>
    <definedName name="XRefCopy23" hidden="1">#REF!</definedName>
    <definedName name="XRefCopy23Row" hidden="1">#REF!</definedName>
    <definedName name="XRefCopy24" hidden="1">#REF!</definedName>
    <definedName name="XRefCopy24Row" hidden="1">#REF!</definedName>
    <definedName name="XRefCopy25" hidden="1">#REF!</definedName>
    <definedName name="XRefCopy25Row" hidden="1">#REF!</definedName>
    <definedName name="XRefCopy26" hidden="1">#REF!</definedName>
    <definedName name="XRefCopy27" hidden="1">#REF!</definedName>
    <definedName name="XRefCopy27Row" hidden="1">#REF!</definedName>
    <definedName name="XRefCopy28" hidden="1">#REF!</definedName>
    <definedName name="XRefCopy28Row" hidden="1">#REF!</definedName>
    <definedName name="XRefCopy29" hidden="1">#REF!</definedName>
    <definedName name="XRefCopy29Row" hidden="1">#REF!</definedName>
    <definedName name="XRefCopy2Row" hidden="1">#REF!</definedName>
    <definedName name="XRefCopy3" hidden="1">#REF!</definedName>
    <definedName name="XRefCopy30" hidden="1">#REF!</definedName>
    <definedName name="XRefCopy30Row" hidden="1">#REF!</definedName>
    <definedName name="XRefCopy31" hidden="1">#REF!</definedName>
    <definedName name="XRefCopy31Row" hidden="1">#REF!</definedName>
    <definedName name="XRefCopy32" hidden="1">#REF!</definedName>
    <definedName name="XRefCopy32Row" hidden="1">#REF!</definedName>
    <definedName name="XRefCopy33" hidden="1">#REF!</definedName>
    <definedName name="XRefCopy33Row" hidden="1">#REF!</definedName>
    <definedName name="XRefCopy34" hidden="1">#REF!</definedName>
    <definedName name="XRefCopy34Row" hidden="1">#REF!</definedName>
    <definedName name="XRefCopy35" hidden="1">#REF!</definedName>
    <definedName name="XRefCopy35Row" hidden="1">#REF!</definedName>
    <definedName name="XRefCopy36" hidden="1">#REF!</definedName>
    <definedName name="XRefCopy36Row" hidden="1">#REF!</definedName>
    <definedName name="XRefCopy37" hidden="1">#REF!</definedName>
    <definedName name="XRefCopy37Row" hidden="1">#REF!</definedName>
    <definedName name="XRefCopy38" hidden="1">#REF!</definedName>
    <definedName name="XRefCopy38Row" hidden="1">#REF!</definedName>
    <definedName name="XRefCopy39" hidden="1">#REF!</definedName>
    <definedName name="XRefCopy39Row" hidden="1">#REF!</definedName>
    <definedName name="XRefCopy3Row" hidden="1">#REF!</definedName>
    <definedName name="XRefCopy40" hidden="1">#REF!</definedName>
    <definedName name="XRefCopy40Row" hidden="1">#REF!</definedName>
    <definedName name="XRefCopy41" hidden="1">#REF!</definedName>
    <definedName name="XRefCopy41Row" hidden="1">#REF!</definedName>
    <definedName name="XRefCopy42" hidden="1">#REF!</definedName>
    <definedName name="XRefCopy42Row" hidden="1">#REF!</definedName>
    <definedName name="XRefCopy43" hidden="1">#REF!</definedName>
    <definedName name="XRefCopy43Row" hidden="1">#REF!</definedName>
    <definedName name="XRefCopy44" hidden="1">#REF!</definedName>
    <definedName name="XRefCopy44Row" hidden="1">#REF!</definedName>
    <definedName name="XRefCopy45" hidden="1">#REF!</definedName>
    <definedName name="XRefCopy45Row" hidden="1">#REF!</definedName>
    <definedName name="XRefCopy46" hidden="1">#REF!</definedName>
    <definedName name="XRefCopy46Row" hidden="1">#REF!</definedName>
    <definedName name="XRefCopy47" hidden="1">#REF!</definedName>
    <definedName name="XRefCopy47Row" hidden="1">#REF!</definedName>
    <definedName name="XRefCopy48" hidden="1">#REF!</definedName>
    <definedName name="XRefCopy48Row" hidden="1">#REF!</definedName>
    <definedName name="XRefCopy49Row" hidden="1">#REF!</definedName>
    <definedName name="XRefCopy4Row" hidden="1">#REF!</definedName>
    <definedName name="XRefCopy5" hidden="1">#REF!</definedName>
    <definedName name="XRefCopy50" hidden="1">#REF!</definedName>
    <definedName name="XRefCopy50Row" hidden="1">#REF!</definedName>
    <definedName name="XRefCopy51" hidden="1">#REF!</definedName>
    <definedName name="XRefCopy51Row" hidden="1">#REF!</definedName>
    <definedName name="XRefCopy52" hidden="1">#REF!</definedName>
    <definedName name="XRefCopy52Row" hidden="1">#REF!</definedName>
    <definedName name="XRefCopy53" hidden="1">#REF!</definedName>
    <definedName name="XRefCopy53Row" hidden="1">#REF!</definedName>
    <definedName name="XRefCopy54" hidden="1">#REF!</definedName>
    <definedName name="XRefCopy54Row" hidden="1">#REF!</definedName>
    <definedName name="XRefCopy55" hidden="1">#REF!</definedName>
    <definedName name="XRefCopy55Row" hidden="1">#REF!</definedName>
    <definedName name="XRefCopy56" hidden="1">#REF!</definedName>
    <definedName name="XRefCopy56Row" hidden="1">#REF!</definedName>
    <definedName name="XRefCopy57" hidden="1">#REF!</definedName>
    <definedName name="XRefCopy57Row" hidden="1">#REF!</definedName>
    <definedName name="XRefCopy58" hidden="1">#REF!</definedName>
    <definedName name="XRefCopy59" hidden="1">#REF!</definedName>
    <definedName name="XRefCopy59Row" hidden="1">#REF!</definedName>
    <definedName name="XRefCopy5Row" hidden="1">#REF!</definedName>
    <definedName name="XRefCopy6" hidden="1">#REF!</definedName>
    <definedName name="XRefCopy60" hidden="1">#REF!</definedName>
    <definedName name="XRefCopy60Row" hidden="1">#REF!</definedName>
    <definedName name="XRefCopy62" hidden="1">#REF!</definedName>
    <definedName name="XRefCopy62Row" hidden="1">#REF!</definedName>
    <definedName name="XRefCopy63" hidden="1">#REF!</definedName>
    <definedName name="XRefCopy63Row" hidden="1">#REF!</definedName>
    <definedName name="XRefCopy64" hidden="1">#REF!</definedName>
    <definedName name="XRefCopy64Row" hidden="1">#REF!</definedName>
    <definedName name="XRefCopy65" hidden="1">#REF!</definedName>
    <definedName name="XRefCopy65Row" hidden="1">#REF!</definedName>
    <definedName name="XRefCopy68" hidden="1">#REF!</definedName>
    <definedName name="XRefCopy68Row" hidden="1">#REF!</definedName>
    <definedName name="XRefCopy69" hidden="1">#REF!</definedName>
    <definedName name="XRefCopy69Row" hidden="1">#REF!</definedName>
    <definedName name="XRefCopy6Row" hidden="1">#REF!</definedName>
    <definedName name="XRefCopy7" hidden="1">#REF!</definedName>
    <definedName name="XRefCopy70" hidden="1">#REF!</definedName>
    <definedName name="XRefCopy70Row" hidden="1">#REF!</definedName>
    <definedName name="XRefCopy7Row" hidden="1">#REF!</definedName>
    <definedName name="XRefCopy8" hidden="1">#REF!</definedName>
    <definedName name="XRefCopy8Row" hidden="1">#REF!</definedName>
    <definedName name="XRefCopy9" hidden="1">#REF!</definedName>
    <definedName name="XRefCopy9Row" hidden="1">#REF!</definedName>
    <definedName name="XRefCopyRangeCount" hidden="1">56</definedName>
    <definedName name="XRefPaste10" localSheetId="2" hidden="1">#REF!</definedName>
    <definedName name="XRefPaste10" localSheetId="22" hidden="1">#REF!</definedName>
    <definedName name="XRefPaste10" localSheetId="15" hidden="1">#REF!</definedName>
    <definedName name="XRefPaste10" localSheetId="20" hidden="1">#REF!</definedName>
    <definedName name="XRefPaste10" hidden="1">#REF!</definedName>
    <definedName name="XRefPaste10Row" localSheetId="2" hidden="1">#REF!</definedName>
    <definedName name="XRefPaste10Row" localSheetId="22" hidden="1">#REF!</definedName>
    <definedName name="XRefPaste10Row" localSheetId="20" hidden="1">#REF!</definedName>
    <definedName name="XRefPaste10Row" hidden="1">#REF!</definedName>
    <definedName name="XRefPaste11" localSheetId="2" hidden="1">#REF!</definedName>
    <definedName name="XRefPaste11" localSheetId="22" hidden="1">#REF!</definedName>
    <definedName name="XRefPaste11" localSheetId="20" hidden="1">#REF!</definedName>
    <definedName name="XRefPaste11" hidden="1">#REF!</definedName>
    <definedName name="XRefPaste11Row" hidden="1">#REF!</definedName>
    <definedName name="XRefPaste12" hidden="1">#REF!</definedName>
    <definedName name="XRefPaste12Row" hidden="1">#REF!</definedName>
    <definedName name="XRefPaste13" hidden="1">#REF!</definedName>
    <definedName name="XRefPaste13Row" hidden="1">#REF!</definedName>
    <definedName name="XRefPaste14" hidden="1">#REF!</definedName>
    <definedName name="XRefPaste14Row" hidden="1">#REF!</definedName>
    <definedName name="XRefPaste15" hidden="1">#REF!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 hidden="1">#REF!</definedName>
    <definedName name="XRefPaste18Row" hidden="1">#REF!</definedName>
    <definedName name="XRefPaste19" hidden="1">#REF!</definedName>
    <definedName name="XRefPaste19Row" hidden="1">#REF!</definedName>
    <definedName name="XRefPaste1Row" hidden="1">#REF!</definedName>
    <definedName name="XRefPaste2" hidden="1">#REF!</definedName>
    <definedName name="XRefPaste20" hidden="1">#REF!</definedName>
    <definedName name="XRefPaste20Row" hidden="1">#REF!</definedName>
    <definedName name="XRefPaste21" hidden="1">#REF!</definedName>
    <definedName name="XRefPaste21Row" hidden="1">#REF!</definedName>
    <definedName name="XRefPaste22" hidden="1">#REF!</definedName>
    <definedName name="XRefPaste22Row" hidden="1">#REF!</definedName>
    <definedName name="XRefPaste23" hidden="1">#REF!</definedName>
    <definedName name="XRefPaste23Row" hidden="1">#REF!</definedName>
    <definedName name="XRefPaste24" hidden="1">#REF!</definedName>
    <definedName name="XRefPaste24Row" hidden="1">#REF!</definedName>
    <definedName name="XRefPaste25" hidden="1">#REF!</definedName>
    <definedName name="XRefPaste25Row" hidden="1">#REF!</definedName>
    <definedName name="XRefPaste26" hidden="1">#REF!</definedName>
    <definedName name="XRefPaste26Row" hidden="1">#REF!</definedName>
    <definedName name="XRefPaste27" hidden="1">#REF!</definedName>
    <definedName name="XRefPaste27Row" hidden="1">#REF!</definedName>
    <definedName name="XRefPaste28" hidden="1">#REF!</definedName>
    <definedName name="XRefPaste28Row" hidden="1">#REF!</definedName>
    <definedName name="XRefPaste29" hidden="1">#REF!</definedName>
    <definedName name="XRefPaste29Row" hidden="1">#REF!</definedName>
    <definedName name="XRefPaste2Row" hidden="1">#REF!</definedName>
    <definedName name="XRefPaste3" hidden="1">#REF!</definedName>
    <definedName name="XRefPaste30" hidden="1">#REF!</definedName>
    <definedName name="XRefPaste30Row" hidden="1">#REF!</definedName>
    <definedName name="XRefPaste31" hidden="1">#REF!</definedName>
    <definedName name="XRefPaste31Row" hidden="1">#REF!</definedName>
    <definedName name="XRefPaste32" hidden="1">#REF!</definedName>
    <definedName name="XRefPaste32Row" hidden="1">#REF!</definedName>
    <definedName name="XRefPaste33" hidden="1">#REF!</definedName>
    <definedName name="XRefPaste33Row" hidden="1">#REF!</definedName>
    <definedName name="XRefPaste34" hidden="1">#REF!</definedName>
    <definedName name="XRefPaste34Row" hidden="1">#REF!</definedName>
    <definedName name="XRefPaste35" hidden="1">#REF!</definedName>
    <definedName name="XRefPaste35Row" hidden="1">#REF!</definedName>
    <definedName name="XRefPaste36" hidden="1">#REF!</definedName>
    <definedName name="XRefPaste36Row" hidden="1">#REF!</definedName>
    <definedName name="XRefPaste37" hidden="1">#REF!</definedName>
    <definedName name="XRefPaste37Row" hidden="1">#REF!</definedName>
    <definedName name="XRefPaste38" hidden="1">#REF!</definedName>
    <definedName name="XRefPaste38Row" hidden="1">#REF!</definedName>
    <definedName name="XRefPaste39" hidden="1">#REF!</definedName>
    <definedName name="XRefPaste39Row" hidden="1">#REF!</definedName>
    <definedName name="XRefPaste3Row" hidden="1">#REF!</definedName>
    <definedName name="XRefPaste4" hidden="1">#REF!</definedName>
    <definedName name="XRefPaste42" hidden="1">#REF!</definedName>
    <definedName name="XRefPaste42Row" hidden="1">#REF!</definedName>
    <definedName name="XRefPaste43" hidden="1">#REF!</definedName>
    <definedName name="XRefPaste43Row" hidden="1">#REF!</definedName>
    <definedName name="XRefPaste44Row" hidden="1">#REF!</definedName>
    <definedName name="XRefPaste45Row" hidden="1">#REF!</definedName>
    <definedName name="XRefPaste4Row" hidden="1">#REF!</definedName>
    <definedName name="XRefPaste5" hidden="1">#REF!</definedName>
    <definedName name="XRefPaste50" hidden="1">#REF!</definedName>
    <definedName name="XRefPaste50Row" hidden="1">#REF!</definedName>
    <definedName name="XRefPaste51" hidden="1">#REF!</definedName>
    <definedName name="XRefPaste51Row" hidden="1">#REF!</definedName>
    <definedName name="XRefPaste5Row" hidden="1">#REF!</definedName>
    <definedName name="XRefPaste6" hidden="1">#REF!</definedName>
    <definedName name="XRefPaste6Row" hidden="1">#REF!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45</definedName>
    <definedName name="xs">#REF!</definedName>
    <definedName name="Xso">#REF!</definedName>
    <definedName name="xt">#REF!</definedName>
    <definedName name="XX" localSheetId="2">#REF!</definedName>
    <definedName name="XX" localSheetId="22">#REF!</definedName>
    <definedName name="XX" localSheetId="15">#REF!</definedName>
    <definedName name="XX" localSheetId="20">#REF!</definedName>
    <definedName name="XX">#REF!</definedName>
    <definedName name="xxh02">[25]CAL!#REF!</definedName>
    <definedName name="xxh03">[25]CAL!#REF!</definedName>
    <definedName name="xxx" localSheetId="2">#REF!</definedName>
    <definedName name="xxx" localSheetId="21">#REF!</definedName>
    <definedName name="xxx" localSheetId="25">#REF!</definedName>
    <definedName name="xxx">#REF!</definedName>
    <definedName name="XXXX">#REF!</definedName>
    <definedName name="XXXXX">#REF!</definedName>
    <definedName name="XYZ" localSheetId="2">#REF!</definedName>
    <definedName name="XYZ">#REF!</definedName>
    <definedName name="xzq">#REF!</definedName>
    <definedName name="y" hidden="1">#REF!</definedName>
    <definedName name="y_strainer">#REF!</definedName>
    <definedName name="Y0">#REF!</definedName>
    <definedName name="Yen" localSheetId="22">#REF!</definedName>
    <definedName name="Yen" localSheetId="20">#REF!</definedName>
    <definedName name="Yen">#REF!</definedName>
    <definedName name="YG">#REF!</definedName>
    <definedName name="ygk"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18"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1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njg">#REF!</definedName>
    <definedName name="yhh" localSheetId="18">#REF!</definedName>
    <definedName name="yhh">#REF!</definedName>
    <definedName name="yit" localSheetId="18">#REF!</definedName>
    <definedName name="yit" localSheetId="21">#REF!</definedName>
    <definedName name="yit" localSheetId="25">#REF!</definedName>
    <definedName name="yit">#REF!</definedName>
    <definedName name="yry" localSheetId="18">#REF!</definedName>
    <definedName name="yry" localSheetId="21">#REF!</definedName>
    <definedName name="yry" localSheetId="25">#REF!</definedName>
    <definedName name="yry">#REF!</definedName>
    <definedName name="ys">#REF!</definedName>
    <definedName name="ysat" localSheetId="2">'[168]lc 21'!$V$15</definedName>
    <definedName name="ysat" localSheetId="18">#REF!</definedName>
    <definedName name="ysat" localSheetId="21">'[168]lc 21'!$V$15</definedName>
    <definedName name="ysat" localSheetId="25">'[168]lc 21'!$V$15</definedName>
    <definedName name="ysat" localSheetId="15">#REF!</definedName>
    <definedName name="ysat">#REF!</definedName>
    <definedName name="ysub" localSheetId="2">'[168]lc 21'!$V$17</definedName>
    <definedName name="ysub" localSheetId="18">#REF!</definedName>
    <definedName name="ysub" localSheetId="21">'[168]lc 21'!$V$17</definedName>
    <definedName name="ysub" localSheetId="25">'[168]lc 21'!$V$17</definedName>
    <definedName name="ysub" localSheetId="15">#REF!</definedName>
    <definedName name="ysub">#REF!</definedName>
    <definedName name="yt5ft">#REF!</definedName>
    <definedName name="ytfytfvg">#REF!</definedName>
    <definedName name="yy" localSheetId="2">#REF!</definedName>
    <definedName name="yy" localSheetId="22">#REF!</definedName>
    <definedName name="yy" localSheetId="20">#REF!</definedName>
    <definedName name="yy">#REF!</definedName>
    <definedName name="yyy" localSheetId="2" hidden="1">{"'PROFITABILITY'!$A$1:$F$45"}</definedName>
    <definedName name="yyy" localSheetId="22" hidden="1">{"'PROFITABILITY'!$A$1:$F$45"}</definedName>
    <definedName name="yyy" localSheetId="18" hidden="1">{"'PROFITABILITY'!$A$1:$F$45"}</definedName>
    <definedName name="yyy" localSheetId="21" hidden="1">{"'PROFITABILITY'!$A$1:$F$45"}</definedName>
    <definedName name="yyy" localSheetId="25" hidden="1">{"'PROFITABILITY'!$A$1:$F$45"}</definedName>
    <definedName name="yyy" localSheetId="15" hidden="1">{"'PROFITABILITY'!$A$1:$F$45"}</definedName>
    <definedName name="yyy" localSheetId="20" hidden="1">{"'PROFITABILITY'!$A$1:$F$45"}</definedName>
    <definedName name="yyy" hidden="1">{"'PROFITABILITY'!$A$1:$F$45"}</definedName>
    <definedName name="yyy1" localSheetId="2" hidden="1">{"'PROFITABILITY'!$A$1:$F$45"}</definedName>
    <definedName name="yyy1" localSheetId="22" hidden="1">{"'PROFITABILITY'!$A$1:$F$45"}</definedName>
    <definedName name="yyy1" localSheetId="18" hidden="1">{"'PROFITABILITY'!$A$1:$F$45"}</definedName>
    <definedName name="yyy1" localSheetId="21" hidden="1">{"'PROFITABILITY'!$A$1:$F$45"}</definedName>
    <definedName name="yyy1" localSheetId="25" hidden="1">{"'PROFITABILITY'!$A$1:$F$45"}</definedName>
    <definedName name="yyy1" localSheetId="15" hidden="1">{"'PROFITABILITY'!$A$1:$F$45"}</definedName>
    <definedName name="yyy1" localSheetId="20" hidden="1">{"'PROFITABILITY'!$A$1:$F$45"}</definedName>
    <definedName name="yyy1" hidden="1">{"'PROFITABILITY'!$A$1:$F$45"}</definedName>
    <definedName name="yyyyyyyyyyy">#REF!</definedName>
    <definedName name="z" localSheetId="2" hidden="1">{"'PROFITABILITY'!$A$1:$F$45"}</definedName>
    <definedName name="z" localSheetId="22" hidden="1">{"'PROFITABILITY'!$A$1:$F$45"}</definedName>
    <definedName name="z" localSheetId="18" hidden="1">{"'PROFITABILITY'!$A$1:$F$45"}</definedName>
    <definedName name="z" localSheetId="21" hidden="1">{"'PROFITABILITY'!$A$1:$F$45"}</definedName>
    <definedName name="z" localSheetId="25" hidden="1">{"'PROFITABILITY'!$A$1:$F$45"}</definedName>
    <definedName name="Z" localSheetId="15">#REF!</definedName>
    <definedName name="z" localSheetId="20" hidden="1">{"'PROFITABILITY'!$A$1:$F$45"}</definedName>
    <definedName name="z" hidden="1">{"'PROFITABILITY'!$A$1:$F$45"}</definedName>
    <definedName name="z0at">#REF!</definedName>
    <definedName name="Z0eq138">#REF!</definedName>
    <definedName name="Z0eq4.16">#REF!</definedName>
    <definedName name="Z0G">#REF!</definedName>
    <definedName name="Z0p">#REF!</definedName>
    <definedName name="Z0ps">#REF!</definedName>
    <definedName name="Z0s">#REF!</definedName>
    <definedName name="Z0So">#REF!</definedName>
    <definedName name="Z0t">#REF!</definedName>
    <definedName name="Z1A">#REF!</definedName>
    <definedName name="z1at">#REF!</definedName>
    <definedName name="Z1eq138">#REF!</definedName>
    <definedName name="Z1eq4.16">#REF!</definedName>
    <definedName name="Z1G">#REF!</definedName>
    <definedName name="Z1p">#REF!</definedName>
    <definedName name="Z1ps">#REF!</definedName>
    <definedName name="Z1s">#REF!</definedName>
    <definedName name="Z1so">#REF!</definedName>
    <definedName name="Z1t">#REF!</definedName>
    <definedName name="Z1x">#REF!</definedName>
    <definedName name="Z1y">#REF!</definedName>
    <definedName name="Z2A">#REF!</definedName>
    <definedName name="z2at">#REF!</definedName>
    <definedName name="Z2eq138">#REF!</definedName>
    <definedName name="Z2eq4.16">#REF!</definedName>
    <definedName name="Z2G">#REF!</definedName>
    <definedName name="Z2p">#REF!</definedName>
    <definedName name="Z2ps">#REF!</definedName>
    <definedName name="Z2s">#REF!</definedName>
    <definedName name="Z2So">#REF!</definedName>
    <definedName name="Z2t">#REF!</definedName>
    <definedName name="Z2x">#REF!</definedName>
    <definedName name="z2y">#REF!</definedName>
    <definedName name="za" localSheetId="21">#REF!</definedName>
    <definedName name="za" localSheetId="25">#REF!</definedName>
    <definedName name="za">#REF!</definedName>
    <definedName name="ZAA">#REF!</definedName>
    <definedName name="zae">#REF!</definedName>
    <definedName name="Zbat">#REF!</definedName>
    <definedName name="Zch">#REF!</definedName>
    <definedName name="zcvnsfgf" localSheetId="2">'[169]BOQ Distribution'!$A$5:$G$24</definedName>
    <definedName name="zcvnsfgf" localSheetId="18">#REF!</definedName>
    <definedName name="zcvnsfgf" localSheetId="21">'[169]BOQ Distribution'!$A$5:$G$24</definedName>
    <definedName name="zcvnsfgf" localSheetId="25">'[169]BOQ Distribution'!$A$5:$G$24</definedName>
    <definedName name="zcvnsfgf" localSheetId="15">#REF!</definedName>
    <definedName name="zcvnsfgf">#REF!</definedName>
    <definedName name="zdr">#REF!</definedName>
    <definedName name="Ze" localSheetId="15">#REF!</definedName>
    <definedName name="Ze">#REF!</definedName>
    <definedName name="Zeq00.48" localSheetId="15">#REF!</definedName>
    <definedName name="Zeq00.48">#REF!</definedName>
    <definedName name="zeq10.48">#REF!</definedName>
    <definedName name="Zeq20.48">#REF!</definedName>
    <definedName name="zes">#REF!</definedName>
    <definedName name="zet0">#REF!</definedName>
    <definedName name="zet75">#REF!</definedName>
    <definedName name="zeta">#REF!</definedName>
    <definedName name="ZG">#REF!</definedName>
    <definedName name="Zh">#REF!</definedName>
    <definedName name="zl" localSheetId="22">#REF!</definedName>
    <definedName name="zl" localSheetId="20">#REF!</definedName>
    <definedName name="zl">#REF!</definedName>
    <definedName name="zl___0">#REF!</definedName>
    <definedName name="zl___13">#REF!</definedName>
    <definedName name="zlpu">#REF!</definedName>
    <definedName name="zlpu___0">#REF!</definedName>
    <definedName name="zlpu___13">#REF!</definedName>
    <definedName name="Zm" localSheetId="21">#REF!</definedName>
    <definedName name="Zm" localSheetId="25">#REF!</definedName>
    <definedName name="Zm">#REF!</definedName>
    <definedName name="znDonnéesRelais">#REF!</definedName>
    <definedName name="zngr">#REF!</definedName>
    <definedName name="znTypesRelais">#REF!</definedName>
    <definedName name="Zone_impres_MI">#REF!</definedName>
    <definedName name="zp">#REF!</definedName>
    <definedName name="Zps">#REF!</definedName>
    <definedName name="zpsb">#REF!</definedName>
    <definedName name="Zpt">#REF!</definedName>
    <definedName name="zptb">#REF!</definedName>
    <definedName name="ZR">#REF!</definedName>
    <definedName name="zs">#REF!</definedName>
    <definedName name="zs___0">#REF!</definedName>
    <definedName name="zs___13">#REF!</definedName>
    <definedName name="ZS0">#REF!</definedName>
    <definedName name="zsdfgzsd">#REF!</definedName>
    <definedName name="zsdfs">#REF!</definedName>
    <definedName name="zsdfzds">#REF!</definedName>
    <definedName name="zsdrfsdz">#REF!</definedName>
    <definedName name="zsdvz">#REF!</definedName>
    <definedName name="zsdzsd">#REF!</definedName>
    <definedName name="ZSo">#REF!</definedName>
    <definedName name="Zspan">#REF!</definedName>
    <definedName name="zspu">#REF!</definedName>
    <definedName name="zspu___0">#REF!</definedName>
    <definedName name="zspu___13">#REF!</definedName>
    <definedName name="ZSS">#REF!</definedName>
    <definedName name="ZSS___0">#REF!</definedName>
    <definedName name="ZSS___13">#REF!</definedName>
    <definedName name="zssderr">#REF!</definedName>
    <definedName name="Zst">#REF!</definedName>
    <definedName name="zstb">#REF!</definedName>
    <definedName name="zsxfdfg">#REF!</definedName>
    <definedName name="Zt">#REF!</definedName>
    <definedName name="ztpu">#REF!</definedName>
    <definedName name="ztpu___0">#REF!</definedName>
    <definedName name="ztpu___13">#REF!</definedName>
    <definedName name="zUI228">#REF!</definedName>
    <definedName name="Zusammenfassung">#REF!</definedName>
    <definedName name="zxdfgzd">#REF!</definedName>
    <definedName name="ZY">#REF!</definedName>
    <definedName name="ZY___0">#REF!</definedName>
    <definedName name="ZY___13">#REF!</definedName>
    <definedName name="zz" localSheetId="21">#REF!</definedName>
    <definedName name="zz" localSheetId="25">#REF!</definedName>
    <definedName name="zz">#REF!</definedName>
    <definedName name="ZZZ" localSheetId="2" hidden="1">{"'PROFITABILITY'!$A$1:$F$45"}</definedName>
    <definedName name="ZZZ" localSheetId="22" hidden="1">{"'PROFITABILITY'!$A$1:$F$45"}</definedName>
    <definedName name="ZZZ" localSheetId="18" hidden="1">{"'PROFITABILITY'!$A$1:$F$45"}</definedName>
    <definedName name="ZZZ" localSheetId="21" hidden="1">{"'PROFITABILITY'!$A$1:$F$45"}</definedName>
    <definedName name="ZZZ" localSheetId="25" hidden="1">{"'PROFITABILITY'!$A$1:$F$45"}</definedName>
    <definedName name="ZZZ" localSheetId="15" hidden="1">{"'PROFITABILITY'!$A$1:$F$45"}</definedName>
    <definedName name="ZZZ" localSheetId="20" hidden="1">{"'PROFITABILITY'!$A$1:$F$45"}</definedName>
    <definedName name="ZZZ" hidden="1">{"'PROFITABILITY'!$A$1:$F$45"}</definedName>
    <definedName name="ZZZZ">#REF!</definedName>
    <definedName name="zzzzzz">#REF!</definedName>
    <definedName name="π">PI()</definedName>
    <definedName name="ガス_灯油混焼" localSheetId="2">#REF!</definedName>
    <definedName name="ガス_灯油混焼" localSheetId="22">#REF!</definedName>
    <definedName name="ガス_灯油混焼" localSheetId="15">#REF!</definedName>
    <definedName name="ガス_灯油混焼" localSheetId="20">#REF!</definedName>
    <definedName name="ガス_灯油混焼">#REF!</definedName>
    <definedName name="صص">#N/A</definedName>
    <definedName name="قغغغ">#N/A</definedName>
    <definedName name="كبرببح">#N/A</definedName>
    <definedName name="محكنج">#N/A</definedName>
    <definedName name="نتمهحت">#N/A</definedName>
    <definedName name="يثظثتكنم">#N/A</definedName>
    <definedName name="ينتثيمنثي">#N/A</definedName>
    <definedName name="ينمتاستا">#N/A</definedName>
    <definedName name="간경1" localSheetId="2">#REF!</definedName>
    <definedName name="간경1" localSheetId="22">#REF!</definedName>
    <definedName name="간경1" localSheetId="15">#REF!</definedName>
    <definedName name="간경1" localSheetId="20">#REF!</definedName>
    <definedName name="간경1">#REF!</definedName>
    <definedName name="간경2" localSheetId="2">#REF!</definedName>
    <definedName name="간경2" localSheetId="22">#REF!</definedName>
    <definedName name="간경2" localSheetId="20">#REF!</definedName>
    <definedName name="간경2">#REF!</definedName>
    <definedName name="간경3" localSheetId="2">#REF!</definedName>
    <definedName name="간경3">#REF!</definedName>
    <definedName name="간경4">#REF!</definedName>
    <definedName name="간노1">#REF!</definedName>
    <definedName name="간노2">#REF!</definedName>
    <definedName name="간재">#REF!</definedName>
    <definedName name="감가">#REF!</definedName>
    <definedName name="건축">#REF!</definedName>
    <definedName name="견적비교">#REF!</definedName>
    <definedName name="결산정리">#REF!</definedName>
    <definedName name="결산조정계정">#REF!</definedName>
    <definedName name="계정">#REF!</definedName>
    <definedName name="공">#REF!</definedName>
    <definedName name="공장">#REF!</definedName>
    <definedName name="공종">#REF!</definedName>
    <definedName name="관급" localSheetId="2">#REF!,#REF!,#REF!</definedName>
    <definedName name="관급" localSheetId="22">#REF!,#REF!,#REF!</definedName>
    <definedName name="관급" localSheetId="18">#REF!,#REF!,#REF!</definedName>
    <definedName name="관급" localSheetId="20">#REF!,#REF!,#REF!</definedName>
    <definedName name="관급">#REF!,#REF!,#REF!</definedName>
    <definedName name="구분" localSheetId="2">#REF!</definedName>
    <definedName name="구분" localSheetId="22">#REF!</definedName>
    <definedName name="구분" localSheetId="15">#REF!</definedName>
    <definedName name="구분" localSheetId="20">#REF!</definedName>
    <definedName name="구분">#REF!</definedName>
    <definedName name="기계" localSheetId="2">#REF!</definedName>
    <definedName name="기계" localSheetId="22">#REF!</definedName>
    <definedName name="기계" localSheetId="20">#REF!</definedName>
    <definedName name="기계">#REF!</definedName>
    <definedName name="기타" localSheetId="2">#REF!</definedName>
    <definedName name="기타" localSheetId="22">#REF!</definedName>
    <definedName name="기타" localSheetId="20">#REF!</definedName>
    <definedName name="기타">#REF!</definedName>
    <definedName name="ㄷ1">#REF!</definedName>
    <definedName name="단가비교">#N/A</definedName>
    <definedName name="단가비교표" localSheetId="2">#REF!,#REF!</definedName>
    <definedName name="단가비교표" localSheetId="22">#REF!,#REF!</definedName>
    <definedName name="단가비교표" localSheetId="15">#REF!,#REF!</definedName>
    <definedName name="단가비교표" localSheetId="20">#REF!,#REF!</definedName>
    <definedName name="단가비교표">#REF!,#REF!</definedName>
    <definedName name="도면외주" localSheetId="2" hidden="1">#REF!</definedName>
    <definedName name="도면외주" localSheetId="22" hidden="1">#REF!</definedName>
    <definedName name="도면외주" localSheetId="15" hidden="1">#REF!</definedName>
    <definedName name="도면외주" localSheetId="20" hidden="1">#REF!</definedName>
    <definedName name="도면외주" hidden="1">#REF!</definedName>
    <definedName name="도면용역비" localSheetId="2" hidden="1">#REF!</definedName>
    <definedName name="도면용역비" localSheetId="22" hidden="1">#REF!</definedName>
    <definedName name="도면용역비" localSheetId="20" hidden="1">#REF!</definedName>
    <definedName name="도면용역비" hidden="1">#REF!</definedName>
    <definedName name="리리리" localSheetId="2">#REF!,#REF!,#REF!</definedName>
    <definedName name="리리리" localSheetId="22">#REF!,#REF!,#REF!</definedName>
    <definedName name="리리리" localSheetId="15">#REF!,#REF!,#REF!</definedName>
    <definedName name="리리리" localSheetId="20">#REF!,#REF!,#REF!</definedName>
    <definedName name="리리리">#REF!,#REF!,#REF!</definedName>
    <definedName name="ㅁ1" localSheetId="2">#REF!</definedName>
    <definedName name="ㅁ1" localSheetId="22">#REF!</definedName>
    <definedName name="ㅁ1" localSheetId="15">#REF!</definedName>
    <definedName name="ㅁ1" localSheetId="20">#REF!</definedName>
    <definedName name="ㅁ1">#REF!</definedName>
    <definedName name="버티">#N/A</definedName>
    <definedName name="부대공사" localSheetId="2" hidden="1">#REF!</definedName>
    <definedName name="부대공사" localSheetId="22" hidden="1">#REF!</definedName>
    <definedName name="부대공사" localSheetId="15" hidden="1">#REF!</definedName>
    <definedName name="부대공사" localSheetId="20" hidden="1">#REF!</definedName>
    <definedName name="부대공사" hidden="1">#REF!</definedName>
    <definedName name="사외" localSheetId="2">#REF!</definedName>
    <definedName name="사외" localSheetId="22">#REF!</definedName>
    <definedName name="사외" localSheetId="20">#REF!</definedName>
    <definedName name="사외">#REF!</definedName>
    <definedName name="사진" localSheetId="2">#REF!</definedName>
    <definedName name="사진" localSheetId="22">#REF!</definedName>
    <definedName name="사진" localSheetId="20">#REF!</definedName>
    <definedName name="사진">#REF!</definedName>
    <definedName name="소모비">#REF!</definedName>
    <definedName name="ㅇ191">#REF!</definedName>
    <definedName name="약수">#N/A</definedName>
    <definedName name="원가" localSheetId="2">#REF!</definedName>
    <definedName name="원가" localSheetId="22">#REF!</definedName>
    <definedName name="원가" localSheetId="15">#REF!</definedName>
    <definedName name="원가" localSheetId="20">#REF!</definedName>
    <definedName name="원가">#REF!</definedName>
    <definedName name="월별영업" localSheetId="2">#REF!</definedName>
    <definedName name="월별영업" localSheetId="22">#REF!</definedName>
    <definedName name="월별영업" localSheetId="20">#REF!</definedName>
    <definedName name="월별영업">#REF!</definedName>
    <definedName name="인원" localSheetId="2">#REF!</definedName>
    <definedName name="인원" localSheetId="22">#REF!</definedName>
    <definedName name="인원" localSheetId="20">#REF!</definedName>
    <definedName name="인원">#REF!</definedName>
    <definedName name="일위" localSheetId="2">#REF!,#REF!</definedName>
    <definedName name="일위" localSheetId="22">#REF!,#REF!</definedName>
    <definedName name="일위" localSheetId="15">#REF!,#REF!</definedName>
    <definedName name="일위" localSheetId="20">#REF!,#REF!</definedName>
    <definedName name="일위">#REF!,#REF!</definedName>
    <definedName name="임용태">#N/A</definedName>
    <definedName name="작업계획" localSheetId="2">#REF!</definedName>
    <definedName name="작업계획" localSheetId="22">#REF!</definedName>
    <definedName name="작업계획" localSheetId="15">#REF!</definedName>
    <definedName name="작업계획" localSheetId="20">#REF!</definedName>
    <definedName name="작업계획">#REF!</definedName>
    <definedName name="전" localSheetId="2">#REF!</definedName>
    <definedName name="전" localSheetId="22">#REF!</definedName>
    <definedName name="전" localSheetId="20">#REF!</definedName>
    <definedName name="전">#REF!</definedName>
    <definedName name="전계장금액" localSheetId="2" hidden="1">#REF!</definedName>
    <definedName name="전계장금액" localSheetId="22" hidden="1">#REF!</definedName>
    <definedName name="전계장금액" localSheetId="20" hidden="1">#REF!</definedName>
    <definedName name="전계장금액" hidden="1">#REF!</definedName>
    <definedName name="전기계장">#REF!</definedName>
    <definedName name="전체" localSheetId="22">#REF!</definedName>
    <definedName name="전체" localSheetId="20">#REF!</definedName>
    <definedName name="전체" localSheetId="3">#REF!</definedName>
    <definedName name="전체">#REF!</definedName>
    <definedName name="조직">#REF!</definedName>
    <definedName name="조직1">#REF!</definedName>
    <definedName name="주택사업본부">#REF!</definedName>
    <definedName name="중기">#REF!</definedName>
    <definedName name="직노">#REF!</definedName>
    <definedName name="철구사업본부">#REF!</definedName>
    <definedName name="추가분" localSheetId="2" hidden="1">{"'장비'!$A$3:$M$12"}</definedName>
    <definedName name="추가분" localSheetId="22" hidden="1">{"'장비'!$A$3:$M$12"}</definedName>
    <definedName name="추가분" localSheetId="18" hidden="1">{"'장비'!$A$3:$M$12"}</definedName>
    <definedName name="추가분" localSheetId="21" hidden="1">{"'장비'!$A$3:$M$12"}</definedName>
    <definedName name="추가분" localSheetId="25" hidden="1">{"'장비'!$A$3:$M$12"}</definedName>
    <definedName name="추가분" localSheetId="15" hidden="1">{"'장비'!$A$3:$M$12"}</definedName>
    <definedName name="추가분" localSheetId="20" hidden="1">{"'장비'!$A$3:$M$12"}</definedName>
    <definedName name="추가분" hidden="1">{"'장비'!$A$3:$M$12"}</definedName>
    <definedName name="토목">#REF!</definedName>
    <definedName name="토목1">#REF!</definedName>
    <definedName name="토목변경" localSheetId="2" hidden="1">{"'장비'!$A$3:$M$12"}</definedName>
    <definedName name="토목변경" localSheetId="22" hidden="1">{"'장비'!$A$3:$M$12"}</definedName>
    <definedName name="토목변경" localSheetId="18" hidden="1">{"'장비'!$A$3:$M$12"}</definedName>
    <definedName name="토목변경" localSheetId="21" hidden="1">{"'장비'!$A$3:$M$12"}</definedName>
    <definedName name="토목변경" localSheetId="25" hidden="1">{"'장비'!$A$3:$M$12"}</definedName>
    <definedName name="토목변경" localSheetId="15" hidden="1">{"'장비'!$A$3:$M$12"}</definedName>
    <definedName name="토목변경" localSheetId="20" hidden="1">{"'장비'!$A$3:$M$12"}</definedName>
    <definedName name="토목변경" hidden="1">{"'장비'!$A$3:$M$12"}</definedName>
    <definedName name="토목실행예산" localSheetId="2" hidden="1">{"'장비'!$A$3:$M$12"}</definedName>
    <definedName name="토목실행예산" localSheetId="22" hidden="1">{"'장비'!$A$3:$M$12"}</definedName>
    <definedName name="토목실행예산" localSheetId="18" hidden="1">{"'장비'!$A$3:$M$12"}</definedName>
    <definedName name="토목실행예산" localSheetId="21" hidden="1">{"'장비'!$A$3:$M$12"}</definedName>
    <definedName name="토목실행예산" localSheetId="25" hidden="1">{"'장비'!$A$3:$M$12"}</definedName>
    <definedName name="토목실행예산" localSheetId="15" hidden="1">{"'장비'!$A$3:$M$12"}</definedName>
    <definedName name="토목실행예산" localSheetId="20" hidden="1">{"'장비'!$A$3:$M$12"}</definedName>
    <definedName name="토목실행예산" hidden="1">{"'장비'!$A$3:$M$12"}</definedName>
    <definedName name="토목조정분" localSheetId="2" hidden="1">{"'장비'!$A$3:$M$12"}</definedName>
    <definedName name="토목조정분" localSheetId="22" hidden="1">{"'장비'!$A$3:$M$12"}</definedName>
    <definedName name="토목조정분" localSheetId="18" hidden="1">{"'장비'!$A$3:$M$12"}</definedName>
    <definedName name="토목조정분" localSheetId="21" hidden="1">{"'장비'!$A$3:$M$12"}</definedName>
    <definedName name="토목조정분" localSheetId="25" hidden="1">{"'장비'!$A$3:$M$12"}</definedName>
    <definedName name="토목조정분" localSheetId="15" hidden="1">{"'장비'!$A$3:$M$12"}</definedName>
    <definedName name="토목조정분" localSheetId="20" hidden="1">{"'장비'!$A$3:$M$12"}</definedName>
    <definedName name="토목조정분" hidden="1">{"'장비'!$A$3:$M$12"}</definedName>
    <definedName name="표지1">#REF!</definedName>
    <definedName name="한강진">#N/A</definedName>
    <definedName name="후_담당간사에게_제출한다." localSheetId="2">#REF!</definedName>
    <definedName name="후_담당간사에게_제출한다." localSheetId="22">#REF!</definedName>
    <definedName name="후_담당간사에게_제출한다." localSheetId="15">#REF!</definedName>
    <definedName name="후_담당간사에게_제출한다." localSheetId="20">#REF!</definedName>
    <definedName name="후_담당간사에게_제출한다.">#REF!</definedName>
    <definedName name="ㅣ814" localSheetId="2">#REF!</definedName>
    <definedName name="ㅣ814" localSheetId="22">#REF!</definedName>
    <definedName name="ㅣ814" localSheetId="20">#REF!</definedName>
    <definedName name="ㅣ814">#REF!</definedName>
    <definedName name="ㅣ833" localSheetId="2">#REF!</definedName>
    <definedName name="ㅣ833" localSheetId="22">#REF!</definedName>
    <definedName name="ㅣ833" localSheetId="20">#REF!</definedName>
    <definedName name="ㅣ833">#REF!</definedName>
    <definedName name="中操ｹｰﾌﾞﾙ処理室">#REF!</definedName>
    <definedName name="合計">#REF!</definedName>
    <definedName name="小計">#REF!</definedName>
    <definedName name="材料費">#REF!</definedName>
    <definedName name="直接経費">#REF!</definedName>
    <definedName name="間接費">#REF!</definedName>
  </definedNames>
  <calcPr calcId="191028"/>
</workbook>
</file>

<file path=xl/calcChain.xml><?xml version="1.0" encoding="utf-8"?>
<calcChain xmlns="http://schemas.openxmlformats.org/spreadsheetml/2006/main">
  <c r="I156" i="38" l="1"/>
  <c r="I155" i="38"/>
  <c r="H156" i="38"/>
  <c r="H155" i="38"/>
  <c r="E156" i="38"/>
  <c r="E155" i="38"/>
  <c r="D156" i="38"/>
  <c r="D155" i="38"/>
  <c r="A156" i="38"/>
  <c r="A155" i="38"/>
  <c r="G49" i="43"/>
  <c r="E56" i="43"/>
  <c r="E55" i="43"/>
  <c r="G45" i="43"/>
  <c r="G46" i="43"/>
  <c r="G47" i="43"/>
  <c r="G48" i="43"/>
  <c r="G50" i="43"/>
  <c r="G51" i="43"/>
  <c r="G52" i="43"/>
  <c r="G44" i="43"/>
  <c r="E10" i="46" l="1"/>
  <c r="E154" i="38"/>
  <c r="E153" i="38"/>
  <c r="D154" i="38"/>
  <c r="D153" i="38"/>
  <c r="E150" i="38"/>
  <c r="J19" i="26"/>
  <c r="K19" i="26" s="1"/>
  <c r="E138" i="38"/>
  <c r="E149" i="38"/>
  <c r="E148" i="38"/>
  <c r="E133" i="38"/>
  <c r="H119" i="50" l="1"/>
  <c r="H134" i="50"/>
  <c r="H129" i="50"/>
  <c r="H132" i="50"/>
  <c r="K7" i="81"/>
  <c r="E146" i="38"/>
  <c r="E141" i="38"/>
  <c r="C35" i="26"/>
  <c r="E145" i="38"/>
  <c r="E139" i="38"/>
  <c r="E144" i="38"/>
  <c r="M7" i="81" l="1"/>
  <c r="E137" i="38"/>
  <c r="E136" i="38"/>
  <c r="E134" i="38"/>
  <c r="I71" i="88"/>
  <c r="E130" i="38"/>
  <c r="C134" i="50"/>
  <c r="H44" i="73" l="1"/>
  <c r="E129" i="38"/>
  <c r="E124" i="38"/>
  <c r="E122" i="38"/>
  <c r="E128" i="38"/>
  <c r="G49" i="73"/>
  <c r="G47" i="73"/>
  <c r="G45" i="73"/>
  <c r="G43" i="73"/>
  <c r="E18" i="26"/>
  <c r="E17" i="26"/>
  <c r="E16" i="26"/>
  <c r="E15" i="26"/>
  <c r="J68" i="88"/>
  <c r="E126" i="38"/>
  <c r="E127" i="38"/>
  <c r="E125" i="38"/>
  <c r="L169" i="38" l="1"/>
  <c r="K3" i="38"/>
  <c r="H124" i="50"/>
  <c r="E121" i="38"/>
  <c r="E115" i="38"/>
  <c r="A111" i="38"/>
  <c r="A112" i="38" s="1"/>
  <c r="A113" i="38" s="1"/>
  <c r="A114" i="38" s="1"/>
  <c r="A115" i="38" s="1"/>
  <c r="A116" i="38" s="1"/>
  <c r="A117" i="38" s="1"/>
  <c r="A118" i="38" s="1"/>
  <c r="A119" i="38" s="1"/>
  <c r="A120" i="38" s="1"/>
  <c r="A121" i="38" s="1"/>
  <c r="A122" i="38" s="1"/>
  <c r="A123" i="38" s="1"/>
  <c r="A124" i="38" s="1"/>
  <c r="A125" i="38" s="1"/>
  <c r="A126" i="38" s="1"/>
  <c r="A127" i="38" s="1"/>
  <c r="N114" i="80"/>
  <c r="N116" i="80"/>
  <c r="N122" i="80"/>
  <c r="N124" i="80"/>
  <c r="N126" i="80"/>
  <c r="N130" i="80"/>
  <c r="N132" i="80"/>
  <c r="N134" i="80"/>
  <c r="N136" i="80"/>
  <c r="N138" i="80"/>
  <c r="N140" i="80"/>
  <c r="N142" i="80"/>
  <c r="N144" i="80"/>
  <c r="N146" i="80"/>
  <c r="N148" i="80"/>
  <c r="N150" i="80"/>
  <c r="N152" i="80"/>
  <c r="N154" i="80"/>
  <c r="N156" i="80"/>
  <c r="N158" i="80"/>
  <c r="N166" i="80"/>
  <c r="N168" i="80"/>
  <c r="N170" i="80"/>
  <c r="N172" i="80"/>
  <c r="N208" i="80"/>
  <c r="N210" i="80"/>
  <c r="N214" i="80"/>
  <c r="N216" i="80"/>
  <c r="N312" i="80"/>
  <c r="N314" i="80"/>
  <c r="N316" i="80"/>
  <c r="N320" i="80"/>
  <c r="N322" i="80"/>
  <c r="N330" i="80"/>
  <c r="N334" i="80"/>
  <c r="N406" i="80"/>
  <c r="N408" i="80"/>
  <c r="N412" i="80"/>
  <c r="N416" i="80"/>
  <c r="N418" i="80"/>
  <c r="N420" i="80"/>
  <c r="N422" i="80"/>
  <c r="N424" i="80"/>
  <c r="N426" i="80"/>
  <c r="N428" i="80"/>
  <c r="N430" i="80"/>
  <c r="N432" i="80"/>
  <c r="N434" i="80"/>
  <c r="N436" i="80"/>
  <c r="N438" i="80"/>
  <c r="N440" i="80"/>
  <c r="N442" i="80"/>
  <c r="N444" i="80"/>
  <c r="N452" i="80"/>
  <c r="N456" i="80"/>
  <c r="N458" i="80"/>
  <c r="N486" i="80"/>
  <c r="N488" i="80"/>
  <c r="N490" i="80"/>
  <c r="N492" i="80"/>
  <c r="N494" i="80"/>
  <c r="N496" i="80"/>
  <c r="N498" i="80"/>
  <c r="N500" i="80"/>
  <c r="N502" i="80"/>
  <c r="N504" i="80"/>
  <c r="N506" i="80"/>
  <c r="N508" i="80"/>
  <c r="N510" i="80"/>
  <c r="N512" i="80"/>
  <c r="N516" i="80"/>
  <c r="N518" i="80"/>
  <c r="N520" i="80"/>
  <c r="N522" i="80"/>
  <c r="N524" i="80"/>
  <c r="N526" i="80"/>
  <c r="N528" i="80"/>
  <c r="N530" i="80"/>
  <c r="N532" i="80"/>
  <c r="N534" i="80"/>
  <c r="N536" i="80"/>
  <c r="N538" i="80"/>
  <c r="N540" i="80"/>
  <c r="N542" i="80"/>
  <c r="N544" i="80"/>
  <c r="N550" i="80"/>
  <c r="N552" i="80"/>
  <c r="N554" i="80"/>
  <c r="N556" i="80"/>
  <c r="N558" i="80"/>
  <c r="L2" i="80"/>
  <c r="E114" i="38"/>
  <c r="A128" i="38" l="1"/>
  <c r="A129" i="38" s="1"/>
  <c r="A130" i="38" s="1"/>
  <c r="A131" i="38" s="1"/>
  <c r="A132" i="38" s="1"/>
  <c r="A133" i="38" s="1"/>
  <c r="A134" i="38" s="1"/>
  <c r="A135" i="38" s="1"/>
  <c r="A136" i="38" s="1"/>
  <c r="A137" i="38" s="1"/>
  <c r="A138" i="38" s="1"/>
  <c r="A139" i="38" s="1"/>
  <c r="A140" i="38" s="1"/>
  <c r="A141" i="38" s="1"/>
  <c r="A142" i="38" s="1"/>
  <c r="A143" i="38" s="1"/>
  <c r="A144" i="38" s="1"/>
  <c r="N2" i="80"/>
  <c r="E112" i="38"/>
  <c r="Y1318" i="71"/>
  <c r="X1318" i="71"/>
  <c r="D1318" i="71"/>
  <c r="A1318" i="71"/>
  <c r="Y1317" i="71"/>
  <c r="X1317" i="71"/>
  <c r="D1317" i="71"/>
  <c r="A1317" i="71"/>
  <c r="Y1316" i="71"/>
  <c r="X1316" i="71"/>
  <c r="D1316" i="71"/>
  <c r="A1316" i="71"/>
  <c r="D1315" i="71"/>
  <c r="A1315" i="71"/>
  <c r="X1315" i="71"/>
  <c r="Y1315" i="71"/>
  <c r="Y1312" i="71" l="1"/>
  <c r="X1312" i="71"/>
  <c r="A1314" i="71"/>
  <c r="D1314" i="71"/>
  <c r="X1314" i="71"/>
  <c r="Y1314" i="71"/>
  <c r="D1312" i="71"/>
  <c r="A1312" i="71"/>
  <c r="Y1313" i="71" l="1"/>
  <c r="X1313" i="71"/>
  <c r="Y1311" i="71"/>
  <c r="X1311" i="71"/>
  <c r="D1313" i="71"/>
  <c r="A1294" i="71"/>
  <c r="A1295" i="71"/>
  <c r="A1296" i="71"/>
  <c r="A1297" i="71"/>
  <c r="A1298" i="71"/>
  <c r="A1299" i="71"/>
  <c r="A1300" i="71"/>
  <c r="A1301" i="71"/>
  <c r="A1302" i="71"/>
  <c r="A1303" i="71"/>
  <c r="A1304" i="71"/>
  <c r="A1305" i="71"/>
  <c r="A1306" i="71"/>
  <c r="A1307" i="71"/>
  <c r="A1308" i="71"/>
  <c r="A1309" i="71"/>
  <c r="A1310" i="71"/>
  <c r="A1311" i="71"/>
  <c r="A1313" i="71"/>
  <c r="D1311" i="71"/>
  <c r="D317" i="33"/>
  <c r="D295" i="37" s="1"/>
  <c r="A317" i="33"/>
  <c r="C121" i="50"/>
  <c r="C122" i="50"/>
  <c r="C123" i="50"/>
  <c r="C124" i="50"/>
  <c r="C125" i="50"/>
  <c r="C126" i="50"/>
  <c r="C127" i="50"/>
  <c r="C128" i="50"/>
  <c r="C129" i="50"/>
  <c r="C130" i="50"/>
  <c r="C131" i="50"/>
  <c r="C132" i="50"/>
  <c r="C133" i="50"/>
  <c r="L6" i="46"/>
  <c r="L317" i="33" l="1"/>
  <c r="M317" i="33"/>
  <c r="I317" i="33"/>
  <c r="J317" i="33"/>
  <c r="K317" i="33"/>
  <c r="G41" i="73"/>
  <c r="N317" i="33" l="1"/>
  <c r="Y1310" i="71" l="1"/>
  <c r="X1310" i="71"/>
  <c r="D1310" i="71"/>
  <c r="Y1309" i="71"/>
  <c r="X1309" i="71"/>
  <c r="Y1308" i="71"/>
  <c r="X1308" i="71"/>
  <c r="D1309" i="71"/>
  <c r="D1308" i="71"/>
  <c r="D1307" i="71"/>
  <c r="X1307" i="71"/>
  <c r="Y1307" i="71"/>
  <c r="A316" i="33"/>
  <c r="D316" i="33"/>
  <c r="D296" i="37" s="1"/>
  <c r="H120" i="50"/>
  <c r="D1306" i="71"/>
  <c r="X1306" i="71"/>
  <c r="Y1306" i="71"/>
  <c r="L316" i="33" l="1"/>
  <c r="M316" i="33"/>
  <c r="I316" i="33"/>
  <c r="K316" i="33"/>
  <c r="J316" i="33"/>
  <c r="Y1305" i="71"/>
  <c r="X1305" i="71"/>
  <c r="D1305" i="71"/>
  <c r="X1302" i="71"/>
  <c r="Y1302" i="71"/>
  <c r="X1303" i="71"/>
  <c r="Y1303" i="71"/>
  <c r="X1304" i="71"/>
  <c r="Y1304" i="71"/>
  <c r="D1304" i="71"/>
  <c r="D1303" i="71"/>
  <c r="D1302" i="71"/>
  <c r="N316" i="33" l="1"/>
  <c r="D1301" i="71"/>
  <c r="X1301" i="71"/>
  <c r="Y1301" i="71"/>
  <c r="D1300" i="71"/>
  <c r="X1300" i="71"/>
  <c r="Y1300" i="71"/>
  <c r="D1299" i="71"/>
  <c r="X1299" i="71"/>
  <c r="Y1299" i="71"/>
  <c r="D1298" i="71"/>
  <c r="X1298" i="71"/>
  <c r="Y1298" i="71"/>
  <c r="H118" i="50"/>
  <c r="A315" i="33"/>
  <c r="D315" i="33"/>
  <c r="D1297" i="71"/>
  <c r="X1297" i="71"/>
  <c r="Y1297" i="71"/>
  <c r="D1296" i="71"/>
  <c r="X1296" i="71"/>
  <c r="Y1296" i="71"/>
  <c r="D1295" i="71"/>
  <c r="X1295" i="71"/>
  <c r="Y1295" i="71"/>
  <c r="D314" i="33"/>
  <c r="A314" i="33"/>
  <c r="D1294" i="71"/>
  <c r="X1294" i="71"/>
  <c r="Y1294" i="71"/>
  <c r="Y1291" i="71"/>
  <c r="X1291" i="71"/>
  <c r="D1291" i="71"/>
  <c r="A1291" i="71"/>
  <c r="Y1293" i="71"/>
  <c r="X1293" i="71"/>
  <c r="Y1292" i="71"/>
  <c r="X1292" i="71"/>
  <c r="D1293" i="71"/>
  <c r="A1293" i="71"/>
  <c r="A1292" i="71"/>
  <c r="Y1232" i="71"/>
  <c r="X1232" i="71"/>
  <c r="D1292" i="71"/>
  <c r="D1290" i="71"/>
  <c r="X1290" i="71"/>
  <c r="Y1290" i="71"/>
  <c r="A1290" i="71"/>
  <c r="D1289" i="71"/>
  <c r="A1289" i="71"/>
  <c r="X1289" i="71"/>
  <c r="Y1289" i="71"/>
  <c r="A312" i="33"/>
  <c r="H42" i="73"/>
  <c r="E35" i="26"/>
  <c r="Y1288" i="71"/>
  <c r="X1288" i="71"/>
  <c r="D1288" i="71"/>
  <c r="A1288" i="71"/>
  <c r="Y1287" i="71"/>
  <c r="X1287" i="71"/>
  <c r="D1287" i="71"/>
  <c r="D1286" i="71"/>
  <c r="A1287" i="71"/>
  <c r="A1286" i="71"/>
  <c r="X1286" i="71"/>
  <c r="Y1286" i="71"/>
  <c r="G10" i="43"/>
  <c r="L7" i="43"/>
  <c r="N9" i="43"/>
  <c r="D294" i="37" l="1"/>
  <c r="D142" i="38"/>
  <c r="I314" i="33"/>
  <c r="D283" i="37"/>
  <c r="K315" i="33"/>
  <c r="L315" i="33"/>
  <c r="M315" i="33"/>
  <c r="I315" i="33"/>
  <c r="J315" i="33"/>
  <c r="L6" i="43"/>
  <c r="L314" i="33"/>
  <c r="K314" i="33"/>
  <c r="J314" i="33"/>
  <c r="D1285" i="71"/>
  <c r="A1285" i="71"/>
  <c r="X1285" i="71"/>
  <c r="Y1285" i="71"/>
  <c r="A313" i="33"/>
  <c r="A311" i="33"/>
  <c r="N315" i="33" l="1"/>
  <c r="E88" i="45"/>
  <c r="F88" i="45" s="1"/>
  <c r="F87" i="45"/>
  <c r="A2" i="38"/>
  <c r="A2" i="46" s="1"/>
  <c r="A1" i="38"/>
  <c r="A1" i="46" s="1"/>
  <c r="Y1284" i="71"/>
  <c r="X1284" i="71"/>
  <c r="D1284" i="71"/>
  <c r="A1284" i="71"/>
  <c r="D1283" i="71"/>
  <c r="A1283" i="71"/>
  <c r="X1283" i="71"/>
  <c r="Y1283" i="71"/>
  <c r="D1282" i="71"/>
  <c r="A1282" i="71"/>
  <c r="X1282" i="71"/>
  <c r="Y1282" i="71"/>
  <c r="A1277" i="71"/>
  <c r="A1278" i="71"/>
  <c r="A1279" i="71"/>
  <c r="A1280" i="71"/>
  <c r="A1281" i="71"/>
  <c r="D1280" i="71"/>
  <c r="X1280" i="71"/>
  <c r="Y1280" i="71"/>
  <c r="D1281" i="71"/>
  <c r="X1281" i="71"/>
  <c r="Y1281" i="71"/>
  <c r="I8" i="82"/>
  <c r="I9" i="82"/>
  <c r="I10" i="82"/>
  <c r="I11" i="82"/>
  <c r="I12" i="82"/>
  <c r="I13" i="82"/>
  <c r="I14" i="82"/>
  <c r="I15" i="82"/>
  <c r="I7" i="82"/>
  <c r="I191" i="38"/>
  <c r="K191" i="38" s="1"/>
  <c r="I182" i="38"/>
  <c r="K182" i="38" s="1"/>
  <c r="E89" i="45" l="1"/>
  <c r="F89" i="45" s="1"/>
  <c r="A310" i="33"/>
  <c r="E90" i="45" l="1"/>
  <c r="F90" i="45" s="1"/>
  <c r="D1279" i="71"/>
  <c r="X1279" i="71"/>
  <c r="Y1279" i="71"/>
  <c r="F86" i="45"/>
  <c r="F85" i="45"/>
  <c r="D312" i="33"/>
  <c r="D287" i="37" s="1"/>
  <c r="Y1278" i="71"/>
  <c r="X1278" i="71"/>
  <c r="D1278" i="71"/>
  <c r="D1277" i="71"/>
  <c r="X1277" i="71"/>
  <c r="Y1277" i="71"/>
  <c r="D309" i="33"/>
  <c r="A309" i="33"/>
  <c r="M309" i="33" l="1"/>
  <c r="D285" i="37"/>
  <c r="L312" i="33"/>
  <c r="J312" i="33"/>
  <c r="K312" i="33"/>
  <c r="I312" i="33"/>
  <c r="I309" i="33"/>
  <c r="J309" i="33"/>
  <c r="L309" i="33"/>
  <c r="K309" i="33"/>
  <c r="Y1275" i="71"/>
  <c r="X1275" i="71"/>
  <c r="D1275" i="71"/>
  <c r="A1276" i="71"/>
  <c r="A1275" i="71"/>
  <c r="D1276" i="71"/>
  <c r="X1276" i="71"/>
  <c r="Y1276" i="71"/>
  <c r="F84" i="45"/>
  <c r="J8" i="82"/>
  <c r="N309" i="33" l="1"/>
  <c r="J9" i="82"/>
  <c r="J10" i="82"/>
  <c r="J11" i="82"/>
  <c r="J12" i="82"/>
  <c r="J13" i="82"/>
  <c r="J14" i="82"/>
  <c r="J15" i="82"/>
  <c r="J7" i="82"/>
  <c r="Y1274" i="71"/>
  <c r="X1274" i="71"/>
  <c r="D1274" i="71"/>
  <c r="Y1273" i="71"/>
  <c r="X1273" i="71"/>
  <c r="A1274" i="71"/>
  <c r="D1273" i="71"/>
  <c r="A1273" i="71"/>
  <c r="H17" i="50"/>
  <c r="D310" i="33"/>
  <c r="D284" i="37" s="1"/>
  <c r="A308" i="33"/>
  <c r="A307" i="33"/>
  <c r="F83" i="45"/>
  <c r="L14" i="73"/>
  <c r="A1272" i="71"/>
  <c r="X1272" i="71"/>
  <c r="Y1272" i="71"/>
  <c r="D1272" i="71"/>
  <c r="F81" i="45"/>
  <c r="F82" i="45"/>
  <c r="I310" i="33" l="1"/>
  <c r="J310" i="33"/>
  <c r="K310" i="33"/>
  <c r="L310" i="33"/>
  <c r="M310" i="33"/>
  <c r="A14" i="32"/>
  <c r="A15" i="32"/>
  <c r="A16" i="32"/>
  <c r="A17" i="32"/>
  <c r="A18" i="32"/>
  <c r="A19" i="32"/>
  <c r="A20" i="32"/>
  <c r="A21" i="32"/>
  <c r="A22" i="32"/>
  <c r="A23" i="32"/>
  <c r="A24" i="32"/>
  <c r="A25" i="32"/>
  <c r="A26" i="32" s="1"/>
  <c r="A27" i="32" s="1"/>
  <c r="A28" i="32" s="1"/>
  <c r="A29" i="32" s="1"/>
  <c r="A30" i="32" s="1"/>
  <c r="A31" i="32" s="1"/>
  <c r="A32" i="32" s="1"/>
  <c r="A33" i="32" s="1"/>
  <c r="A34" i="32" s="1"/>
  <c r="A35" i="32" s="1"/>
  <c r="A36" i="32" s="1"/>
  <c r="A37" i="32" s="1"/>
  <c r="A38" i="32" s="1"/>
  <c r="A39" i="32" s="1"/>
  <c r="A40" i="32" s="1"/>
  <c r="A41" i="32" s="1"/>
  <c r="A42" i="32" s="1"/>
  <c r="A43" i="32" s="1"/>
  <c r="A44" i="32" s="1"/>
  <c r="A45" i="32" s="1"/>
  <c r="A46" i="32" s="1"/>
  <c r="A47" i="32" s="1"/>
  <c r="A48" i="32" s="1"/>
  <c r="A49" i="32" s="1"/>
  <c r="A50" i="32" s="1"/>
  <c r="A51" i="32" s="1"/>
  <c r="A52" i="32" s="1"/>
  <c r="A53" i="32" s="1"/>
  <c r="A54" i="32" s="1"/>
  <c r="A55" i="32" s="1"/>
  <c r="A13" i="31"/>
  <c r="A14" i="31" s="1"/>
  <c r="A15" i="31" s="1"/>
  <c r="A16" i="31" s="1"/>
  <c r="A17" i="31" s="1"/>
  <c r="A18" i="31" s="1"/>
  <c r="A19" i="31" s="1"/>
  <c r="A20" i="31" s="1"/>
  <c r="A21" i="31" s="1"/>
  <c r="A22" i="31" s="1"/>
  <c r="A23" i="31" s="1"/>
  <c r="A24" i="31" s="1"/>
  <c r="A25" i="31" s="1"/>
  <c r="A26" i="31" s="1"/>
  <c r="A27" i="31" s="1"/>
  <c r="A28" i="31" s="1"/>
  <c r="A29" i="31" s="1"/>
  <c r="A30" i="31" s="1"/>
  <c r="A31" i="31" s="1"/>
  <c r="A32" i="31" s="1"/>
  <c r="A33" i="31" s="1"/>
  <c r="A34" i="31" s="1"/>
  <c r="A35" i="31" s="1"/>
  <c r="A36" i="31" s="1"/>
  <c r="A37" i="31" s="1"/>
  <c r="A38" i="31" s="1"/>
  <c r="A39" i="31" s="1"/>
  <c r="A40" i="31" s="1"/>
  <c r="A41" i="31" s="1"/>
  <c r="A42" i="31" s="1"/>
  <c r="A43" i="31" s="1"/>
  <c r="A44" i="31" s="1"/>
  <c r="A45" i="31" s="1"/>
  <c r="A46" i="31" s="1"/>
  <c r="A47" i="31" s="1"/>
  <c r="A48" i="31" s="1"/>
  <c r="A49" i="31" s="1"/>
  <c r="A50" i="31" s="1"/>
  <c r="A51" i="31" s="1"/>
  <c r="A52" i="31" s="1"/>
  <c r="A53" i="31" s="1"/>
  <c r="A54" i="31" s="1"/>
  <c r="A55" i="31" s="1"/>
  <c r="F13" i="31"/>
  <c r="F7" i="31"/>
  <c r="F8" i="31"/>
  <c r="F9" i="31"/>
  <c r="F10" i="31"/>
  <c r="F11" i="31"/>
  <c r="F12" i="31"/>
  <c r="F14" i="31"/>
  <c r="F15" i="31"/>
  <c r="F16" i="31"/>
  <c r="F17" i="31"/>
  <c r="F18" i="31"/>
  <c r="F19" i="31"/>
  <c r="F20" i="31"/>
  <c r="F21" i="31"/>
  <c r="F22" i="31"/>
  <c r="F23" i="31"/>
  <c r="F24" i="31"/>
  <c r="F25" i="31"/>
  <c r="F26" i="31"/>
  <c r="F27" i="31"/>
  <c r="F28" i="31"/>
  <c r="F29" i="31"/>
  <c r="F30" i="31"/>
  <c r="F31" i="31"/>
  <c r="F32" i="31"/>
  <c r="F33" i="31"/>
  <c r="F34" i="31"/>
  <c r="F35" i="31"/>
  <c r="F36" i="31"/>
  <c r="F37" i="31"/>
  <c r="F38" i="31"/>
  <c r="F39" i="31"/>
  <c r="F40" i="31"/>
  <c r="F41" i="31"/>
  <c r="F6" i="31"/>
  <c r="A1271" i="71"/>
  <c r="A1270" i="71"/>
  <c r="Y1271" i="71"/>
  <c r="X1271" i="71"/>
  <c r="Y1270" i="71"/>
  <c r="X1270" i="71"/>
  <c r="Y1269" i="71"/>
  <c r="X1269" i="71"/>
  <c r="Y1268" i="71"/>
  <c r="X1268" i="71"/>
  <c r="Y1267" i="71"/>
  <c r="X1267" i="71"/>
  <c r="D1271" i="71"/>
  <c r="D1270" i="71"/>
  <c r="D46" i="73"/>
  <c r="A1267" i="71"/>
  <c r="A1268" i="71"/>
  <c r="A1269" i="71"/>
  <c r="D1267" i="71"/>
  <c r="A1266" i="71"/>
  <c r="D1269" i="71"/>
  <c r="D1268" i="71"/>
  <c r="D1247" i="71"/>
  <c r="D1248" i="71"/>
  <c r="D1249" i="71"/>
  <c r="D1250" i="71"/>
  <c r="D1251" i="71"/>
  <c r="D1252" i="71"/>
  <c r="D1253" i="71"/>
  <c r="D1254" i="71"/>
  <c r="D1255" i="71"/>
  <c r="D1256" i="71"/>
  <c r="D1257" i="71"/>
  <c r="D1258" i="71"/>
  <c r="D1259" i="71"/>
  <c r="D1260" i="71"/>
  <c r="D1261" i="71"/>
  <c r="D1262" i="71"/>
  <c r="D1263" i="71"/>
  <c r="D1264" i="71"/>
  <c r="D1265" i="71"/>
  <c r="D1266" i="71"/>
  <c r="H18" i="50"/>
  <c r="F80" i="45"/>
  <c r="F79" i="45"/>
  <c r="F72" i="45"/>
  <c r="F73" i="45"/>
  <c r="F74" i="45"/>
  <c r="F75" i="45"/>
  <c r="F76" i="45"/>
  <c r="F77" i="45"/>
  <c r="F78" i="45"/>
  <c r="F71" i="45"/>
  <c r="F70" i="45"/>
  <c r="F69" i="45"/>
  <c r="F68" i="45"/>
  <c r="X1266" i="71"/>
  <c r="Y1266" i="71"/>
  <c r="D311" i="33"/>
  <c r="D291" i="37" s="1"/>
  <c r="A1262" i="71"/>
  <c r="A1263" i="71"/>
  <c r="A1264" i="71"/>
  <c r="A1265" i="71"/>
  <c r="X1265" i="71"/>
  <c r="Y1265" i="71"/>
  <c r="X1264" i="71"/>
  <c r="Y1264" i="71"/>
  <c r="X1263" i="71"/>
  <c r="Y1263" i="71"/>
  <c r="X1262" i="71"/>
  <c r="Y1262" i="71"/>
  <c r="A305" i="33"/>
  <c r="A1261" i="71"/>
  <c r="X1261" i="71"/>
  <c r="Y1261" i="71"/>
  <c r="Y1260" i="71"/>
  <c r="X1260" i="71"/>
  <c r="A1260" i="71"/>
  <c r="Y1259" i="71"/>
  <c r="X1259" i="71"/>
  <c r="A1259" i="71"/>
  <c r="Y1258" i="71"/>
  <c r="X1258" i="71"/>
  <c r="A1258" i="71"/>
  <c r="Y1257" i="71"/>
  <c r="X1257" i="71"/>
  <c r="A1257" i="71"/>
  <c r="Y1256" i="71"/>
  <c r="X1256" i="71"/>
  <c r="A1256" i="71"/>
  <c r="Y1255" i="71"/>
  <c r="X1255" i="71"/>
  <c r="A1255" i="71"/>
  <c r="Y1254" i="71"/>
  <c r="X1254" i="71"/>
  <c r="A1254" i="71"/>
  <c r="Y1253" i="71"/>
  <c r="X1253" i="71"/>
  <c r="A1253" i="71"/>
  <c r="Y1252" i="71"/>
  <c r="X1252" i="71"/>
  <c r="A1252" i="71"/>
  <c r="Y1251" i="71"/>
  <c r="X1251" i="71"/>
  <c r="A1251" i="71"/>
  <c r="Y1250" i="71"/>
  <c r="X1250" i="71"/>
  <c r="A1250" i="71"/>
  <c r="Y1249" i="71"/>
  <c r="X1249" i="71"/>
  <c r="A1249" i="71"/>
  <c r="Y1248" i="71"/>
  <c r="X1248" i="71"/>
  <c r="A1248" i="71"/>
  <c r="Y1247" i="71"/>
  <c r="X1247" i="71"/>
  <c r="A1247" i="71"/>
  <c r="I311" i="33" l="1"/>
  <c r="K311" i="33"/>
  <c r="L311" i="33"/>
  <c r="J311" i="33"/>
  <c r="N310" i="33"/>
  <c r="H19" i="50"/>
  <c r="H68" i="88"/>
  <c r="G273" i="37"/>
  <c r="G272" i="37"/>
  <c r="G271" i="37"/>
  <c r="G270" i="37"/>
  <c r="D308" i="33"/>
  <c r="D286" i="37" s="1"/>
  <c r="I308" i="33" l="1"/>
  <c r="J308" i="33"/>
  <c r="K308" i="33"/>
  <c r="M308" i="33"/>
  <c r="L308" i="33"/>
  <c r="D305" i="33"/>
  <c r="A304" i="33"/>
  <c r="G268" i="37"/>
  <c r="G269" i="37"/>
  <c r="G267" i="37"/>
  <c r="A68" i="88"/>
  <c r="A69" i="88"/>
  <c r="A70" i="88"/>
  <c r="G266" i="37"/>
  <c r="G265" i="37"/>
  <c r="A119" i="50"/>
  <c r="A120" i="50" s="1"/>
  <c r="A121" i="50" s="1"/>
  <c r="A122" i="50" s="1"/>
  <c r="A123" i="50" s="1"/>
  <c r="A124" i="50" s="1"/>
  <c r="A125" i="50" s="1"/>
  <c r="A126" i="50" s="1"/>
  <c r="A127" i="50" s="1"/>
  <c r="A128" i="50" s="1"/>
  <c r="A129" i="50" s="1"/>
  <c r="A130" i="50" s="1"/>
  <c r="A131" i="50" s="1"/>
  <c r="A132" i="50" s="1"/>
  <c r="A133" i="50" s="1"/>
  <c r="A134" i="50" s="1"/>
  <c r="C120" i="50"/>
  <c r="C119" i="50"/>
  <c r="C118" i="50"/>
  <c r="E42" i="81"/>
  <c r="G42" i="81"/>
  <c r="I42" i="81"/>
  <c r="K42" i="81"/>
  <c r="M42" i="81"/>
  <c r="O42" i="81"/>
  <c r="Q42" i="81"/>
  <c r="S42" i="81"/>
  <c r="U42" i="81"/>
  <c r="W42" i="81"/>
  <c r="Y42" i="81"/>
  <c r="AA42" i="81"/>
  <c r="AC42" i="81"/>
  <c r="AE42" i="81"/>
  <c r="AG42" i="81"/>
  <c r="AI42" i="81"/>
  <c r="AK42" i="81"/>
  <c r="C42" i="81"/>
  <c r="N308" i="33" l="1"/>
  <c r="I305" i="33"/>
  <c r="J305" i="33"/>
  <c r="K305" i="33"/>
  <c r="L305" i="33"/>
  <c r="M305" i="33"/>
  <c r="G23" i="82"/>
  <c r="G22" i="82"/>
  <c r="N305" i="33" l="1"/>
  <c r="G261" i="37" l="1"/>
  <c r="G262" i="37"/>
  <c r="G263" i="37"/>
  <c r="G264" i="37"/>
  <c r="G260" i="37"/>
  <c r="G259" i="37"/>
  <c r="G258" i="37"/>
  <c r="G257" i="37"/>
  <c r="A302" i="33"/>
  <c r="E38" i="26"/>
  <c r="E37" i="26"/>
  <c r="E36" i="26"/>
  <c r="L9" i="46"/>
  <c r="G256" i="37"/>
  <c r="G255" i="37"/>
  <c r="G254" i="37"/>
  <c r="G253" i="37"/>
  <c r="G252" i="37"/>
  <c r="A1245" i="71"/>
  <c r="A1246" i="71"/>
  <c r="D1246" i="71"/>
  <c r="X1246" i="71"/>
  <c r="Y1246" i="71"/>
  <c r="D1245" i="71"/>
  <c r="X1245" i="71"/>
  <c r="Y1245" i="71"/>
  <c r="A301" i="33"/>
  <c r="H66" i="50" l="1"/>
  <c r="H86" i="50"/>
  <c r="H85" i="50"/>
  <c r="H84" i="50"/>
  <c r="H83" i="50"/>
  <c r="H71" i="50"/>
  <c r="H70" i="50"/>
  <c r="H69" i="50"/>
  <c r="H68" i="50"/>
  <c r="A1244" i="71"/>
  <c r="X1244" i="71"/>
  <c r="Y1244" i="71"/>
  <c r="D1244" i="71"/>
  <c r="H117" i="50"/>
  <c r="H116" i="50"/>
  <c r="H21" i="50"/>
  <c r="D307" i="33"/>
  <c r="D289" i="37" s="1"/>
  <c r="G251" i="37"/>
  <c r="G250" i="37"/>
  <c r="F67" i="45"/>
  <c r="H20" i="50"/>
  <c r="H23" i="50"/>
  <c r="H24" i="50"/>
  <c r="H22" i="50"/>
  <c r="K307" i="33" l="1"/>
  <c r="L307" i="33"/>
  <c r="I307" i="33"/>
  <c r="J307" i="33"/>
  <c r="A1243" i="71" l="1"/>
  <c r="Y1243" i="71"/>
  <c r="X1243" i="71"/>
  <c r="D1243" i="71"/>
  <c r="A1239" i="71"/>
  <c r="A1240" i="71"/>
  <c r="A1241" i="71"/>
  <c r="A1242" i="71"/>
  <c r="D1239" i="71"/>
  <c r="X1239" i="71"/>
  <c r="Y1239" i="71"/>
  <c r="T292" i="33" l="1"/>
  <c r="T293" i="33" s="1"/>
  <c r="K292" i="33" l="1"/>
  <c r="J292" i="33"/>
  <c r="X1241" i="71" l="1"/>
  <c r="Y1241" i="71"/>
  <c r="X1242" i="71"/>
  <c r="Y1242" i="71"/>
  <c r="D1242" i="71"/>
  <c r="D1241" i="71"/>
  <c r="D1240" i="71"/>
  <c r="X1240" i="71"/>
  <c r="Y1240" i="71"/>
  <c r="D313" i="33"/>
  <c r="D282" i="37" s="1"/>
  <c r="D304" i="33"/>
  <c r="A298" i="33"/>
  <c r="A299" i="33"/>
  <c r="A300" i="33"/>
  <c r="A1237" i="71"/>
  <c r="A1238" i="71"/>
  <c r="D1238" i="71"/>
  <c r="X1238" i="71"/>
  <c r="Y1238" i="71"/>
  <c r="D1237" i="71"/>
  <c r="X1237" i="71"/>
  <c r="Y1237" i="71"/>
  <c r="L313" i="33" l="1"/>
  <c r="K313" i="33"/>
  <c r="J313" i="33"/>
  <c r="I313" i="33"/>
  <c r="I304" i="33"/>
  <c r="J304" i="33"/>
  <c r="K304" i="33"/>
  <c r="L304" i="33"/>
  <c r="D301" i="33"/>
  <c r="D290" i="37" s="1"/>
  <c r="M301" i="33" l="1"/>
  <c r="L301" i="33"/>
  <c r="K301" i="33"/>
  <c r="J301" i="33"/>
  <c r="I301" i="33"/>
  <c r="A1228" i="71"/>
  <c r="A1229" i="71"/>
  <c r="A1230" i="71"/>
  <c r="A1231" i="71"/>
  <c r="A1232" i="71"/>
  <c r="A1233" i="71"/>
  <c r="A1234" i="71"/>
  <c r="A1235" i="71"/>
  <c r="A1236" i="71"/>
  <c r="A297" i="33"/>
  <c r="A303" i="33"/>
  <c r="A306" i="33"/>
  <c r="D1232" i="71"/>
  <c r="D1236" i="71"/>
  <c r="X1236" i="71"/>
  <c r="Y1236" i="71"/>
  <c r="D1235" i="71"/>
  <c r="X1235" i="71"/>
  <c r="Y1235" i="71"/>
  <c r="D1234" i="71"/>
  <c r="X1234" i="71"/>
  <c r="Y1234" i="71"/>
  <c r="D1233" i="71"/>
  <c r="X1233" i="71"/>
  <c r="Y1233" i="71"/>
  <c r="H114" i="50"/>
  <c r="J17" i="26"/>
  <c r="K17" i="26" s="1"/>
  <c r="N301" i="33" l="1"/>
  <c r="D306" i="33"/>
  <c r="D288" i="37" s="1"/>
  <c r="D1231" i="71"/>
  <c r="X1231" i="71"/>
  <c r="Y1231" i="71"/>
  <c r="Y1230" i="71"/>
  <c r="X1230" i="71"/>
  <c r="D1230" i="71"/>
  <c r="D1229" i="71"/>
  <c r="D1228" i="71"/>
  <c r="X1229" i="71"/>
  <c r="Y1229" i="71"/>
  <c r="X1228" i="71"/>
  <c r="Y1228" i="71"/>
  <c r="M306" i="33" l="1"/>
  <c r="L306" i="33"/>
  <c r="J306" i="33"/>
  <c r="I306" i="33"/>
  <c r="K306" i="33"/>
  <c r="A1225" i="71"/>
  <c r="A1226" i="71"/>
  <c r="A1227" i="71"/>
  <c r="D1227" i="71"/>
  <c r="X1227" i="71"/>
  <c r="Y1227" i="71"/>
  <c r="D1226" i="71"/>
  <c r="X1226" i="71"/>
  <c r="Y1226" i="71"/>
  <c r="D1225" i="71"/>
  <c r="X1225" i="71"/>
  <c r="Y1225" i="71"/>
  <c r="A1222" i="71"/>
  <c r="A1223" i="71"/>
  <c r="A1224" i="71"/>
  <c r="N306" i="33" l="1"/>
  <c r="D1224" i="71"/>
  <c r="X1224" i="71"/>
  <c r="Y1224" i="71"/>
  <c r="D1223" i="71"/>
  <c r="X1223" i="71"/>
  <c r="Y1223" i="71"/>
  <c r="D1222" i="71"/>
  <c r="X1222" i="71"/>
  <c r="Y1222" i="71"/>
  <c r="A1215" i="71"/>
  <c r="A1216" i="71"/>
  <c r="A1217" i="71"/>
  <c r="A1218" i="71"/>
  <c r="A1219" i="71"/>
  <c r="A1220" i="71"/>
  <c r="A1221" i="71"/>
  <c r="D1221" i="71"/>
  <c r="D1220" i="71"/>
  <c r="D1219" i="71"/>
  <c r="X1221" i="71"/>
  <c r="Y1221" i="71"/>
  <c r="X1220" i="71"/>
  <c r="Y1220" i="71"/>
  <c r="X1219" i="71"/>
  <c r="Y1219" i="71"/>
  <c r="H67" i="50" l="1"/>
  <c r="G249" i="37" l="1"/>
  <c r="G248" i="37"/>
  <c r="G247" i="37"/>
  <c r="A295" i="33"/>
  <c r="D300" i="33"/>
  <c r="D271" i="37" s="1"/>
  <c r="D297" i="33"/>
  <c r="D254" i="37" s="1"/>
  <c r="A294" i="33"/>
  <c r="G246" i="37"/>
  <c r="G245" i="37"/>
  <c r="G244" i="37"/>
  <c r="I300" i="33" l="1"/>
  <c r="K300" i="33"/>
  <c r="L300" i="33"/>
  <c r="J300" i="33"/>
  <c r="L297" i="33"/>
  <c r="J297" i="33"/>
  <c r="K297" i="33"/>
  <c r="M297" i="33"/>
  <c r="I297" i="33"/>
  <c r="D1218" i="71"/>
  <c r="D1217" i="71"/>
  <c r="X1218" i="71"/>
  <c r="Y1218" i="71"/>
  <c r="G243" i="37"/>
  <c r="G242" i="37"/>
  <c r="G241" i="37"/>
  <c r="A292" i="33"/>
  <c r="A293" i="33"/>
  <c r="P11" i="38"/>
  <c r="P12" i="38" s="1"/>
  <c r="N297" i="33" l="1"/>
  <c r="D299" i="33"/>
  <c r="D1216" i="71"/>
  <c r="D1215" i="71"/>
  <c r="X1217" i="71"/>
  <c r="Y1217" i="71"/>
  <c r="X1216" i="71"/>
  <c r="Y1216" i="71"/>
  <c r="X1215" i="71"/>
  <c r="Y1215" i="71"/>
  <c r="J38" i="26"/>
  <c r="L8" i="46"/>
  <c r="G240" i="37"/>
  <c r="G239" i="37"/>
  <c r="G238" i="37"/>
  <c r="G237" i="37"/>
  <c r="D266" i="37" l="1"/>
  <c r="D135" i="38"/>
  <c r="M299" i="33"/>
  <c r="L299" i="33"/>
  <c r="I299" i="33"/>
  <c r="K299" i="33"/>
  <c r="J299" i="33"/>
  <c r="Y1214" i="71"/>
  <c r="X1214" i="71"/>
  <c r="Y1213" i="71"/>
  <c r="X1213" i="71"/>
  <c r="Y1212" i="71"/>
  <c r="X1212" i="71"/>
  <c r="A1211" i="71"/>
  <c r="A1212" i="71"/>
  <c r="A1213" i="71"/>
  <c r="A1214" i="71"/>
  <c r="D1214" i="71"/>
  <c r="D1213" i="71"/>
  <c r="D1212" i="71"/>
  <c r="D1211" i="71"/>
  <c r="X1211" i="71"/>
  <c r="Y1211" i="71"/>
  <c r="G234" i="37"/>
  <c r="G235" i="37"/>
  <c r="G236" i="37"/>
  <c r="D295" i="33"/>
  <c r="D270" i="37" s="1"/>
  <c r="D302" i="33"/>
  <c r="D303" i="33"/>
  <c r="D279" i="37" s="1"/>
  <c r="A290" i="33"/>
  <c r="A291" i="33"/>
  <c r="A296" i="33"/>
  <c r="L303" i="33" l="1"/>
  <c r="M303" i="33"/>
  <c r="K303" i="33"/>
  <c r="I303" i="33"/>
  <c r="J303" i="33"/>
  <c r="K302" i="33"/>
  <c r="L302" i="33"/>
  <c r="M302" i="33"/>
  <c r="I302" i="33"/>
  <c r="J302" i="33"/>
  <c r="N299" i="33"/>
  <c r="I295" i="33"/>
  <c r="M295" i="33"/>
  <c r="L295" i="33"/>
  <c r="K295" i="33"/>
  <c r="J295" i="33"/>
  <c r="A1192" i="71"/>
  <c r="A1193" i="71"/>
  <c r="D1193" i="71"/>
  <c r="X1193" i="71"/>
  <c r="Y1193" i="71"/>
  <c r="Y1194" i="71"/>
  <c r="X1194" i="71"/>
  <c r="D1192" i="71"/>
  <c r="X1192" i="71"/>
  <c r="Y1192" i="71"/>
  <c r="A1207" i="71"/>
  <c r="A1208" i="71"/>
  <c r="A1209" i="71"/>
  <c r="A1210" i="71"/>
  <c r="Y1210" i="71"/>
  <c r="X1210" i="71"/>
  <c r="Y1209" i="71"/>
  <c r="X1209" i="71"/>
  <c r="Y1208" i="71"/>
  <c r="X1208" i="71"/>
  <c r="D1210" i="71"/>
  <c r="D1209" i="71"/>
  <c r="D1208" i="71"/>
  <c r="D1207" i="71"/>
  <c r="X1207" i="71"/>
  <c r="Y1207" i="71"/>
  <c r="G233" i="37"/>
  <c r="G232" i="37"/>
  <c r="G231" i="37"/>
  <c r="G230" i="37"/>
  <c r="A289" i="33"/>
  <c r="D298" i="33"/>
  <c r="D280" i="37" s="1"/>
  <c r="N303" i="33" l="1"/>
  <c r="N302" i="33"/>
  <c r="I298" i="33"/>
  <c r="J298" i="33"/>
  <c r="L298" i="33"/>
  <c r="M298" i="33"/>
  <c r="K298" i="33"/>
  <c r="N295" i="33"/>
  <c r="A1204" i="71"/>
  <c r="A1205" i="71"/>
  <c r="A1206" i="71"/>
  <c r="D1206" i="71"/>
  <c r="D1205" i="71"/>
  <c r="D1204" i="71"/>
  <c r="X1206" i="71"/>
  <c r="Y1206" i="71"/>
  <c r="X1205" i="71"/>
  <c r="Y1205" i="71"/>
  <c r="G227" i="37"/>
  <c r="G228" i="37"/>
  <c r="G229" i="37"/>
  <c r="G226" i="37"/>
  <c r="G225" i="37"/>
  <c r="A1200" i="71"/>
  <c r="A1201" i="71"/>
  <c r="A1202" i="71"/>
  <c r="A1203" i="71"/>
  <c r="D1203" i="71"/>
  <c r="D1202" i="71"/>
  <c r="D1201" i="71"/>
  <c r="D1194" i="71"/>
  <c r="A1194" i="71"/>
  <c r="D1200" i="71"/>
  <c r="X1204" i="71"/>
  <c r="Y1204" i="71"/>
  <c r="X1201" i="71"/>
  <c r="Y1201" i="71"/>
  <c r="X1202" i="71"/>
  <c r="Y1202" i="71"/>
  <c r="X1203" i="71"/>
  <c r="Y1203" i="71"/>
  <c r="X1200" i="71"/>
  <c r="Y1200" i="71"/>
  <c r="G224" i="37"/>
  <c r="G223" i="37"/>
  <c r="G222" i="37"/>
  <c r="G221" i="37"/>
  <c r="G220" i="37"/>
  <c r="A288" i="33"/>
  <c r="A1195" i="71"/>
  <c r="A1196" i="71"/>
  <c r="A1197" i="71"/>
  <c r="A1198" i="71"/>
  <c r="A1199" i="71"/>
  <c r="D1199" i="71"/>
  <c r="Y1199" i="71"/>
  <c r="X1199" i="71"/>
  <c r="Y1198" i="71"/>
  <c r="X1198" i="71"/>
  <c r="D1198" i="71"/>
  <c r="D1197" i="71"/>
  <c r="D1196" i="71"/>
  <c r="Y1197" i="71"/>
  <c r="X1197" i="71"/>
  <c r="Y1196" i="71"/>
  <c r="X1196" i="71"/>
  <c r="Y1195" i="71"/>
  <c r="X1195" i="71"/>
  <c r="D1195" i="71"/>
  <c r="D291" i="33"/>
  <c r="D257" i="37" s="1"/>
  <c r="G219" i="37"/>
  <c r="G218" i="37"/>
  <c r="G217" i="37"/>
  <c r="G216" i="37"/>
  <c r="G215" i="37"/>
  <c r="G71" i="88"/>
  <c r="G72" i="88" s="1"/>
  <c r="F71" i="88"/>
  <c r="N298" i="33" l="1"/>
  <c r="J291" i="33"/>
  <c r="I291" i="33"/>
  <c r="M291" i="33"/>
  <c r="L291" i="33"/>
  <c r="K291" i="33"/>
  <c r="N291" i="33" l="1"/>
  <c r="D287" i="33"/>
  <c r="D258" i="37" s="1"/>
  <c r="A287" i="33"/>
  <c r="G214" i="37"/>
  <c r="G213" i="37"/>
  <c r="G212" i="37"/>
  <c r="M359" i="33"/>
  <c r="N359" i="33" s="1"/>
  <c r="N360" i="33"/>
  <c r="N361" i="33"/>
  <c r="K362" i="33"/>
  <c r="J362" i="33"/>
  <c r="M287" i="33" l="1"/>
  <c r="L287" i="33"/>
  <c r="K287" i="33"/>
  <c r="J287" i="33"/>
  <c r="I287" i="33"/>
  <c r="N362" i="33"/>
  <c r="G211" i="37"/>
  <c r="G210" i="37"/>
  <c r="G209" i="37"/>
  <c r="D290" i="33"/>
  <c r="D126" i="38" s="1"/>
  <c r="F66" i="45"/>
  <c r="F65" i="45"/>
  <c r="F64" i="45"/>
  <c r="F63" i="45"/>
  <c r="F62" i="45"/>
  <c r="Y1191" i="71"/>
  <c r="X1191" i="71"/>
  <c r="A1191" i="71"/>
  <c r="D1191" i="71"/>
  <c r="D7" i="88"/>
  <c r="D6" i="88" s="1"/>
  <c r="I6" i="88" s="1"/>
  <c r="D5" i="88"/>
  <c r="I5" i="88" s="1"/>
  <c r="I290" i="33" l="1"/>
  <c r="M290" i="33"/>
  <c r="L290" i="33"/>
  <c r="K290" i="33"/>
  <c r="J290" i="33"/>
  <c r="N287" i="33"/>
  <c r="I7" i="88"/>
  <c r="N290" i="33" l="1"/>
  <c r="U43" i="80" l="1"/>
  <c r="U28" i="80"/>
  <c r="A1187" i="71"/>
  <c r="A1188" i="71"/>
  <c r="A1189" i="71"/>
  <c r="A1190" i="71"/>
  <c r="Y1190" i="71"/>
  <c r="X1190" i="71"/>
  <c r="Y1189" i="71"/>
  <c r="X1189" i="71"/>
  <c r="Y1188" i="71"/>
  <c r="X1188" i="71"/>
  <c r="Y1187" i="71"/>
  <c r="X1187" i="71"/>
  <c r="D1189" i="71"/>
  <c r="D1187" i="71"/>
  <c r="D1188" i="71"/>
  <c r="G208" i="37"/>
  <c r="G207" i="37"/>
  <c r="G206" i="37"/>
  <c r="D294" i="33"/>
  <c r="D255" i="37" s="1"/>
  <c r="D285" i="33"/>
  <c r="D259" i="37" s="1"/>
  <c r="N284" i="33"/>
  <c r="A284" i="33"/>
  <c r="A283" i="33"/>
  <c r="A282" i="33"/>
  <c r="A1184" i="71"/>
  <c r="A1185" i="71"/>
  <c r="A1186" i="71"/>
  <c r="Y1186" i="71"/>
  <c r="X1186" i="71"/>
  <c r="Y1185" i="71"/>
  <c r="X1185" i="71"/>
  <c r="Y1184" i="71"/>
  <c r="X1184" i="71"/>
  <c r="D1186" i="71"/>
  <c r="D1185" i="71"/>
  <c r="D1184" i="71"/>
  <c r="G205" i="37"/>
  <c r="G204" i="37"/>
  <c r="G203" i="37"/>
  <c r="K74" i="81"/>
  <c r="M74" i="81"/>
  <c r="O74" i="81"/>
  <c r="Q74" i="81"/>
  <c r="S74" i="81"/>
  <c r="U74" i="81"/>
  <c r="W74" i="81"/>
  <c r="Y74" i="81"/>
  <c r="AA74" i="81"/>
  <c r="AC74" i="81"/>
  <c r="AE74" i="81"/>
  <c r="M285" i="33" l="1"/>
  <c r="K285" i="33"/>
  <c r="I285" i="33"/>
  <c r="J285" i="33"/>
  <c r="L285" i="33"/>
  <c r="L294" i="33"/>
  <c r="I294" i="33"/>
  <c r="K294" i="33"/>
  <c r="J294" i="33"/>
  <c r="K2" i="80"/>
  <c r="Y1183" i="71"/>
  <c r="X1183" i="71"/>
  <c r="Y1182" i="71"/>
  <c r="X1182" i="71"/>
  <c r="Y1181" i="71"/>
  <c r="X1181" i="71"/>
  <c r="Y1180" i="71"/>
  <c r="X1180" i="71"/>
  <c r="A1180" i="71"/>
  <c r="A1181" i="71"/>
  <c r="A1182" i="71"/>
  <c r="A1183" i="71"/>
  <c r="D1183" i="71"/>
  <c r="D1182" i="71"/>
  <c r="D1181" i="71"/>
  <c r="D1180" i="71"/>
  <c r="G202" i="37"/>
  <c r="G201" i="37"/>
  <c r="G200" i="37"/>
  <c r="G199" i="37"/>
  <c r="G198" i="37"/>
  <c r="D198" i="37"/>
  <c r="N285" i="33" l="1"/>
  <c r="G197" i="37"/>
  <c r="G196" i="37"/>
  <c r="G195" i="37"/>
  <c r="G194" i="37"/>
  <c r="G193" i="37"/>
  <c r="G192" i="37"/>
  <c r="A1175" i="71"/>
  <c r="A1176" i="71"/>
  <c r="A1177" i="71"/>
  <c r="A1178" i="71"/>
  <c r="A1179" i="71"/>
  <c r="Y1179" i="71"/>
  <c r="X1179" i="71"/>
  <c r="D1179" i="71"/>
  <c r="D1178" i="71"/>
  <c r="D1177" i="71"/>
  <c r="Y1178" i="71"/>
  <c r="X1178" i="71"/>
  <c r="Y1177" i="71"/>
  <c r="X1177" i="71"/>
  <c r="Y1176" i="71"/>
  <c r="X1176" i="71"/>
  <c r="D1176" i="71"/>
  <c r="A281" i="33"/>
  <c r="Y1175" i="71"/>
  <c r="X1175" i="71"/>
  <c r="D1175" i="71"/>
  <c r="H99" i="50" l="1"/>
  <c r="H41" i="50"/>
  <c r="D282" i="33"/>
  <c r="D256" i="37" s="1"/>
  <c r="G189" i="37"/>
  <c r="G190" i="37"/>
  <c r="G191" i="37"/>
  <c r="G188" i="37"/>
  <c r="L12" i="43"/>
  <c r="I282" i="33" l="1"/>
  <c r="L282" i="33"/>
  <c r="M282" i="33"/>
  <c r="K282" i="33"/>
  <c r="J282" i="33"/>
  <c r="C74" i="89"/>
  <c r="C75" i="89" s="1"/>
  <c r="C73" i="89"/>
  <c r="J71" i="89"/>
  <c r="H71" i="89"/>
  <c r="G71" i="89"/>
  <c r="F71" i="89"/>
  <c r="C71" i="89"/>
  <c r="K70" i="89"/>
  <c r="H70" i="89"/>
  <c r="A70" i="89"/>
  <c r="K69" i="89"/>
  <c r="H69" i="89"/>
  <c r="A69" i="89"/>
  <c r="K68" i="89"/>
  <c r="H68" i="89"/>
  <c r="A68" i="89"/>
  <c r="K67" i="89"/>
  <c r="H67" i="89"/>
  <c r="A67" i="89"/>
  <c r="K66" i="89"/>
  <c r="H66" i="89"/>
  <c r="A66" i="89"/>
  <c r="K65" i="89"/>
  <c r="H65" i="89"/>
  <c r="A65" i="89"/>
  <c r="K64" i="89"/>
  <c r="H64" i="89"/>
  <c r="A64" i="89"/>
  <c r="K63" i="89"/>
  <c r="H63" i="89"/>
  <c r="A63" i="89"/>
  <c r="K62" i="89"/>
  <c r="H62" i="89"/>
  <c r="A62" i="89"/>
  <c r="K61" i="89"/>
  <c r="H61" i="89"/>
  <c r="A61" i="89"/>
  <c r="K60" i="89"/>
  <c r="H60" i="89"/>
  <c r="A60" i="89"/>
  <c r="K59" i="89"/>
  <c r="H59" i="89"/>
  <c r="A59" i="89"/>
  <c r="K58" i="89"/>
  <c r="H58" i="89"/>
  <c r="A58" i="89"/>
  <c r="K57" i="89"/>
  <c r="H57" i="89"/>
  <c r="A57" i="89"/>
  <c r="K56" i="89"/>
  <c r="H56" i="89"/>
  <c r="A56" i="89"/>
  <c r="K55" i="89"/>
  <c r="H55" i="89"/>
  <c r="A55" i="89"/>
  <c r="K54" i="89"/>
  <c r="H54" i="89"/>
  <c r="A54" i="89"/>
  <c r="K53" i="89"/>
  <c r="H53" i="89"/>
  <c r="A53" i="89"/>
  <c r="K52" i="89"/>
  <c r="H52" i="89"/>
  <c r="A52" i="89"/>
  <c r="K51" i="89"/>
  <c r="H51" i="89"/>
  <c r="A51" i="89"/>
  <c r="K50" i="89"/>
  <c r="H50" i="89"/>
  <c r="A50" i="89"/>
  <c r="K49" i="89"/>
  <c r="H49" i="89"/>
  <c r="A49" i="89"/>
  <c r="K48" i="89"/>
  <c r="H48" i="89"/>
  <c r="A48" i="89"/>
  <c r="K47" i="89"/>
  <c r="H47" i="89"/>
  <c r="A47" i="89"/>
  <c r="K46" i="89"/>
  <c r="H46" i="89"/>
  <c r="A46" i="89"/>
  <c r="K45" i="89"/>
  <c r="H45" i="89"/>
  <c r="A45" i="89"/>
  <c r="K44" i="89"/>
  <c r="H44" i="89"/>
  <c r="A44" i="89"/>
  <c r="K43" i="89"/>
  <c r="H43" i="89"/>
  <c r="A43" i="89"/>
  <c r="K42" i="89"/>
  <c r="H42" i="89"/>
  <c r="A42" i="89"/>
  <c r="K41" i="89"/>
  <c r="H41" i="89"/>
  <c r="A41" i="89"/>
  <c r="K40" i="89"/>
  <c r="H40" i="89"/>
  <c r="A40" i="89"/>
  <c r="K39" i="89"/>
  <c r="H39" i="89"/>
  <c r="A39" i="89"/>
  <c r="K38" i="89"/>
  <c r="H38" i="89"/>
  <c r="A38" i="89"/>
  <c r="K37" i="89"/>
  <c r="H37" i="89"/>
  <c r="A37" i="89"/>
  <c r="K36" i="89"/>
  <c r="H36" i="89"/>
  <c r="A36" i="89"/>
  <c r="K35" i="89"/>
  <c r="H35" i="89"/>
  <c r="A35" i="89"/>
  <c r="K34" i="89"/>
  <c r="H34" i="89"/>
  <c r="A34" i="89"/>
  <c r="K33" i="89"/>
  <c r="H33" i="89"/>
  <c r="A33" i="89"/>
  <c r="K32" i="89"/>
  <c r="H32" i="89"/>
  <c r="A32" i="89"/>
  <c r="K31" i="89"/>
  <c r="H31" i="89"/>
  <c r="A31" i="89"/>
  <c r="K30" i="89"/>
  <c r="H30" i="89"/>
  <c r="A30" i="89"/>
  <c r="K29" i="89"/>
  <c r="H29" i="89"/>
  <c r="A29" i="89"/>
  <c r="K28" i="89"/>
  <c r="H28" i="89"/>
  <c r="A28" i="89"/>
  <c r="K27" i="89"/>
  <c r="H27" i="89"/>
  <c r="A27" i="89"/>
  <c r="K26" i="89"/>
  <c r="H26" i="89"/>
  <c r="A26" i="89"/>
  <c r="K25" i="89"/>
  <c r="H25" i="89"/>
  <c r="A25" i="89"/>
  <c r="K24" i="89"/>
  <c r="H24" i="89"/>
  <c r="A24" i="89"/>
  <c r="K23" i="89"/>
  <c r="H23" i="89"/>
  <c r="A23" i="89"/>
  <c r="K22" i="89"/>
  <c r="H22" i="89"/>
  <c r="A22" i="89"/>
  <c r="K21" i="89"/>
  <c r="H21" i="89"/>
  <c r="A21" i="89"/>
  <c r="K20" i="89"/>
  <c r="H20" i="89"/>
  <c r="A20" i="89"/>
  <c r="K19" i="89"/>
  <c r="H19" i="89"/>
  <c r="A19" i="89"/>
  <c r="K18" i="89"/>
  <c r="H18" i="89"/>
  <c r="A18" i="89"/>
  <c r="K17" i="89"/>
  <c r="H17" i="89"/>
  <c r="A17" i="89"/>
  <c r="K16" i="89"/>
  <c r="H16" i="89"/>
  <c r="A16" i="89"/>
  <c r="K15" i="89"/>
  <c r="H15" i="89"/>
  <c r="A15" i="89"/>
  <c r="K14" i="89"/>
  <c r="H14" i="89"/>
  <c r="A14" i="89"/>
  <c r="K13" i="89"/>
  <c r="H13" i="89"/>
  <c r="A13" i="89"/>
  <c r="K12" i="89"/>
  <c r="K71" i="89" s="1"/>
  <c r="H12" i="89"/>
  <c r="A12" i="89"/>
  <c r="C7" i="89"/>
  <c r="C5" i="89"/>
  <c r="C6" i="89" s="1"/>
  <c r="N282" i="33" l="1"/>
  <c r="C115" i="50"/>
  <c r="C114" i="50"/>
  <c r="C1048575" i="50"/>
  <c r="A1173" i="71"/>
  <c r="A1174" i="71"/>
  <c r="Y1174" i="71"/>
  <c r="X1174" i="71"/>
  <c r="D1174" i="71"/>
  <c r="Y1173" i="71"/>
  <c r="X1173" i="71"/>
  <c r="D1173" i="71"/>
  <c r="D283" i="33"/>
  <c r="D260" i="37" s="1"/>
  <c r="A280" i="33"/>
  <c r="A1171" i="71"/>
  <c r="A1172" i="71"/>
  <c r="Y1172" i="71"/>
  <c r="X1172" i="71"/>
  <c r="D1172" i="71"/>
  <c r="Y1171" i="71"/>
  <c r="X1171" i="71"/>
  <c r="D1171" i="71"/>
  <c r="N293" i="33"/>
  <c r="X1164" i="71"/>
  <c r="X1169" i="71"/>
  <c r="Y1169" i="71"/>
  <c r="X1170" i="71"/>
  <c r="Y1170" i="71"/>
  <c r="D1170" i="71"/>
  <c r="A1170" i="71"/>
  <c r="D1169" i="71"/>
  <c r="A1169" i="71"/>
  <c r="D1168" i="71"/>
  <c r="X1168" i="71"/>
  <c r="Y1168" i="71"/>
  <c r="A1168" i="71"/>
  <c r="A279" i="33"/>
  <c r="G10" i="73"/>
  <c r="F18" i="26"/>
  <c r="M283" i="33" l="1"/>
  <c r="L283" i="33"/>
  <c r="K283" i="33"/>
  <c r="J283" i="33"/>
  <c r="I283" i="33"/>
  <c r="J15" i="2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97" i="33"/>
  <c r="A198" i="33"/>
  <c r="A199" i="33"/>
  <c r="A200" i="33"/>
  <c r="A201" i="33"/>
  <c r="A202" i="33"/>
  <c r="A203" i="33"/>
  <c r="A204" i="33"/>
  <c r="A205" i="33"/>
  <c r="A206" i="33"/>
  <c r="A207" i="33"/>
  <c r="A208" i="33"/>
  <c r="A209" i="33"/>
  <c r="A210" i="33"/>
  <c r="A211" i="33"/>
  <c r="A212" i="33"/>
  <c r="A213" i="33"/>
  <c r="A214" i="33"/>
  <c r="A215" i="33"/>
  <c r="A216" i="33"/>
  <c r="A217" i="33"/>
  <c r="A218" i="33"/>
  <c r="A219" i="33"/>
  <c r="A220" i="33"/>
  <c r="A221" i="33"/>
  <c r="A222" i="33"/>
  <c r="A223" i="33"/>
  <c r="A224" i="33"/>
  <c r="A225" i="33"/>
  <c r="A226" i="33"/>
  <c r="A227" i="33"/>
  <c r="A228" i="33"/>
  <c r="A229" i="33"/>
  <c r="A230" i="33"/>
  <c r="A231" i="33"/>
  <c r="A232" i="33"/>
  <c r="A233" i="33"/>
  <c r="A234" i="33"/>
  <c r="A235" i="33"/>
  <c r="A236" i="33"/>
  <c r="A237" i="33"/>
  <c r="A238" i="33"/>
  <c r="A239" i="33"/>
  <c r="A240" i="33"/>
  <c r="A241" i="33"/>
  <c r="A242" i="33"/>
  <c r="A243" i="33"/>
  <c r="A244" i="33"/>
  <c r="A245" i="33"/>
  <c r="A246" i="33"/>
  <c r="A247" i="33"/>
  <c r="A248" i="33"/>
  <c r="A249" i="33"/>
  <c r="A250" i="33"/>
  <c r="A251" i="33"/>
  <c r="A252" i="33"/>
  <c r="A253" i="33"/>
  <c r="A254" i="33"/>
  <c r="A255" i="33"/>
  <c r="A256" i="33"/>
  <c r="A257" i="33"/>
  <c r="A258" i="33"/>
  <c r="A259" i="33"/>
  <c r="A260" i="33"/>
  <c r="A261" i="33"/>
  <c r="A262" i="33"/>
  <c r="A263" i="33"/>
  <c r="A264" i="33"/>
  <c r="A265" i="33"/>
  <c r="A266" i="33"/>
  <c r="A267" i="33"/>
  <c r="A268" i="33"/>
  <c r="A269" i="33"/>
  <c r="A270" i="33"/>
  <c r="A271" i="33"/>
  <c r="A272" i="33"/>
  <c r="A273" i="33"/>
  <c r="A274" i="33"/>
  <c r="A275" i="33"/>
  <c r="A276" i="33"/>
  <c r="A277" i="33"/>
  <c r="A278" i="33"/>
  <c r="N283" i="33" l="1"/>
  <c r="A1167" i="71"/>
  <c r="Y1167" i="71"/>
  <c r="X1167" i="71"/>
  <c r="Y1166" i="71"/>
  <c r="X1166" i="71"/>
  <c r="Y1165" i="71"/>
  <c r="X1165" i="71"/>
  <c r="D1167" i="71"/>
  <c r="D42" i="73"/>
  <c r="D1166" i="71" l="1"/>
  <c r="A1166" i="71"/>
  <c r="D1165" i="71"/>
  <c r="A1163" i="71"/>
  <c r="A1164" i="71"/>
  <c r="A1165" i="71"/>
  <c r="Y1164" i="71"/>
  <c r="D1164" i="71"/>
  <c r="D281" i="33" l="1"/>
  <c r="D253" i="37" s="1"/>
  <c r="D280" i="33"/>
  <c r="D261" i="37" s="1"/>
  <c r="K281" i="33" l="1"/>
  <c r="I281" i="33"/>
  <c r="J281" i="33"/>
  <c r="M281" i="33"/>
  <c r="L281" i="33"/>
  <c r="I280" i="33"/>
  <c r="J280" i="33"/>
  <c r="K280" i="33"/>
  <c r="L280" i="33"/>
  <c r="M280" i="33"/>
  <c r="A1160" i="71"/>
  <c r="A1161" i="71"/>
  <c r="A1162" i="71"/>
  <c r="Y1163" i="71"/>
  <c r="X1163" i="71"/>
  <c r="D1163" i="71"/>
  <c r="Y1162" i="71"/>
  <c r="X1162" i="71"/>
  <c r="Y1161" i="71"/>
  <c r="X1161" i="71"/>
  <c r="D1162" i="71"/>
  <c r="D1161" i="71"/>
  <c r="Y1160" i="71"/>
  <c r="X1160" i="71"/>
  <c r="D1160" i="71"/>
  <c r="C74" i="88"/>
  <c r="N281" i="33" l="1"/>
  <c r="N280" i="33"/>
  <c r="A1156" i="71"/>
  <c r="A1157" i="71"/>
  <c r="A1158" i="71"/>
  <c r="A1159" i="71"/>
  <c r="X1156" i="71"/>
  <c r="Y1156" i="71"/>
  <c r="X1157" i="71"/>
  <c r="Y1157" i="71"/>
  <c r="X1158" i="71"/>
  <c r="Y1158" i="71"/>
  <c r="X1159" i="71"/>
  <c r="Y1159" i="71"/>
  <c r="D1159" i="71"/>
  <c r="D1158" i="71"/>
  <c r="D1157" i="71"/>
  <c r="D1156" i="71"/>
  <c r="C113" i="50"/>
  <c r="C112" i="50"/>
  <c r="C111" i="50"/>
  <c r="C110" i="50"/>
  <c r="C109" i="50"/>
  <c r="C108" i="50"/>
  <c r="H109" i="50"/>
  <c r="H108" i="50"/>
  <c r="A1153" i="71"/>
  <c r="A1154" i="71"/>
  <c r="A1155" i="71"/>
  <c r="Y1155" i="71"/>
  <c r="X1155" i="71"/>
  <c r="D1155" i="71"/>
  <c r="Y1154" i="71"/>
  <c r="X1154" i="71"/>
  <c r="D1154" i="71"/>
  <c r="Y1153" i="71"/>
  <c r="X1153" i="71"/>
  <c r="D1153" i="71"/>
  <c r="N292" i="33" l="1"/>
  <c r="D292" i="33"/>
  <c r="D269" i="37" s="1"/>
  <c r="D278" i="33"/>
  <c r="D252" i="37" s="1"/>
  <c r="J70" i="88"/>
  <c r="H70" i="88"/>
  <c r="J69" i="88"/>
  <c r="H69" i="88"/>
  <c r="J67" i="88"/>
  <c r="H67" i="88"/>
  <c r="A67" i="88"/>
  <c r="J66" i="88"/>
  <c r="H66" i="88"/>
  <c r="A66" i="88"/>
  <c r="J65" i="88"/>
  <c r="H65" i="88"/>
  <c r="A65" i="88"/>
  <c r="J64" i="88"/>
  <c r="H64" i="88"/>
  <c r="A64" i="88"/>
  <c r="J63" i="88"/>
  <c r="H63" i="88"/>
  <c r="A63" i="88"/>
  <c r="J62" i="88"/>
  <c r="H62" i="88"/>
  <c r="A62" i="88"/>
  <c r="J61" i="88"/>
  <c r="H61" i="88"/>
  <c r="A61" i="88"/>
  <c r="J60" i="88"/>
  <c r="H60" i="88"/>
  <c r="A60" i="88"/>
  <c r="J59" i="88"/>
  <c r="H59" i="88"/>
  <c r="A59" i="88"/>
  <c r="J58" i="88"/>
  <c r="H58" i="88"/>
  <c r="A58" i="88"/>
  <c r="J57" i="88"/>
  <c r="H57" i="88"/>
  <c r="A57" i="88"/>
  <c r="J56" i="88"/>
  <c r="H56" i="88"/>
  <c r="A56" i="88"/>
  <c r="J55" i="88"/>
  <c r="H55" i="88"/>
  <c r="A55" i="88"/>
  <c r="J54" i="88"/>
  <c r="H54" i="88"/>
  <c r="A54" i="88"/>
  <c r="J53" i="88"/>
  <c r="H53" i="88"/>
  <c r="A53" i="88"/>
  <c r="J52" i="88"/>
  <c r="H52" i="88"/>
  <c r="A52" i="88"/>
  <c r="J51" i="88"/>
  <c r="H51" i="88"/>
  <c r="A51" i="88"/>
  <c r="J50" i="88"/>
  <c r="H50" i="88"/>
  <c r="A50" i="88"/>
  <c r="J49" i="88"/>
  <c r="H49" i="88"/>
  <c r="A49" i="88"/>
  <c r="J48" i="88"/>
  <c r="H48" i="88"/>
  <c r="A48" i="88"/>
  <c r="J47" i="88"/>
  <c r="H47" i="88"/>
  <c r="A47" i="88"/>
  <c r="J46" i="88"/>
  <c r="H46" i="88"/>
  <c r="A46" i="88"/>
  <c r="J45" i="88"/>
  <c r="H45" i="88"/>
  <c r="A45" i="88"/>
  <c r="J44" i="88"/>
  <c r="H44" i="88"/>
  <c r="A44" i="88"/>
  <c r="J43" i="88"/>
  <c r="H43" i="88"/>
  <c r="A43" i="88"/>
  <c r="J42" i="88"/>
  <c r="H42" i="88"/>
  <c r="A42" i="88"/>
  <c r="J41" i="88"/>
  <c r="H41" i="88"/>
  <c r="A41" i="88"/>
  <c r="J40" i="88"/>
  <c r="H40" i="88"/>
  <c r="A40" i="88"/>
  <c r="J39" i="88"/>
  <c r="H39" i="88"/>
  <c r="A39" i="88"/>
  <c r="J38" i="88"/>
  <c r="H38" i="88"/>
  <c r="A38" i="88"/>
  <c r="J37" i="88"/>
  <c r="H37" i="88"/>
  <c r="A37" i="88"/>
  <c r="J36" i="88"/>
  <c r="H36" i="88"/>
  <c r="A36" i="88"/>
  <c r="J35" i="88"/>
  <c r="H35" i="88"/>
  <c r="A35" i="88"/>
  <c r="J34" i="88"/>
  <c r="H34" i="88"/>
  <c r="A34" i="88"/>
  <c r="J33" i="88"/>
  <c r="H33" i="88"/>
  <c r="A33" i="88"/>
  <c r="J32" i="88"/>
  <c r="H32" i="88"/>
  <c r="A32" i="88"/>
  <c r="J31" i="88"/>
  <c r="H31" i="88"/>
  <c r="A31" i="88"/>
  <c r="J30" i="88"/>
  <c r="H30" i="88"/>
  <c r="A30" i="88"/>
  <c r="J29" i="88"/>
  <c r="H29" i="88"/>
  <c r="A29" i="88"/>
  <c r="J28" i="88"/>
  <c r="H28" i="88"/>
  <c r="A28" i="88"/>
  <c r="J27" i="88"/>
  <c r="H27" i="88"/>
  <c r="A27" i="88"/>
  <c r="J26" i="88"/>
  <c r="H26" i="88"/>
  <c r="A26" i="88"/>
  <c r="J25" i="88"/>
  <c r="H25" i="88"/>
  <c r="A25" i="88"/>
  <c r="J24" i="88"/>
  <c r="H24" i="88"/>
  <c r="A24" i="88"/>
  <c r="J23" i="88"/>
  <c r="H23" i="88"/>
  <c r="A23" i="88"/>
  <c r="J22" i="88"/>
  <c r="H22" i="88"/>
  <c r="A22" i="88"/>
  <c r="J21" i="88"/>
  <c r="H21" i="88"/>
  <c r="A21" i="88"/>
  <c r="J20" i="88"/>
  <c r="H20" i="88"/>
  <c r="A20" i="88"/>
  <c r="J19" i="88"/>
  <c r="H19" i="88"/>
  <c r="A19" i="88"/>
  <c r="J18" i="88"/>
  <c r="H18" i="88"/>
  <c r="A18" i="88"/>
  <c r="J17" i="88"/>
  <c r="H17" i="88"/>
  <c r="A17" i="88"/>
  <c r="J16" i="88"/>
  <c r="H16" i="88"/>
  <c r="A16" i="88"/>
  <c r="J15" i="88"/>
  <c r="H15" i="88"/>
  <c r="A15" i="88"/>
  <c r="J14" i="88"/>
  <c r="H14" i="88"/>
  <c r="A14" i="88"/>
  <c r="J13" i="88"/>
  <c r="H13" i="88"/>
  <c r="A13" i="88"/>
  <c r="J12" i="88"/>
  <c r="H12" i="88"/>
  <c r="A12" i="88"/>
  <c r="J11" i="88"/>
  <c r="H11" i="88"/>
  <c r="A11" i="88"/>
  <c r="H106" i="50"/>
  <c r="H107" i="50"/>
  <c r="H5" i="50"/>
  <c r="H105" i="50"/>
  <c r="X1151" i="71"/>
  <c r="Y1151" i="71"/>
  <c r="X1152" i="71"/>
  <c r="Y1152" i="71"/>
  <c r="D1152" i="71"/>
  <c r="D1151" i="71"/>
  <c r="A1151" i="71"/>
  <c r="A1152" i="71"/>
  <c r="D277" i="33"/>
  <c r="D262" i="37" s="1"/>
  <c r="K22" i="82"/>
  <c r="J71" i="88" l="1"/>
  <c r="H71" i="88"/>
  <c r="I277" i="33"/>
  <c r="L277" i="33"/>
  <c r="J277" i="33"/>
  <c r="K277" i="33"/>
  <c r="K278" i="33"/>
  <c r="I278" i="33"/>
  <c r="M278" i="33"/>
  <c r="J278" i="33"/>
  <c r="L278" i="33"/>
  <c r="C73" i="88"/>
  <c r="C75" i="88" s="1"/>
  <c r="C71" i="88"/>
  <c r="L36" i="43"/>
  <c r="X1150" i="71"/>
  <c r="Y1150" i="71"/>
  <c r="D1150" i="71"/>
  <c r="A1149" i="71"/>
  <c r="A1150" i="71"/>
  <c r="D1149" i="71"/>
  <c r="X1149" i="71"/>
  <c r="Y1149" i="71"/>
  <c r="N278" i="33" l="1"/>
  <c r="D1148" i="71"/>
  <c r="D1147" i="71"/>
  <c r="X1146" i="71"/>
  <c r="Y1146" i="71"/>
  <c r="X1147" i="71"/>
  <c r="Y1147" i="71"/>
  <c r="X1148" i="71"/>
  <c r="Y1148" i="71"/>
  <c r="A1146" i="71"/>
  <c r="A1147" i="71"/>
  <c r="A1148" i="71"/>
  <c r="D1146" i="71"/>
  <c r="H103" i="50"/>
  <c r="F32" i="82" l="1"/>
  <c r="G135" i="81"/>
  <c r="L22" i="43"/>
  <c r="Y1145" i="71"/>
  <c r="X1145" i="71"/>
  <c r="Y1144" i="71"/>
  <c r="X1144" i="71"/>
  <c r="Y1143" i="71"/>
  <c r="X1143" i="71"/>
  <c r="Y1142" i="71"/>
  <c r="X1142" i="71"/>
  <c r="D1145" i="71"/>
  <c r="D1144" i="71"/>
  <c r="D1143" i="71"/>
  <c r="D1142" i="71"/>
  <c r="A1142" i="71"/>
  <c r="A1143" i="71"/>
  <c r="A1144" i="71"/>
  <c r="A1145" i="71"/>
  <c r="H7" i="50"/>
  <c r="D274" i="33"/>
  <c r="D263" i="37" s="1"/>
  <c r="D279" i="33"/>
  <c r="D226" i="37" s="1"/>
  <c r="X1141" i="71"/>
  <c r="Y1141" i="71"/>
  <c r="D1141" i="71"/>
  <c r="A1141" i="71"/>
  <c r="D1140" i="71"/>
  <c r="X1139" i="71"/>
  <c r="Y1139" i="71"/>
  <c r="X1140" i="71"/>
  <c r="Y1140" i="71"/>
  <c r="D1139" i="71"/>
  <c r="A1138" i="71"/>
  <c r="A1139" i="71"/>
  <c r="A1140" i="71"/>
  <c r="D1138" i="71"/>
  <c r="X1138" i="71"/>
  <c r="Y1138" i="71"/>
  <c r="G46" i="83"/>
  <c r="E46" i="83"/>
  <c r="F46" i="83"/>
  <c r="I279" i="33" l="1"/>
  <c r="J279" i="33"/>
  <c r="L279" i="33"/>
  <c r="K279" i="33"/>
  <c r="M279" i="33"/>
  <c r="I274" i="33"/>
  <c r="M274" i="33"/>
  <c r="J274" i="33"/>
  <c r="K274" i="33"/>
  <c r="L274" i="33"/>
  <c r="D275" i="33"/>
  <c r="D251" i="37" s="1"/>
  <c r="D1137" i="71"/>
  <c r="X1137" i="71"/>
  <c r="Y1137" i="71"/>
  <c r="D1136" i="71"/>
  <c r="X1136" i="71"/>
  <c r="Y1136" i="71"/>
  <c r="A1135" i="71"/>
  <c r="A1136" i="71"/>
  <c r="A1137" i="71"/>
  <c r="D1135" i="71"/>
  <c r="X1135" i="71"/>
  <c r="Y1135" i="71"/>
  <c r="Y1134" i="71"/>
  <c r="X1134" i="71"/>
  <c r="D1134" i="71"/>
  <c r="Y1133" i="71"/>
  <c r="X1133" i="71"/>
  <c r="D1133" i="71"/>
  <c r="D1132" i="71"/>
  <c r="A1134" i="71"/>
  <c r="A1133" i="71"/>
  <c r="A1132" i="71"/>
  <c r="X1132" i="71"/>
  <c r="Y1132" i="71"/>
  <c r="H98" i="50"/>
  <c r="Y1131" i="71"/>
  <c r="X1131" i="71"/>
  <c r="D1131" i="71"/>
  <c r="Y1130" i="71"/>
  <c r="X1130" i="71"/>
  <c r="D1130" i="71"/>
  <c r="D1129" i="71"/>
  <c r="A1131" i="71"/>
  <c r="A1130" i="71"/>
  <c r="A1129" i="71"/>
  <c r="X1129" i="71"/>
  <c r="Y1129" i="71"/>
  <c r="D296" i="33"/>
  <c r="D281" i="37" s="1"/>
  <c r="D288" i="33"/>
  <c r="N279" i="33" l="1"/>
  <c r="I296" i="33"/>
  <c r="L296" i="33"/>
  <c r="J296" i="33"/>
  <c r="K296" i="33"/>
  <c r="M296" i="33"/>
  <c r="K288" i="33"/>
  <c r="I288" i="33"/>
  <c r="M288" i="33"/>
  <c r="L288" i="33"/>
  <c r="J288" i="33"/>
  <c r="I275" i="33"/>
  <c r="L275" i="33"/>
  <c r="J275" i="33"/>
  <c r="M275" i="33"/>
  <c r="K275" i="33"/>
  <c r="N274" i="33"/>
  <c r="E89" i="38"/>
  <c r="E88" i="38"/>
  <c r="D273" i="33"/>
  <c r="D264" i="37" s="1"/>
  <c r="Y1128" i="71"/>
  <c r="X1128" i="71"/>
  <c r="A1128" i="71"/>
  <c r="D1128" i="71"/>
  <c r="D1127" i="71"/>
  <c r="A1127" i="71"/>
  <c r="X1127" i="71"/>
  <c r="Y1127" i="71"/>
  <c r="D1126" i="71"/>
  <c r="A1126" i="71"/>
  <c r="X1126" i="71"/>
  <c r="Y1126" i="71"/>
  <c r="D1125" i="71"/>
  <c r="X1125" i="71"/>
  <c r="Y1125" i="71"/>
  <c r="A1125" i="71"/>
  <c r="Y1124" i="71"/>
  <c r="X1124" i="71"/>
  <c r="D1124" i="71"/>
  <c r="A1124" i="71"/>
  <c r="D1123" i="71"/>
  <c r="A1123" i="71"/>
  <c r="X1123" i="71"/>
  <c r="Y1123" i="71"/>
  <c r="D271" i="33"/>
  <c r="D250" i="37" s="1"/>
  <c r="E83" i="38"/>
  <c r="E86" i="38"/>
  <c r="J136" i="81"/>
  <c r="J137" i="81"/>
  <c r="J138" i="81"/>
  <c r="J139" i="81"/>
  <c r="J140" i="81"/>
  <c r="J141" i="81"/>
  <c r="J142" i="81"/>
  <c r="J143" i="81"/>
  <c r="J144" i="81"/>
  <c r="J145" i="81"/>
  <c r="J146" i="81"/>
  <c r="J147" i="81"/>
  <c r="J148" i="81"/>
  <c r="J149" i="81"/>
  <c r="J150" i="81"/>
  <c r="J151" i="81"/>
  <c r="J152" i="81"/>
  <c r="J153" i="81"/>
  <c r="J154" i="81"/>
  <c r="J155" i="81"/>
  <c r="J156" i="81"/>
  <c r="J157" i="81"/>
  <c r="J158" i="81"/>
  <c r="J159" i="81"/>
  <c r="J160" i="81"/>
  <c r="J161" i="81"/>
  <c r="J162" i="81"/>
  <c r="J163" i="81"/>
  <c r="J164" i="81"/>
  <c r="J135" i="81"/>
  <c r="G136" i="81"/>
  <c r="G137" i="81"/>
  <c r="G138" i="81"/>
  <c r="G139" i="81"/>
  <c r="G140" i="81"/>
  <c r="G141" i="81"/>
  <c r="G142" i="81"/>
  <c r="G143" i="81"/>
  <c r="G144" i="81"/>
  <c r="G145" i="81"/>
  <c r="G146" i="81"/>
  <c r="G147" i="81"/>
  <c r="G148" i="81"/>
  <c r="G149" i="81"/>
  <c r="G150" i="81"/>
  <c r="G151" i="81"/>
  <c r="G152" i="81"/>
  <c r="G153" i="81"/>
  <c r="G154" i="81"/>
  <c r="G155" i="81"/>
  <c r="G156" i="81"/>
  <c r="G157" i="81"/>
  <c r="G158" i="81"/>
  <c r="G159" i="81"/>
  <c r="G160" i="81"/>
  <c r="G161" i="81"/>
  <c r="G162" i="81"/>
  <c r="G163" i="81"/>
  <c r="G164" i="81"/>
  <c r="E158" i="81"/>
  <c r="E136" i="81"/>
  <c r="E137" i="81"/>
  <c r="E138" i="81"/>
  <c r="E139" i="81"/>
  <c r="E140" i="81"/>
  <c r="E141" i="81"/>
  <c r="E142" i="81"/>
  <c r="E143" i="81"/>
  <c r="E144" i="81"/>
  <c r="E145" i="81"/>
  <c r="E146" i="81"/>
  <c r="E147" i="81"/>
  <c r="E148" i="81"/>
  <c r="E149" i="81"/>
  <c r="E150" i="81"/>
  <c r="E151" i="81"/>
  <c r="E152" i="81"/>
  <c r="E153" i="81"/>
  <c r="E154" i="81"/>
  <c r="E155" i="81"/>
  <c r="E156" i="81"/>
  <c r="E157" i="81"/>
  <c r="E159" i="81"/>
  <c r="E160" i="81"/>
  <c r="E161" i="81"/>
  <c r="E162" i="81"/>
  <c r="E163" i="81"/>
  <c r="E164" i="81"/>
  <c r="E135" i="81"/>
  <c r="D270" i="33"/>
  <c r="D272" i="33"/>
  <c r="D276" i="37" s="1"/>
  <c r="D284" i="33"/>
  <c r="Y1122" i="71"/>
  <c r="X1122" i="71"/>
  <c r="D1122" i="71"/>
  <c r="A1122" i="71"/>
  <c r="Y1121" i="71"/>
  <c r="X1121" i="71"/>
  <c r="Y1120" i="71"/>
  <c r="X1120" i="71"/>
  <c r="A1121" i="71"/>
  <c r="D1121" i="71"/>
  <c r="D1120" i="71"/>
  <c r="A1120" i="71"/>
  <c r="A1116" i="71"/>
  <c r="Y1119" i="71"/>
  <c r="X1119" i="71"/>
  <c r="D1119" i="71"/>
  <c r="A1119" i="71"/>
  <c r="Y1118" i="71"/>
  <c r="X1118" i="71"/>
  <c r="D1118" i="71"/>
  <c r="A1118" i="71"/>
  <c r="Y1117" i="71"/>
  <c r="X1117" i="71"/>
  <c r="D1117" i="71"/>
  <c r="A1117" i="71"/>
  <c r="D1116" i="71"/>
  <c r="X1116" i="71"/>
  <c r="Y1116" i="71"/>
  <c r="D221" i="37" l="1"/>
  <c r="D112" i="38"/>
  <c r="L135" i="81"/>
  <c r="N296" i="33"/>
  <c r="N288" i="33"/>
  <c r="J270" i="33"/>
  <c r="D202" i="37"/>
  <c r="L146" i="81"/>
  <c r="N275" i="33"/>
  <c r="K272" i="33"/>
  <c r="J272" i="33"/>
  <c r="M272" i="33"/>
  <c r="I272" i="33"/>
  <c r="L272" i="33"/>
  <c r="I271" i="33"/>
  <c r="M271" i="33"/>
  <c r="J271" i="33"/>
  <c r="L271" i="33"/>
  <c r="K271" i="33"/>
  <c r="K273" i="33"/>
  <c r="J273" i="33"/>
  <c r="L273" i="33"/>
  <c r="M273" i="33"/>
  <c r="I273" i="33"/>
  <c r="I270" i="33"/>
  <c r="M270" i="33"/>
  <c r="L270" i="33"/>
  <c r="K270" i="33"/>
  <c r="I158" i="81"/>
  <c r="L158" i="81"/>
  <c r="N273" i="33" l="1"/>
  <c r="N271" i="33"/>
  <c r="N272" i="33"/>
  <c r="N270" i="33"/>
  <c r="E2" i="75"/>
  <c r="F37" i="75" l="1"/>
  <c r="I37" i="75" s="1"/>
  <c r="F38" i="75"/>
  <c r="I38" i="75" s="1"/>
  <c r="F39" i="75"/>
  <c r="I39" i="75" s="1"/>
  <c r="F40" i="75"/>
  <c r="I40" i="75" s="1"/>
  <c r="F41" i="75"/>
  <c r="I41" i="75" s="1"/>
  <c r="F42" i="75"/>
  <c r="I42" i="75" s="1"/>
  <c r="F36" i="75"/>
  <c r="I36" i="75" s="1"/>
  <c r="F32" i="75"/>
  <c r="I32" i="75" s="1"/>
  <c r="F33" i="75"/>
  <c r="I33" i="75" s="1"/>
  <c r="F34" i="75"/>
  <c r="I34" i="75" s="1"/>
  <c r="F35" i="75"/>
  <c r="I35" i="75" s="1"/>
  <c r="F31" i="75"/>
  <c r="I31" i="75" s="1"/>
  <c r="F27" i="75"/>
  <c r="I27" i="75" s="1"/>
  <c r="F28" i="75"/>
  <c r="I28" i="75" s="1"/>
  <c r="F29" i="75"/>
  <c r="I29" i="75" s="1"/>
  <c r="F30" i="75"/>
  <c r="I30" i="75" s="1"/>
  <c r="F26" i="75"/>
  <c r="I26" i="75" s="1"/>
  <c r="F23" i="75"/>
  <c r="I23" i="75" s="1"/>
  <c r="F24" i="75"/>
  <c r="I24" i="75" s="1"/>
  <c r="F25" i="75"/>
  <c r="I25" i="75" s="1"/>
  <c r="F22" i="75"/>
  <c r="I22" i="75" s="1"/>
  <c r="F19" i="75"/>
  <c r="I19" i="75" s="1"/>
  <c r="F20" i="75"/>
  <c r="I20" i="75" s="1"/>
  <c r="F21" i="75"/>
  <c r="I21" i="75" s="1"/>
  <c r="F18" i="75"/>
  <c r="I18" i="75" s="1"/>
  <c r="F14" i="75"/>
  <c r="I14" i="75" s="1"/>
  <c r="F15" i="75"/>
  <c r="I15" i="75" s="1"/>
  <c r="F16" i="75"/>
  <c r="I16" i="75" s="1"/>
  <c r="F17" i="75"/>
  <c r="I17" i="75" s="1"/>
  <c r="F13" i="75"/>
  <c r="I13" i="75" s="1"/>
  <c r="F6" i="75"/>
  <c r="I6" i="75" s="1"/>
  <c r="F7" i="75"/>
  <c r="I7" i="75" s="1"/>
  <c r="F8" i="75"/>
  <c r="I8" i="75" s="1"/>
  <c r="F9" i="75"/>
  <c r="I9" i="75" s="1"/>
  <c r="F10" i="75"/>
  <c r="I10" i="75" s="1"/>
  <c r="F11" i="75"/>
  <c r="I11" i="75" s="1"/>
  <c r="F12" i="75"/>
  <c r="I12" i="75" s="1"/>
  <c r="F5" i="75"/>
  <c r="I5" i="75" s="1"/>
  <c r="G34" i="87"/>
  <c r="F33" i="87"/>
  <c r="F32" i="87"/>
  <c r="F31" i="87"/>
  <c r="F30" i="87"/>
  <c r="F29" i="87"/>
  <c r="F28" i="87"/>
  <c r="F27" i="87"/>
  <c r="F25" i="87"/>
  <c r="F24" i="87"/>
  <c r="F22" i="87"/>
  <c r="F21" i="87"/>
  <c r="F20" i="87"/>
  <c r="F19" i="87"/>
  <c r="F18" i="87"/>
  <c r="F17" i="87"/>
  <c r="F16" i="87"/>
  <c r="F15" i="87"/>
  <c r="F14" i="87"/>
  <c r="F13" i="87"/>
  <c r="F12" i="87"/>
  <c r="F11" i="87"/>
  <c r="F10" i="87"/>
  <c r="F9" i="87"/>
  <c r="F8" i="87"/>
  <c r="F7" i="87"/>
  <c r="F6" i="87"/>
  <c r="F5" i="87"/>
  <c r="F4" i="87"/>
  <c r="O34" i="87"/>
  <c r="N6" i="87"/>
  <c r="N7" i="87"/>
  <c r="N8" i="87"/>
  <c r="N9" i="87"/>
  <c r="N10" i="87"/>
  <c r="N11" i="87"/>
  <c r="N12" i="87"/>
  <c r="N13" i="87"/>
  <c r="N14" i="87"/>
  <c r="N15" i="87"/>
  <c r="N16" i="87"/>
  <c r="N17" i="87"/>
  <c r="N18" i="87"/>
  <c r="N19" i="87"/>
  <c r="N20" i="87"/>
  <c r="N21" i="87"/>
  <c r="N22" i="87"/>
  <c r="N23" i="87"/>
  <c r="N24" i="87"/>
  <c r="N25" i="87"/>
  <c r="N26" i="87"/>
  <c r="N27" i="87"/>
  <c r="N28" i="87"/>
  <c r="N29" i="87"/>
  <c r="N30" i="87"/>
  <c r="N31" i="87"/>
  <c r="N32" i="87"/>
  <c r="N33" i="87"/>
  <c r="N4" i="87"/>
  <c r="N5" i="87"/>
  <c r="I310" i="87"/>
  <c r="I309" i="87"/>
  <c r="I308" i="87"/>
  <c r="I307" i="87"/>
  <c r="I306" i="87"/>
  <c r="I305" i="87"/>
  <c r="I304" i="87"/>
  <c r="I303" i="87"/>
  <c r="I302" i="87"/>
  <c r="I301" i="87"/>
  <c r="I300" i="87"/>
  <c r="I299" i="87"/>
  <c r="I298" i="87"/>
  <c r="I297" i="87"/>
  <c r="I296" i="87"/>
  <c r="I295" i="87"/>
  <c r="I294" i="87"/>
  <c r="I293" i="87"/>
  <c r="I292" i="87"/>
  <c r="I291" i="87"/>
  <c r="I290" i="87"/>
  <c r="I289" i="87"/>
  <c r="I288" i="87"/>
  <c r="I287" i="87"/>
  <c r="I286" i="87"/>
  <c r="I285" i="87"/>
  <c r="I284" i="87"/>
  <c r="I283" i="87"/>
  <c r="I282" i="87"/>
  <c r="I281" i="87"/>
  <c r="I280" i="87"/>
  <c r="I279" i="87"/>
  <c r="I278" i="87"/>
  <c r="I277" i="87"/>
  <c r="I276" i="87"/>
  <c r="I275" i="87"/>
  <c r="I274" i="87"/>
  <c r="I273" i="87"/>
  <c r="I272" i="87"/>
  <c r="I271" i="87"/>
  <c r="I270" i="87"/>
  <c r="I269" i="87"/>
  <c r="I268" i="87"/>
  <c r="I267" i="87"/>
  <c r="I266" i="87"/>
  <c r="I265" i="87"/>
  <c r="I264" i="87"/>
  <c r="I263" i="87"/>
  <c r="I262" i="87"/>
  <c r="I261" i="87"/>
  <c r="I260" i="87"/>
  <c r="I259" i="87"/>
  <c r="I258" i="87"/>
  <c r="I257" i="87"/>
  <c r="I256" i="87"/>
  <c r="I255" i="87"/>
  <c r="I254" i="87"/>
  <c r="I253" i="87"/>
  <c r="I252" i="87"/>
  <c r="I251" i="87"/>
  <c r="I250" i="87"/>
  <c r="I249" i="87"/>
  <c r="I248" i="87"/>
  <c r="I247" i="87"/>
  <c r="I246" i="87"/>
  <c r="I245" i="87"/>
  <c r="I244" i="87"/>
  <c r="I243" i="87"/>
  <c r="I242" i="87"/>
  <c r="I241" i="87"/>
  <c r="I240" i="87"/>
  <c r="I239" i="87"/>
  <c r="I238" i="87"/>
  <c r="I237" i="87"/>
  <c r="I236" i="87"/>
  <c r="I235" i="87"/>
  <c r="I234" i="87"/>
  <c r="I233" i="87"/>
  <c r="I232" i="87"/>
  <c r="I231" i="87"/>
  <c r="I230" i="87"/>
  <c r="I229" i="87"/>
  <c r="I228" i="87"/>
  <c r="I227" i="87"/>
  <c r="I226" i="87"/>
  <c r="I225" i="87"/>
  <c r="I224" i="87"/>
  <c r="I223" i="87"/>
  <c r="I222" i="87"/>
  <c r="I221" i="87"/>
  <c r="I220" i="87"/>
  <c r="I219" i="87"/>
  <c r="I218" i="87"/>
  <c r="I217" i="87"/>
  <c r="I216" i="87"/>
  <c r="I215" i="87"/>
  <c r="I214" i="87"/>
  <c r="I213" i="87"/>
  <c r="I212" i="87"/>
  <c r="I211" i="87"/>
  <c r="I210" i="87"/>
  <c r="I209" i="87"/>
  <c r="I208" i="87"/>
  <c r="I207" i="87"/>
  <c r="I206" i="87"/>
  <c r="I205" i="87"/>
  <c r="I204" i="87"/>
  <c r="I203" i="87"/>
  <c r="I202" i="87"/>
  <c r="I201" i="87"/>
  <c r="I200" i="87"/>
  <c r="I199" i="87"/>
  <c r="I198" i="87"/>
  <c r="I197" i="87"/>
  <c r="I196" i="87"/>
  <c r="I195" i="87"/>
  <c r="I194" i="87"/>
  <c r="I193" i="87"/>
  <c r="I192" i="87"/>
  <c r="I191" i="87"/>
  <c r="I190" i="87"/>
  <c r="I189" i="87"/>
  <c r="I188" i="87"/>
  <c r="I187" i="87"/>
  <c r="I186" i="87"/>
  <c r="I185" i="87"/>
  <c r="I184" i="87"/>
  <c r="I183" i="87"/>
  <c r="I182" i="87"/>
  <c r="I181" i="87"/>
  <c r="I180" i="87"/>
  <c r="I179" i="87"/>
  <c r="I178" i="87"/>
  <c r="I177" i="87"/>
  <c r="I176" i="87"/>
  <c r="I175" i="87"/>
  <c r="I174" i="87"/>
  <c r="I173" i="87"/>
  <c r="I172" i="87"/>
  <c r="I171" i="87"/>
  <c r="I170" i="87"/>
  <c r="I169" i="87"/>
  <c r="I168" i="87"/>
  <c r="I167" i="87"/>
  <c r="I166" i="87"/>
  <c r="I165" i="87"/>
  <c r="I164" i="87"/>
  <c r="I163" i="87"/>
  <c r="I162" i="87"/>
  <c r="I161" i="87"/>
  <c r="I160" i="87"/>
  <c r="I159" i="87"/>
  <c r="I158" i="87"/>
  <c r="I157" i="87"/>
  <c r="I156" i="87"/>
  <c r="I155" i="87"/>
  <c r="I154" i="87"/>
  <c r="I153" i="87"/>
  <c r="I152" i="87"/>
  <c r="I151" i="87"/>
  <c r="I150" i="87"/>
  <c r="I149" i="87"/>
  <c r="I148" i="87"/>
  <c r="I147" i="87"/>
  <c r="I146" i="87"/>
  <c r="I145" i="87"/>
  <c r="I144" i="87"/>
  <c r="I143" i="87"/>
  <c r="I142" i="87"/>
  <c r="I141" i="87"/>
  <c r="I140" i="87"/>
  <c r="I139" i="87"/>
  <c r="I138" i="87"/>
  <c r="I137" i="87"/>
  <c r="I136" i="87"/>
  <c r="I135" i="87"/>
  <c r="I134" i="87"/>
  <c r="I133" i="87"/>
  <c r="I132" i="87"/>
  <c r="I131" i="87"/>
  <c r="I130" i="87"/>
  <c r="I129" i="87"/>
  <c r="I128" i="87"/>
  <c r="I127" i="87"/>
  <c r="I126" i="87"/>
  <c r="I125" i="87"/>
  <c r="I124" i="87"/>
  <c r="I123" i="87"/>
  <c r="I122" i="87"/>
  <c r="I121" i="87"/>
  <c r="I120" i="87"/>
  <c r="I119" i="87"/>
  <c r="I118" i="87"/>
  <c r="I117" i="87"/>
  <c r="I116" i="87"/>
  <c r="I115" i="87"/>
  <c r="I114" i="87"/>
  <c r="I113" i="87"/>
  <c r="I112" i="87"/>
  <c r="I111" i="87"/>
  <c r="I110" i="87"/>
  <c r="I109" i="87"/>
  <c r="I108" i="87"/>
  <c r="I107" i="87"/>
  <c r="I106" i="87"/>
  <c r="I105" i="87"/>
  <c r="I104" i="87"/>
  <c r="I103" i="87"/>
  <c r="I102" i="87"/>
  <c r="I101" i="87"/>
  <c r="I100" i="87"/>
  <c r="I99" i="87"/>
  <c r="I98" i="87"/>
  <c r="I97" i="87"/>
  <c r="I96" i="87"/>
  <c r="I95" i="87"/>
  <c r="I94" i="87"/>
  <c r="I93" i="87"/>
  <c r="I92" i="87"/>
  <c r="I91" i="87"/>
  <c r="I90" i="87"/>
  <c r="I89" i="87"/>
  <c r="I88" i="87"/>
  <c r="I87" i="87"/>
  <c r="I86" i="87"/>
  <c r="I85" i="87"/>
  <c r="I84" i="87"/>
  <c r="I83" i="87"/>
  <c r="I82" i="87"/>
  <c r="I81" i="87"/>
  <c r="I80" i="87"/>
  <c r="I79" i="87"/>
  <c r="I78" i="87"/>
  <c r="I77" i="87"/>
  <c r="I76" i="87"/>
  <c r="I75" i="87"/>
  <c r="I74" i="87"/>
  <c r="I73" i="87"/>
  <c r="I72" i="87"/>
  <c r="I71" i="87"/>
  <c r="I70" i="87"/>
  <c r="I69" i="87"/>
  <c r="I68" i="87"/>
  <c r="I67" i="87"/>
  <c r="I66" i="87"/>
  <c r="I65" i="87"/>
  <c r="I64" i="87"/>
  <c r="I63" i="87"/>
  <c r="I62" i="87"/>
  <c r="I61" i="87"/>
  <c r="I60" i="87"/>
  <c r="I59" i="87"/>
  <c r="I58" i="87"/>
  <c r="I57" i="87"/>
  <c r="I56" i="87"/>
  <c r="I55" i="87"/>
  <c r="I54" i="87"/>
  <c r="I53" i="87"/>
  <c r="I52" i="87"/>
  <c r="I51" i="87"/>
  <c r="I50" i="87"/>
  <c r="I49" i="87"/>
  <c r="I48" i="87"/>
  <c r="I47" i="87"/>
  <c r="I46" i="87"/>
  <c r="I45" i="87"/>
  <c r="I44" i="87"/>
  <c r="I43" i="87"/>
  <c r="I42" i="87"/>
  <c r="I41" i="87"/>
  <c r="I40" i="87"/>
  <c r="I39" i="87"/>
  <c r="I38" i="87"/>
  <c r="I37" i="87"/>
  <c r="I36" i="87"/>
  <c r="I35" i="87"/>
  <c r="I34" i="87"/>
  <c r="I33" i="87"/>
  <c r="I32" i="87"/>
  <c r="I31" i="87"/>
  <c r="I30" i="87"/>
  <c r="I29" i="87"/>
  <c r="I28" i="87"/>
  <c r="I27" i="87"/>
  <c r="I26" i="87"/>
  <c r="I25" i="87"/>
  <c r="I24" i="87"/>
  <c r="I23" i="87"/>
  <c r="I22" i="87"/>
  <c r="I21" i="87"/>
  <c r="I20" i="87"/>
  <c r="I19" i="87"/>
  <c r="I18" i="87"/>
  <c r="I17" i="87"/>
  <c r="I16" i="87"/>
  <c r="I15" i="87"/>
  <c r="I14" i="87"/>
  <c r="I13" i="87"/>
  <c r="I12" i="87"/>
  <c r="I11" i="87"/>
  <c r="I10" i="87"/>
  <c r="I9" i="87"/>
  <c r="I8" i="87"/>
  <c r="I7" i="87"/>
  <c r="I6" i="87"/>
  <c r="I5" i="87"/>
  <c r="Y1115" i="71"/>
  <c r="X1115" i="71"/>
  <c r="D1115" i="71"/>
  <c r="Y1114" i="71"/>
  <c r="X1114" i="71"/>
  <c r="D1114" i="71"/>
  <c r="D1113" i="71"/>
  <c r="A1113" i="71"/>
  <c r="A1114" i="71"/>
  <c r="A1115" i="71"/>
  <c r="X1113" i="71"/>
  <c r="Y1113" i="71"/>
  <c r="E84" i="38"/>
  <c r="E85" i="38"/>
  <c r="D267" i="33"/>
  <c r="D201" i="37" s="1"/>
  <c r="H73" i="50"/>
  <c r="E7" i="46"/>
  <c r="L7" i="46" s="1"/>
  <c r="Y1112" i="71"/>
  <c r="X1112" i="71"/>
  <c r="D1112" i="71"/>
  <c r="A1112" i="71"/>
  <c r="Y1111" i="71"/>
  <c r="X1111" i="71"/>
  <c r="D1111" i="71"/>
  <c r="A1111" i="71"/>
  <c r="Y1110" i="71"/>
  <c r="X1110" i="71"/>
  <c r="D1110" i="71"/>
  <c r="Y1109" i="71"/>
  <c r="X1109" i="71"/>
  <c r="D1109" i="71"/>
  <c r="Y1108" i="71"/>
  <c r="X1108" i="71"/>
  <c r="D1108" i="71"/>
  <c r="A1108" i="71"/>
  <c r="A1109" i="71"/>
  <c r="A1110" i="71"/>
  <c r="A1095" i="71"/>
  <c r="Y1095" i="71"/>
  <c r="X1095" i="71"/>
  <c r="D1095" i="71"/>
  <c r="Y1107" i="71"/>
  <c r="X1107" i="71"/>
  <c r="D1107" i="71"/>
  <c r="Y1106" i="71"/>
  <c r="X1106" i="71"/>
  <c r="D1106" i="71"/>
  <c r="Y1105" i="71"/>
  <c r="X1105" i="71"/>
  <c r="D1105" i="71"/>
  <c r="Y1104" i="71"/>
  <c r="X1104" i="71"/>
  <c r="D1104" i="71"/>
  <c r="A1103" i="71"/>
  <c r="A1104" i="71"/>
  <c r="A1105" i="71"/>
  <c r="A1106" i="71"/>
  <c r="A1107" i="71"/>
  <c r="E82" i="38"/>
  <c r="E87" i="38"/>
  <c r="N276" i="33"/>
  <c r="F276" i="33"/>
  <c r="D276" i="33"/>
  <c r="D123" i="38" s="1"/>
  <c r="D266" i="33"/>
  <c r="D108" i="38" s="1"/>
  <c r="D265" i="33"/>
  <c r="J265" i="33" l="1"/>
  <c r="D235" i="37"/>
  <c r="J266" i="33"/>
  <c r="D181" i="37"/>
  <c r="I267" i="33"/>
  <c r="J267" i="33"/>
  <c r="K267" i="33"/>
  <c r="L267" i="33"/>
  <c r="M267" i="33"/>
  <c r="L266" i="33"/>
  <c r="K266" i="33"/>
  <c r="I266" i="33"/>
  <c r="K265" i="33"/>
  <c r="I265" i="33"/>
  <c r="L265" i="33"/>
  <c r="N267" i="33" l="1"/>
  <c r="Y1103" i="71" l="1"/>
  <c r="X1103" i="71"/>
  <c r="D1103" i="71"/>
  <c r="Y1102" i="71" l="1"/>
  <c r="X1102" i="71"/>
  <c r="D1102" i="71"/>
  <c r="D1101" i="71"/>
  <c r="A1101" i="71"/>
  <c r="A1102" i="71"/>
  <c r="X1101" i="71"/>
  <c r="Y1101" i="71"/>
  <c r="Y1100" i="71"/>
  <c r="X1100" i="71"/>
  <c r="D1100" i="71"/>
  <c r="Y1099" i="71"/>
  <c r="X1099" i="71"/>
  <c r="D1099" i="71"/>
  <c r="Y1098" i="71"/>
  <c r="X1098" i="71"/>
  <c r="D1098" i="71"/>
  <c r="Y1097" i="71"/>
  <c r="X1097" i="71"/>
  <c r="D1097" i="71"/>
  <c r="D1096" i="71"/>
  <c r="A1094" i="71"/>
  <c r="A1096" i="71"/>
  <c r="A1097" i="71"/>
  <c r="A1098" i="71"/>
  <c r="A1099" i="71"/>
  <c r="A1100" i="71"/>
  <c r="X1096" i="71"/>
  <c r="Y1096" i="71"/>
  <c r="E81" i="38"/>
  <c r="E80" i="38"/>
  <c r="N286" i="33"/>
  <c r="D286" i="33"/>
  <c r="D268" i="33"/>
  <c r="D200" i="37" s="1"/>
  <c r="D222" i="37" l="1"/>
  <c r="D109" i="38"/>
  <c r="L268" i="33"/>
  <c r="M268" i="33"/>
  <c r="I268" i="33"/>
  <c r="J268" i="33"/>
  <c r="K268" i="33"/>
  <c r="E55" i="31"/>
  <c r="F55" i="31" s="1"/>
  <c r="C32" i="66"/>
  <c r="A32" i="66"/>
  <c r="N268" i="33" l="1"/>
  <c r="D7" i="26"/>
  <c r="H7" i="26" s="1"/>
  <c r="H72" i="50"/>
  <c r="Y1094" i="71"/>
  <c r="X1094" i="71"/>
  <c r="D1094" i="71"/>
  <c r="Y1093" i="71"/>
  <c r="X1093" i="71"/>
  <c r="D1093" i="71"/>
  <c r="Y1092" i="71"/>
  <c r="X1092" i="71"/>
  <c r="D1092" i="71"/>
  <c r="Y1091" i="71"/>
  <c r="X1091" i="71"/>
  <c r="D1091" i="71"/>
  <c r="Y1090" i="71"/>
  <c r="X1090" i="71"/>
  <c r="D1090" i="71"/>
  <c r="D1089" i="71"/>
  <c r="A1090" i="71"/>
  <c r="A1091" i="71"/>
  <c r="A1092" i="71"/>
  <c r="A1093" i="71"/>
  <c r="A1089" i="71"/>
  <c r="X1089" i="71"/>
  <c r="Y1089" i="71"/>
  <c r="N289" i="33"/>
  <c r="D289" i="33"/>
  <c r="D218" i="37" s="1"/>
  <c r="F269" i="33"/>
  <c r="D269" i="33"/>
  <c r="D275" i="37" s="1"/>
  <c r="D264" i="33"/>
  <c r="D199" i="37" s="1"/>
  <c r="I269" i="33" l="1"/>
  <c r="J269" i="33"/>
  <c r="K269" i="33"/>
  <c r="L269" i="33"/>
  <c r="D36" i="26"/>
  <c r="I264" i="33"/>
  <c r="M264" i="33"/>
  <c r="J264" i="33"/>
  <c r="K264" i="33"/>
  <c r="L264" i="33"/>
  <c r="Q18" i="81"/>
  <c r="A26" i="80"/>
  <c r="A28" i="80"/>
  <c r="A30" i="80"/>
  <c r="A32" i="80"/>
  <c r="A34" i="80"/>
  <c r="A36" i="80"/>
  <c r="A38" i="80"/>
  <c r="A40" i="80"/>
  <c r="A42" i="80"/>
  <c r="A44" i="80"/>
  <c r="A46" i="80"/>
  <c r="A48" i="80"/>
  <c r="A50" i="80"/>
  <c r="A52" i="80"/>
  <c r="A54" i="80"/>
  <c r="A56" i="80"/>
  <c r="A58" i="80"/>
  <c r="A60" i="80"/>
  <c r="A62" i="80"/>
  <c r="A64" i="80"/>
  <c r="A66" i="80"/>
  <c r="A68" i="80"/>
  <c r="A70" i="80"/>
  <c r="A72" i="80"/>
  <c r="A74" i="80"/>
  <c r="A76" i="80"/>
  <c r="A78" i="80"/>
  <c r="A80" i="80"/>
  <c r="A82" i="80"/>
  <c r="A84" i="80"/>
  <c r="A86" i="80"/>
  <c r="A88" i="80"/>
  <c r="A90" i="80"/>
  <c r="A92" i="80"/>
  <c r="A94" i="80"/>
  <c r="A96" i="80"/>
  <c r="A98" i="80"/>
  <c r="A100" i="80"/>
  <c r="A102" i="80"/>
  <c r="A104" i="80"/>
  <c r="A106" i="80"/>
  <c r="A108" i="80"/>
  <c r="A110" i="80"/>
  <c r="A112" i="80"/>
  <c r="A114" i="80"/>
  <c r="A116" i="80"/>
  <c r="A118" i="80"/>
  <c r="A120" i="80"/>
  <c r="A122" i="80"/>
  <c r="A124" i="80"/>
  <c r="A126" i="80"/>
  <c r="A128" i="80"/>
  <c r="A130" i="80"/>
  <c r="A132" i="80"/>
  <c r="A134" i="80"/>
  <c r="A136" i="80"/>
  <c r="A138" i="80"/>
  <c r="A140" i="80"/>
  <c r="A142" i="80"/>
  <c r="A144" i="80"/>
  <c r="A146" i="80"/>
  <c r="A148" i="80"/>
  <c r="A150" i="80"/>
  <c r="A152" i="80"/>
  <c r="A154" i="80"/>
  <c r="A156" i="80"/>
  <c r="A158" i="80"/>
  <c r="A160" i="80"/>
  <c r="A162" i="80"/>
  <c r="A164" i="80"/>
  <c r="A166" i="80"/>
  <c r="A168" i="80"/>
  <c r="A170" i="80"/>
  <c r="A172" i="80"/>
  <c r="A174" i="80"/>
  <c r="A176" i="80"/>
  <c r="A178" i="80"/>
  <c r="A180" i="80"/>
  <c r="A182" i="80"/>
  <c r="A184" i="80"/>
  <c r="A186" i="80"/>
  <c r="A188" i="80"/>
  <c r="A190" i="80"/>
  <c r="A192" i="80"/>
  <c r="A194" i="80"/>
  <c r="A196" i="80"/>
  <c r="A198" i="80"/>
  <c r="A200" i="80"/>
  <c r="A202" i="80"/>
  <c r="A204" i="80"/>
  <c r="A206" i="80"/>
  <c r="A208" i="80"/>
  <c r="A210" i="80"/>
  <c r="A212" i="80"/>
  <c r="A214" i="80"/>
  <c r="A216" i="80"/>
  <c r="A218" i="80"/>
  <c r="A220" i="80"/>
  <c r="A222" i="80"/>
  <c r="A224" i="80"/>
  <c r="A226" i="80"/>
  <c r="A228" i="80"/>
  <c r="A230" i="80"/>
  <c r="A232" i="80"/>
  <c r="A234" i="80"/>
  <c r="A236" i="80"/>
  <c r="A238" i="80"/>
  <c r="A240" i="80"/>
  <c r="A242" i="80"/>
  <c r="A244" i="80"/>
  <c r="A246" i="80"/>
  <c r="A248" i="80"/>
  <c r="A250" i="80"/>
  <c r="A252" i="80"/>
  <c r="A254" i="80"/>
  <c r="A256" i="80"/>
  <c r="A258" i="80"/>
  <c r="A260" i="80"/>
  <c r="A262" i="80"/>
  <c r="A264" i="80"/>
  <c r="A266" i="80"/>
  <c r="A268" i="80"/>
  <c r="A270" i="80"/>
  <c r="A272" i="80"/>
  <c r="A274" i="80"/>
  <c r="A276" i="80"/>
  <c r="A278" i="80"/>
  <c r="A280" i="80"/>
  <c r="A282" i="80"/>
  <c r="A284" i="80"/>
  <c r="A286" i="80"/>
  <c r="A288" i="80"/>
  <c r="A290" i="80"/>
  <c r="A292" i="80"/>
  <c r="A294" i="80"/>
  <c r="A296" i="80"/>
  <c r="A298" i="80"/>
  <c r="A300" i="80"/>
  <c r="A302" i="80"/>
  <c r="A304" i="80"/>
  <c r="A306" i="80"/>
  <c r="A308" i="80"/>
  <c r="A310" i="80"/>
  <c r="A312" i="80"/>
  <c r="A314" i="80"/>
  <c r="A316" i="80"/>
  <c r="A318" i="80"/>
  <c r="A320" i="80"/>
  <c r="A322" i="80"/>
  <c r="A324" i="80"/>
  <c r="A326" i="80"/>
  <c r="A328" i="80"/>
  <c r="A330" i="80"/>
  <c r="A332" i="80"/>
  <c r="A334" i="80"/>
  <c r="A336" i="80"/>
  <c r="A338" i="80"/>
  <c r="A340" i="80"/>
  <c r="A342" i="80"/>
  <c r="A344" i="80"/>
  <c r="A346" i="80"/>
  <c r="A348" i="80"/>
  <c r="A350" i="80"/>
  <c r="A352" i="80"/>
  <c r="A354" i="80"/>
  <c r="A356" i="80"/>
  <c r="A358" i="80"/>
  <c r="A360" i="80"/>
  <c r="A362" i="80"/>
  <c r="A364" i="80"/>
  <c r="A366" i="80"/>
  <c r="A368" i="80"/>
  <c r="A370" i="80"/>
  <c r="A372" i="80"/>
  <c r="A374" i="80"/>
  <c r="A376" i="80"/>
  <c r="A378" i="80"/>
  <c r="A380" i="80"/>
  <c r="A382" i="80"/>
  <c r="A384" i="80"/>
  <c r="A386" i="80"/>
  <c r="A388" i="80"/>
  <c r="A390" i="80"/>
  <c r="A392" i="80"/>
  <c r="A394" i="80"/>
  <c r="A396" i="80"/>
  <c r="A398" i="80"/>
  <c r="A400" i="80"/>
  <c r="A402" i="80"/>
  <c r="A404" i="80"/>
  <c r="A406" i="80"/>
  <c r="A408" i="80"/>
  <c r="A410" i="80"/>
  <c r="A412" i="80"/>
  <c r="A414" i="80"/>
  <c r="A416" i="80"/>
  <c r="A418" i="80"/>
  <c r="A420" i="80"/>
  <c r="A422" i="80"/>
  <c r="A424" i="80"/>
  <c r="A426" i="80"/>
  <c r="A428" i="80"/>
  <c r="A430" i="80"/>
  <c r="A432" i="80"/>
  <c r="A434" i="80"/>
  <c r="A436" i="80"/>
  <c r="A438" i="80"/>
  <c r="A440" i="80"/>
  <c r="A442" i="80"/>
  <c r="A444" i="80"/>
  <c r="A446" i="80"/>
  <c r="A448" i="80"/>
  <c r="A450" i="80"/>
  <c r="A452" i="80"/>
  <c r="A454" i="80"/>
  <c r="A456" i="80"/>
  <c r="A458" i="80"/>
  <c r="A460" i="80"/>
  <c r="A462" i="80"/>
  <c r="A464" i="80"/>
  <c r="A466" i="80"/>
  <c r="A468" i="80"/>
  <c r="A470" i="80"/>
  <c r="A472" i="80"/>
  <c r="A474" i="80"/>
  <c r="A476" i="80"/>
  <c r="A478" i="80"/>
  <c r="A480" i="80"/>
  <c r="A482" i="80"/>
  <c r="A484" i="80"/>
  <c r="A486" i="80"/>
  <c r="A488" i="80"/>
  <c r="A490" i="80"/>
  <c r="A492" i="80"/>
  <c r="A494" i="80"/>
  <c r="A496" i="80"/>
  <c r="A498" i="80"/>
  <c r="A500" i="80"/>
  <c r="A502" i="80"/>
  <c r="A504" i="80"/>
  <c r="A506" i="80"/>
  <c r="A508" i="80"/>
  <c r="A510" i="80"/>
  <c r="A512" i="80"/>
  <c r="A514" i="80"/>
  <c r="A516" i="80"/>
  <c r="A518" i="80"/>
  <c r="A520" i="80"/>
  <c r="A522" i="80"/>
  <c r="A524" i="80"/>
  <c r="A526" i="80"/>
  <c r="A528" i="80"/>
  <c r="A530" i="80"/>
  <c r="A532" i="80"/>
  <c r="A534" i="80"/>
  <c r="A536" i="80"/>
  <c r="A538" i="80"/>
  <c r="A540" i="80"/>
  <c r="A542" i="80"/>
  <c r="A544" i="80"/>
  <c r="A546" i="80"/>
  <c r="A548" i="80"/>
  <c r="A550" i="80"/>
  <c r="A552" i="80"/>
  <c r="A554" i="80"/>
  <c r="A556" i="80"/>
  <c r="A558" i="80"/>
  <c r="A560" i="80"/>
  <c r="A562" i="80"/>
  <c r="A564" i="80"/>
  <c r="A566" i="80"/>
  <c r="A568" i="80"/>
  <c r="A570" i="80"/>
  <c r="A572" i="80"/>
  <c r="A574" i="80"/>
  <c r="A576" i="80"/>
  <c r="A578" i="80"/>
  <c r="A580" i="80"/>
  <c r="A582" i="80"/>
  <c r="A584" i="80"/>
  <c r="A586" i="80"/>
  <c r="A588" i="80"/>
  <c r="A590" i="80"/>
  <c r="A592" i="80"/>
  <c r="A594" i="80"/>
  <c r="A596" i="80"/>
  <c r="A598" i="80"/>
  <c r="A600" i="80"/>
  <c r="A602" i="80"/>
  <c r="A604" i="80"/>
  <c r="A606" i="80"/>
  <c r="A608" i="80"/>
  <c r="A610" i="80"/>
  <c r="A612" i="80"/>
  <c r="A614" i="80"/>
  <c r="A616" i="80"/>
  <c r="A8" i="80"/>
  <c r="A10" i="80"/>
  <c r="A12" i="80"/>
  <c r="A14" i="80"/>
  <c r="A16" i="80"/>
  <c r="A18" i="80"/>
  <c r="A20" i="80"/>
  <c r="A22" i="80"/>
  <c r="A24" i="80"/>
  <c r="G45" i="80"/>
  <c r="Y1088" i="71"/>
  <c r="X1088" i="71"/>
  <c r="D1088" i="71"/>
  <c r="A1088" i="71"/>
  <c r="Y1087" i="71"/>
  <c r="X1087" i="71"/>
  <c r="D1087" i="71"/>
  <c r="A1087" i="71"/>
  <c r="Y1086" i="71"/>
  <c r="X1086" i="71"/>
  <c r="D1086" i="71"/>
  <c r="A1086" i="71"/>
  <c r="Y1085" i="71"/>
  <c r="X1085" i="71"/>
  <c r="D1085" i="71"/>
  <c r="Y1084" i="71"/>
  <c r="X1084" i="71"/>
  <c r="D1084" i="71"/>
  <c r="Y1083" i="71"/>
  <c r="X1083" i="71"/>
  <c r="D1083" i="71"/>
  <c r="E78" i="38"/>
  <c r="Y1082" i="71"/>
  <c r="X1082" i="71"/>
  <c r="D1082" i="71"/>
  <c r="Y1081" i="71"/>
  <c r="X1081" i="71"/>
  <c r="D1081" i="71"/>
  <c r="Y1080" i="71"/>
  <c r="X1080" i="71"/>
  <c r="D1080" i="71"/>
  <c r="Y1079" i="71"/>
  <c r="X1079" i="71"/>
  <c r="D1079" i="71"/>
  <c r="A1078" i="71"/>
  <c r="A1079" i="71"/>
  <c r="A1080" i="71"/>
  <c r="A1081" i="71"/>
  <c r="A1082" i="71"/>
  <c r="A1083" i="71"/>
  <c r="A1084" i="71"/>
  <c r="A1085" i="71"/>
  <c r="G13" i="73"/>
  <c r="D1065" i="71" l="1"/>
  <c r="D1066" i="71"/>
  <c r="D1067" i="71"/>
  <c r="D1068" i="71"/>
  <c r="D1069" i="71"/>
  <c r="D1070" i="71"/>
  <c r="D1071" i="71"/>
  <c r="D1072" i="71"/>
  <c r="D1073" i="71"/>
  <c r="D1074" i="71"/>
  <c r="D1075" i="71"/>
  <c r="D1076" i="71"/>
  <c r="D1077" i="71"/>
  <c r="D1078" i="71"/>
  <c r="D1064" i="71"/>
  <c r="X1075" i="71"/>
  <c r="Y1075" i="71"/>
  <c r="X1076" i="71"/>
  <c r="Y1076" i="71"/>
  <c r="X1077" i="71"/>
  <c r="Y1077" i="71"/>
  <c r="X1078" i="71"/>
  <c r="Y1078" i="71"/>
  <c r="Y1074" i="71"/>
  <c r="X1074" i="71"/>
  <c r="A1075" i="71"/>
  <c r="A1076" i="71"/>
  <c r="A1077" i="71"/>
  <c r="Y1073" i="71"/>
  <c r="X1073" i="71"/>
  <c r="X1070" i="71"/>
  <c r="Y1070" i="71"/>
  <c r="X1071" i="71"/>
  <c r="Y1071" i="71"/>
  <c r="X1072" i="71"/>
  <c r="Y1072" i="71"/>
  <c r="A1068" i="71"/>
  <c r="A1069" i="71"/>
  <c r="A1070" i="71"/>
  <c r="A1071" i="71"/>
  <c r="A1072" i="71"/>
  <c r="A1073" i="71"/>
  <c r="A1074" i="71"/>
  <c r="X1069" i="71"/>
  <c r="Y1069" i="71"/>
  <c r="AS122" i="81"/>
  <c r="G607" i="80"/>
  <c r="G609" i="80"/>
  <c r="G611" i="80"/>
  <c r="G613" i="80"/>
  <c r="G615" i="80"/>
  <c r="G605" i="80"/>
  <c r="K130" i="81"/>
  <c r="I130" i="81"/>
  <c r="G130" i="81"/>
  <c r="E130" i="81"/>
  <c r="C130" i="81"/>
  <c r="AQ122" i="81"/>
  <c r="A6" i="80" l="1"/>
  <c r="N264" i="33"/>
  <c r="I260" i="33"/>
  <c r="J260" i="33"/>
  <c r="K260" i="33"/>
  <c r="L260" i="33"/>
  <c r="M260" i="33"/>
  <c r="S38" i="73"/>
  <c r="T38" i="73"/>
  <c r="G21" i="73"/>
  <c r="E75" i="38"/>
  <c r="E74" i="38"/>
  <c r="Y1068" i="71"/>
  <c r="X1068" i="71"/>
  <c r="Y1067" i="71"/>
  <c r="X1067" i="71"/>
  <c r="A1067" i="71"/>
  <c r="A1066" i="71"/>
  <c r="X1066" i="71"/>
  <c r="Y1066" i="71"/>
  <c r="Y1065" i="71"/>
  <c r="X1065" i="71"/>
  <c r="A1065" i="71"/>
  <c r="Y1064" i="71"/>
  <c r="X1064" i="71"/>
  <c r="Y1063" i="71"/>
  <c r="X1063" i="71"/>
  <c r="D1063" i="71"/>
  <c r="Y1062" i="71"/>
  <c r="X1062" i="71"/>
  <c r="D1062" i="71"/>
  <c r="Y1061" i="71"/>
  <c r="X1061" i="71"/>
  <c r="D1061" i="71"/>
  <c r="D1060" i="71"/>
  <c r="A1061" i="71"/>
  <c r="A1062" i="71"/>
  <c r="A1063" i="71"/>
  <c r="A1064" i="71"/>
  <c r="A1060" i="71"/>
  <c r="X1060" i="71"/>
  <c r="Y1060" i="71"/>
  <c r="C96" i="50"/>
  <c r="C97" i="50"/>
  <c r="C98" i="50"/>
  <c r="C99" i="50"/>
  <c r="C100" i="50"/>
  <c r="C101" i="50"/>
  <c r="C106" i="50"/>
  <c r="Y45" i="71"/>
  <c r="X45" i="71"/>
  <c r="D45" i="71"/>
  <c r="A45" i="71"/>
  <c r="Y1059" i="71"/>
  <c r="X1059" i="71"/>
  <c r="D1059" i="71"/>
  <c r="A1059" i="71"/>
  <c r="Y1058" i="71"/>
  <c r="X1058" i="71"/>
  <c r="D1058" i="71"/>
  <c r="Y1057" i="71"/>
  <c r="X1057" i="71"/>
  <c r="D1057" i="71"/>
  <c r="Y1056" i="71"/>
  <c r="X1056" i="71"/>
  <c r="D1055" i="71"/>
  <c r="A1054" i="71"/>
  <c r="A1055" i="71"/>
  <c r="A1056" i="71"/>
  <c r="A1057" i="71"/>
  <c r="A1058" i="71"/>
  <c r="X1055" i="71"/>
  <c r="Y1055" i="71"/>
  <c r="M343" i="33"/>
  <c r="N343" i="33" s="1"/>
  <c r="H30" i="50"/>
  <c r="Y1054" i="71"/>
  <c r="X1054" i="71"/>
  <c r="D1054" i="71"/>
  <c r="Y1053" i="71"/>
  <c r="X1053" i="71"/>
  <c r="D1053" i="71"/>
  <c r="Y1052" i="71"/>
  <c r="X1052" i="71"/>
  <c r="D1052" i="71"/>
  <c r="Y1051" i="71"/>
  <c r="X1051" i="71"/>
  <c r="D1051" i="71"/>
  <c r="Y1050" i="71"/>
  <c r="X1050" i="71"/>
  <c r="D1050" i="71"/>
  <c r="D1049" i="71"/>
  <c r="A1048" i="71"/>
  <c r="A1049" i="71"/>
  <c r="A1050" i="71"/>
  <c r="A1051" i="71"/>
  <c r="A1052" i="71"/>
  <c r="A1053" i="71"/>
  <c r="X1049" i="71"/>
  <c r="Y1049" i="71"/>
  <c r="E76" i="38"/>
  <c r="D261" i="33"/>
  <c r="D208" i="37" s="1"/>
  <c r="X1045" i="71"/>
  <c r="Y1045" i="71"/>
  <c r="X1046" i="71"/>
  <c r="Y1046" i="71"/>
  <c r="X1047" i="71"/>
  <c r="Y1047" i="71"/>
  <c r="X1048" i="71"/>
  <c r="Y1048" i="71"/>
  <c r="D1048" i="71"/>
  <c r="D1047" i="71"/>
  <c r="D1046" i="71"/>
  <c r="D1045" i="71"/>
  <c r="Y1044" i="71"/>
  <c r="X1044" i="71"/>
  <c r="D1044" i="71"/>
  <c r="D1043" i="71"/>
  <c r="A1042" i="71"/>
  <c r="A1043" i="71"/>
  <c r="A1044" i="71"/>
  <c r="A1045" i="71"/>
  <c r="A1046" i="71"/>
  <c r="A1047" i="71"/>
  <c r="X1043" i="71"/>
  <c r="Y1043" i="71"/>
  <c r="Y1042" i="71"/>
  <c r="X1042" i="71"/>
  <c r="Y1041" i="71"/>
  <c r="X1041" i="71"/>
  <c r="D1042" i="71"/>
  <c r="D1041" i="71"/>
  <c r="A1041" i="71"/>
  <c r="Y1040" i="71"/>
  <c r="X1040" i="71"/>
  <c r="A1040" i="71"/>
  <c r="D1040" i="71"/>
  <c r="A1039" i="71"/>
  <c r="Y1039" i="71"/>
  <c r="X1039" i="71"/>
  <c r="D1039" i="71"/>
  <c r="Y1038" i="71"/>
  <c r="X1038" i="71"/>
  <c r="D1038" i="71"/>
  <c r="A1038" i="71"/>
  <c r="D1037" i="71"/>
  <c r="A1037" i="71"/>
  <c r="X1037" i="71"/>
  <c r="Y1037" i="71"/>
  <c r="E77" i="38"/>
  <c r="U144" i="81"/>
  <c r="AD144" i="81"/>
  <c r="J261" i="33" l="1"/>
  <c r="K261" i="33"/>
  <c r="L261" i="33"/>
  <c r="I261" i="33"/>
  <c r="M261" i="33"/>
  <c r="N260" i="33"/>
  <c r="Y1036" i="71"/>
  <c r="X1036" i="71"/>
  <c r="D1036" i="71"/>
  <c r="A1036" i="71"/>
  <c r="Y1035" i="71"/>
  <c r="X1035" i="71"/>
  <c r="D1035" i="71"/>
  <c r="A1035" i="71"/>
  <c r="Y1034" i="71"/>
  <c r="X1034" i="71"/>
  <c r="D1034" i="71"/>
  <c r="A1034" i="71"/>
  <c r="Y1033" i="71"/>
  <c r="X1033" i="71"/>
  <c r="D1033" i="71"/>
  <c r="Y1032" i="71"/>
  <c r="X1032" i="71"/>
  <c r="D1032" i="71"/>
  <c r="Y1031" i="71"/>
  <c r="X1031" i="71"/>
  <c r="D1031" i="71"/>
  <c r="Y1030" i="71"/>
  <c r="X1030" i="71"/>
  <c r="D1030" i="71"/>
  <c r="D1029" i="71"/>
  <c r="A1030" i="71"/>
  <c r="A1031" i="71"/>
  <c r="A1032" i="71"/>
  <c r="A1033" i="71"/>
  <c r="A1029" i="71"/>
  <c r="X1029" i="71"/>
  <c r="Y1029" i="71"/>
  <c r="D293" i="33"/>
  <c r="D220" i="37" s="1"/>
  <c r="Y1028" i="71"/>
  <c r="X1028" i="71"/>
  <c r="D1028" i="71"/>
  <c r="A1028" i="71"/>
  <c r="Y1027" i="71"/>
  <c r="X1027" i="71"/>
  <c r="D1027" i="71"/>
  <c r="Y1026" i="71"/>
  <c r="X1026" i="71"/>
  <c r="D1026" i="71"/>
  <c r="Y1025" i="71"/>
  <c r="X1025" i="71"/>
  <c r="D1025" i="71"/>
  <c r="Y1024" i="71"/>
  <c r="X1024" i="71"/>
  <c r="D1024" i="71"/>
  <c r="Y1023" i="71"/>
  <c r="X1023" i="71"/>
  <c r="D1023" i="71"/>
  <c r="Y1022" i="71"/>
  <c r="X1022" i="71"/>
  <c r="D1022" i="71"/>
  <c r="A1021" i="71"/>
  <c r="A1022" i="71"/>
  <c r="A1023" i="71"/>
  <c r="A1024" i="71"/>
  <c r="A1025" i="71"/>
  <c r="A1026" i="71"/>
  <c r="A1027" i="71"/>
  <c r="N261" i="33" l="1"/>
  <c r="H104" i="50"/>
  <c r="Y1021" i="71" l="1"/>
  <c r="X1021" i="71"/>
  <c r="D1021" i="71"/>
  <c r="Y1020" i="71"/>
  <c r="X1020" i="71"/>
  <c r="D1020" i="71"/>
  <c r="Y1019" i="71"/>
  <c r="X1019" i="71"/>
  <c r="D1019" i="71"/>
  <c r="Y1018" i="71"/>
  <c r="X1018" i="71"/>
  <c r="D1018" i="71"/>
  <c r="Y1017" i="71"/>
  <c r="X1017" i="71"/>
  <c r="D1017" i="71"/>
  <c r="Y1016" i="71"/>
  <c r="X1016" i="71"/>
  <c r="D1016" i="71"/>
  <c r="Y1015" i="71"/>
  <c r="X1015" i="71"/>
  <c r="D1015" i="71"/>
  <c r="D1014" i="71"/>
  <c r="A1013" i="71"/>
  <c r="A1014" i="71"/>
  <c r="A1015" i="71"/>
  <c r="A1016" i="71"/>
  <c r="A1017" i="71"/>
  <c r="A1018" i="71"/>
  <c r="A1019" i="71"/>
  <c r="A1020" i="71"/>
  <c r="X1014" i="71"/>
  <c r="Y1014" i="71"/>
  <c r="Y1013" i="71"/>
  <c r="X1013" i="71"/>
  <c r="D1013" i="71"/>
  <c r="Y1012" i="71"/>
  <c r="X1012" i="71"/>
  <c r="D1012" i="71"/>
  <c r="Y1011" i="71"/>
  <c r="X1011" i="71"/>
  <c r="D1011" i="71"/>
  <c r="Y1010" i="71"/>
  <c r="X1010" i="71"/>
  <c r="D1010" i="71"/>
  <c r="Y1009" i="71"/>
  <c r="X1009" i="71"/>
  <c r="D1009" i="71"/>
  <c r="D1008" i="71"/>
  <c r="A1007" i="71"/>
  <c r="A1008" i="71"/>
  <c r="A1009" i="71"/>
  <c r="A1010" i="71"/>
  <c r="A1011" i="71"/>
  <c r="A1012" i="71"/>
  <c r="X1008" i="71"/>
  <c r="Y1008" i="71"/>
  <c r="E79" i="38"/>
  <c r="Y1007" i="71"/>
  <c r="X1007" i="71"/>
  <c r="D1007" i="71"/>
  <c r="A1006" i="71"/>
  <c r="Y1006" i="71"/>
  <c r="X1006" i="71"/>
  <c r="D1006" i="71"/>
  <c r="Y1005" i="71"/>
  <c r="X1005" i="71"/>
  <c r="D1005" i="71"/>
  <c r="A1005" i="71"/>
  <c r="Y1004" i="71"/>
  <c r="X1004" i="71"/>
  <c r="D1004" i="71"/>
  <c r="A1004" i="71"/>
  <c r="D1003" i="71"/>
  <c r="A1003" i="71"/>
  <c r="X1003" i="71"/>
  <c r="Y1003" i="71"/>
  <c r="F29" i="45"/>
  <c r="E29" i="45"/>
  <c r="E73" i="38"/>
  <c r="H100" i="50"/>
  <c r="D257" i="33"/>
  <c r="D232" i="37" s="1"/>
  <c r="D252" i="33"/>
  <c r="D147" i="38" s="1"/>
  <c r="D250" i="33"/>
  <c r="D262" i="33"/>
  <c r="D234" i="37" s="1"/>
  <c r="D258" i="33"/>
  <c r="D207" i="37" s="1"/>
  <c r="D263" i="33"/>
  <c r="D247" i="37" s="1"/>
  <c r="D248" i="33"/>
  <c r="D125" i="38" s="1"/>
  <c r="X1001" i="71"/>
  <c r="Y1001" i="71"/>
  <c r="X1002" i="71"/>
  <c r="Y1002" i="71"/>
  <c r="D1002" i="71"/>
  <c r="D1001" i="71"/>
  <c r="Y1000" i="71"/>
  <c r="X1000" i="71"/>
  <c r="D1000" i="71"/>
  <c r="Y999" i="71"/>
  <c r="X999" i="71"/>
  <c r="D999" i="71"/>
  <c r="D998" i="71"/>
  <c r="A997" i="71"/>
  <c r="A998" i="71"/>
  <c r="A999" i="71"/>
  <c r="A1000" i="71"/>
  <c r="A1001" i="71"/>
  <c r="A1002" i="71"/>
  <c r="X998" i="71"/>
  <c r="Y998" i="71"/>
  <c r="Y997" i="71"/>
  <c r="X997" i="71"/>
  <c r="D997" i="71"/>
  <c r="D976" i="71"/>
  <c r="A976" i="71"/>
  <c r="X976" i="71"/>
  <c r="Y976" i="71"/>
  <c r="A982" i="71"/>
  <c r="Y982" i="71"/>
  <c r="X982" i="71"/>
  <c r="D982" i="71"/>
  <c r="Y996" i="71"/>
  <c r="X996" i="71"/>
  <c r="A996" i="71"/>
  <c r="D996" i="71"/>
  <c r="Y995" i="71"/>
  <c r="X995" i="71"/>
  <c r="D995" i="71"/>
  <c r="Y994" i="71"/>
  <c r="X994" i="71"/>
  <c r="D994" i="71"/>
  <c r="Y993" i="71"/>
  <c r="X993" i="71"/>
  <c r="D993" i="71"/>
  <c r="Y992" i="71"/>
  <c r="X992" i="71"/>
  <c r="D992" i="71"/>
  <c r="Y991" i="71"/>
  <c r="X991" i="71"/>
  <c r="D991" i="71"/>
  <c r="Y990" i="71"/>
  <c r="X990" i="71"/>
  <c r="D990" i="71"/>
  <c r="D989" i="71"/>
  <c r="A988" i="71"/>
  <c r="A989" i="71"/>
  <c r="A990" i="71"/>
  <c r="A991" i="71"/>
  <c r="A992" i="71"/>
  <c r="A993" i="71"/>
  <c r="A994" i="71"/>
  <c r="A995" i="71"/>
  <c r="X989" i="71"/>
  <c r="Y989" i="71"/>
  <c r="F251" i="33"/>
  <c r="D251" i="33"/>
  <c r="Y988" i="71"/>
  <c r="X988" i="71"/>
  <c r="D988" i="71"/>
  <c r="Y987" i="71"/>
  <c r="X987" i="71"/>
  <c r="D987" i="71"/>
  <c r="Y986" i="71"/>
  <c r="X986" i="71"/>
  <c r="D986" i="71"/>
  <c r="Y985" i="71"/>
  <c r="X985" i="71"/>
  <c r="D985" i="71"/>
  <c r="Y984" i="71"/>
  <c r="X984" i="71"/>
  <c r="D984" i="71"/>
  <c r="D983" i="71"/>
  <c r="A983" i="71"/>
  <c r="A984" i="71"/>
  <c r="A985" i="71"/>
  <c r="A986" i="71"/>
  <c r="A987" i="71"/>
  <c r="X983" i="71"/>
  <c r="Y983" i="71"/>
  <c r="D219" i="37" l="1"/>
  <c r="D136" i="38"/>
  <c r="I251" i="33"/>
  <c r="D241" i="37"/>
  <c r="I248" i="33"/>
  <c r="D230" i="37"/>
  <c r="I252" i="33"/>
  <c r="D227" i="37"/>
  <c r="K263" i="33"/>
  <c r="L263" i="33"/>
  <c r="I263" i="33"/>
  <c r="J263" i="33"/>
  <c r="J262" i="33"/>
  <c r="K262" i="33"/>
  <c r="L262" i="33"/>
  <c r="I262" i="33"/>
  <c r="L139" i="81"/>
  <c r="I142" i="81"/>
  <c r="I258" i="33"/>
  <c r="M258" i="33"/>
  <c r="M250" i="33"/>
  <c r="I250" i="33"/>
  <c r="I257" i="33"/>
  <c r="M257" i="33"/>
  <c r="J258" i="33"/>
  <c r="K258" i="33"/>
  <c r="L258" i="33"/>
  <c r="J257" i="33"/>
  <c r="K257" i="33"/>
  <c r="L257" i="33"/>
  <c r="I152" i="81"/>
  <c r="L156" i="81"/>
  <c r="L140" i="81"/>
  <c r="M252" i="33"/>
  <c r="J252" i="33"/>
  <c r="K252" i="33"/>
  <c r="L252" i="33"/>
  <c r="J251" i="33"/>
  <c r="K251" i="33"/>
  <c r="L251" i="33"/>
  <c r="M251" i="33"/>
  <c r="L250" i="33"/>
  <c r="K250" i="33"/>
  <c r="I159" i="81"/>
  <c r="I150" i="81"/>
  <c r="L142" i="81"/>
  <c r="J250" i="33"/>
  <c r="L154" i="81"/>
  <c r="I138" i="81"/>
  <c r="L147" i="81"/>
  <c r="L155" i="81"/>
  <c r="L149" i="81"/>
  <c r="L141" i="81"/>
  <c r="L151" i="81"/>
  <c r="L143" i="81"/>
  <c r="L148" i="81"/>
  <c r="L153" i="81"/>
  <c r="L145" i="81"/>
  <c r="L137" i="81"/>
  <c r="L144" i="81"/>
  <c r="L136" i="81"/>
  <c r="L157" i="81"/>
  <c r="I148" i="81"/>
  <c r="I146" i="81"/>
  <c r="I140" i="81"/>
  <c r="I149" i="81"/>
  <c r="I144" i="81"/>
  <c r="I136" i="81"/>
  <c r="L152" i="81"/>
  <c r="L159" i="81"/>
  <c r="L150" i="81"/>
  <c r="I143" i="81"/>
  <c r="I137" i="81"/>
  <c r="L138" i="81"/>
  <c r="L248" i="33"/>
  <c r="J248" i="33"/>
  <c r="K248" i="33"/>
  <c r="I153" i="81"/>
  <c r="I139" i="81"/>
  <c r="I141" i="81"/>
  <c r="I155" i="81"/>
  <c r="I145" i="81"/>
  <c r="I157" i="81"/>
  <c r="I154" i="81"/>
  <c r="I147" i="81"/>
  <c r="I156" i="81"/>
  <c r="I151" i="81"/>
  <c r="I135" i="81"/>
  <c r="H101" i="50"/>
  <c r="Y981" i="71"/>
  <c r="X981" i="71"/>
  <c r="D981" i="71"/>
  <c r="Y980" i="71"/>
  <c r="X980" i="71"/>
  <c r="D980" i="71"/>
  <c r="Y979" i="71"/>
  <c r="X979" i="71"/>
  <c r="D979" i="71"/>
  <c r="Y978" i="71"/>
  <c r="X978" i="71"/>
  <c r="D978" i="71"/>
  <c r="D977" i="71"/>
  <c r="A975" i="71"/>
  <c r="A977" i="71"/>
  <c r="A978" i="71"/>
  <c r="A979" i="71"/>
  <c r="A980" i="71"/>
  <c r="A981" i="71"/>
  <c r="X977" i="71"/>
  <c r="Y977" i="71"/>
  <c r="D256" i="33"/>
  <c r="D233" i="37" s="1"/>
  <c r="D255" i="33"/>
  <c r="A17" i="66"/>
  <c r="D249" i="33"/>
  <c r="Y975" i="71"/>
  <c r="X975" i="71"/>
  <c r="D975" i="71"/>
  <c r="Y974" i="71"/>
  <c r="X974" i="71"/>
  <c r="D974" i="71"/>
  <c r="D973" i="71"/>
  <c r="A974" i="71"/>
  <c r="A973" i="71"/>
  <c r="X973" i="71"/>
  <c r="Y973" i="71"/>
  <c r="F245" i="33"/>
  <c r="D245" i="33"/>
  <c r="Y972" i="71"/>
  <c r="X972" i="71"/>
  <c r="D972" i="71"/>
  <c r="Y971" i="71"/>
  <c r="X971" i="71"/>
  <c r="D971" i="71"/>
  <c r="Y970" i="71"/>
  <c r="X970" i="71"/>
  <c r="D970" i="71"/>
  <c r="Y969" i="71"/>
  <c r="X969" i="71"/>
  <c r="D969" i="71"/>
  <c r="D968" i="71"/>
  <c r="I245" i="33" l="1"/>
  <c r="D243" i="37"/>
  <c r="I255" i="33"/>
  <c r="D210" i="37"/>
  <c r="I249" i="33"/>
  <c r="D206" i="37"/>
  <c r="I256" i="33"/>
  <c r="N257" i="33"/>
  <c r="J256" i="33"/>
  <c r="K256" i="33"/>
  <c r="L256" i="33"/>
  <c r="N258" i="33"/>
  <c r="J255" i="33"/>
  <c r="L255" i="33"/>
  <c r="M255" i="33"/>
  <c r="K255" i="33"/>
  <c r="N251" i="33"/>
  <c r="N252" i="33"/>
  <c r="N250" i="33"/>
  <c r="J249" i="33"/>
  <c r="K249" i="33"/>
  <c r="L249" i="33"/>
  <c r="M249" i="33"/>
  <c r="M245" i="33"/>
  <c r="J245" i="33"/>
  <c r="K245" i="33"/>
  <c r="L245" i="33"/>
  <c r="A968" i="71"/>
  <c r="A969" i="71"/>
  <c r="A970" i="71"/>
  <c r="A971" i="71"/>
  <c r="A972" i="71"/>
  <c r="X968" i="71"/>
  <c r="Y968" i="71"/>
  <c r="F254" i="33"/>
  <c r="D254" i="33"/>
  <c r="H25" i="50"/>
  <c r="H31" i="50"/>
  <c r="H29" i="50"/>
  <c r="H28" i="50"/>
  <c r="G19" i="73"/>
  <c r="I254" i="33" l="1"/>
  <c r="D180" i="37"/>
  <c r="D100" i="38"/>
  <c r="D89" i="45" s="1"/>
  <c r="N255" i="33"/>
  <c r="J254" i="33"/>
  <c r="K254" i="33"/>
  <c r="L254" i="33"/>
  <c r="M254" i="33"/>
  <c r="N249" i="33"/>
  <c r="N245" i="33"/>
  <c r="H102" i="50"/>
  <c r="Y967" i="71"/>
  <c r="X967" i="71"/>
  <c r="D967" i="71"/>
  <c r="X965" i="71"/>
  <c r="Y965" i="71"/>
  <c r="X966" i="71"/>
  <c r="Y966" i="71"/>
  <c r="D966" i="71"/>
  <c r="D965" i="71"/>
  <c r="Y964" i="71"/>
  <c r="X964" i="71"/>
  <c r="D964" i="71"/>
  <c r="D963" i="71"/>
  <c r="A962" i="71"/>
  <c r="A963" i="71"/>
  <c r="A964" i="71"/>
  <c r="A965" i="71"/>
  <c r="A966" i="71"/>
  <c r="A967" i="71"/>
  <c r="X963" i="71"/>
  <c r="Y963" i="71"/>
  <c r="D253" i="33"/>
  <c r="I253" i="33" l="1"/>
  <c r="D231" i="37"/>
  <c r="N254" i="33"/>
  <c r="L253" i="33"/>
  <c r="J253" i="33"/>
  <c r="K253" i="33"/>
  <c r="H26" i="50"/>
  <c r="Y962" i="71"/>
  <c r="X962" i="71"/>
  <c r="D962" i="71"/>
  <c r="Y961" i="71"/>
  <c r="X961" i="71"/>
  <c r="D961" i="71"/>
  <c r="Y960" i="71"/>
  <c r="X960" i="71"/>
  <c r="D960" i="71"/>
  <c r="Y959" i="71"/>
  <c r="X959" i="71"/>
  <c r="D959" i="71"/>
  <c r="Y958" i="71"/>
  <c r="X958" i="71"/>
  <c r="D958" i="71"/>
  <c r="Y957" i="71"/>
  <c r="X957" i="71"/>
  <c r="D957" i="71"/>
  <c r="Y956" i="71"/>
  <c r="X956" i="71"/>
  <c r="D956" i="71"/>
  <c r="Y955" i="71"/>
  <c r="X955" i="71"/>
  <c r="D955" i="71"/>
  <c r="D954" i="71"/>
  <c r="A959" i="71"/>
  <c r="A960" i="71"/>
  <c r="A961" i="71"/>
  <c r="A953" i="71"/>
  <c r="A954" i="71"/>
  <c r="A955" i="71"/>
  <c r="A956" i="71"/>
  <c r="A957" i="71"/>
  <c r="A958" i="71"/>
  <c r="X954" i="71"/>
  <c r="Y954" i="71"/>
  <c r="D247" i="33"/>
  <c r="D244" i="33"/>
  <c r="D246" i="33"/>
  <c r="D116" i="38" s="1"/>
  <c r="Y953" i="71"/>
  <c r="X953" i="71"/>
  <c r="D953" i="71"/>
  <c r="Y952" i="71"/>
  <c r="X952" i="71"/>
  <c r="D952" i="71"/>
  <c r="Y951" i="71"/>
  <c r="X951" i="71"/>
  <c r="D951" i="71"/>
  <c r="Y950" i="71"/>
  <c r="X950" i="71"/>
  <c r="D950" i="71"/>
  <c r="Y949" i="71"/>
  <c r="X949" i="71"/>
  <c r="D949" i="71"/>
  <c r="A950" i="71"/>
  <c r="A951" i="71"/>
  <c r="A952" i="71"/>
  <c r="Y948" i="71"/>
  <c r="X948" i="71"/>
  <c r="D948" i="71"/>
  <c r="Y947" i="71"/>
  <c r="X947" i="71"/>
  <c r="D947" i="71"/>
  <c r="Y946" i="71"/>
  <c r="X946" i="71"/>
  <c r="D946" i="71"/>
  <c r="Y945" i="71"/>
  <c r="X945" i="71"/>
  <c r="D945" i="71"/>
  <c r="Y944" i="71"/>
  <c r="X944" i="71"/>
  <c r="D944" i="71"/>
  <c r="A943" i="71"/>
  <c r="A944" i="71"/>
  <c r="A945" i="71"/>
  <c r="A946" i="71"/>
  <c r="A947" i="71"/>
  <c r="A948" i="71"/>
  <c r="A949" i="71"/>
  <c r="F239" i="33"/>
  <c r="H16" i="50"/>
  <c r="H15" i="50"/>
  <c r="Y943" i="71"/>
  <c r="X943" i="71"/>
  <c r="D943" i="71"/>
  <c r="Y942" i="71"/>
  <c r="X942" i="71"/>
  <c r="D942" i="71"/>
  <c r="Y941" i="71"/>
  <c r="X941" i="71"/>
  <c r="D941" i="71"/>
  <c r="Y940" i="71"/>
  <c r="X940" i="71"/>
  <c r="D940" i="71"/>
  <c r="D939" i="71"/>
  <c r="A940" i="71"/>
  <c r="A941" i="71"/>
  <c r="A942" i="71"/>
  <c r="A939" i="71"/>
  <c r="X939" i="71"/>
  <c r="Y939" i="71"/>
  <c r="G234" i="33"/>
  <c r="F236" i="33" s="1"/>
  <c r="Y938" i="71"/>
  <c r="X938" i="71"/>
  <c r="D938" i="71"/>
  <c r="A938" i="71"/>
  <c r="Y937" i="71"/>
  <c r="X937" i="71"/>
  <c r="D937" i="71"/>
  <c r="A937" i="71"/>
  <c r="Y936" i="71"/>
  <c r="X936" i="71"/>
  <c r="D936" i="71"/>
  <c r="A936" i="71"/>
  <c r="X934" i="71"/>
  <c r="Y934" i="71"/>
  <c r="X935" i="71"/>
  <c r="Y935" i="71"/>
  <c r="D935" i="71"/>
  <c r="D934" i="71"/>
  <c r="Y933" i="71"/>
  <c r="X933" i="71"/>
  <c r="D933" i="71"/>
  <c r="X931" i="71"/>
  <c r="Y931" i="71"/>
  <c r="X932" i="71"/>
  <c r="Y932" i="71"/>
  <c r="D932" i="71"/>
  <c r="D931" i="71"/>
  <c r="D930" i="71"/>
  <c r="A930" i="71"/>
  <c r="A931" i="71"/>
  <c r="A932" i="71"/>
  <c r="A933" i="71"/>
  <c r="A934" i="71"/>
  <c r="A935" i="71"/>
  <c r="X930" i="71"/>
  <c r="Y930" i="71"/>
  <c r="D242" i="33"/>
  <c r="D259" i="33"/>
  <c r="D236" i="37" s="1"/>
  <c r="D238" i="33"/>
  <c r="I238" i="33" s="1"/>
  <c r="F237" i="33"/>
  <c r="D237" i="33"/>
  <c r="I27" i="82"/>
  <c r="I25" i="82"/>
  <c r="I24" i="82"/>
  <c r="I23" i="82"/>
  <c r="H27" i="82"/>
  <c r="H25" i="82"/>
  <c r="H24" i="82"/>
  <c r="H23" i="82"/>
  <c r="I247" i="33" l="1"/>
  <c r="D268" i="37"/>
  <c r="I242" i="33"/>
  <c r="D242" i="37"/>
  <c r="I244" i="33"/>
  <c r="D240" i="37"/>
  <c r="I246" i="33"/>
  <c r="D223" i="37"/>
  <c r="K237" i="33"/>
  <c r="I237" i="33"/>
  <c r="I259" i="33"/>
  <c r="J259" i="33"/>
  <c r="K259" i="33"/>
  <c r="L259" i="33"/>
  <c r="J247" i="33"/>
  <c r="K247" i="33"/>
  <c r="L247" i="33"/>
  <c r="D171" i="37"/>
  <c r="J246" i="33"/>
  <c r="K246" i="33"/>
  <c r="L246" i="33"/>
  <c r="M246" i="33"/>
  <c r="J244" i="33"/>
  <c r="K244" i="33"/>
  <c r="L244" i="33"/>
  <c r="M244" i="33"/>
  <c r="J242" i="33"/>
  <c r="K242" i="33"/>
  <c r="L242" i="33"/>
  <c r="M242" i="33"/>
  <c r="J237" i="33"/>
  <c r="L238" i="33"/>
  <c r="K238" i="33"/>
  <c r="J238" i="33"/>
  <c r="L237" i="33"/>
  <c r="F53" i="50"/>
  <c r="G53" i="50" l="1"/>
  <c r="H53" i="50" s="1"/>
  <c r="N244" i="33"/>
  <c r="N246" i="33"/>
  <c r="N242" i="33"/>
  <c r="H24" i="73"/>
  <c r="G69" i="82"/>
  <c r="I31" i="82" l="1"/>
  <c r="H31" i="82"/>
  <c r="G32" i="82"/>
  <c r="E32" i="82"/>
  <c r="Y929" i="71"/>
  <c r="X929" i="71"/>
  <c r="D929" i="71"/>
  <c r="A929" i="71"/>
  <c r="Y928" i="71"/>
  <c r="X928" i="71"/>
  <c r="Y927" i="71"/>
  <c r="X927" i="71"/>
  <c r="D928" i="71"/>
  <c r="D927" i="71"/>
  <c r="Y926" i="71"/>
  <c r="X926" i="71"/>
  <c r="D926" i="71"/>
  <c r="Y925" i="71"/>
  <c r="X925" i="71"/>
  <c r="D925" i="71"/>
  <c r="D924" i="71"/>
  <c r="A923" i="71"/>
  <c r="A924" i="71"/>
  <c r="A925" i="71"/>
  <c r="A926" i="71"/>
  <c r="A927" i="71"/>
  <c r="A928" i="71"/>
  <c r="X924" i="71"/>
  <c r="Y924" i="71"/>
  <c r="Y923" i="71"/>
  <c r="X923" i="71"/>
  <c r="D923" i="71"/>
  <c r="Y922" i="71"/>
  <c r="X922" i="71"/>
  <c r="D922" i="71"/>
  <c r="Y921" i="71"/>
  <c r="X921" i="71"/>
  <c r="D921" i="71"/>
  <c r="D920" i="71"/>
  <c r="A919" i="71"/>
  <c r="A920" i="71"/>
  <c r="A921" i="71"/>
  <c r="A922" i="71"/>
  <c r="X920" i="71"/>
  <c r="Y920" i="71"/>
  <c r="Y919" i="71"/>
  <c r="X919" i="71"/>
  <c r="Y918" i="71"/>
  <c r="X918" i="71"/>
  <c r="D919" i="71"/>
  <c r="D918" i="71"/>
  <c r="Y917" i="71"/>
  <c r="X917" i="71"/>
  <c r="D917" i="71"/>
  <c r="Y916" i="71"/>
  <c r="X916" i="71"/>
  <c r="D916" i="71"/>
  <c r="Y915" i="71"/>
  <c r="X915" i="71"/>
  <c r="D915" i="71"/>
  <c r="Y914" i="71"/>
  <c r="X914" i="71"/>
  <c r="D914" i="71"/>
  <c r="D913" i="71"/>
  <c r="A913" i="71"/>
  <c r="A914" i="71"/>
  <c r="A915" i="71"/>
  <c r="A916" i="71"/>
  <c r="A917" i="71"/>
  <c r="A918" i="71"/>
  <c r="X913" i="71"/>
  <c r="Y913" i="71"/>
  <c r="F235" i="33"/>
  <c r="D239" i="33"/>
  <c r="D235" i="33"/>
  <c r="F231" i="33"/>
  <c r="D169" i="37" l="1"/>
  <c r="I235" i="33"/>
  <c r="D170" i="37"/>
  <c r="I239" i="33"/>
  <c r="J239" i="33"/>
  <c r="K239" i="33"/>
  <c r="L239" i="33"/>
  <c r="M239" i="33"/>
  <c r="K235" i="33"/>
  <c r="J235" i="33"/>
  <c r="L235" i="33"/>
  <c r="M235" i="33"/>
  <c r="D236" i="33"/>
  <c r="D234" i="33"/>
  <c r="I234" i="33" s="1"/>
  <c r="Y893" i="71"/>
  <c r="X893" i="71"/>
  <c r="D893" i="71"/>
  <c r="A894" i="71"/>
  <c r="A893" i="71"/>
  <c r="Y892" i="71"/>
  <c r="X892" i="71"/>
  <c r="D892" i="71"/>
  <c r="A892" i="71"/>
  <c r="Y891" i="71"/>
  <c r="X891" i="71"/>
  <c r="D891" i="71"/>
  <c r="A891" i="71"/>
  <c r="Y912" i="71"/>
  <c r="X912" i="71"/>
  <c r="D912" i="71"/>
  <c r="Y911" i="71"/>
  <c r="X911" i="71"/>
  <c r="D911" i="71"/>
  <c r="Y910" i="71"/>
  <c r="X910" i="71"/>
  <c r="D910" i="71"/>
  <c r="Y909" i="71"/>
  <c r="X909" i="71"/>
  <c r="D909" i="71"/>
  <c r="Y908" i="71"/>
  <c r="X908" i="71"/>
  <c r="D908" i="71"/>
  <c r="Y907" i="71"/>
  <c r="X907" i="71"/>
  <c r="D907" i="71"/>
  <c r="D906" i="71"/>
  <c r="A905" i="71"/>
  <c r="A906" i="71"/>
  <c r="A907" i="71"/>
  <c r="A908" i="71"/>
  <c r="A909" i="71"/>
  <c r="A910" i="71"/>
  <c r="A911" i="71"/>
  <c r="A912" i="71"/>
  <c r="X906" i="71"/>
  <c r="Y906" i="71"/>
  <c r="F233" i="33"/>
  <c r="F241" i="33"/>
  <c r="D233" i="33"/>
  <c r="D114" i="38" s="1"/>
  <c r="D241" i="33"/>
  <c r="Y905" i="71"/>
  <c r="X905" i="71"/>
  <c r="D905" i="71"/>
  <c r="Y904" i="71"/>
  <c r="X904" i="71"/>
  <c r="D904" i="71"/>
  <c r="A904" i="71"/>
  <c r="Y903" i="71"/>
  <c r="X903" i="71"/>
  <c r="D903" i="71"/>
  <c r="Y902" i="71"/>
  <c r="X902" i="71"/>
  <c r="D902" i="71"/>
  <c r="Y901" i="71"/>
  <c r="X901" i="71"/>
  <c r="D901" i="71"/>
  <c r="A900" i="71"/>
  <c r="A901" i="71"/>
  <c r="A902" i="71"/>
  <c r="A903" i="71"/>
  <c r="A899" i="71"/>
  <c r="Y900" i="71"/>
  <c r="X900" i="71"/>
  <c r="D900" i="71"/>
  <c r="D899" i="71"/>
  <c r="X899" i="71"/>
  <c r="Y899" i="71"/>
  <c r="Y898" i="71"/>
  <c r="X898" i="71"/>
  <c r="D898" i="71"/>
  <c r="X896" i="71"/>
  <c r="Y896" i="71"/>
  <c r="X897" i="71"/>
  <c r="Y897" i="71"/>
  <c r="D897" i="71"/>
  <c r="D896" i="71"/>
  <c r="Y895" i="71"/>
  <c r="X895" i="71"/>
  <c r="D895" i="71"/>
  <c r="D894" i="71"/>
  <c r="A895" i="71"/>
  <c r="A896" i="71"/>
  <c r="A897" i="71"/>
  <c r="A898" i="71"/>
  <c r="X894" i="71"/>
  <c r="Y894" i="71"/>
  <c r="D229" i="33"/>
  <c r="D129" i="38" s="1"/>
  <c r="I236" i="33" l="1"/>
  <c r="D192" i="37"/>
  <c r="I241" i="33"/>
  <c r="D179" i="37"/>
  <c r="D98" i="38"/>
  <c r="D88" i="45" s="1"/>
  <c r="D173" i="37"/>
  <c r="I233" i="33"/>
  <c r="D168" i="37"/>
  <c r="I229" i="33"/>
  <c r="M241" i="33"/>
  <c r="J241" i="33"/>
  <c r="K241" i="33"/>
  <c r="L241" i="33"/>
  <c r="N239" i="33"/>
  <c r="J236" i="33"/>
  <c r="K236" i="33"/>
  <c r="L236" i="33"/>
  <c r="M236" i="33"/>
  <c r="N235" i="33"/>
  <c r="J234" i="33"/>
  <c r="K234" i="33"/>
  <c r="M234" i="33"/>
  <c r="L234" i="33"/>
  <c r="L233" i="33"/>
  <c r="M233" i="33"/>
  <c r="J233" i="33"/>
  <c r="K233" i="33"/>
  <c r="K229" i="33"/>
  <c r="L229" i="33"/>
  <c r="M229" i="33"/>
  <c r="J229" i="33"/>
  <c r="N241" i="33" l="1"/>
  <c r="N234" i="33"/>
  <c r="N233" i="33"/>
  <c r="N229" i="33"/>
  <c r="N236" i="33"/>
  <c r="C31" i="50"/>
  <c r="C30" i="50"/>
  <c r="Y890" i="71"/>
  <c r="X890" i="71"/>
  <c r="D890" i="71"/>
  <c r="Y889" i="71"/>
  <c r="X889" i="71"/>
  <c r="D889" i="71"/>
  <c r="A888" i="71"/>
  <c r="A889" i="71"/>
  <c r="A890" i="71"/>
  <c r="F230" i="33"/>
  <c r="D230" i="33"/>
  <c r="Y888" i="71"/>
  <c r="X888" i="71"/>
  <c r="D888" i="71"/>
  <c r="Y887" i="71"/>
  <c r="X887" i="71"/>
  <c r="D887" i="71"/>
  <c r="Y886" i="71"/>
  <c r="X886" i="71"/>
  <c r="D886" i="71"/>
  <c r="Y885" i="71"/>
  <c r="X885" i="71"/>
  <c r="D885" i="71"/>
  <c r="D884" i="71"/>
  <c r="A884" i="71"/>
  <c r="A885" i="71"/>
  <c r="A886" i="71"/>
  <c r="A887" i="71"/>
  <c r="X884" i="71"/>
  <c r="Y884" i="71"/>
  <c r="D240" i="33"/>
  <c r="Y883" i="71"/>
  <c r="X883" i="71"/>
  <c r="D883" i="71"/>
  <c r="A883" i="71"/>
  <c r="Y882" i="71"/>
  <c r="X882" i="71"/>
  <c r="D882" i="71"/>
  <c r="Y881" i="71"/>
  <c r="X881" i="71"/>
  <c r="D881" i="71"/>
  <c r="Y880" i="71"/>
  <c r="X880" i="71"/>
  <c r="D880" i="71"/>
  <c r="Y879" i="71"/>
  <c r="X879" i="71"/>
  <c r="D879" i="71"/>
  <c r="D878" i="71"/>
  <c r="A877" i="71"/>
  <c r="A878" i="71"/>
  <c r="A879" i="71"/>
  <c r="A880" i="71"/>
  <c r="A881" i="71"/>
  <c r="A882" i="71"/>
  <c r="X878" i="71"/>
  <c r="Y878" i="71"/>
  <c r="D228" i="33"/>
  <c r="D110" i="38" s="1"/>
  <c r="D232" i="33"/>
  <c r="I232" i="33" s="1"/>
  <c r="D226" i="33"/>
  <c r="D139" i="38" s="1"/>
  <c r="F221" i="33"/>
  <c r="F220" i="33"/>
  <c r="Y877" i="71"/>
  <c r="X877" i="71"/>
  <c r="D877" i="71"/>
  <c r="Y876" i="71"/>
  <c r="X876" i="71"/>
  <c r="D876" i="71"/>
  <c r="Y875" i="71"/>
  <c r="X875" i="71"/>
  <c r="D875" i="71"/>
  <c r="Y874" i="71"/>
  <c r="X874" i="71"/>
  <c r="D874" i="71"/>
  <c r="Y873" i="71"/>
  <c r="X873" i="71"/>
  <c r="D873" i="71"/>
  <c r="D872" i="71"/>
  <c r="A875" i="71"/>
  <c r="A876" i="71"/>
  <c r="A874" i="71"/>
  <c r="A873" i="71"/>
  <c r="A872" i="71"/>
  <c r="X872" i="71"/>
  <c r="Y872" i="71"/>
  <c r="D243" i="33"/>
  <c r="D119" i="38" s="1"/>
  <c r="D227" i="33"/>
  <c r="D178" i="37" s="1"/>
  <c r="Y871" i="71"/>
  <c r="X871" i="71"/>
  <c r="D871" i="71"/>
  <c r="Y870" i="71"/>
  <c r="X870" i="71"/>
  <c r="D870" i="71"/>
  <c r="Y869" i="71"/>
  <c r="X869" i="71"/>
  <c r="D869" i="71"/>
  <c r="Y868" i="71"/>
  <c r="X868" i="71"/>
  <c r="D868" i="71"/>
  <c r="Y867" i="71"/>
  <c r="X867" i="71"/>
  <c r="D867" i="71"/>
  <c r="Y866" i="71"/>
  <c r="X866" i="71"/>
  <c r="D866" i="71"/>
  <c r="D865" i="71"/>
  <c r="A864" i="71"/>
  <c r="A865" i="71"/>
  <c r="A866" i="71"/>
  <c r="A867" i="71"/>
  <c r="A868" i="71"/>
  <c r="A869" i="71"/>
  <c r="A870" i="71"/>
  <c r="A871" i="71"/>
  <c r="X865" i="71"/>
  <c r="Y865" i="71"/>
  <c r="D223" i="33"/>
  <c r="F217" i="33"/>
  <c r="A2" i="50"/>
  <c r="A2" i="32"/>
  <c r="A2" i="31"/>
  <c r="Y864" i="71"/>
  <c r="X864" i="71"/>
  <c r="D864" i="71"/>
  <c r="Y863" i="71"/>
  <c r="X863" i="71"/>
  <c r="D863" i="71"/>
  <c r="Y862" i="71"/>
  <c r="X862" i="71"/>
  <c r="D862" i="71"/>
  <c r="X858" i="71"/>
  <c r="Y858" i="71"/>
  <c r="X859" i="71"/>
  <c r="Y859" i="71"/>
  <c r="X860" i="71"/>
  <c r="Y860" i="71"/>
  <c r="X861" i="71"/>
  <c r="Y861" i="71"/>
  <c r="D861" i="71"/>
  <c r="A860" i="71"/>
  <c r="A861" i="71"/>
  <c r="A862" i="71"/>
  <c r="A863" i="71"/>
  <c r="E50" i="38"/>
  <c r="E49" i="38"/>
  <c r="D225" i="33"/>
  <c r="D237" i="37" s="1"/>
  <c r="D860" i="71"/>
  <c r="D859" i="71"/>
  <c r="D858" i="71"/>
  <c r="Y857" i="71"/>
  <c r="X857" i="71"/>
  <c r="D857" i="71"/>
  <c r="Y856" i="71"/>
  <c r="X856" i="71"/>
  <c r="D856" i="71"/>
  <c r="D855" i="71"/>
  <c r="A855" i="71"/>
  <c r="A856" i="71"/>
  <c r="A857" i="71"/>
  <c r="A858" i="71"/>
  <c r="A859" i="71"/>
  <c r="X855" i="71"/>
  <c r="Y855" i="71"/>
  <c r="E46" i="38"/>
  <c r="D221" i="33"/>
  <c r="D224" i="33"/>
  <c r="D117" i="38" s="1"/>
  <c r="D222" i="33"/>
  <c r="F214" i="33"/>
  <c r="F213" i="33"/>
  <c r="Y854" i="71"/>
  <c r="X854" i="71"/>
  <c r="D854" i="71"/>
  <c r="A854" i="71"/>
  <c r="A853" i="71"/>
  <c r="Y853" i="71"/>
  <c r="X853" i="71"/>
  <c r="D853" i="71"/>
  <c r="Y852" i="71"/>
  <c r="X852" i="71"/>
  <c r="D852" i="71"/>
  <c r="A852" i="71"/>
  <c r="Y851" i="71"/>
  <c r="X851" i="71"/>
  <c r="D851" i="71"/>
  <c r="A851" i="71"/>
  <c r="Y850" i="71"/>
  <c r="X850" i="71"/>
  <c r="D850" i="71"/>
  <c r="A850" i="71"/>
  <c r="A849" i="71"/>
  <c r="X849" i="71"/>
  <c r="Y849" i="71"/>
  <c r="D849" i="71"/>
  <c r="E45" i="38"/>
  <c r="D217" i="33"/>
  <c r="F212" i="33"/>
  <c r="Y848" i="71"/>
  <c r="X848" i="71"/>
  <c r="D848" i="71"/>
  <c r="A848" i="71"/>
  <c r="Y847" i="71"/>
  <c r="X847" i="71"/>
  <c r="D847" i="71"/>
  <c r="Y846" i="71"/>
  <c r="X846" i="71"/>
  <c r="D846" i="71"/>
  <c r="Y845" i="71"/>
  <c r="X845" i="71"/>
  <c r="D845" i="71"/>
  <c r="Y844" i="71"/>
  <c r="X844" i="71"/>
  <c r="D844" i="71"/>
  <c r="Y843" i="71"/>
  <c r="X843" i="71"/>
  <c r="D843" i="71"/>
  <c r="D842" i="71"/>
  <c r="A841" i="71"/>
  <c r="A842" i="71"/>
  <c r="A843" i="71"/>
  <c r="A844" i="71"/>
  <c r="A845" i="71"/>
  <c r="A846" i="71"/>
  <c r="A847" i="71"/>
  <c r="X842" i="71"/>
  <c r="Y842" i="71"/>
  <c r="D215" i="33"/>
  <c r="D220" i="33"/>
  <c r="I220" i="33" s="1"/>
  <c r="F211" i="33"/>
  <c r="D211" i="33"/>
  <c r="Y841" i="71"/>
  <c r="X841" i="71"/>
  <c r="D841" i="71"/>
  <c r="Y840" i="71"/>
  <c r="X840" i="71"/>
  <c r="D840" i="71"/>
  <c r="Y839" i="71"/>
  <c r="X839" i="71"/>
  <c r="D839" i="71"/>
  <c r="Y838" i="71"/>
  <c r="X838" i="71"/>
  <c r="D838" i="71"/>
  <c r="D837" i="71"/>
  <c r="A838" i="71"/>
  <c r="A839" i="71"/>
  <c r="A840" i="71"/>
  <c r="X837" i="71"/>
  <c r="Y837" i="71"/>
  <c r="A837" i="71"/>
  <c r="D216" i="33"/>
  <c r="Y836" i="71"/>
  <c r="X836" i="71"/>
  <c r="D836" i="71"/>
  <c r="A836" i="71"/>
  <c r="Y816" i="71"/>
  <c r="X816" i="71"/>
  <c r="D816" i="71"/>
  <c r="A816" i="71"/>
  <c r="Y835" i="71"/>
  <c r="X835" i="71"/>
  <c r="D835" i="71"/>
  <c r="A835" i="71"/>
  <c r="Y834" i="71"/>
  <c r="X834" i="71"/>
  <c r="D834" i="71"/>
  <c r="D833" i="71"/>
  <c r="D832" i="71"/>
  <c r="D831" i="71"/>
  <c r="D830" i="71"/>
  <c r="X830" i="71"/>
  <c r="Y830" i="71"/>
  <c r="X831" i="71"/>
  <c r="Y831" i="71"/>
  <c r="X832" i="71"/>
  <c r="Y832" i="71"/>
  <c r="X833" i="71"/>
  <c r="Y833" i="71"/>
  <c r="D829" i="71"/>
  <c r="A828" i="71"/>
  <c r="A829" i="71"/>
  <c r="A830" i="71"/>
  <c r="A831" i="71"/>
  <c r="A832" i="71"/>
  <c r="A833" i="71"/>
  <c r="A834" i="71"/>
  <c r="X829" i="71"/>
  <c r="Y829" i="71"/>
  <c r="D218" i="33"/>
  <c r="D203" i="37" s="1"/>
  <c r="D214" i="33"/>
  <c r="F210" i="33"/>
  <c r="F209" i="33"/>
  <c r="Y815" i="71"/>
  <c r="X815" i="71"/>
  <c r="Y828" i="71"/>
  <c r="X828" i="71"/>
  <c r="D828" i="71"/>
  <c r="X826" i="71"/>
  <c r="Y826" i="71"/>
  <c r="X827" i="71"/>
  <c r="Y827" i="71"/>
  <c r="D827" i="71"/>
  <c r="D826" i="71"/>
  <c r="Y825" i="71"/>
  <c r="X825" i="71"/>
  <c r="D825" i="71"/>
  <c r="D824" i="71"/>
  <c r="A824" i="71"/>
  <c r="A825" i="71"/>
  <c r="A826" i="71"/>
  <c r="A827" i="71"/>
  <c r="X824" i="71"/>
  <c r="Y824" i="71"/>
  <c r="I243" i="33" l="1"/>
  <c r="D265" i="37"/>
  <c r="I222" i="33"/>
  <c r="D248" i="37"/>
  <c r="I240" i="33"/>
  <c r="D249" i="37"/>
  <c r="I216" i="33"/>
  <c r="D238" i="37"/>
  <c r="I230" i="33"/>
  <c r="D195" i="37"/>
  <c r="I215" i="33"/>
  <c r="D196" i="37"/>
  <c r="I223" i="33"/>
  <c r="D194" i="37"/>
  <c r="M217" i="33"/>
  <c r="D193" i="37"/>
  <c r="J221" i="33"/>
  <c r="D197" i="37"/>
  <c r="I211" i="33"/>
  <c r="D187" i="37"/>
  <c r="I226" i="33"/>
  <c r="D191" i="37"/>
  <c r="I218" i="33"/>
  <c r="D97" i="38"/>
  <c r="D86" i="45" s="1"/>
  <c r="I227" i="33"/>
  <c r="D94" i="38"/>
  <c r="D87" i="45" s="1"/>
  <c r="D172" i="37"/>
  <c r="I228" i="33"/>
  <c r="I224" i="33"/>
  <c r="D166" i="37"/>
  <c r="L214" i="33"/>
  <c r="D165" i="37"/>
  <c r="J243" i="33"/>
  <c r="K243" i="33"/>
  <c r="L243" i="33"/>
  <c r="M243" i="33"/>
  <c r="J240" i="33"/>
  <c r="K240" i="33"/>
  <c r="L240" i="33"/>
  <c r="L232" i="33"/>
  <c r="J232" i="33"/>
  <c r="K232" i="33"/>
  <c r="J230" i="33"/>
  <c r="K230" i="33"/>
  <c r="L230" i="33"/>
  <c r="M230" i="33"/>
  <c r="J228" i="33"/>
  <c r="K228" i="33"/>
  <c r="M228" i="33"/>
  <c r="L228" i="33"/>
  <c r="J226" i="33"/>
  <c r="K226" i="33"/>
  <c r="L226" i="33"/>
  <c r="M227" i="33"/>
  <c r="K227" i="33"/>
  <c r="L227" i="33"/>
  <c r="J227" i="33"/>
  <c r="I225" i="33"/>
  <c r="J225" i="33"/>
  <c r="K225" i="33"/>
  <c r="L225" i="33"/>
  <c r="L224" i="33"/>
  <c r="K224" i="33"/>
  <c r="J224" i="33"/>
  <c r="M223" i="33"/>
  <c r="L223" i="33"/>
  <c r="K223" i="33"/>
  <c r="J223" i="33"/>
  <c r="M222" i="33"/>
  <c r="L222" i="33"/>
  <c r="K222" i="33"/>
  <c r="J222" i="33"/>
  <c r="L220" i="33"/>
  <c r="I221" i="33"/>
  <c r="K220" i="33"/>
  <c r="M221" i="33"/>
  <c r="J220" i="33"/>
  <c r="L221" i="33"/>
  <c r="K221" i="33"/>
  <c r="M218" i="33"/>
  <c r="L218" i="33"/>
  <c r="K218" i="33"/>
  <c r="J218" i="33"/>
  <c r="I217" i="33"/>
  <c r="J217" i="33"/>
  <c r="K217" i="33"/>
  <c r="L217" i="33"/>
  <c r="L216" i="33"/>
  <c r="K216" i="33"/>
  <c r="J216" i="33"/>
  <c r="M215" i="33"/>
  <c r="J214" i="33"/>
  <c r="K214" i="33"/>
  <c r="L215" i="33"/>
  <c r="I214" i="33"/>
  <c r="K215" i="33"/>
  <c r="J215" i="33"/>
  <c r="M214" i="33"/>
  <c r="L211" i="33"/>
  <c r="K211" i="33"/>
  <c r="J211" i="33"/>
  <c r="A814" i="71"/>
  <c r="A815" i="71"/>
  <c r="A817" i="71"/>
  <c r="A818" i="71"/>
  <c r="A819" i="71"/>
  <c r="A820" i="71"/>
  <c r="A821" i="71"/>
  <c r="A822" i="71"/>
  <c r="A823" i="71"/>
  <c r="D815" i="71"/>
  <c r="Y823" i="71"/>
  <c r="X823" i="71"/>
  <c r="D823" i="71"/>
  <c r="Y822" i="71"/>
  <c r="X822" i="71"/>
  <c r="D822" i="71"/>
  <c r="Y821" i="71"/>
  <c r="X821" i="71"/>
  <c r="D821" i="71"/>
  <c r="D820" i="71"/>
  <c r="X820" i="71"/>
  <c r="Y820" i="71"/>
  <c r="Y819" i="71"/>
  <c r="X819" i="71"/>
  <c r="D819" i="71"/>
  <c r="Y818" i="71"/>
  <c r="X818" i="71"/>
  <c r="D818" i="71"/>
  <c r="D817" i="71"/>
  <c r="X817" i="71"/>
  <c r="Y817" i="71"/>
  <c r="Y814" i="71"/>
  <c r="X814" i="71"/>
  <c r="D814" i="71"/>
  <c r="X813" i="71"/>
  <c r="Y813" i="71"/>
  <c r="D813" i="71"/>
  <c r="Y812" i="71"/>
  <c r="X812" i="71"/>
  <c r="D812" i="71"/>
  <c r="Y811" i="71"/>
  <c r="X811" i="71"/>
  <c r="D811" i="71"/>
  <c r="D810" i="71"/>
  <c r="A813" i="71"/>
  <c r="A809" i="71"/>
  <c r="A810" i="71"/>
  <c r="A811" i="71"/>
  <c r="A812" i="71"/>
  <c r="X810" i="71"/>
  <c r="Y810" i="71"/>
  <c r="D213" i="33"/>
  <c r="D209" i="37" s="1"/>
  <c r="D209" i="33"/>
  <c r="D212" i="33"/>
  <c r="D186" i="37" s="1"/>
  <c r="F207" i="33"/>
  <c r="F206" i="33"/>
  <c r="F205" i="33"/>
  <c r="Y809" i="71"/>
  <c r="X809" i="71"/>
  <c r="D809" i="71"/>
  <c r="Y808" i="71"/>
  <c r="X808" i="71"/>
  <c r="D808" i="71"/>
  <c r="Y807" i="71"/>
  <c r="X807" i="71"/>
  <c r="Y806" i="71"/>
  <c r="X806" i="71"/>
  <c r="D807" i="71"/>
  <c r="D806" i="71"/>
  <c r="D805" i="71"/>
  <c r="A804" i="71"/>
  <c r="A805" i="71"/>
  <c r="A806" i="71"/>
  <c r="A807" i="71"/>
  <c r="A808" i="71"/>
  <c r="X805" i="71"/>
  <c r="Y805" i="71"/>
  <c r="D164" i="37" l="1"/>
  <c r="D145" i="38"/>
  <c r="N243" i="33"/>
  <c r="N230" i="33"/>
  <c r="N227" i="33"/>
  <c r="N228" i="33"/>
  <c r="N223" i="33"/>
  <c r="N222" i="33"/>
  <c r="N221" i="33"/>
  <c r="N218" i="33"/>
  <c r="N217" i="33"/>
  <c r="N215" i="33"/>
  <c r="I213" i="33"/>
  <c r="J213" i="33"/>
  <c r="K213" i="33"/>
  <c r="L213" i="33"/>
  <c r="N214" i="33"/>
  <c r="L212" i="33"/>
  <c r="I212" i="33"/>
  <c r="J212" i="33"/>
  <c r="K212" i="33"/>
  <c r="I209" i="33"/>
  <c r="L209" i="33"/>
  <c r="J209" i="33"/>
  <c r="K209" i="33"/>
  <c r="M209" i="33"/>
  <c r="Y804" i="71"/>
  <c r="X804" i="71"/>
  <c r="D804" i="71"/>
  <c r="D803" i="71"/>
  <c r="A802" i="71"/>
  <c r="A803" i="71"/>
  <c r="X803" i="71"/>
  <c r="Y803" i="71"/>
  <c r="Y802" i="71"/>
  <c r="X802" i="71"/>
  <c r="D802" i="71"/>
  <c r="Y801" i="71"/>
  <c r="X801" i="71"/>
  <c r="D801" i="71"/>
  <c r="A801" i="71"/>
  <c r="Y800" i="71"/>
  <c r="X800" i="71"/>
  <c r="D800" i="71"/>
  <c r="A800" i="71"/>
  <c r="D799" i="71"/>
  <c r="A799" i="71"/>
  <c r="X799" i="71"/>
  <c r="Y799" i="71"/>
  <c r="D206" i="33"/>
  <c r="D163" i="37" s="1"/>
  <c r="K5" i="81"/>
  <c r="Y798" i="71"/>
  <c r="X798" i="71"/>
  <c r="D798" i="71"/>
  <c r="A798" i="71"/>
  <c r="Y797" i="71"/>
  <c r="X797" i="71"/>
  <c r="D797" i="71"/>
  <c r="Y796" i="71"/>
  <c r="X796" i="71"/>
  <c r="D796" i="71"/>
  <c r="Y795" i="71"/>
  <c r="X795" i="71"/>
  <c r="D795" i="71"/>
  <c r="D794" i="71"/>
  <c r="A793" i="71"/>
  <c r="A794" i="71"/>
  <c r="A795" i="71"/>
  <c r="A796" i="71"/>
  <c r="A797" i="71"/>
  <c r="X794" i="71"/>
  <c r="Y794" i="71"/>
  <c r="D210" i="33"/>
  <c r="D207" i="33"/>
  <c r="D185" i="37" s="1"/>
  <c r="D81" i="38" l="1"/>
  <c r="D85" i="45" s="1"/>
  <c r="D177" i="37"/>
  <c r="J210" i="33"/>
  <c r="K210" i="33"/>
  <c r="L210" i="33"/>
  <c r="M210" i="33"/>
  <c r="I210" i="33"/>
  <c r="N209" i="33"/>
  <c r="J207" i="33"/>
  <c r="K207" i="33"/>
  <c r="L207" i="33"/>
  <c r="M207" i="33"/>
  <c r="I207" i="33"/>
  <c r="L206" i="33"/>
  <c r="I206" i="33"/>
  <c r="J206" i="33"/>
  <c r="K206" i="33"/>
  <c r="M206" i="33"/>
  <c r="M357" i="33"/>
  <c r="M358" i="33"/>
  <c r="M263" i="33" s="1"/>
  <c r="M350" i="33"/>
  <c r="M294" i="33" s="1"/>
  <c r="M351" i="33"/>
  <c r="M352" i="33"/>
  <c r="M355" i="33"/>
  <c r="M356" i="33"/>
  <c r="M240" i="33" s="1"/>
  <c r="M348" i="33"/>
  <c r="M345" i="33"/>
  <c r="M346" i="33"/>
  <c r="M344" i="33"/>
  <c r="N240" i="33" l="1"/>
  <c r="N294" i="33"/>
  <c r="N263" i="33"/>
  <c r="M259" i="33"/>
  <c r="M265" i="33"/>
  <c r="N210" i="33"/>
  <c r="N207" i="33"/>
  <c r="N206" i="33"/>
  <c r="Y793" i="71"/>
  <c r="X793" i="71"/>
  <c r="Y792" i="71"/>
  <c r="X792" i="71"/>
  <c r="Y791" i="71"/>
  <c r="X791" i="71"/>
  <c r="D790" i="71"/>
  <c r="D791" i="71"/>
  <c r="D792" i="71"/>
  <c r="D793" i="71"/>
  <c r="A792" i="71"/>
  <c r="A791" i="71"/>
  <c r="A790" i="71"/>
  <c r="X790" i="71"/>
  <c r="Y790" i="71"/>
  <c r="D205" i="33"/>
  <c r="Y789" i="71"/>
  <c r="X789" i="71"/>
  <c r="D789" i="71"/>
  <c r="Y788" i="71"/>
  <c r="X788" i="71"/>
  <c r="D788" i="71"/>
  <c r="Y787" i="71"/>
  <c r="X787" i="71"/>
  <c r="D787" i="71"/>
  <c r="Y786" i="71"/>
  <c r="X786" i="71"/>
  <c r="D786" i="71"/>
  <c r="Y785" i="71"/>
  <c r="X785" i="71"/>
  <c r="D785" i="71"/>
  <c r="D784" i="71"/>
  <c r="A784" i="71"/>
  <c r="A785" i="71"/>
  <c r="A786" i="71"/>
  <c r="A787" i="71"/>
  <c r="A788" i="71"/>
  <c r="A789" i="71"/>
  <c r="X784" i="71"/>
  <c r="Y784" i="71"/>
  <c r="D203" i="33"/>
  <c r="D162" i="37" s="1"/>
  <c r="F27" i="43"/>
  <c r="S22" i="73"/>
  <c r="Y783" i="71"/>
  <c r="X783" i="71"/>
  <c r="A783" i="71"/>
  <c r="D783" i="71"/>
  <c r="Y782" i="71"/>
  <c r="X782" i="71"/>
  <c r="D782" i="71"/>
  <c r="Y781" i="71"/>
  <c r="X781" i="71"/>
  <c r="D781" i="71"/>
  <c r="Y780" i="71"/>
  <c r="X780" i="71"/>
  <c r="D780" i="71"/>
  <c r="Y779" i="71"/>
  <c r="X779" i="71"/>
  <c r="D779" i="71"/>
  <c r="Y778" i="71"/>
  <c r="X778" i="71"/>
  <c r="D778" i="71"/>
  <c r="D777" i="71"/>
  <c r="A776" i="71"/>
  <c r="A777" i="71"/>
  <c r="A778" i="71"/>
  <c r="A779" i="71"/>
  <c r="A780" i="71"/>
  <c r="A781" i="71"/>
  <c r="A782" i="71"/>
  <c r="X777" i="71"/>
  <c r="Y777" i="71"/>
  <c r="D219" i="33"/>
  <c r="D214" i="37" s="1"/>
  <c r="Y776" i="71"/>
  <c r="X776" i="71"/>
  <c r="D776" i="71"/>
  <c r="Y775" i="71"/>
  <c r="X775" i="71"/>
  <c r="D775" i="71"/>
  <c r="Y774" i="71"/>
  <c r="X774" i="71"/>
  <c r="D774" i="71"/>
  <c r="Y773" i="71"/>
  <c r="X773" i="71"/>
  <c r="D773" i="71"/>
  <c r="Y772" i="71"/>
  <c r="X772" i="71"/>
  <c r="D772" i="71"/>
  <c r="D771" i="71"/>
  <c r="X771" i="71"/>
  <c r="Y771" i="71"/>
  <c r="A775" i="71"/>
  <c r="A774" i="71"/>
  <c r="A773" i="71"/>
  <c r="A772" i="71"/>
  <c r="A771" i="71"/>
  <c r="D202" i="33"/>
  <c r="D184" i="37" s="1"/>
  <c r="D201" i="33"/>
  <c r="Y770" i="71"/>
  <c r="X770" i="71"/>
  <c r="Y769" i="71"/>
  <c r="X769" i="71"/>
  <c r="Y768" i="71"/>
  <c r="X768" i="71"/>
  <c r="Y767" i="71"/>
  <c r="X767" i="71"/>
  <c r="Y766" i="71"/>
  <c r="X766" i="71"/>
  <c r="D767" i="71"/>
  <c r="D768" i="71"/>
  <c r="D769" i="71"/>
  <c r="D770" i="71"/>
  <c r="D766" i="71"/>
  <c r="A765" i="71"/>
  <c r="A766" i="71"/>
  <c r="A767" i="71"/>
  <c r="A768" i="71"/>
  <c r="A769" i="71"/>
  <c r="A770" i="71"/>
  <c r="H87" i="50"/>
  <c r="A761" i="71"/>
  <c r="A762" i="71"/>
  <c r="A763" i="71"/>
  <c r="A764" i="71"/>
  <c r="Y765" i="71"/>
  <c r="X765" i="71"/>
  <c r="D765" i="71"/>
  <c r="Y764" i="71"/>
  <c r="X764" i="71"/>
  <c r="D764" i="71"/>
  <c r="Y763" i="71"/>
  <c r="X763" i="71"/>
  <c r="D763" i="71"/>
  <c r="Y762" i="71"/>
  <c r="X762" i="71"/>
  <c r="D762" i="71"/>
  <c r="Y761" i="71"/>
  <c r="X761" i="71"/>
  <c r="D761" i="71"/>
  <c r="D199" i="33"/>
  <c r="D200" i="33"/>
  <c r="D122" i="38" s="1"/>
  <c r="M347" i="33"/>
  <c r="N265" i="33" l="1"/>
  <c r="N259" i="33"/>
  <c r="D190" i="37"/>
  <c r="D130" i="38"/>
  <c r="D176" i="37"/>
  <c r="D105" i="38"/>
  <c r="D80" i="45" s="1"/>
  <c r="I200" i="33"/>
  <c r="D189" i="37"/>
  <c r="D68" i="38"/>
  <c r="D45" i="45" s="1"/>
  <c r="I199" i="33"/>
  <c r="D161" i="37"/>
  <c r="L219" i="33"/>
  <c r="M219" i="33"/>
  <c r="K219" i="33"/>
  <c r="I219" i="33"/>
  <c r="J219" i="33"/>
  <c r="L205" i="33"/>
  <c r="M205" i="33"/>
  <c r="I205" i="33"/>
  <c r="J205" i="33"/>
  <c r="K205" i="33"/>
  <c r="I203" i="33"/>
  <c r="J203" i="33"/>
  <c r="K203" i="33"/>
  <c r="L203" i="33"/>
  <c r="M203" i="33"/>
  <c r="L202" i="33"/>
  <c r="M202" i="33"/>
  <c r="K202" i="33"/>
  <c r="I202" i="33"/>
  <c r="J202" i="33"/>
  <c r="I201" i="33"/>
  <c r="J201" i="33"/>
  <c r="K201" i="33"/>
  <c r="L201" i="33"/>
  <c r="M201" i="33"/>
  <c r="M200" i="33"/>
  <c r="L200" i="33"/>
  <c r="K200" i="33"/>
  <c r="J200" i="33"/>
  <c r="M199" i="33"/>
  <c r="L199" i="33"/>
  <c r="K199" i="33"/>
  <c r="J199" i="33"/>
  <c r="Y760" i="71"/>
  <c r="X760" i="71"/>
  <c r="D760" i="71"/>
  <c r="Y759" i="71"/>
  <c r="X759" i="71"/>
  <c r="D759" i="71"/>
  <c r="Y758" i="71"/>
  <c r="X758" i="71"/>
  <c r="D758" i="71"/>
  <c r="D757" i="71"/>
  <c r="A757" i="71"/>
  <c r="A758" i="71"/>
  <c r="A759" i="71"/>
  <c r="A760" i="71"/>
  <c r="X757" i="71"/>
  <c r="Y757" i="71"/>
  <c r="N219" i="33" l="1"/>
  <c r="N205" i="33"/>
  <c r="N203" i="33"/>
  <c r="N202" i="33"/>
  <c r="N201" i="33"/>
  <c r="N199" i="33"/>
  <c r="N200" i="33"/>
  <c r="H14" i="82"/>
  <c r="Y756" i="71" l="1"/>
  <c r="X756" i="71"/>
  <c r="D756" i="71"/>
  <c r="Y755" i="71"/>
  <c r="X755" i="71"/>
  <c r="D755" i="71"/>
  <c r="D754" i="71"/>
  <c r="X754" i="71"/>
  <c r="Y754" i="71"/>
  <c r="A756" i="71"/>
  <c r="A755" i="71"/>
  <c r="A754" i="71"/>
  <c r="G25" i="73"/>
  <c r="Y753" i="71"/>
  <c r="X753" i="71"/>
  <c r="D753" i="71"/>
  <c r="D752" i="71"/>
  <c r="A752" i="71"/>
  <c r="A753" i="71"/>
  <c r="X752" i="71"/>
  <c r="Y752" i="71"/>
  <c r="D197" i="33"/>
  <c r="D208" i="33"/>
  <c r="D239" i="37" s="1"/>
  <c r="H27" i="50"/>
  <c r="Y751" i="71"/>
  <c r="X751" i="71"/>
  <c r="D751" i="71"/>
  <c r="Y750" i="71"/>
  <c r="X750" i="71"/>
  <c r="D750" i="71"/>
  <c r="Y749" i="71"/>
  <c r="X749" i="71"/>
  <c r="D749" i="71"/>
  <c r="Y748" i="71"/>
  <c r="X748" i="71"/>
  <c r="D748" i="71"/>
  <c r="D747" i="71"/>
  <c r="A747" i="71"/>
  <c r="A748" i="71"/>
  <c r="A749" i="71"/>
  <c r="A750" i="71"/>
  <c r="A751" i="71"/>
  <c r="X747" i="71"/>
  <c r="Y747" i="71"/>
  <c r="D204" i="33"/>
  <c r="Y746" i="71"/>
  <c r="X746" i="71"/>
  <c r="D746" i="71"/>
  <c r="Y745" i="71"/>
  <c r="X745" i="71"/>
  <c r="D745" i="71"/>
  <c r="Y744" i="71"/>
  <c r="X744" i="71"/>
  <c r="D744" i="71"/>
  <c r="Y743" i="71"/>
  <c r="X743" i="71"/>
  <c r="D743" i="71"/>
  <c r="Y742" i="71"/>
  <c r="X742" i="71"/>
  <c r="D742" i="71"/>
  <c r="D741" i="71"/>
  <c r="A741" i="71"/>
  <c r="A742" i="71"/>
  <c r="A743" i="71"/>
  <c r="A744" i="71"/>
  <c r="A745" i="71"/>
  <c r="A746" i="71"/>
  <c r="X741" i="71"/>
  <c r="Y741" i="71"/>
  <c r="D231" i="33"/>
  <c r="D191" i="33"/>
  <c r="D278" i="37" s="1"/>
  <c r="D194" i="33"/>
  <c r="D193" i="33"/>
  <c r="M193" i="33" s="1"/>
  <c r="D192" i="33"/>
  <c r="D196" i="33"/>
  <c r="D175" i="37" s="1"/>
  <c r="D195" i="33"/>
  <c r="D158" i="37" s="1"/>
  <c r="AK114" i="81"/>
  <c r="Y740" i="71"/>
  <c r="X740" i="71"/>
  <c r="D740" i="71"/>
  <c r="A740" i="71"/>
  <c r="Y739" i="71"/>
  <c r="X739" i="71"/>
  <c r="D739" i="71"/>
  <c r="Y738" i="71"/>
  <c r="X738" i="71"/>
  <c r="D738" i="71"/>
  <c r="Y737" i="71"/>
  <c r="X737" i="71"/>
  <c r="D737" i="71"/>
  <c r="D736" i="71"/>
  <c r="A735" i="71"/>
  <c r="A736" i="71"/>
  <c r="A737" i="71"/>
  <c r="A738" i="71"/>
  <c r="A739" i="71"/>
  <c r="X736" i="71"/>
  <c r="Y736" i="71"/>
  <c r="D183" i="37" l="1"/>
  <c r="D131" i="38"/>
  <c r="D188" i="37"/>
  <c r="D118" i="38"/>
  <c r="I231" i="33"/>
  <c r="D244" i="37"/>
  <c r="D104" i="38"/>
  <c r="D92" i="45" s="1"/>
  <c r="D59" i="38"/>
  <c r="D41" i="45" s="1"/>
  <c r="D212" i="37"/>
  <c r="D86" i="38"/>
  <c r="D79" i="45" s="1"/>
  <c r="J231" i="33"/>
  <c r="K231" i="33"/>
  <c r="L231" i="33"/>
  <c r="M231" i="33"/>
  <c r="I191" i="33"/>
  <c r="D57" i="38"/>
  <c r="D70" i="45" s="1"/>
  <c r="J208" i="33"/>
  <c r="K208" i="33"/>
  <c r="L208" i="33"/>
  <c r="M208" i="33"/>
  <c r="I208" i="33"/>
  <c r="I204" i="33"/>
  <c r="J204" i="33"/>
  <c r="K204" i="33"/>
  <c r="L204" i="33"/>
  <c r="I196" i="33"/>
  <c r="J196" i="33"/>
  <c r="K196" i="33"/>
  <c r="L196" i="33"/>
  <c r="M196" i="33"/>
  <c r="L197" i="33"/>
  <c r="M197" i="33"/>
  <c r="I197" i="33"/>
  <c r="J197" i="33"/>
  <c r="K197" i="33"/>
  <c r="I192" i="33"/>
  <c r="D141" i="37"/>
  <c r="I194" i="33"/>
  <c r="J194" i="33"/>
  <c r="K194" i="33"/>
  <c r="L194" i="33"/>
  <c r="L195" i="33"/>
  <c r="M195" i="33"/>
  <c r="I195" i="33"/>
  <c r="J195" i="33"/>
  <c r="K195" i="33"/>
  <c r="L193" i="33"/>
  <c r="K193" i="33"/>
  <c r="J193" i="33"/>
  <c r="I193" i="33"/>
  <c r="M192" i="33"/>
  <c r="L192" i="33"/>
  <c r="K192" i="33"/>
  <c r="J192" i="33"/>
  <c r="M191" i="33"/>
  <c r="L191" i="33"/>
  <c r="K191" i="33"/>
  <c r="J191" i="33"/>
  <c r="X731" i="71"/>
  <c r="Y731" i="71"/>
  <c r="X732" i="71"/>
  <c r="Y732" i="71"/>
  <c r="X733" i="71"/>
  <c r="Y733" i="71"/>
  <c r="X734" i="71"/>
  <c r="Y734" i="71"/>
  <c r="X735" i="71"/>
  <c r="Y735" i="71"/>
  <c r="A731" i="71"/>
  <c r="A732" i="71"/>
  <c r="A733" i="71"/>
  <c r="A734" i="71"/>
  <c r="D735" i="71"/>
  <c r="D734" i="71"/>
  <c r="D733" i="71"/>
  <c r="D732" i="71"/>
  <c r="H44" i="50"/>
  <c r="H42" i="50"/>
  <c r="C42" i="50"/>
  <c r="H43" i="50"/>
  <c r="D731" i="71"/>
  <c r="Y730" i="71"/>
  <c r="X730" i="71"/>
  <c r="D730" i="71"/>
  <c r="Y729" i="71"/>
  <c r="X729" i="71"/>
  <c r="D729" i="71"/>
  <c r="Y728" i="71"/>
  <c r="X728" i="71"/>
  <c r="D728" i="71"/>
  <c r="Y727" i="71"/>
  <c r="X727" i="71"/>
  <c r="D727" i="71"/>
  <c r="D726" i="71"/>
  <c r="A725" i="71"/>
  <c r="A726" i="71"/>
  <c r="A727" i="71"/>
  <c r="A728" i="71"/>
  <c r="A729" i="71"/>
  <c r="A730" i="71"/>
  <c r="X726" i="71"/>
  <c r="Y726" i="71"/>
  <c r="H89" i="50"/>
  <c r="H90" i="50"/>
  <c r="H91" i="50"/>
  <c r="H92" i="50"/>
  <c r="H93" i="50"/>
  <c r="H94" i="50"/>
  <c r="H95" i="50"/>
  <c r="H96" i="50"/>
  <c r="H97" i="50"/>
  <c r="H88" i="50"/>
  <c r="Y725" i="71"/>
  <c r="X725" i="71"/>
  <c r="D725" i="71"/>
  <c r="Y724" i="71"/>
  <c r="X724" i="71"/>
  <c r="D724" i="71"/>
  <c r="Y723" i="71"/>
  <c r="X723" i="71"/>
  <c r="D723" i="71"/>
  <c r="Y722" i="71"/>
  <c r="X722" i="71"/>
  <c r="D722" i="71"/>
  <c r="Y721" i="71"/>
  <c r="X721" i="71"/>
  <c r="D721" i="71"/>
  <c r="D720" i="71"/>
  <c r="A719" i="71"/>
  <c r="A720" i="71"/>
  <c r="A721" i="71"/>
  <c r="A722" i="71"/>
  <c r="A723" i="71"/>
  <c r="A724" i="71"/>
  <c r="X720" i="71"/>
  <c r="Y720" i="71"/>
  <c r="D188" i="33"/>
  <c r="Y719" i="71"/>
  <c r="X719" i="71"/>
  <c r="D719" i="71"/>
  <c r="Y718" i="71"/>
  <c r="X718" i="71"/>
  <c r="D718" i="71"/>
  <c r="Y717" i="71"/>
  <c r="X717" i="71"/>
  <c r="D717" i="71"/>
  <c r="D716" i="71"/>
  <c r="A716" i="71"/>
  <c r="A717" i="71"/>
  <c r="A718" i="71"/>
  <c r="X716" i="71"/>
  <c r="Y716" i="71"/>
  <c r="J10" i="75"/>
  <c r="D142" i="37" l="1"/>
  <c r="D103" i="38"/>
  <c r="D93" i="45" s="1"/>
  <c r="N231" i="33"/>
  <c r="N208" i="33"/>
  <c r="N197" i="33"/>
  <c r="N196" i="33"/>
  <c r="N195" i="33"/>
  <c r="N191" i="33"/>
  <c r="N192" i="33"/>
  <c r="N193" i="33"/>
  <c r="J188" i="33"/>
  <c r="K188" i="33"/>
  <c r="L188" i="33"/>
  <c r="M188" i="33"/>
  <c r="I188" i="33"/>
  <c r="Y715" i="71"/>
  <c r="X715" i="71"/>
  <c r="D715" i="71"/>
  <c r="Y714" i="71"/>
  <c r="X714" i="71"/>
  <c r="D714" i="71"/>
  <c r="Y713" i="71"/>
  <c r="X713" i="71"/>
  <c r="D713" i="71"/>
  <c r="Y712" i="71"/>
  <c r="X712" i="71"/>
  <c r="D712" i="71"/>
  <c r="Y711" i="71"/>
  <c r="X711" i="71"/>
  <c r="D711" i="71"/>
  <c r="Y710" i="71"/>
  <c r="X710" i="71"/>
  <c r="D710" i="71"/>
  <c r="A712" i="71"/>
  <c r="A713" i="71"/>
  <c r="A714" i="71"/>
  <c r="A715" i="71"/>
  <c r="Y709" i="71"/>
  <c r="X709" i="71"/>
  <c r="D709" i="71"/>
  <c r="Y708" i="71"/>
  <c r="X708" i="71"/>
  <c r="D708" i="71"/>
  <c r="D707" i="71"/>
  <c r="A706" i="71"/>
  <c r="A707" i="71"/>
  <c r="A708" i="71"/>
  <c r="A709" i="71"/>
  <c r="A710" i="71"/>
  <c r="A711" i="71"/>
  <c r="X707" i="71"/>
  <c r="Y707" i="71"/>
  <c r="Y706" i="71"/>
  <c r="X706" i="71"/>
  <c r="D706" i="71"/>
  <c r="Y705" i="71"/>
  <c r="X705" i="71"/>
  <c r="A705" i="71"/>
  <c r="D705" i="71"/>
  <c r="Y704" i="71"/>
  <c r="X704" i="71"/>
  <c r="D704" i="71"/>
  <c r="Y703" i="71"/>
  <c r="X703" i="71"/>
  <c r="D703" i="71"/>
  <c r="Y702" i="71"/>
  <c r="X702" i="71"/>
  <c r="D702" i="71"/>
  <c r="Y701" i="71"/>
  <c r="X701" i="71"/>
  <c r="D701" i="71"/>
  <c r="D700" i="71"/>
  <c r="A699" i="71"/>
  <c r="A700" i="71"/>
  <c r="A701" i="71"/>
  <c r="A702" i="71"/>
  <c r="A703" i="71"/>
  <c r="A704" i="71"/>
  <c r="X700" i="71"/>
  <c r="Y700" i="71"/>
  <c r="D190" i="33"/>
  <c r="D157" i="37" s="1"/>
  <c r="D189" i="33"/>
  <c r="D184" i="33"/>
  <c r="D174" i="37" s="1"/>
  <c r="D185" i="33"/>
  <c r="D182" i="37" s="1"/>
  <c r="Y699" i="71"/>
  <c r="X699" i="71"/>
  <c r="D699" i="71"/>
  <c r="Y698" i="71"/>
  <c r="X698" i="71"/>
  <c r="D698" i="71"/>
  <c r="I184" i="33" l="1"/>
  <c r="D91" i="38"/>
  <c r="D78" i="45" s="1"/>
  <c r="D138" i="37"/>
  <c r="D90" i="38"/>
  <c r="D77" i="45" s="1"/>
  <c r="M189" i="33"/>
  <c r="I189" i="33"/>
  <c r="J189" i="33"/>
  <c r="K189" i="33"/>
  <c r="L189" i="33"/>
  <c r="I190" i="33"/>
  <c r="K190" i="33"/>
  <c r="J190" i="33"/>
  <c r="L190" i="33"/>
  <c r="M190" i="33"/>
  <c r="N188" i="33"/>
  <c r="I185" i="33"/>
  <c r="J185" i="33"/>
  <c r="K185" i="33"/>
  <c r="L185" i="33"/>
  <c r="M185" i="33"/>
  <c r="M184" i="33"/>
  <c r="L184" i="33"/>
  <c r="K184" i="33"/>
  <c r="J184" i="33"/>
  <c r="D697" i="71"/>
  <c r="A697" i="71"/>
  <c r="A698" i="71"/>
  <c r="X697" i="71"/>
  <c r="Y697" i="71"/>
  <c r="Y696" i="71"/>
  <c r="X696" i="71"/>
  <c r="D696" i="71"/>
  <c r="Y695" i="71"/>
  <c r="X695" i="71"/>
  <c r="D695" i="71"/>
  <c r="D694" i="71"/>
  <c r="Y694" i="71"/>
  <c r="X694" i="71"/>
  <c r="Y693" i="71"/>
  <c r="X693" i="71"/>
  <c r="D693" i="71"/>
  <c r="Y692" i="71"/>
  <c r="X692" i="71"/>
  <c r="D692" i="71"/>
  <c r="Y691" i="71"/>
  <c r="X691" i="71"/>
  <c r="D691" i="71"/>
  <c r="A690" i="71"/>
  <c r="A691" i="71"/>
  <c r="A692" i="71"/>
  <c r="A693" i="71"/>
  <c r="A694" i="71"/>
  <c r="A695" i="71"/>
  <c r="A696" i="71"/>
  <c r="D187" i="33"/>
  <c r="Y690" i="71"/>
  <c r="X690" i="71"/>
  <c r="D690" i="71"/>
  <c r="Y689" i="71"/>
  <c r="X689" i="71"/>
  <c r="D689" i="71"/>
  <c r="Y688" i="71"/>
  <c r="X688" i="71"/>
  <c r="D688" i="71"/>
  <c r="Y687" i="71"/>
  <c r="X687" i="71"/>
  <c r="D687" i="71"/>
  <c r="Y686" i="71"/>
  <c r="X686" i="71"/>
  <c r="D686" i="71"/>
  <c r="A685" i="71"/>
  <c r="A686" i="71"/>
  <c r="A687" i="71"/>
  <c r="A688" i="71"/>
  <c r="A689" i="71"/>
  <c r="D180" i="33"/>
  <c r="D183" i="33"/>
  <c r="D159" i="37" s="1"/>
  <c r="Y685" i="71"/>
  <c r="X685" i="71"/>
  <c r="D685" i="71"/>
  <c r="Y684" i="71"/>
  <c r="X684" i="71"/>
  <c r="D684" i="71"/>
  <c r="Y683" i="71"/>
  <c r="X683" i="71"/>
  <c r="D683" i="71"/>
  <c r="D682" i="71"/>
  <c r="A681" i="71"/>
  <c r="A682" i="71"/>
  <c r="A683" i="71"/>
  <c r="A684" i="71"/>
  <c r="X682" i="71"/>
  <c r="Y682" i="71"/>
  <c r="D186" i="33"/>
  <c r="Y681" i="71"/>
  <c r="X681" i="71"/>
  <c r="D681" i="71"/>
  <c r="Y680" i="71"/>
  <c r="X680" i="71"/>
  <c r="D680" i="71"/>
  <c r="Y679" i="71"/>
  <c r="X679" i="71"/>
  <c r="D679" i="71"/>
  <c r="Y678" i="71"/>
  <c r="X678" i="71"/>
  <c r="D678" i="71"/>
  <c r="D677" i="71"/>
  <c r="A677" i="71"/>
  <c r="A678" i="71"/>
  <c r="A679" i="71"/>
  <c r="A680" i="71"/>
  <c r="X677" i="71"/>
  <c r="Y677" i="71"/>
  <c r="Y676" i="71"/>
  <c r="X676" i="71"/>
  <c r="D676" i="71"/>
  <c r="Y675" i="71"/>
  <c r="X675" i="71"/>
  <c r="D675" i="71"/>
  <c r="Y674" i="71"/>
  <c r="X674" i="71"/>
  <c r="D674" i="71"/>
  <c r="Y673" i="71"/>
  <c r="X673" i="71"/>
  <c r="D673" i="71"/>
  <c r="Y672" i="71"/>
  <c r="X672" i="71"/>
  <c r="D672" i="71"/>
  <c r="A671" i="71"/>
  <c r="A672" i="71"/>
  <c r="A673" i="71"/>
  <c r="A674" i="71"/>
  <c r="A675" i="71"/>
  <c r="A676" i="71"/>
  <c r="D143" i="37" l="1"/>
  <c r="D106" i="38"/>
  <c r="D94" i="45" s="1"/>
  <c r="N190" i="33"/>
  <c r="N189" i="33"/>
  <c r="I187" i="33"/>
  <c r="J187" i="33"/>
  <c r="K187" i="33"/>
  <c r="L187" i="33"/>
  <c r="I186" i="33"/>
  <c r="J186" i="33"/>
  <c r="K186" i="33"/>
  <c r="L186" i="33"/>
  <c r="M186" i="33"/>
  <c r="N185" i="33"/>
  <c r="N184" i="33"/>
  <c r="K180" i="33"/>
  <c r="I180" i="33"/>
  <c r="J180" i="33"/>
  <c r="L180" i="33"/>
  <c r="M180" i="33"/>
  <c r="J183" i="33"/>
  <c r="K183" i="33"/>
  <c r="M183" i="33"/>
  <c r="I183" i="33"/>
  <c r="L183" i="33"/>
  <c r="Y671" i="71"/>
  <c r="X671" i="71"/>
  <c r="D671" i="71"/>
  <c r="Y670" i="71"/>
  <c r="X670" i="71"/>
  <c r="D670" i="71"/>
  <c r="A670" i="71"/>
  <c r="Y669" i="71"/>
  <c r="X669" i="71"/>
  <c r="D669" i="71"/>
  <c r="A669" i="71"/>
  <c r="Y668" i="71"/>
  <c r="X668" i="71"/>
  <c r="D668" i="71"/>
  <c r="A668" i="71"/>
  <c r="D667" i="71"/>
  <c r="A667" i="71"/>
  <c r="X667" i="71"/>
  <c r="Y667" i="71"/>
  <c r="D182" i="33"/>
  <c r="D178" i="33"/>
  <c r="D144" i="37" l="1"/>
  <c r="D141" i="38"/>
  <c r="D118" i="37"/>
  <c r="D85" i="38"/>
  <c r="D76" i="45" s="1"/>
  <c r="N186" i="33"/>
  <c r="N180" i="33"/>
  <c r="M182" i="33"/>
  <c r="I182" i="33"/>
  <c r="K182" i="33"/>
  <c r="J182" i="33"/>
  <c r="L182" i="33"/>
  <c r="N183" i="33"/>
  <c r="I178" i="33"/>
  <c r="J178" i="33"/>
  <c r="K178" i="33"/>
  <c r="L178" i="33"/>
  <c r="M178" i="33"/>
  <c r="N182" i="33" l="1"/>
  <c r="N178" i="33"/>
  <c r="Y666" i="71"/>
  <c r="X666" i="71"/>
  <c r="D666" i="71"/>
  <c r="A666" i="71"/>
  <c r="Y665" i="71"/>
  <c r="X665" i="71"/>
  <c r="D665" i="71"/>
  <c r="Y664" i="71"/>
  <c r="X664" i="71"/>
  <c r="D664" i="71"/>
  <c r="Y663" i="71"/>
  <c r="X663" i="71"/>
  <c r="D663" i="71"/>
  <c r="Y662" i="71"/>
  <c r="X662" i="71"/>
  <c r="D662" i="71"/>
  <c r="Y661" i="71"/>
  <c r="X661" i="71"/>
  <c r="D661" i="71"/>
  <c r="A661" i="71"/>
  <c r="A662" i="71"/>
  <c r="A663" i="71"/>
  <c r="A664" i="71"/>
  <c r="A665" i="71"/>
  <c r="D179" i="33"/>
  <c r="D101" i="37" s="1"/>
  <c r="F10" i="43"/>
  <c r="H11" i="82"/>
  <c r="C90" i="50"/>
  <c r="C91" i="50"/>
  <c r="C92" i="50"/>
  <c r="C93" i="50"/>
  <c r="C94" i="50"/>
  <c r="C95" i="50"/>
  <c r="Y660" i="71"/>
  <c r="X660" i="71"/>
  <c r="D660" i="71"/>
  <c r="Y659" i="71"/>
  <c r="X659" i="71"/>
  <c r="D659" i="71"/>
  <c r="Y658" i="71"/>
  <c r="X658" i="71"/>
  <c r="D658" i="71"/>
  <c r="Y657" i="71"/>
  <c r="X657" i="71"/>
  <c r="D657" i="71"/>
  <c r="Y656" i="71"/>
  <c r="X656" i="71"/>
  <c r="D656" i="71"/>
  <c r="D655" i="71"/>
  <c r="A655" i="71"/>
  <c r="A656" i="71"/>
  <c r="A657" i="71"/>
  <c r="A658" i="71"/>
  <c r="A659" i="71"/>
  <c r="A660" i="71"/>
  <c r="X655" i="71"/>
  <c r="Y655" i="71"/>
  <c r="D181" i="33"/>
  <c r="D173" i="33"/>
  <c r="D75" i="38" s="1"/>
  <c r="D58" i="45" s="1"/>
  <c r="D174" i="33"/>
  <c r="D140" i="37" l="1"/>
  <c r="D101" i="38"/>
  <c r="D91" i="45" s="1"/>
  <c r="D116" i="37"/>
  <c r="D87" i="38"/>
  <c r="D74" i="45" s="1"/>
  <c r="I173" i="33"/>
  <c r="D108" i="37"/>
  <c r="K181" i="33"/>
  <c r="L181" i="33"/>
  <c r="I181" i="33"/>
  <c r="J181" i="33"/>
  <c r="K179" i="33"/>
  <c r="L179" i="33"/>
  <c r="I179" i="33"/>
  <c r="J179" i="33"/>
  <c r="I174" i="33"/>
  <c r="J174" i="33"/>
  <c r="K174" i="33"/>
  <c r="L174" i="33"/>
  <c r="M174" i="33"/>
  <c r="M173" i="33"/>
  <c r="L173" i="33"/>
  <c r="K173" i="33"/>
  <c r="J173" i="33"/>
  <c r="H37" i="50"/>
  <c r="C89" i="50"/>
  <c r="C88" i="50"/>
  <c r="C87" i="50"/>
  <c r="Y654" i="71"/>
  <c r="X654" i="71"/>
  <c r="D654" i="71"/>
  <c r="A654" i="71"/>
  <c r="Y653" i="71"/>
  <c r="X653" i="71"/>
  <c r="D653" i="71"/>
  <c r="A653" i="71"/>
  <c r="Y652" i="71"/>
  <c r="X652" i="71"/>
  <c r="D652" i="71"/>
  <c r="A652" i="71"/>
  <c r="Y651" i="71"/>
  <c r="X651" i="71"/>
  <c r="N173" i="33" l="1"/>
  <c r="N174" i="33"/>
  <c r="D651" i="71"/>
  <c r="A651" i="71"/>
  <c r="D650" i="71"/>
  <c r="A650" i="71"/>
  <c r="X650" i="71"/>
  <c r="Y650" i="71"/>
  <c r="Y649" i="71" l="1"/>
  <c r="X649" i="71"/>
  <c r="D649" i="71"/>
  <c r="A649" i="71"/>
  <c r="Y648" i="71"/>
  <c r="X648" i="71"/>
  <c r="D648" i="71"/>
  <c r="A648" i="71"/>
  <c r="Y647" i="71"/>
  <c r="X647" i="71"/>
  <c r="D647" i="71"/>
  <c r="A647" i="71"/>
  <c r="Y646" i="71"/>
  <c r="X646" i="71"/>
  <c r="D646" i="71"/>
  <c r="A646" i="71"/>
  <c r="Y645" i="71"/>
  <c r="X645" i="71"/>
  <c r="D645" i="71"/>
  <c r="A645" i="71"/>
  <c r="D644" i="71"/>
  <c r="A644" i="71"/>
  <c r="X644" i="71"/>
  <c r="Y644" i="71"/>
  <c r="D177" i="33"/>
  <c r="D156" i="37" s="1"/>
  <c r="H36" i="50"/>
  <c r="Y643" i="71"/>
  <c r="X643" i="71"/>
  <c r="D643" i="71"/>
  <c r="Y642" i="71"/>
  <c r="X642" i="71"/>
  <c r="D642" i="71"/>
  <c r="Y641" i="71"/>
  <c r="X641" i="71"/>
  <c r="D641" i="71"/>
  <c r="Y640" i="71"/>
  <c r="X640" i="71"/>
  <c r="D640" i="71"/>
  <c r="A639" i="71"/>
  <c r="A640" i="71"/>
  <c r="A641" i="71"/>
  <c r="A642" i="71"/>
  <c r="A643" i="71"/>
  <c r="Y639" i="71"/>
  <c r="X639" i="71"/>
  <c r="D639" i="71"/>
  <c r="Y638" i="71"/>
  <c r="X638" i="71"/>
  <c r="D638" i="71"/>
  <c r="Y637" i="71"/>
  <c r="X637" i="71"/>
  <c r="D637" i="71"/>
  <c r="Y636" i="71"/>
  <c r="X636" i="71"/>
  <c r="D636" i="71"/>
  <c r="Y635" i="71"/>
  <c r="X635" i="71"/>
  <c r="D635" i="71"/>
  <c r="D175" i="33"/>
  <c r="D171" i="33"/>
  <c r="A636" i="71"/>
  <c r="A637" i="71"/>
  <c r="A638" i="71"/>
  <c r="Y634" i="71"/>
  <c r="X634" i="71"/>
  <c r="D634" i="71"/>
  <c r="Y633" i="71"/>
  <c r="X633" i="71"/>
  <c r="D633" i="71"/>
  <c r="Y632" i="71"/>
  <c r="X632" i="71"/>
  <c r="D632" i="71"/>
  <c r="Y631" i="71"/>
  <c r="X631" i="71"/>
  <c r="D631" i="71"/>
  <c r="A632" i="71"/>
  <c r="A633" i="71"/>
  <c r="A634" i="71"/>
  <c r="A635" i="71"/>
  <c r="Y630" i="71"/>
  <c r="X630" i="71"/>
  <c r="D630" i="71"/>
  <c r="Y629" i="71"/>
  <c r="X629" i="71"/>
  <c r="D629" i="71"/>
  <c r="Y628" i="71"/>
  <c r="X628" i="71"/>
  <c r="D628" i="71"/>
  <c r="D627" i="71"/>
  <c r="X627" i="71"/>
  <c r="Y627" i="71"/>
  <c r="A629" i="71"/>
  <c r="A630" i="71"/>
  <c r="A631" i="71"/>
  <c r="D198" i="33"/>
  <c r="D172" i="33"/>
  <c r="D170" i="33"/>
  <c r="Y626" i="71"/>
  <c r="X626" i="71"/>
  <c r="D626" i="71"/>
  <c r="Y625" i="71"/>
  <c r="X625" i="71"/>
  <c r="D625" i="71"/>
  <c r="D624" i="71"/>
  <c r="X624" i="71"/>
  <c r="Y624" i="71"/>
  <c r="A625" i="71"/>
  <c r="A626" i="71"/>
  <c r="A627" i="71"/>
  <c r="A628" i="71"/>
  <c r="D65" i="38" l="1"/>
  <c r="D44" i="45" s="1"/>
  <c r="D213" i="37"/>
  <c r="D139" i="37"/>
  <c r="D95" i="38"/>
  <c r="D90" i="45" s="1"/>
  <c r="D117" i="37"/>
  <c r="D93" i="38"/>
  <c r="D75" i="45" s="1"/>
  <c r="D109" i="37"/>
  <c r="D80" i="38"/>
  <c r="D59" i="45" s="1"/>
  <c r="M170" i="33"/>
  <c r="D160" i="37"/>
  <c r="I198" i="33"/>
  <c r="J198" i="33"/>
  <c r="K198" i="33"/>
  <c r="L198" i="33"/>
  <c r="M198" i="33"/>
  <c r="I177" i="33"/>
  <c r="J177" i="33"/>
  <c r="K177" i="33"/>
  <c r="L177" i="33"/>
  <c r="L175" i="33"/>
  <c r="M175" i="33"/>
  <c r="I175" i="33"/>
  <c r="J175" i="33"/>
  <c r="K175" i="33"/>
  <c r="L172" i="33"/>
  <c r="M172" i="33"/>
  <c r="I172" i="33"/>
  <c r="J172" i="33"/>
  <c r="K172" i="33"/>
  <c r="I171" i="33"/>
  <c r="J171" i="33"/>
  <c r="K171" i="33"/>
  <c r="L171" i="33"/>
  <c r="M171" i="33"/>
  <c r="L170" i="33"/>
  <c r="K170" i="33"/>
  <c r="J170" i="33"/>
  <c r="I170" i="33"/>
  <c r="A624" i="71"/>
  <c r="Y623" i="71"/>
  <c r="X623" i="71"/>
  <c r="D623" i="71"/>
  <c r="Y622" i="71"/>
  <c r="X622" i="71"/>
  <c r="D622" i="71"/>
  <c r="Y621" i="71"/>
  <c r="X621" i="71"/>
  <c r="D621" i="71"/>
  <c r="Y620" i="71"/>
  <c r="X620" i="71"/>
  <c r="D620" i="71"/>
  <c r="D619" i="71"/>
  <c r="A619" i="71"/>
  <c r="A620" i="71"/>
  <c r="A621" i="71"/>
  <c r="A622" i="71"/>
  <c r="A623" i="71"/>
  <c r="X619" i="71"/>
  <c r="Y619" i="71"/>
  <c r="D167" i="33"/>
  <c r="D106" i="37" s="1"/>
  <c r="K10" i="75"/>
  <c r="N198" i="33" l="1"/>
  <c r="N175" i="33"/>
  <c r="N171" i="33"/>
  <c r="N172" i="33"/>
  <c r="N170" i="33"/>
  <c r="I167" i="33"/>
  <c r="J167" i="33"/>
  <c r="K167" i="33"/>
  <c r="L167" i="33"/>
  <c r="M167" i="33"/>
  <c r="Y618" i="71"/>
  <c r="X618" i="71"/>
  <c r="D618" i="71"/>
  <c r="Y617" i="71"/>
  <c r="X617" i="71"/>
  <c r="D617" i="71"/>
  <c r="Y616" i="71"/>
  <c r="X616" i="71"/>
  <c r="D616" i="71"/>
  <c r="D615" i="71"/>
  <c r="A615" i="71"/>
  <c r="A616" i="71"/>
  <c r="A617" i="71"/>
  <c r="A618" i="71"/>
  <c r="X615" i="71"/>
  <c r="Y615" i="71"/>
  <c r="D168" i="33"/>
  <c r="D166" i="33"/>
  <c r="Y614" i="71"/>
  <c r="X614" i="71"/>
  <c r="D614" i="71"/>
  <c r="Y613" i="71"/>
  <c r="X613" i="71"/>
  <c r="D613" i="71"/>
  <c r="Y612" i="71"/>
  <c r="X612" i="71"/>
  <c r="D612" i="71"/>
  <c r="A611" i="71"/>
  <c r="A612" i="71"/>
  <c r="A613" i="71"/>
  <c r="A614" i="71"/>
  <c r="Y611" i="71"/>
  <c r="X611" i="71"/>
  <c r="D611" i="71"/>
  <c r="Y610" i="71"/>
  <c r="X610" i="71"/>
  <c r="D610" i="71"/>
  <c r="A610" i="71"/>
  <c r="Y609" i="71"/>
  <c r="X609" i="71"/>
  <c r="D609" i="71"/>
  <c r="A609" i="71"/>
  <c r="D608" i="71"/>
  <c r="A608" i="71"/>
  <c r="X608" i="71"/>
  <c r="Y608" i="71"/>
  <c r="D176" i="33"/>
  <c r="G27" i="73"/>
  <c r="G23" i="73"/>
  <c r="G17" i="73"/>
  <c r="X607" i="71"/>
  <c r="Y607" i="71"/>
  <c r="D607" i="71"/>
  <c r="A607" i="71"/>
  <c r="Y606" i="71"/>
  <c r="X606" i="71"/>
  <c r="D606" i="71"/>
  <c r="A606" i="71"/>
  <c r="Y605" i="71"/>
  <c r="X605" i="71"/>
  <c r="D605" i="71"/>
  <c r="A605" i="71"/>
  <c r="D604" i="71"/>
  <c r="A604" i="71"/>
  <c r="X604" i="71"/>
  <c r="Y604" i="71"/>
  <c r="D47" i="38" l="1"/>
  <c r="D60" i="45" s="1"/>
  <c r="D204" i="37"/>
  <c r="D133" i="37"/>
  <c r="D77" i="38"/>
  <c r="D48" i="45" s="1"/>
  <c r="D122" i="37"/>
  <c r="D64" i="38"/>
  <c r="D69" i="45" s="1"/>
  <c r="I176" i="33"/>
  <c r="J176" i="33"/>
  <c r="K176" i="33"/>
  <c r="L176" i="33"/>
  <c r="M176" i="33"/>
  <c r="I168" i="33"/>
  <c r="J168" i="33"/>
  <c r="K168" i="33"/>
  <c r="L168" i="33"/>
  <c r="M168" i="33"/>
  <c r="N167" i="33"/>
  <c r="J166" i="33"/>
  <c r="K166" i="33"/>
  <c r="L166" i="33"/>
  <c r="I166" i="33"/>
  <c r="M166" i="33"/>
  <c r="M354" i="33"/>
  <c r="M353" i="33"/>
  <c r="M349" i="33"/>
  <c r="M311" i="33" l="1"/>
  <c r="M312" i="33"/>
  <c r="M313" i="33"/>
  <c r="N176" i="33"/>
  <c r="N168" i="33"/>
  <c r="N166" i="33"/>
  <c r="M340" i="33"/>
  <c r="M341" i="33"/>
  <c r="M339" i="33"/>
  <c r="M179" i="33" s="1"/>
  <c r="H171" i="38"/>
  <c r="G171" i="38"/>
  <c r="F171" i="38"/>
  <c r="E171" i="38"/>
  <c r="H170" i="38"/>
  <c r="G170" i="38"/>
  <c r="F170" i="38"/>
  <c r="E170" i="38"/>
  <c r="N313" i="33" l="1"/>
  <c r="N179" i="33"/>
  <c r="N311" i="33"/>
  <c r="N312" i="33"/>
  <c r="M342" i="33"/>
  <c r="M237" i="33" s="1"/>
  <c r="M338" i="33"/>
  <c r="M253" i="33" s="1"/>
  <c r="N237" i="33" l="1"/>
  <c r="N253" i="33"/>
  <c r="M256" i="33"/>
  <c r="M262" i="33"/>
  <c r="M187" i="33"/>
  <c r="Y603" i="71"/>
  <c r="X603" i="71"/>
  <c r="D603" i="71"/>
  <c r="Y602" i="71"/>
  <c r="X602" i="71"/>
  <c r="D602" i="71"/>
  <c r="Y601" i="71"/>
  <c r="X601" i="71"/>
  <c r="D601" i="71"/>
  <c r="A601" i="71"/>
  <c r="A602" i="71"/>
  <c r="A603" i="71"/>
  <c r="D169" i="33"/>
  <c r="D164" i="33"/>
  <c r="D245" i="37" s="1"/>
  <c r="N262" i="33" l="1"/>
  <c r="N187" i="33"/>
  <c r="N256" i="33"/>
  <c r="D58" i="38"/>
  <c r="D61" i="45" s="1"/>
  <c r="D205" i="37"/>
  <c r="L169" i="33"/>
  <c r="M169" i="33"/>
  <c r="J169" i="33"/>
  <c r="K169" i="33"/>
  <c r="I169" i="33"/>
  <c r="K164" i="33"/>
  <c r="L164" i="33"/>
  <c r="J164" i="33"/>
  <c r="M164" i="33"/>
  <c r="I164" i="33"/>
  <c r="N169" i="33" l="1"/>
  <c r="N164" i="33"/>
  <c r="Y600" i="71"/>
  <c r="X600" i="71"/>
  <c r="Y599" i="71"/>
  <c r="X599" i="71"/>
  <c r="D600" i="71"/>
  <c r="D599" i="71"/>
  <c r="Y598" i="71"/>
  <c r="X598" i="71"/>
  <c r="D598" i="71"/>
  <c r="D597" i="71"/>
  <c r="A597" i="71"/>
  <c r="A598" i="71"/>
  <c r="A599" i="71"/>
  <c r="A600" i="71"/>
  <c r="X597" i="71"/>
  <c r="Y597" i="71"/>
  <c r="D161" i="33"/>
  <c r="D110" i="37" l="1"/>
  <c r="D60" i="38"/>
  <c r="D62" i="45" s="1"/>
  <c r="I161" i="33"/>
  <c r="J161" i="33"/>
  <c r="K161" i="33"/>
  <c r="L161" i="33"/>
  <c r="M161" i="33"/>
  <c r="H6" i="50"/>
  <c r="H8" i="50"/>
  <c r="H9" i="50"/>
  <c r="H10" i="50"/>
  <c r="H11" i="50"/>
  <c r="H12" i="50"/>
  <c r="H13" i="50"/>
  <c r="H14" i="50"/>
  <c r="H32" i="50"/>
  <c r="H33" i="50"/>
  <c r="H34" i="50"/>
  <c r="H35" i="50"/>
  <c r="H38" i="50"/>
  <c r="H39" i="50"/>
  <c r="H40" i="50"/>
  <c r="H45" i="50"/>
  <c r="H46" i="50"/>
  <c r="H47" i="50"/>
  <c r="H48" i="50"/>
  <c r="H49" i="50"/>
  <c r="H50" i="50"/>
  <c r="H51" i="50"/>
  <c r="H52" i="50"/>
  <c r="H54" i="50"/>
  <c r="H55" i="50"/>
  <c r="H56" i="50"/>
  <c r="H57" i="50"/>
  <c r="H58" i="50"/>
  <c r="H59" i="50"/>
  <c r="H60" i="50"/>
  <c r="H61" i="50"/>
  <c r="H62" i="50"/>
  <c r="H63" i="50"/>
  <c r="H64" i="50"/>
  <c r="H65" i="50"/>
  <c r="H74" i="50"/>
  <c r="H75" i="50"/>
  <c r="H76" i="50"/>
  <c r="H77" i="50"/>
  <c r="H78" i="50"/>
  <c r="H79" i="50"/>
  <c r="H80" i="50"/>
  <c r="H81" i="50"/>
  <c r="H82" i="50"/>
  <c r="Y596" i="71"/>
  <c r="X596" i="71"/>
  <c r="D596" i="71"/>
  <c r="A596" i="71"/>
  <c r="Y595" i="71"/>
  <c r="X595" i="71"/>
  <c r="D595" i="71"/>
  <c r="A595" i="71"/>
  <c r="Y594" i="71"/>
  <c r="X594" i="71"/>
  <c r="D594" i="71"/>
  <c r="A594" i="71"/>
  <c r="Y593" i="71"/>
  <c r="X593" i="71"/>
  <c r="D593" i="71"/>
  <c r="A593" i="71"/>
  <c r="D592" i="71"/>
  <c r="A592" i="71"/>
  <c r="X592" i="71"/>
  <c r="Y592" i="71"/>
  <c r="D163" i="33"/>
  <c r="D293" i="37" s="1"/>
  <c r="D165" i="33"/>
  <c r="Y591" i="71"/>
  <c r="X591" i="71"/>
  <c r="D591" i="71"/>
  <c r="Y590" i="71"/>
  <c r="X590" i="71"/>
  <c r="D590" i="71"/>
  <c r="Y589" i="71"/>
  <c r="X589" i="71"/>
  <c r="D589" i="71"/>
  <c r="Y588" i="71"/>
  <c r="X588" i="71"/>
  <c r="D588" i="71"/>
  <c r="Y587" i="71"/>
  <c r="X587" i="71"/>
  <c r="D587" i="71"/>
  <c r="A587" i="71"/>
  <c r="A588" i="71"/>
  <c r="A589" i="71"/>
  <c r="A590" i="71"/>
  <c r="A591" i="71"/>
  <c r="D102" i="38" l="1"/>
  <c r="D73" i="45" s="1"/>
  <c r="D66" i="38"/>
  <c r="D46" i="45" s="1"/>
  <c r="D150" i="37"/>
  <c r="L165" i="33"/>
  <c r="I165" i="33"/>
  <c r="K165" i="33"/>
  <c r="J165" i="33"/>
  <c r="I163" i="33"/>
  <c r="L163" i="33"/>
  <c r="J163" i="33"/>
  <c r="K163" i="33"/>
  <c r="N161" i="33"/>
  <c r="X583" i="71"/>
  <c r="Y583" i="71"/>
  <c r="X584" i="71"/>
  <c r="Y584" i="71"/>
  <c r="X585" i="71"/>
  <c r="Y585" i="71"/>
  <c r="X586" i="71"/>
  <c r="Y586" i="71"/>
  <c r="D586" i="71"/>
  <c r="D585" i="71"/>
  <c r="D584" i="71"/>
  <c r="D583" i="71"/>
  <c r="D582" i="71"/>
  <c r="A582" i="71"/>
  <c r="A583" i="71"/>
  <c r="A584" i="71"/>
  <c r="A585" i="71"/>
  <c r="A586" i="71"/>
  <c r="X582" i="71"/>
  <c r="Y582" i="71"/>
  <c r="D581" i="71"/>
  <c r="Y577" i="71"/>
  <c r="X577" i="71"/>
  <c r="D577" i="71"/>
  <c r="A577" i="71"/>
  <c r="D580" i="71"/>
  <c r="Y579" i="71"/>
  <c r="D579" i="71"/>
  <c r="Y578" i="71"/>
  <c r="D578" i="71"/>
  <c r="A579" i="71"/>
  <c r="A580" i="71"/>
  <c r="A581" i="71"/>
  <c r="A576" i="71"/>
  <c r="A578" i="71"/>
  <c r="D159" i="33"/>
  <c r="D105" i="37" s="1"/>
  <c r="X579" i="71"/>
  <c r="X578" i="71"/>
  <c r="Y567" i="71"/>
  <c r="X567" i="71"/>
  <c r="D567" i="71"/>
  <c r="A567" i="71"/>
  <c r="D576" i="71"/>
  <c r="D575" i="71"/>
  <c r="D574" i="71"/>
  <c r="D573" i="71"/>
  <c r="X573" i="71"/>
  <c r="Y573" i="71"/>
  <c r="X574" i="71"/>
  <c r="Y574" i="71"/>
  <c r="X575" i="71"/>
  <c r="Y575" i="71"/>
  <c r="X576" i="71"/>
  <c r="Y576" i="71"/>
  <c r="X580" i="71"/>
  <c r="Y580" i="71"/>
  <c r="X581" i="71"/>
  <c r="Y581" i="71"/>
  <c r="A572" i="71"/>
  <c r="A573" i="71"/>
  <c r="A574" i="71"/>
  <c r="A575" i="71"/>
  <c r="D160" i="33"/>
  <c r="D162" i="33"/>
  <c r="D111" i="37" l="1"/>
  <c r="D53" i="38"/>
  <c r="D63" i="45" s="1"/>
  <c r="D27" i="38"/>
  <c r="D68" i="45" s="1"/>
  <c r="D120" i="37"/>
  <c r="K162" i="33"/>
  <c r="L162" i="33"/>
  <c r="M162" i="33"/>
  <c r="I162" i="33"/>
  <c r="J162" i="33"/>
  <c r="I159" i="33"/>
  <c r="M159" i="33"/>
  <c r="J159" i="33"/>
  <c r="K159" i="33"/>
  <c r="L159" i="33"/>
  <c r="K160" i="33"/>
  <c r="L160" i="33"/>
  <c r="M160" i="33"/>
  <c r="I160" i="33"/>
  <c r="J160" i="33"/>
  <c r="Y572" i="71"/>
  <c r="X572" i="71"/>
  <c r="D572" i="71"/>
  <c r="Y571" i="71"/>
  <c r="X571" i="71"/>
  <c r="D571" i="71"/>
  <c r="Y570" i="71"/>
  <c r="X570" i="71"/>
  <c r="D570" i="71"/>
  <c r="Y569" i="71"/>
  <c r="X569" i="71"/>
  <c r="D569" i="71"/>
  <c r="Y568" i="71"/>
  <c r="X568" i="71"/>
  <c r="D568" i="71"/>
  <c r="A568" i="71"/>
  <c r="A569" i="71"/>
  <c r="A570" i="71"/>
  <c r="A571" i="71"/>
  <c r="N162" i="33" l="1"/>
  <c r="N159" i="33"/>
  <c r="N160" i="33"/>
  <c r="X563" i="71"/>
  <c r="Y563" i="71"/>
  <c r="D563" i="71"/>
  <c r="A563" i="71"/>
  <c r="Y566" i="71"/>
  <c r="X566" i="71"/>
  <c r="D566" i="71"/>
  <c r="Y565" i="71"/>
  <c r="X565" i="71"/>
  <c r="D565" i="71"/>
  <c r="Y564" i="71"/>
  <c r="X564" i="71"/>
  <c r="D564" i="71"/>
  <c r="D562" i="71"/>
  <c r="A564" i="71"/>
  <c r="A565" i="71"/>
  <c r="A566" i="71"/>
  <c r="A562" i="71"/>
  <c r="X562" i="71"/>
  <c r="Y562" i="71"/>
  <c r="D158" i="33"/>
  <c r="D156" i="33"/>
  <c r="H30" i="82"/>
  <c r="I30" i="82"/>
  <c r="H29" i="82"/>
  <c r="I29" i="82"/>
  <c r="D112" i="37" l="1"/>
  <c r="D84" i="38"/>
  <c r="D135" i="37"/>
  <c r="D79" i="38"/>
  <c r="D47" i="45" s="1"/>
  <c r="L158" i="33"/>
  <c r="I158" i="33"/>
  <c r="J158" i="33"/>
  <c r="K158" i="33"/>
  <c r="M156" i="33"/>
  <c r="I156" i="33"/>
  <c r="L156" i="33"/>
  <c r="J156" i="33"/>
  <c r="K156" i="33"/>
  <c r="N156" i="33" l="1"/>
  <c r="Y561" i="71"/>
  <c r="X561" i="71"/>
  <c r="D561" i="71"/>
  <c r="A561" i="71"/>
  <c r="Y560" i="71"/>
  <c r="X560" i="71"/>
  <c r="D560" i="71"/>
  <c r="A560" i="71"/>
  <c r="Y559" i="71"/>
  <c r="X559" i="71"/>
  <c r="D559" i="71"/>
  <c r="Y558" i="71"/>
  <c r="X558" i="71"/>
  <c r="D558" i="71"/>
  <c r="Y557" i="71"/>
  <c r="X557" i="71"/>
  <c r="D557" i="71"/>
  <c r="A558" i="71"/>
  <c r="A559" i="71"/>
  <c r="Y556" i="71"/>
  <c r="X556" i="71"/>
  <c r="D556" i="71"/>
  <c r="Y555" i="71"/>
  <c r="X555" i="71"/>
  <c r="D555" i="71"/>
  <c r="Y554" i="71"/>
  <c r="X554" i="71"/>
  <c r="D554" i="71"/>
  <c r="Y553" i="71"/>
  <c r="X553" i="71"/>
  <c r="D553" i="71"/>
  <c r="Y552" i="71"/>
  <c r="X552" i="71"/>
  <c r="D552" i="71"/>
  <c r="D551" i="71"/>
  <c r="A552" i="71"/>
  <c r="A553" i="71"/>
  <c r="A554" i="71"/>
  <c r="A555" i="71"/>
  <c r="A556" i="71"/>
  <c r="A557" i="71"/>
  <c r="A550" i="71"/>
  <c r="A551" i="71"/>
  <c r="X551" i="71"/>
  <c r="Y551" i="71"/>
  <c r="D155" i="33"/>
  <c r="D104" i="37" s="1"/>
  <c r="D157" i="33"/>
  <c r="D154" i="33"/>
  <c r="D115" i="37" s="1"/>
  <c r="Y550" i="71"/>
  <c r="X550" i="71"/>
  <c r="D550" i="71"/>
  <c r="Y549" i="71"/>
  <c r="X549" i="71"/>
  <c r="D549" i="71"/>
  <c r="A549" i="71"/>
  <c r="Y548" i="71"/>
  <c r="X548" i="71"/>
  <c r="D548" i="71"/>
  <c r="Y547" i="71"/>
  <c r="X547" i="71"/>
  <c r="D547" i="71"/>
  <c r="Y546" i="71"/>
  <c r="X546" i="71"/>
  <c r="D546" i="71"/>
  <c r="Y545" i="71"/>
  <c r="X545" i="71"/>
  <c r="D545" i="71"/>
  <c r="A545" i="71"/>
  <c r="A546" i="71"/>
  <c r="A547" i="71"/>
  <c r="A548" i="71"/>
  <c r="Y544" i="71"/>
  <c r="X544" i="71"/>
  <c r="A544" i="71"/>
  <c r="D544" i="71"/>
  <c r="Y543" i="71"/>
  <c r="X543" i="71"/>
  <c r="D543" i="71"/>
  <c r="Y542" i="71"/>
  <c r="X542" i="71"/>
  <c r="D542" i="71"/>
  <c r="Y541" i="71"/>
  <c r="X541" i="71"/>
  <c r="D541" i="71"/>
  <c r="Y540" i="71"/>
  <c r="X540" i="71"/>
  <c r="D540" i="71"/>
  <c r="D539" i="71"/>
  <c r="A538" i="71"/>
  <c r="A539" i="71"/>
  <c r="A540" i="71"/>
  <c r="A541" i="71"/>
  <c r="A542" i="71"/>
  <c r="A543" i="71"/>
  <c r="X539" i="71"/>
  <c r="Y539" i="71"/>
  <c r="D150" i="33"/>
  <c r="D151" i="33"/>
  <c r="Y538" i="71"/>
  <c r="X538" i="71"/>
  <c r="D538" i="71"/>
  <c r="Y537" i="71"/>
  <c r="X537" i="71"/>
  <c r="D537" i="71"/>
  <c r="A537" i="71"/>
  <c r="Y536" i="71"/>
  <c r="X536" i="71"/>
  <c r="D536" i="71"/>
  <c r="A536" i="71"/>
  <c r="Y535" i="71"/>
  <c r="X535" i="71"/>
  <c r="D535" i="71"/>
  <c r="A535" i="71"/>
  <c r="Y534" i="71"/>
  <c r="X534" i="71"/>
  <c r="D534" i="71"/>
  <c r="A534" i="71"/>
  <c r="D533" i="71"/>
  <c r="A533" i="71"/>
  <c r="X533" i="71"/>
  <c r="Y533" i="71"/>
  <c r="Y532" i="71"/>
  <c r="X532" i="71"/>
  <c r="D532" i="71"/>
  <c r="A532" i="71"/>
  <c r="Y531" i="71"/>
  <c r="X531" i="71"/>
  <c r="D531" i="71"/>
  <c r="Y530" i="71"/>
  <c r="X530" i="71"/>
  <c r="D530" i="71"/>
  <c r="D529" i="71"/>
  <c r="A528" i="71"/>
  <c r="A529" i="71"/>
  <c r="A530" i="71"/>
  <c r="A531" i="71"/>
  <c r="X529" i="71"/>
  <c r="Y529" i="71"/>
  <c r="D147" i="33"/>
  <c r="AG122" i="81"/>
  <c r="Y528" i="71"/>
  <c r="X528" i="71"/>
  <c r="D528" i="71"/>
  <c r="X527" i="71"/>
  <c r="D527" i="71"/>
  <c r="A527" i="71"/>
  <c r="X526" i="71"/>
  <c r="D526" i="71"/>
  <c r="A526" i="71"/>
  <c r="X525" i="71"/>
  <c r="D525" i="71"/>
  <c r="A525" i="71"/>
  <c r="Y525" i="71"/>
  <c r="Y526" i="71"/>
  <c r="Y527" i="71"/>
  <c r="D524" i="71"/>
  <c r="A524" i="71"/>
  <c r="X524" i="71"/>
  <c r="Y524" i="71"/>
  <c r="D39" i="38" l="1"/>
  <c r="D151" i="37"/>
  <c r="D114" i="37"/>
  <c r="D63" i="38"/>
  <c r="D65" i="45" s="1"/>
  <c r="D136" i="37"/>
  <c r="D49" i="38"/>
  <c r="I147" i="33"/>
  <c r="D103" i="37"/>
  <c r="M157" i="33"/>
  <c r="I157" i="33"/>
  <c r="J157" i="33"/>
  <c r="K157" i="33"/>
  <c r="L157" i="33"/>
  <c r="I155" i="33"/>
  <c r="L155" i="33"/>
  <c r="K155" i="33"/>
  <c r="M155" i="33"/>
  <c r="J155" i="33"/>
  <c r="M154" i="33"/>
  <c r="K154" i="33"/>
  <c r="L154" i="33"/>
  <c r="I154" i="33"/>
  <c r="J154" i="33"/>
  <c r="I150" i="33"/>
  <c r="J150" i="33"/>
  <c r="K150" i="33"/>
  <c r="L150" i="33"/>
  <c r="M150" i="33"/>
  <c r="L151" i="33"/>
  <c r="M151" i="33"/>
  <c r="K151" i="33"/>
  <c r="I151" i="33"/>
  <c r="J151" i="33"/>
  <c r="M147" i="33"/>
  <c r="L147" i="33"/>
  <c r="K147" i="33"/>
  <c r="J147" i="33"/>
  <c r="N157" i="33" l="1"/>
  <c r="N155" i="33"/>
  <c r="N154" i="33"/>
  <c r="N151" i="33"/>
  <c r="N150" i="33"/>
  <c r="N147" i="33"/>
  <c r="X523" i="71" l="1"/>
  <c r="Y523" i="71"/>
  <c r="D523" i="71"/>
  <c r="A523" i="71"/>
  <c r="X520" i="71"/>
  <c r="Y520" i="71"/>
  <c r="X521" i="71"/>
  <c r="Y521" i="71"/>
  <c r="X522" i="71"/>
  <c r="Y522" i="71"/>
  <c r="D522" i="71"/>
  <c r="D521" i="71"/>
  <c r="D520" i="71"/>
  <c r="A520" i="71"/>
  <c r="A521" i="71"/>
  <c r="A522" i="71"/>
  <c r="D146" i="33"/>
  <c r="D145" i="33"/>
  <c r="D102" i="37" s="1"/>
  <c r="AS82" i="81"/>
  <c r="D137" i="37" l="1"/>
  <c r="D42" i="38"/>
  <c r="I146" i="33"/>
  <c r="K146" i="33"/>
  <c r="L146" i="33"/>
  <c r="M146" i="33"/>
  <c r="J146" i="33"/>
  <c r="I145" i="33"/>
  <c r="J145" i="33"/>
  <c r="K145" i="33"/>
  <c r="L145" i="33"/>
  <c r="M145" i="33"/>
  <c r="D518" i="71"/>
  <c r="D519" i="71"/>
  <c r="D517" i="71"/>
  <c r="X516" i="71"/>
  <c r="Y516" i="71"/>
  <c r="X517" i="71"/>
  <c r="Y517" i="71"/>
  <c r="X518" i="71"/>
  <c r="Y518" i="71"/>
  <c r="X519" i="71"/>
  <c r="Y519" i="71"/>
  <c r="A517" i="71"/>
  <c r="A518" i="71"/>
  <c r="A519" i="71"/>
  <c r="D153" i="33"/>
  <c r="D516" i="71"/>
  <c r="A516" i="71"/>
  <c r="D515" i="71"/>
  <c r="X515" i="71"/>
  <c r="Y515" i="71"/>
  <c r="A515" i="71"/>
  <c r="D514" i="71"/>
  <c r="A514" i="71"/>
  <c r="X514" i="71"/>
  <c r="Y514" i="71"/>
  <c r="D51" i="38" l="1"/>
  <c r="D43" i="45" s="1"/>
  <c r="D148" i="37"/>
  <c r="I153" i="33"/>
  <c r="J153" i="33"/>
  <c r="K153" i="33"/>
  <c r="L153" i="33"/>
  <c r="N146" i="33"/>
  <c r="N145" i="33"/>
  <c r="X512" i="71"/>
  <c r="Y512" i="71"/>
  <c r="X513" i="71"/>
  <c r="Y513" i="71"/>
  <c r="D513" i="71"/>
  <c r="D512" i="71"/>
  <c r="Y511" i="71"/>
  <c r="X511" i="71"/>
  <c r="D511" i="71"/>
  <c r="A511" i="71"/>
  <c r="A512" i="71"/>
  <c r="A513" i="71"/>
  <c r="D148" i="33"/>
  <c r="D155" i="37" s="1"/>
  <c r="D144" i="33"/>
  <c r="D134" i="37" s="1"/>
  <c r="L148" i="33" l="1"/>
  <c r="I148" i="33"/>
  <c r="J148" i="33"/>
  <c r="K148" i="33"/>
  <c r="M144" i="33"/>
  <c r="I144" i="33"/>
  <c r="L144" i="33"/>
  <c r="K144" i="33"/>
  <c r="J144" i="33"/>
  <c r="Q16" i="73"/>
  <c r="X507" i="71"/>
  <c r="Y507" i="71"/>
  <c r="X508" i="71"/>
  <c r="Y508" i="71"/>
  <c r="X509" i="71"/>
  <c r="Y509" i="71"/>
  <c r="X510" i="71"/>
  <c r="Y510" i="71"/>
  <c r="D510" i="71"/>
  <c r="A506" i="71"/>
  <c r="A507" i="71"/>
  <c r="A508" i="71"/>
  <c r="A509" i="71"/>
  <c r="A510" i="71"/>
  <c r="D507" i="71"/>
  <c r="D508" i="71"/>
  <c r="D509" i="71"/>
  <c r="D152" i="33"/>
  <c r="I41" i="73"/>
  <c r="D50" i="38" l="1"/>
  <c r="D42" i="45" s="1"/>
  <c r="D215" i="37"/>
  <c r="J152" i="33"/>
  <c r="K152" i="33"/>
  <c r="L152" i="33"/>
  <c r="I152" i="33"/>
  <c r="N144" i="33"/>
  <c r="X503" i="71"/>
  <c r="Y503" i="71"/>
  <c r="X504" i="71"/>
  <c r="Y504" i="71"/>
  <c r="X505" i="71"/>
  <c r="Y505" i="71"/>
  <c r="X506" i="71"/>
  <c r="Y506" i="71"/>
  <c r="D506" i="71"/>
  <c r="D505" i="71"/>
  <c r="D504" i="71"/>
  <c r="D503" i="71"/>
  <c r="A503" i="71"/>
  <c r="A504" i="71"/>
  <c r="A505" i="71"/>
  <c r="D149" i="33"/>
  <c r="X500" i="71"/>
  <c r="Y500" i="71"/>
  <c r="X501" i="71"/>
  <c r="Y501" i="71"/>
  <c r="X502" i="71"/>
  <c r="Y502" i="71"/>
  <c r="D502" i="71"/>
  <c r="D501" i="71"/>
  <c r="D500" i="71"/>
  <c r="D499" i="71"/>
  <c r="X499" i="71"/>
  <c r="Y499" i="71"/>
  <c r="A499" i="71"/>
  <c r="A500" i="71"/>
  <c r="A501" i="71"/>
  <c r="A502" i="71"/>
  <c r="E5" i="85"/>
  <c r="E9" i="85"/>
  <c r="E7" i="85"/>
  <c r="E11" i="85"/>
  <c r="E13" i="85"/>
  <c r="E15" i="85"/>
  <c r="E17" i="85"/>
  <c r="T28" i="85"/>
  <c r="T23" i="85"/>
  <c r="P28" i="85"/>
  <c r="P23" i="85"/>
  <c r="T14" i="85"/>
  <c r="T9" i="85"/>
  <c r="P14" i="85"/>
  <c r="P9" i="85"/>
  <c r="C2" i="75"/>
  <c r="I162" i="38"/>
  <c r="H153" i="38" s="1"/>
  <c r="I163" i="38"/>
  <c r="H154" i="38" s="1"/>
  <c r="I164" i="38"/>
  <c r="I165" i="38"/>
  <c r="H93" i="38" s="1"/>
  <c r="I166" i="38"/>
  <c r="I167" i="38"/>
  <c r="I168" i="38"/>
  <c r="I169" i="38"/>
  <c r="I170" i="38"/>
  <c r="I171" i="38"/>
  <c r="H108" i="38" s="1"/>
  <c r="I172" i="38"/>
  <c r="H139" i="38" s="1"/>
  <c r="I173" i="38"/>
  <c r="I174" i="38"/>
  <c r="K174" i="38" s="1"/>
  <c r="I175" i="38"/>
  <c r="K175" i="38" s="1"/>
  <c r="I176" i="38"/>
  <c r="K176" i="38" s="1"/>
  <c r="I177" i="38"/>
  <c r="K177" i="38" s="1"/>
  <c r="I178" i="38"/>
  <c r="K178" i="38" s="1"/>
  <c r="I179" i="38"/>
  <c r="K179" i="38" s="1"/>
  <c r="I180" i="38"/>
  <c r="K180" i="38" s="1"/>
  <c r="I181" i="38"/>
  <c r="K181" i="38" s="1"/>
  <c r="I183" i="38"/>
  <c r="I184" i="38"/>
  <c r="K184" i="38" s="1"/>
  <c r="I185" i="38"/>
  <c r="K185" i="38" s="1"/>
  <c r="I186" i="38"/>
  <c r="I187" i="38"/>
  <c r="K187" i="38" s="1"/>
  <c r="I188" i="38"/>
  <c r="K188" i="38" s="1"/>
  <c r="I189" i="38"/>
  <c r="K189" i="38" s="1"/>
  <c r="I190" i="38"/>
  <c r="K190" i="38" s="1"/>
  <c r="I161" i="38"/>
  <c r="K167" i="38" l="1"/>
  <c r="H136" i="38"/>
  <c r="H126" i="38"/>
  <c r="H147" i="38"/>
  <c r="H145" i="38"/>
  <c r="H129" i="38"/>
  <c r="K166" i="38"/>
  <c r="H141" i="38"/>
  <c r="K183" i="38"/>
  <c r="I142" i="38" s="1"/>
  <c r="H142" i="38"/>
  <c r="K186" i="38"/>
  <c r="I135" i="38" s="1"/>
  <c r="H135" i="38"/>
  <c r="H130" i="38"/>
  <c r="H131" i="38"/>
  <c r="H116" i="38"/>
  <c r="H122" i="38"/>
  <c r="K172" i="38"/>
  <c r="H125" i="38"/>
  <c r="H118" i="38"/>
  <c r="H87" i="38"/>
  <c r="H79" i="38"/>
  <c r="H117" i="38"/>
  <c r="H112" i="38"/>
  <c r="H114" i="38"/>
  <c r="H119" i="38"/>
  <c r="H106" i="38"/>
  <c r="H123" i="38"/>
  <c r="H109" i="38"/>
  <c r="H104" i="38"/>
  <c r="H110" i="38"/>
  <c r="H97" i="38"/>
  <c r="H105" i="38"/>
  <c r="K170" i="38"/>
  <c r="I102" i="38" s="1"/>
  <c r="H102" i="38"/>
  <c r="H84" i="38"/>
  <c r="H103" i="38"/>
  <c r="H50" i="38"/>
  <c r="H98" i="38"/>
  <c r="H101" i="38"/>
  <c r="H94" i="38"/>
  <c r="H100" i="38"/>
  <c r="H68" i="38"/>
  <c r="H95" i="38"/>
  <c r="H85" i="38"/>
  <c r="H91" i="38"/>
  <c r="H86" i="38"/>
  <c r="H90" i="38"/>
  <c r="D89" i="38"/>
  <c r="D64" i="45" s="1"/>
  <c r="H77" i="38"/>
  <c r="H81" i="38"/>
  <c r="H75" i="38"/>
  <c r="H80" i="38"/>
  <c r="K173" i="38"/>
  <c r="H66" i="38"/>
  <c r="H42" i="38"/>
  <c r="H65" i="38"/>
  <c r="H53" i="38"/>
  <c r="H64" i="38"/>
  <c r="K161" i="38"/>
  <c r="I80" i="38" s="1"/>
  <c r="H63" i="38"/>
  <c r="D113" i="37"/>
  <c r="D67" i="38"/>
  <c r="D66" i="45" s="1"/>
  <c r="H49" i="38"/>
  <c r="H60" i="38"/>
  <c r="K169" i="38"/>
  <c r="I117" i="38" s="1"/>
  <c r="H59" i="38"/>
  <c r="K168" i="38"/>
  <c r="H58" i="38"/>
  <c r="K165" i="38"/>
  <c r="H57" i="38"/>
  <c r="K171" i="38"/>
  <c r="I108" i="38" s="1"/>
  <c r="H51" i="38"/>
  <c r="K162" i="38"/>
  <c r="I153" i="38" s="1"/>
  <c r="H47" i="38"/>
  <c r="K164" i="38"/>
  <c r="H39" i="38"/>
  <c r="K163" i="38"/>
  <c r="I154" i="38" s="1"/>
  <c r="H27" i="38"/>
  <c r="I149" i="33"/>
  <c r="J149" i="33"/>
  <c r="K149" i="33"/>
  <c r="L149" i="33"/>
  <c r="M149" i="33"/>
  <c r="P16" i="85"/>
  <c r="T30" i="85"/>
  <c r="D18" i="85" s="1"/>
  <c r="P30" i="85"/>
  <c r="D4" i="85" s="1"/>
  <c r="T16" i="85"/>
  <c r="L21" i="43"/>
  <c r="I147" i="38" l="1"/>
  <c r="I136" i="38"/>
  <c r="I145" i="38"/>
  <c r="I125" i="38"/>
  <c r="I139" i="38"/>
  <c r="I129" i="38"/>
  <c r="I141" i="38"/>
  <c r="I130" i="38"/>
  <c r="I122" i="38"/>
  <c r="I131" i="38"/>
  <c r="I110" i="38"/>
  <c r="I126" i="38"/>
  <c r="I105" i="38"/>
  <c r="I101" i="38"/>
  <c r="I116" i="38"/>
  <c r="I118" i="38"/>
  <c r="I109" i="38"/>
  <c r="I112" i="38"/>
  <c r="I123" i="38"/>
  <c r="I114" i="38"/>
  <c r="I119" i="38"/>
  <c r="I100" i="38"/>
  <c r="I104" i="38"/>
  <c r="I103" i="38"/>
  <c r="I106" i="38"/>
  <c r="I91" i="38"/>
  <c r="I98" i="38"/>
  <c r="I95" i="38"/>
  <c r="I94" i="38"/>
  <c r="I90" i="38"/>
  <c r="I97" i="38"/>
  <c r="I57" i="38"/>
  <c r="I93" i="38"/>
  <c r="H89" i="38"/>
  <c r="I89" i="38"/>
  <c r="I66" i="38"/>
  <c r="I87" i="38"/>
  <c r="I58" i="38"/>
  <c r="I86" i="38"/>
  <c r="I81" i="38"/>
  <c r="I85" i="38"/>
  <c r="I65" i="38"/>
  <c r="I84" i="38"/>
  <c r="I59" i="38"/>
  <c r="I79" i="38"/>
  <c r="I63" i="38"/>
  <c r="I75" i="38"/>
  <c r="I60" i="38"/>
  <c r="I77" i="38"/>
  <c r="H67" i="38"/>
  <c r="I67" i="38"/>
  <c r="I64" i="38"/>
  <c r="I68" i="38"/>
  <c r="I27" i="38"/>
  <c r="I53" i="38"/>
  <c r="I51" i="38"/>
  <c r="I50" i="38"/>
  <c r="I47" i="38"/>
  <c r="I49" i="38"/>
  <c r="I39" i="38"/>
  <c r="I42" i="38"/>
  <c r="N149" i="33"/>
  <c r="D16" i="85"/>
  <c r="D10" i="85"/>
  <c r="D14" i="85"/>
  <c r="D8" i="85"/>
  <c r="D6" i="85"/>
  <c r="D12" i="85"/>
  <c r="D142" i="33"/>
  <c r="H34" i="73"/>
  <c r="K2" i="71"/>
  <c r="X498" i="71"/>
  <c r="Y498" i="71"/>
  <c r="X497" i="71"/>
  <c r="Y497" i="71"/>
  <c r="D496" i="71"/>
  <c r="D497" i="71"/>
  <c r="D498" i="71"/>
  <c r="X496" i="71"/>
  <c r="Y496" i="71"/>
  <c r="A496" i="71"/>
  <c r="A497" i="71"/>
  <c r="A498" i="71"/>
  <c r="X495" i="71"/>
  <c r="Y495" i="71"/>
  <c r="D495" i="71"/>
  <c r="D494" i="71"/>
  <c r="X494" i="71"/>
  <c r="Y494" i="71"/>
  <c r="A493" i="71"/>
  <c r="A494" i="71"/>
  <c r="A495" i="71"/>
  <c r="G37" i="73"/>
  <c r="D147" i="37" l="1"/>
  <c r="D150" i="38"/>
  <c r="K142" i="33"/>
  <c r="J142" i="33"/>
  <c r="I142" i="33"/>
  <c r="L142" i="33"/>
  <c r="M142" i="33"/>
  <c r="J36" i="76"/>
  <c r="H150" i="38" l="1"/>
  <c r="I150" i="38"/>
  <c r="N142" i="33"/>
  <c r="N324" i="33"/>
  <c r="N325" i="33"/>
  <c r="N326" i="33"/>
  <c r="N327" i="33"/>
  <c r="N332" i="33"/>
  <c r="N338" i="33"/>
  <c r="N339" i="33"/>
  <c r="N340" i="33"/>
  <c r="N341" i="33"/>
  <c r="N342" i="33"/>
  <c r="N344" i="33"/>
  <c r="N345" i="33"/>
  <c r="N346" i="33"/>
  <c r="N347" i="33"/>
  <c r="N348" i="33"/>
  <c r="N349" i="33"/>
  <c r="N350" i="33"/>
  <c r="N351" i="33"/>
  <c r="N352" i="33"/>
  <c r="N353" i="33"/>
  <c r="N354" i="33"/>
  <c r="N355" i="33"/>
  <c r="N356" i="33"/>
  <c r="N357" i="33"/>
  <c r="N358" i="33"/>
  <c r="N321" i="33"/>
  <c r="N322" i="33"/>
  <c r="N323" i="33"/>
  <c r="N320" i="33"/>
  <c r="N334" i="33"/>
  <c r="M300" i="33"/>
  <c r="N336" i="33"/>
  <c r="N300" i="33" l="1"/>
  <c r="N337" i="33"/>
  <c r="M216" i="33"/>
  <c r="Y493" i="71"/>
  <c r="X493" i="71"/>
  <c r="A492" i="71"/>
  <c r="D493" i="71"/>
  <c r="D492" i="71"/>
  <c r="X492" i="71"/>
  <c r="Y492" i="71"/>
  <c r="A468" i="71"/>
  <c r="A471" i="71"/>
  <c r="A472" i="71"/>
  <c r="A473" i="71"/>
  <c r="A474" i="71"/>
  <c r="A475" i="71"/>
  <c r="A476" i="71"/>
  <c r="A477" i="71"/>
  <c r="A478" i="71"/>
  <c r="A479" i="71"/>
  <c r="A480" i="71"/>
  <c r="A481" i="71"/>
  <c r="A482" i="71"/>
  <c r="A483" i="71"/>
  <c r="A484" i="71"/>
  <c r="A485" i="71"/>
  <c r="A486" i="71"/>
  <c r="A487" i="71"/>
  <c r="A488" i="71"/>
  <c r="A489" i="71"/>
  <c r="A490" i="71"/>
  <c r="A491" i="71"/>
  <c r="Y491" i="71"/>
  <c r="X491" i="71"/>
  <c r="Y490" i="71"/>
  <c r="X490" i="71"/>
  <c r="D490" i="71"/>
  <c r="Y489" i="71"/>
  <c r="X489" i="71"/>
  <c r="D489" i="71"/>
  <c r="Y488" i="71"/>
  <c r="X488" i="71"/>
  <c r="D488" i="71"/>
  <c r="D487" i="71"/>
  <c r="X487" i="71"/>
  <c r="Y487" i="71"/>
  <c r="N216" i="33" l="1"/>
  <c r="D140" i="33"/>
  <c r="D54" i="38" s="1"/>
  <c r="D51" i="45" s="1"/>
  <c r="D141" i="33"/>
  <c r="C24" i="50"/>
  <c r="C21" i="50"/>
  <c r="C22" i="50"/>
  <c r="C26" i="50"/>
  <c r="C27" i="50"/>
  <c r="C28" i="50"/>
  <c r="AI26" i="81"/>
  <c r="D143" i="33"/>
  <c r="D107" i="37" s="1"/>
  <c r="C29" i="50"/>
  <c r="Y486" i="71"/>
  <c r="X486" i="71"/>
  <c r="D486" i="71"/>
  <c r="D482" i="71"/>
  <c r="D483" i="71"/>
  <c r="D484" i="71"/>
  <c r="X482" i="71"/>
  <c r="Y482" i="71"/>
  <c r="X483" i="71"/>
  <c r="Y483" i="71"/>
  <c r="X484" i="71"/>
  <c r="Y484" i="71"/>
  <c r="X485" i="71"/>
  <c r="Y485" i="71"/>
  <c r="D28" i="38" l="1"/>
  <c r="H28" i="38" s="1"/>
  <c r="D154" i="37"/>
  <c r="I54" i="38"/>
  <c r="H54" i="38"/>
  <c r="D129" i="37"/>
  <c r="D61" i="38"/>
  <c r="D50" i="45" s="1"/>
  <c r="M143" i="33"/>
  <c r="L143" i="33"/>
  <c r="K143" i="33"/>
  <c r="J143" i="33"/>
  <c r="I143" i="33"/>
  <c r="M141" i="33"/>
  <c r="L141" i="33"/>
  <c r="K141" i="33"/>
  <c r="J141" i="33"/>
  <c r="I141" i="33"/>
  <c r="L140" i="33"/>
  <c r="K140" i="33"/>
  <c r="J140" i="33"/>
  <c r="I140" i="33"/>
  <c r="M140" i="33"/>
  <c r="X480" i="71"/>
  <c r="X481" i="71"/>
  <c r="D480" i="71"/>
  <c r="D481" i="71"/>
  <c r="Y479" i="71"/>
  <c r="Y480" i="71"/>
  <c r="Y481" i="71"/>
  <c r="X477" i="71"/>
  <c r="X478" i="71"/>
  <c r="X479" i="71"/>
  <c r="D479" i="71"/>
  <c r="D477" i="71"/>
  <c r="D476" i="71"/>
  <c r="X476" i="71"/>
  <c r="Y470" i="71"/>
  <c r="Y471" i="71"/>
  <c r="Y472" i="71"/>
  <c r="Y473" i="71"/>
  <c r="Y474" i="71"/>
  <c r="Y475" i="71"/>
  <c r="Y476" i="71"/>
  <c r="Y477" i="71"/>
  <c r="Y478" i="71"/>
  <c r="X470" i="71"/>
  <c r="X471" i="71"/>
  <c r="X472" i="71"/>
  <c r="X473" i="71"/>
  <c r="X474" i="71"/>
  <c r="X475" i="71"/>
  <c r="A469" i="71"/>
  <c r="A470" i="71"/>
  <c r="X469" i="71"/>
  <c r="Y469" i="71"/>
  <c r="D468" i="71"/>
  <c r="D469" i="71"/>
  <c r="D470" i="71"/>
  <c r="D471" i="71"/>
  <c r="D472" i="71"/>
  <c r="D473" i="71"/>
  <c r="D474" i="71"/>
  <c r="D475" i="71"/>
  <c r="X468" i="71"/>
  <c r="Y468" i="71"/>
  <c r="G95" i="37"/>
  <c r="G96" i="37"/>
  <c r="G97" i="37"/>
  <c r="G94" i="37"/>
  <c r="J18" i="26"/>
  <c r="G98" i="37"/>
  <c r="G99" i="37"/>
  <c r="G100" i="37"/>
  <c r="G93" i="37"/>
  <c r="G92" i="37"/>
  <c r="G91" i="37"/>
  <c r="G90" i="37"/>
  <c r="G89" i="37"/>
  <c r="D137" i="33"/>
  <c r="D138" i="33"/>
  <c r="D228" i="37" s="1"/>
  <c r="G85" i="37"/>
  <c r="G86" i="37"/>
  <c r="G87" i="37"/>
  <c r="G88" i="37"/>
  <c r="Y467" i="71"/>
  <c r="X467" i="71"/>
  <c r="D467" i="71"/>
  <c r="A467" i="71"/>
  <c r="D132" i="33"/>
  <c r="D73" i="38" s="1"/>
  <c r="D72" i="45" s="1"/>
  <c r="G80" i="37"/>
  <c r="G81" i="37"/>
  <c r="G82" i="37"/>
  <c r="G83" i="37"/>
  <c r="G84" i="37"/>
  <c r="G79" i="37"/>
  <c r="X466" i="71"/>
  <c r="D466" i="71"/>
  <c r="X465" i="71"/>
  <c r="D465" i="71"/>
  <c r="Y465" i="71"/>
  <c r="Y466" i="71"/>
  <c r="D464" i="71"/>
  <c r="A463" i="71"/>
  <c r="A464" i="71"/>
  <c r="A465" i="71"/>
  <c r="A466" i="71"/>
  <c r="X464" i="71"/>
  <c r="Y464" i="71"/>
  <c r="D139" i="33"/>
  <c r="D216" i="37" s="1"/>
  <c r="D130" i="33"/>
  <c r="G77" i="37"/>
  <c r="G78" i="37"/>
  <c r="G76" i="37"/>
  <c r="Y463" i="71"/>
  <c r="X463" i="71"/>
  <c r="Y462" i="71"/>
  <c r="X462" i="71"/>
  <c r="D462" i="71"/>
  <c r="Y461" i="71"/>
  <c r="X461" i="71"/>
  <c r="D461" i="71"/>
  <c r="D460" i="71"/>
  <c r="Y460" i="71"/>
  <c r="X460" i="71"/>
  <c r="D459" i="71"/>
  <c r="A461" i="71"/>
  <c r="A462" i="71"/>
  <c r="A459" i="71"/>
  <c r="A460" i="71"/>
  <c r="X459" i="71"/>
  <c r="Y459" i="71"/>
  <c r="D134" i="33"/>
  <c r="D153" i="37" s="1"/>
  <c r="C82" i="50"/>
  <c r="G72" i="37"/>
  <c r="G73" i="37"/>
  <c r="G74" i="37"/>
  <c r="G75" i="37"/>
  <c r="Y458" i="71"/>
  <c r="X458" i="71"/>
  <c r="A458" i="71"/>
  <c r="Y457" i="71"/>
  <c r="X457" i="71"/>
  <c r="D457" i="71"/>
  <c r="Y456" i="71"/>
  <c r="X456" i="71"/>
  <c r="D456" i="71"/>
  <c r="Y455" i="71"/>
  <c r="X455" i="71"/>
  <c r="D455" i="71"/>
  <c r="Y454" i="71"/>
  <c r="X454" i="71"/>
  <c r="D454" i="71"/>
  <c r="D453" i="71"/>
  <c r="A453" i="71"/>
  <c r="A454" i="71"/>
  <c r="A455" i="71"/>
  <c r="A456" i="71"/>
  <c r="A457" i="71"/>
  <c r="X453" i="71"/>
  <c r="Y453" i="71"/>
  <c r="D133" i="33"/>
  <c r="D72" i="38" s="1"/>
  <c r="D53" i="45" s="1"/>
  <c r="P15" i="73"/>
  <c r="C14" i="66"/>
  <c r="G69" i="37"/>
  <c r="G70" i="37"/>
  <c r="G71" i="37"/>
  <c r="G68" i="37"/>
  <c r="G64" i="37"/>
  <c r="G65" i="37"/>
  <c r="G66" i="37"/>
  <c r="G67" i="37"/>
  <c r="G63" i="37"/>
  <c r="D452" i="71"/>
  <c r="Y452" i="71"/>
  <c r="X452" i="71"/>
  <c r="Y451" i="71"/>
  <c r="X451" i="71"/>
  <c r="D451" i="71"/>
  <c r="Y450" i="71"/>
  <c r="X450" i="71"/>
  <c r="D450" i="71"/>
  <c r="A449" i="71"/>
  <c r="A450" i="71"/>
  <c r="A451" i="71"/>
  <c r="A452" i="71"/>
  <c r="Y449" i="71"/>
  <c r="X449" i="71"/>
  <c r="Y448" i="71"/>
  <c r="X448" i="71"/>
  <c r="D448" i="71"/>
  <c r="Y447" i="71"/>
  <c r="X447" i="71"/>
  <c r="D447" i="71"/>
  <c r="Y446" i="71"/>
  <c r="X446" i="71"/>
  <c r="D446" i="71"/>
  <c r="Y445" i="71"/>
  <c r="X445" i="71"/>
  <c r="D445" i="71"/>
  <c r="D444" i="71"/>
  <c r="A443" i="71"/>
  <c r="A444" i="71"/>
  <c r="A445" i="71"/>
  <c r="A446" i="71"/>
  <c r="A447" i="71"/>
  <c r="A448" i="71"/>
  <c r="X444" i="71"/>
  <c r="Y444" i="71"/>
  <c r="J128" i="33"/>
  <c r="Q22" i="73"/>
  <c r="Y443" i="71"/>
  <c r="X443" i="71"/>
  <c r="Y442" i="71"/>
  <c r="X442" i="71"/>
  <c r="D442" i="71"/>
  <c r="A442" i="71"/>
  <c r="Y441" i="71"/>
  <c r="X441" i="71"/>
  <c r="D441" i="71"/>
  <c r="Y440" i="71"/>
  <c r="X440" i="71"/>
  <c r="D440" i="71"/>
  <c r="D439" i="71"/>
  <c r="A439" i="71"/>
  <c r="A440" i="71"/>
  <c r="A441" i="71"/>
  <c r="X439" i="71"/>
  <c r="Y439" i="71"/>
  <c r="G62" i="37"/>
  <c r="I130" i="33" l="1"/>
  <c r="D225" i="37"/>
  <c r="I73" i="38"/>
  <c r="H73" i="38"/>
  <c r="I72" i="38"/>
  <c r="H72" i="38"/>
  <c r="I28" i="38"/>
  <c r="D130" i="37"/>
  <c r="D69" i="38"/>
  <c r="D52" i="45" s="1"/>
  <c r="H61" i="38"/>
  <c r="I61" i="38"/>
  <c r="M132" i="33"/>
  <c r="D146" i="37"/>
  <c r="M134" i="33"/>
  <c r="D44" i="38"/>
  <c r="M133" i="33"/>
  <c r="D132" i="37"/>
  <c r="N143" i="33"/>
  <c r="N141" i="33"/>
  <c r="N140" i="33"/>
  <c r="M139" i="33"/>
  <c r="K139" i="33"/>
  <c r="J139" i="33"/>
  <c r="I139" i="33"/>
  <c r="L139" i="33"/>
  <c r="J138" i="33"/>
  <c r="L138" i="33"/>
  <c r="K138" i="33"/>
  <c r="I138" i="33"/>
  <c r="I137" i="33"/>
  <c r="J137" i="33"/>
  <c r="K137" i="33"/>
  <c r="L137" i="33"/>
  <c r="M137" i="33"/>
  <c r="I135" i="33"/>
  <c r="J135" i="33"/>
  <c r="K135" i="33"/>
  <c r="L135" i="33"/>
  <c r="M135" i="33"/>
  <c r="K134" i="33"/>
  <c r="I134" i="33"/>
  <c r="J134" i="33"/>
  <c r="L134" i="33"/>
  <c r="K133" i="33"/>
  <c r="L133" i="33"/>
  <c r="I133" i="33"/>
  <c r="J133" i="33"/>
  <c r="I132" i="33"/>
  <c r="J132" i="33"/>
  <c r="K132" i="33"/>
  <c r="L132" i="33"/>
  <c r="K130" i="33"/>
  <c r="M130" i="33"/>
  <c r="L130" i="33"/>
  <c r="J130" i="33"/>
  <c r="M128" i="33"/>
  <c r="L128" i="33"/>
  <c r="K128" i="33"/>
  <c r="I128" i="33"/>
  <c r="G59" i="37"/>
  <c r="G60" i="37"/>
  <c r="G61" i="37"/>
  <c r="G58" i="37"/>
  <c r="Y438" i="71"/>
  <c r="X438" i="71"/>
  <c r="D438" i="71"/>
  <c r="Y437" i="71"/>
  <c r="X437" i="71"/>
  <c r="D437" i="71"/>
  <c r="Y436" i="71"/>
  <c r="X436" i="71"/>
  <c r="D436" i="71"/>
  <c r="A436" i="71"/>
  <c r="A437" i="71"/>
  <c r="A438" i="71"/>
  <c r="D136" i="33"/>
  <c r="D152" i="37" s="1"/>
  <c r="G53" i="37"/>
  <c r="G54" i="37"/>
  <c r="G55" i="37"/>
  <c r="G56" i="37"/>
  <c r="G57" i="37"/>
  <c r="G52" i="37"/>
  <c r="Y435" i="71"/>
  <c r="X435" i="71"/>
  <c r="Y434" i="71"/>
  <c r="X434" i="71"/>
  <c r="D434" i="71"/>
  <c r="Y433" i="71"/>
  <c r="X433" i="71"/>
  <c r="D433" i="71"/>
  <c r="A433" i="71"/>
  <c r="A434" i="71"/>
  <c r="A435" i="71"/>
  <c r="A432" i="71"/>
  <c r="Y432" i="71"/>
  <c r="X432" i="71"/>
  <c r="D432" i="71"/>
  <c r="D125" i="33"/>
  <c r="D129" i="33"/>
  <c r="Y431" i="71"/>
  <c r="X431" i="71"/>
  <c r="Y430" i="71"/>
  <c r="X430" i="71"/>
  <c r="D430" i="71"/>
  <c r="Y429" i="71"/>
  <c r="X429" i="71"/>
  <c r="D429" i="71"/>
  <c r="Y428" i="71"/>
  <c r="X428" i="71"/>
  <c r="D428" i="71"/>
  <c r="D427" i="71"/>
  <c r="A427" i="71"/>
  <c r="A428" i="71"/>
  <c r="A429" i="71"/>
  <c r="A430" i="71"/>
  <c r="A431" i="71"/>
  <c r="X427" i="71"/>
  <c r="Y427" i="71"/>
  <c r="I45" i="82"/>
  <c r="D224" i="37" l="1"/>
  <c r="D132" i="38"/>
  <c r="I69" i="38"/>
  <c r="H69" i="38"/>
  <c r="D62" i="38"/>
  <c r="D71" i="45" s="1"/>
  <c r="D145" i="37"/>
  <c r="I44" i="38"/>
  <c r="H44" i="38"/>
  <c r="D23" i="38"/>
  <c r="D19" i="45" s="1"/>
  <c r="N139" i="33"/>
  <c r="N137" i="33"/>
  <c r="N135" i="33"/>
  <c r="L136" i="33"/>
  <c r="M136" i="33"/>
  <c r="I136" i="33"/>
  <c r="J136" i="33"/>
  <c r="K136" i="33"/>
  <c r="N132" i="33"/>
  <c r="N134" i="33"/>
  <c r="N133" i="33"/>
  <c r="N130" i="33"/>
  <c r="M129" i="33"/>
  <c r="J129" i="33"/>
  <c r="K129" i="33"/>
  <c r="L129" i="33"/>
  <c r="I129" i="33"/>
  <c r="N128" i="33"/>
  <c r="L126" i="33"/>
  <c r="M126" i="33"/>
  <c r="I126" i="33"/>
  <c r="J126" i="33"/>
  <c r="K126" i="33"/>
  <c r="I125" i="33"/>
  <c r="J125" i="33"/>
  <c r="K125" i="33"/>
  <c r="L125" i="33"/>
  <c r="M125" i="33"/>
  <c r="G49" i="37"/>
  <c r="G50" i="37"/>
  <c r="G51" i="37"/>
  <c r="G48" i="37"/>
  <c r="E11" i="38"/>
  <c r="G46" i="37"/>
  <c r="G47" i="37"/>
  <c r="G45" i="37"/>
  <c r="Y426" i="71"/>
  <c r="X426" i="71"/>
  <c r="A426" i="71"/>
  <c r="Y425" i="71"/>
  <c r="X425" i="71"/>
  <c r="D425" i="71"/>
  <c r="Y424" i="71"/>
  <c r="X424" i="71"/>
  <c r="D424" i="71"/>
  <c r="Y423" i="71"/>
  <c r="X423" i="71"/>
  <c r="D423" i="71"/>
  <c r="Y422" i="71"/>
  <c r="X422" i="71"/>
  <c r="D422" i="71"/>
  <c r="D421" i="71"/>
  <c r="A421" i="71"/>
  <c r="A422" i="71"/>
  <c r="A423" i="71"/>
  <c r="A424" i="71"/>
  <c r="A425" i="71"/>
  <c r="X421" i="71"/>
  <c r="Y421" i="71"/>
  <c r="D127" i="33"/>
  <c r="D131" i="33"/>
  <c r="D229" i="37" s="1"/>
  <c r="G42" i="37"/>
  <c r="G43" i="37"/>
  <c r="G44" i="37"/>
  <c r="G41" i="37"/>
  <c r="Y420" i="71"/>
  <c r="X420" i="71"/>
  <c r="D420" i="71"/>
  <c r="A420" i="71"/>
  <c r="Y419" i="71"/>
  <c r="X419" i="71"/>
  <c r="A419" i="71"/>
  <c r="D419" i="71"/>
  <c r="Y418" i="71"/>
  <c r="X418" i="71"/>
  <c r="D418" i="71"/>
  <c r="A418" i="71"/>
  <c r="D417" i="71"/>
  <c r="A417" i="71"/>
  <c r="X417" i="71"/>
  <c r="Y417" i="71"/>
  <c r="G38" i="37"/>
  <c r="G39" i="37"/>
  <c r="G40" i="37"/>
  <c r="G37" i="37"/>
  <c r="X415" i="71"/>
  <c r="Y415" i="71"/>
  <c r="X416" i="71"/>
  <c r="Y416" i="71"/>
  <c r="D415" i="71"/>
  <c r="Y414" i="71"/>
  <c r="X414" i="71"/>
  <c r="D414" i="71"/>
  <c r="Y413" i="71"/>
  <c r="X413" i="71"/>
  <c r="D413" i="71"/>
  <c r="Y412" i="71"/>
  <c r="X412" i="71"/>
  <c r="D412" i="71"/>
  <c r="D411" i="71"/>
  <c r="A411" i="71"/>
  <c r="A412" i="71"/>
  <c r="A413" i="71"/>
  <c r="A414" i="71"/>
  <c r="A415" i="71"/>
  <c r="A416" i="71"/>
  <c r="X411" i="71"/>
  <c r="Y411" i="71"/>
  <c r="D121" i="33"/>
  <c r="D120" i="33"/>
  <c r="D277" i="37" s="1"/>
  <c r="Y410" i="71"/>
  <c r="X410" i="71"/>
  <c r="A410" i="71"/>
  <c r="Y409" i="71"/>
  <c r="X409" i="71"/>
  <c r="D409" i="71"/>
  <c r="A409" i="71"/>
  <c r="Y408" i="71"/>
  <c r="X408" i="71"/>
  <c r="D408" i="71"/>
  <c r="A408" i="71"/>
  <c r="Y407" i="71"/>
  <c r="X407" i="71"/>
  <c r="D407" i="71"/>
  <c r="A407" i="71"/>
  <c r="D406" i="71"/>
  <c r="A406" i="71"/>
  <c r="X406" i="71"/>
  <c r="Y406" i="71"/>
  <c r="H132" i="38" l="1"/>
  <c r="I132" i="38"/>
  <c r="D131" i="37"/>
  <c r="D76" i="38"/>
  <c r="D49" i="45" s="1"/>
  <c r="I62" i="38"/>
  <c r="H62" i="38"/>
  <c r="H23" i="38"/>
  <c r="D76" i="37"/>
  <c r="D41" i="38"/>
  <c r="D13" i="45" s="1"/>
  <c r="I23" i="38"/>
  <c r="N136" i="33"/>
  <c r="M131" i="33"/>
  <c r="J131" i="33"/>
  <c r="L131" i="33"/>
  <c r="K131" i="33"/>
  <c r="I131" i="33"/>
  <c r="N129" i="33"/>
  <c r="I127" i="33"/>
  <c r="M127" i="33"/>
  <c r="J127" i="33"/>
  <c r="K127" i="33"/>
  <c r="L127" i="33"/>
  <c r="N125" i="33"/>
  <c r="N126" i="33"/>
  <c r="L121" i="33"/>
  <c r="M121" i="33"/>
  <c r="I121" i="33"/>
  <c r="J121" i="33"/>
  <c r="K121" i="33"/>
  <c r="I120" i="33"/>
  <c r="J120" i="33"/>
  <c r="K120" i="33"/>
  <c r="L120" i="33"/>
  <c r="M120" i="33"/>
  <c r="I122" i="33"/>
  <c r="J122" i="33"/>
  <c r="K122" i="33"/>
  <c r="L122" i="33"/>
  <c r="M122" i="33"/>
  <c r="G36" i="37"/>
  <c r="G35" i="37"/>
  <c r="G34" i="37"/>
  <c r="G33" i="37"/>
  <c r="G32" i="37"/>
  <c r="G31" i="37"/>
  <c r="I76" i="38" l="1"/>
  <c r="H76" i="38"/>
  <c r="H41" i="38"/>
  <c r="I41" i="38"/>
  <c r="N131" i="33"/>
  <c r="N127" i="33"/>
  <c r="N121" i="33"/>
  <c r="N120" i="33"/>
  <c r="N122" i="33"/>
  <c r="Y405" i="71"/>
  <c r="X405" i="71"/>
  <c r="D405" i="71"/>
  <c r="Y404" i="71"/>
  <c r="X404" i="71"/>
  <c r="D404" i="71"/>
  <c r="Y403" i="71"/>
  <c r="X403" i="71"/>
  <c r="D403" i="71"/>
  <c r="D402" i="71"/>
  <c r="A402" i="71"/>
  <c r="A403" i="71"/>
  <c r="A404" i="71"/>
  <c r="A405" i="71"/>
  <c r="X402" i="71"/>
  <c r="Y402" i="71"/>
  <c r="Y396" i="71"/>
  <c r="X396" i="71"/>
  <c r="D396" i="71"/>
  <c r="A395" i="71"/>
  <c r="A396" i="71"/>
  <c r="A397" i="71"/>
  <c r="A398" i="71"/>
  <c r="A399" i="71"/>
  <c r="A400" i="71"/>
  <c r="A401" i="71"/>
  <c r="Y401" i="71"/>
  <c r="X401" i="71"/>
  <c r="Y400" i="71"/>
  <c r="X400" i="71"/>
  <c r="D400" i="71"/>
  <c r="Y399" i="71"/>
  <c r="X399" i="71"/>
  <c r="D399" i="71"/>
  <c r="Y398" i="71"/>
  <c r="X398" i="71"/>
  <c r="D398" i="71"/>
  <c r="Y397" i="71"/>
  <c r="X397" i="71"/>
  <c r="D397" i="71"/>
  <c r="Y395" i="71"/>
  <c r="X395" i="71"/>
  <c r="Y394" i="71"/>
  <c r="X394" i="71"/>
  <c r="D394" i="71"/>
  <c r="Y393" i="71"/>
  <c r="X393" i="71"/>
  <c r="D393" i="71"/>
  <c r="Y392" i="71"/>
  <c r="X392" i="71"/>
  <c r="D392" i="71"/>
  <c r="A394" i="71"/>
  <c r="A393" i="71"/>
  <c r="A392" i="71"/>
  <c r="G30" i="37"/>
  <c r="G29" i="37"/>
  <c r="G28" i="37"/>
  <c r="G27" i="37"/>
  <c r="G26" i="37"/>
  <c r="G25" i="37"/>
  <c r="D123" i="33"/>
  <c r="D115" i="33"/>
  <c r="D217" i="37" s="1"/>
  <c r="D116" i="33"/>
  <c r="D118" i="33"/>
  <c r="D50" i="37" s="1"/>
  <c r="Y391" i="71"/>
  <c r="X391" i="71"/>
  <c r="A391" i="71"/>
  <c r="Y390" i="71"/>
  <c r="X390" i="71"/>
  <c r="D390" i="71"/>
  <c r="A390" i="71"/>
  <c r="Y389" i="71"/>
  <c r="X389" i="71"/>
  <c r="D389" i="71"/>
  <c r="A389" i="71"/>
  <c r="Y388" i="71"/>
  <c r="X388" i="71"/>
  <c r="D388" i="71"/>
  <c r="A388" i="71"/>
  <c r="A387" i="71"/>
  <c r="Y387" i="71"/>
  <c r="X387" i="71"/>
  <c r="D387" i="71"/>
  <c r="D124" i="33"/>
  <c r="X383" i="71"/>
  <c r="Y383" i="71"/>
  <c r="X384" i="71"/>
  <c r="Y384" i="71"/>
  <c r="X385" i="71"/>
  <c r="Y385" i="71"/>
  <c r="X386" i="71"/>
  <c r="Y386" i="71"/>
  <c r="D386" i="71"/>
  <c r="D385" i="71"/>
  <c r="D384" i="71"/>
  <c r="D383" i="71"/>
  <c r="Y382" i="71"/>
  <c r="X382" i="71"/>
  <c r="D382" i="71"/>
  <c r="A382" i="71"/>
  <c r="A383" i="71"/>
  <c r="A384" i="71"/>
  <c r="A385" i="71"/>
  <c r="A386" i="71"/>
  <c r="Y381" i="71"/>
  <c r="X381" i="71"/>
  <c r="A381" i="71"/>
  <c r="Y380" i="71"/>
  <c r="X380" i="71"/>
  <c r="D380" i="71"/>
  <c r="Y379" i="71"/>
  <c r="X379" i="71"/>
  <c r="D379" i="71"/>
  <c r="Y378" i="71"/>
  <c r="X378" i="71"/>
  <c r="D378" i="71"/>
  <c r="Y377" i="71"/>
  <c r="X377" i="71"/>
  <c r="D377" i="71"/>
  <c r="A377" i="71"/>
  <c r="A378" i="71"/>
  <c r="A379" i="71"/>
  <c r="A380" i="71"/>
  <c r="D119" i="33"/>
  <c r="D292" i="37" s="1"/>
  <c r="K114" i="33"/>
  <c r="C20" i="50"/>
  <c r="C81" i="50"/>
  <c r="C80" i="50"/>
  <c r="C79" i="50"/>
  <c r="Y376" i="71"/>
  <c r="X376" i="71"/>
  <c r="A376" i="71"/>
  <c r="D375" i="71"/>
  <c r="A375" i="71"/>
  <c r="Y375" i="71"/>
  <c r="X375" i="71"/>
  <c r="Y374" i="71"/>
  <c r="X374" i="71"/>
  <c r="D374" i="71"/>
  <c r="A374" i="71"/>
  <c r="Y373" i="71"/>
  <c r="X373" i="71"/>
  <c r="D373" i="71"/>
  <c r="A373" i="71"/>
  <c r="D110" i="33"/>
  <c r="D111" i="33"/>
  <c r="D111" i="38" s="1"/>
  <c r="D109" i="33"/>
  <c r="L108" i="33"/>
  <c r="D98" i="37" l="1"/>
  <c r="D143" i="38"/>
  <c r="H111" i="38"/>
  <c r="I111" i="38"/>
  <c r="D121" i="37"/>
  <c r="D70" i="38"/>
  <c r="D19" i="38"/>
  <c r="D17" i="45" s="1"/>
  <c r="D25" i="38"/>
  <c r="D7" i="45" s="1"/>
  <c r="D87" i="37"/>
  <c r="M123" i="33"/>
  <c r="I109" i="33"/>
  <c r="D99" i="37"/>
  <c r="L110" i="33"/>
  <c r="D81" i="37"/>
  <c r="I124" i="33"/>
  <c r="J124" i="33"/>
  <c r="K124" i="33"/>
  <c r="L124" i="33"/>
  <c r="J123" i="33"/>
  <c r="K123" i="33"/>
  <c r="L123" i="33"/>
  <c r="I123" i="33"/>
  <c r="J118" i="33"/>
  <c r="K118" i="33"/>
  <c r="L118" i="33"/>
  <c r="M118" i="33"/>
  <c r="I118" i="33"/>
  <c r="K119" i="33"/>
  <c r="I119" i="33"/>
  <c r="L119" i="33"/>
  <c r="J119" i="33"/>
  <c r="L116" i="33"/>
  <c r="M116" i="33"/>
  <c r="K116" i="33"/>
  <c r="I116" i="33"/>
  <c r="J116" i="33"/>
  <c r="I115" i="33"/>
  <c r="J115" i="33"/>
  <c r="K115" i="33"/>
  <c r="L115" i="33"/>
  <c r="M115" i="33"/>
  <c r="I117" i="33"/>
  <c r="J117" i="33"/>
  <c r="K117" i="33"/>
  <c r="M117" i="33"/>
  <c r="L117" i="33"/>
  <c r="J111" i="33"/>
  <c r="D36" i="37"/>
  <c r="M114" i="33"/>
  <c r="M111" i="33"/>
  <c r="L111" i="33"/>
  <c r="J114" i="33"/>
  <c r="I111" i="33"/>
  <c r="I114" i="33"/>
  <c r="L114" i="33"/>
  <c r="K111" i="33"/>
  <c r="J110" i="33"/>
  <c r="K110" i="33"/>
  <c r="I110" i="33"/>
  <c r="M109" i="33"/>
  <c r="L109" i="33"/>
  <c r="K109" i="33"/>
  <c r="M110" i="33"/>
  <c r="J109" i="33"/>
  <c r="K108" i="33"/>
  <c r="J108" i="33"/>
  <c r="I108" i="33"/>
  <c r="M108" i="33"/>
  <c r="Y372" i="71"/>
  <c r="X372" i="71"/>
  <c r="A372" i="71"/>
  <c r="D372" i="71"/>
  <c r="Y371" i="71"/>
  <c r="X371" i="71"/>
  <c r="D371" i="71"/>
  <c r="A371" i="71"/>
  <c r="Y370" i="71"/>
  <c r="X370" i="71"/>
  <c r="A370" i="71"/>
  <c r="D370" i="71"/>
  <c r="D369" i="71"/>
  <c r="X369" i="71"/>
  <c r="Y369" i="71"/>
  <c r="A369" i="71"/>
  <c r="D113" i="33"/>
  <c r="C65" i="50"/>
  <c r="H143" i="38" l="1"/>
  <c r="I143" i="38"/>
  <c r="I70" i="38"/>
  <c r="H70" i="38"/>
  <c r="I19" i="38"/>
  <c r="I25" i="38"/>
  <c r="H19" i="38"/>
  <c r="H25" i="38"/>
  <c r="D86" i="37"/>
  <c r="D29" i="38"/>
  <c r="N123" i="33"/>
  <c r="N118" i="33"/>
  <c r="N116" i="33"/>
  <c r="N115" i="33"/>
  <c r="N117" i="33"/>
  <c r="N114" i="33"/>
  <c r="J113" i="33"/>
  <c r="I113" i="33"/>
  <c r="L113" i="33"/>
  <c r="M113" i="33"/>
  <c r="K113" i="33"/>
  <c r="N111" i="33"/>
  <c r="N109" i="33"/>
  <c r="N110" i="33"/>
  <c r="N108" i="33"/>
  <c r="D105" i="33"/>
  <c r="M148" i="33"/>
  <c r="C75" i="50"/>
  <c r="C76" i="50"/>
  <c r="C77" i="50"/>
  <c r="C78" i="50"/>
  <c r="C74" i="50"/>
  <c r="C72" i="50"/>
  <c r="C73" i="50"/>
  <c r="C67" i="50"/>
  <c r="D112" i="33"/>
  <c r="D54" i="37" s="1"/>
  <c r="D106" i="33"/>
  <c r="D107" i="33"/>
  <c r="X368" i="71"/>
  <c r="Y368" i="71"/>
  <c r="D368" i="71"/>
  <c r="X366" i="71"/>
  <c r="Y366" i="71"/>
  <c r="X367" i="71"/>
  <c r="Y367" i="71"/>
  <c r="D367" i="71"/>
  <c r="D366" i="71"/>
  <c r="D365" i="71"/>
  <c r="A365" i="71"/>
  <c r="A366" i="71"/>
  <c r="A367" i="71"/>
  <c r="A368" i="71"/>
  <c r="X365" i="71"/>
  <c r="Y365" i="71"/>
  <c r="G39" i="73"/>
  <c r="G35" i="73"/>
  <c r="G29" i="73"/>
  <c r="Y159" i="71"/>
  <c r="X159" i="71"/>
  <c r="N148" i="33" l="1"/>
  <c r="D107" i="38"/>
  <c r="D85" i="37"/>
  <c r="D35" i="38"/>
  <c r="D16" i="45" s="1"/>
  <c r="I29" i="38"/>
  <c r="H29" i="38"/>
  <c r="D80" i="37"/>
  <c r="D15" i="38"/>
  <c r="D6" i="45" s="1"/>
  <c r="M119" i="33"/>
  <c r="N335" i="33"/>
  <c r="N113" i="33"/>
  <c r="M112" i="33"/>
  <c r="I112" i="33"/>
  <c r="J112" i="33"/>
  <c r="K112" i="33"/>
  <c r="L112" i="33"/>
  <c r="I107" i="33"/>
  <c r="J107" i="33"/>
  <c r="K107" i="33"/>
  <c r="L107" i="33"/>
  <c r="I106" i="33"/>
  <c r="J106" i="33"/>
  <c r="K106" i="33"/>
  <c r="L106" i="33"/>
  <c r="M106" i="33"/>
  <c r="I105" i="33"/>
  <c r="J105" i="33"/>
  <c r="K105" i="33"/>
  <c r="L105" i="33"/>
  <c r="M105" i="33"/>
  <c r="N119" i="33" l="1"/>
  <c r="H107" i="38"/>
  <c r="I107" i="38"/>
  <c r="I35" i="38"/>
  <c r="H35" i="38"/>
  <c r="I15" i="38"/>
  <c r="H15" i="38"/>
  <c r="N112" i="33"/>
  <c r="N106" i="33"/>
  <c r="N105" i="33"/>
  <c r="Y364" i="71"/>
  <c r="X364" i="71"/>
  <c r="D364" i="71"/>
  <c r="A364" i="71"/>
  <c r="Y363" i="71"/>
  <c r="X363" i="71"/>
  <c r="D363" i="71"/>
  <c r="Y362" i="71"/>
  <c r="X362" i="71"/>
  <c r="D362" i="71"/>
  <c r="Y361" i="71"/>
  <c r="X361" i="71"/>
  <c r="D361" i="71"/>
  <c r="Y360" i="71"/>
  <c r="X360" i="71"/>
  <c r="D360" i="71"/>
  <c r="Y359" i="71"/>
  <c r="X359" i="71"/>
  <c r="D359" i="71"/>
  <c r="A359" i="71"/>
  <c r="A360" i="71"/>
  <c r="A361" i="71"/>
  <c r="A362" i="71"/>
  <c r="A363" i="71"/>
  <c r="Y358" i="71" l="1"/>
  <c r="X358" i="71"/>
  <c r="D358" i="71"/>
  <c r="A358" i="71"/>
  <c r="Y357" i="71"/>
  <c r="X357" i="71"/>
  <c r="D357" i="71"/>
  <c r="Y356" i="71"/>
  <c r="X356" i="71"/>
  <c r="D356" i="71"/>
  <c r="Y355" i="71"/>
  <c r="X355" i="71"/>
  <c r="D355" i="71"/>
  <c r="Y354" i="71"/>
  <c r="X354" i="71"/>
  <c r="D354" i="71"/>
  <c r="Y353" i="71"/>
  <c r="X353" i="71"/>
  <c r="D353" i="71"/>
  <c r="A355" i="71"/>
  <c r="A356" i="71"/>
  <c r="A357" i="71"/>
  <c r="A354" i="71"/>
  <c r="A353" i="71"/>
  <c r="D104" i="33"/>
  <c r="D33" i="37" s="1"/>
  <c r="E7" i="38"/>
  <c r="Y352" i="71"/>
  <c r="X352" i="71"/>
  <c r="D352" i="71"/>
  <c r="Y351" i="71"/>
  <c r="X351" i="71"/>
  <c r="D351" i="71"/>
  <c r="Y350" i="71"/>
  <c r="X350" i="71"/>
  <c r="D350" i="71"/>
  <c r="Y349" i="71"/>
  <c r="X349" i="71"/>
  <c r="D349" i="71"/>
  <c r="A349" i="71"/>
  <c r="A350" i="71"/>
  <c r="A351" i="71"/>
  <c r="A352" i="71"/>
  <c r="D100" i="33"/>
  <c r="D149" i="37" s="1"/>
  <c r="I104" i="33" l="1"/>
  <c r="J104" i="33"/>
  <c r="K104" i="33"/>
  <c r="L104" i="33"/>
  <c r="M104" i="33"/>
  <c r="I100" i="33"/>
  <c r="J100" i="33"/>
  <c r="K100" i="33"/>
  <c r="L100" i="33"/>
  <c r="M100" i="33"/>
  <c r="O7" i="43"/>
  <c r="N104" i="33" l="1"/>
  <c r="N100" i="33"/>
  <c r="Y348" i="71"/>
  <c r="X348" i="71"/>
  <c r="D348" i="71"/>
  <c r="A348" i="71"/>
  <c r="Y347" i="71"/>
  <c r="X347" i="71"/>
  <c r="D347" i="71"/>
  <c r="A347" i="71"/>
  <c r="Y346" i="71"/>
  <c r="X346" i="71"/>
  <c r="D346" i="71"/>
  <c r="Y345" i="71"/>
  <c r="X345" i="71"/>
  <c r="D345" i="71"/>
  <c r="Y344" i="71"/>
  <c r="X344" i="71"/>
  <c r="D344" i="71"/>
  <c r="D343" i="71"/>
  <c r="A343" i="71"/>
  <c r="A344" i="71"/>
  <c r="A345" i="71"/>
  <c r="A346" i="71"/>
  <c r="X343" i="71"/>
  <c r="Y343" i="71"/>
  <c r="D101" i="33"/>
  <c r="D93" i="37" s="1"/>
  <c r="D103" i="33"/>
  <c r="D100" i="37" s="1"/>
  <c r="Y342" i="71"/>
  <c r="X342" i="71"/>
  <c r="D342" i="71"/>
  <c r="A342" i="71"/>
  <c r="Y341" i="71"/>
  <c r="X341" i="71"/>
  <c r="D341" i="71"/>
  <c r="A341" i="71"/>
  <c r="Y340" i="71"/>
  <c r="X340" i="71"/>
  <c r="A340" i="71"/>
  <c r="D340" i="71"/>
  <c r="Y339" i="71"/>
  <c r="X339" i="71"/>
  <c r="X337" i="71"/>
  <c r="Y337" i="71"/>
  <c r="X338" i="71"/>
  <c r="Y338" i="71"/>
  <c r="A337" i="71"/>
  <c r="A338" i="71"/>
  <c r="A339" i="71"/>
  <c r="D337" i="71"/>
  <c r="D338" i="71"/>
  <c r="D339" i="71"/>
  <c r="I103" i="33" l="1"/>
  <c r="J103" i="33"/>
  <c r="K103" i="33"/>
  <c r="L103" i="33"/>
  <c r="K101" i="33"/>
  <c r="L101" i="33"/>
  <c r="J101" i="33"/>
  <c r="M101" i="33"/>
  <c r="I101" i="33"/>
  <c r="J165" i="81"/>
  <c r="R103" i="33" l="1"/>
  <c r="N101" i="33"/>
  <c r="X335" i="71"/>
  <c r="Y335" i="71"/>
  <c r="X336" i="71"/>
  <c r="Y336" i="71"/>
  <c r="D336" i="71"/>
  <c r="D335" i="71"/>
  <c r="Y334" i="71"/>
  <c r="X334" i="71"/>
  <c r="D334" i="71"/>
  <c r="Y333" i="71"/>
  <c r="X333" i="71"/>
  <c r="D333" i="71"/>
  <c r="A333" i="71"/>
  <c r="A334" i="71"/>
  <c r="A335" i="71"/>
  <c r="A336" i="71"/>
  <c r="D97" i="33"/>
  <c r="Y332" i="71"/>
  <c r="X332" i="71"/>
  <c r="D332" i="71"/>
  <c r="Y331" i="71"/>
  <c r="X331" i="71"/>
  <c r="D331" i="71"/>
  <c r="D330" i="71"/>
  <c r="X330" i="71"/>
  <c r="Y330" i="71"/>
  <c r="A330" i="71"/>
  <c r="A331" i="71"/>
  <c r="A332" i="71"/>
  <c r="Y329" i="71"/>
  <c r="X329" i="71"/>
  <c r="D329" i="71"/>
  <c r="D328" i="71"/>
  <c r="D327" i="71"/>
  <c r="D326" i="71"/>
  <c r="D325" i="71"/>
  <c r="Y328" i="71"/>
  <c r="X328" i="71"/>
  <c r="Y327" i="71"/>
  <c r="X327" i="71"/>
  <c r="Y326" i="71"/>
  <c r="X326" i="71"/>
  <c r="Y325" i="71"/>
  <c r="X325" i="71"/>
  <c r="Y324" i="71"/>
  <c r="X324" i="71"/>
  <c r="D324" i="71"/>
  <c r="A324" i="71"/>
  <c r="A325" i="71"/>
  <c r="A326" i="71"/>
  <c r="A327" i="71"/>
  <c r="A328" i="71"/>
  <c r="A329" i="71"/>
  <c r="D95" i="33"/>
  <c r="D272" i="37" s="1"/>
  <c r="D96" i="33"/>
  <c r="D92" i="37" s="1"/>
  <c r="D102" i="33"/>
  <c r="D119" i="37" l="1"/>
  <c r="D115" i="38"/>
  <c r="D79" i="37"/>
  <c r="D32" i="38"/>
  <c r="D9" i="45" s="1"/>
  <c r="J102" i="33"/>
  <c r="I102" i="33"/>
  <c r="K102" i="33"/>
  <c r="L102" i="33"/>
  <c r="I97" i="33"/>
  <c r="J97" i="33"/>
  <c r="K97" i="33"/>
  <c r="M97" i="33"/>
  <c r="L97" i="33"/>
  <c r="J96" i="33"/>
  <c r="K96" i="33"/>
  <c r="L96" i="33"/>
  <c r="M96" i="33"/>
  <c r="I96" i="33"/>
  <c r="K95" i="33"/>
  <c r="M95" i="33"/>
  <c r="I95" i="33"/>
  <c r="J95" i="33"/>
  <c r="L95" i="33"/>
  <c r="C27" i="66"/>
  <c r="C26" i="66"/>
  <c r="C25" i="66"/>
  <c r="E6" i="38"/>
  <c r="X323" i="71"/>
  <c r="Y323" i="71"/>
  <c r="D323" i="71"/>
  <c r="Y322" i="71"/>
  <c r="X322" i="71"/>
  <c r="D322" i="71"/>
  <c r="A322" i="71"/>
  <c r="Y321" i="71"/>
  <c r="X321" i="71"/>
  <c r="D321" i="71"/>
  <c r="Y320" i="71"/>
  <c r="X320" i="71"/>
  <c r="D320" i="71"/>
  <c r="Y319" i="71"/>
  <c r="X319" i="71"/>
  <c r="D319" i="71"/>
  <c r="A319" i="71"/>
  <c r="A320" i="71"/>
  <c r="A321" i="71"/>
  <c r="A323" i="71"/>
  <c r="Y294" i="71"/>
  <c r="X294" i="71"/>
  <c r="D294" i="71"/>
  <c r="A294" i="71"/>
  <c r="Y318" i="71"/>
  <c r="X318" i="71"/>
  <c r="D318" i="71"/>
  <c r="A318" i="71"/>
  <c r="Y317" i="71"/>
  <c r="X317" i="71"/>
  <c r="D317" i="71"/>
  <c r="A317" i="71"/>
  <c r="Y316" i="71"/>
  <c r="X316" i="71"/>
  <c r="D316" i="71"/>
  <c r="A316" i="71"/>
  <c r="Y315" i="71"/>
  <c r="X315" i="71"/>
  <c r="D315" i="71"/>
  <c r="A315" i="71"/>
  <c r="D93" i="33"/>
  <c r="D92" i="33"/>
  <c r="D39" i="37" s="1"/>
  <c r="Y314" i="71"/>
  <c r="X314" i="71"/>
  <c r="D314" i="71"/>
  <c r="A314" i="71"/>
  <c r="Y313" i="71"/>
  <c r="X313" i="71"/>
  <c r="D313" i="71"/>
  <c r="A313" i="71"/>
  <c r="Y312" i="71"/>
  <c r="X312" i="71"/>
  <c r="D312" i="71"/>
  <c r="A312" i="71"/>
  <c r="Y311" i="71"/>
  <c r="X311" i="71"/>
  <c r="D311" i="71"/>
  <c r="Y310" i="71"/>
  <c r="X310" i="71"/>
  <c r="D310" i="71"/>
  <c r="Y309" i="71"/>
  <c r="X309" i="71"/>
  <c r="D309" i="71"/>
  <c r="D308" i="71"/>
  <c r="X308" i="71"/>
  <c r="Y308" i="71"/>
  <c r="A311" i="71"/>
  <c r="A310" i="71"/>
  <c r="A309" i="71"/>
  <c r="A308" i="71"/>
  <c r="D94" i="33"/>
  <c r="D90" i="33"/>
  <c r="D146" i="38" s="1"/>
  <c r="D98" i="33"/>
  <c r="D52" i="37" s="1"/>
  <c r="Y307" i="71"/>
  <c r="X307" i="71"/>
  <c r="D307" i="71"/>
  <c r="Y306" i="71"/>
  <c r="X306" i="71"/>
  <c r="D306" i="71"/>
  <c r="Y305" i="71"/>
  <c r="X305" i="71"/>
  <c r="D305" i="71"/>
  <c r="Y304" i="71"/>
  <c r="X304" i="71"/>
  <c r="D304" i="71"/>
  <c r="Y303" i="71"/>
  <c r="X303" i="71"/>
  <c r="D303" i="71"/>
  <c r="A304" i="71"/>
  <c r="A305" i="71"/>
  <c r="A306" i="71"/>
  <c r="A307" i="71"/>
  <c r="D91" i="33"/>
  <c r="D91" i="37" s="1"/>
  <c r="Y302" i="71"/>
  <c r="X302" i="71"/>
  <c r="D302" i="71"/>
  <c r="Y301" i="71"/>
  <c r="X301" i="71"/>
  <c r="D301" i="71"/>
  <c r="Y300" i="71"/>
  <c r="X300" i="71"/>
  <c r="D300" i="71"/>
  <c r="Y299" i="71"/>
  <c r="X299" i="71"/>
  <c r="D299" i="71"/>
  <c r="Y298" i="71"/>
  <c r="X298" i="71"/>
  <c r="D298" i="71"/>
  <c r="A298" i="71"/>
  <c r="A299" i="71"/>
  <c r="A300" i="71"/>
  <c r="A301" i="71"/>
  <c r="A302" i="71"/>
  <c r="A303" i="71"/>
  <c r="D89" i="33"/>
  <c r="Y297" i="71"/>
  <c r="X297" i="71"/>
  <c r="D297" i="71"/>
  <c r="Y296" i="71"/>
  <c r="X296" i="71"/>
  <c r="D296" i="71"/>
  <c r="Y295" i="71"/>
  <c r="X295" i="71"/>
  <c r="D295" i="71"/>
  <c r="Y293" i="71"/>
  <c r="X293" i="71"/>
  <c r="D293" i="71"/>
  <c r="Y292" i="71"/>
  <c r="X292" i="71"/>
  <c r="D292" i="71"/>
  <c r="Y291" i="71"/>
  <c r="X291" i="71"/>
  <c r="D291" i="71"/>
  <c r="A291" i="71"/>
  <c r="A292" i="71"/>
  <c r="A293" i="71"/>
  <c r="A295" i="71"/>
  <c r="A296" i="71"/>
  <c r="A297" i="71"/>
  <c r="D88" i="33"/>
  <c r="B21" i="37"/>
  <c r="B20" i="37"/>
  <c r="B19" i="37"/>
  <c r="Y290" i="71"/>
  <c r="X290" i="71"/>
  <c r="D290" i="71"/>
  <c r="Y289" i="71"/>
  <c r="X289" i="71"/>
  <c r="D289" i="71"/>
  <c r="Y288" i="71"/>
  <c r="X288" i="71"/>
  <c r="D288" i="71"/>
  <c r="Y287" i="71"/>
  <c r="X287" i="71"/>
  <c r="D287" i="71"/>
  <c r="Y286" i="71"/>
  <c r="X286" i="71"/>
  <c r="D286" i="71"/>
  <c r="A287" i="71"/>
  <c r="A288" i="71"/>
  <c r="A289" i="71"/>
  <c r="A290" i="71"/>
  <c r="D285" i="71"/>
  <c r="D284" i="71"/>
  <c r="D283" i="71"/>
  <c r="D282" i="71"/>
  <c r="D281" i="71"/>
  <c r="X284" i="71"/>
  <c r="Y284" i="71"/>
  <c r="X285" i="71"/>
  <c r="Y285" i="71"/>
  <c r="A284" i="71"/>
  <c r="A285" i="71"/>
  <c r="A286" i="71"/>
  <c r="A283" i="71"/>
  <c r="Y283" i="71"/>
  <c r="X283" i="71"/>
  <c r="A282" i="71"/>
  <c r="Y282" i="71"/>
  <c r="X282" i="71"/>
  <c r="Y281" i="71"/>
  <c r="X281" i="71"/>
  <c r="A281" i="71"/>
  <c r="D99" i="33"/>
  <c r="D86" i="33"/>
  <c r="D149" i="38" s="1"/>
  <c r="D84" i="33"/>
  <c r="D34" i="38" s="1"/>
  <c r="D83" i="33"/>
  <c r="Y280" i="71"/>
  <c r="X280" i="71"/>
  <c r="D280" i="71"/>
  <c r="A280" i="71"/>
  <c r="D279" i="71"/>
  <c r="X279" i="71"/>
  <c r="Y279" i="71"/>
  <c r="A279" i="71"/>
  <c r="D85" i="33"/>
  <c r="D30" i="38" s="1"/>
  <c r="D14" i="45" s="1"/>
  <c r="D81" i="33"/>
  <c r="D46" i="38" s="1"/>
  <c r="D18" i="45" s="1"/>
  <c r="X275" i="71"/>
  <c r="Y275" i="71"/>
  <c r="X276" i="71"/>
  <c r="Y276" i="71"/>
  <c r="X277" i="71"/>
  <c r="Y277" i="71"/>
  <c r="X278" i="71"/>
  <c r="Y278" i="71"/>
  <c r="A278" i="71"/>
  <c r="D278" i="71"/>
  <c r="D277" i="71"/>
  <c r="A277" i="71"/>
  <c r="A276" i="71"/>
  <c r="D276" i="71"/>
  <c r="D275" i="71"/>
  <c r="A275" i="71"/>
  <c r="A274" i="71"/>
  <c r="D274" i="71"/>
  <c r="X274" i="71"/>
  <c r="Y274" i="71"/>
  <c r="D79" i="33"/>
  <c r="D82" i="33"/>
  <c r="M2" i="80"/>
  <c r="H149" i="38" l="1"/>
  <c r="I149" i="38"/>
  <c r="I79" i="33"/>
  <c r="D140" i="38"/>
  <c r="D34" i="37"/>
  <c r="D137" i="38"/>
  <c r="H146" i="38"/>
  <c r="I146" i="38"/>
  <c r="H115" i="38"/>
  <c r="I115" i="38"/>
  <c r="I82" i="33"/>
  <c r="D273" i="37"/>
  <c r="H46" i="38"/>
  <c r="I46" i="38"/>
  <c r="I34" i="38"/>
  <c r="H34" i="38"/>
  <c r="H32" i="38"/>
  <c r="I32" i="38"/>
  <c r="H30" i="38"/>
  <c r="I30" i="38"/>
  <c r="D84" i="37"/>
  <c r="D38" i="38"/>
  <c r="D15" i="45" s="1"/>
  <c r="D24" i="38"/>
  <c r="D10" i="45" s="1"/>
  <c r="D16" i="38"/>
  <c r="D8" i="45" s="1"/>
  <c r="D97" i="37"/>
  <c r="D14" i="38"/>
  <c r="D5" i="45" s="1"/>
  <c r="I84" i="33"/>
  <c r="D90" i="37"/>
  <c r="I85" i="33"/>
  <c r="D82" i="37"/>
  <c r="I83" i="33"/>
  <c r="D77" i="37"/>
  <c r="J89" i="33"/>
  <c r="D78" i="37"/>
  <c r="I81" i="33"/>
  <c r="D71" i="37"/>
  <c r="I88" i="33"/>
  <c r="D37" i="37"/>
  <c r="I90" i="33"/>
  <c r="D32" i="37"/>
  <c r="L86" i="33"/>
  <c r="D31" i="37"/>
  <c r="I99" i="33"/>
  <c r="L99" i="33"/>
  <c r="M99" i="33"/>
  <c r="J99" i="33"/>
  <c r="K99" i="33"/>
  <c r="N97" i="33"/>
  <c r="K98" i="33"/>
  <c r="L98" i="33"/>
  <c r="M98" i="33"/>
  <c r="I98" i="33"/>
  <c r="J98" i="33"/>
  <c r="N95" i="33"/>
  <c r="N96" i="33"/>
  <c r="J94" i="33"/>
  <c r="I94" i="33"/>
  <c r="K94" i="33"/>
  <c r="L94" i="33"/>
  <c r="M94" i="33"/>
  <c r="I93" i="33"/>
  <c r="J93" i="33"/>
  <c r="K93" i="33"/>
  <c r="L93" i="33"/>
  <c r="M93" i="33"/>
  <c r="L92" i="33"/>
  <c r="K92" i="33"/>
  <c r="M92" i="33"/>
  <c r="I92" i="33"/>
  <c r="J92" i="33"/>
  <c r="I91" i="33"/>
  <c r="J91" i="33"/>
  <c r="K91" i="33"/>
  <c r="L91" i="33"/>
  <c r="M91" i="33"/>
  <c r="J90" i="33"/>
  <c r="M90" i="33"/>
  <c r="K90" i="33"/>
  <c r="L90" i="33"/>
  <c r="I89" i="33"/>
  <c r="M88" i="33"/>
  <c r="L88" i="33"/>
  <c r="K88" i="33"/>
  <c r="M89" i="33"/>
  <c r="J88" i="33"/>
  <c r="L89" i="33"/>
  <c r="K89" i="33"/>
  <c r="K86" i="33"/>
  <c r="M85" i="33"/>
  <c r="L85" i="33"/>
  <c r="J86" i="33"/>
  <c r="K85" i="33"/>
  <c r="I86" i="33"/>
  <c r="M86" i="33"/>
  <c r="J85" i="33"/>
  <c r="M84" i="33"/>
  <c r="L84" i="33"/>
  <c r="K84" i="33"/>
  <c r="J84" i="33"/>
  <c r="M83" i="33"/>
  <c r="L83" i="33"/>
  <c r="K83" i="33"/>
  <c r="J83" i="33"/>
  <c r="M82" i="33"/>
  <c r="L82" i="33"/>
  <c r="K82" i="33"/>
  <c r="J82" i="33"/>
  <c r="M81" i="33"/>
  <c r="L81" i="33"/>
  <c r="K81" i="33"/>
  <c r="J81" i="33"/>
  <c r="M79" i="33"/>
  <c r="L79" i="33"/>
  <c r="K79" i="33"/>
  <c r="J79" i="33"/>
  <c r="H137" i="38" l="1"/>
  <c r="I137" i="38"/>
  <c r="H140" i="38"/>
  <c r="I140" i="38"/>
  <c r="I16" i="38"/>
  <c r="I24" i="38"/>
  <c r="H38" i="38"/>
  <c r="I38" i="38"/>
  <c r="H16" i="38"/>
  <c r="H24" i="38"/>
  <c r="H14" i="38"/>
  <c r="I14" i="38"/>
  <c r="N99" i="33"/>
  <c r="N98" i="33"/>
  <c r="N94" i="33"/>
  <c r="N93" i="33"/>
  <c r="N92" i="33"/>
  <c r="N91" i="33"/>
  <c r="N89" i="33"/>
  <c r="N88" i="33"/>
  <c r="N90" i="33"/>
  <c r="N85" i="33"/>
  <c r="N86" i="33"/>
  <c r="N84" i="33"/>
  <c r="N83" i="33"/>
  <c r="N82" i="33"/>
  <c r="N81" i="33"/>
  <c r="N79" i="33"/>
  <c r="Y273" i="71"/>
  <c r="X273" i="71"/>
  <c r="D273" i="71"/>
  <c r="A273" i="71"/>
  <c r="Y272" i="71"/>
  <c r="X272" i="71"/>
  <c r="D272" i="71"/>
  <c r="Y271" i="71"/>
  <c r="X271" i="71"/>
  <c r="D271" i="71"/>
  <c r="D270" i="71"/>
  <c r="X270" i="71"/>
  <c r="Y270" i="71"/>
  <c r="A272" i="71"/>
  <c r="A271" i="71"/>
  <c r="A270" i="71"/>
  <c r="D87" i="33"/>
  <c r="D53" i="37" s="1"/>
  <c r="D80" i="33"/>
  <c r="I52" i="82"/>
  <c r="I53" i="82"/>
  <c r="I54" i="82"/>
  <c r="I51" i="82"/>
  <c r="I49" i="82"/>
  <c r="I48" i="82"/>
  <c r="I47" i="82"/>
  <c r="I46" i="82"/>
  <c r="I42" i="82"/>
  <c r="I41" i="82"/>
  <c r="I40" i="82"/>
  <c r="I39" i="82"/>
  <c r="I38" i="82"/>
  <c r="I37" i="82"/>
  <c r="I36" i="82"/>
  <c r="I35" i="82"/>
  <c r="I22" i="82"/>
  <c r="I26" i="82"/>
  <c r="I28" i="82"/>
  <c r="D89" i="37" l="1"/>
  <c r="D21" i="38"/>
  <c r="L87" i="33"/>
  <c r="I87" i="33"/>
  <c r="M87" i="33"/>
  <c r="J87" i="33"/>
  <c r="K87" i="33"/>
  <c r="M80" i="33"/>
  <c r="I80" i="33"/>
  <c r="J80" i="33"/>
  <c r="K80" i="33"/>
  <c r="L80" i="33"/>
  <c r="I21" i="38" l="1"/>
  <c r="H21" i="38"/>
  <c r="N87" i="33"/>
  <c r="N80" i="33"/>
  <c r="J1" i="82"/>
  <c r="I87" i="82"/>
  <c r="H87" i="82"/>
  <c r="G87" i="82"/>
  <c r="E87" i="82"/>
  <c r="F77" i="82"/>
  <c r="F76" i="82"/>
  <c r="F75" i="82"/>
  <c r="F74" i="82"/>
  <c r="F73" i="82"/>
  <c r="I69" i="82"/>
  <c r="H69" i="82"/>
  <c r="E69" i="82"/>
  <c r="F67" i="82"/>
  <c r="F66" i="82"/>
  <c r="F65" i="82"/>
  <c r="F63" i="82"/>
  <c r="F61" i="82"/>
  <c r="F60" i="82"/>
  <c r="H55" i="82"/>
  <c r="G55" i="82"/>
  <c r="F55" i="82"/>
  <c r="E55" i="82"/>
  <c r="G43" i="82"/>
  <c r="F43" i="82"/>
  <c r="E43" i="82"/>
  <c r="H42" i="82"/>
  <c r="H41" i="82"/>
  <c r="H40" i="82"/>
  <c r="H39" i="82"/>
  <c r="H38" i="82"/>
  <c r="H37" i="82"/>
  <c r="H36" i="82"/>
  <c r="H35" i="82"/>
  <c r="H28" i="82"/>
  <c r="H26" i="82"/>
  <c r="H22" i="82"/>
  <c r="B2" i="82"/>
  <c r="H21" i="82" l="1"/>
  <c r="H32" i="82" s="1"/>
  <c r="I21" i="82"/>
  <c r="G88" i="82"/>
  <c r="F87" i="82"/>
  <c r="I88" i="82"/>
  <c r="F69" i="82"/>
  <c r="E88" i="82"/>
  <c r="H43" i="82"/>
  <c r="H88" i="82" s="1"/>
  <c r="F88" i="82" l="1"/>
  <c r="L14" i="43"/>
  <c r="B18" i="37"/>
  <c r="X269" i="71"/>
  <c r="Y269" i="71"/>
  <c r="D269" i="71"/>
  <c r="A269" i="71"/>
  <c r="X267" i="71"/>
  <c r="Y267" i="71"/>
  <c r="X268" i="71"/>
  <c r="Y268" i="71"/>
  <c r="D268" i="71"/>
  <c r="D267" i="71"/>
  <c r="Y266" i="71"/>
  <c r="X266" i="71"/>
  <c r="D266" i="71"/>
  <c r="A268" i="71"/>
  <c r="A267" i="71"/>
  <c r="A266" i="71"/>
  <c r="X260" i="71"/>
  <c r="Y260" i="71"/>
  <c r="X261" i="71"/>
  <c r="Y261" i="71"/>
  <c r="X262" i="71"/>
  <c r="Y262" i="71"/>
  <c r="X263" i="71"/>
  <c r="Y263" i="71"/>
  <c r="X264" i="71"/>
  <c r="Y264" i="71"/>
  <c r="X265" i="71"/>
  <c r="Y265" i="71"/>
  <c r="D265" i="71"/>
  <c r="A265" i="71"/>
  <c r="D264" i="71"/>
  <c r="A264" i="71"/>
  <c r="D263" i="71"/>
  <c r="D262" i="71"/>
  <c r="D261" i="71"/>
  <c r="D260" i="71"/>
  <c r="A263" i="71"/>
  <c r="A262" i="71"/>
  <c r="A261" i="71"/>
  <c r="A260" i="71"/>
  <c r="D74" i="33"/>
  <c r="D274" i="37" s="1"/>
  <c r="D77" i="33"/>
  <c r="D72" i="37" s="1"/>
  <c r="X253" i="71"/>
  <c r="Y253" i="71"/>
  <c r="X254" i="71"/>
  <c r="Y254" i="71"/>
  <c r="X255" i="71"/>
  <c r="Y255" i="71"/>
  <c r="X256" i="71"/>
  <c r="Y256" i="71"/>
  <c r="X257" i="71"/>
  <c r="Y257" i="71"/>
  <c r="X258" i="71"/>
  <c r="Y258" i="71"/>
  <c r="X259" i="71"/>
  <c r="Y259" i="71"/>
  <c r="D259" i="71"/>
  <c r="A259" i="71"/>
  <c r="D258" i="71"/>
  <c r="A258" i="71"/>
  <c r="D257" i="71"/>
  <c r="A257" i="71"/>
  <c r="D256" i="71"/>
  <c r="D255" i="71"/>
  <c r="D254" i="71"/>
  <c r="A256" i="71"/>
  <c r="A255" i="71"/>
  <c r="A254" i="71"/>
  <c r="D75" i="33"/>
  <c r="D71" i="33"/>
  <c r="I71" i="33" s="1"/>
  <c r="D253" i="71"/>
  <c r="Y252" i="71"/>
  <c r="X252" i="71"/>
  <c r="D252" i="71"/>
  <c r="A253" i="71"/>
  <c r="A252" i="71"/>
  <c r="Y237" i="71"/>
  <c r="X237" i="71"/>
  <c r="A237" i="71"/>
  <c r="D237" i="71"/>
  <c r="X248" i="71"/>
  <c r="Y248" i="71"/>
  <c r="X249" i="71"/>
  <c r="Y249" i="71"/>
  <c r="X250" i="71"/>
  <c r="Y250" i="71"/>
  <c r="X251" i="71"/>
  <c r="Y251" i="71"/>
  <c r="D251" i="71"/>
  <c r="A251" i="71"/>
  <c r="D250" i="71"/>
  <c r="D249" i="71"/>
  <c r="D248" i="71"/>
  <c r="D247" i="71"/>
  <c r="A250" i="71"/>
  <c r="A249" i="71"/>
  <c r="A248" i="71"/>
  <c r="A247" i="71"/>
  <c r="X247" i="71"/>
  <c r="Y247" i="71"/>
  <c r="D72" i="33"/>
  <c r="X245" i="71"/>
  <c r="Y245" i="71"/>
  <c r="X246" i="71"/>
  <c r="Y246" i="71"/>
  <c r="D246" i="71"/>
  <c r="D78" i="33"/>
  <c r="D152" i="38" s="1"/>
  <c r="D245" i="71"/>
  <c r="Y244" i="71"/>
  <c r="X244" i="71"/>
  <c r="D244" i="71"/>
  <c r="Y243" i="71"/>
  <c r="X243" i="71"/>
  <c r="D243" i="71"/>
  <c r="A243" i="71"/>
  <c r="A244" i="71"/>
  <c r="A245" i="71"/>
  <c r="A246" i="71"/>
  <c r="D38" i="73"/>
  <c r="C25" i="50"/>
  <c r="C23" i="50"/>
  <c r="X241" i="71"/>
  <c r="Y241" i="71"/>
  <c r="X242" i="71"/>
  <c r="Y242" i="71"/>
  <c r="A242" i="71"/>
  <c r="D242" i="71"/>
  <c r="A241" i="71"/>
  <c r="D241" i="71"/>
  <c r="Y240" i="71"/>
  <c r="X240" i="71"/>
  <c r="D240" i="71"/>
  <c r="X238" i="71"/>
  <c r="Y238" i="71"/>
  <c r="X239" i="71"/>
  <c r="Y239" i="71"/>
  <c r="A240" i="71"/>
  <c r="A239" i="71"/>
  <c r="A238" i="71"/>
  <c r="D239" i="71"/>
  <c r="D238" i="71"/>
  <c r="D69" i="33"/>
  <c r="D134" i="38" s="1"/>
  <c r="D70" i="33"/>
  <c r="Y236" i="71"/>
  <c r="X236" i="71"/>
  <c r="D236" i="71"/>
  <c r="Y235" i="71"/>
  <c r="X235" i="71"/>
  <c r="D235" i="71"/>
  <c r="Y234" i="71"/>
  <c r="X234" i="71"/>
  <c r="D234" i="71"/>
  <c r="A236" i="71"/>
  <c r="A235" i="71"/>
  <c r="A234" i="71"/>
  <c r="C62" i="50"/>
  <c r="C64" i="50"/>
  <c r="X231" i="71"/>
  <c r="Y231" i="71"/>
  <c r="X232" i="71"/>
  <c r="Y232" i="71"/>
  <c r="X233" i="71"/>
  <c r="Y233" i="71"/>
  <c r="D233" i="71"/>
  <c r="D232" i="71"/>
  <c r="D231" i="71"/>
  <c r="A233" i="71"/>
  <c r="A232" i="71"/>
  <c r="A231" i="71"/>
  <c r="X228" i="71"/>
  <c r="Y228" i="71"/>
  <c r="X229" i="71"/>
  <c r="Y229" i="71"/>
  <c r="X230" i="71"/>
  <c r="Y230" i="71"/>
  <c r="D230" i="71"/>
  <c r="A230" i="71"/>
  <c r="D229" i="71"/>
  <c r="A229" i="71"/>
  <c r="A228" i="71"/>
  <c r="D228" i="71"/>
  <c r="D227" i="71"/>
  <c r="A227" i="71"/>
  <c r="X227" i="71"/>
  <c r="Y227" i="71"/>
  <c r="D76" i="33"/>
  <c r="D67" i="33"/>
  <c r="D68" i="33"/>
  <c r="D151" i="38" s="1"/>
  <c r="X224" i="71"/>
  <c r="Y224" i="71"/>
  <c r="X225" i="71"/>
  <c r="Y225" i="71"/>
  <c r="X226" i="71"/>
  <c r="Y226" i="71"/>
  <c r="D226" i="71"/>
  <c r="A226" i="71"/>
  <c r="A225" i="71"/>
  <c r="D225" i="71"/>
  <c r="D224" i="71"/>
  <c r="A224" i="71"/>
  <c r="X223" i="71"/>
  <c r="Y223" i="71"/>
  <c r="D223" i="71"/>
  <c r="A223" i="71"/>
  <c r="D73" i="33"/>
  <c r="I152" i="38" l="1"/>
  <c r="H152" i="38"/>
  <c r="H151" i="38"/>
  <c r="I151" i="38"/>
  <c r="H134" i="38"/>
  <c r="I134" i="38"/>
  <c r="I67" i="33"/>
  <c r="D37" i="38"/>
  <c r="D28" i="45" s="1"/>
  <c r="I72" i="33"/>
  <c r="D31" i="38"/>
  <c r="D29" i="45" s="1"/>
  <c r="D83" i="37"/>
  <c r="D13" i="38"/>
  <c r="D12" i="45" s="1"/>
  <c r="M70" i="33"/>
  <c r="D73" i="37"/>
  <c r="I73" i="33"/>
  <c r="D57" i="37"/>
  <c r="K69" i="33"/>
  <c r="D25" i="37"/>
  <c r="J68" i="33"/>
  <c r="D26" i="37"/>
  <c r="L78" i="33"/>
  <c r="K78" i="33"/>
  <c r="J78" i="33"/>
  <c r="I78" i="33"/>
  <c r="M78" i="33"/>
  <c r="I76" i="33"/>
  <c r="J76" i="33"/>
  <c r="K76" i="33"/>
  <c r="L76" i="33"/>
  <c r="M76" i="33"/>
  <c r="L77" i="33"/>
  <c r="M77" i="33"/>
  <c r="J77" i="33"/>
  <c r="I77" i="33"/>
  <c r="K77" i="33"/>
  <c r="I75" i="33"/>
  <c r="J75" i="33"/>
  <c r="K75" i="33"/>
  <c r="L75" i="33"/>
  <c r="M75" i="33"/>
  <c r="I74" i="33"/>
  <c r="J74" i="33"/>
  <c r="K74" i="33"/>
  <c r="L74" i="33"/>
  <c r="M74" i="33"/>
  <c r="M73" i="33"/>
  <c r="L73" i="33"/>
  <c r="K73" i="33"/>
  <c r="J73" i="33"/>
  <c r="M72" i="33"/>
  <c r="L72" i="33"/>
  <c r="K72" i="33"/>
  <c r="J72" i="33"/>
  <c r="L70" i="33"/>
  <c r="K70" i="33"/>
  <c r="M71" i="33"/>
  <c r="J70" i="33"/>
  <c r="L71" i="33"/>
  <c r="I70" i="33"/>
  <c r="K71" i="33"/>
  <c r="J71" i="33"/>
  <c r="I69" i="33"/>
  <c r="J69" i="33"/>
  <c r="M69" i="33"/>
  <c r="L69" i="33"/>
  <c r="M67" i="33"/>
  <c r="I68" i="33"/>
  <c r="K67" i="33"/>
  <c r="L67" i="33"/>
  <c r="M68" i="33"/>
  <c r="J67" i="33"/>
  <c r="L68" i="33"/>
  <c r="K68" i="33"/>
  <c r="D60" i="33"/>
  <c r="D55" i="38" s="1"/>
  <c r="D67" i="45" s="1"/>
  <c r="M163" i="33"/>
  <c r="M269" i="33"/>
  <c r="M314" i="33"/>
  <c r="N314" i="33" l="1"/>
  <c r="N269" i="33"/>
  <c r="M224" i="33"/>
  <c r="M307" i="33"/>
  <c r="M277" i="33"/>
  <c r="M304" i="33"/>
  <c r="M232" i="33"/>
  <c r="M266" i="33"/>
  <c r="M226" i="33"/>
  <c r="M248" i="33"/>
  <c r="M247" i="33"/>
  <c r="I55" i="38"/>
  <c r="H55" i="38"/>
  <c r="M194" i="33"/>
  <c r="M238" i="33"/>
  <c r="M212" i="33"/>
  <c r="M225" i="33"/>
  <c r="M204" i="33"/>
  <c r="M220" i="33"/>
  <c r="M153" i="33"/>
  <c r="M213" i="33"/>
  <c r="N331" i="33"/>
  <c r="M211" i="33"/>
  <c r="I37" i="38"/>
  <c r="H37" i="38"/>
  <c r="I31" i="38"/>
  <c r="H31" i="38"/>
  <c r="N163" i="33"/>
  <c r="M165" i="33"/>
  <c r="M181" i="33"/>
  <c r="M158" i="33"/>
  <c r="M177" i="33"/>
  <c r="H13" i="38"/>
  <c r="I13" i="38"/>
  <c r="N330" i="33"/>
  <c r="M152" i="33"/>
  <c r="M103" i="33"/>
  <c r="N329" i="33"/>
  <c r="M102" i="33"/>
  <c r="N333" i="33"/>
  <c r="N328" i="33"/>
  <c r="M138" i="33"/>
  <c r="D74" i="37"/>
  <c r="M107" i="33"/>
  <c r="M124" i="33"/>
  <c r="N78" i="33"/>
  <c r="N77" i="33"/>
  <c r="N76" i="33"/>
  <c r="N75" i="33"/>
  <c r="N74" i="33"/>
  <c r="N70" i="33"/>
  <c r="N73" i="33"/>
  <c r="N72" i="33"/>
  <c r="N71" i="33"/>
  <c r="N69" i="33"/>
  <c r="N67" i="33"/>
  <c r="N68" i="33"/>
  <c r="D65" i="33"/>
  <c r="D75" i="37" s="1"/>
  <c r="D64" i="33"/>
  <c r="X217" i="71"/>
  <c r="Y217" i="71"/>
  <c r="X218" i="71"/>
  <c r="Y218" i="71"/>
  <c r="X219" i="71"/>
  <c r="Y219" i="71"/>
  <c r="X220" i="71"/>
  <c r="Y220" i="71"/>
  <c r="X221" i="71"/>
  <c r="Y221" i="71"/>
  <c r="X222" i="71"/>
  <c r="Y222" i="71"/>
  <c r="A222" i="71"/>
  <c r="A221" i="71"/>
  <c r="A220" i="71"/>
  <c r="D222" i="71"/>
  <c r="D221" i="71"/>
  <c r="D220" i="71"/>
  <c r="D219" i="71"/>
  <c r="D218" i="71"/>
  <c r="D217" i="71"/>
  <c r="A219" i="71"/>
  <c r="A218" i="71"/>
  <c r="A217" i="71"/>
  <c r="Y216" i="71"/>
  <c r="X216" i="71"/>
  <c r="A216" i="71"/>
  <c r="A215" i="71"/>
  <c r="Y215" i="71"/>
  <c r="X215" i="71"/>
  <c r="D216" i="71"/>
  <c r="D215" i="71"/>
  <c r="AQ2" i="81"/>
  <c r="N181" i="33" l="1"/>
  <c r="N304" i="33"/>
  <c r="N124" i="33"/>
  <c r="N103" i="33"/>
  <c r="N165" i="33"/>
  <c r="N213" i="33"/>
  <c r="N277" i="33"/>
  <c r="N194" i="33"/>
  <c r="N107" i="33"/>
  <c r="N152" i="33"/>
  <c r="N153" i="33"/>
  <c r="N307" i="33"/>
  <c r="N220" i="33"/>
  <c r="N247" i="33"/>
  <c r="N224" i="33"/>
  <c r="N204" i="33"/>
  <c r="N248" i="33"/>
  <c r="N225" i="33"/>
  <c r="N226" i="33"/>
  <c r="N177" i="33"/>
  <c r="N212" i="33"/>
  <c r="N266" i="33"/>
  <c r="N158" i="33"/>
  <c r="N211" i="33"/>
  <c r="N238" i="33"/>
  <c r="N232" i="33"/>
  <c r="N138" i="33"/>
  <c r="N102" i="33"/>
  <c r="L65" i="33"/>
  <c r="M65" i="33"/>
  <c r="K65" i="33"/>
  <c r="J65" i="33"/>
  <c r="I65" i="33"/>
  <c r="I64" i="33"/>
  <c r="J64" i="33"/>
  <c r="K64" i="33"/>
  <c r="L64" i="33"/>
  <c r="M64" i="33"/>
  <c r="Y214" i="71"/>
  <c r="X214" i="71"/>
  <c r="D214" i="71"/>
  <c r="A214" i="71"/>
  <c r="Y213" i="71"/>
  <c r="X213" i="71"/>
  <c r="D213" i="71"/>
  <c r="A213" i="71"/>
  <c r="Y212" i="71"/>
  <c r="X212" i="71"/>
  <c r="D212" i="71"/>
  <c r="A212" i="71"/>
  <c r="D63" i="33"/>
  <c r="D27" i="37" s="1"/>
  <c r="C63" i="50"/>
  <c r="C61" i="50"/>
  <c r="C60" i="50"/>
  <c r="C59" i="50"/>
  <c r="Y211" i="71"/>
  <c r="X211" i="71"/>
  <c r="D211" i="71"/>
  <c r="A211" i="71"/>
  <c r="Y210" i="71"/>
  <c r="X210" i="71"/>
  <c r="A210" i="71"/>
  <c r="D210" i="71"/>
  <c r="D62" i="33"/>
  <c r="D43" i="38" s="1"/>
  <c r="D59" i="33"/>
  <c r="D113" i="38" s="1"/>
  <c r="X207" i="71"/>
  <c r="Y207" i="71"/>
  <c r="X208" i="71"/>
  <c r="Y208" i="71"/>
  <c r="X209" i="71"/>
  <c r="Y209" i="71"/>
  <c r="D209" i="71"/>
  <c r="A209" i="71"/>
  <c r="D208" i="71"/>
  <c r="A208" i="71"/>
  <c r="A207" i="71"/>
  <c r="D207" i="71"/>
  <c r="Y206" i="71"/>
  <c r="X206" i="71"/>
  <c r="A206" i="71"/>
  <c r="D206" i="71"/>
  <c r="D66" i="33"/>
  <c r="D127" i="38" s="1"/>
  <c r="H10" i="75"/>
  <c r="X203" i="71"/>
  <c r="Y203" i="71"/>
  <c r="X204" i="71"/>
  <c r="Y204" i="71"/>
  <c r="X205" i="71"/>
  <c r="Y205" i="71"/>
  <c r="D205" i="71"/>
  <c r="A205" i="71"/>
  <c r="A204" i="71"/>
  <c r="D204" i="71"/>
  <c r="A203" i="71"/>
  <c r="D203" i="71"/>
  <c r="X201" i="71"/>
  <c r="Y201" i="71"/>
  <c r="X202" i="71"/>
  <c r="Y202" i="71"/>
  <c r="D202" i="71"/>
  <c r="A202" i="71"/>
  <c r="D159" i="71"/>
  <c r="A160" i="71"/>
  <c r="A159" i="71"/>
  <c r="A201" i="71"/>
  <c r="D201" i="71"/>
  <c r="J39" i="75"/>
  <c r="H127" i="38" l="1"/>
  <c r="I127" i="38"/>
  <c r="I113" i="38"/>
  <c r="H113" i="38"/>
  <c r="H43" i="38"/>
  <c r="I43" i="38"/>
  <c r="D30" i="37"/>
  <c r="I66" i="33"/>
  <c r="K66" i="33"/>
  <c r="J66" i="33"/>
  <c r="L66" i="33"/>
  <c r="M66" i="33"/>
  <c r="N64" i="33"/>
  <c r="N65" i="33"/>
  <c r="J62" i="33"/>
  <c r="K62" i="33"/>
  <c r="L62" i="33"/>
  <c r="M62" i="33"/>
  <c r="I62" i="33"/>
  <c r="M63" i="33"/>
  <c r="I63" i="33"/>
  <c r="J63" i="33"/>
  <c r="L63" i="33"/>
  <c r="K63" i="33"/>
  <c r="J59" i="33"/>
  <c r="K59" i="33"/>
  <c r="L59" i="33"/>
  <c r="I59" i="33"/>
  <c r="M59" i="33"/>
  <c r="I60" i="33"/>
  <c r="J60" i="33"/>
  <c r="K60" i="33"/>
  <c r="L60" i="33"/>
  <c r="M60" i="33"/>
  <c r="N66" i="33" l="1"/>
  <c r="N63" i="33"/>
  <c r="N62" i="33"/>
  <c r="N59" i="33"/>
  <c r="N60" i="33"/>
  <c r="D14" i="37"/>
  <c r="D16" i="37"/>
  <c r="D18" i="37"/>
  <c r="D19" i="37"/>
  <c r="D20" i="37"/>
  <c r="D21" i="37"/>
  <c r="D22" i="37"/>
  <c r="D23" i="37"/>
  <c r="D24" i="37"/>
  <c r="X199" i="71"/>
  <c r="Y199" i="71"/>
  <c r="X200" i="71"/>
  <c r="Y200" i="71"/>
  <c r="D200" i="71"/>
  <c r="D199" i="71"/>
  <c r="A200" i="71"/>
  <c r="A199" i="71"/>
  <c r="D57" i="33"/>
  <c r="D124" i="38" s="1"/>
  <c r="D56" i="33"/>
  <c r="E4" i="76"/>
  <c r="L13" i="43"/>
  <c r="L19" i="43"/>
  <c r="L18" i="43"/>
  <c r="L17" i="43"/>
  <c r="L16" i="43"/>
  <c r="L23" i="43"/>
  <c r="L24" i="43"/>
  <c r="L25" i="43"/>
  <c r="L34" i="43"/>
  <c r="L33" i="43"/>
  <c r="L32" i="43"/>
  <c r="L31" i="43"/>
  <c r="L30" i="43"/>
  <c r="L29" i="43"/>
  <c r="L28" i="43"/>
  <c r="L27" i="43"/>
  <c r="G25" i="43"/>
  <c r="X191" i="71"/>
  <c r="Y191" i="71"/>
  <c r="X192" i="71"/>
  <c r="Y192" i="71"/>
  <c r="X193" i="71"/>
  <c r="Y193" i="71"/>
  <c r="X194" i="71"/>
  <c r="Y194" i="71"/>
  <c r="X195" i="71"/>
  <c r="Y195" i="71"/>
  <c r="X196" i="71"/>
  <c r="Y196" i="71"/>
  <c r="X197" i="71"/>
  <c r="Y197" i="71"/>
  <c r="X198" i="71"/>
  <c r="Y198" i="71"/>
  <c r="D198" i="71"/>
  <c r="A198" i="71"/>
  <c r="D197" i="71"/>
  <c r="A197" i="71"/>
  <c r="D196" i="71"/>
  <c r="A196" i="71"/>
  <c r="A195" i="71"/>
  <c r="D195" i="71"/>
  <c r="D6" i="33"/>
  <c r="D211" i="37" s="1"/>
  <c r="D7" i="33"/>
  <c r="D267" i="37" s="1"/>
  <c r="D8" i="33"/>
  <c r="D128" i="37" s="1"/>
  <c r="D9" i="33"/>
  <c r="D10" i="33"/>
  <c r="D11" i="33"/>
  <c r="D12" i="33"/>
  <c r="D13" i="33"/>
  <c r="D14" i="33"/>
  <c r="D15" i="33"/>
  <c r="D33" i="38" s="1"/>
  <c r="D35" i="45" s="1"/>
  <c r="D16" i="33"/>
  <c r="D17" i="33"/>
  <c r="D127" i="37" s="1"/>
  <c r="D18" i="33"/>
  <c r="D19" i="33"/>
  <c r="D45" i="37" s="1"/>
  <c r="D20" i="33"/>
  <c r="D36" i="38" s="1"/>
  <c r="D36" i="45" s="1"/>
  <c r="D21" i="33"/>
  <c r="D47" i="37" s="1"/>
  <c r="D22" i="33"/>
  <c r="D23" i="33"/>
  <c r="D40" i="38" s="1"/>
  <c r="D37" i="45" s="1"/>
  <c r="D24" i="33"/>
  <c r="D25" i="33"/>
  <c r="D67" i="37" s="1"/>
  <c r="D26" i="33"/>
  <c r="D246" i="37" s="1"/>
  <c r="D27" i="33"/>
  <c r="D48" i="37" s="1"/>
  <c r="D28" i="33"/>
  <c r="D68" i="37" s="1"/>
  <c r="D29" i="33"/>
  <c r="D46" i="37" s="1"/>
  <c r="D30" i="33"/>
  <c r="D45" i="38" s="1"/>
  <c r="D38" i="45" s="1"/>
  <c r="D31" i="33"/>
  <c r="D32" i="33"/>
  <c r="D66" i="37" s="1"/>
  <c r="D33" i="33"/>
  <c r="D34" i="33"/>
  <c r="D48" i="38" s="1"/>
  <c r="D39" i="45" s="1"/>
  <c r="D35" i="33"/>
  <c r="D36" i="33"/>
  <c r="D37" i="33"/>
  <c r="D38" i="33"/>
  <c r="D144" i="38" s="1"/>
  <c r="D39" i="33"/>
  <c r="D40" i="33"/>
  <c r="D41" i="33"/>
  <c r="D42" i="33"/>
  <c r="D40" i="37" s="1"/>
  <c r="D43" i="33"/>
  <c r="D44" i="33"/>
  <c r="D45" i="33"/>
  <c r="D52" i="38" s="1"/>
  <c r="D40" i="45" s="1"/>
  <c r="D46" i="33"/>
  <c r="D47" i="33"/>
  <c r="D55" i="37" s="1"/>
  <c r="D48" i="33"/>
  <c r="D49" i="33"/>
  <c r="D50" i="33"/>
  <c r="D63" i="37" s="1"/>
  <c r="D51" i="33"/>
  <c r="D52" i="33"/>
  <c r="D61" i="33"/>
  <c r="D58" i="33"/>
  <c r="D54" i="33"/>
  <c r="D53" i="33"/>
  <c r="D55" i="33"/>
  <c r="D5" i="33"/>
  <c r="D5" i="71"/>
  <c r="D6" i="71"/>
  <c r="D7" i="71"/>
  <c r="D8" i="71"/>
  <c r="D9" i="71"/>
  <c r="D10" i="71"/>
  <c r="D11" i="71"/>
  <c r="D12" i="71"/>
  <c r="D13" i="71"/>
  <c r="D14" i="71"/>
  <c r="D15" i="71"/>
  <c r="D16" i="71"/>
  <c r="D17" i="71"/>
  <c r="D18" i="71"/>
  <c r="D19" i="71"/>
  <c r="D20" i="71"/>
  <c r="D21" i="71"/>
  <c r="D22" i="71"/>
  <c r="D23" i="71"/>
  <c r="D24" i="71"/>
  <c r="D25" i="71"/>
  <c r="D26" i="71"/>
  <c r="D27" i="71"/>
  <c r="D28" i="71"/>
  <c r="D29" i="71"/>
  <c r="D30" i="71"/>
  <c r="D31" i="71"/>
  <c r="D32" i="71"/>
  <c r="D33" i="71"/>
  <c r="D34" i="71"/>
  <c r="D35" i="71"/>
  <c r="D36" i="71"/>
  <c r="D37" i="71"/>
  <c r="D38" i="71"/>
  <c r="D39" i="71"/>
  <c r="D40" i="71"/>
  <c r="D41" i="71"/>
  <c r="D42" i="71"/>
  <c r="D43" i="71"/>
  <c r="D44" i="71"/>
  <c r="D46" i="71"/>
  <c r="D47" i="71"/>
  <c r="D48" i="71"/>
  <c r="D49" i="71"/>
  <c r="D50" i="71"/>
  <c r="D51" i="71"/>
  <c r="D52" i="71"/>
  <c r="D53" i="71"/>
  <c r="D54" i="71"/>
  <c r="D55" i="71"/>
  <c r="D56" i="71"/>
  <c r="D57" i="71"/>
  <c r="D58" i="71"/>
  <c r="D59" i="71"/>
  <c r="D60" i="71"/>
  <c r="D61" i="71"/>
  <c r="D62" i="71"/>
  <c r="D63" i="71"/>
  <c r="D64" i="71"/>
  <c r="D65" i="71"/>
  <c r="D66" i="71"/>
  <c r="D67" i="71"/>
  <c r="D68" i="71"/>
  <c r="D69" i="71"/>
  <c r="D70" i="71"/>
  <c r="D71" i="71"/>
  <c r="D72" i="71"/>
  <c r="D73" i="71"/>
  <c r="D74" i="71"/>
  <c r="D75" i="71"/>
  <c r="D76" i="71"/>
  <c r="D77" i="71"/>
  <c r="D78" i="71"/>
  <c r="D79" i="71"/>
  <c r="D80" i="71"/>
  <c r="D81" i="71"/>
  <c r="D82" i="71"/>
  <c r="D83" i="71"/>
  <c r="D84" i="71"/>
  <c r="D85" i="71"/>
  <c r="D86" i="71"/>
  <c r="D87" i="71"/>
  <c r="D88" i="71"/>
  <c r="D89" i="71"/>
  <c r="D90" i="71"/>
  <c r="D91" i="71"/>
  <c r="D92" i="71"/>
  <c r="D93" i="71"/>
  <c r="D94" i="71"/>
  <c r="D95" i="71"/>
  <c r="D96" i="71"/>
  <c r="D97" i="71"/>
  <c r="D98" i="71"/>
  <c r="D99" i="71"/>
  <c r="D100" i="71"/>
  <c r="D101" i="71"/>
  <c r="D102" i="71"/>
  <c r="D103" i="71"/>
  <c r="D104" i="71"/>
  <c r="D105" i="71"/>
  <c r="D106" i="71"/>
  <c r="D107" i="71"/>
  <c r="D108" i="71"/>
  <c r="D109" i="71"/>
  <c r="D110" i="71"/>
  <c r="D111" i="71"/>
  <c r="D112" i="71"/>
  <c r="D113" i="71"/>
  <c r="D114" i="71"/>
  <c r="D115" i="71"/>
  <c r="D116" i="71"/>
  <c r="D117" i="71"/>
  <c r="D118" i="71"/>
  <c r="D119" i="71"/>
  <c r="D120" i="71"/>
  <c r="D121" i="71"/>
  <c r="D122" i="71"/>
  <c r="D123" i="71"/>
  <c r="D124" i="71"/>
  <c r="D125" i="71"/>
  <c r="D126" i="71"/>
  <c r="D127" i="71"/>
  <c r="D128" i="71"/>
  <c r="D129" i="71"/>
  <c r="D130" i="71"/>
  <c r="D131" i="71"/>
  <c r="D132" i="71"/>
  <c r="D133" i="71"/>
  <c r="D134" i="71"/>
  <c r="D135" i="71"/>
  <c r="D136" i="71"/>
  <c r="D137" i="71"/>
  <c r="D138" i="71"/>
  <c r="D139" i="71"/>
  <c r="D140" i="71"/>
  <c r="D141" i="71"/>
  <c r="D142" i="71"/>
  <c r="D143" i="71"/>
  <c r="D144" i="71"/>
  <c r="D145" i="71"/>
  <c r="D146" i="71"/>
  <c r="D147" i="71"/>
  <c r="D148" i="71"/>
  <c r="D149" i="71"/>
  <c r="D150" i="71"/>
  <c r="D151" i="71"/>
  <c r="D152" i="71"/>
  <c r="D153" i="71"/>
  <c r="D154" i="71"/>
  <c r="D155" i="71"/>
  <c r="D156" i="71"/>
  <c r="D157" i="71"/>
  <c r="D158" i="71"/>
  <c r="D160" i="71"/>
  <c r="D161" i="71"/>
  <c r="D162" i="71"/>
  <c r="D163" i="71"/>
  <c r="D164" i="71"/>
  <c r="D165" i="71"/>
  <c r="D166" i="71"/>
  <c r="D167" i="71"/>
  <c r="D168" i="71"/>
  <c r="D169" i="71"/>
  <c r="D170" i="71"/>
  <c r="D171" i="71"/>
  <c r="D172" i="71"/>
  <c r="D173" i="71"/>
  <c r="D174" i="71"/>
  <c r="D175" i="71"/>
  <c r="D176" i="71"/>
  <c r="D177" i="71"/>
  <c r="D178" i="71"/>
  <c r="D179" i="71"/>
  <c r="D180" i="71"/>
  <c r="D181" i="71"/>
  <c r="D182" i="71"/>
  <c r="D183" i="71"/>
  <c r="D184" i="71"/>
  <c r="D185" i="71"/>
  <c r="D186" i="71"/>
  <c r="D187" i="71"/>
  <c r="D188" i="71"/>
  <c r="D189" i="71"/>
  <c r="D190" i="71"/>
  <c r="D191" i="71"/>
  <c r="D192" i="71"/>
  <c r="D193" i="71"/>
  <c r="D194" i="71"/>
  <c r="D4" i="71"/>
  <c r="A194" i="71"/>
  <c r="C48" i="50"/>
  <c r="C21" i="66"/>
  <c r="C20" i="66"/>
  <c r="Y190" i="71"/>
  <c r="X190" i="71"/>
  <c r="A190" i="71"/>
  <c r="A191" i="71"/>
  <c r="A192" i="71"/>
  <c r="A193" i="71"/>
  <c r="C58" i="50"/>
  <c r="C57" i="50"/>
  <c r="C56" i="50"/>
  <c r="C54" i="50"/>
  <c r="C53" i="50"/>
  <c r="C52" i="50"/>
  <c r="C51" i="50"/>
  <c r="C50" i="50"/>
  <c r="C49" i="50"/>
  <c r="C47" i="50"/>
  <c r="C46" i="50"/>
  <c r="C45" i="50"/>
  <c r="C44" i="50"/>
  <c r="C43" i="50"/>
  <c r="C41" i="50"/>
  <c r="C40" i="50"/>
  <c r="C39" i="50"/>
  <c r="C38" i="50"/>
  <c r="C37" i="50"/>
  <c r="C36" i="50"/>
  <c r="C35" i="50"/>
  <c r="C34" i="50"/>
  <c r="C33" i="50"/>
  <c r="C32" i="50"/>
  <c r="C19" i="50"/>
  <c r="C18" i="50"/>
  <c r="C17" i="50"/>
  <c r="C16" i="50"/>
  <c r="C15" i="50"/>
  <c r="C14" i="50"/>
  <c r="C13" i="50"/>
  <c r="C12" i="50"/>
  <c r="C11" i="50"/>
  <c r="C10" i="50"/>
  <c r="C9" i="50"/>
  <c r="C8" i="50"/>
  <c r="C7" i="50"/>
  <c r="C6" i="50"/>
  <c r="C5" i="50"/>
  <c r="J3" i="37"/>
  <c r="B9" i="37"/>
  <c r="B10" i="37"/>
  <c r="B11" i="37"/>
  <c r="B12" i="37"/>
  <c r="B13" i="37"/>
  <c r="B14" i="37"/>
  <c r="B15" i="37"/>
  <c r="B16" i="37"/>
  <c r="B17" i="37"/>
  <c r="B8" i="37"/>
  <c r="B7" i="37"/>
  <c r="B6" i="37"/>
  <c r="B5" i="37"/>
  <c r="Y189" i="71"/>
  <c r="X189" i="71"/>
  <c r="A189" i="71"/>
  <c r="Y188" i="71"/>
  <c r="X188" i="71"/>
  <c r="A188" i="71"/>
  <c r="X187" i="71"/>
  <c r="Y187" i="71"/>
  <c r="A187" i="71"/>
  <c r="L164" i="81"/>
  <c r="L163" i="81"/>
  <c r="L162" i="81"/>
  <c r="L161" i="81"/>
  <c r="L160" i="81"/>
  <c r="AO122" i="81"/>
  <c r="AM122" i="81"/>
  <c r="AK122" i="81"/>
  <c r="AI122" i="81"/>
  <c r="AE122" i="81"/>
  <c r="AC122" i="81"/>
  <c r="AA122" i="81"/>
  <c r="Y122" i="81"/>
  <c r="W122" i="81"/>
  <c r="U122" i="81"/>
  <c r="S122" i="81"/>
  <c r="Q122" i="81"/>
  <c r="O122" i="81"/>
  <c r="M122" i="81"/>
  <c r="K122" i="81"/>
  <c r="I122" i="81"/>
  <c r="G122" i="81"/>
  <c r="E122" i="81"/>
  <c r="C122" i="81"/>
  <c r="AS114" i="81"/>
  <c r="AQ114" i="81"/>
  <c r="AO114" i="81"/>
  <c r="AM114" i="81"/>
  <c r="AI114" i="81"/>
  <c r="AG114" i="81"/>
  <c r="AE114" i="81"/>
  <c r="AC114" i="81"/>
  <c r="AA114" i="81"/>
  <c r="Y114" i="81"/>
  <c r="W114" i="81"/>
  <c r="U114" i="81"/>
  <c r="S114" i="81"/>
  <c r="Q114" i="81"/>
  <c r="O114" i="81"/>
  <c r="M114" i="81"/>
  <c r="K114" i="81"/>
  <c r="I114" i="81"/>
  <c r="G114" i="81"/>
  <c r="E114" i="81"/>
  <c r="C114" i="81"/>
  <c r="AS106" i="81"/>
  <c r="AQ106" i="81"/>
  <c r="AO106" i="81"/>
  <c r="AM106" i="81"/>
  <c r="AK106" i="81"/>
  <c r="AI106" i="81"/>
  <c r="AG106" i="81"/>
  <c r="AE106" i="81"/>
  <c r="AC106" i="81"/>
  <c r="AA106" i="81"/>
  <c r="Y106" i="81"/>
  <c r="W106" i="81"/>
  <c r="U106" i="81"/>
  <c r="S106" i="81"/>
  <c r="Q106" i="81"/>
  <c r="O106" i="81"/>
  <c r="M106" i="81"/>
  <c r="K106" i="81"/>
  <c r="I106" i="81"/>
  <c r="G106" i="81"/>
  <c r="E106" i="81"/>
  <c r="C106" i="81"/>
  <c r="AS98" i="81"/>
  <c r="AQ98" i="81"/>
  <c r="AO98" i="81"/>
  <c r="AM98" i="81"/>
  <c r="AK98" i="81"/>
  <c r="AI98" i="81"/>
  <c r="AG98" i="81"/>
  <c r="AE98" i="81"/>
  <c r="AC98" i="81"/>
  <c r="AA98" i="81"/>
  <c r="Y98" i="81"/>
  <c r="W98" i="81"/>
  <c r="U98" i="81"/>
  <c r="S98" i="81"/>
  <c r="Q98" i="81"/>
  <c r="O98" i="81"/>
  <c r="M98" i="81"/>
  <c r="K98" i="81"/>
  <c r="I98" i="81"/>
  <c r="G98" i="81"/>
  <c r="E98" i="81"/>
  <c r="C98" i="81"/>
  <c r="AS90" i="81"/>
  <c r="AQ90" i="81"/>
  <c r="AO90" i="81"/>
  <c r="AM90" i="81"/>
  <c r="AK90" i="81"/>
  <c r="AI90" i="81"/>
  <c r="AG90" i="81"/>
  <c r="AE90" i="81"/>
  <c r="AC90" i="81"/>
  <c r="AA90" i="81"/>
  <c r="Y90" i="81"/>
  <c r="W90" i="81"/>
  <c r="U90" i="81"/>
  <c r="S90" i="81"/>
  <c r="Q90" i="81"/>
  <c r="O90" i="81"/>
  <c r="M90" i="81"/>
  <c r="K90" i="81"/>
  <c r="I90" i="81"/>
  <c r="G90" i="81"/>
  <c r="E90" i="81"/>
  <c r="C90" i="81"/>
  <c r="AQ82" i="81"/>
  <c r="AO82" i="81"/>
  <c r="AM82" i="81"/>
  <c r="AK82" i="81"/>
  <c r="AI82" i="81"/>
  <c r="AG82" i="81"/>
  <c r="AE82" i="81"/>
  <c r="AC82" i="81"/>
  <c r="AA82" i="81"/>
  <c r="Y82" i="81"/>
  <c r="W82" i="81"/>
  <c r="U82" i="81"/>
  <c r="S82" i="81"/>
  <c r="Q82" i="81"/>
  <c r="O82" i="81"/>
  <c r="M82" i="81"/>
  <c r="K82" i="81"/>
  <c r="I82" i="81"/>
  <c r="G82" i="81"/>
  <c r="E82" i="81"/>
  <c r="C82" i="81"/>
  <c r="AS74" i="81"/>
  <c r="AQ74" i="81"/>
  <c r="AO74" i="81"/>
  <c r="AM74" i="81"/>
  <c r="AK74" i="81"/>
  <c r="AI74" i="81"/>
  <c r="AG74" i="81"/>
  <c r="I74" i="81"/>
  <c r="G74" i="81"/>
  <c r="E74" i="81"/>
  <c r="C74" i="81"/>
  <c r="AS66" i="81"/>
  <c r="AQ66" i="81"/>
  <c r="AO66" i="81"/>
  <c r="AM66" i="81"/>
  <c r="AK66" i="81"/>
  <c r="AI66" i="81"/>
  <c r="AG66" i="81"/>
  <c r="AE66" i="81"/>
  <c r="AC66" i="81"/>
  <c r="AA66" i="81"/>
  <c r="Y66" i="81"/>
  <c r="W66" i="81"/>
  <c r="U66" i="81"/>
  <c r="S66" i="81"/>
  <c r="Q66" i="81"/>
  <c r="O66" i="81"/>
  <c r="M66" i="81"/>
  <c r="K66" i="81"/>
  <c r="I66" i="81"/>
  <c r="G66" i="81"/>
  <c r="E66" i="81"/>
  <c r="C66" i="81"/>
  <c r="AS58" i="81"/>
  <c r="AQ58" i="81"/>
  <c r="AO58" i="81"/>
  <c r="AM58" i="81"/>
  <c r="AK58" i="81"/>
  <c r="AI58" i="81"/>
  <c r="AG58" i="81"/>
  <c r="AE58" i="81"/>
  <c r="AC58" i="81"/>
  <c r="AA58" i="81"/>
  <c r="Y58" i="81"/>
  <c r="W58" i="81"/>
  <c r="U58" i="81"/>
  <c r="S58" i="81"/>
  <c r="Q58" i="81"/>
  <c r="O58" i="81"/>
  <c r="M58" i="81"/>
  <c r="K58" i="81"/>
  <c r="I58" i="81"/>
  <c r="G58" i="81"/>
  <c r="E58" i="81"/>
  <c r="C58" i="81"/>
  <c r="AS50" i="81"/>
  <c r="AQ50" i="81"/>
  <c r="AO50" i="81"/>
  <c r="AM50" i="81"/>
  <c r="AK50" i="81"/>
  <c r="AI50" i="81"/>
  <c r="AG50" i="81"/>
  <c r="AE50" i="81"/>
  <c r="AC50" i="81"/>
  <c r="AA50" i="81"/>
  <c r="Y50" i="81"/>
  <c r="W50" i="81"/>
  <c r="U50" i="81"/>
  <c r="S50" i="81"/>
  <c r="Q50" i="81"/>
  <c r="O50" i="81"/>
  <c r="M50" i="81"/>
  <c r="K50" i="81"/>
  <c r="I50" i="81"/>
  <c r="G50" i="81"/>
  <c r="E50" i="81"/>
  <c r="C50" i="81"/>
  <c r="AS42" i="81"/>
  <c r="AQ42" i="81"/>
  <c r="AO42" i="81"/>
  <c r="AM42" i="81"/>
  <c r="AS34" i="81"/>
  <c r="AQ34" i="81"/>
  <c r="AO34" i="81"/>
  <c r="AM34" i="81"/>
  <c r="AK34" i="81"/>
  <c r="AI34" i="81"/>
  <c r="AG34" i="81"/>
  <c r="AE34" i="81"/>
  <c r="AC34" i="81"/>
  <c r="AA34" i="81"/>
  <c r="Y34" i="81"/>
  <c r="W34" i="81"/>
  <c r="U34" i="81"/>
  <c r="S34" i="81"/>
  <c r="Q34" i="81"/>
  <c r="O34" i="81"/>
  <c r="M34" i="81"/>
  <c r="K34" i="81"/>
  <c r="I34" i="81"/>
  <c r="G34" i="81"/>
  <c r="E34" i="81"/>
  <c r="C34" i="81"/>
  <c r="AS26" i="81"/>
  <c r="AQ26" i="81"/>
  <c r="AO26" i="81"/>
  <c r="AM26" i="81"/>
  <c r="AK26" i="81"/>
  <c r="AG26" i="81"/>
  <c r="AE26" i="81"/>
  <c r="AC26" i="81"/>
  <c r="AA26" i="81"/>
  <c r="Y26" i="81"/>
  <c r="W26" i="81"/>
  <c r="U26" i="81"/>
  <c r="S26" i="81"/>
  <c r="Q26" i="81"/>
  <c r="O26" i="81"/>
  <c r="M26" i="81"/>
  <c r="K26" i="81"/>
  <c r="I26" i="81"/>
  <c r="G26" i="81"/>
  <c r="E26" i="81"/>
  <c r="C26" i="81"/>
  <c r="AS18" i="81"/>
  <c r="AQ18" i="81"/>
  <c r="AO18" i="81"/>
  <c r="AM18" i="81"/>
  <c r="AK18" i="81"/>
  <c r="AI18" i="81"/>
  <c r="AG18" i="81"/>
  <c r="AE18" i="81"/>
  <c r="AC18" i="81"/>
  <c r="AA18" i="81"/>
  <c r="Y18" i="81"/>
  <c r="W18" i="81"/>
  <c r="U18" i="81"/>
  <c r="S18" i="81"/>
  <c r="U12" i="81"/>
  <c r="W12" i="81" s="1"/>
  <c r="Y12" i="81" s="1"/>
  <c r="AA12" i="81" s="1"/>
  <c r="AC12" i="81" s="1"/>
  <c r="AE12" i="81" s="1"/>
  <c r="AG12" i="81" s="1"/>
  <c r="AI12" i="81" s="1"/>
  <c r="AK12" i="81" s="1"/>
  <c r="AM12" i="81" s="1"/>
  <c r="AO12" i="81" s="1"/>
  <c r="AQ12" i="81" s="1"/>
  <c r="AS12" i="81" s="1"/>
  <c r="C20" i="81" s="1"/>
  <c r="E20" i="81" s="1"/>
  <c r="G20" i="81" s="1"/>
  <c r="I20" i="81" s="1"/>
  <c r="K20" i="81" s="1"/>
  <c r="M20" i="81" s="1"/>
  <c r="O20" i="81" s="1"/>
  <c r="Q20" i="81" s="1"/>
  <c r="S20" i="81" s="1"/>
  <c r="U20" i="81" s="1"/>
  <c r="W20" i="81" s="1"/>
  <c r="Y20" i="81" s="1"/>
  <c r="AA20" i="81" s="1"/>
  <c r="AC20" i="81" s="1"/>
  <c r="AE20" i="81" s="1"/>
  <c r="AG20" i="81" s="1"/>
  <c r="AI20" i="81" s="1"/>
  <c r="AK20" i="81" s="1"/>
  <c r="AM20" i="81" s="1"/>
  <c r="AO20" i="81" s="1"/>
  <c r="AQ20" i="81" s="1"/>
  <c r="AS20" i="81" s="1"/>
  <c r="C28" i="81" s="1"/>
  <c r="E28" i="81" s="1"/>
  <c r="G28" i="81" s="1"/>
  <c r="I28" i="81" s="1"/>
  <c r="K28" i="81" s="1"/>
  <c r="M28" i="81" s="1"/>
  <c r="O28" i="81" s="1"/>
  <c r="Q28" i="81" s="1"/>
  <c r="S28" i="81" s="1"/>
  <c r="U28" i="81" s="1"/>
  <c r="W28" i="81" s="1"/>
  <c r="Y28" i="81" s="1"/>
  <c r="AA28" i="81" s="1"/>
  <c r="AC28" i="81" s="1"/>
  <c r="AE28" i="81" s="1"/>
  <c r="AG28" i="81" s="1"/>
  <c r="AI28" i="81" s="1"/>
  <c r="AK28" i="81" s="1"/>
  <c r="AM28" i="81" s="1"/>
  <c r="AO28" i="81" s="1"/>
  <c r="AQ28" i="81" s="1"/>
  <c r="AS28" i="81" s="1"/>
  <c r="C36" i="81" s="1"/>
  <c r="E36" i="81" s="1"/>
  <c r="G36" i="81" s="1"/>
  <c r="I36" i="81" s="1"/>
  <c r="K36" i="81" s="1"/>
  <c r="M36" i="81" s="1"/>
  <c r="O36" i="81" s="1"/>
  <c r="Q36" i="81" s="1"/>
  <c r="S36" i="81" s="1"/>
  <c r="U36" i="81" s="1"/>
  <c r="W36" i="81" s="1"/>
  <c r="Y36" i="81" s="1"/>
  <c r="AA36" i="81" s="1"/>
  <c r="AC36" i="81" s="1"/>
  <c r="AE36" i="81" s="1"/>
  <c r="AG36" i="81" s="1"/>
  <c r="AI36" i="81" s="1"/>
  <c r="AK36" i="81" s="1"/>
  <c r="AM36" i="81" s="1"/>
  <c r="AO36" i="81" s="1"/>
  <c r="AQ36" i="81" s="1"/>
  <c r="AS36" i="81" s="1"/>
  <c r="C44" i="81" s="1"/>
  <c r="E44" i="81" s="1"/>
  <c r="G44" i="81" s="1"/>
  <c r="I44" i="81" s="1"/>
  <c r="K44" i="81" s="1"/>
  <c r="M44" i="81" s="1"/>
  <c r="O44" i="81" s="1"/>
  <c r="Q44" i="81" s="1"/>
  <c r="S44" i="81" s="1"/>
  <c r="U44" i="81" s="1"/>
  <c r="W44" i="81" s="1"/>
  <c r="Y44" i="81" s="1"/>
  <c r="AA44" i="81" s="1"/>
  <c r="AC44" i="81" s="1"/>
  <c r="AE44" i="81" s="1"/>
  <c r="AG44" i="81" s="1"/>
  <c r="AI44" i="81" s="1"/>
  <c r="AK44" i="81" s="1"/>
  <c r="AM44" i="81" s="1"/>
  <c r="AO44" i="81" s="1"/>
  <c r="AQ44" i="81" s="1"/>
  <c r="AS44" i="81" s="1"/>
  <c r="C52" i="81" s="1"/>
  <c r="E52" i="81" s="1"/>
  <c r="G52" i="81" s="1"/>
  <c r="I52" i="81" s="1"/>
  <c r="K52" i="81" s="1"/>
  <c r="M52" i="81" s="1"/>
  <c r="O52" i="81" s="1"/>
  <c r="Q52" i="81" s="1"/>
  <c r="S52" i="81" s="1"/>
  <c r="U52" i="81" s="1"/>
  <c r="W52" i="81" s="1"/>
  <c r="Y52" i="81" s="1"/>
  <c r="AA52" i="81" s="1"/>
  <c r="AC52" i="81" s="1"/>
  <c r="AE52" i="81" s="1"/>
  <c r="AG52" i="81" s="1"/>
  <c r="AI52" i="81" s="1"/>
  <c r="AK52" i="81" s="1"/>
  <c r="AM52" i="81" s="1"/>
  <c r="AO52" i="81" s="1"/>
  <c r="AQ52" i="81" s="1"/>
  <c r="AS52" i="81" s="1"/>
  <c r="C60" i="81" s="1"/>
  <c r="E60" i="81" s="1"/>
  <c r="G60" i="81" s="1"/>
  <c r="I60" i="81" s="1"/>
  <c r="K60" i="81" s="1"/>
  <c r="M60" i="81" s="1"/>
  <c r="O60" i="81" s="1"/>
  <c r="Q60" i="81" s="1"/>
  <c r="S60" i="81" s="1"/>
  <c r="U60" i="81" s="1"/>
  <c r="W60" i="81" s="1"/>
  <c r="Y60" i="81" s="1"/>
  <c r="AA60" i="81" s="1"/>
  <c r="AC60" i="81" s="1"/>
  <c r="AE60" i="81" s="1"/>
  <c r="AG60" i="81" s="1"/>
  <c r="AI60" i="81" s="1"/>
  <c r="AK60" i="81" s="1"/>
  <c r="AM60" i="81" s="1"/>
  <c r="AO60" i="81" s="1"/>
  <c r="AQ60" i="81" s="1"/>
  <c r="AS60" i="81" s="1"/>
  <c r="C68" i="81" s="1"/>
  <c r="E68" i="81" s="1"/>
  <c r="G68" i="81" s="1"/>
  <c r="I68" i="81" s="1"/>
  <c r="K68" i="81" s="1"/>
  <c r="M68" i="81" s="1"/>
  <c r="O68" i="81" s="1"/>
  <c r="Q68" i="81" s="1"/>
  <c r="S68" i="81" s="1"/>
  <c r="U68" i="81" s="1"/>
  <c r="W68" i="81" s="1"/>
  <c r="Y68" i="81" s="1"/>
  <c r="AA68" i="81" s="1"/>
  <c r="AC68" i="81" s="1"/>
  <c r="AE68" i="81" s="1"/>
  <c r="AG68" i="81" s="1"/>
  <c r="AI68" i="81" s="1"/>
  <c r="AK68" i="81" s="1"/>
  <c r="AM68" i="81" s="1"/>
  <c r="AO68" i="81" s="1"/>
  <c r="AQ68" i="81" s="1"/>
  <c r="AS68" i="81" s="1"/>
  <c r="C76" i="81" s="1"/>
  <c r="E76" i="81" s="1"/>
  <c r="G76" i="81" s="1"/>
  <c r="I76" i="81" s="1"/>
  <c r="K76" i="81" s="1"/>
  <c r="M76" i="81" s="1"/>
  <c r="O76" i="81" s="1"/>
  <c r="Q76" i="81" s="1"/>
  <c r="S76" i="81" s="1"/>
  <c r="U76" i="81" s="1"/>
  <c r="W76" i="81" s="1"/>
  <c r="Y76" i="81" s="1"/>
  <c r="AA76" i="81" s="1"/>
  <c r="AC76" i="81" s="1"/>
  <c r="AE76" i="81" s="1"/>
  <c r="AG76" i="81" s="1"/>
  <c r="AI76" i="81" s="1"/>
  <c r="AK76" i="81" s="1"/>
  <c r="AM76" i="81" s="1"/>
  <c r="AO76" i="81" s="1"/>
  <c r="AQ76" i="81" s="1"/>
  <c r="AS76" i="81" s="1"/>
  <c r="C84" i="81" s="1"/>
  <c r="E84" i="81" s="1"/>
  <c r="G84" i="81" s="1"/>
  <c r="I84" i="81" s="1"/>
  <c r="K84" i="81" s="1"/>
  <c r="M84" i="81" s="1"/>
  <c r="O84" i="81" s="1"/>
  <c r="Q84" i="81" s="1"/>
  <c r="S84" i="81" s="1"/>
  <c r="U84" i="81" s="1"/>
  <c r="W84" i="81" s="1"/>
  <c r="Y84" i="81" s="1"/>
  <c r="AA84" i="81" s="1"/>
  <c r="AC84" i="81" s="1"/>
  <c r="AE84" i="81" s="1"/>
  <c r="AG84" i="81" s="1"/>
  <c r="AI84" i="81" s="1"/>
  <c r="AK84" i="81" s="1"/>
  <c r="AM84" i="81" s="1"/>
  <c r="AO84" i="81" s="1"/>
  <c r="AQ84" i="81" s="1"/>
  <c r="AS84" i="81" s="1"/>
  <c r="C92" i="81" s="1"/>
  <c r="E92" i="81" s="1"/>
  <c r="G92" i="81" s="1"/>
  <c r="I92" i="81" s="1"/>
  <c r="K92" i="81" s="1"/>
  <c r="M92" i="81" s="1"/>
  <c r="O92" i="81" s="1"/>
  <c r="Q92" i="81" s="1"/>
  <c r="S92" i="81" s="1"/>
  <c r="U92" i="81" s="1"/>
  <c r="W92" i="81" s="1"/>
  <c r="Y92" i="81" s="1"/>
  <c r="AA92" i="81" s="1"/>
  <c r="AC92" i="81" s="1"/>
  <c r="AE92" i="81" s="1"/>
  <c r="AG92" i="81" s="1"/>
  <c r="AI92" i="81" s="1"/>
  <c r="AK92" i="81" s="1"/>
  <c r="AM92" i="81" s="1"/>
  <c r="AO92" i="81" s="1"/>
  <c r="AQ92" i="81" s="1"/>
  <c r="AS92" i="81" s="1"/>
  <c r="C100" i="81" s="1"/>
  <c r="E100" i="81" s="1"/>
  <c r="G100" i="81" s="1"/>
  <c r="I100" i="81" s="1"/>
  <c r="K100" i="81" s="1"/>
  <c r="M100" i="81" s="1"/>
  <c r="O100" i="81" s="1"/>
  <c r="Q100" i="81" s="1"/>
  <c r="S100" i="81" s="1"/>
  <c r="U100" i="81" s="1"/>
  <c r="W100" i="81" s="1"/>
  <c r="Y100" i="81" s="1"/>
  <c r="AA100" i="81" s="1"/>
  <c r="AC100" i="81" s="1"/>
  <c r="AE100" i="81" s="1"/>
  <c r="AG100" i="81" s="1"/>
  <c r="AI100" i="81" s="1"/>
  <c r="AK100" i="81" s="1"/>
  <c r="AM100" i="81" s="1"/>
  <c r="AO100" i="81" s="1"/>
  <c r="AQ100" i="81" s="1"/>
  <c r="AS100" i="81" s="1"/>
  <c r="C108" i="81" s="1"/>
  <c r="E108" i="81" s="1"/>
  <c r="G108" i="81" s="1"/>
  <c r="I108" i="81" s="1"/>
  <c r="K108" i="81" s="1"/>
  <c r="M108" i="81" s="1"/>
  <c r="O108" i="81" s="1"/>
  <c r="Q108" i="81" s="1"/>
  <c r="S108" i="81" s="1"/>
  <c r="U108" i="81" s="1"/>
  <c r="W108" i="81" s="1"/>
  <c r="Y108" i="81" s="1"/>
  <c r="AA108" i="81" s="1"/>
  <c r="AC108" i="81" s="1"/>
  <c r="AE108" i="81" s="1"/>
  <c r="AG108" i="81" s="1"/>
  <c r="AI108" i="81" s="1"/>
  <c r="AK108" i="81" s="1"/>
  <c r="AM108" i="81" s="1"/>
  <c r="AO108" i="81" s="1"/>
  <c r="AQ108" i="81" s="1"/>
  <c r="AS108" i="81" s="1"/>
  <c r="C116" i="81" s="1"/>
  <c r="E116" i="81" s="1"/>
  <c r="G116" i="81" s="1"/>
  <c r="I116" i="81" s="1"/>
  <c r="K116" i="81" s="1"/>
  <c r="M116" i="81" s="1"/>
  <c r="O116" i="81" s="1"/>
  <c r="Q116" i="81" s="1"/>
  <c r="S116" i="81" s="1"/>
  <c r="U116" i="81" s="1"/>
  <c r="W116" i="81" s="1"/>
  <c r="Y116" i="81" s="1"/>
  <c r="AA116" i="81" s="1"/>
  <c r="AC116" i="81" s="1"/>
  <c r="AE116" i="81" s="1"/>
  <c r="AG116" i="81" s="1"/>
  <c r="AI116" i="81" s="1"/>
  <c r="AK116" i="81" s="1"/>
  <c r="AM116" i="81" s="1"/>
  <c r="AO116" i="81" s="1"/>
  <c r="Q12" i="81"/>
  <c r="B2" i="81"/>
  <c r="G603" i="80"/>
  <c r="G601" i="80"/>
  <c r="G599" i="80"/>
  <c r="G597" i="80"/>
  <c r="G595" i="80"/>
  <c r="G593" i="80"/>
  <c r="G591" i="80"/>
  <c r="G589" i="80"/>
  <c r="G587" i="80"/>
  <c r="G585" i="80"/>
  <c r="G583" i="80"/>
  <c r="G581" i="80"/>
  <c r="G579" i="80"/>
  <c r="G577" i="80"/>
  <c r="G575" i="80"/>
  <c r="G573" i="80"/>
  <c r="G571" i="80"/>
  <c r="G569" i="80"/>
  <c r="G567" i="80"/>
  <c r="G565" i="80"/>
  <c r="G563" i="80"/>
  <c r="G561" i="80"/>
  <c r="G559" i="80"/>
  <c r="G557" i="80"/>
  <c r="G555" i="80"/>
  <c r="G553" i="80"/>
  <c r="G551" i="80"/>
  <c r="G549" i="80"/>
  <c r="G547" i="80"/>
  <c r="G545" i="80"/>
  <c r="G543" i="80"/>
  <c r="G541" i="80"/>
  <c r="G539" i="80"/>
  <c r="G537" i="80"/>
  <c r="G535" i="80"/>
  <c r="G533" i="80"/>
  <c r="G531" i="80"/>
  <c r="G529" i="80"/>
  <c r="G527" i="80"/>
  <c r="G525" i="80"/>
  <c r="G523" i="80"/>
  <c r="G521" i="80"/>
  <c r="G519" i="80"/>
  <c r="G517" i="80"/>
  <c r="G515" i="80"/>
  <c r="G513" i="80"/>
  <c r="G511" i="80"/>
  <c r="G509" i="80"/>
  <c r="G507" i="80"/>
  <c r="G505" i="80"/>
  <c r="G503" i="80"/>
  <c r="G501" i="80"/>
  <c r="G499" i="80"/>
  <c r="G497" i="80"/>
  <c r="G495" i="80"/>
  <c r="G493" i="80"/>
  <c r="G491" i="80"/>
  <c r="G489" i="80"/>
  <c r="G487" i="80"/>
  <c r="G485" i="80"/>
  <c r="G483" i="80"/>
  <c r="G481" i="80"/>
  <c r="G479" i="80"/>
  <c r="G477" i="80"/>
  <c r="G475" i="80"/>
  <c r="G473" i="80"/>
  <c r="G471" i="80"/>
  <c r="G469" i="80"/>
  <c r="G467" i="80"/>
  <c r="G465" i="80"/>
  <c r="G463" i="80"/>
  <c r="G461" i="80"/>
  <c r="G459" i="80"/>
  <c r="G457" i="80"/>
  <c r="G455" i="80"/>
  <c r="G453" i="80"/>
  <c r="G451" i="80"/>
  <c r="G449" i="80"/>
  <c r="G447" i="80"/>
  <c r="G445" i="80"/>
  <c r="G443" i="80"/>
  <c r="G441" i="80"/>
  <c r="G439" i="80"/>
  <c r="G437" i="80"/>
  <c r="G435" i="80"/>
  <c r="G433" i="80"/>
  <c r="G431" i="80"/>
  <c r="G429" i="80"/>
  <c r="G427" i="80"/>
  <c r="G425" i="80"/>
  <c r="G423" i="80"/>
  <c r="G421" i="80"/>
  <c r="G419" i="80"/>
  <c r="G417" i="80"/>
  <c r="G415" i="80"/>
  <c r="G413" i="80"/>
  <c r="G411" i="80"/>
  <c r="G409" i="80"/>
  <c r="G407" i="80"/>
  <c r="G405" i="80"/>
  <c r="G403" i="80"/>
  <c r="G401" i="80"/>
  <c r="G399" i="80"/>
  <c r="G397" i="80"/>
  <c r="G395" i="80"/>
  <c r="G393" i="80"/>
  <c r="G391" i="80"/>
  <c r="G389" i="80"/>
  <c r="G387" i="80"/>
  <c r="G385" i="80"/>
  <c r="G383" i="80"/>
  <c r="G381" i="80"/>
  <c r="G379" i="80"/>
  <c r="G377" i="80"/>
  <c r="G375" i="80"/>
  <c r="G373" i="80"/>
  <c r="G371" i="80"/>
  <c r="G369" i="80"/>
  <c r="G367" i="80"/>
  <c r="G365" i="80"/>
  <c r="G363" i="80"/>
  <c r="G361" i="80"/>
  <c r="G359" i="80"/>
  <c r="G357" i="80"/>
  <c r="G355" i="80"/>
  <c r="G353" i="80"/>
  <c r="G351" i="80"/>
  <c r="G349" i="80"/>
  <c r="G347" i="80"/>
  <c r="G345" i="80"/>
  <c r="G343" i="80"/>
  <c r="G341" i="80"/>
  <c r="G339" i="80"/>
  <c r="G337" i="80"/>
  <c r="G335" i="80"/>
  <c r="G333" i="80"/>
  <c r="G331" i="80"/>
  <c r="G329" i="80"/>
  <c r="G327" i="80"/>
  <c r="G325" i="80"/>
  <c r="G323" i="80"/>
  <c r="G321" i="80"/>
  <c r="G319" i="80"/>
  <c r="G317" i="80"/>
  <c r="G315" i="80"/>
  <c r="G313" i="80"/>
  <c r="G311" i="80"/>
  <c r="G309" i="80"/>
  <c r="G307" i="80"/>
  <c r="G305" i="80"/>
  <c r="G303" i="80"/>
  <c r="G301" i="80"/>
  <c r="G299" i="80"/>
  <c r="G297" i="80"/>
  <c r="G295" i="80"/>
  <c r="G293" i="80"/>
  <c r="G291" i="80"/>
  <c r="G289" i="80"/>
  <c r="G287" i="80"/>
  <c r="G285" i="80"/>
  <c r="G283" i="80"/>
  <c r="G281" i="80"/>
  <c r="G279" i="80"/>
  <c r="G277" i="80"/>
  <c r="G275" i="80"/>
  <c r="G273" i="80"/>
  <c r="G271" i="80"/>
  <c r="G269" i="80"/>
  <c r="G267" i="80"/>
  <c r="G265" i="80"/>
  <c r="G263" i="80"/>
  <c r="G261" i="80"/>
  <c r="G259" i="80"/>
  <c r="G257" i="80"/>
  <c r="G255" i="80"/>
  <c r="G253" i="80"/>
  <c r="G251" i="80"/>
  <c r="G249" i="80"/>
  <c r="G247" i="80"/>
  <c r="G245" i="80"/>
  <c r="G243" i="80"/>
  <c r="G241" i="80"/>
  <c r="G239" i="80"/>
  <c r="G237" i="80"/>
  <c r="G235" i="80"/>
  <c r="G233" i="80"/>
  <c r="G231" i="80"/>
  <c r="G229" i="80"/>
  <c r="G227" i="80"/>
  <c r="G225" i="80"/>
  <c r="G223" i="80"/>
  <c r="G221" i="80"/>
  <c r="G219" i="80"/>
  <c r="G217" i="80"/>
  <c r="G215" i="80"/>
  <c r="G213" i="80"/>
  <c r="G211" i="80"/>
  <c r="G209" i="80"/>
  <c r="G207" i="80"/>
  <c r="G205" i="80"/>
  <c r="G203" i="80"/>
  <c r="G201" i="80"/>
  <c r="G199" i="80"/>
  <c r="G197" i="80"/>
  <c r="G195" i="80"/>
  <c r="G193" i="80"/>
  <c r="G191" i="80"/>
  <c r="G189" i="80"/>
  <c r="G187" i="80"/>
  <c r="G185" i="80"/>
  <c r="G183" i="80"/>
  <c r="G181" i="80"/>
  <c r="G179" i="80"/>
  <c r="G177" i="80"/>
  <c r="G175" i="80"/>
  <c r="G173" i="80"/>
  <c r="G171" i="80"/>
  <c r="G169" i="80"/>
  <c r="G167" i="80"/>
  <c r="G165" i="80"/>
  <c r="G163" i="80"/>
  <c r="G161" i="80"/>
  <c r="G159" i="80"/>
  <c r="G157" i="80"/>
  <c r="G155" i="80"/>
  <c r="G153" i="80"/>
  <c r="G151" i="80"/>
  <c r="G149" i="80"/>
  <c r="G147" i="80"/>
  <c r="G145" i="80"/>
  <c r="G143" i="80"/>
  <c r="G141" i="80"/>
  <c r="G139" i="80"/>
  <c r="G137" i="80"/>
  <c r="G135" i="80"/>
  <c r="G133" i="80"/>
  <c r="G131" i="80"/>
  <c r="G129" i="80"/>
  <c r="G127" i="80"/>
  <c r="G125" i="80"/>
  <c r="G123" i="80"/>
  <c r="G121" i="80"/>
  <c r="G119" i="80"/>
  <c r="G117" i="80"/>
  <c r="G115" i="80"/>
  <c r="G113" i="80"/>
  <c r="G111" i="80"/>
  <c r="G109" i="80"/>
  <c r="G107" i="80"/>
  <c r="G105" i="80"/>
  <c r="G103" i="80"/>
  <c r="G101" i="80"/>
  <c r="G99" i="80"/>
  <c r="G97" i="80"/>
  <c r="G95" i="80"/>
  <c r="G93" i="80"/>
  <c r="G91" i="80"/>
  <c r="G89" i="80"/>
  <c r="G87" i="80"/>
  <c r="G85" i="80"/>
  <c r="G83" i="80"/>
  <c r="G81" i="80"/>
  <c r="G79" i="80"/>
  <c r="G77" i="80"/>
  <c r="G75" i="80"/>
  <c r="G73" i="80"/>
  <c r="G71" i="80"/>
  <c r="G69" i="80"/>
  <c r="G67" i="80"/>
  <c r="G65" i="80"/>
  <c r="G63" i="80"/>
  <c r="G61" i="80"/>
  <c r="G59" i="80"/>
  <c r="G57" i="80"/>
  <c r="G55" i="80"/>
  <c r="G53" i="80"/>
  <c r="G51" i="80"/>
  <c r="G49" i="80"/>
  <c r="G47" i="80"/>
  <c r="G43" i="80"/>
  <c r="G41" i="80"/>
  <c r="G39" i="80"/>
  <c r="G37" i="80"/>
  <c r="G35" i="80"/>
  <c r="G33" i="80"/>
  <c r="G31" i="80"/>
  <c r="G29" i="80"/>
  <c r="G27" i="80"/>
  <c r="G25" i="80"/>
  <c r="G23" i="80"/>
  <c r="G21" i="80"/>
  <c r="G19" i="80"/>
  <c r="G17" i="80"/>
  <c r="G15" i="80"/>
  <c r="G13" i="80"/>
  <c r="G11" i="80"/>
  <c r="G9" i="80"/>
  <c r="G7" i="80"/>
  <c r="I6" i="80"/>
  <c r="I8" i="80" s="1"/>
  <c r="I10" i="80" s="1"/>
  <c r="I12" i="80" s="1"/>
  <c r="I14" i="80" s="1"/>
  <c r="I16" i="80" s="1"/>
  <c r="I18" i="80" s="1"/>
  <c r="I20" i="80" s="1"/>
  <c r="I22" i="80" s="1"/>
  <c r="I24" i="80" s="1"/>
  <c r="I26" i="80" s="1"/>
  <c r="I28" i="80" s="1"/>
  <c r="I30" i="80" s="1"/>
  <c r="I32" i="80" s="1"/>
  <c r="I34" i="80" s="1"/>
  <c r="I36" i="80" s="1"/>
  <c r="I38" i="80" s="1"/>
  <c r="I40" i="80" s="1"/>
  <c r="G5" i="80"/>
  <c r="O2" i="80"/>
  <c r="D126" i="37" l="1"/>
  <c r="D138" i="38"/>
  <c r="H144" i="38"/>
  <c r="I144" i="38"/>
  <c r="D88" i="37"/>
  <c r="D133" i="38"/>
  <c r="D120" i="38"/>
  <c r="H120" i="38" s="1"/>
  <c r="D148" i="38"/>
  <c r="I124" i="38"/>
  <c r="H124" i="38"/>
  <c r="D167" i="37"/>
  <c r="D128" i="38"/>
  <c r="D70" i="37"/>
  <c r="D121" i="38"/>
  <c r="H96" i="81"/>
  <c r="J96" i="81"/>
  <c r="P17" i="38"/>
  <c r="D44" i="37"/>
  <c r="D99" i="38"/>
  <c r="D84" i="45" s="1"/>
  <c r="D49" i="37"/>
  <c r="D96" i="38"/>
  <c r="D83" i="45" s="1"/>
  <c r="D43" i="37"/>
  <c r="D92" i="38"/>
  <c r="D88" i="38"/>
  <c r="D82" i="45" s="1"/>
  <c r="D83" i="38"/>
  <c r="D125" i="37"/>
  <c r="D82" i="38"/>
  <c r="D56" i="45" s="1"/>
  <c r="I42" i="80"/>
  <c r="I44" i="80" s="1"/>
  <c r="I46" i="80" s="1"/>
  <c r="I48" i="80" s="1"/>
  <c r="I50" i="80" s="1"/>
  <c r="I52" i="80" s="1"/>
  <c r="I54" i="80" s="1"/>
  <c r="I56" i="80" s="1"/>
  <c r="I58" i="80" s="1"/>
  <c r="I60" i="80" s="1"/>
  <c r="I62" i="80" s="1"/>
  <c r="I64" i="80" s="1"/>
  <c r="I66" i="80" s="1"/>
  <c r="I68" i="80" s="1"/>
  <c r="I70" i="80" s="1"/>
  <c r="I72" i="80" s="1"/>
  <c r="I74" i="80" s="1"/>
  <c r="I76" i="80" s="1"/>
  <c r="I78" i="80" s="1"/>
  <c r="I80" i="80" s="1"/>
  <c r="I82" i="80" s="1"/>
  <c r="I84" i="80" s="1"/>
  <c r="I86" i="80" s="1"/>
  <c r="I88" i="80" s="1"/>
  <c r="I90" i="80" s="1"/>
  <c r="I92" i="80" s="1"/>
  <c r="I94" i="80" s="1"/>
  <c r="I96" i="80" s="1"/>
  <c r="I98" i="80" s="1"/>
  <c r="I100" i="80" s="1"/>
  <c r="I102" i="80" s="1"/>
  <c r="I104" i="80" s="1"/>
  <c r="I106" i="80" s="1"/>
  <c r="I108" i="80" s="1"/>
  <c r="I110" i="80" s="1"/>
  <c r="I112" i="80" s="1"/>
  <c r="I114" i="80" s="1"/>
  <c r="I116" i="80" s="1"/>
  <c r="I118" i="80" s="1"/>
  <c r="I120" i="80" s="1"/>
  <c r="I122" i="80" s="1"/>
  <c r="I124" i="80" s="1"/>
  <c r="I126" i="80" s="1"/>
  <c r="I128" i="80" s="1"/>
  <c r="I130" i="80" s="1"/>
  <c r="I132" i="80" s="1"/>
  <c r="I134" i="80" s="1"/>
  <c r="I136" i="80" s="1"/>
  <c r="I138" i="80" s="1"/>
  <c r="I140" i="80" s="1"/>
  <c r="I142" i="80" s="1"/>
  <c r="I144" i="80" s="1"/>
  <c r="I146" i="80" s="1"/>
  <c r="I148" i="80" s="1"/>
  <c r="I150" i="80" s="1"/>
  <c r="I152" i="80" s="1"/>
  <c r="I154" i="80" s="1"/>
  <c r="I156" i="80" s="1"/>
  <c r="I158" i="80" s="1"/>
  <c r="I160" i="80" s="1"/>
  <c r="I162" i="80" s="1"/>
  <c r="I164" i="80" s="1"/>
  <c r="I166" i="80" s="1"/>
  <c r="I168" i="80" s="1"/>
  <c r="I170" i="80" s="1"/>
  <c r="I172" i="80" s="1"/>
  <c r="I174" i="80" s="1"/>
  <c r="I176" i="80" s="1"/>
  <c r="I178" i="80" s="1"/>
  <c r="I180" i="80" s="1"/>
  <c r="I182" i="80" s="1"/>
  <c r="I184" i="80" s="1"/>
  <c r="I186" i="80" s="1"/>
  <c r="I188" i="80" s="1"/>
  <c r="I190" i="80" s="1"/>
  <c r="I192" i="80" s="1"/>
  <c r="I194" i="80" s="1"/>
  <c r="I196" i="80" s="1"/>
  <c r="I198" i="80" s="1"/>
  <c r="I200" i="80" s="1"/>
  <c r="I202" i="80" s="1"/>
  <c r="I204" i="80" s="1"/>
  <c r="I206" i="80" s="1"/>
  <c r="I208" i="80" s="1"/>
  <c r="I210" i="80" s="1"/>
  <c r="I212" i="80" s="1"/>
  <c r="I214" i="80" s="1"/>
  <c r="I216" i="80" s="1"/>
  <c r="I218" i="80" s="1"/>
  <c r="I220" i="80" s="1"/>
  <c r="I222" i="80" s="1"/>
  <c r="I224" i="80" s="1"/>
  <c r="I226" i="80" s="1"/>
  <c r="I228" i="80" s="1"/>
  <c r="I230" i="80" s="1"/>
  <c r="I232" i="80" s="1"/>
  <c r="I234" i="80" s="1"/>
  <c r="I236" i="80" s="1"/>
  <c r="I238" i="80" s="1"/>
  <c r="I240" i="80" s="1"/>
  <c r="I242" i="80" s="1"/>
  <c r="I244" i="80" s="1"/>
  <c r="I246" i="80" s="1"/>
  <c r="I248" i="80" s="1"/>
  <c r="I250" i="80" s="1"/>
  <c r="I252" i="80" s="1"/>
  <c r="I254" i="80" s="1"/>
  <c r="I256" i="80" s="1"/>
  <c r="I258" i="80" s="1"/>
  <c r="I260" i="80" s="1"/>
  <c r="I262" i="80" s="1"/>
  <c r="I264" i="80" s="1"/>
  <c r="I266" i="80" s="1"/>
  <c r="I268" i="80" s="1"/>
  <c r="I270" i="80" s="1"/>
  <c r="I272" i="80" s="1"/>
  <c r="I274" i="80" s="1"/>
  <c r="I276" i="80" s="1"/>
  <c r="I278" i="80" s="1"/>
  <c r="I280" i="80" s="1"/>
  <c r="I282" i="80" s="1"/>
  <c r="I284" i="80" s="1"/>
  <c r="I286" i="80" s="1"/>
  <c r="I288" i="80" s="1"/>
  <c r="I290" i="80" s="1"/>
  <c r="I292" i="80" s="1"/>
  <c r="I294" i="80" s="1"/>
  <c r="I296" i="80" s="1"/>
  <c r="I298" i="80" s="1"/>
  <c r="I300" i="80" s="1"/>
  <c r="I302" i="80" s="1"/>
  <c r="I304" i="80" s="1"/>
  <c r="I306" i="80" s="1"/>
  <c r="I308" i="80" s="1"/>
  <c r="I310" i="80" s="1"/>
  <c r="I312" i="80" s="1"/>
  <c r="I314" i="80" s="1"/>
  <c r="I316" i="80" s="1"/>
  <c r="I318" i="80" s="1"/>
  <c r="I320" i="80" s="1"/>
  <c r="I322" i="80" s="1"/>
  <c r="I324" i="80" s="1"/>
  <c r="I326" i="80" s="1"/>
  <c r="I328" i="80" s="1"/>
  <c r="I330" i="80" s="1"/>
  <c r="I332" i="80" s="1"/>
  <c r="I334" i="80" s="1"/>
  <c r="I336" i="80" s="1"/>
  <c r="I338" i="80" s="1"/>
  <c r="I340" i="80" s="1"/>
  <c r="I342" i="80" s="1"/>
  <c r="I344" i="80" s="1"/>
  <c r="I346" i="80" s="1"/>
  <c r="I348" i="80" s="1"/>
  <c r="I350" i="80" s="1"/>
  <c r="I352" i="80" s="1"/>
  <c r="I354" i="80" s="1"/>
  <c r="I356" i="80" s="1"/>
  <c r="I358" i="80" s="1"/>
  <c r="I360" i="80" s="1"/>
  <c r="I362" i="80" s="1"/>
  <c r="I364" i="80" s="1"/>
  <c r="I366" i="80" s="1"/>
  <c r="I368" i="80" s="1"/>
  <c r="I370" i="80" s="1"/>
  <c r="I372" i="80" s="1"/>
  <c r="I374" i="80" s="1"/>
  <c r="I376" i="80" s="1"/>
  <c r="I378" i="80" s="1"/>
  <c r="I380" i="80" s="1"/>
  <c r="I382" i="80" s="1"/>
  <c r="I384" i="80" s="1"/>
  <c r="I386" i="80" s="1"/>
  <c r="I388" i="80" s="1"/>
  <c r="I390" i="80" s="1"/>
  <c r="I392" i="80" s="1"/>
  <c r="I394" i="80" s="1"/>
  <c r="I396" i="80" s="1"/>
  <c r="I398" i="80" s="1"/>
  <c r="I400" i="80" s="1"/>
  <c r="I402" i="80" s="1"/>
  <c r="I404" i="80" s="1"/>
  <c r="I406" i="80" s="1"/>
  <c r="I408" i="80" s="1"/>
  <c r="I410" i="80" s="1"/>
  <c r="I412" i="80" s="1"/>
  <c r="I414" i="80" s="1"/>
  <c r="I416" i="80" s="1"/>
  <c r="I418" i="80" s="1"/>
  <c r="I420" i="80" s="1"/>
  <c r="I422" i="80" s="1"/>
  <c r="I424" i="80" s="1"/>
  <c r="I426" i="80" s="1"/>
  <c r="I428" i="80" s="1"/>
  <c r="I430" i="80" s="1"/>
  <c r="I432" i="80" s="1"/>
  <c r="I434" i="80" s="1"/>
  <c r="I436" i="80" s="1"/>
  <c r="I438" i="80" s="1"/>
  <c r="I440" i="80" s="1"/>
  <c r="I442" i="80" s="1"/>
  <c r="I444" i="80" s="1"/>
  <c r="I446" i="80" s="1"/>
  <c r="I448" i="80" s="1"/>
  <c r="I450" i="80" s="1"/>
  <c r="I452" i="80" s="1"/>
  <c r="I454" i="80" s="1"/>
  <c r="I456" i="80" s="1"/>
  <c r="I458" i="80" s="1"/>
  <c r="I460" i="80" s="1"/>
  <c r="I462" i="80" s="1"/>
  <c r="I464" i="80" s="1"/>
  <c r="I466" i="80" s="1"/>
  <c r="I468" i="80" s="1"/>
  <c r="I470" i="80" s="1"/>
  <c r="I472" i="80" s="1"/>
  <c r="I474" i="80" s="1"/>
  <c r="I476" i="80" s="1"/>
  <c r="I478" i="80" s="1"/>
  <c r="I480" i="80" s="1"/>
  <c r="I482" i="80" s="1"/>
  <c r="I484" i="80" s="1"/>
  <c r="I486" i="80" s="1"/>
  <c r="I488" i="80" s="1"/>
  <c r="I490" i="80" s="1"/>
  <c r="I492" i="80" s="1"/>
  <c r="I494" i="80" s="1"/>
  <c r="I496" i="80" s="1"/>
  <c r="I498" i="80" s="1"/>
  <c r="I500" i="80" s="1"/>
  <c r="I502" i="80" s="1"/>
  <c r="I504" i="80" s="1"/>
  <c r="I506" i="80" s="1"/>
  <c r="I508" i="80" s="1"/>
  <c r="I510" i="80" s="1"/>
  <c r="I512" i="80" s="1"/>
  <c r="I514" i="80" s="1"/>
  <c r="I516" i="80" s="1"/>
  <c r="I518" i="80" s="1"/>
  <c r="I520" i="80" s="1"/>
  <c r="I522" i="80" s="1"/>
  <c r="I524" i="80" s="1"/>
  <c r="I526" i="80" s="1"/>
  <c r="I528" i="80" s="1"/>
  <c r="I530" i="80" s="1"/>
  <c r="I532" i="80" s="1"/>
  <c r="I534" i="80" s="1"/>
  <c r="I536" i="80" s="1"/>
  <c r="I538" i="80" s="1"/>
  <c r="I540" i="80" s="1"/>
  <c r="I542" i="80" s="1"/>
  <c r="I544" i="80" s="1"/>
  <c r="I546" i="80" s="1"/>
  <c r="I548" i="80" s="1"/>
  <c r="I550" i="80" s="1"/>
  <c r="I552" i="80" s="1"/>
  <c r="I554" i="80" s="1"/>
  <c r="I556" i="80" s="1"/>
  <c r="I558" i="80" s="1"/>
  <c r="I560" i="80" s="1"/>
  <c r="I562" i="80" s="1"/>
  <c r="I564" i="80" s="1"/>
  <c r="I566" i="80" s="1"/>
  <c r="I568" i="80" s="1"/>
  <c r="I570" i="80" s="1"/>
  <c r="I572" i="80" s="1"/>
  <c r="I574" i="80" s="1"/>
  <c r="I576" i="80" s="1"/>
  <c r="I578" i="80" s="1"/>
  <c r="I580" i="80" s="1"/>
  <c r="I582" i="80" s="1"/>
  <c r="I584" i="80" s="1"/>
  <c r="I586" i="80" s="1"/>
  <c r="I588" i="80" s="1"/>
  <c r="I590" i="80" s="1"/>
  <c r="I592" i="80" s="1"/>
  <c r="I594" i="80" s="1"/>
  <c r="I596" i="80" s="1"/>
  <c r="I598" i="80" s="1"/>
  <c r="I600" i="80" s="1"/>
  <c r="I602" i="80" s="1"/>
  <c r="I604" i="80" s="1"/>
  <c r="I606" i="80" s="1"/>
  <c r="I608" i="80" s="1"/>
  <c r="I610" i="80" s="1"/>
  <c r="I612" i="80" s="1"/>
  <c r="I614" i="80" s="1"/>
  <c r="M5" i="33"/>
  <c r="D78" i="38"/>
  <c r="D54" i="45" s="1"/>
  <c r="AR120" i="81"/>
  <c r="J128" i="81"/>
  <c r="H128" i="81"/>
  <c r="F128" i="81"/>
  <c r="D128" i="81"/>
  <c r="AT120" i="81"/>
  <c r="D11" i="37"/>
  <c r="D74" i="38"/>
  <c r="D55" i="45" s="1"/>
  <c r="D13" i="37"/>
  <c r="D71" i="38"/>
  <c r="D57" i="45" s="1"/>
  <c r="L165" i="81"/>
  <c r="I52" i="38"/>
  <c r="H52" i="38"/>
  <c r="D124" i="37"/>
  <c r="D56" i="38"/>
  <c r="D34" i="45" s="1"/>
  <c r="I48" i="38"/>
  <c r="H48" i="38"/>
  <c r="I45" i="38"/>
  <c r="H45" i="38"/>
  <c r="I40" i="38"/>
  <c r="H40" i="38"/>
  <c r="I36" i="38"/>
  <c r="H36" i="38"/>
  <c r="I33" i="38"/>
  <c r="H33" i="38"/>
  <c r="D26" i="38"/>
  <c r="D51" i="37"/>
  <c r="D61" i="37"/>
  <c r="D123" i="37"/>
  <c r="D28" i="37"/>
  <c r="D20" i="38"/>
  <c r="D32" i="45" s="1"/>
  <c r="D35" i="37"/>
  <c r="D22" i="38"/>
  <c r="D30" i="45" s="1"/>
  <c r="G165" i="81"/>
  <c r="T32" i="81"/>
  <c r="D65" i="37"/>
  <c r="D15" i="37"/>
  <c r="D94" i="37"/>
  <c r="D69" i="37"/>
  <c r="D41" i="37"/>
  <c r="D96" i="37"/>
  <c r="D42" i="37"/>
  <c r="D95" i="37"/>
  <c r="D64" i="37"/>
  <c r="D56" i="37"/>
  <c r="D38" i="37"/>
  <c r="D17" i="37"/>
  <c r="I53" i="33"/>
  <c r="D62" i="37"/>
  <c r="D7" i="38"/>
  <c r="D58" i="37"/>
  <c r="D6" i="38"/>
  <c r="D60" i="37"/>
  <c r="D8" i="38"/>
  <c r="D59" i="37"/>
  <c r="K52" i="33"/>
  <c r="D29" i="37"/>
  <c r="I61" i="33"/>
  <c r="J61" i="33"/>
  <c r="K61" i="33"/>
  <c r="L61" i="33"/>
  <c r="M61" i="33"/>
  <c r="D12" i="37"/>
  <c r="K58" i="33"/>
  <c r="L58" i="33"/>
  <c r="I58" i="33"/>
  <c r="J58" i="33"/>
  <c r="M58" i="33"/>
  <c r="M56" i="33"/>
  <c r="I56" i="33"/>
  <c r="L56" i="33"/>
  <c r="J56" i="33"/>
  <c r="K56" i="33"/>
  <c r="M57" i="33"/>
  <c r="L57" i="33"/>
  <c r="I57" i="33"/>
  <c r="K57" i="33"/>
  <c r="J57" i="33"/>
  <c r="K55" i="33"/>
  <c r="I55" i="33"/>
  <c r="L55" i="33"/>
  <c r="M55" i="33"/>
  <c r="J55" i="33"/>
  <c r="M52" i="33"/>
  <c r="I52" i="33"/>
  <c r="I162" i="81"/>
  <c r="J54" i="33"/>
  <c r="L54" i="33"/>
  <c r="M54" i="33"/>
  <c r="K54" i="33"/>
  <c r="I54" i="33"/>
  <c r="L52" i="33"/>
  <c r="M53" i="33"/>
  <c r="J52" i="33"/>
  <c r="L53" i="33"/>
  <c r="K53" i="33"/>
  <c r="J53" i="33"/>
  <c r="I161" i="81"/>
  <c r="J120" i="81"/>
  <c r="R64" i="81"/>
  <c r="I163" i="81"/>
  <c r="I164" i="81"/>
  <c r="AR80" i="81"/>
  <c r="R48" i="81"/>
  <c r="D72" i="81"/>
  <c r="AP96" i="81"/>
  <c r="V104" i="81"/>
  <c r="AR24" i="81"/>
  <c r="F40" i="81"/>
  <c r="F56" i="81"/>
  <c r="AD72" i="81"/>
  <c r="AL104" i="81"/>
  <c r="J112" i="81"/>
  <c r="L48" i="81"/>
  <c r="AN120" i="81"/>
  <c r="X120" i="81"/>
  <c r="H120" i="81"/>
  <c r="AN112" i="81"/>
  <c r="X112" i="81"/>
  <c r="H112" i="81"/>
  <c r="AR104" i="81"/>
  <c r="AB104" i="81"/>
  <c r="L104" i="81"/>
  <c r="AF96" i="81"/>
  <c r="P96" i="81"/>
  <c r="AJ88" i="81"/>
  <c r="T88" i="81"/>
  <c r="D88" i="81"/>
  <c r="AN80" i="81"/>
  <c r="X80" i="81"/>
  <c r="H80" i="81"/>
  <c r="AR72" i="81"/>
  <c r="AB72" i="81"/>
  <c r="L72" i="81"/>
  <c r="AF64" i="81"/>
  <c r="P64" i="81"/>
  <c r="AJ56" i="81"/>
  <c r="T56" i="81"/>
  <c r="D56" i="81"/>
  <c r="AN48" i="81"/>
  <c r="X48" i="81"/>
  <c r="H48" i="81"/>
  <c r="AR40" i="81"/>
  <c r="AB40" i="81"/>
  <c r="L40" i="81"/>
  <c r="AF32" i="81"/>
  <c r="P32" i="81"/>
  <c r="AJ24" i="81"/>
  <c r="T24" i="81"/>
  <c r="D24" i="81"/>
  <c r="AP16" i="81"/>
  <c r="Z16" i="81"/>
  <c r="AL120" i="81"/>
  <c r="V120" i="81"/>
  <c r="F120" i="81"/>
  <c r="AL112" i="81"/>
  <c r="V112" i="81"/>
  <c r="F112" i="81"/>
  <c r="AP104" i="81"/>
  <c r="Z104" i="81"/>
  <c r="J104" i="81"/>
  <c r="AT96" i="81"/>
  <c r="AD96" i="81"/>
  <c r="N96" i="81"/>
  <c r="AH88" i="81"/>
  <c r="R88" i="81"/>
  <c r="AL80" i="81"/>
  <c r="V80" i="81"/>
  <c r="F80" i="81"/>
  <c r="AP72" i="81"/>
  <c r="Z72" i="81"/>
  <c r="J72" i="81"/>
  <c r="AT64" i="81"/>
  <c r="AD64" i="81"/>
  <c r="N64" i="81"/>
  <c r="AH56" i="81"/>
  <c r="R56" i="81"/>
  <c r="AL48" i="81"/>
  <c r="V48" i="81"/>
  <c r="F48" i="81"/>
  <c r="AJ120" i="81"/>
  <c r="T120" i="81"/>
  <c r="D120" i="81"/>
  <c r="AJ112" i="81"/>
  <c r="T112" i="81"/>
  <c r="D112" i="81"/>
  <c r="AN104" i="81"/>
  <c r="X104" i="81"/>
  <c r="H104" i="81"/>
  <c r="AR96" i="81"/>
  <c r="AB96" i="81"/>
  <c r="L96" i="81"/>
  <c r="AF88" i="81"/>
  <c r="P88" i="81"/>
  <c r="AJ80" i="81"/>
  <c r="T80" i="81"/>
  <c r="D80" i="81"/>
  <c r="AN72" i="81"/>
  <c r="X72" i="81"/>
  <c r="H72" i="81"/>
  <c r="AR64" i="81"/>
  <c r="AB64" i="81"/>
  <c r="L64" i="81"/>
  <c r="AF56" i="81"/>
  <c r="P56" i="81"/>
  <c r="AJ48" i="81"/>
  <c r="T48" i="81"/>
  <c r="D48" i="81"/>
  <c r="AN40" i="81"/>
  <c r="X40" i="81"/>
  <c r="H40" i="81"/>
  <c r="AR32" i="81"/>
  <c r="AB32" i="81"/>
  <c r="L32" i="81"/>
  <c r="AF24" i="81"/>
  <c r="P24" i="81"/>
  <c r="AL16" i="81"/>
  <c r="V16" i="81"/>
  <c r="AF120" i="81"/>
  <c r="P120" i="81"/>
  <c r="AF112" i="81"/>
  <c r="P112" i="81"/>
  <c r="AJ104" i="81"/>
  <c r="T104" i="81"/>
  <c r="D104" i="81"/>
  <c r="AN96" i="81"/>
  <c r="X96" i="81"/>
  <c r="AR88" i="81"/>
  <c r="AB88" i="81"/>
  <c r="L88" i="81"/>
  <c r="AD120" i="81"/>
  <c r="N120" i="81"/>
  <c r="AT112" i="81"/>
  <c r="AD112" i="81"/>
  <c r="N112" i="81"/>
  <c r="AH104" i="81"/>
  <c r="R104" i="81"/>
  <c r="AL96" i="81"/>
  <c r="V96" i="81"/>
  <c r="F96" i="81"/>
  <c r="AP88" i="81"/>
  <c r="Z88" i="81"/>
  <c r="J88" i="81"/>
  <c r="AT80" i="81"/>
  <c r="AD80" i="81"/>
  <c r="N80" i="81"/>
  <c r="AH72" i="81"/>
  <c r="R72" i="81"/>
  <c r="AL64" i="81"/>
  <c r="V64" i="81"/>
  <c r="F64" i="81"/>
  <c r="AP56" i="81"/>
  <c r="Z56" i="81"/>
  <c r="J56" i="81"/>
  <c r="AT48" i="81"/>
  <c r="AD48" i="81"/>
  <c r="N48" i="81"/>
  <c r="AH40" i="81"/>
  <c r="R40" i="81"/>
  <c r="AL32" i="81"/>
  <c r="V32" i="81"/>
  <c r="F32" i="81"/>
  <c r="AP24" i="81"/>
  <c r="Z24" i="81"/>
  <c r="J24" i="81"/>
  <c r="AF16" i="81"/>
  <c r="AB120" i="81"/>
  <c r="L120" i="81"/>
  <c r="AR112" i="81"/>
  <c r="AB112" i="81"/>
  <c r="L112" i="81"/>
  <c r="AF104" i="81"/>
  <c r="P104" i="81"/>
  <c r="AJ96" i="81"/>
  <c r="T96" i="81"/>
  <c r="D96" i="81"/>
  <c r="AN88" i="81"/>
  <c r="X88" i="81"/>
  <c r="H88" i="81"/>
  <c r="N104" i="81"/>
  <c r="R96" i="81"/>
  <c r="AD88" i="81"/>
  <c r="AP80" i="81"/>
  <c r="J80" i="81"/>
  <c r="V72" i="81"/>
  <c r="AJ64" i="81"/>
  <c r="D64" i="81"/>
  <c r="X56" i="81"/>
  <c r="AP48" i="81"/>
  <c r="J48" i="81"/>
  <c r="AD40" i="81"/>
  <c r="D40" i="81"/>
  <c r="AH32" i="81"/>
  <c r="H32" i="81"/>
  <c r="AN24" i="81"/>
  <c r="N24" i="81"/>
  <c r="X16" i="81"/>
  <c r="F104" i="81"/>
  <c r="V88" i="81"/>
  <c r="AH80" i="81"/>
  <c r="T72" i="81"/>
  <c r="AH64" i="81"/>
  <c r="V56" i="81"/>
  <c r="AH48" i="81"/>
  <c r="Z40" i="81"/>
  <c r="AD32" i="81"/>
  <c r="D32" i="81"/>
  <c r="AL24" i="81"/>
  <c r="L24" i="81"/>
  <c r="AT16" i="81"/>
  <c r="T16" i="81"/>
  <c r="N88" i="81"/>
  <c r="AF80" i="81"/>
  <c r="P72" i="81"/>
  <c r="Z64" i="81"/>
  <c r="AT56" i="81"/>
  <c r="N56" i="81"/>
  <c r="AF48" i="81"/>
  <c r="V40" i="81"/>
  <c r="Z32" i="81"/>
  <c r="AH24" i="81"/>
  <c r="H24" i="81"/>
  <c r="AR16" i="81"/>
  <c r="AP120" i="81"/>
  <c r="AP112" i="81"/>
  <c r="F88" i="81"/>
  <c r="AB80" i="81"/>
  <c r="AT72" i="81"/>
  <c r="N72" i="81"/>
  <c r="X64" i="81"/>
  <c r="AR56" i="81"/>
  <c r="L56" i="81"/>
  <c r="AB48" i="81"/>
  <c r="AT40" i="81"/>
  <c r="T40" i="81"/>
  <c r="X32" i="81"/>
  <c r="AD24" i="81"/>
  <c r="F24" i="81"/>
  <c r="AN16" i="81"/>
  <c r="AH120" i="81"/>
  <c r="AH112" i="81"/>
  <c r="AT104" i="81"/>
  <c r="Z80" i="81"/>
  <c r="AL72" i="81"/>
  <c r="F72" i="81"/>
  <c r="T64" i="81"/>
  <c r="AN56" i="81"/>
  <c r="H56" i="81"/>
  <c r="Z48" i="81"/>
  <c r="AP40" i="81"/>
  <c r="P40" i="81"/>
  <c r="AT32" i="81"/>
  <c r="AB24" i="81"/>
  <c r="AJ16" i="81"/>
  <c r="R120" i="81"/>
  <c r="R112" i="81"/>
  <c r="AD104" i="81"/>
  <c r="AH96" i="81"/>
  <c r="AT88" i="81"/>
  <c r="P80" i="81"/>
  <c r="AF72" i="81"/>
  <c r="AP64" i="81"/>
  <c r="J64" i="81"/>
  <c r="AD56" i="81"/>
  <c r="P48" i="81"/>
  <c r="AJ40" i="81"/>
  <c r="J40" i="81"/>
  <c r="AN32" i="81"/>
  <c r="N32" i="81"/>
  <c r="AT24" i="81"/>
  <c r="V24" i="81"/>
  <c r="AD16" i="81"/>
  <c r="R24" i="81"/>
  <c r="AR48" i="81"/>
  <c r="X24" i="81"/>
  <c r="AB16" i="81"/>
  <c r="N40" i="81"/>
  <c r="AB56" i="81"/>
  <c r="AJ72" i="81"/>
  <c r="Z112" i="81"/>
  <c r="Z120" i="81"/>
  <c r="R32" i="81"/>
  <c r="AJ32" i="81"/>
  <c r="AN64" i="81"/>
  <c r="AL88" i="81"/>
  <c r="AP32" i="81"/>
  <c r="Z96" i="81"/>
  <c r="AH16" i="81"/>
  <c r="AF40" i="81"/>
  <c r="AL56" i="81"/>
  <c r="L80" i="81"/>
  <c r="J32" i="81"/>
  <c r="AL40" i="81"/>
  <c r="H64" i="81"/>
  <c r="R80" i="81"/>
  <c r="I160" i="81"/>
  <c r="E165" i="81"/>
  <c r="X176" i="71"/>
  <c r="Y176" i="71"/>
  <c r="X177" i="71"/>
  <c r="Y177" i="71"/>
  <c r="X178" i="71"/>
  <c r="Y178" i="71"/>
  <c r="X179" i="71"/>
  <c r="Y179" i="71"/>
  <c r="X180" i="71"/>
  <c r="Y180" i="71"/>
  <c r="X181" i="71"/>
  <c r="Y181" i="71"/>
  <c r="X182" i="71"/>
  <c r="Y182" i="71"/>
  <c r="X183" i="71"/>
  <c r="Y183" i="71"/>
  <c r="X184" i="71"/>
  <c r="Y184" i="71"/>
  <c r="X185" i="71"/>
  <c r="Y185" i="71"/>
  <c r="X186" i="71"/>
  <c r="Y186" i="71"/>
  <c r="A185" i="71"/>
  <c r="A184" i="71"/>
  <c r="A183" i="71"/>
  <c r="A182" i="71"/>
  <c r="A181" i="71"/>
  <c r="A177" i="71"/>
  <c r="A178" i="71"/>
  <c r="A179" i="71"/>
  <c r="A180" i="71"/>
  <c r="A186" i="71"/>
  <c r="A176" i="71"/>
  <c r="D9" i="38"/>
  <c r="D10" i="38"/>
  <c r="D11" i="38"/>
  <c r="D12" i="38"/>
  <c r="D20" i="45" s="1"/>
  <c r="D17" i="38"/>
  <c r="D33" i="45" s="1"/>
  <c r="D18" i="38"/>
  <c r="D11" i="45" s="1"/>
  <c r="D5" i="38"/>
  <c r="I120" i="38" l="1"/>
  <c r="H148" i="38"/>
  <c r="I148" i="38"/>
  <c r="H133" i="38"/>
  <c r="I133" i="38"/>
  <c r="H138" i="38"/>
  <c r="I138" i="38"/>
  <c r="H128" i="38"/>
  <c r="I128" i="38"/>
  <c r="I121" i="38"/>
  <c r="H121" i="38"/>
  <c r="H83" i="38"/>
  <c r="D81" i="45"/>
  <c r="H99" i="38"/>
  <c r="I99" i="38"/>
  <c r="I96" i="38"/>
  <c r="H96" i="38"/>
  <c r="H92" i="38"/>
  <c r="I92" i="38"/>
  <c r="H88" i="38"/>
  <c r="I88" i="38"/>
  <c r="I83" i="38"/>
  <c r="I82" i="38"/>
  <c r="H82" i="38"/>
  <c r="I78" i="38"/>
  <c r="H78" i="38"/>
  <c r="I74" i="38"/>
  <c r="H74" i="38"/>
  <c r="I71" i="38"/>
  <c r="H71" i="38"/>
  <c r="H26" i="38"/>
  <c r="D31" i="45"/>
  <c r="I10" i="38"/>
  <c r="D27" i="45"/>
  <c r="I9" i="38"/>
  <c r="D26" i="45"/>
  <c r="I5" i="38"/>
  <c r="D25" i="45"/>
  <c r="I11" i="38"/>
  <c r="D24" i="45"/>
  <c r="I6" i="38"/>
  <c r="D23" i="45"/>
  <c r="I56" i="38"/>
  <c r="H56" i="38"/>
  <c r="I8" i="38"/>
  <c r="D22" i="45"/>
  <c r="I7" i="38"/>
  <c r="D21" i="45"/>
  <c r="I26" i="38"/>
  <c r="I22" i="38"/>
  <c r="H22" i="38"/>
  <c r="I20" i="38"/>
  <c r="H20" i="38"/>
  <c r="H18" i="38"/>
  <c r="I18" i="38"/>
  <c r="H17" i="38"/>
  <c r="I17" i="38"/>
  <c r="I12" i="38"/>
  <c r="H12" i="38"/>
  <c r="H11" i="38"/>
  <c r="H8" i="38"/>
  <c r="H9" i="38"/>
  <c r="H6" i="38"/>
  <c r="H5" i="38"/>
  <c r="H10" i="38"/>
  <c r="H7" i="38"/>
  <c r="N61" i="33"/>
  <c r="N58" i="33"/>
  <c r="N57" i="33"/>
  <c r="N56" i="33"/>
  <c r="N55" i="33"/>
  <c r="N54" i="33"/>
  <c r="N52" i="33"/>
  <c r="N53" i="33"/>
  <c r="I165" i="81"/>
  <c r="H3" i="38" l="1"/>
  <c r="I3" i="38"/>
  <c r="X173" i="71"/>
  <c r="Y173" i="71"/>
  <c r="X174" i="71"/>
  <c r="Y174" i="71"/>
  <c r="X175" i="71"/>
  <c r="Y175" i="71"/>
  <c r="A175" i="71"/>
  <c r="A174" i="71"/>
  <c r="A173" i="71"/>
  <c r="B54" i="32"/>
  <c r="C31" i="66"/>
  <c r="C30" i="66"/>
  <c r="C24" i="66"/>
  <c r="C23" i="66"/>
  <c r="C22" i="66"/>
  <c r="C19" i="66"/>
  <c r="C18" i="66"/>
  <c r="C15" i="66"/>
  <c r="C12" i="66"/>
  <c r="C11" i="66"/>
  <c r="C10" i="66"/>
  <c r="C9" i="66"/>
  <c r="C6" i="66"/>
  <c r="C5" i="66"/>
  <c r="C4" i="66"/>
  <c r="C3" i="66"/>
  <c r="O14" i="73" l="1"/>
  <c r="A172" i="71" l="1"/>
  <c r="A171" i="71"/>
  <c r="A170" i="71"/>
  <c r="A169" i="71"/>
  <c r="X169" i="71"/>
  <c r="Y169" i="71"/>
  <c r="X170" i="71"/>
  <c r="Y170" i="71"/>
  <c r="X171" i="71"/>
  <c r="Y171" i="71"/>
  <c r="X172" i="71"/>
  <c r="Y172" i="71"/>
  <c r="A303" i="76"/>
  <c r="A302" i="76"/>
  <c r="A301" i="76"/>
  <c r="A300" i="76"/>
  <c r="A299" i="76"/>
  <c r="A298" i="76"/>
  <c r="A297" i="76"/>
  <c r="A296" i="76"/>
  <c r="A295" i="76"/>
  <c r="A294" i="76"/>
  <c r="A293" i="76"/>
  <c r="A292" i="76"/>
  <c r="A291" i="76"/>
  <c r="A290" i="76"/>
  <c r="A289" i="76"/>
  <c r="A288" i="76"/>
  <c r="A287" i="76"/>
  <c r="A286" i="76"/>
  <c r="A285" i="76"/>
  <c r="A284" i="76"/>
  <c r="A283" i="76"/>
  <c r="A282" i="76"/>
  <c r="A281" i="76"/>
  <c r="A280" i="76"/>
  <c r="A279" i="76"/>
  <c r="A278" i="76"/>
  <c r="A277" i="76"/>
  <c r="A276" i="76"/>
  <c r="A275" i="76"/>
  <c r="A274" i="76"/>
  <c r="A273" i="76"/>
  <c r="A272" i="76"/>
  <c r="A271" i="76"/>
  <c r="A270" i="76"/>
  <c r="A269" i="76"/>
  <c r="A268" i="76"/>
  <c r="A267" i="76"/>
  <c r="A266" i="76"/>
  <c r="A265" i="76"/>
  <c r="A264" i="76"/>
  <c r="A263" i="76"/>
  <c r="A262" i="76"/>
  <c r="A261" i="76"/>
  <c r="A260" i="76"/>
  <c r="A259" i="76"/>
  <c r="A258" i="76"/>
  <c r="A257" i="76"/>
  <c r="A256" i="76"/>
  <c r="A255" i="76"/>
  <c r="A254" i="76"/>
  <c r="A253" i="76"/>
  <c r="A252" i="76"/>
  <c r="A251" i="76"/>
  <c r="A250" i="76"/>
  <c r="A249" i="76"/>
  <c r="A248" i="76"/>
  <c r="A247" i="76"/>
  <c r="A246" i="76"/>
  <c r="A245" i="76"/>
  <c r="A244" i="76"/>
  <c r="A243" i="76"/>
  <c r="A242" i="76"/>
  <c r="A241" i="76"/>
  <c r="A240" i="76"/>
  <c r="A239" i="76"/>
  <c r="A238" i="76"/>
  <c r="A237" i="76"/>
  <c r="A236" i="76"/>
  <c r="A235" i="76"/>
  <c r="A234" i="76"/>
  <c r="A233" i="76"/>
  <c r="A232" i="76"/>
  <c r="A231" i="76"/>
  <c r="A230" i="76"/>
  <c r="A229" i="76"/>
  <c r="A228" i="76"/>
  <c r="A227" i="76"/>
  <c r="A226" i="76"/>
  <c r="A225" i="76"/>
  <c r="A224" i="76"/>
  <c r="A223" i="76"/>
  <c r="A222" i="76"/>
  <c r="A221" i="76"/>
  <c r="A220" i="76"/>
  <c r="A219" i="76"/>
  <c r="A218" i="76"/>
  <c r="A217" i="76"/>
  <c r="A216" i="76"/>
  <c r="A215" i="76"/>
  <c r="A214" i="76"/>
  <c r="A213" i="76"/>
  <c r="A212" i="76"/>
  <c r="A211" i="76"/>
  <c r="A210" i="76"/>
  <c r="A209" i="76"/>
  <c r="A208" i="76"/>
  <c r="A207" i="76"/>
  <c r="A206" i="76"/>
  <c r="A205" i="76"/>
  <c r="A204" i="76"/>
  <c r="A203" i="76"/>
  <c r="A202" i="76"/>
  <c r="A201" i="76"/>
  <c r="A200" i="76"/>
  <c r="A199" i="76"/>
  <c r="A198" i="76"/>
  <c r="A197" i="76"/>
  <c r="A196" i="76"/>
  <c r="A195" i="76"/>
  <c r="A194" i="76"/>
  <c r="A193" i="76"/>
  <c r="A192" i="76"/>
  <c r="A191" i="76"/>
  <c r="A190" i="76"/>
  <c r="A189" i="76"/>
  <c r="A188" i="76"/>
  <c r="A187" i="76"/>
  <c r="A186" i="76"/>
  <c r="A185" i="76"/>
  <c r="A184" i="76"/>
  <c r="A183" i="76"/>
  <c r="A182" i="76"/>
  <c r="A181" i="76"/>
  <c r="A180" i="76"/>
  <c r="A179" i="76"/>
  <c r="A178" i="76"/>
  <c r="A177" i="76"/>
  <c r="A176" i="76"/>
  <c r="A175" i="76"/>
  <c r="A174" i="76"/>
  <c r="A173" i="76"/>
  <c r="A172" i="76"/>
  <c r="A171" i="76"/>
  <c r="A170" i="76"/>
  <c r="A169" i="76"/>
  <c r="A168" i="76"/>
  <c r="A167" i="76"/>
  <c r="A166" i="76"/>
  <c r="A165" i="76"/>
  <c r="A164" i="76"/>
  <c r="A163" i="76"/>
  <c r="A162" i="76"/>
  <c r="A161" i="76"/>
  <c r="A160" i="76"/>
  <c r="A159" i="76"/>
  <c r="A158" i="76"/>
  <c r="A157" i="76"/>
  <c r="A156" i="76"/>
  <c r="A155" i="76"/>
  <c r="A154" i="76"/>
  <c r="A153" i="76"/>
  <c r="A152" i="76"/>
  <c r="A151" i="76"/>
  <c r="A150" i="76"/>
  <c r="A149" i="76"/>
  <c r="A148" i="76"/>
  <c r="A147" i="76"/>
  <c r="A146" i="76"/>
  <c r="A145" i="76"/>
  <c r="A144" i="76"/>
  <c r="A143" i="76"/>
  <c r="A142" i="76"/>
  <c r="A141" i="76"/>
  <c r="A140" i="76"/>
  <c r="A139" i="76"/>
  <c r="A138" i="76"/>
  <c r="A137" i="76"/>
  <c r="A136" i="76"/>
  <c r="A135" i="76"/>
  <c r="A134" i="76"/>
  <c r="A133" i="76"/>
  <c r="A132" i="76"/>
  <c r="A131" i="76"/>
  <c r="A130" i="76"/>
  <c r="A129" i="76"/>
  <c r="A128" i="76"/>
  <c r="A127" i="76"/>
  <c r="A126" i="76"/>
  <c r="A125" i="76"/>
  <c r="A124" i="76"/>
  <c r="A123" i="76"/>
  <c r="A122" i="76"/>
  <c r="A121" i="76"/>
  <c r="A120" i="76"/>
  <c r="A119" i="76"/>
  <c r="A118" i="76"/>
  <c r="A117" i="76"/>
  <c r="A116" i="76"/>
  <c r="A115" i="76"/>
  <c r="A114" i="76"/>
  <c r="A113" i="76"/>
  <c r="A112" i="76"/>
  <c r="A111" i="76"/>
  <c r="A110" i="76"/>
  <c r="A109" i="76"/>
  <c r="A108" i="76"/>
  <c r="A107" i="76"/>
  <c r="A106" i="76"/>
  <c r="A105" i="76"/>
  <c r="A104" i="76"/>
  <c r="A103" i="76"/>
  <c r="A102" i="76"/>
  <c r="A101" i="76"/>
  <c r="A100" i="76"/>
  <c r="A99" i="76"/>
  <c r="A98" i="76"/>
  <c r="A97" i="76"/>
  <c r="A96" i="76"/>
  <c r="A95" i="76"/>
  <c r="A94" i="76"/>
  <c r="A93" i="76"/>
  <c r="A92" i="76"/>
  <c r="A91" i="76"/>
  <c r="A90" i="76"/>
  <c r="A89" i="76"/>
  <c r="A88" i="76"/>
  <c r="A87" i="76"/>
  <c r="A86" i="76"/>
  <c r="A85" i="76"/>
  <c r="A84" i="76"/>
  <c r="A83" i="76"/>
  <c r="A82" i="76"/>
  <c r="A81" i="76"/>
  <c r="A80" i="76"/>
  <c r="A79" i="76"/>
  <c r="A78" i="76"/>
  <c r="A77" i="76"/>
  <c r="A76" i="76"/>
  <c r="A75" i="76"/>
  <c r="A74" i="76"/>
  <c r="A73" i="76"/>
  <c r="A72" i="76"/>
  <c r="A71" i="76"/>
  <c r="A70" i="76"/>
  <c r="A69" i="76"/>
  <c r="A68" i="76"/>
  <c r="A67" i="76"/>
  <c r="A66" i="76"/>
  <c r="A65" i="76"/>
  <c r="A64" i="76"/>
  <c r="A63" i="76"/>
  <c r="A62" i="76"/>
  <c r="A61" i="76"/>
  <c r="A60" i="76"/>
  <c r="A59" i="76"/>
  <c r="A58" i="76"/>
  <c r="A57" i="76"/>
  <c r="A56" i="76"/>
  <c r="A55" i="76"/>
  <c r="A54" i="76"/>
  <c r="A53" i="76"/>
  <c r="A52" i="76"/>
  <c r="A51" i="76"/>
  <c r="A50" i="76"/>
  <c r="A49" i="76"/>
  <c r="A48" i="76"/>
  <c r="A47" i="76"/>
  <c r="A46" i="76"/>
  <c r="A45" i="76"/>
  <c r="A44" i="76"/>
  <c r="A43" i="76"/>
  <c r="A42" i="76"/>
  <c r="A41" i="76"/>
  <c r="A40" i="76"/>
  <c r="A39" i="76"/>
  <c r="A38" i="76"/>
  <c r="A37" i="76"/>
  <c r="A36" i="76"/>
  <c r="A35" i="76"/>
  <c r="A34" i="76"/>
  <c r="A33" i="76"/>
  <c r="A32" i="76"/>
  <c r="A31" i="76"/>
  <c r="A30" i="76"/>
  <c r="A29" i="76"/>
  <c r="A28" i="76"/>
  <c r="A27" i="76"/>
  <c r="A26" i="76"/>
  <c r="A25" i="76"/>
  <c r="A24" i="76"/>
  <c r="A23" i="76"/>
  <c r="A22" i="76"/>
  <c r="A21" i="76"/>
  <c r="A20" i="76"/>
  <c r="A19" i="76"/>
  <c r="A18" i="76"/>
  <c r="A17" i="76"/>
  <c r="A16" i="76"/>
  <c r="A15" i="76"/>
  <c r="A14" i="76"/>
  <c r="A13" i="76"/>
  <c r="A12" i="76"/>
  <c r="A11" i="76"/>
  <c r="A10" i="76"/>
  <c r="A9" i="76"/>
  <c r="A8" i="76"/>
  <c r="A7" i="76"/>
  <c r="A6" i="76"/>
  <c r="A5" i="76"/>
  <c r="J42" i="75"/>
  <c r="K42" i="75" s="1"/>
  <c r="H42" i="75"/>
  <c r="J41" i="75"/>
  <c r="K41" i="75" s="1"/>
  <c r="H41" i="75"/>
  <c r="J40" i="75"/>
  <c r="K40" i="75" s="1"/>
  <c r="H40" i="75"/>
  <c r="K39" i="75"/>
  <c r="H39" i="75"/>
  <c r="J38" i="75"/>
  <c r="K38" i="75" s="1"/>
  <c r="H38" i="75"/>
  <c r="J37" i="75"/>
  <c r="K37" i="75" s="1"/>
  <c r="H37" i="75"/>
  <c r="J36" i="75"/>
  <c r="K36" i="75" s="1"/>
  <c r="H36" i="75"/>
  <c r="J35" i="75"/>
  <c r="K35" i="75" s="1"/>
  <c r="H35" i="75"/>
  <c r="J34" i="75"/>
  <c r="K34" i="75" s="1"/>
  <c r="H34" i="75"/>
  <c r="J33" i="75"/>
  <c r="K33" i="75" s="1"/>
  <c r="H33" i="75"/>
  <c r="J32" i="75"/>
  <c r="K32" i="75" s="1"/>
  <c r="H32" i="75"/>
  <c r="J31" i="75"/>
  <c r="K31" i="75" s="1"/>
  <c r="H31" i="75"/>
  <c r="J30" i="75"/>
  <c r="K30" i="75" s="1"/>
  <c r="H30" i="75"/>
  <c r="J29" i="75"/>
  <c r="K29" i="75" s="1"/>
  <c r="H29" i="75"/>
  <c r="J28" i="75"/>
  <c r="K28" i="75" s="1"/>
  <c r="H28" i="75"/>
  <c r="J27" i="75"/>
  <c r="K27" i="75" s="1"/>
  <c r="H27" i="75"/>
  <c r="J26" i="75"/>
  <c r="K26" i="75" s="1"/>
  <c r="H26" i="75"/>
  <c r="J25" i="75"/>
  <c r="K25" i="75" s="1"/>
  <c r="H25" i="75"/>
  <c r="J24" i="75"/>
  <c r="K24" i="75" s="1"/>
  <c r="H24" i="75"/>
  <c r="J23" i="75"/>
  <c r="K23" i="75" s="1"/>
  <c r="H23" i="75"/>
  <c r="J22" i="75"/>
  <c r="K22" i="75" s="1"/>
  <c r="H22" i="75"/>
  <c r="J21" i="75"/>
  <c r="K21" i="75" s="1"/>
  <c r="H21" i="75"/>
  <c r="J20" i="75"/>
  <c r="K20" i="75" s="1"/>
  <c r="H20" i="75"/>
  <c r="J19" i="75"/>
  <c r="K19" i="75" s="1"/>
  <c r="H19" i="75"/>
  <c r="J18" i="75"/>
  <c r="K18" i="75" s="1"/>
  <c r="H18" i="75"/>
  <c r="J17" i="75"/>
  <c r="K17" i="75" s="1"/>
  <c r="H17" i="75"/>
  <c r="J16" i="75"/>
  <c r="K16" i="75" s="1"/>
  <c r="H16" i="75"/>
  <c r="J15" i="75"/>
  <c r="K15" i="75" s="1"/>
  <c r="H15" i="75"/>
  <c r="J14" i="75"/>
  <c r="K14" i="75" s="1"/>
  <c r="H14" i="75"/>
  <c r="J13" i="75"/>
  <c r="K13" i="75" s="1"/>
  <c r="H13" i="75"/>
  <c r="J12" i="75"/>
  <c r="K12" i="75" s="1"/>
  <c r="H12" i="75"/>
  <c r="J11" i="75"/>
  <c r="K11" i="75" s="1"/>
  <c r="H11" i="75"/>
  <c r="J9" i="75"/>
  <c r="K9" i="75" s="1"/>
  <c r="H9" i="75"/>
  <c r="J8" i="75"/>
  <c r="K8" i="75" s="1"/>
  <c r="G2" i="75"/>
  <c r="J6" i="75"/>
  <c r="K6" i="75" s="1"/>
  <c r="H6" i="75"/>
  <c r="A6" i="75"/>
  <c r="A7" i="75" s="1"/>
  <c r="A8" i="75" s="1"/>
  <c r="A9" i="75" s="1"/>
  <c r="J5" i="75"/>
  <c r="H5" i="75"/>
  <c r="D2" i="75"/>
  <c r="X165" i="71"/>
  <c r="Y165" i="71"/>
  <c r="X166" i="71"/>
  <c r="Y166" i="71"/>
  <c r="X167" i="71"/>
  <c r="Y167" i="71"/>
  <c r="X168" i="71"/>
  <c r="Y168" i="71"/>
  <c r="A168" i="71"/>
  <c r="A167" i="71"/>
  <c r="A166" i="71"/>
  <c r="A165" i="71"/>
  <c r="X160" i="71"/>
  <c r="Y160" i="71"/>
  <c r="X161" i="71"/>
  <c r="Y161" i="71"/>
  <c r="X162" i="71"/>
  <c r="Y162" i="71"/>
  <c r="X163" i="71"/>
  <c r="Y163" i="71"/>
  <c r="X164" i="71"/>
  <c r="Y164" i="71"/>
  <c r="A164" i="71"/>
  <c r="A163" i="71"/>
  <c r="A162" i="71"/>
  <c r="A161" i="71"/>
  <c r="X157" i="71"/>
  <c r="Y157" i="71"/>
  <c r="X158" i="71"/>
  <c r="Y158" i="71"/>
  <c r="A158" i="71"/>
  <c r="I45" i="33"/>
  <c r="A157" i="71"/>
  <c r="K15" i="26"/>
  <c r="Y156" i="71"/>
  <c r="X156" i="71"/>
  <c r="Y155" i="71"/>
  <c r="X155" i="71"/>
  <c r="A156" i="71"/>
  <c r="A155" i="71"/>
  <c r="X151" i="71"/>
  <c r="Y151" i="71"/>
  <c r="X152" i="71"/>
  <c r="Y152" i="71"/>
  <c r="X153" i="71"/>
  <c r="Y153" i="71"/>
  <c r="X154" i="71"/>
  <c r="Y154" i="71"/>
  <c r="A154" i="71"/>
  <c r="A153" i="71"/>
  <c r="A152" i="71"/>
  <c r="A151" i="71"/>
  <c r="X147" i="71"/>
  <c r="Y147" i="71"/>
  <c r="X148" i="71"/>
  <c r="Y148" i="71"/>
  <c r="X149" i="71"/>
  <c r="Y149" i="71"/>
  <c r="X150" i="71"/>
  <c r="Y150" i="71"/>
  <c r="A150" i="71"/>
  <c r="A149" i="71"/>
  <c r="A148" i="71"/>
  <c r="A147" i="71"/>
  <c r="Y146" i="71"/>
  <c r="X146" i="71"/>
  <c r="Y145" i="71"/>
  <c r="X145" i="71"/>
  <c r="Q3" i="33"/>
  <c r="A146" i="71"/>
  <c r="A145" i="71"/>
  <c r="C8" i="66"/>
  <c r="C7" i="66"/>
  <c r="Y144" i="71"/>
  <c r="X144" i="71"/>
  <c r="A144" i="71"/>
  <c r="Y143" i="71"/>
  <c r="X143" i="71"/>
  <c r="Y142" i="71"/>
  <c r="X142" i="71"/>
  <c r="Y141" i="71"/>
  <c r="X141" i="71"/>
  <c r="Y140" i="71"/>
  <c r="X140" i="71"/>
  <c r="A143" i="71"/>
  <c r="A142" i="71"/>
  <c r="A141" i="71"/>
  <c r="A140" i="71"/>
  <c r="J43" i="33"/>
  <c r="X135" i="71"/>
  <c r="Y135" i="71"/>
  <c r="X136" i="71"/>
  <c r="Y136" i="71"/>
  <c r="X137" i="71"/>
  <c r="Y137" i="71"/>
  <c r="X138" i="71"/>
  <c r="Y138" i="71"/>
  <c r="X139" i="71"/>
  <c r="Y139" i="71"/>
  <c r="A139" i="71"/>
  <c r="A138" i="71"/>
  <c r="A137" i="71"/>
  <c r="A136" i="71"/>
  <c r="A135" i="71"/>
  <c r="E45" i="31"/>
  <c r="F45" i="31" s="1"/>
  <c r="D45" i="32" s="1"/>
  <c r="E54" i="31"/>
  <c r="F54" i="31" s="1"/>
  <c r="B54" i="31"/>
  <c r="E53" i="31"/>
  <c r="F53" i="31" s="1"/>
  <c r="B53" i="31"/>
  <c r="E52" i="31"/>
  <c r="E51" i="31"/>
  <c r="F51" i="31" s="1"/>
  <c r="E50" i="31"/>
  <c r="F50" i="31" s="1"/>
  <c r="E49" i="31"/>
  <c r="F49" i="31" s="1"/>
  <c r="E48" i="31"/>
  <c r="E47" i="31"/>
  <c r="E46" i="31"/>
  <c r="F46" i="31" s="1"/>
  <c r="E44" i="31"/>
  <c r="E43" i="31"/>
  <c r="E42" i="31"/>
  <c r="Y134" i="71"/>
  <c r="X134" i="71"/>
  <c r="A134" i="71"/>
  <c r="Y133" i="71"/>
  <c r="X133" i="71"/>
  <c r="A133" i="71"/>
  <c r="I40" i="33"/>
  <c r="Y128" i="71"/>
  <c r="Y129" i="71"/>
  <c r="Y130" i="71"/>
  <c r="Y131" i="71"/>
  <c r="Y132" i="71"/>
  <c r="X132" i="71"/>
  <c r="X131" i="71"/>
  <c r="X130" i="71"/>
  <c r="X129" i="71"/>
  <c r="X128" i="71"/>
  <c r="A132" i="71"/>
  <c r="A131" i="71"/>
  <c r="A130" i="71"/>
  <c r="A129" i="71"/>
  <c r="A128" i="71"/>
  <c r="A127" i="71"/>
  <c r="A126" i="71"/>
  <c r="A125" i="71"/>
  <c r="Y127" i="71"/>
  <c r="X127" i="71"/>
  <c r="Y126" i="71"/>
  <c r="X126" i="71"/>
  <c r="Y125" i="71"/>
  <c r="X125" i="71"/>
  <c r="J38" i="33"/>
  <c r="K44" i="33"/>
  <c r="Y124" i="71"/>
  <c r="Y123" i="71"/>
  <c r="Y122" i="71"/>
  <c r="X124" i="71"/>
  <c r="X123" i="71"/>
  <c r="X122" i="71"/>
  <c r="A124" i="71"/>
  <c r="A123" i="71"/>
  <c r="A122" i="71"/>
  <c r="Y121" i="71"/>
  <c r="X121" i="71"/>
  <c r="Y120" i="71"/>
  <c r="X120" i="71"/>
  <c r="A121" i="71"/>
  <c r="A120" i="71"/>
  <c r="Y119" i="71"/>
  <c r="Y118" i="71"/>
  <c r="Y117" i="71"/>
  <c r="X119" i="71"/>
  <c r="X118" i="71"/>
  <c r="X117" i="71"/>
  <c r="A119" i="71"/>
  <c r="A118" i="71"/>
  <c r="A117" i="71"/>
  <c r="X114" i="71"/>
  <c r="Y114" i="71"/>
  <c r="X115" i="71"/>
  <c r="Y115" i="71"/>
  <c r="X116" i="71"/>
  <c r="Y116" i="71"/>
  <c r="X113" i="71"/>
  <c r="Y113" i="71"/>
  <c r="A116" i="71"/>
  <c r="A115" i="71"/>
  <c r="A114" i="71"/>
  <c r="X104" i="71"/>
  <c r="Y104" i="71"/>
  <c r="X105" i="71"/>
  <c r="Y105" i="71"/>
  <c r="X106" i="71"/>
  <c r="Y106" i="71"/>
  <c r="X107" i="71"/>
  <c r="Y107" i="71"/>
  <c r="X108" i="71"/>
  <c r="Y108" i="71"/>
  <c r="X109" i="71"/>
  <c r="Y109" i="71"/>
  <c r="X110" i="71"/>
  <c r="Y110" i="71"/>
  <c r="X111" i="71"/>
  <c r="Y111" i="71"/>
  <c r="X112" i="71"/>
  <c r="Y112" i="71"/>
  <c r="X103" i="71"/>
  <c r="Y103" i="71"/>
  <c r="M37" i="33"/>
  <c r="A113" i="71"/>
  <c r="A112" i="71"/>
  <c r="F3" i="73"/>
  <c r="H50" i="73"/>
  <c r="I49" i="73"/>
  <c r="D50" i="73"/>
  <c r="H48" i="73"/>
  <c r="I47" i="73" s="1"/>
  <c r="D48" i="73"/>
  <c r="H46" i="73"/>
  <c r="I45" i="73" s="1"/>
  <c r="I43" i="73"/>
  <c r="D44" i="73"/>
  <c r="H40" i="73"/>
  <c r="I39" i="73" s="1"/>
  <c r="D40" i="73"/>
  <c r="H38" i="73"/>
  <c r="I37" i="73" s="1"/>
  <c r="H36" i="73"/>
  <c r="I35" i="73" s="1"/>
  <c r="D36" i="73"/>
  <c r="D34" i="73"/>
  <c r="A33" i="73"/>
  <c r="A35" i="73"/>
  <c r="A37" i="73" s="1"/>
  <c r="A39" i="73" s="1"/>
  <c r="A41" i="73" s="1"/>
  <c r="A43" i="73" s="1"/>
  <c r="A45" i="73" s="1"/>
  <c r="A47" i="73" s="1"/>
  <c r="A49" i="73" s="1"/>
  <c r="H30" i="73"/>
  <c r="I30" i="73" s="1"/>
  <c r="H28" i="73"/>
  <c r="H26" i="73"/>
  <c r="I26" i="73" s="1"/>
  <c r="I23" i="73"/>
  <c r="I22" i="73"/>
  <c r="H20" i="73"/>
  <c r="I19" i="73" s="1"/>
  <c r="I17" i="73"/>
  <c r="M16" i="73"/>
  <c r="I15" i="73"/>
  <c r="U14" i="73"/>
  <c r="S14" i="73"/>
  <c r="Q14" i="73"/>
  <c r="P14" i="73"/>
  <c r="M14" i="73"/>
  <c r="I12" i="73"/>
  <c r="M11" i="73"/>
  <c r="I11" i="73" s="1"/>
  <c r="K4" i="73"/>
  <c r="L4" i="73"/>
  <c r="M4" i="73"/>
  <c r="N4" i="73" s="1"/>
  <c r="O4" i="73" s="1"/>
  <c r="P4" i="73" s="1"/>
  <c r="Q4" i="73" s="1"/>
  <c r="R4" i="73" s="1"/>
  <c r="S4" i="73" s="1"/>
  <c r="T4" i="73" s="1"/>
  <c r="U4" i="73" s="1"/>
  <c r="V4" i="73" s="1"/>
  <c r="W4" i="73" s="1"/>
  <c r="X4" i="73" s="1"/>
  <c r="Y4" i="73" s="1"/>
  <c r="Z4" i="73" s="1"/>
  <c r="AA4" i="73" s="1"/>
  <c r="AB4" i="73" s="1"/>
  <c r="AC4" i="73" s="1"/>
  <c r="AD4" i="73" s="1"/>
  <c r="AE4" i="73" s="1"/>
  <c r="I28" i="73"/>
  <c r="I27" i="73"/>
  <c r="D7" i="32"/>
  <c r="D8" i="32"/>
  <c r="D9" i="32"/>
  <c r="D14" i="32"/>
  <c r="D15" i="32"/>
  <c r="D16" i="32"/>
  <c r="D17" i="32"/>
  <c r="D18" i="32"/>
  <c r="D19" i="32"/>
  <c r="D20" i="32"/>
  <c r="D21" i="32"/>
  <c r="D22" i="32"/>
  <c r="D23" i="32"/>
  <c r="D24" i="32"/>
  <c r="D25" i="32"/>
  <c r="D26" i="32"/>
  <c r="D27" i="32"/>
  <c r="D28" i="32"/>
  <c r="D29" i="32"/>
  <c r="D30" i="32"/>
  <c r="D31" i="32"/>
  <c r="D32" i="32"/>
  <c r="D33" i="32"/>
  <c r="D34" i="32"/>
  <c r="D35" i="32"/>
  <c r="D36" i="32"/>
  <c r="D37" i="32"/>
  <c r="D38" i="32"/>
  <c r="D39" i="32"/>
  <c r="D40" i="32"/>
  <c r="D41" i="32"/>
  <c r="D6" i="32"/>
  <c r="A111" i="71"/>
  <c r="A110" i="71"/>
  <c r="A109" i="71"/>
  <c r="A108" i="71"/>
  <c r="K39" i="33"/>
  <c r="K35" i="33"/>
  <c r="A107" i="71"/>
  <c r="A106" i="71"/>
  <c r="A105" i="71"/>
  <c r="A104" i="71"/>
  <c r="A103" i="71"/>
  <c r="A102" i="71"/>
  <c r="X102" i="71"/>
  <c r="Y102" i="71"/>
  <c r="X98" i="71"/>
  <c r="Y98" i="71"/>
  <c r="X99" i="71"/>
  <c r="Y99" i="71"/>
  <c r="X100" i="71"/>
  <c r="Y100" i="71"/>
  <c r="X101" i="71"/>
  <c r="Y101" i="71"/>
  <c r="D6" i="37"/>
  <c r="L33" i="33"/>
  <c r="X97" i="71"/>
  <c r="Y97" i="71"/>
  <c r="X96" i="71"/>
  <c r="Y96" i="71"/>
  <c r="X95" i="71"/>
  <c r="Y95" i="71"/>
  <c r="X94" i="71"/>
  <c r="Y94" i="71"/>
  <c r="X93" i="71"/>
  <c r="Y93" i="71"/>
  <c r="X92" i="71"/>
  <c r="Y92" i="71"/>
  <c r="M32" i="33"/>
  <c r="X91" i="71"/>
  <c r="Y91" i="71"/>
  <c r="X90" i="71"/>
  <c r="Y90" i="71"/>
  <c r="X89" i="71"/>
  <c r="Y89" i="71"/>
  <c r="L31" i="33"/>
  <c r="X88" i="71"/>
  <c r="Y88" i="71"/>
  <c r="X87" i="71"/>
  <c r="Y87" i="71"/>
  <c r="X86" i="71"/>
  <c r="Y86" i="71"/>
  <c r="X85" i="71"/>
  <c r="Y85" i="71"/>
  <c r="AG39" i="33"/>
  <c r="AG35" i="33"/>
  <c r="AG34" i="33"/>
  <c r="AG33" i="33"/>
  <c r="AG32" i="33"/>
  <c r="AG31" i="33"/>
  <c r="AG30" i="33"/>
  <c r="AG29" i="33"/>
  <c r="AG28" i="33"/>
  <c r="AG27" i="33"/>
  <c r="AG26" i="33"/>
  <c r="AG25" i="33"/>
  <c r="AG24" i="33"/>
  <c r="AG23" i="33"/>
  <c r="AG22" i="33"/>
  <c r="AG21" i="33"/>
  <c r="AG20" i="33"/>
  <c r="AG19" i="33"/>
  <c r="AG18" i="33"/>
  <c r="AG17" i="33"/>
  <c r="AG16" i="33"/>
  <c r="AG15" i="33"/>
  <c r="AG14" i="33"/>
  <c r="AG13" i="33"/>
  <c r="AG12" i="33"/>
  <c r="AG11" i="33"/>
  <c r="AG10" i="33"/>
  <c r="AG9" i="33"/>
  <c r="AG8" i="33"/>
  <c r="AG6" i="33"/>
  <c r="AG5" i="33"/>
  <c r="AG7" i="33"/>
  <c r="AI8" i="71"/>
  <c r="AC13" i="71" s="1"/>
  <c r="AJ8" i="71"/>
  <c r="AD63" i="71" s="1"/>
  <c r="AK8" i="71"/>
  <c r="AE23" i="71" s="1"/>
  <c r="AI9" i="71"/>
  <c r="AJ9" i="71"/>
  <c r="AK9" i="71"/>
  <c r="AE7" i="71" s="1"/>
  <c r="AI10" i="71"/>
  <c r="AC103" i="71" s="1"/>
  <c r="AJ10" i="71"/>
  <c r="AK10" i="71"/>
  <c r="AE103" i="71" s="1"/>
  <c r="AK5" i="71"/>
  <c r="AJ5" i="71"/>
  <c r="AI5" i="71"/>
  <c r="AK4" i="71"/>
  <c r="AE102" i="71" s="1"/>
  <c r="AJ4" i="71"/>
  <c r="AD102" i="71" s="1"/>
  <c r="AI4" i="71"/>
  <c r="AC102" i="71" s="1"/>
  <c r="AK7" i="71"/>
  <c r="AJ7" i="71"/>
  <c r="AI7" i="71"/>
  <c r="AC66" i="71" s="1"/>
  <c r="AK6" i="71"/>
  <c r="AJ6" i="71"/>
  <c r="AI6" i="71"/>
  <c r="X84" i="71"/>
  <c r="Y84" i="71"/>
  <c r="X82" i="71"/>
  <c r="Y82" i="71"/>
  <c r="Y83" i="71"/>
  <c r="X83" i="71"/>
  <c r="X81" i="71"/>
  <c r="Y81" i="71"/>
  <c r="K29" i="33"/>
  <c r="X78" i="71"/>
  <c r="Y78" i="71"/>
  <c r="X79" i="71"/>
  <c r="Y79" i="71"/>
  <c r="X80" i="71"/>
  <c r="Y80" i="71"/>
  <c r="X77" i="71"/>
  <c r="Y77" i="71"/>
  <c r="AA5" i="33"/>
  <c r="AA6" i="33" s="1"/>
  <c r="A6" i="33"/>
  <c r="A7" i="33"/>
  <c r="A8" i="33"/>
  <c r="A9" i="33"/>
  <c r="A5" i="33"/>
  <c r="X69" i="71"/>
  <c r="Y69" i="71"/>
  <c r="A69" i="71"/>
  <c r="A70" i="71"/>
  <c r="L26" i="33"/>
  <c r="X71" i="71"/>
  <c r="Y71" i="71"/>
  <c r="X72" i="71"/>
  <c r="Y72" i="71"/>
  <c r="X75" i="71"/>
  <c r="Y75" i="71"/>
  <c r="X74" i="71"/>
  <c r="Y74" i="71"/>
  <c r="X73" i="71"/>
  <c r="Y73" i="71"/>
  <c r="X76" i="71"/>
  <c r="Y76" i="71"/>
  <c r="X70" i="71"/>
  <c r="Y70" i="71"/>
  <c r="X68" i="71"/>
  <c r="Y68" i="71"/>
  <c r="V25" i="33"/>
  <c r="X67" i="71"/>
  <c r="Y67" i="71"/>
  <c r="X66" i="71"/>
  <c r="Y66" i="71"/>
  <c r="I22" i="33"/>
  <c r="L21" i="33"/>
  <c r="Y63" i="71"/>
  <c r="X63" i="71"/>
  <c r="A63" i="71"/>
  <c r="X65" i="71"/>
  <c r="Y65" i="71"/>
  <c r="X64" i="71"/>
  <c r="Y64" i="71"/>
  <c r="A6" i="71"/>
  <c r="A7" i="71"/>
  <c r="A8" i="71"/>
  <c r="A9" i="71"/>
  <c r="A10" i="71"/>
  <c r="A11" i="71"/>
  <c r="A12" i="71"/>
  <c r="A13" i="71"/>
  <c r="A14" i="71"/>
  <c r="A15" i="71"/>
  <c r="A16" i="71"/>
  <c r="A17" i="71"/>
  <c r="A18" i="71"/>
  <c r="A19" i="71"/>
  <c r="A20" i="71"/>
  <c r="A21" i="71"/>
  <c r="A22" i="71"/>
  <c r="A23" i="71"/>
  <c r="A24" i="71"/>
  <c r="A25" i="71"/>
  <c r="A26" i="71"/>
  <c r="A27" i="71"/>
  <c r="A28" i="71"/>
  <c r="A29" i="71"/>
  <c r="A30" i="71"/>
  <c r="A31" i="71"/>
  <c r="A32" i="71"/>
  <c r="A33" i="71"/>
  <c r="A34" i="71"/>
  <c r="A35" i="71"/>
  <c r="A36" i="71"/>
  <c r="A37" i="71"/>
  <c r="A38" i="71"/>
  <c r="A39" i="71"/>
  <c r="A40" i="71"/>
  <c r="A41" i="71"/>
  <c r="A42" i="71"/>
  <c r="A43" i="71"/>
  <c r="A44" i="71"/>
  <c r="A46" i="71"/>
  <c r="A47" i="71"/>
  <c r="A48" i="71"/>
  <c r="A49" i="71"/>
  <c r="A50" i="71"/>
  <c r="A51" i="71"/>
  <c r="A52" i="71"/>
  <c r="A53" i="71"/>
  <c r="A54" i="71"/>
  <c r="A55" i="71"/>
  <c r="A56" i="71"/>
  <c r="A57" i="71"/>
  <c r="A58" i="71"/>
  <c r="A59" i="71"/>
  <c r="A60" i="71"/>
  <c r="A61" i="71"/>
  <c r="A62" i="71"/>
  <c r="A64" i="71"/>
  <c r="A65" i="71"/>
  <c r="A66" i="71"/>
  <c r="A67" i="71"/>
  <c r="A68" i="71"/>
  <c r="A71" i="71"/>
  <c r="A72" i="71"/>
  <c r="A75" i="71"/>
  <c r="A74" i="71"/>
  <c r="A73" i="71"/>
  <c r="A76" i="71"/>
  <c r="A77" i="71"/>
  <c r="A78" i="71"/>
  <c r="A79" i="71"/>
  <c r="A80" i="71"/>
  <c r="A81" i="71"/>
  <c r="A82" i="71"/>
  <c r="A83" i="71"/>
  <c r="A84" i="71"/>
  <c r="A85" i="71"/>
  <c r="A86" i="71"/>
  <c r="A87" i="71"/>
  <c r="A88" i="71"/>
  <c r="A89" i="71"/>
  <c r="A90" i="71"/>
  <c r="A91" i="71"/>
  <c r="A92" i="71"/>
  <c r="A93" i="71"/>
  <c r="A94" i="71"/>
  <c r="A95" i="71"/>
  <c r="A96" i="71"/>
  <c r="A97" i="71"/>
  <c r="A98" i="71"/>
  <c r="A99" i="71"/>
  <c r="A100" i="71"/>
  <c r="A101" i="71"/>
  <c r="A5" i="71"/>
  <c r="A4" i="71"/>
  <c r="L19" i="33"/>
  <c r="Y62" i="71"/>
  <c r="X62" i="71"/>
  <c r="X61" i="71"/>
  <c r="Y61" i="71"/>
  <c r="X5" i="71"/>
  <c r="X6" i="71"/>
  <c r="X7" i="71"/>
  <c r="X8" i="71"/>
  <c r="X9" i="71"/>
  <c r="X10" i="71"/>
  <c r="X11" i="71"/>
  <c r="X12" i="71"/>
  <c r="X13" i="71"/>
  <c r="X14" i="71"/>
  <c r="X15" i="71"/>
  <c r="X16" i="71"/>
  <c r="X17" i="71"/>
  <c r="X18" i="71"/>
  <c r="X19" i="71"/>
  <c r="X20" i="71"/>
  <c r="X21" i="71"/>
  <c r="X22" i="71"/>
  <c r="X23" i="71"/>
  <c r="X24" i="71"/>
  <c r="X25" i="71"/>
  <c r="X26" i="71"/>
  <c r="X27" i="71"/>
  <c r="X28" i="71"/>
  <c r="X29" i="71"/>
  <c r="X30" i="71"/>
  <c r="X31" i="71"/>
  <c r="X32" i="71"/>
  <c r="X33" i="71"/>
  <c r="X34" i="71"/>
  <c r="X35" i="71"/>
  <c r="X36" i="71"/>
  <c r="X37" i="71"/>
  <c r="X39" i="71"/>
  <c r="X38" i="71"/>
  <c r="X40" i="71"/>
  <c r="X41" i="71"/>
  <c r="X42" i="71"/>
  <c r="X43" i="71"/>
  <c r="X44" i="71"/>
  <c r="X46" i="71"/>
  <c r="X47" i="71"/>
  <c r="X48" i="71"/>
  <c r="X49" i="71"/>
  <c r="X50" i="71"/>
  <c r="X51" i="71"/>
  <c r="X52" i="71"/>
  <c r="X53" i="71"/>
  <c r="X54" i="71"/>
  <c r="X55" i="71"/>
  <c r="X56" i="71"/>
  <c r="X57" i="71"/>
  <c r="X58" i="71"/>
  <c r="X59" i="71"/>
  <c r="X60" i="71"/>
  <c r="X4" i="71"/>
  <c r="Y60" i="71"/>
  <c r="Y59" i="71"/>
  <c r="Y58" i="71"/>
  <c r="Y57" i="71"/>
  <c r="Y56" i="71"/>
  <c r="Y55" i="71"/>
  <c r="Y54" i="71"/>
  <c r="Y53" i="71"/>
  <c r="Y52" i="71"/>
  <c r="Y51" i="71"/>
  <c r="Y50" i="71"/>
  <c r="Y49" i="71"/>
  <c r="Y48" i="71"/>
  <c r="Y47" i="71"/>
  <c r="Y46" i="71"/>
  <c r="Y44" i="71"/>
  <c r="Y43" i="71"/>
  <c r="Y42" i="71"/>
  <c r="Y41" i="71"/>
  <c r="Y40" i="71"/>
  <c r="Y38" i="71"/>
  <c r="Y39" i="71"/>
  <c r="Y37" i="71"/>
  <c r="Y36" i="71"/>
  <c r="Y35" i="71"/>
  <c r="Y33" i="71"/>
  <c r="Y32" i="71"/>
  <c r="Y31" i="71"/>
  <c r="Y30" i="71"/>
  <c r="Y29" i="71"/>
  <c r="Y28" i="71"/>
  <c r="Y27" i="71"/>
  <c r="Y26" i="71"/>
  <c r="Y25" i="71"/>
  <c r="Y24" i="71"/>
  <c r="Y23" i="71"/>
  <c r="Y22" i="71"/>
  <c r="Y21" i="71"/>
  <c r="Y20" i="71"/>
  <c r="Y19" i="71"/>
  <c r="Y18" i="71"/>
  <c r="Y17" i="71"/>
  <c r="Y16" i="71"/>
  <c r="Y15" i="71"/>
  <c r="Y14" i="71"/>
  <c r="Y13" i="71"/>
  <c r="Y12" i="71"/>
  <c r="Y11" i="71"/>
  <c r="Y10" i="71"/>
  <c r="Y9" i="71"/>
  <c r="Y8" i="71"/>
  <c r="Y7" i="71"/>
  <c r="Y6" i="71"/>
  <c r="Y5" i="71"/>
  <c r="Y4" i="71"/>
  <c r="Y34" i="71"/>
  <c r="L27" i="33"/>
  <c r="J36" i="26"/>
  <c r="K36" i="26" s="1"/>
  <c r="B2" i="71"/>
  <c r="T18" i="33"/>
  <c r="I16" i="33"/>
  <c r="Z14" i="33"/>
  <c r="L5" i="33"/>
  <c r="G2" i="71"/>
  <c r="H2" i="71"/>
  <c r="I2" i="71"/>
  <c r="J2" i="71"/>
  <c r="L2" i="71"/>
  <c r="M2" i="71"/>
  <c r="N2" i="71"/>
  <c r="O2" i="71"/>
  <c r="P2" i="71"/>
  <c r="Q2" i="71"/>
  <c r="R2" i="71"/>
  <c r="W5" i="33"/>
  <c r="W6" i="33" s="1"/>
  <c r="W7" i="33" s="1"/>
  <c r="W8" i="33" s="1"/>
  <c r="W9" i="33" s="1"/>
  <c r="W10" i="33" s="1"/>
  <c r="W11" i="33" s="1"/>
  <c r="W12" i="33" s="1"/>
  <c r="W13" i="33" s="1"/>
  <c r="W14" i="33" s="1"/>
  <c r="T12" i="33"/>
  <c r="K11" i="33"/>
  <c r="K17" i="33"/>
  <c r="T8" i="33"/>
  <c r="K6" i="33"/>
  <c r="D8" i="37"/>
  <c r="E41" i="43"/>
  <c r="E39" i="43"/>
  <c r="E33" i="43"/>
  <c r="E25" i="43"/>
  <c r="E17" i="43"/>
  <c r="E16" i="43"/>
  <c r="D5" i="37"/>
  <c r="C7" i="32"/>
  <c r="C8" i="32"/>
  <c r="C9"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B53" i="32" s="1"/>
  <c r="C6" i="32"/>
  <c r="B6" i="32"/>
  <c r="B9" i="31"/>
  <c r="B9" i="32" s="1"/>
  <c r="B14" i="32"/>
  <c r="B15" i="31"/>
  <c r="B15" i="32" s="1"/>
  <c r="B16" i="31"/>
  <c r="B16" i="32" s="1"/>
  <c r="B17" i="31"/>
  <c r="B17" i="32" s="1"/>
  <c r="B18" i="31"/>
  <c r="B18" i="32" s="1"/>
  <c r="B19" i="31"/>
  <c r="B19" i="32" s="1"/>
  <c r="B20" i="31"/>
  <c r="B20" i="32" s="1"/>
  <c r="B21" i="31"/>
  <c r="B21" i="32" s="1"/>
  <c r="B22" i="31"/>
  <c r="B22" i="32" s="1"/>
  <c r="B23" i="31"/>
  <c r="B23" i="32" s="1"/>
  <c r="B24" i="31"/>
  <c r="B24" i="32" s="1"/>
  <c r="B25" i="31"/>
  <c r="B25" i="32" s="1"/>
  <c r="B26" i="31"/>
  <c r="B26" i="32" s="1"/>
  <c r="B27" i="31"/>
  <c r="B27" i="32" s="1"/>
  <c r="B28" i="31"/>
  <c r="B28" i="32" s="1"/>
  <c r="B29" i="31"/>
  <c r="B29" i="32" s="1"/>
  <c r="B30" i="31"/>
  <c r="B30" i="32" s="1"/>
  <c r="B31" i="31"/>
  <c r="B31" i="32" s="1"/>
  <c r="B32" i="31"/>
  <c r="B32" i="32" s="1"/>
  <c r="B33" i="31"/>
  <c r="B33" i="32" s="1"/>
  <c r="B34" i="31"/>
  <c r="B34" i="32" s="1"/>
  <c r="B35" i="31"/>
  <c r="B35" i="32" s="1"/>
  <c r="B36" i="31"/>
  <c r="B36" i="32" s="1"/>
  <c r="B37" i="31"/>
  <c r="B37" i="32" s="1"/>
  <c r="B38" i="31"/>
  <c r="B38" i="32" s="1"/>
  <c r="B39" i="31"/>
  <c r="B39" i="32" s="1"/>
  <c r="B40" i="31"/>
  <c r="B40" i="32" s="1"/>
  <c r="B41" i="31"/>
  <c r="B41" i="32" s="1"/>
  <c r="B42" i="31"/>
  <c r="B42" i="32" s="1"/>
  <c r="B43" i="31"/>
  <c r="B43" i="32" s="1"/>
  <c r="B44" i="31"/>
  <c r="B44" i="32" s="1"/>
  <c r="B45" i="31"/>
  <c r="B45" i="32" s="1"/>
  <c r="B46" i="31"/>
  <c r="B46" i="32" s="1"/>
  <c r="B47" i="31"/>
  <c r="B47" i="32" s="1"/>
  <c r="B48" i="31"/>
  <c r="B48" i="32" s="1"/>
  <c r="B49" i="31"/>
  <c r="B49" i="32" s="1"/>
  <c r="B50" i="31"/>
  <c r="B50" i="32" s="1"/>
  <c r="B51" i="31"/>
  <c r="B51" i="32" s="1"/>
  <c r="B52" i="31"/>
  <c r="B52" i="32" s="1"/>
  <c r="B8" i="31"/>
  <c r="B8" i="32" s="1"/>
  <c r="B7" i="31"/>
  <c r="B7" i="32" s="1"/>
  <c r="A6" i="66"/>
  <c r="A7" i="66" s="1"/>
  <c r="A8" i="66" s="1"/>
  <c r="A9" i="66" s="1"/>
  <c r="A10" i="66" s="1"/>
  <c r="A11" i="66" s="1"/>
  <c r="A12" i="66" s="1"/>
  <c r="A13" i="66" s="1"/>
  <c r="L33" i="66"/>
  <c r="B15" i="58"/>
  <c r="B1" i="58"/>
  <c r="G39" i="43"/>
  <c r="G40" i="43"/>
  <c r="G41" i="43"/>
  <c r="G42" i="43"/>
  <c r="B5" i="58"/>
  <c r="B6" i="58"/>
  <c r="B7" i="58"/>
  <c r="B8" i="58"/>
  <c r="B9" i="58"/>
  <c r="B12" i="58"/>
  <c r="B13" i="58"/>
  <c r="B16" i="58"/>
  <c r="B18" i="58"/>
  <c r="B20" i="58"/>
  <c r="H4" i="43"/>
  <c r="I7" i="43"/>
  <c r="G7" i="43"/>
  <c r="G8" i="43"/>
  <c r="I8" i="43"/>
  <c r="G9" i="43"/>
  <c r="I9" i="43"/>
  <c r="G21" i="43"/>
  <c r="G12" i="43"/>
  <c r="I12" i="43"/>
  <c r="G13" i="43"/>
  <c r="I13" i="43"/>
  <c r="G14" i="43"/>
  <c r="I14" i="43"/>
  <c r="G16" i="43"/>
  <c r="I16" i="43"/>
  <c r="G17" i="43"/>
  <c r="I17" i="43"/>
  <c r="G18" i="43"/>
  <c r="I18" i="43"/>
  <c r="G19" i="43"/>
  <c r="I19" i="43"/>
  <c r="I21" i="43"/>
  <c r="G22" i="43"/>
  <c r="I22" i="43"/>
  <c r="G23" i="43"/>
  <c r="I23" i="43"/>
  <c r="G24" i="43"/>
  <c r="I24" i="43"/>
  <c r="I26" i="43"/>
  <c r="G27" i="43"/>
  <c r="I27" i="43"/>
  <c r="G28" i="43"/>
  <c r="I28" i="43"/>
  <c r="G29" i="43"/>
  <c r="I29" i="43"/>
  <c r="G30" i="43"/>
  <c r="I30" i="43"/>
  <c r="G31" i="43"/>
  <c r="I31" i="43"/>
  <c r="G32" i="43"/>
  <c r="I32" i="43"/>
  <c r="G33" i="43"/>
  <c r="I33" i="43"/>
  <c r="G34" i="43"/>
  <c r="I34" i="43"/>
  <c r="G36" i="43"/>
  <c r="H36" i="43"/>
  <c r="I36" i="43" s="1"/>
  <c r="G37" i="43"/>
  <c r="H37" i="43"/>
  <c r="I37" i="43" s="1"/>
  <c r="G38" i="43"/>
  <c r="H38" i="43"/>
  <c r="I38" i="43" s="1"/>
  <c r="I1" i="50"/>
  <c r="L3" i="49"/>
  <c r="L3" i="48"/>
  <c r="E16" i="48"/>
  <c r="F16" i="48"/>
  <c r="N3" i="46"/>
  <c r="F6" i="46"/>
  <c r="F7" i="46" s="1"/>
  <c r="F8" i="46" s="1"/>
  <c r="F9" i="46" s="1"/>
  <c r="F10" i="46" s="1"/>
  <c r="I3" i="45"/>
  <c r="D97" i="45"/>
  <c r="D98" i="45"/>
  <c r="D99" i="45"/>
  <c r="D100" i="45"/>
  <c r="D101" i="45"/>
  <c r="D102" i="45"/>
  <c r="D103" i="45"/>
  <c r="D104" i="45"/>
  <c r="D105" i="45"/>
  <c r="D106" i="45"/>
  <c r="D107" i="45"/>
  <c r="D108" i="45"/>
  <c r="D109" i="45"/>
  <c r="D110" i="45"/>
  <c r="D111" i="45"/>
  <c r="D112" i="45"/>
  <c r="D113" i="45"/>
  <c r="D114" i="45"/>
  <c r="D115" i="45"/>
  <c r="D116" i="45"/>
  <c r="D117" i="45"/>
  <c r="D118" i="45"/>
  <c r="D119" i="45"/>
  <c r="D120" i="45"/>
  <c r="D121" i="45"/>
  <c r="A6" i="38"/>
  <c r="A7" i="38" s="1"/>
  <c r="A8" i="38" s="1"/>
  <c r="A9" i="38" s="1"/>
  <c r="A10" i="38" s="1"/>
  <c r="A11" i="38" s="1"/>
  <c r="A12" i="38" s="1"/>
  <c r="A13" i="38" s="1"/>
  <c r="A14" i="38" s="1"/>
  <c r="A15" i="38" s="1"/>
  <c r="A16" i="38" s="1"/>
  <c r="A17" i="38" s="1"/>
  <c r="A18" i="38" s="1"/>
  <c r="A19" i="38" s="1"/>
  <c r="A20" i="38" s="1"/>
  <c r="A21" i="38" s="1"/>
  <c r="A22" i="38" s="1"/>
  <c r="A23" i="38" s="1"/>
  <c r="A24" i="38" s="1"/>
  <c r="A25" i="38" s="1"/>
  <c r="A26" i="38" s="1"/>
  <c r="A27" i="38" s="1"/>
  <c r="A28" i="38" s="1"/>
  <c r="A29" i="38" s="1"/>
  <c r="A1" i="37"/>
  <c r="A1" i="48" s="1"/>
  <c r="A1" i="45" s="1"/>
  <c r="A2" i="33"/>
  <c r="G3" i="32"/>
  <c r="A7" i="32"/>
  <c r="A8" i="32" s="1"/>
  <c r="A9" i="32" s="1"/>
  <c r="J3" i="31"/>
  <c r="A7" i="31"/>
  <c r="A8" i="31" s="1"/>
  <c r="A9" i="31" s="1"/>
  <c r="A10" i="31" s="1"/>
  <c r="A11" i="31" s="1"/>
  <c r="A12" i="31" s="1"/>
  <c r="J7" i="26"/>
  <c r="K7" i="26" s="1"/>
  <c r="D8" i="26"/>
  <c r="H8" i="26" s="1"/>
  <c r="J8" i="26" s="1"/>
  <c r="D10" i="26"/>
  <c r="H10" i="26" s="1"/>
  <c r="J10" i="26" s="1"/>
  <c r="K10" i="26" s="1"/>
  <c r="C11" i="26"/>
  <c r="C14" i="26" s="1"/>
  <c r="D11" i="26"/>
  <c r="H11" i="26" s="1"/>
  <c r="J11" i="26" s="1"/>
  <c r="K11" i="26" s="1"/>
  <c r="C12" i="26"/>
  <c r="D12" i="26"/>
  <c r="H12" i="26" s="1"/>
  <c r="J12" i="26" s="1"/>
  <c r="J13" i="26"/>
  <c r="D14" i="26"/>
  <c r="J16" i="26"/>
  <c r="K16" i="26" s="1"/>
  <c r="C17" i="26"/>
  <c r="C18" i="26" s="1"/>
  <c r="K6" i="81"/>
  <c r="M6" i="81"/>
  <c r="J35" i="26"/>
  <c r="C37" i="26"/>
  <c r="C38" i="26" s="1"/>
  <c r="C39" i="26" s="1"/>
  <c r="D37" i="26"/>
  <c r="K8" i="81" s="1"/>
  <c r="J37" i="26"/>
  <c r="M8" i="81" s="1"/>
  <c r="D38" i="26"/>
  <c r="K9" i="81" s="1"/>
  <c r="M9" i="81"/>
  <c r="D39" i="26"/>
  <c r="J39" i="26"/>
  <c r="I10" i="43"/>
  <c r="A7" i="50"/>
  <c r="A8" i="50" s="1"/>
  <c r="A9" i="50" s="1"/>
  <c r="A10" i="50" s="1"/>
  <c r="A11" i="50" s="1"/>
  <c r="A12" i="50" s="1"/>
  <c r="A13" i="50" s="1"/>
  <c r="A14" i="50" s="1"/>
  <c r="A15" i="50" s="1"/>
  <c r="A16" i="50" s="1"/>
  <c r="A17" i="50" s="1"/>
  <c r="A18" i="50" s="1"/>
  <c r="A19" i="50" s="1"/>
  <c r="A20" i="50" s="1"/>
  <c r="A21" i="50" s="1"/>
  <c r="A22" i="50" s="1"/>
  <c r="A23" i="50" s="1"/>
  <c r="A24" i="50" s="1"/>
  <c r="A25" i="50" s="1"/>
  <c r="A26" i="50" s="1"/>
  <c r="I18" i="73" l="1"/>
  <c r="I29" i="73"/>
  <c r="G14" i="73"/>
  <c r="A10" i="32"/>
  <c r="A11" i="32" s="1"/>
  <c r="A12" i="32" s="1"/>
  <c r="A13" i="32" s="1"/>
  <c r="F43" i="31"/>
  <c r="D43" i="32" s="1"/>
  <c r="F52" i="31"/>
  <c r="D52" i="32" s="1"/>
  <c r="F44" i="31"/>
  <c r="D44" i="32" s="1"/>
  <c r="F47" i="31"/>
  <c r="D47" i="32" s="1"/>
  <c r="E64" i="31"/>
  <c r="F42" i="31"/>
  <c r="F48" i="31"/>
  <c r="D48" i="32" s="1"/>
  <c r="P7" i="81"/>
  <c r="K35" i="26"/>
  <c r="P9" i="81"/>
  <c r="P8" i="81"/>
  <c r="P7" i="43"/>
  <c r="Q7" i="43" s="1"/>
  <c r="A10" i="75"/>
  <c r="A11" i="75" s="1"/>
  <c r="A12" i="75" s="1"/>
  <c r="A13" i="75" s="1"/>
  <c r="A14" i="75" s="1"/>
  <c r="A15" i="75" s="1"/>
  <c r="A16" i="75" s="1"/>
  <c r="A17" i="75" s="1"/>
  <c r="A18" i="75" s="1"/>
  <c r="A19" i="75" s="1"/>
  <c r="A20" i="75" s="1"/>
  <c r="A21" i="75" s="1"/>
  <c r="A22" i="75" s="1"/>
  <c r="A23" i="75" s="1"/>
  <c r="A24" i="75" s="1"/>
  <c r="A25" i="75" s="1"/>
  <c r="A26" i="75" s="1"/>
  <c r="A27" i="75" s="1"/>
  <c r="A28" i="75" s="1"/>
  <c r="A29" i="75" s="1"/>
  <c r="A30" i="75" s="1"/>
  <c r="A31" i="75" s="1"/>
  <c r="A32" i="75" s="1"/>
  <c r="A33" i="75" s="1"/>
  <c r="A34" i="75" s="1"/>
  <c r="A35" i="75" s="1"/>
  <c r="A36" i="75" s="1"/>
  <c r="A37" i="75" s="1"/>
  <c r="A38" i="75" s="1"/>
  <c r="A39" i="75" s="1"/>
  <c r="A40" i="75" s="1"/>
  <c r="A41" i="75" s="1"/>
  <c r="A42" i="75" s="1"/>
  <c r="D51" i="32"/>
  <c r="D49" i="32"/>
  <c r="P6" i="81"/>
  <c r="K38" i="26"/>
  <c r="J14" i="26"/>
  <c r="K14" i="26" s="1"/>
  <c r="K12" i="26"/>
  <c r="N33" i="66"/>
  <c r="A2" i="37"/>
  <c r="A2" i="48" s="1"/>
  <c r="A2" i="45" s="1"/>
  <c r="A2" i="43"/>
  <c r="A30" i="38"/>
  <c r="A31" i="38" s="1"/>
  <c r="A32" i="38" s="1"/>
  <c r="A33" i="38" s="1"/>
  <c r="K37" i="26"/>
  <c r="I24" i="73"/>
  <c r="A14" i="66"/>
  <c r="A15" i="66" s="1"/>
  <c r="AC7" i="71"/>
  <c r="AC4" i="71"/>
  <c r="I20" i="73"/>
  <c r="AF102" i="71"/>
  <c r="AD41" i="71"/>
  <c r="AD103" i="71"/>
  <c r="AF103" i="71" s="1"/>
  <c r="I21" i="73"/>
  <c r="K39" i="26"/>
  <c r="K8" i="26"/>
  <c r="D9" i="26"/>
  <c r="H9" i="26" s="1"/>
  <c r="I25" i="73"/>
  <c r="A27" i="50"/>
  <c r="A28" i="50" s="1"/>
  <c r="A29" i="50" s="1"/>
  <c r="A30" i="50" s="1"/>
  <c r="A31" i="50" s="1"/>
  <c r="A32" i="50" s="1"/>
  <c r="I13" i="73"/>
  <c r="M5" i="81"/>
  <c r="P5" i="81" s="1"/>
  <c r="AD46" i="71"/>
  <c r="AE22" i="71"/>
  <c r="C33" i="66"/>
  <c r="F33" i="66"/>
  <c r="D33" i="66"/>
  <c r="M33" i="66"/>
  <c r="J33" i="66"/>
  <c r="H33" i="66"/>
  <c r="E33" i="66"/>
  <c r="I33" i="66"/>
  <c r="G33" i="66"/>
  <c r="D46" i="32"/>
  <c r="D50" i="32"/>
  <c r="AD92" i="71"/>
  <c r="A2" i="49"/>
  <c r="K20" i="33"/>
  <c r="D9" i="37"/>
  <c r="J23" i="33"/>
  <c r="D10" i="37"/>
  <c r="K30" i="33"/>
  <c r="D7" i="37"/>
  <c r="I51" i="33"/>
  <c r="K51" i="33"/>
  <c r="L51" i="33"/>
  <c r="M51" i="33"/>
  <c r="J51" i="33"/>
  <c r="K50" i="33"/>
  <c r="L50" i="33"/>
  <c r="M50" i="33"/>
  <c r="I50" i="33"/>
  <c r="J50" i="33"/>
  <c r="K18" i="26"/>
  <c r="AC71" i="71"/>
  <c r="AE89" i="71"/>
  <c r="AD4" i="71"/>
  <c r="AE37" i="71"/>
  <c r="AE52" i="71"/>
  <c r="AE11" i="71"/>
  <c r="AE60" i="71"/>
  <c r="AD81" i="71"/>
  <c r="AE28" i="71"/>
  <c r="AD55" i="71"/>
  <c r="AC40" i="71"/>
  <c r="AD14" i="71"/>
  <c r="AD64" i="71"/>
  <c r="AD20" i="71"/>
  <c r="AD5" i="71"/>
  <c r="AD6" i="71"/>
  <c r="AD48" i="71"/>
  <c r="AE73" i="71"/>
  <c r="AE77" i="71"/>
  <c r="AC95" i="71"/>
  <c r="AD98" i="71"/>
  <c r="AD18" i="71"/>
  <c r="AD47" i="71"/>
  <c r="AE79" i="71"/>
  <c r="AC43" i="71"/>
  <c r="AD21" i="71"/>
  <c r="AC29" i="71"/>
  <c r="I49" i="33"/>
  <c r="J49" i="33"/>
  <c r="K49" i="33"/>
  <c r="L49" i="33"/>
  <c r="M49" i="33"/>
  <c r="I48" i="33"/>
  <c r="J48" i="33"/>
  <c r="K48" i="33"/>
  <c r="L48" i="33"/>
  <c r="M48" i="33"/>
  <c r="I47" i="33"/>
  <c r="J47" i="33"/>
  <c r="K47" i="33"/>
  <c r="L47" i="33"/>
  <c r="M47" i="33"/>
  <c r="I44" i="33"/>
  <c r="H7" i="75"/>
  <c r="M46" i="33"/>
  <c r="I46" i="33"/>
  <c r="J46" i="33"/>
  <c r="L46" i="33"/>
  <c r="K46" i="33"/>
  <c r="M45" i="33"/>
  <c r="AC26" i="71"/>
  <c r="AC34" i="71"/>
  <c r="AC57" i="71"/>
  <c r="AC19" i="71"/>
  <c r="AC58" i="71"/>
  <c r="AD70" i="71"/>
  <c r="AD69" i="71"/>
  <c r="AC78" i="71"/>
  <c r="AC82" i="71"/>
  <c r="AD84" i="71"/>
  <c r="AE85" i="71"/>
  <c r="AC93" i="71"/>
  <c r="AC96" i="71"/>
  <c r="AC14" i="71"/>
  <c r="AC54" i="71"/>
  <c r="AC15" i="71"/>
  <c r="AC9" i="71"/>
  <c r="AE76" i="71"/>
  <c r="AD80" i="71"/>
  <c r="AE41" i="71"/>
  <c r="AC41" i="71"/>
  <c r="AC22" i="71"/>
  <c r="AE14" i="71"/>
  <c r="AE72" i="71"/>
  <c r="AE95" i="71"/>
  <c r="AC46" i="71"/>
  <c r="AD34" i="71"/>
  <c r="AE35" i="71"/>
  <c r="AC59" i="71"/>
  <c r="AC90" i="71"/>
  <c r="AC91" i="71"/>
  <c r="AE20" i="71"/>
  <c r="AC73" i="71"/>
  <c r="AC83" i="71"/>
  <c r="AD95" i="71"/>
  <c r="AE99" i="71"/>
  <c r="AC30" i="71"/>
  <c r="AC72" i="71"/>
  <c r="AD88" i="71"/>
  <c r="AD100" i="71"/>
  <c r="AE66" i="71"/>
  <c r="AC67" i="71"/>
  <c r="AC75" i="71"/>
  <c r="AE96" i="71"/>
  <c r="AE31" i="71"/>
  <c r="AE42" i="71"/>
  <c r="AD66" i="71"/>
  <c r="AC89" i="71"/>
  <c r="AD94" i="71"/>
  <c r="AD97" i="71"/>
  <c r="J25" i="33"/>
  <c r="J39" i="33"/>
  <c r="J20" i="33"/>
  <c r="L35" i="33"/>
  <c r="L25" i="33"/>
  <c r="L45" i="33"/>
  <c r="L17" i="33"/>
  <c r="L39" i="33"/>
  <c r="J17" i="33"/>
  <c r="I39" i="33"/>
  <c r="J14" i="33"/>
  <c r="J35" i="33"/>
  <c r="J11" i="33"/>
  <c r="L14" i="33"/>
  <c r="M35" i="33"/>
  <c r="M39" i="33"/>
  <c r="K45" i="33"/>
  <c r="T14" i="33"/>
  <c r="I35" i="33"/>
  <c r="Z17" i="33"/>
  <c r="X18" i="33"/>
  <c r="AC69" i="71"/>
  <c r="I8" i="33"/>
  <c r="K14" i="33"/>
  <c r="AE40" i="71"/>
  <c r="K16" i="33"/>
  <c r="V20" i="33"/>
  <c r="M20" i="33"/>
  <c r="AC81" i="71"/>
  <c r="V17" i="33"/>
  <c r="I14" i="33"/>
  <c r="AD40" i="71"/>
  <c r="J16" i="33"/>
  <c r="AE43" i="71"/>
  <c r="X20" i="33"/>
  <c r="M21" i="33"/>
  <c r="AE100" i="71"/>
  <c r="L38" i="33"/>
  <c r="AC31" i="71"/>
  <c r="AC28" i="71"/>
  <c r="Z16" i="33"/>
  <c r="AD60" i="71"/>
  <c r="T21" i="33"/>
  <c r="K38" i="33"/>
  <c r="AE88" i="71"/>
  <c r="T16" i="33"/>
  <c r="I27" i="33"/>
  <c r="AC60" i="71"/>
  <c r="K21" i="33"/>
  <c r="M14" i="33"/>
  <c r="AC20" i="71"/>
  <c r="M27" i="33"/>
  <c r="AC64" i="71"/>
  <c r="AC100" i="71"/>
  <c r="K43" i="33"/>
  <c r="I20" i="33"/>
  <c r="K27" i="33"/>
  <c r="AE69" i="71"/>
  <c r="K33" i="66"/>
  <c r="AD22" i="71"/>
  <c r="AD13" i="71"/>
  <c r="AD42" i="71"/>
  <c r="M18" i="33"/>
  <c r="AE48" i="71"/>
  <c r="AE64" i="71"/>
  <c r="I26" i="33"/>
  <c r="AD73" i="71"/>
  <c r="AD96" i="71"/>
  <c r="AC5" i="71"/>
  <c r="L18" i="33"/>
  <c r="Z11" i="33"/>
  <c r="AD37" i="71"/>
  <c r="K26" i="33"/>
  <c r="AC80" i="71"/>
  <c r="AC97" i="71"/>
  <c r="J6" i="33"/>
  <c r="L11" i="33"/>
  <c r="AE6" i="71"/>
  <c r="AC37" i="71"/>
  <c r="L20" i="33"/>
  <c r="T27" i="33"/>
  <c r="AE67" i="71"/>
  <c r="AD77" i="71"/>
  <c r="AE81" i="71"/>
  <c r="AE84" i="71"/>
  <c r="AD93" i="71"/>
  <c r="AE97" i="71"/>
  <c r="AE63" i="71"/>
  <c r="AC77" i="71"/>
  <c r="AC85" i="71"/>
  <c r="I11" i="33"/>
  <c r="AE26" i="71"/>
  <c r="AE21" i="71"/>
  <c r="I18" i="33"/>
  <c r="AC63" i="71"/>
  <c r="AD71" i="71"/>
  <c r="K37" i="33"/>
  <c r="AD30" i="71"/>
  <c r="AC21" i="71"/>
  <c r="AC42" i="71"/>
  <c r="J18" i="33"/>
  <c r="AC52" i="71"/>
  <c r="AD76" i="71"/>
  <c r="AD99" i="71"/>
  <c r="K8" i="33"/>
  <c r="AC48" i="71"/>
  <c r="Z12" i="33"/>
  <c r="AD15" i="71"/>
  <c r="AE13" i="71"/>
  <c r="L16" i="33"/>
  <c r="AE58" i="71"/>
  <c r="Z21" i="33"/>
  <c r="M26" i="33"/>
  <c r="AD72" i="71"/>
  <c r="AE98" i="71"/>
  <c r="AD89" i="71"/>
  <c r="AC88" i="71"/>
  <c r="M31" i="33"/>
  <c r="K12" i="33"/>
  <c r="AE15" i="71"/>
  <c r="AD58" i="71"/>
  <c r="J26" i="33"/>
  <c r="AC92" i="71"/>
  <c r="J12" i="33"/>
  <c r="AD7" i="71"/>
  <c r="AD11" i="71"/>
  <c r="M16" i="33"/>
  <c r="K18" i="33"/>
  <c r="AE59" i="71"/>
  <c r="AD67" i="71"/>
  <c r="M25" i="33"/>
  <c r="AE71" i="71"/>
  <c r="Z25" i="33"/>
  <c r="AE94" i="71"/>
  <c r="K31" i="33"/>
  <c r="I43" i="33"/>
  <c r="AE34" i="71"/>
  <c r="AE46" i="71"/>
  <c r="AD59" i="71"/>
  <c r="AE90" i="71"/>
  <c r="L43" i="33"/>
  <c r="AE54" i="71"/>
  <c r="I6" i="33"/>
  <c r="I17" i="33"/>
  <c r="AD31" i="71"/>
  <c r="AD29" i="71"/>
  <c r="AD28" i="71"/>
  <c r="AC55" i="71"/>
  <c r="J21" i="33"/>
  <c r="T26" i="33"/>
  <c r="AC76" i="71"/>
  <c r="Z26" i="33"/>
  <c r="AE80" i="71"/>
  <c r="AC98" i="71"/>
  <c r="K15" i="33"/>
  <c r="M15" i="33"/>
  <c r="I15" i="33"/>
  <c r="X9" i="33"/>
  <c r="L9" i="33"/>
  <c r="J9" i="33"/>
  <c r="T9" i="33"/>
  <c r="I9" i="33"/>
  <c r="K9" i="33"/>
  <c r="AD68" i="71"/>
  <c r="AC68" i="71"/>
  <c r="AE68" i="71"/>
  <c r="AE9" i="71"/>
  <c r="AE39" i="71"/>
  <c r="AD39" i="71"/>
  <c r="X15" i="33"/>
  <c r="AD9" i="71"/>
  <c r="AE8" i="71"/>
  <c r="AC8" i="71"/>
  <c r="AD8" i="71"/>
  <c r="AC16" i="71"/>
  <c r="AD16" i="71"/>
  <c r="AE16" i="71"/>
  <c r="AE24" i="71"/>
  <c r="AC24" i="71"/>
  <c r="AD24" i="71"/>
  <c r="AC32" i="71"/>
  <c r="AD32" i="71"/>
  <c r="AE32" i="71"/>
  <c r="AE36" i="71"/>
  <c r="AC36" i="71"/>
  <c r="AD36" i="71"/>
  <c r="AC70" i="71"/>
  <c r="J34" i="33"/>
  <c r="K34" i="33"/>
  <c r="AE65" i="71"/>
  <c r="AC65" i="71"/>
  <c r="AD65" i="71"/>
  <c r="L8" i="33"/>
  <c r="Z8" i="33"/>
  <c r="I12" i="33"/>
  <c r="T11" i="33"/>
  <c r="M11" i="33"/>
  <c r="AE29" i="71"/>
  <c r="AE5" i="71"/>
  <c r="AC11" i="71"/>
  <c r="AC86" i="71"/>
  <c r="AD86" i="71"/>
  <c r="AD53" i="71"/>
  <c r="AC53" i="71"/>
  <c r="AE62" i="71"/>
  <c r="AC62" i="71"/>
  <c r="AD62" i="71"/>
  <c r="M8" i="33"/>
  <c r="M12" i="33"/>
  <c r="AC47" i="71"/>
  <c r="AE47" i="71"/>
  <c r="X24" i="33"/>
  <c r="K24" i="33"/>
  <c r="L24" i="33"/>
  <c r="T24" i="33"/>
  <c r="M24" i="33"/>
  <c r="I24" i="33"/>
  <c r="J24" i="33"/>
  <c r="AC99" i="71"/>
  <c r="J8" i="33"/>
  <c r="M17" i="33"/>
  <c r="L12" i="33"/>
  <c r="AC6" i="71"/>
  <c r="Z27" i="33"/>
  <c r="J27" i="33"/>
  <c r="I19" i="33"/>
  <c r="K19" i="33"/>
  <c r="M29" i="33"/>
  <c r="J31" i="33"/>
  <c r="AC49" i="71"/>
  <c r="AE49" i="71"/>
  <c r="AD90" i="71"/>
  <c r="I31" i="33"/>
  <c r="M33" i="33"/>
  <c r="I25" i="33"/>
  <c r="K25" i="33"/>
  <c r="AD75" i="71"/>
  <c r="AE75" i="71"/>
  <c r="AD52" i="71"/>
  <c r="AD51" i="71"/>
  <c r="AC51" i="71"/>
  <c r="AC94" i="71"/>
  <c r="I33" i="33"/>
  <c r="J33" i="33"/>
  <c r="AE92" i="71"/>
  <c r="J37" i="33"/>
  <c r="I38" i="33"/>
  <c r="M43" i="33"/>
  <c r="J7" i="75"/>
  <c r="J2" i="75" s="1"/>
  <c r="J40" i="33"/>
  <c r="L37" i="33"/>
  <c r="K40" i="33"/>
  <c r="L40" i="33"/>
  <c r="M38" i="33"/>
  <c r="I2" i="75"/>
  <c r="Z7" i="33"/>
  <c r="AA7" i="33" s="1"/>
  <c r="K7" i="33"/>
  <c r="T7" i="33"/>
  <c r="J7" i="33"/>
  <c r="I7" i="33"/>
  <c r="M7" i="33"/>
  <c r="L7" i="33"/>
  <c r="AC25" i="71"/>
  <c r="AE25" i="71"/>
  <c r="AD17" i="71"/>
  <c r="AC17" i="71"/>
  <c r="AE17" i="71"/>
  <c r="L10" i="33"/>
  <c r="I10" i="33"/>
  <c r="Z10" i="33"/>
  <c r="J10" i="33"/>
  <c r="K10" i="33"/>
  <c r="M10" i="33"/>
  <c r="T10" i="33"/>
  <c r="AD33" i="71"/>
  <c r="AC33" i="71"/>
  <c r="AE33" i="71"/>
  <c r="AD25" i="71"/>
  <c r="X6" i="33"/>
  <c r="K5" i="33"/>
  <c r="AE4" i="71"/>
  <c r="AC23" i="71"/>
  <c r="AD23" i="71"/>
  <c r="M28" i="33"/>
  <c r="J28" i="33"/>
  <c r="Z28" i="33"/>
  <c r="I28" i="33"/>
  <c r="V28" i="33"/>
  <c r="L28" i="33"/>
  <c r="K28" i="33"/>
  <c r="AD83" i="71"/>
  <c r="AE83" i="71"/>
  <c r="V15" i="33"/>
  <c r="W15" i="33" s="1"/>
  <c r="W16" i="33" s="1"/>
  <c r="J15" i="33"/>
  <c r="L15" i="33"/>
  <c r="AD79" i="71"/>
  <c r="AC79" i="71"/>
  <c r="M30" i="33"/>
  <c r="J30" i="33"/>
  <c r="L30" i="33"/>
  <c r="I30" i="33"/>
  <c r="AE87" i="71"/>
  <c r="AD87" i="71"/>
  <c r="AC87" i="71"/>
  <c r="K32" i="33"/>
  <c r="L32" i="33"/>
  <c r="I32" i="33"/>
  <c r="J32" i="33"/>
  <c r="T6" i="33"/>
  <c r="L6" i="33"/>
  <c r="I13" i="33"/>
  <c r="J13" i="33"/>
  <c r="K13" i="33"/>
  <c r="AD10" i="71"/>
  <c r="AE10" i="71"/>
  <c r="AC10" i="71"/>
  <c r="AE18" i="71"/>
  <c r="AC18" i="71"/>
  <c r="AC38" i="71"/>
  <c r="AE38" i="71"/>
  <c r="AC44" i="71"/>
  <c r="AD44" i="71"/>
  <c r="AE44" i="71"/>
  <c r="AC101" i="71"/>
  <c r="AE101" i="71"/>
  <c r="AD101" i="71"/>
  <c r="K41" i="33"/>
  <c r="J41" i="33"/>
  <c r="I41" i="33"/>
  <c r="M41" i="33"/>
  <c r="L41" i="33"/>
  <c r="M13" i="33"/>
  <c r="T5" i="33"/>
  <c r="U5" i="33" s="1"/>
  <c r="X5" i="33"/>
  <c r="Y5" i="33" s="1"/>
  <c r="J5" i="33"/>
  <c r="AD19" i="71"/>
  <c r="AE19" i="71"/>
  <c r="AC27" i="71"/>
  <c r="AD27" i="71"/>
  <c r="I42" i="33"/>
  <c r="M42" i="33"/>
  <c r="L42" i="33"/>
  <c r="K42" i="33"/>
  <c r="J42" i="33"/>
  <c r="L13" i="33"/>
  <c r="AD26" i="71"/>
  <c r="AD35" i="71"/>
  <c r="AC12" i="71"/>
  <c r="AD12" i="71"/>
  <c r="AE12" i="71"/>
  <c r="AD38" i="71"/>
  <c r="AD50" i="71"/>
  <c r="AE50" i="71"/>
  <c r="AC50" i="71"/>
  <c r="AD56" i="71"/>
  <c r="AE56" i="71"/>
  <c r="AC56" i="71"/>
  <c r="AD61" i="71"/>
  <c r="AE61" i="71"/>
  <c r="AC61" i="71"/>
  <c r="L36" i="33"/>
  <c r="K36" i="33"/>
  <c r="J36" i="33"/>
  <c r="I36" i="33"/>
  <c r="M36" i="33"/>
  <c r="F2" i="75"/>
  <c r="H8" i="75"/>
  <c r="X13" i="33"/>
  <c r="AC35" i="71"/>
  <c r="K23" i="33"/>
  <c r="V23" i="33"/>
  <c r="L23" i="33"/>
  <c r="M23" i="33"/>
  <c r="I23" i="33"/>
  <c r="X23" i="33"/>
  <c r="AC74" i="71"/>
  <c r="AE74" i="71"/>
  <c r="AD74" i="71"/>
  <c r="M6" i="33"/>
  <c r="T13" i="33"/>
  <c r="I5" i="33"/>
  <c r="AE27" i="71"/>
  <c r="M19" i="33"/>
  <c r="AE55" i="71"/>
  <c r="Z22" i="33"/>
  <c r="V22" i="33"/>
  <c r="J29" i="33"/>
  <c r="AC84" i="71"/>
  <c r="AE93" i="71"/>
  <c r="AE86" i="71"/>
  <c r="K33" i="33"/>
  <c r="I37" i="33"/>
  <c r="J44" i="33"/>
  <c r="K5" i="75"/>
  <c r="AD43" i="71"/>
  <c r="T19" i="33"/>
  <c r="AD49" i="71"/>
  <c r="M22" i="33"/>
  <c r="AE82" i="71"/>
  <c r="I29" i="33"/>
  <c r="AE91" i="71"/>
  <c r="M9" i="33"/>
  <c r="AE30" i="71"/>
  <c r="AC39" i="71"/>
  <c r="J19" i="33"/>
  <c r="AD54" i="71"/>
  <c r="AE53" i="71"/>
  <c r="AE51" i="71"/>
  <c r="AE57" i="71"/>
  <c r="J22" i="33"/>
  <c r="I21" i="33"/>
  <c r="AE70" i="71"/>
  <c r="AD82" i="71"/>
  <c r="AD91" i="71"/>
  <c r="AD85" i="71"/>
  <c r="I34" i="33"/>
  <c r="L34" i="33"/>
  <c r="J45" i="33"/>
  <c r="Z19" i="33"/>
  <c r="AD57" i="71"/>
  <c r="L22" i="33"/>
  <c r="AE78" i="71"/>
  <c r="M34" i="33"/>
  <c r="M40" i="33"/>
  <c r="M44" i="33"/>
  <c r="K22" i="33"/>
  <c r="AD78" i="71"/>
  <c r="L29" i="33"/>
  <c r="L44" i="33"/>
  <c r="L3" i="33" l="1"/>
  <c r="K3" i="33"/>
  <c r="I3" i="33"/>
  <c r="M3" i="33"/>
  <c r="J3" i="33"/>
  <c r="F64" i="31"/>
  <c r="D42" i="32"/>
  <c r="D57" i="32"/>
  <c r="N36" i="66"/>
  <c r="A18" i="66"/>
  <c r="A19" i="66" s="1"/>
  <c r="A20" i="66" s="1"/>
  <c r="A21" i="66" s="1"/>
  <c r="A22" i="66" s="1"/>
  <c r="A23" i="66" s="1"/>
  <c r="A24" i="66" s="1"/>
  <c r="A25" i="66" s="1"/>
  <c r="A26" i="66" s="1"/>
  <c r="A27" i="66" s="1"/>
  <c r="A16" i="66"/>
  <c r="A34" i="38"/>
  <c r="A35" i="38" s="1"/>
  <c r="H2" i="75"/>
  <c r="N5" i="33"/>
  <c r="A33" i="50"/>
  <c r="A34" i="50" s="1"/>
  <c r="A35" i="50" s="1"/>
  <c r="A36" i="50" s="1"/>
  <c r="A37" i="50" s="1"/>
  <c r="A38" i="50" s="1"/>
  <c r="A39" i="50" s="1"/>
  <c r="A40" i="50" s="1"/>
  <c r="A41" i="50" s="1"/>
  <c r="N34" i="66"/>
  <c r="N6" i="33"/>
  <c r="K7" i="75"/>
  <c r="K2" i="75" s="1"/>
  <c r="J36" i="66"/>
  <c r="G34" i="66"/>
  <c r="N50" i="33"/>
  <c r="N51" i="33"/>
  <c r="N48" i="33"/>
  <c r="N49" i="33"/>
  <c r="N47" i="33"/>
  <c r="N17" i="33"/>
  <c r="N21" i="33"/>
  <c r="N45" i="33"/>
  <c r="AF95" i="71"/>
  <c r="N46" i="33"/>
  <c r="AF20" i="71"/>
  <c r="AF41" i="71"/>
  <c r="AF43" i="71"/>
  <c r="AF96" i="71"/>
  <c r="AF14" i="71"/>
  <c r="AF34" i="71"/>
  <c r="AF98" i="71"/>
  <c r="AF67" i="71"/>
  <c r="AF85" i="71"/>
  <c r="AF66" i="71"/>
  <c r="AF46" i="71"/>
  <c r="AF97" i="71"/>
  <c r="AF88" i="71"/>
  <c r="AF69" i="71"/>
  <c r="AF13" i="71"/>
  <c r="AF81" i="71"/>
  <c r="AF22" i="71"/>
  <c r="AF92" i="71"/>
  <c r="AF55" i="71"/>
  <c r="AF29" i="71"/>
  <c r="AF42" i="71"/>
  <c r="AF93" i="71"/>
  <c r="AF26" i="71"/>
  <c r="AF72" i="71"/>
  <c r="AF100" i="71"/>
  <c r="AF39" i="71"/>
  <c r="AF11" i="71"/>
  <c r="AF64" i="71"/>
  <c r="AF71" i="71"/>
  <c r="AF73" i="71"/>
  <c r="AF6" i="71"/>
  <c r="AF54" i="71"/>
  <c r="AF4" i="71"/>
  <c r="AF52" i="71"/>
  <c r="AF77" i="71"/>
  <c r="AF59" i="71"/>
  <c r="AF21" i="71"/>
  <c r="AF35" i="71"/>
  <c r="AF30" i="71"/>
  <c r="AF89" i="71"/>
  <c r="AF76" i="71"/>
  <c r="AF58" i="71"/>
  <c r="AF15" i="71"/>
  <c r="AF48" i="71"/>
  <c r="AF5" i="71"/>
  <c r="AF90" i="71"/>
  <c r="AF65" i="71"/>
  <c r="AF7" i="71"/>
  <c r="AF28" i="71"/>
  <c r="AF40" i="71"/>
  <c r="AF94" i="71"/>
  <c r="AF80" i="71"/>
  <c r="AF31" i="71"/>
  <c r="N14" i="33"/>
  <c r="N16" i="33"/>
  <c r="N26" i="33"/>
  <c r="W17" i="33"/>
  <c r="W18" i="33" s="1"/>
  <c r="W19" i="33" s="1"/>
  <c r="W20" i="33" s="1"/>
  <c r="W21" i="33" s="1"/>
  <c r="W22" i="33" s="1"/>
  <c r="W23" i="33" s="1"/>
  <c r="W24" i="33" s="1"/>
  <c r="W25" i="33" s="1"/>
  <c r="W26" i="33" s="1"/>
  <c r="W27" i="33" s="1"/>
  <c r="W28" i="33" s="1"/>
  <c r="W29" i="33" s="1"/>
  <c r="W30" i="33" s="1"/>
  <c r="W31" i="33" s="1"/>
  <c r="W32" i="33" s="1"/>
  <c r="N39" i="33"/>
  <c r="N43" i="33"/>
  <c r="N20" i="33"/>
  <c r="N35" i="33"/>
  <c r="N18" i="33"/>
  <c r="AF70" i="71"/>
  <c r="AF84" i="71"/>
  <c r="N25" i="33"/>
  <c r="AF9" i="71"/>
  <c r="AF60" i="71"/>
  <c r="N27" i="33"/>
  <c r="AF99" i="71"/>
  <c r="AF16" i="71"/>
  <c r="N11" i="33"/>
  <c r="AF63" i="71"/>
  <c r="F34" i="66"/>
  <c r="E34" i="66"/>
  <c r="I34" i="66"/>
  <c r="K34" i="66"/>
  <c r="J34" i="66"/>
  <c r="D34" i="66"/>
  <c r="M34" i="66"/>
  <c r="L34" i="66"/>
  <c r="H34" i="66"/>
  <c r="AF57" i="71"/>
  <c r="AF37" i="71"/>
  <c r="AF50" i="71"/>
  <c r="AF83" i="71"/>
  <c r="AF75" i="71"/>
  <c r="AF32" i="71"/>
  <c r="AF49" i="71"/>
  <c r="AF62" i="71"/>
  <c r="N12" i="33"/>
  <c r="N31" i="33"/>
  <c r="AF78" i="71"/>
  <c r="AF27" i="71"/>
  <c r="N40" i="33"/>
  <c r="N19" i="33"/>
  <c r="N8" i="33"/>
  <c r="N9" i="33"/>
  <c r="AF19" i="71"/>
  <c r="N37" i="33"/>
  <c r="AF24" i="71"/>
  <c r="AF74" i="71"/>
  <c r="N29" i="33"/>
  <c r="AF86" i="71"/>
  <c r="AF18" i="71"/>
  <c r="AF87" i="71"/>
  <c r="AF79" i="71"/>
  <c r="N38" i="33"/>
  <c r="AF47" i="71"/>
  <c r="AF36" i="71"/>
  <c r="AF8" i="71"/>
  <c r="AF12" i="71"/>
  <c r="N32" i="33"/>
  <c r="AF68" i="71"/>
  <c r="AF51" i="71"/>
  <c r="AF53" i="71"/>
  <c r="N33" i="33"/>
  <c r="N22" i="33"/>
  <c r="AF82" i="71"/>
  <c r="AF17" i="71"/>
  <c r="N24" i="33"/>
  <c r="N44" i="33"/>
  <c r="AF44" i="71"/>
  <c r="AF10" i="71"/>
  <c r="AA8" i="33"/>
  <c r="AA9" i="33" s="1"/>
  <c r="AA10" i="33" s="1"/>
  <c r="AA11" i="33" s="1"/>
  <c r="AA12" i="33" s="1"/>
  <c r="AA13" i="33" s="1"/>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N34" i="33"/>
  <c r="AF61" i="71"/>
  <c r="N30" i="33"/>
  <c r="N7" i="33"/>
  <c r="AF38" i="71"/>
  <c r="N36" i="33"/>
  <c r="N41" i="33"/>
  <c r="AF101" i="71"/>
  <c r="AF23" i="71"/>
  <c r="AF33" i="71"/>
  <c r="AF91" i="71"/>
  <c r="N23" i="33"/>
  <c r="AF56" i="71"/>
  <c r="N13" i="33"/>
  <c r="N15" i="33"/>
  <c r="N42" i="33"/>
  <c r="N28" i="33"/>
  <c r="N10" i="33"/>
  <c r="U6" i="33"/>
  <c r="U7" i="33" s="1"/>
  <c r="U8" i="33" s="1"/>
  <c r="U9" i="33" s="1"/>
  <c r="U10" i="33" s="1"/>
  <c r="U11" i="33" s="1"/>
  <c r="U12" i="33" s="1"/>
  <c r="U13" i="33" s="1"/>
  <c r="U14" i="33" s="1"/>
  <c r="U15" i="33" s="1"/>
  <c r="U16" i="33" s="1"/>
  <c r="U17" i="33" s="1"/>
  <c r="U18" i="33" s="1"/>
  <c r="U19" i="33" s="1"/>
  <c r="U20" i="33" s="1"/>
  <c r="U21" i="33" s="1"/>
  <c r="U22" i="33" s="1"/>
  <c r="U23" i="33" s="1"/>
  <c r="U24" i="33" s="1"/>
  <c r="U25" i="33" s="1"/>
  <c r="U26" i="33" s="1"/>
  <c r="U27" i="33" s="1"/>
  <c r="U28" i="33" s="1"/>
  <c r="U29" i="33" s="1"/>
  <c r="U30" i="33" s="1"/>
  <c r="U31" i="33" s="1"/>
  <c r="U32" i="33" s="1"/>
  <c r="Y6" i="33"/>
  <c r="Y7" i="33" s="1"/>
  <c r="Y8" i="33" s="1"/>
  <c r="Y9" i="33" s="1"/>
  <c r="Y10" i="33" s="1"/>
  <c r="Y11" i="33" s="1"/>
  <c r="Y12" i="33" s="1"/>
  <c r="Y13" i="33" s="1"/>
  <c r="Y14" i="33" s="1"/>
  <c r="Y15" i="33" s="1"/>
  <c r="Y16" i="33" s="1"/>
  <c r="Y17" i="33" s="1"/>
  <c r="Y18" i="33" s="1"/>
  <c r="Y19" i="33" s="1"/>
  <c r="Y20" i="33" s="1"/>
  <c r="Y21" i="33" s="1"/>
  <c r="Y22" i="33" s="1"/>
  <c r="Y23" i="33" s="1"/>
  <c r="Y24" i="33" s="1"/>
  <c r="Y25" i="33" s="1"/>
  <c r="Y26" i="33" s="1"/>
  <c r="Y27" i="33" s="1"/>
  <c r="Y28" i="33" s="1"/>
  <c r="Y29" i="33" s="1"/>
  <c r="Y30" i="33" s="1"/>
  <c r="Y31" i="33" s="1"/>
  <c r="Y32" i="33" s="1"/>
  <c r="AF25" i="71"/>
  <c r="N3" i="33" l="1"/>
  <c r="A36" i="38"/>
  <c r="A37" i="38" s="1"/>
  <c r="A42" i="50"/>
  <c r="A43" i="50" s="1"/>
  <c r="A44" i="50" s="1"/>
  <c r="A45" i="50" s="1"/>
  <c r="A46" i="50" s="1"/>
  <c r="A47" i="50" s="1"/>
  <c r="A48" i="50" s="1"/>
  <c r="A49" i="50" s="1"/>
  <c r="A50" i="50" s="1"/>
  <c r="A51" i="50" s="1"/>
  <c r="A52" i="50" s="1"/>
  <c r="A53" i="50" s="1"/>
  <c r="A54" i="50" s="1"/>
  <c r="A55" i="50" s="1"/>
  <c r="A56" i="50" s="1"/>
  <c r="A57" i="50" s="1"/>
  <c r="A58" i="50" s="1"/>
  <c r="A59" i="50" s="1"/>
  <c r="A60" i="50" s="1"/>
  <c r="A61" i="50" s="1"/>
  <c r="A62" i="50" s="1"/>
  <c r="A63" i="50" s="1"/>
  <c r="A64" i="50" s="1"/>
  <c r="A65" i="50" s="1"/>
  <c r="A66" i="50" s="1"/>
  <c r="A67" i="50" s="1"/>
  <c r="A68" i="50" s="1"/>
  <c r="A69" i="50" s="1"/>
  <c r="A70" i="50" s="1"/>
  <c r="A71" i="50" s="1"/>
  <c r="A72" i="50" s="1"/>
  <c r="A73" i="50" s="1"/>
  <c r="A74" i="50" s="1"/>
  <c r="A75" i="50" s="1"/>
  <c r="A76" i="50" s="1"/>
  <c r="A77" i="50" s="1"/>
  <c r="A78" i="50" s="1"/>
  <c r="A79" i="50" s="1"/>
  <c r="A80" i="50" s="1"/>
  <c r="A81" i="50" s="1"/>
  <c r="A82" i="50" s="1"/>
  <c r="A83" i="50" s="1"/>
  <c r="A84" i="50" s="1"/>
  <c r="A85" i="50" s="1"/>
  <c r="A86" i="50" s="1"/>
  <c r="A87" i="50" s="1"/>
  <c r="A88" i="50" s="1"/>
  <c r="A89" i="50" s="1"/>
  <c r="A90" i="50" s="1"/>
  <c r="A91" i="50" s="1"/>
  <c r="A92" i="50" s="1"/>
  <c r="A93" i="50" s="1"/>
  <c r="A94" i="50" s="1"/>
  <c r="A95" i="50" s="1"/>
  <c r="A96" i="50" s="1"/>
  <c r="A97" i="50" s="1"/>
  <c r="A28" i="66"/>
  <c r="A29" i="66" s="1"/>
  <c r="A30" i="66" s="1"/>
  <c r="A31" i="66" s="1"/>
  <c r="J9" i="26"/>
  <c r="K9" i="26" s="1"/>
  <c r="I14" i="73"/>
  <c r="A98" i="50" l="1"/>
  <c r="A99" i="50" s="1"/>
  <c r="A100" i="50" s="1"/>
  <c r="A38" i="38"/>
  <c r="I16" i="73"/>
  <c r="A101" i="50" l="1"/>
  <c r="A102" i="50" s="1"/>
  <c r="A103" i="50" s="1"/>
  <c r="A104" i="50" s="1"/>
  <c r="A105" i="50" s="1"/>
  <c r="A106" i="50" s="1"/>
  <c r="A39" i="38"/>
  <c r="A40" i="38" s="1"/>
  <c r="A41" i="38" s="1"/>
  <c r="A42" i="38" s="1"/>
  <c r="A43" i="38" l="1"/>
  <c r="A44" i="38" s="1"/>
  <c r="A45" i="38" s="1"/>
  <c r="A46" i="38" l="1"/>
  <c r="A47" i="38" s="1"/>
  <c r="A48" i="38" l="1"/>
  <c r="A49" i="38" s="1"/>
  <c r="A50" i="38" l="1"/>
  <c r="A51" i="38" s="1"/>
  <c r="A52" i="38" l="1"/>
  <c r="A53" i="38" s="1"/>
  <c r="A54" i="38" l="1"/>
  <c r="A55" i="38" s="1"/>
  <c r="A56" i="38" s="1"/>
  <c r="A57" i="38" l="1"/>
  <c r="A58" i="38" l="1"/>
  <c r="A59" i="38" s="1"/>
  <c r="A60" i="38" s="1"/>
  <c r="A61" i="38" s="1"/>
  <c r="A62" i="38" l="1"/>
  <c r="A63" i="38" s="1"/>
  <c r="A64" i="38" s="1"/>
  <c r="A65" i="38" s="1"/>
  <c r="A66" i="38" s="1"/>
  <c r="A67" i="38" s="1"/>
  <c r="A68" i="38" s="1"/>
  <c r="A69" i="38" s="1"/>
  <c r="A70" i="38" l="1"/>
  <c r="A71" i="38" l="1"/>
  <c r="A72" i="38" l="1"/>
  <c r="A73" i="38" s="1"/>
  <c r="A74" i="38" s="1"/>
  <c r="A75" i="38" s="1"/>
  <c r="A76" i="38" s="1"/>
  <c r="A77" i="38" s="1"/>
  <c r="A78" i="38" s="1"/>
  <c r="A79" i="38" s="1"/>
  <c r="A80" i="38" s="1"/>
  <c r="A81" i="38" s="1"/>
  <c r="A82" i="38" s="1"/>
  <c r="A83" i="38" s="1"/>
  <c r="A84" i="38" s="1"/>
  <c r="A85" i="38" s="1"/>
  <c r="A86" i="38" s="1"/>
  <c r="A87" i="38" s="1"/>
  <c r="A88" i="38" s="1"/>
  <c r="A89" i="38" s="1"/>
  <c r="A90" i="38" s="1"/>
  <c r="A91" i="38" s="1"/>
  <c r="A92" i="38" s="1"/>
  <c r="A93" i="38" s="1"/>
  <c r="A94" i="38" s="1"/>
  <c r="A95" i="38" s="1"/>
  <c r="A96" i="38" s="1"/>
  <c r="A97" i="38" s="1"/>
  <c r="A98" i="38" s="1"/>
  <c r="A99" i="38" s="1"/>
  <c r="A100" i="38" s="1"/>
  <c r="A101" i="38" s="1"/>
  <c r="A102" i="38" s="1"/>
  <c r="A103" i="38" s="1"/>
  <c r="A104" i="38" s="1"/>
  <c r="A105" i="38" s="1"/>
  <c r="A145" i="38"/>
  <c r="A146" i="38" s="1"/>
  <c r="A147" i="38" s="1"/>
  <c r="A148" i="38" s="1"/>
  <c r="A149" i="38" s="1"/>
  <c r="A150" i="38" s="1"/>
  <c r="A151" i="38" s="1"/>
  <c r="A152" i="38" s="1"/>
  <c r="A153" i="38" s="1"/>
  <c r="A154" i="3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tc={85D392B0-C9AD-4F93-9DA0-0337AC92884A}</author>
  </authors>
  <commentList>
    <comment ref="N11" authorId="0" shapeId="0" xr:uid="{85D392B0-C9AD-4F93-9DA0-0337AC92884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B type Stub</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tc={B1F6E308-BAC4-4314-A289-CA8BAA38F716}</author>
    <author>tc={3CF839FD-E83F-433A-955E-CB835824DED6}</author>
  </authors>
  <commentList>
    <comment ref="F103" authorId="0" shapeId="0" xr:uid="{B1F6E308-BAC4-4314-A289-CA8BAA38F71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DD60+25 to DD60+18</t>
        </r>
      </text>
    </comment>
    <comment ref="E154" authorId="1" shapeId="0" xr:uid="{3CF839FD-E83F-433A-955E-CB835824DED6}">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DC2+0 to DC-3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tc={084CA4A6-D9E5-42F1-91EE-F88DCD0293CA}</author>
    <author>tc={214A1E32-B72E-4532-9E69-0277C0E5D7AA}</author>
    <author>tc={2017CB69-12F8-42C6-B7B2-2967FB3960AA}</author>
  </authors>
  <commentList>
    <comment ref="M23" authorId="0" shapeId="0" xr:uid="{084CA4A6-D9E5-42F1-91EE-F88DCD0293C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1 Nos DCT tower</t>
        </r>
      </text>
    </comment>
    <comment ref="M31" authorId="1" shapeId="0" xr:uid="{214A1E32-B72E-4532-9E69-0277C0E5D7A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DD60+25 to DD60+18</t>
        </r>
      </text>
    </comment>
    <comment ref="K103" authorId="2" shapeId="0" xr:uid="{2017CB69-12F8-42C6-B7B2-2967FB3960A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DD60+25 to DD60+18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tc={FA6838EE-E5B0-4100-914A-5985954484C3}</author>
    <author>tc={C73C1DA1-4A36-4150-9FBE-A4108742B5DA}</author>
    <author>tc={FB002323-643E-4DB4-8B29-196939105587}</author>
  </authors>
  <commentList>
    <comment ref="D4" authorId="0" shapeId="0" xr:uid="{FA6838EE-E5B0-4100-914A-5985954484C3}">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DD60+0 to gantry </t>
        </r>
      </text>
    </comment>
    <comment ref="D6" authorId="1" shapeId="0" xr:uid="{C73C1DA1-4A36-4150-9FBE-A4108742B5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DC2+0 to DD60+0</t>
        </r>
      </text>
    </comment>
    <comment ref="D202" authorId="2" shapeId="0" xr:uid="{FB002323-643E-4DB4-8B29-1969391055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DD60+25 to DD60+18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tc={B9BD2319-F344-4ED3-9D55-955AF28E8FF5}</author>
  </authors>
  <commentList>
    <comment ref="K1312" authorId="0" shapeId="0" xr:uid="{B9BD2319-F344-4ED3-9D55-955AF28E8FF5}">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STEPBOX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tc={945B1D98-359B-4A12-B81D-AF5CCAF0DBB3}</author>
  </authors>
  <commentList>
    <comment ref="F26" authorId="0" shapeId="0" xr:uid="{945B1D98-359B-4A12-B81D-AF5CCAF0DBB3}">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1nos Incl DCT tower </t>
        </r>
      </text>
    </comment>
  </commentList>
</comments>
</file>

<file path=xl/sharedStrings.xml><?xml version="1.0" encoding="utf-8"?>
<sst xmlns="http://schemas.openxmlformats.org/spreadsheetml/2006/main" count="15972" uniqueCount="1644">
  <si>
    <t>Balance</t>
  </si>
  <si>
    <t>Remarks</t>
  </si>
  <si>
    <t>DA+3</t>
  </si>
  <si>
    <t>DA+0</t>
  </si>
  <si>
    <t>DA-3</t>
  </si>
  <si>
    <t>40/3</t>
  </si>
  <si>
    <t>40/4</t>
  </si>
  <si>
    <t>44/0</t>
  </si>
  <si>
    <t>36/0</t>
  </si>
  <si>
    <t>31/0</t>
  </si>
  <si>
    <t>32/0</t>
  </si>
  <si>
    <t>14/0</t>
  </si>
  <si>
    <t>16/0</t>
  </si>
  <si>
    <t>17/0</t>
  </si>
  <si>
    <t>Activity</t>
  </si>
  <si>
    <t>Today</t>
  </si>
  <si>
    <t>No of Gangs</t>
  </si>
  <si>
    <t>Paying Out</t>
  </si>
  <si>
    <t>Final Sag</t>
  </si>
  <si>
    <t>Earthing (Nos.)</t>
  </si>
  <si>
    <t>Sl.No.</t>
  </si>
  <si>
    <t>SPAN</t>
  </si>
  <si>
    <t>Route Length</t>
  </si>
  <si>
    <t>Submitted For Approval</t>
  </si>
  <si>
    <t>From Section</t>
  </si>
  <si>
    <t>To Section</t>
  </si>
  <si>
    <t>30/1</t>
  </si>
  <si>
    <t>Tower Erection (Nos)</t>
  </si>
  <si>
    <t xml:space="preserve">Foundation (Nos.) </t>
  </si>
  <si>
    <t>Excavation</t>
  </si>
  <si>
    <t>Soil Investigation (Nos.)</t>
  </si>
  <si>
    <t>Route Alignment (Km)</t>
  </si>
  <si>
    <t>Cumm. Progress up to last Month</t>
  </si>
  <si>
    <t>REMARKS</t>
  </si>
  <si>
    <t xml:space="preserve"> </t>
  </si>
  <si>
    <t xml:space="preserve">Earthing </t>
  </si>
  <si>
    <t xml:space="preserve">Tack Welding </t>
  </si>
  <si>
    <t>a)</t>
  </si>
  <si>
    <t>b)</t>
  </si>
  <si>
    <t xml:space="preserve">Detailed Survey </t>
  </si>
  <si>
    <t xml:space="preserve"> Section Length (Km)</t>
  </si>
  <si>
    <t xml:space="preserve">Check Survey </t>
  </si>
  <si>
    <t>CUMM. SR.NO</t>
  </si>
  <si>
    <t>MONTH SR.NO.</t>
  </si>
  <si>
    <t>Loc. No.</t>
  </si>
  <si>
    <t>Type of Tower</t>
  </si>
  <si>
    <t>Type of Classification</t>
  </si>
  <si>
    <t>Start</t>
  </si>
  <si>
    <t>Complete</t>
  </si>
  <si>
    <t xml:space="preserve">Name of Supervisor </t>
  </si>
  <si>
    <t>DA+9</t>
  </si>
  <si>
    <t>Approved</t>
  </si>
  <si>
    <t>18/0</t>
  </si>
  <si>
    <t>19/0</t>
  </si>
  <si>
    <t>20/0</t>
  </si>
  <si>
    <t>21/0</t>
  </si>
  <si>
    <t>22/0</t>
  </si>
  <si>
    <t>23/0</t>
  </si>
  <si>
    <t>24/0</t>
  </si>
  <si>
    <t>25/0</t>
  </si>
  <si>
    <t>26/0</t>
  </si>
  <si>
    <t>27/0</t>
  </si>
  <si>
    <t>27/1</t>
  </si>
  <si>
    <t>27/2</t>
  </si>
  <si>
    <t>28/0</t>
  </si>
  <si>
    <t>29/0</t>
  </si>
  <si>
    <t>30/0</t>
  </si>
  <si>
    <t>32/1</t>
  </si>
  <si>
    <t>33/0</t>
  </si>
  <si>
    <t>33/1</t>
  </si>
  <si>
    <t>33/2</t>
  </si>
  <si>
    <t>33/3</t>
  </si>
  <si>
    <t>35/0</t>
  </si>
  <si>
    <t>38/0</t>
  </si>
  <si>
    <t>39/0</t>
  </si>
  <si>
    <t>40/0</t>
  </si>
  <si>
    <t>41/0</t>
  </si>
  <si>
    <t>41/1</t>
  </si>
  <si>
    <t>42/0</t>
  </si>
  <si>
    <t>43/0</t>
  </si>
  <si>
    <t>DA+6</t>
  </si>
  <si>
    <t>94/0</t>
  </si>
  <si>
    <t>Approved Date</t>
  </si>
  <si>
    <t>Total</t>
  </si>
  <si>
    <t>31/1</t>
  </si>
  <si>
    <t xml:space="preserve">Consumed </t>
  </si>
  <si>
    <t>A</t>
  </si>
  <si>
    <t>B</t>
  </si>
  <si>
    <t>C</t>
  </si>
  <si>
    <t>D</t>
  </si>
  <si>
    <t>Name of the Contractor</t>
  </si>
  <si>
    <t>Unit</t>
  </si>
  <si>
    <t>Receipt Qty.</t>
  </si>
  <si>
    <t>Balance Required Qty.</t>
  </si>
  <si>
    <t>S. No.</t>
  </si>
  <si>
    <t>Present status</t>
  </si>
  <si>
    <t>Details of Tack Welding</t>
  </si>
  <si>
    <t>Section</t>
  </si>
  <si>
    <t>From</t>
  </si>
  <si>
    <t>To</t>
  </si>
  <si>
    <t>Length in Km's</t>
  </si>
  <si>
    <t>Insulator Hoisting</t>
  </si>
  <si>
    <t>Final sag</t>
  </si>
  <si>
    <t>Cum. Length in Km's</t>
  </si>
  <si>
    <t>Foundation</t>
  </si>
  <si>
    <t>Steel</t>
  </si>
  <si>
    <t>Insulator</t>
  </si>
  <si>
    <t>Paying Out Start</t>
  </si>
  <si>
    <t>Paying Out Completed</t>
  </si>
  <si>
    <t>OPGW (Km)</t>
  </si>
  <si>
    <t>Details of Earthing</t>
  </si>
  <si>
    <t>Details of Foundation</t>
  </si>
  <si>
    <t xml:space="preserve">Details of Stringing </t>
  </si>
  <si>
    <t>Details of OPGW Stringing</t>
  </si>
  <si>
    <t>Cum. Sr.No.</t>
  </si>
  <si>
    <t>Month Sr.No.</t>
  </si>
  <si>
    <t>Number Plate</t>
  </si>
  <si>
    <t>Section Length in Km's</t>
  </si>
  <si>
    <t>Drum Length in Km's</t>
  </si>
  <si>
    <t>Cum. Drum Length in Km's</t>
  </si>
  <si>
    <t>Danger Plate</t>
  </si>
  <si>
    <t>Details of Accessories</t>
  </si>
  <si>
    <t>Phase Plate</t>
  </si>
  <si>
    <t>Circuit Plate</t>
  </si>
  <si>
    <t>Anti Climbing device</t>
  </si>
  <si>
    <t>KEC International Limited</t>
  </si>
  <si>
    <t>LOA Quantity</t>
  </si>
  <si>
    <t>Nos</t>
  </si>
  <si>
    <t>E</t>
  </si>
  <si>
    <t>F</t>
  </si>
  <si>
    <t>G S Earthwire 7/3.66mm size</t>
  </si>
  <si>
    <t>Sets</t>
  </si>
  <si>
    <t>EA</t>
  </si>
  <si>
    <t>Vibration damper -7/3.66mm Earth Wire</t>
  </si>
  <si>
    <t>Suspension clamp assembly -7/3.66mm Earth Wire</t>
  </si>
  <si>
    <t>Tension clamp assembly-7/3.66mm Earth Wire</t>
  </si>
  <si>
    <t>Description</t>
  </si>
  <si>
    <t>Hardware Fittings</t>
  </si>
  <si>
    <t>Earthwire Acessories for 7/3.66mm</t>
  </si>
  <si>
    <t>OPGW / Hardware Fittings</t>
  </si>
  <si>
    <t>i</t>
  </si>
  <si>
    <t>ii</t>
  </si>
  <si>
    <t>iii</t>
  </si>
  <si>
    <t>iv</t>
  </si>
  <si>
    <t>v</t>
  </si>
  <si>
    <t>vi</t>
  </si>
  <si>
    <t>vii</t>
  </si>
  <si>
    <t>viii</t>
  </si>
  <si>
    <t>Kms</t>
  </si>
  <si>
    <t>Status of Line Materials, conductor and Tower Accessories</t>
  </si>
  <si>
    <t>ROW STATUS</t>
  </si>
  <si>
    <t>S.No</t>
  </si>
  <si>
    <t>T/Type</t>
  </si>
  <si>
    <t>Date of 1st approach</t>
  </si>
  <si>
    <t>Date of last approach</t>
  </si>
  <si>
    <t>Duration of ROW (Days)</t>
  </si>
  <si>
    <t>Nature of hindrance</t>
  </si>
  <si>
    <t>Brief description on resolution</t>
  </si>
  <si>
    <t>27/3</t>
  </si>
  <si>
    <t>DA-1.5</t>
  </si>
  <si>
    <t>27/4</t>
  </si>
  <si>
    <t>27/5</t>
  </si>
  <si>
    <t>FLEXIBLE AL BOND-7/3.66MM E/W</t>
  </si>
  <si>
    <t>Vibration Damper for 24 fibre OPGW</t>
  </si>
  <si>
    <t>KM</t>
  </si>
  <si>
    <t>SET</t>
  </si>
  <si>
    <t>Profile Approval (Kms)</t>
  </si>
  <si>
    <t>Foundation Classification.</t>
  </si>
  <si>
    <t>PGCIL</t>
  </si>
  <si>
    <t>27/6</t>
  </si>
  <si>
    <t>31/2</t>
  </si>
  <si>
    <t>31/3</t>
  </si>
  <si>
    <t>32/2</t>
  </si>
  <si>
    <t>34/0</t>
  </si>
  <si>
    <t>15/0</t>
  </si>
  <si>
    <t>37/0</t>
  </si>
  <si>
    <t>92/0</t>
  </si>
  <si>
    <t>42/3</t>
  </si>
  <si>
    <t>DA+1.5</t>
  </si>
  <si>
    <t>42/1</t>
  </si>
  <si>
    <t>42/2</t>
  </si>
  <si>
    <t>DC2+0</t>
  </si>
  <si>
    <t>20/1</t>
  </si>
  <si>
    <t>20/2</t>
  </si>
  <si>
    <t>20/3</t>
  </si>
  <si>
    <t>20/4</t>
  </si>
  <si>
    <t>DD45+0</t>
  </si>
  <si>
    <t>21/1</t>
  </si>
  <si>
    <t>21/2</t>
  </si>
  <si>
    <t>21/3</t>
  </si>
  <si>
    <t>21/4</t>
  </si>
  <si>
    <t>DD45+3</t>
  </si>
  <si>
    <t>DB2+0</t>
  </si>
  <si>
    <t>DC1+0</t>
  </si>
  <si>
    <t>DD60+18</t>
  </si>
  <si>
    <t>33/4</t>
  </si>
  <si>
    <t>DD60+0</t>
  </si>
  <si>
    <t>KEC INTERNATIONAL LIMITED</t>
  </si>
  <si>
    <t>Stringing U/P</t>
  </si>
  <si>
    <t>Tack Welding U/P</t>
  </si>
  <si>
    <t>18/1</t>
  </si>
  <si>
    <t>18/2</t>
  </si>
  <si>
    <t>Erection U/P</t>
  </si>
  <si>
    <t>Foundation U/P</t>
  </si>
  <si>
    <t>Excavation U/P</t>
  </si>
  <si>
    <t>DB1+0</t>
  </si>
  <si>
    <t>DC1-3</t>
  </si>
  <si>
    <t>Stringing completed</t>
  </si>
  <si>
    <t>Tack Welding completed</t>
  </si>
  <si>
    <t>Erection completed</t>
  </si>
  <si>
    <t>Foundation completed</t>
  </si>
  <si>
    <t>Excavation completed</t>
  </si>
  <si>
    <t>Earthing completed</t>
  </si>
  <si>
    <t>36/3</t>
  </si>
  <si>
    <t>40/1</t>
  </si>
  <si>
    <t>40/2</t>
  </si>
  <si>
    <t>DD45+9</t>
  </si>
  <si>
    <t>DD60+9</t>
  </si>
  <si>
    <t>DC1+9</t>
  </si>
  <si>
    <t>DB1+9</t>
  </si>
  <si>
    <t>DD60+6</t>
  </si>
  <si>
    <t>DD60+3</t>
  </si>
  <si>
    <t>DC1+6</t>
  </si>
  <si>
    <t>DB2+9</t>
  </si>
  <si>
    <t>DC2+9</t>
  </si>
  <si>
    <t>DC1+3</t>
  </si>
  <si>
    <t>DD60+25</t>
  </si>
  <si>
    <t>DC2+3</t>
  </si>
  <si>
    <t>DD45-1.5</t>
  </si>
  <si>
    <t>DD60-3</t>
  </si>
  <si>
    <t>Supplier</t>
  </si>
  <si>
    <t>Tower Type</t>
  </si>
  <si>
    <t>Towers</t>
  </si>
  <si>
    <t>DA Sub- Total</t>
  </si>
  <si>
    <t>DB1+3</t>
  </si>
  <si>
    <t>DB1+6</t>
  </si>
  <si>
    <t>DB2+3</t>
  </si>
  <si>
    <t>DB2+6</t>
  </si>
  <si>
    <t>DC2+6</t>
  </si>
  <si>
    <t>DD45+6</t>
  </si>
  <si>
    <t>400kV</t>
  </si>
  <si>
    <t>220kV</t>
  </si>
  <si>
    <t>132kV</t>
  </si>
  <si>
    <t>Name of Farmer</t>
  </si>
  <si>
    <t>Mobile no.</t>
  </si>
  <si>
    <t>Vill. Name</t>
  </si>
  <si>
    <t>Tehsil</t>
  </si>
  <si>
    <t>Cumulative Progress</t>
  </si>
  <si>
    <t>DD45+25</t>
  </si>
  <si>
    <t>36/1</t>
  </si>
  <si>
    <t>36/2</t>
  </si>
  <si>
    <t>DD45+18</t>
  </si>
  <si>
    <t>Gantry</t>
  </si>
  <si>
    <t>As per LOA</t>
  </si>
  <si>
    <t>As per Latest Estimate</t>
  </si>
  <si>
    <t>As per latest Estimate</t>
  </si>
  <si>
    <t>Approval  date</t>
  </si>
  <si>
    <t>Profile approval  date</t>
  </si>
  <si>
    <t>DC2-3</t>
  </si>
  <si>
    <t>18/6</t>
  </si>
  <si>
    <t>18/5</t>
  </si>
  <si>
    <t>18/4</t>
  </si>
  <si>
    <t>18/3</t>
  </si>
  <si>
    <t>Completed</t>
  </si>
  <si>
    <t>4/0</t>
  </si>
  <si>
    <t>5/0</t>
  </si>
  <si>
    <t>6/0</t>
  </si>
  <si>
    <t>6/1</t>
  </si>
  <si>
    <t>6/2</t>
  </si>
  <si>
    <t>7/0</t>
  </si>
  <si>
    <t>8/0</t>
  </si>
  <si>
    <t>9/0</t>
  </si>
  <si>
    <t>10/0</t>
  </si>
  <si>
    <t>11/0</t>
  </si>
  <si>
    <t>12/0</t>
  </si>
  <si>
    <t>13/0</t>
  </si>
  <si>
    <t>1/0</t>
  </si>
  <si>
    <t>2/0</t>
  </si>
  <si>
    <t>3/0</t>
  </si>
  <si>
    <t>Forest</t>
  </si>
  <si>
    <t>Revenue</t>
  </si>
  <si>
    <t>Stub</t>
  </si>
  <si>
    <t>UOM</t>
  </si>
  <si>
    <t>Total qty</t>
  </si>
  <si>
    <t>Tower Erection</t>
  </si>
  <si>
    <t>Rough Sag</t>
  </si>
  <si>
    <t>Final  Sag</t>
  </si>
  <si>
    <t>Foundation ROW</t>
  </si>
  <si>
    <t>Erection ROW</t>
  </si>
  <si>
    <t>DD45-3</t>
  </si>
  <si>
    <t>M10</t>
  </si>
  <si>
    <t>M20</t>
  </si>
  <si>
    <t>ROW Details</t>
  </si>
  <si>
    <t>G</t>
  </si>
  <si>
    <t>H</t>
  </si>
  <si>
    <t>EARTHING</t>
  </si>
  <si>
    <t>Final sag complete</t>
  </si>
  <si>
    <t xml:space="preserve">Sl. </t>
  </si>
  <si>
    <t>Sections in (mtrs)</t>
  </si>
  <si>
    <t>Name of Crossing</t>
  </si>
  <si>
    <t>Owner</t>
  </si>
  <si>
    <t>Approval status</t>
  </si>
  <si>
    <t>Status</t>
  </si>
  <si>
    <t>No</t>
  </si>
  <si>
    <t>FDN</t>
  </si>
  <si>
    <t>ERE</t>
  </si>
  <si>
    <t>STR</t>
  </si>
  <si>
    <t>AP 25</t>
  </si>
  <si>
    <t>AP 26</t>
  </si>
  <si>
    <t>AP 11</t>
  </si>
  <si>
    <t>AP 12</t>
  </si>
  <si>
    <t>Gang name</t>
  </si>
  <si>
    <t xml:space="preserve">2 Nos Provided to Powergrid </t>
  </si>
  <si>
    <t>.</t>
  </si>
  <si>
    <t>Date of Resolution</t>
  </si>
  <si>
    <t>Rev Month</t>
  </si>
  <si>
    <t>15/1</t>
  </si>
  <si>
    <t>RLY</t>
  </si>
  <si>
    <t>2a)</t>
  </si>
  <si>
    <t>2b)</t>
  </si>
  <si>
    <t>3a)</t>
  </si>
  <si>
    <t>3b)</t>
  </si>
  <si>
    <t>5a)</t>
  </si>
  <si>
    <t>5b)</t>
  </si>
  <si>
    <t>Qty</t>
  </si>
  <si>
    <t>WIP</t>
  </si>
  <si>
    <t>Profile Submission (Km)</t>
  </si>
  <si>
    <t>Bikaner III Gantry</t>
  </si>
  <si>
    <t>160 KN Insulator</t>
  </si>
  <si>
    <t>210 KN Insulator</t>
  </si>
  <si>
    <t>Double ISuspension String</t>
  </si>
  <si>
    <t>Single ISuspension String (Pilot)</t>
  </si>
  <si>
    <t>Quadruple Tension String</t>
  </si>
  <si>
    <t>MID SPAN COMPRESSION JOINT FOR AL59 ZEBRA CONDUCTOR</t>
  </si>
  <si>
    <t>REPAIR SLEEVE FOR AL59 ZEBRA CONDUCTOR</t>
  </si>
  <si>
    <t xml:space="preserve">PREFORMED RETAINING ROD TYPE SPACER DAMPER </t>
  </si>
  <si>
    <t>HEXAGONAL RIGID SPACER-765KV AC WITH AL59 HEX ZEBRA</t>
  </si>
  <si>
    <t>MID SPAN COMPRESSION JOINT FOR EW</t>
  </si>
  <si>
    <t>OPGW Cable</t>
  </si>
  <si>
    <t>Km</t>
  </si>
  <si>
    <t>DOWN LEAD CLAMP ASSY</t>
  </si>
  <si>
    <t>SUSPENSION CLAMP ASSY</t>
  </si>
  <si>
    <t>TENSION  FITTINGS ASSEMBLY ON SUSPENSION</t>
  </si>
  <si>
    <t xml:space="preserve">TENSION  FITTINGS ASSEMBLY FOR 24F OPGW (SPLICING) </t>
  </si>
  <si>
    <t>TENSION ASSEMBLY - DOUBLE TENSION PASS THROUGH</t>
  </si>
  <si>
    <t>TENSION ASSEMBLY - DEAD END FOR 24 FIBER OPGW</t>
  </si>
  <si>
    <t>i)</t>
  </si>
  <si>
    <t>Supply of Pipe Type Earthing</t>
  </si>
  <si>
    <t>ii)</t>
  </si>
  <si>
    <t>Supply of Counterpoise type (120 m length)</t>
  </si>
  <si>
    <t>iii)</t>
  </si>
  <si>
    <t>ROD TYPE EARTHING</t>
  </si>
  <si>
    <t>COUNTERPOISE TYPE CHEMICAL EARTHING</t>
  </si>
  <si>
    <t>Supply of Shieldwire Earthing including PG clamps, downlead clamps butexcluding Earthwire bits for Pipe typeearthing</t>
  </si>
  <si>
    <t>Supply of Shieldwire Earthing includingPG clamps, downlead clamps butexcluding Earthwire bits forCounterpoise type earthing</t>
  </si>
  <si>
    <t>SUPPLY OF CHEMICAL EARTHING: COUNTERPOISE TYPE  (280M LENGTH)</t>
  </si>
  <si>
    <t>GEEKAY WIRES PVT. LTD</t>
  </si>
  <si>
    <t>APAR INDUSTRIES LTD</t>
  </si>
  <si>
    <t>MOSDORFER INDIA PVT. LTD</t>
  </si>
  <si>
    <t>KEC INTERNATIONAL LTD</t>
  </si>
  <si>
    <t xml:space="preserve">Power Line Crossing–5 nos </t>
  </si>
  <si>
    <t xml:space="preserve">Railway Crossing-1 nos </t>
  </si>
  <si>
    <t xml:space="preserve">Cannal Crossing-1 nos </t>
  </si>
  <si>
    <t>AP 3</t>
  </si>
  <si>
    <t>AP 2</t>
  </si>
  <si>
    <t xml:space="preserve">SH Crossing-2 nos </t>
  </si>
  <si>
    <t>NH - 62</t>
  </si>
  <si>
    <t>RVPN</t>
  </si>
  <si>
    <t>AP 13</t>
  </si>
  <si>
    <t>400 KV D/C SUR-BKN</t>
  </si>
  <si>
    <t>AP 14</t>
  </si>
  <si>
    <t>AP 15</t>
  </si>
  <si>
    <t>AP 19</t>
  </si>
  <si>
    <t>AP 20</t>
  </si>
  <si>
    <t>Single Line Electrified Line</t>
  </si>
  <si>
    <t>AP 22</t>
  </si>
  <si>
    <t>AP 23</t>
  </si>
  <si>
    <t>AP 24</t>
  </si>
  <si>
    <t>AP 27</t>
  </si>
  <si>
    <t>765 KV D/C BKN-MGA T/L</t>
  </si>
  <si>
    <t>AP 28</t>
  </si>
  <si>
    <t>AP 29</t>
  </si>
  <si>
    <t>AP 32</t>
  </si>
  <si>
    <t>AP 33</t>
  </si>
  <si>
    <t>SH - 93</t>
  </si>
  <si>
    <t>SH - 03</t>
  </si>
  <si>
    <t>AP 16</t>
  </si>
  <si>
    <t xml:space="preserve">Canal </t>
  </si>
  <si>
    <t>9/4</t>
  </si>
  <si>
    <t>9/5</t>
  </si>
  <si>
    <t>9/6</t>
  </si>
  <si>
    <t>Survey and Profile Drawing Status</t>
  </si>
  <si>
    <t>Detail Survey</t>
  </si>
  <si>
    <t>Check Survey</t>
  </si>
  <si>
    <t>S.No.</t>
  </si>
  <si>
    <t>Length</t>
  </si>
  <si>
    <t xml:space="preserve">Detail Survey </t>
  </si>
  <si>
    <t>Detail Survey data to Engg</t>
  </si>
  <si>
    <t>Profile by Engg</t>
  </si>
  <si>
    <t>Final Profile</t>
  </si>
  <si>
    <t>Submission to PGCIL</t>
  </si>
  <si>
    <t>Approval by PGCIL</t>
  </si>
  <si>
    <t>Re-Profile by Engg.</t>
  </si>
  <si>
    <t>AP 8 - AP 9</t>
  </si>
  <si>
    <t>AP 9 - AP 11</t>
  </si>
  <si>
    <t>Total Length</t>
  </si>
  <si>
    <t>Approval</t>
  </si>
  <si>
    <t>DD60</t>
  </si>
  <si>
    <t>DB2</t>
  </si>
  <si>
    <t>DB1</t>
  </si>
  <si>
    <t>8/1</t>
  </si>
  <si>
    <t>8/2</t>
  </si>
  <si>
    <t>8/3</t>
  </si>
  <si>
    <t>8/4</t>
  </si>
  <si>
    <t>8/5</t>
  </si>
  <si>
    <t>8/6</t>
  </si>
  <si>
    <t>8/7</t>
  </si>
  <si>
    <t>8/8</t>
  </si>
  <si>
    <t>8/9</t>
  </si>
  <si>
    <t>8/10</t>
  </si>
  <si>
    <t>8/11</t>
  </si>
  <si>
    <t>DB1+12</t>
  </si>
  <si>
    <t>9/1</t>
  </si>
  <si>
    <t>Sandy</t>
  </si>
  <si>
    <t>9/2</t>
  </si>
  <si>
    <t>9/3</t>
  </si>
  <si>
    <t>9/7</t>
  </si>
  <si>
    <t>9/8</t>
  </si>
  <si>
    <t>9/9</t>
  </si>
  <si>
    <t>9/10</t>
  </si>
  <si>
    <t>9/11</t>
  </si>
  <si>
    <t>10/1</t>
  </si>
  <si>
    <t>10/2</t>
  </si>
  <si>
    <t>15/2</t>
  </si>
  <si>
    <t>15/3</t>
  </si>
  <si>
    <t>15/4</t>
  </si>
  <si>
    <t>15/5</t>
  </si>
  <si>
    <t>15/6</t>
  </si>
  <si>
    <t>15/7</t>
  </si>
  <si>
    <t>15/8</t>
  </si>
  <si>
    <t>15/9</t>
  </si>
  <si>
    <t>15/10</t>
  </si>
  <si>
    <t>15/11</t>
  </si>
  <si>
    <t>15/12</t>
  </si>
  <si>
    <t>18/7</t>
  </si>
  <si>
    <t>20/5</t>
  </si>
  <si>
    <t>20/6</t>
  </si>
  <si>
    <t>21/5</t>
  </si>
  <si>
    <t>DC2+15</t>
  </si>
  <si>
    <t>DD60+35</t>
  </si>
  <si>
    <t>29/1</t>
  </si>
  <si>
    <t>29/2</t>
  </si>
  <si>
    <t>29/3</t>
  </si>
  <si>
    <t>29/4</t>
  </si>
  <si>
    <t>29/5</t>
  </si>
  <si>
    <t>30/2</t>
  </si>
  <si>
    <t>30/3</t>
  </si>
  <si>
    <t>30/4</t>
  </si>
  <si>
    <t>30/5</t>
  </si>
  <si>
    <t>30/6</t>
  </si>
  <si>
    <t>30/7</t>
  </si>
  <si>
    <t>30/8</t>
  </si>
  <si>
    <t>30/9</t>
  </si>
  <si>
    <t>30/10</t>
  </si>
  <si>
    <t>31/4</t>
  </si>
  <si>
    <t>31/5</t>
  </si>
  <si>
    <t>31/6</t>
  </si>
  <si>
    <t>31/7</t>
  </si>
  <si>
    <t>31/8</t>
  </si>
  <si>
    <t>31/9</t>
  </si>
  <si>
    <t>31/10</t>
  </si>
  <si>
    <t>Shuvam Gupta</t>
  </si>
  <si>
    <t>4/1</t>
  </si>
  <si>
    <t>4/2</t>
  </si>
  <si>
    <t>4/3</t>
  </si>
  <si>
    <t>4/4</t>
  </si>
  <si>
    <t>4/5</t>
  </si>
  <si>
    <t>5/1</t>
  </si>
  <si>
    <t>5/2</t>
  </si>
  <si>
    <t>5/3</t>
  </si>
  <si>
    <t>5/4</t>
  </si>
  <si>
    <t>5/5</t>
  </si>
  <si>
    <t>5/6</t>
  </si>
  <si>
    <t>5/7</t>
  </si>
  <si>
    <t>5/8</t>
  </si>
  <si>
    <t>5/9</t>
  </si>
  <si>
    <t>5/10</t>
  </si>
  <si>
    <t>6/3</t>
  </si>
  <si>
    <t>6/4</t>
  </si>
  <si>
    <t>6/5</t>
  </si>
  <si>
    <t>6/6</t>
  </si>
  <si>
    <t>6/7</t>
  </si>
  <si>
    <t>6/8</t>
  </si>
  <si>
    <t>6/9</t>
  </si>
  <si>
    <t>6/10</t>
  </si>
  <si>
    <t>6/11</t>
  </si>
  <si>
    <t>7/1</t>
  </si>
  <si>
    <t>7/2</t>
  </si>
  <si>
    <t>7/3</t>
  </si>
  <si>
    <t>7/4</t>
  </si>
  <si>
    <t>7/5</t>
  </si>
  <si>
    <t>7/6</t>
  </si>
  <si>
    <t>8A/0</t>
  </si>
  <si>
    <t>13A/0</t>
  </si>
  <si>
    <t>Type of</t>
  </si>
  <si>
    <t>Tower</t>
  </si>
  <si>
    <t>TS Site Check</t>
  </si>
  <si>
    <t>AP 4 - AP 5</t>
  </si>
  <si>
    <t>AP 5 - AP 6</t>
  </si>
  <si>
    <t>a</t>
  </si>
  <si>
    <t>6/12</t>
  </si>
  <si>
    <t>7A/0</t>
  </si>
  <si>
    <t>7A/1</t>
  </si>
  <si>
    <t>7A/2</t>
  </si>
  <si>
    <t>7A/3</t>
  </si>
  <si>
    <t>7A/4</t>
  </si>
  <si>
    <t>7A/5</t>
  </si>
  <si>
    <t>DC2</t>
  </si>
  <si>
    <t>DD45</t>
  </si>
  <si>
    <t>b</t>
  </si>
  <si>
    <t>c</t>
  </si>
  <si>
    <t>Stubs</t>
  </si>
  <si>
    <t>Sahu Construction</t>
  </si>
  <si>
    <t>Choudhary construction</t>
  </si>
  <si>
    <t>Gnatry BKN -III</t>
  </si>
  <si>
    <t>NATIONAL HIGHWAY NH-62</t>
  </si>
  <si>
    <t>400KV DC LINE</t>
  </si>
  <si>
    <t>132KV SC LINE</t>
  </si>
  <si>
    <t>RAILWAY TRACK (SINGLE LINE ) ELECTRTIC</t>
  </si>
  <si>
    <t>220 KV S/C RVPN</t>
  </si>
  <si>
    <t>400 KV S/C RVPN(STP-BKN)</t>
  </si>
  <si>
    <t>765 KV D/C POWER GRID(BKN-MGA)</t>
  </si>
  <si>
    <t>Amritsar Jamnagar Expressway</t>
  </si>
  <si>
    <t>Canal</t>
  </si>
  <si>
    <t>CANAL</t>
  </si>
  <si>
    <t>STATE HIGHWAY SH-3</t>
  </si>
  <si>
    <t>STATE HIGHWAY SH-93</t>
  </si>
  <si>
    <t>Power Line Crossing</t>
  </si>
  <si>
    <t>Railway Crossing</t>
  </si>
  <si>
    <t>NH / SH Crossing</t>
  </si>
  <si>
    <t>AP</t>
  </si>
  <si>
    <t>Tower No.</t>
  </si>
  <si>
    <t>AP-0</t>
  </si>
  <si>
    <t>AP-1</t>
  </si>
  <si>
    <t>AP-2</t>
  </si>
  <si>
    <t>AP-3</t>
  </si>
  <si>
    <t>3/1</t>
  </si>
  <si>
    <t>3/2</t>
  </si>
  <si>
    <t>3/3</t>
  </si>
  <si>
    <t>3/4</t>
  </si>
  <si>
    <t>3/5</t>
  </si>
  <si>
    <t>3/6</t>
  </si>
  <si>
    <t>3/7</t>
  </si>
  <si>
    <t>3/8</t>
  </si>
  <si>
    <t>3/9</t>
  </si>
  <si>
    <t>3/10</t>
  </si>
  <si>
    <t>3/11</t>
  </si>
  <si>
    <t>AP-4</t>
  </si>
  <si>
    <t>AP-5</t>
  </si>
  <si>
    <t>AP-6</t>
  </si>
  <si>
    <t>AP-7</t>
  </si>
  <si>
    <t>AP-7A</t>
  </si>
  <si>
    <t>AP-8</t>
  </si>
  <si>
    <t>AP-8A</t>
  </si>
  <si>
    <t>AP-9</t>
  </si>
  <si>
    <t>AP-10</t>
  </si>
  <si>
    <t>AP-11</t>
  </si>
  <si>
    <t>AP-12</t>
  </si>
  <si>
    <t>AP-13</t>
  </si>
  <si>
    <t>AP-14</t>
  </si>
  <si>
    <t>AP-15</t>
  </si>
  <si>
    <t>AP-16</t>
  </si>
  <si>
    <t>AP-17</t>
  </si>
  <si>
    <t>AP-18</t>
  </si>
  <si>
    <t>AP-19</t>
  </si>
  <si>
    <t>AP-20</t>
  </si>
  <si>
    <t>AP-21</t>
  </si>
  <si>
    <t>AP-22</t>
  </si>
  <si>
    <t>AP-23</t>
  </si>
  <si>
    <t>AP-24</t>
  </si>
  <si>
    <t>AP-25</t>
  </si>
  <si>
    <t>AP-26</t>
  </si>
  <si>
    <t>AP-27</t>
  </si>
  <si>
    <t>AP-28</t>
  </si>
  <si>
    <t>AP-29</t>
  </si>
  <si>
    <t>AP-30</t>
  </si>
  <si>
    <t>AP-31</t>
  </si>
  <si>
    <t>AP-32</t>
  </si>
  <si>
    <t>AP-33</t>
  </si>
  <si>
    <t>33/5</t>
  </si>
  <si>
    <t>33/6</t>
  </si>
  <si>
    <t>33/7</t>
  </si>
  <si>
    <t>33/8</t>
  </si>
  <si>
    <t>33/9</t>
  </si>
  <si>
    <t>AP-34</t>
  </si>
  <si>
    <t>34/1</t>
  </si>
  <si>
    <t>34/2</t>
  </si>
  <si>
    <t>34/3</t>
  </si>
  <si>
    <t>34/4</t>
  </si>
  <si>
    <t>34/5</t>
  </si>
  <si>
    <t>34/6</t>
  </si>
  <si>
    <t>34/7</t>
  </si>
  <si>
    <t>34/8</t>
  </si>
  <si>
    <t>34/9</t>
  </si>
  <si>
    <t>34/10</t>
  </si>
  <si>
    <t>34/11</t>
  </si>
  <si>
    <t>34/12</t>
  </si>
  <si>
    <t>AP-35</t>
  </si>
  <si>
    <t>35/1</t>
  </si>
  <si>
    <t>35/2</t>
  </si>
  <si>
    <t>35/3</t>
  </si>
  <si>
    <t>35/4</t>
  </si>
  <si>
    <t>35/5</t>
  </si>
  <si>
    <t>35/6</t>
  </si>
  <si>
    <t>35/7</t>
  </si>
  <si>
    <t>35/8</t>
  </si>
  <si>
    <t>35/9</t>
  </si>
  <si>
    <t>35/10</t>
  </si>
  <si>
    <t>35/11</t>
  </si>
  <si>
    <t>AP-36</t>
  </si>
  <si>
    <t>AP-37</t>
  </si>
  <si>
    <t>37/1</t>
  </si>
  <si>
    <t>37/2</t>
  </si>
  <si>
    <t>37/3</t>
  </si>
  <si>
    <t>37/4</t>
  </si>
  <si>
    <t>37/5</t>
  </si>
  <si>
    <t>AP-38</t>
  </si>
  <si>
    <t>38/1</t>
  </si>
  <si>
    <t>38/2</t>
  </si>
  <si>
    <t>38/3</t>
  </si>
  <si>
    <t>38/4</t>
  </si>
  <si>
    <t>38/5</t>
  </si>
  <si>
    <t>38/6</t>
  </si>
  <si>
    <t>38/7</t>
  </si>
  <si>
    <t>38/8</t>
  </si>
  <si>
    <t>38/9</t>
  </si>
  <si>
    <t>38/10</t>
  </si>
  <si>
    <t>AP-39</t>
  </si>
  <si>
    <t>39/1</t>
  </si>
  <si>
    <t>39/2</t>
  </si>
  <si>
    <t>39/3</t>
  </si>
  <si>
    <t>39/4</t>
  </si>
  <si>
    <t>39/5</t>
  </si>
  <si>
    <t>39/6</t>
  </si>
  <si>
    <t>39/7</t>
  </si>
  <si>
    <t>39/8</t>
  </si>
  <si>
    <t>39/9</t>
  </si>
  <si>
    <t>39/10</t>
  </si>
  <si>
    <t>39/11</t>
  </si>
  <si>
    <t>AP-40</t>
  </si>
  <si>
    <t>40/5</t>
  </si>
  <si>
    <t>40/6</t>
  </si>
  <si>
    <t>40/7</t>
  </si>
  <si>
    <t>40/8</t>
  </si>
  <si>
    <t>40/9</t>
  </si>
  <si>
    <t>40/10</t>
  </si>
  <si>
    <t>40/11</t>
  </si>
  <si>
    <t>AP-40A</t>
  </si>
  <si>
    <t>40A/0</t>
  </si>
  <si>
    <t>AP-41</t>
  </si>
  <si>
    <t>AP-42</t>
  </si>
  <si>
    <t>AP-43</t>
  </si>
  <si>
    <t>43/1</t>
  </si>
  <si>
    <t>43/2</t>
  </si>
  <si>
    <t>43/3</t>
  </si>
  <si>
    <t>43/4</t>
  </si>
  <si>
    <t>43/5</t>
  </si>
  <si>
    <t>43/6</t>
  </si>
  <si>
    <t>43/7</t>
  </si>
  <si>
    <t>43/8</t>
  </si>
  <si>
    <t>AP-44</t>
  </si>
  <si>
    <t>Location</t>
  </si>
  <si>
    <t xml:space="preserve">No of </t>
  </si>
  <si>
    <t>Hold</t>
  </si>
  <si>
    <t>AP-13A</t>
  </si>
  <si>
    <t>Bhagirath</t>
  </si>
  <si>
    <t>Lunkaransar</t>
  </si>
  <si>
    <t>Devi Lal</t>
  </si>
  <si>
    <t>Jaisa, Dhirera(PO)</t>
  </si>
  <si>
    <t>Harshit Kumar</t>
  </si>
  <si>
    <t>Manoj Gupta</t>
  </si>
  <si>
    <r>
      <rPr>
        <b/>
        <sz val="11"/>
        <rFont val="Calibri"/>
        <family val="2"/>
        <scheme val="minor"/>
      </rPr>
      <t>Office:</t>
    </r>
    <r>
      <rPr>
        <sz val="11"/>
        <rFont val="Calibri"/>
        <family val="2"/>
        <scheme val="minor"/>
      </rPr>
      <t xml:space="preserve"> Hansera, Bikaner, Rajasthan.</t>
    </r>
  </si>
  <si>
    <t xml:space="preserve">Over all Tower Location details </t>
  </si>
  <si>
    <t>Resolved</t>
  </si>
  <si>
    <t>Revenue (In Lakhs)</t>
  </si>
  <si>
    <t>Sl. No.</t>
  </si>
  <si>
    <t>Date</t>
  </si>
  <si>
    <t xml:space="preserve">Stub setting </t>
  </si>
  <si>
    <t>Pradip Das</t>
  </si>
  <si>
    <t>AP 11 - AP 15</t>
  </si>
  <si>
    <t>AP 15 - AP 16</t>
  </si>
  <si>
    <t>AP-5A</t>
  </si>
  <si>
    <t>5A/0</t>
  </si>
  <si>
    <t>AP-23A</t>
  </si>
  <si>
    <t>23A/0</t>
  </si>
  <si>
    <t>Muniram Moond</t>
  </si>
  <si>
    <t>Meharana</t>
  </si>
  <si>
    <t>Check Survey approved(Km)</t>
  </si>
  <si>
    <t>Pradip Singh</t>
  </si>
  <si>
    <t>P</t>
  </si>
  <si>
    <t>Sub-Total</t>
  </si>
  <si>
    <t>As on</t>
  </si>
  <si>
    <t>Foundation Daily Progress Register</t>
  </si>
  <si>
    <t>Competed</t>
  </si>
  <si>
    <t>Dungar Ram</t>
  </si>
  <si>
    <t>Kujti</t>
  </si>
  <si>
    <t>765kV</t>
  </si>
  <si>
    <t>NH-62</t>
  </si>
  <si>
    <t>Exp. Way</t>
  </si>
  <si>
    <t>Common Point</t>
  </si>
  <si>
    <t>Visual Chart</t>
  </si>
  <si>
    <t>AP 20 - AP 21</t>
  </si>
  <si>
    <t>Anmol Construction</t>
  </si>
  <si>
    <t>Daksh Enterprise</t>
  </si>
  <si>
    <t>Area damage measurement isssue</t>
  </si>
  <si>
    <t>Back filling</t>
  </si>
  <si>
    <t>Mukharam</t>
  </si>
  <si>
    <t>Hetram godara</t>
  </si>
  <si>
    <t xml:space="preserve">Dheereran </t>
  </si>
  <si>
    <t>F(D)</t>
  </si>
  <si>
    <t>F(C )</t>
  </si>
  <si>
    <t>C(D)</t>
  </si>
  <si>
    <t>P(C )</t>
  </si>
  <si>
    <t>F(A)</t>
  </si>
  <si>
    <t>F(B)</t>
  </si>
  <si>
    <t>C(B)</t>
  </si>
  <si>
    <t xml:space="preserve">F(C) </t>
  </si>
  <si>
    <t>P(B)</t>
  </si>
  <si>
    <t>P(A)</t>
  </si>
  <si>
    <t>P(D)</t>
  </si>
  <si>
    <t>C(A)</t>
  </si>
  <si>
    <t>P(B )</t>
  </si>
  <si>
    <t>Test Cube</t>
  </si>
  <si>
    <t>Pit-C(F)</t>
  </si>
  <si>
    <t>Pit-D(F)</t>
  </si>
  <si>
    <t>Pit-A(F)</t>
  </si>
  <si>
    <t>Pit-C(C)</t>
  </si>
  <si>
    <t>Pit-B(C)</t>
  </si>
  <si>
    <t>Pit-C(P)</t>
  </si>
  <si>
    <t>Pit-D(C)</t>
  </si>
  <si>
    <t>Pit-A(C)</t>
  </si>
  <si>
    <t>Pit-D(P)</t>
  </si>
  <si>
    <t>Pit-B(F)</t>
  </si>
  <si>
    <t>Pit-A(P)</t>
  </si>
  <si>
    <t>Pit-B(P)</t>
  </si>
  <si>
    <t>Pit-B(FS)</t>
  </si>
  <si>
    <t>Pit-C,D(FS)</t>
  </si>
  <si>
    <t>C(C )</t>
  </si>
  <si>
    <t>A(C )</t>
  </si>
  <si>
    <t>A(F)</t>
  </si>
  <si>
    <t>B(C )</t>
  </si>
  <si>
    <t>C(F)</t>
  </si>
  <si>
    <t>D(F)</t>
  </si>
  <si>
    <t>C(P)</t>
  </si>
  <si>
    <t>D(C )</t>
  </si>
  <si>
    <t>A-FS,D,C-CH</t>
  </si>
  <si>
    <t>A(P)</t>
  </si>
  <si>
    <t>B(F)</t>
  </si>
  <si>
    <t>Pit-C,D(P)</t>
  </si>
  <si>
    <t>D(P)</t>
  </si>
  <si>
    <t>Pit A-F</t>
  </si>
  <si>
    <t>Pit C-F</t>
  </si>
  <si>
    <t>Anil MG</t>
  </si>
  <si>
    <t>Amit Kumar</t>
  </si>
  <si>
    <t>A(C)</t>
  </si>
  <si>
    <t>Date of Casting</t>
  </si>
  <si>
    <t>Due date of Testing</t>
  </si>
  <si>
    <t>Slump</t>
  </si>
  <si>
    <t>Vlook up Data:-</t>
  </si>
  <si>
    <t>Land owner stopped the work and not allowing to work till finalisation of compentation amount.</t>
  </si>
  <si>
    <t>B(P)</t>
  </si>
  <si>
    <t>C(C)</t>
  </si>
  <si>
    <t>B(C)</t>
  </si>
  <si>
    <t xml:space="preserve">Amit Kumar (C&amp;D)
</t>
  </si>
  <si>
    <t>Jetharam Sharma</t>
  </si>
  <si>
    <t>Current
Month
Achieved 
(As on dated )</t>
  </si>
  <si>
    <t>AP 23 - AP 27</t>
  </si>
  <si>
    <t>AP 27 - AP 28</t>
  </si>
  <si>
    <t>AP 31 - AP 32</t>
  </si>
  <si>
    <t>Chetram/Mustak</t>
  </si>
  <si>
    <t>A,B-CH</t>
  </si>
  <si>
    <t>A,B-P</t>
  </si>
  <si>
    <t>D-FS</t>
  </si>
  <si>
    <t>Pit-A,B-FS</t>
  </si>
  <si>
    <t>Gajanand</t>
  </si>
  <si>
    <t>RK Mines</t>
  </si>
  <si>
    <t>FA</t>
  </si>
  <si>
    <t>CA</t>
  </si>
  <si>
    <t>Swastik</t>
  </si>
  <si>
    <t>Shree Ganga</t>
  </si>
  <si>
    <t>Nitish</t>
  </si>
  <si>
    <t>Pradeep Singh</t>
  </si>
  <si>
    <t>Shantanu</t>
  </si>
  <si>
    <t>Om Prakash Godhra (2 Leg)
MukhRam (2 Leg)</t>
  </si>
  <si>
    <t>6377579215
9587202243</t>
  </si>
  <si>
    <t>AP 32 - AP 33</t>
  </si>
  <si>
    <t>AP 33 - AP 34</t>
  </si>
  <si>
    <t>AP 40 - AP 41</t>
  </si>
  <si>
    <t>AP 41 - AP 44</t>
  </si>
  <si>
    <t>32A/0</t>
  </si>
  <si>
    <t>32A/1</t>
  </si>
  <si>
    <t>37A/0</t>
  </si>
  <si>
    <t>37A/1</t>
  </si>
  <si>
    <t>37A/2</t>
  </si>
  <si>
    <t>37A/3</t>
  </si>
  <si>
    <t>37A/4</t>
  </si>
  <si>
    <t>37A/5</t>
  </si>
  <si>
    <t>37A/6</t>
  </si>
  <si>
    <t>Frustum</t>
  </si>
  <si>
    <t>Pyramid</t>
  </si>
  <si>
    <t>Chimney</t>
  </si>
  <si>
    <t>A-FS</t>
  </si>
  <si>
    <t>B-FS</t>
  </si>
  <si>
    <t>D(C)</t>
  </si>
  <si>
    <t>Nitish &amp; Tanmai Dey</t>
  </si>
  <si>
    <t>Nistish</t>
  </si>
  <si>
    <t>AP-37A</t>
  </si>
  <si>
    <t>Radha krishnan</t>
  </si>
  <si>
    <t>B-P</t>
  </si>
  <si>
    <t>P-B</t>
  </si>
  <si>
    <t>C-FS</t>
  </si>
  <si>
    <t>A-P</t>
  </si>
  <si>
    <t>A-B-CH</t>
  </si>
  <si>
    <t>D-F</t>
  </si>
  <si>
    <t>A-F</t>
  </si>
  <si>
    <t>Priyanshi Power Project</t>
  </si>
  <si>
    <t>AP 28 - AP 29</t>
  </si>
  <si>
    <t>Project :- TL02 for Bikaner-III - Neemrana-II 765 KV DC Line Part-I associated with Transmission system for excavation of power from Rajasthan REZ Ph-IV (Part-I) (Bikaner Complex: 7.7 GW)</t>
  </si>
  <si>
    <t>Ref. :- CC/T/W-TW/DOM/A04/23/10569/NOA-1 &amp; 2/24-103421/01 &amp; 02 Date. 12/03/2024</t>
  </si>
  <si>
    <t>Line Length :- 112 KM</t>
  </si>
  <si>
    <t xml:space="preserve">Status as on </t>
  </si>
  <si>
    <t>Activity / Description</t>
  </si>
  <si>
    <t>Start Date</t>
  </si>
  <si>
    <t>End Date</t>
  </si>
  <si>
    <t>Cumm. Till date</t>
  </si>
  <si>
    <t>Supplies</t>
  </si>
  <si>
    <t>Line Materials</t>
  </si>
  <si>
    <t>%</t>
  </si>
  <si>
    <t>Vendor Finalisation</t>
  </si>
  <si>
    <t>Submission / Approval of Drawings</t>
  </si>
  <si>
    <t>Receipt at site of Stubs &amp; Earthing</t>
  </si>
  <si>
    <t>Stubs - Actual Status</t>
  </si>
  <si>
    <t>Earthing Rod - Actual Status</t>
  </si>
  <si>
    <t>d</t>
  </si>
  <si>
    <t>Receipt at site of Towers</t>
  </si>
  <si>
    <t>Actual Status</t>
  </si>
  <si>
    <t>MT</t>
  </si>
  <si>
    <t>e</t>
  </si>
  <si>
    <t xml:space="preserve">Receipt of Insulators at site </t>
  </si>
  <si>
    <t>f</t>
  </si>
  <si>
    <t xml:space="preserve">Receipt of Hardware Fittings &amp; Accessories at site </t>
  </si>
  <si>
    <t>g</t>
  </si>
  <si>
    <t xml:space="preserve">Receipt of Conductors at site </t>
  </si>
  <si>
    <t>h</t>
  </si>
  <si>
    <t xml:space="preserve">Receipt of Conductors Accessories at site </t>
  </si>
  <si>
    <t xml:space="preserve">Receipt of Earth Wire &amp; its Accessories at site </t>
  </si>
  <si>
    <t>k</t>
  </si>
  <si>
    <t>Receipt of Aviation materials</t>
  </si>
  <si>
    <t>Service</t>
  </si>
  <si>
    <t>Establishment of Site Office/Store, Mobilization</t>
  </si>
  <si>
    <t>Route Alignment Submission and Approval</t>
  </si>
  <si>
    <t>Detailed survey Submission and Approval</t>
  </si>
  <si>
    <t>Check survey Submission and Approval</t>
  </si>
  <si>
    <t>Submission of Forest proposal (If any)</t>
  </si>
  <si>
    <t>Stringing | Conductor</t>
  </si>
  <si>
    <t>Stringing || OPGW</t>
  </si>
  <si>
    <t>Testing &amp; Commisioning</t>
  </si>
  <si>
    <t>Mangilal</t>
  </si>
  <si>
    <t>Ram Pratap</t>
  </si>
  <si>
    <t>Bal. Approval pending</t>
  </si>
  <si>
    <t>L2</t>
  </si>
  <si>
    <t>Till date</t>
  </si>
  <si>
    <t xml:space="preserve">Ankit Yadav </t>
  </si>
  <si>
    <t xml:space="preserve">Tanmoy </t>
  </si>
  <si>
    <t xml:space="preserve">Ram Enterprises </t>
  </si>
  <si>
    <t xml:space="preserve">Goyal Industries </t>
  </si>
  <si>
    <t xml:space="preserve">Kishor Nai </t>
  </si>
  <si>
    <t xml:space="preserve">Excavation </t>
  </si>
  <si>
    <t xml:space="preserve">Steel </t>
  </si>
  <si>
    <t xml:space="preserve">Stubs </t>
  </si>
  <si>
    <t>Vishwas/Bala ji</t>
  </si>
  <si>
    <t xml:space="preserve">Bhagwana Ram </t>
  </si>
  <si>
    <t xml:space="preserve">Sodewali </t>
  </si>
  <si>
    <t xml:space="preserve">Bhagirth Tarad </t>
  </si>
  <si>
    <t>Haphasra</t>
  </si>
  <si>
    <t>Doodiyali</t>
  </si>
  <si>
    <t>Jasrasar</t>
  </si>
  <si>
    <t>Sahjrasar</t>
  </si>
  <si>
    <t>Mukesh S/O Patram</t>
  </si>
  <si>
    <t xml:space="preserve">Choru Ram </t>
  </si>
  <si>
    <t>Ramakant Saraswat</t>
  </si>
  <si>
    <t xml:space="preserve">Tiku Ram Sinwar </t>
  </si>
  <si>
    <t xml:space="preserve">Shivpal Singh &amp; Villagers </t>
  </si>
  <si>
    <t>Dulmera</t>
  </si>
  <si>
    <t>Pukhraj Godara</t>
  </si>
  <si>
    <t xml:space="preserve">Jessan </t>
  </si>
  <si>
    <t xml:space="preserve">Jagdish Jyani </t>
  </si>
  <si>
    <t xml:space="preserve">Bhawani Shanker </t>
  </si>
  <si>
    <t xml:space="preserve">Dhirera </t>
  </si>
  <si>
    <t>32/3</t>
  </si>
  <si>
    <t>32/4</t>
  </si>
  <si>
    <t>32/5</t>
  </si>
  <si>
    <t>32/6</t>
  </si>
  <si>
    <t>32/7</t>
  </si>
  <si>
    <t xml:space="preserve">Bajrang das S/o Ramrakh das </t>
  </si>
  <si>
    <t xml:space="preserve">Actual Status of Tower </t>
  </si>
  <si>
    <t>AP 6 - AP 7</t>
  </si>
  <si>
    <t>AP 7 - AP 8</t>
  </si>
  <si>
    <t>DA+3 MTR BODY EXT</t>
  </si>
  <si>
    <t>DA+6 MTR BODY EXT</t>
  </si>
  <si>
    <t>DA+9 MTR BODY EXT</t>
  </si>
  <si>
    <t>DA+0 MTR BODY EXT</t>
  </si>
  <si>
    <t>Choudhary construction-2</t>
  </si>
  <si>
    <t>Reshpaul Tyagi</t>
  </si>
  <si>
    <t>Goyal Industries -2</t>
  </si>
  <si>
    <t>AP- 4A/0</t>
  </si>
  <si>
    <t>4A/0</t>
  </si>
  <si>
    <t>4A/1</t>
  </si>
  <si>
    <t>4A/2</t>
  </si>
  <si>
    <t>4A/3</t>
  </si>
  <si>
    <t>4A/4</t>
  </si>
  <si>
    <t>4A/5</t>
  </si>
  <si>
    <t>4A/6</t>
  </si>
  <si>
    <t>AP-29A/0</t>
  </si>
  <si>
    <t>29A/0</t>
  </si>
  <si>
    <t>29A/1</t>
  </si>
  <si>
    <t>29A/2</t>
  </si>
  <si>
    <t>29A/3</t>
  </si>
  <si>
    <t>29A/4</t>
  </si>
  <si>
    <t>29A/5</t>
  </si>
  <si>
    <t>29A/6</t>
  </si>
  <si>
    <t>AP-32A/0</t>
  </si>
  <si>
    <t xml:space="preserve">TA-413 Tower Schedule </t>
  </si>
  <si>
    <t>As per Approved Detail survey TS</t>
  </si>
  <si>
    <t>Type of Structure</t>
  </si>
  <si>
    <t>Detail survey</t>
  </si>
  <si>
    <t>PR released</t>
  </si>
  <si>
    <t xml:space="preserve">TOT </t>
  </si>
  <si>
    <t>Saheb guchait</t>
  </si>
  <si>
    <t>AP 0 - AP 3</t>
  </si>
  <si>
    <t>AP 3 - AP 4</t>
  </si>
  <si>
    <t>SUPPLY STATUS</t>
  </si>
  <si>
    <t>LOA Qty</t>
  </si>
  <si>
    <t>Final Est. Qty</t>
  </si>
  <si>
    <t>Cum. Completed</t>
  </si>
  <si>
    <t>Qty.</t>
  </si>
  <si>
    <t>I</t>
  </si>
  <si>
    <t>SUPPLY</t>
  </si>
  <si>
    <t>Conductor</t>
  </si>
  <si>
    <t xml:space="preserve">Earthwire  </t>
  </si>
  <si>
    <t xml:space="preserve">OPGW drums </t>
  </si>
  <si>
    <t>OPGW H/W fittings</t>
  </si>
  <si>
    <t>Received Qty</t>
  </si>
  <si>
    <t>Balance Qty.</t>
  </si>
  <si>
    <t>C=(A-B)</t>
  </si>
  <si>
    <t>2 i)</t>
  </si>
  <si>
    <t xml:space="preserve">SUPPLY of Stubs </t>
  </si>
  <si>
    <t>1)</t>
  </si>
  <si>
    <t>Set</t>
  </si>
  <si>
    <t>DA(0-2)</t>
  </si>
  <si>
    <t>SUPPLY of TOWER</t>
  </si>
  <si>
    <t>Conductor Accessories H/W</t>
  </si>
  <si>
    <t>DB Sub- Total</t>
  </si>
  <si>
    <t>DC Sub- Total</t>
  </si>
  <si>
    <t>Grand Sub- Total</t>
  </si>
  <si>
    <t>Percenatge</t>
  </si>
  <si>
    <t>NH Crossing-2 nos</t>
  </si>
  <si>
    <t>132 KV S/C BKN-LKS T/L</t>
  </si>
  <si>
    <t>400 KV S/C  STP-BKN T/L</t>
  </si>
  <si>
    <t>220 KV S/C SUR-BKN</t>
  </si>
  <si>
    <t>DA-3 MTR BODY EXT</t>
  </si>
  <si>
    <t>DA-1.5 MTR BODY EXT</t>
  </si>
  <si>
    <t>DA+1.5 MTR BODY EXT</t>
  </si>
  <si>
    <t>DD Sub- Total</t>
  </si>
  <si>
    <t>Final Est.Qty</t>
  </si>
  <si>
    <t>DA up to 9MBE</t>
  </si>
  <si>
    <t xml:space="preserve">Sanjay Construction </t>
  </si>
  <si>
    <t>Progress overview (Tower wise breakups)</t>
  </si>
  <si>
    <t>TOT</t>
  </si>
  <si>
    <t>Total Qty in No's</t>
  </si>
  <si>
    <t xml:space="preserve">FDN </t>
  </si>
  <si>
    <t>Comp.</t>
  </si>
  <si>
    <t>Span</t>
  </si>
  <si>
    <t>Cumm.</t>
  </si>
  <si>
    <t xml:space="preserve">DS Status as on </t>
  </si>
  <si>
    <t>Length (m)</t>
  </si>
  <si>
    <t>Span (km)</t>
  </si>
  <si>
    <t>SPT</t>
  </si>
  <si>
    <t xml:space="preserve">Completed </t>
  </si>
  <si>
    <t>NH</t>
  </si>
  <si>
    <t>132 KV PL</t>
  </si>
  <si>
    <t>400 KV PL</t>
  </si>
  <si>
    <t>11KV LINE</t>
  </si>
  <si>
    <t>Rly</t>
  </si>
  <si>
    <t>220 kv PL</t>
  </si>
  <si>
    <t>400 kv PL</t>
  </si>
  <si>
    <t>765 kv PL</t>
  </si>
  <si>
    <t>Bal.</t>
  </si>
  <si>
    <t>Choudhary construction-1</t>
  </si>
  <si>
    <t>Aug'2024</t>
  </si>
  <si>
    <t>Baldev Raj</t>
  </si>
  <si>
    <t>Suresh Rathi</t>
  </si>
  <si>
    <t>Kalu</t>
  </si>
  <si>
    <t xml:space="preserve">Land owners is not agree to construct  tower in their land </t>
  </si>
  <si>
    <t xml:space="preserve">Profile Status </t>
  </si>
  <si>
    <t xml:space="preserve">Submiteed </t>
  </si>
  <si>
    <t>AP 30 - AP 31</t>
  </si>
  <si>
    <t xml:space="preserve">AL-59 Zebra Conductor </t>
  </si>
  <si>
    <t>Accessories for Conductor AL-59 Zebra</t>
  </si>
  <si>
    <t xml:space="preserve">As per approved Detail survey TS  </t>
  </si>
  <si>
    <t>Structure details tower for tower qty</t>
  </si>
  <si>
    <t>Approved details survey</t>
  </si>
  <si>
    <t>Total Qty</t>
  </si>
  <si>
    <t>DA+4.5</t>
  </si>
  <si>
    <t xml:space="preserve">In b/w 2 loc will completed </t>
  </si>
  <si>
    <t>Protek infra</t>
  </si>
  <si>
    <t xml:space="preserve">Bharat Singh Anjana </t>
  </si>
  <si>
    <t>Landowner demanded to high compensation</t>
  </si>
  <si>
    <t>Drum</t>
  </si>
  <si>
    <t xml:space="preserve">Ruhela Brothers </t>
  </si>
  <si>
    <t>Chetram</t>
  </si>
  <si>
    <t xml:space="preserve">Mohanram Jangir </t>
  </si>
  <si>
    <t>Sahajrasar</t>
  </si>
  <si>
    <t xml:space="preserve">Pappu Das </t>
  </si>
  <si>
    <t>Nathusar</t>
  </si>
  <si>
    <t xml:space="preserve">Hardevaram </t>
  </si>
  <si>
    <t xml:space="preserve">Ranwasar </t>
  </si>
  <si>
    <t xml:space="preserve">Chhelu charan </t>
  </si>
  <si>
    <t xml:space="preserve">Jivraj Charan </t>
  </si>
  <si>
    <t>Lunkarasar</t>
  </si>
  <si>
    <t>AP 29 - AP 30</t>
  </si>
  <si>
    <t>Sep'2024</t>
  </si>
  <si>
    <t>Ankit Yadav</t>
  </si>
  <si>
    <t xml:space="preserve">Jetharam </t>
  </si>
  <si>
    <t xml:space="preserve">Somasar </t>
  </si>
  <si>
    <t>DA+4.5 MTR BODY EXT</t>
  </si>
  <si>
    <t xml:space="preserve">DC1 </t>
  </si>
  <si>
    <t>SUPPLY STATUS SUMMARY</t>
  </si>
  <si>
    <t>TOWER SUPPLY STATUS SUMMARY</t>
  </si>
  <si>
    <t xml:space="preserve"> TA413 : 765 KV D/C Bikaner III - Neemrana II TL02</t>
  </si>
  <si>
    <t xml:space="preserve">Bhagwan construction </t>
  </si>
  <si>
    <t xml:space="preserve">Tower Erection </t>
  </si>
  <si>
    <t xml:space="preserve">Manoj Kumar Gupta </t>
  </si>
  <si>
    <t xml:space="preserve">
01-07-2024</t>
  </si>
  <si>
    <t xml:space="preserve">
03-07-2024</t>
  </si>
  <si>
    <t xml:space="preserve">
06-07-2024</t>
  </si>
  <si>
    <t xml:space="preserve">
07-07-2024</t>
  </si>
  <si>
    <t>AP 34 - AP 35</t>
  </si>
  <si>
    <t>AP 35 - AP 37</t>
  </si>
  <si>
    <t>AP 37 - AP 38</t>
  </si>
  <si>
    <r>
      <t xml:space="preserve">OWNER: </t>
    </r>
    <r>
      <rPr>
        <sz val="12"/>
        <color theme="1"/>
        <rFont val="Calibri"/>
        <family val="2"/>
        <scheme val="minor"/>
      </rPr>
      <t>M/S. M/S. POWERGRID BIKANER NEEMRANA TRANSMISSION LIMITED (POWER GRID CORPORATION OF INDIA)</t>
    </r>
  </si>
  <si>
    <r>
      <t xml:space="preserve">CONTRACTOR: </t>
    </r>
    <r>
      <rPr>
        <sz val="12"/>
        <color theme="1"/>
        <rFont val="Calibri"/>
        <family val="2"/>
        <scheme val="minor"/>
      </rPr>
      <t xml:space="preserve">M/S. KEC INTERNATIONAL LIMITED. </t>
    </r>
  </si>
  <si>
    <r>
      <t xml:space="preserve">PROJECT: </t>
    </r>
    <r>
      <rPr>
        <sz val="12"/>
        <color theme="1"/>
        <rFont val="Calibri"/>
        <family val="2"/>
        <scheme val="minor"/>
      </rPr>
      <t>CONSTRUCTION OF 765KV D/C Bikaner III to Neemrana II Transmission Line</t>
    </r>
  </si>
  <si>
    <t>STATUTORY PROPOSALS STATUS</t>
  </si>
  <si>
    <t>Sl.No</t>
  </si>
  <si>
    <t>Description of Crossing</t>
  </si>
  <si>
    <t>Crossing Authority</t>
  </si>
  <si>
    <t>Proposal Submission Status</t>
  </si>
  <si>
    <t>Contact Details</t>
  </si>
  <si>
    <t xml:space="preserve"> POWER LINE CROSSINGS</t>
  </si>
  <si>
    <t>SUBMITTED ON DT: 24.07.2024</t>
  </si>
  <si>
    <t>RAILWAY CROSSINGS</t>
  </si>
  <si>
    <t>Railway Line Electrified SingleTrack</t>
  </si>
  <si>
    <t>NORTH WEST RAILWAY ZONE</t>
  </si>
  <si>
    <t>SUBMITTED ON DT: 24.08.2024</t>
  </si>
  <si>
    <t xml:space="preserve"> FOREST CROSSING/CLEARANCE</t>
  </si>
  <si>
    <t>Forest Department</t>
  </si>
  <si>
    <t>SUBMITTED ON DT: 15.06.2024</t>
  </si>
  <si>
    <t>CANAL CROSSINGS</t>
  </si>
  <si>
    <t>Canal crossing</t>
  </si>
  <si>
    <t>-</t>
  </si>
  <si>
    <t xml:space="preserve"> NATIONAL HIGHWAY CROSSING</t>
  </si>
  <si>
    <t>BIKANER DIVISION</t>
  </si>
  <si>
    <t>SUBMITTED ON DT: 21.08.2024</t>
  </si>
  <si>
    <t>NH - 754A</t>
  </si>
  <si>
    <t xml:space="preserve"> STATE HIGHWAY CROSSING</t>
  </si>
  <si>
    <t>Documentation preparation under process</t>
  </si>
  <si>
    <t>Under preparation</t>
  </si>
  <si>
    <t>Shall be submitted on dt: 28.09.2024</t>
  </si>
  <si>
    <t>Summary</t>
  </si>
  <si>
    <t>Total Nos</t>
  </si>
  <si>
    <t>Proposal Submitted</t>
  </si>
  <si>
    <t>Approval/NOC Obtained</t>
  </si>
  <si>
    <t>POWERLINE CROSSINGS</t>
  </si>
  <si>
    <t>NATIONAL HIGHWAY CROSSINGS</t>
  </si>
  <si>
    <t>RAILWAY CROSSING</t>
  </si>
  <si>
    <t>FOREST CLEARANCE</t>
  </si>
  <si>
    <t>CANAL CROSSING</t>
  </si>
  <si>
    <t xml:space="preserve">CIVIL AVIATION </t>
  </si>
  <si>
    <t>PTCC</t>
  </si>
  <si>
    <t>j</t>
  </si>
  <si>
    <t xml:space="preserve">Receipt of OPGW  &amp; its Accessories at site </t>
  </si>
  <si>
    <t xml:space="preserve">Landowner not allowing to work in their field </t>
  </si>
  <si>
    <t>Hold for RLY</t>
  </si>
  <si>
    <t>Hold For PLC</t>
  </si>
  <si>
    <t>Hold for NH</t>
  </si>
  <si>
    <t>36A/0</t>
  </si>
  <si>
    <t>36A/1</t>
  </si>
  <si>
    <t>36A/2</t>
  </si>
  <si>
    <t xml:space="preserve">Suraj </t>
  </si>
  <si>
    <t xml:space="preserve">Ashuram Sinvar </t>
  </si>
  <si>
    <t>OM Das</t>
  </si>
  <si>
    <t xml:space="preserve">Panpaliya </t>
  </si>
  <si>
    <t xml:space="preserve">Narsi Das </t>
  </si>
  <si>
    <t>07-10-24</t>
  </si>
  <si>
    <t>Forest Depart Bikaner/Raj.</t>
  </si>
  <si>
    <t>Forest Depart Churu/Raj.</t>
  </si>
  <si>
    <t xml:space="preserve">Munna </t>
  </si>
  <si>
    <t>Vikram</t>
  </si>
  <si>
    <t>Kartik Mahto</t>
  </si>
  <si>
    <t>Oct'2024</t>
  </si>
  <si>
    <t xml:space="preserve">Suraj /Vikram </t>
  </si>
  <si>
    <t>Documents Prepared and Submitted through mail on dtd 17.10.2024</t>
  </si>
  <si>
    <t>OIL PIPELINE CROSSING</t>
  </si>
  <si>
    <t>LOC 36A/2</t>
  </si>
  <si>
    <t>AP 37</t>
  </si>
  <si>
    <t xml:space="preserve">Crude Oil pipeline </t>
  </si>
  <si>
    <t>SUBMITTED ON DT: 17.10.2024</t>
  </si>
  <si>
    <t xml:space="preserve">OIL Pipeline </t>
  </si>
  <si>
    <t>Suraj Kumar</t>
  </si>
  <si>
    <t>AP 38 - AP 39</t>
  </si>
  <si>
    <t>AP 39 - AP 40</t>
  </si>
  <si>
    <t>AP 16 - AP 19</t>
  </si>
  <si>
    <t>AP 19 - AP 20</t>
  </si>
  <si>
    <t>Documents Prepared and Submitted through mail to PGCIL on dtd 24.07.2024</t>
  </si>
  <si>
    <t>Documents Prepared and Submitted through mail to PGCIL on dtd 17.10.2024</t>
  </si>
  <si>
    <t xml:space="preserve">Only 26 Locs testing required </t>
  </si>
  <si>
    <t xml:space="preserve">Sanjay </t>
  </si>
  <si>
    <t xml:space="preserve">Sushil </t>
  </si>
  <si>
    <t>27/10/202</t>
  </si>
  <si>
    <t>Adani Power</t>
  </si>
  <si>
    <t>Documents Prepared and Submitted  on dtd 17.10.2024</t>
  </si>
  <si>
    <t>Row due to Sunsure Objection</t>
  </si>
  <si>
    <t>Nishit</t>
  </si>
  <si>
    <t>DB2+2</t>
  </si>
  <si>
    <t>SL No</t>
  </si>
  <si>
    <t>Per Tower Unit Weight (As per approved BOM)</t>
  </si>
  <si>
    <t xml:space="preserve"> HT Steel (MT)</t>
  </si>
  <si>
    <t xml:space="preserve"> Mild Steel (MT)</t>
  </si>
  <si>
    <t>PW (MT)</t>
  </si>
  <si>
    <t>Bolts &amp; Nuts (MT)</t>
  </si>
  <si>
    <t>Total Weight of Tower (MT)</t>
  </si>
  <si>
    <t>Tower with extensions Up to +9M</t>
  </si>
  <si>
    <t>Expressway Crossing (NH754A)</t>
  </si>
  <si>
    <t>RC</t>
  </si>
  <si>
    <t>Construction Revenue</t>
  </si>
  <si>
    <t>DA+6 TOWER</t>
  </si>
  <si>
    <t>J1</t>
  </si>
  <si>
    <t>G1</t>
  </si>
  <si>
    <t>K=(+1M EXTENSION BOTH SIDE)</t>
  </si>
  <si>
    <t>Total (G1+K+JI)</t>
  </si>
  <si>
    <t>Breadth</t>
  </si>
  <si>
    <t>J2</t>
  </si>
  <si>
    <t>Total (J2+G1+K)</t>
  </si>
  <si>
    <t>Area of DA+6 Tower (L*B)</t>
  </si>
  <si>
    <t>Location no</t>
  </si>
  <si>
    <t>Area (m^2)</t>
  </si>
  <si>
    <t>31.921.63</t>
  </si>
  <si>
    <t>J</t>
  </si>
  <si>
    <t>DA+9 TOWER</t>
  </si>
  <si>
    <t>Area of DB1+3 Tower (L*B)</t>
  </si>
  <si>
    <t>Area of DB1+6  Tower (L*B)</t>
  </si>
  <si>
    <t>Span Area</t>
  </si>
  <si>
    <t>C=Span*67 mtr</t>
  </si>
  <si>
    <t>WORKING SHEET</t>
  </si>
  <si>
    <t>Bajrang nath</t>
  </si>
  <si>
    <t>AP5</t>
  </si>
  <si>
    <t>sushil</t>
  </si>
  <si>
    <t xml:space="preserve">Bharat Singh Anjana  </t>
  </si>
  <si>
    <t>Bharat Singh Anjana</t>
  </si>
  <si>
    <t xml:space="preserve">Raju Mahto </t>
  </si>
  <si>
    <t xml:space="preserve">Mustak </t>
  </si>
  <si>
    <t xml:space="preserve">TP tower modified cross arms </t>
  </si>
  <si>
    <t>'TP tower modified cross arms</t>
  </si>
  <si>
    <t>Raju Mahto</t>
  </si>
  <si>
    <t xml:space="preserve">Suraj Kumar </t>
  </si>
  <si>
    <t>Sushil Kumar</t>
  </si>
  <si>
    <t>Sanjay Kumar</t>
  </si>
  <si>
    <t>DD TYPE (45)</t>
  </si>
  <si>
    <t>DD TYPE (60)</t>
  </si>
  <si>
    <t>DD TYPE (18&amp;25)</t>
  </si>
  <si>
    <t>DB1 up to 9MBE</t>
  </si>
  <si>
    <t>DB1 up to 12MBE</t>
  </si>
  <si>
    <t>DB2 up to 9MBE</t>
  </si>
  <si>
    <t>DC1 up to 9MBE</t>
  </si>
  <si>
    <t>DC2 up to 9MBE</t>
  </si>
  <si>
    <t>DC2 +15 MTR</t>
  </si>
  <si>
    <t>Detailed Survey Submitted(Km)</t>
  </si>
  <si>
    <t>Detail survey approved (Kms)</t>
  </si>
  <si>
    <t>Detailed Survey Completed(Km)</t>
  </si>
  <si>
    <t>Vasu dev singh-1</t>
  </si>
  <si>
    <t>Vasu dev singh-2</t>
  </si>
  <si>
    <t xml:space="preserve">Gantry </t>
  </si>
  <si>
    <t>Vishwas construction</t>
  </si>
  <si>
    <t>vishwas construction</t>
  </si>
  <si>
    <t xml:space="preserve">Chetram </t>
  </si>
  <si>
    <t xml:space="preserve">Maa Laxmi Enterprises </t>
  </si>
  <si>
    <t>Punam Devi-1</t>
  </si>
  <si>
    <t>RC 4 Leg</t>
  </si>
  <si>
    <t>Bajarang Nath</t>
  </si>
  <si>
    <t>ROW for Approch (Kund)</t>
  </si>
  <si>
    <t>Punam Devi-2</t>
  </si>
  <si>
    <t>Punam Devi-3</t>
  </si>
  <si>
    <t xml:space="preserve">Haridas </t>
  </si>
  <si>
    <t xml:space="preserve">Mustak &amp; Abul </t>
  </si>
  <si>
    <t xml:space="preserve">Karni Kripa Trading Company </t>
  </si>
  <si>
    <t>approved</t>
  </si>
  <si>
    <t>06.12.2024</t>
  </si>
  <si>
    <t xml:space="preserve">Abul </t>
  </si>
  <si>
    <t xml:space="preserve">Dharmendra Das </t>
  </si>
  <si>
    <t xml:space="preserve">Gulshan Kumar </t>
  </si>
  <si>
    <t xml:space="preserve">Hazari Yadav </t>
  </si>
  <si>
    <t>Praveen Kumar</t>
  </si>
  <si>
    <t xml:space="preserve">Sachinder </t>
  </si>
  <si>
    <t xml:space="preserve">Pawan </t>
  </si>
  <si>
    <t xml:space="preserve">HSK Construction </t>
  </si>
  <si>
    <t>Dec'24</t>
  </si>
  <si>
    <t xml:space="preserve">Prop. Name </t>
  </si>
  <si>
    <t>Kartik</t>
  </si>
  <si>
    <t xml:space="preserve">Ajahar </t>
  </si>
  <si>
    <t>Saheb guchait/ Praddep</t>
  </si>
  <si>
    <t>Jai Prakash</t>
  </si>
  <si>
    <t xml:space="preserve">Aman </t>
  </si>
  <si>
    <t>Nikhil Singh</t>
  </si>
  <si>
    <t>Gangadin sahoo</t>
  </si>
  <si>
    <t>Under approval</t>
  </si>
  <si>
    <t>Jan'25</t>
  </si>
  <si>
    <t>04.01.2025</t>
  </si>
  <si>
    <t>ADANI</t>
  </si>
  <si>
    <t xml:space="preserve">Ganesh </t>
  </si>
  <si>
    <t xml:space="preserve">Muniram </t>
  </si>
  <si>
    <t xml:space="preserve">Jaiprakash </t>
  </si>
  <si>
    <t xml:space="preserve">MB Sharma </t>
  </si>
  <si>
    <t>Manoj Kumar Gupta</t>
  </si>
  <si>
    <t>Stringing (Km)</t>
  </si>
  <si>
    <t>4a)</t>
  </si>
  <si>
    <t xml:space="preserve">SK Infratech </t>
  </si>
  <si>
    <t>Gang Engauged on : 18-01-25</t>
  </si>
  <si>
    <t xml:space="preserve">Mithilesh </t>
  </si>
  <si>
    <t>Gopal Muni</t>
  </si>
  <si>
    <t>Punam Devi-4</t>
  </si>
  <si>
    <t>DD TYPE (30&amp;35)</t>
  </si>
  <si>
    <t>Vi</t>
  </si>
  <si>
    <t>Row in foundation work due to Obstruction by land owner</t>
  </si>
  <si>
    <t>ROW in Pit marking as Landowner not allowing for foundation.</t>
  </si>
  <si>
    <t>Foundation works stopped by local villegers at this location</t>
  </si>
  <si>
    <t>Works stopped due to ROW by land owners.</t>
  </si>
  <si>
    <r>
      <rPr>
        <b/>
        <i/>
        <sz val="11"/>
        <color rgb="FF00B050"/>
        <rFont val="Calibri"/>
        <family val="2"/>
        <scheme val="minor"/>
      </rPr>
      <t xml:space="preserve">Bajrang das S/o Ramrakh das </t>
    </r>
    <r>
      <rPr>
        <i/>
        <sz val="11"/>
        <rFont val="Calibri"/>
        <family val="2"/>
        <scheme val="minor"/>
      </rPr>
      <t>Poonam das s/o Nayak das</t>
    </r>
  </si>
  <si>
    <r>
      <t xml:space="preserve">Proposal Submitted to RVPN Authority on dated 21.10.2024
Site joint visit done on date-13.11.2024                                               </t>
    </r>
    <r>
      <rPr>
        <b/>
        <sz val="11"/>
        <rFont val="Calibri"/>
        <family val="2"/>
        <scheme val="minor"/>
      </rPr>
      <t>NOC obtained - 06.12.2024</t>
    </r>
  </si>
  <si>
    <r>
      <t xml:space="preserve">Proposal Submitted to RVPN Authority on dated 21.10.2024
Site Joint visit done on date 12.11.2024                                        </t>
    </r>
    <r>
      <rPr>
        <b/>
        <sz val="11"/>
        <rFont val="Calibri"/>
        <family val="2"/>
        <scheme val="minor"/>
      </rPr>
      <t>NOC obtained - 06.12.2024</t>
    </r>
  </si>
  <si>
    <r>
      <t xml:space="preserve">Proposal Submitted to PGCIL Authority on dated 21.10.2024                                                                                       </t>
    </r>
    <r>
      <rPr>
        <b/>
        <sz val="11"/>
        <rFont val="Calibri"/>
        <family val="2"/>
        <scheme val="minor"/>
      </rPr>
      <t>Mail obtained from PGCIL-  23.12.2024</t>
    </r>
  </si>
  <si>
    <r>
      <t xml:space="preserve">Proposal Submitted to Concern Adani Authority and soft copy on dated 28.10.2024 Site Joint visit done on dtd 26.11.2024 </t>
    </r>
    <r>
      <rPr>
        <b/>
        <sz val="11"/>
        <rFont val="Calibri"/>
        <family val="2"/>
        <scheme val="minor"/>
      </rPr>
      <t>NOC obtained on dtd: 21.01.2025</t>
    </r>
  </si>
  <si>
    <t>Chinmoy samnta</t>
  </si>
  <si>
    <t>Mari Mutthu</t>
  </si>
  <si>
    <t>Sanjay kumar</t>
  </si>
  <si>
    <t xml:space="preserve">Susheel </t>
  </si>
  <si>
    <t>Foundation kept on hold Due to Sunsure Objection</t>
  </si>
  <si>
    <t xml:space="preserve">Landowner not allowing to work in their field due to approch issue </t>
  </si>
  <si>
    <t>during meeting with PGCIL ON dtd 06-02-25. We can work in the section from 4A/5 to 7/0</t>
  </si>
  <si>
    <t>Further work on hold from Gantry to 4A/4 -25 Locations affected (12 locations for Foundation work and 25 locations for tower erection work)  due to Sunsure objection.</t>
  </si>
  <si>
    <t xml:space="preserve">Veer Teja </t>
  </si>
  <si>
    <t xml:space="preserve">Suraji </t>
  </si>
  <si>
    <t>AP 21 - AP 22</t>
  </si>
  <si>
    <t>Feb'25</t>
  </si>
  <si>
    <t>4/5 to 7/0</t>
  </si>
  <si>
    <t xml:space="preserve">Gantry to 4/4 </t>
  </si>
  <si>
    <t xml:space="preserve">Sati Maa Treading </t>
  </si>
  <si>
    <t>vishwas construction-2</t>
  </si>
  <si>
    <t>vishwas construction-1</t>
  </si>
  <si>
    <t>Gangadin Sahoo</t>
  </si>
  <si>
    <t>DCT</t>
  </si>
  <si>
    <t>Mail approval 05-02-2025</t>
  </si>
  <si>
    <t>AP-34 to AP 35</t>
  </si>
  <si>
    <t xml:space="preserve">Stringing </t>
  </si>
  <si>
    <t>Gang idled since 09th Feb  to 20 FEB'25 due to no availibility of Shut down on time .</t>
  </si>
  <si>
    <t>Survey</t>
  </si>
  <si>
    <t>Gang idled since 09th Feb  to 20 FEB'25 due to non availibility of working front.</t>
  </si>
  <si>
    <t xml:space="preserve">2 pradeep 2 Nisit </t>
  </si>
  <si>
    <t>Mari Mutthu/ Pradeep /Nishit</t>
  </si>
  <si>
    <t>Mari Mutthu/Saheb</t>
  </si>
  <si>
    <t>DA</t>
  </si>
  <si>
    <t>DC1</t>
  </si>
  <si>
    <t xml:space="preserve">Existing (Approved ) route </t>
  </si>
  <si>
    <t xml:space="preserve">Modified Diverted route </t>
  </si>
  <si>
    <t>44/1</t>
  </si>
  <si>
    <t>Prabhakar</t>
  </si>
  <si>
    <t>44/2</t>
  </si>
  <si>
    <t>44/3</t>
  </si>
  <si>
    <t>44/4</t>
  </si>
  <si>
    <t>44/5</t>
  </si>
  <si>
    <t>45/0</t>
  </si>
  <si>
    <t>46/0</t>
  </si>
  <si>
    <t>PLC</t>
  </si>
  <si>
    <t>132KV</t>
  </si>
  <si>
    <t>2A/0</t>
  </si>
  <si>
    <t>AP-2A</t>
  </si>
  <si>
    <t>2A/1</t>
  </si>
  <si>
    <t>2A/2</t>
  </si>
  <si>
    <t>2A/3</t>
  </si>
  <si>
    <t>2A/4</t>
  </si>
  <si>
    <t>2A/5</t>
  </si>
  <si>
    <t>2A/6</t>
  </si>
  <si>
    <t>3A/0</t>
  </si>
  <si>
    <t>3A/1</t>
  </si>
  <si>
    <t>3A/2</t>
  </si>
  <si>
    <t>3A/3</t>
  </si>
  <si>
    <t>3A/4</t>
  </si>
  <si>
    <t>3A/5</t>
  </si>
  <si>
    <t>3A/6</t>
  </si>
  <si>
    <t>3B/0</t>
  </si>
  <si>
    <t>3B/1</t>
  </si>
  <si>
    <t>3B/2</t>
  </si>
  <si>
    <t>3B/3</t>
  </si>
  <si>
    <t>NO CHANGE S</t>
  </si>
  <si>
    <t>AP45</t>
  </si>
  <si>
    <t>AP46</t>
  </si>
  <si>
    <t>SUNSURE(SOLAR) ROUTE DIVERTED AREA</t>
  </si>
  <si>
    <t>Foundation Dismentling required</t>
  </si>
  <si>
    <t xml:space="preserve">Due to sunsure objection change in Route </t>
  </si>
  <si>
    <t>AP 44 - AP 46</t>
  </si>
  <si>
    <t>TP TWR</t>
  </si>
  <si>
    <t>AP-38/0</t>
  </si>
  <si>
    <t>Sl no.</t>
  </si>
  <si>
    <t>Type</t>
  </si>
  <si>
    <t>Crossing details</t>
  </si>
  <si>
    <t>Manual</t>
  </si>
  <si>
    <t>TSE</t>
  </si>
  <si>
    <t xml:space="preserve">132 KV </t>
  </si>
  <si>
    <t>400KV</t>
  </si>
  <si>
    <t>220KV</t>
  </si>
  <si>
    <t>765KV</t>
  </si>
  <si>
    <t>Exp-Way</t>
  </si>
  <si>
    <t>Total Length (Km)</t>
  </si>
  <si>
    <t>Total=&gt;&gt;</t>
  </si>
  <si>
    <t>AP-4 - AP-4A/0</t>
  </si>
  <si>
    <t>AP-4A/0 - AP-5</t>
  </si>
  <si>
    <t>AP-5 - AP-5A/0</t>
  </si>
  <si>
    <t>AP-5A/0 - AP-6</t>
  </si>
  <si>
    <t>AP-6 - AP-7</t>
  </si>
  <si>
    <t>AP-7 - AP-7A/0</t>
  </si>
  <si>
    <t>AP-7A/0 - AP-8/0</t>
  </si>
  <si>
    <t>AP-8/0 - AP-8A/0</t>
  </si>
  <si>
    <t>AP-8A/0 - AP-9/0</t>
  </si>
  <si>
    <t>AP-9/0 - AP-10/0</t>
  </si>
  <si>
    <t>AP-10/0 - AP-11/0</t>
  </si>
  <si>
    <t>AP-11/0 - AP-12/0</t>
  </si>
  <si>
    <t>AP-12/0 - AP-13/0</t>
  </si>
  <si>
    <t>AP-13/0 - AP-13A/0</t>
  </si>
  <si>
    <t>AP-13A/0 - AP-14/0</t>
  </si>
  <si>
    <t>AP-14/0 - AP-15/0</t>
  </si>
  <si>
    <t>AP-15/0 - AP-16/0</t>
  </si>
  <si>
    <t>AP-16/0 - AP-17/0</t>
  </si>
  <si>
    <t>AP-17/0 - AP-18/0</t>
  </si>
  <si>
    <t>AP-18/0 - AP-19/0</t>
  </si>
  <si>
    <t>AP-19/0 - AP-20/0</t>
  </si>
  <si>
    <t>AP-20/0 - AP-21/0</t>
  </si>
  <si>
    <t>AP-21/0 - AP-22/0</t>
  </si>
  <si>
    <t>AP-22/0 - AP-23/0</t>
  </si>
  <si>
    <t>AP-23/0 - AP-23A/0</t>
  </si>
  <si>
    <t>AP-23A/0 - AP-24/0</t>
  </si>
  <si>
    <t>AP-24/0 - AP-25/0</t>
  </si>
  <si>
    <t>AP-25/0 - AP-26/0</t>
  </si>
  <si>
    <t>AP-26/0 - AP-27/0</t>
  </si>
  <si>
    <t>AP-27/0 - AP-28/0</t>
  </si>
  <si>
    <t>AP-28/0 - AP-29/0</t>
  </si>
  <si>
    <t>AP-29/0 - AP-29A/0</t>
  </si>
  <si>
    <t>AP-29A/0 - AP-30/0</t>
  </si>
  <si>
    <t>AP-30/0 - AP-31/0</t>
  </si>
  <si>
    <t>AP-31/0 - AP-32/0</t>
  </si>
  <si>
    <t>AP-32/0 - AP-32A/0</t>
  </si>
  <si>
    <t>AP-32A/0 - AP-33/0</t>
  </si>
  <si>
    <t>AP-33/0 - AP-34/0</t>
  </si>
  <si>
    <t>AP-34/0 - AP-35/0</t>
  </si>
  <si>
    <t>AP-35/0 - AP-36/0</t>
  </si>
  <si>
    <t>AP-36/0 - AP-36A/0</t>
  </si>
  <si>
    <t>AP-36A/0 - AP-37/0</t>
  </si>
  <si>
    <t>AP-37/0 - AP-37A/0</t>
  </si>
  <si>
    <t>AP-37A/0 - AP-38/0</t>
  </si>
  <si>
    <t>AP-38/0 - AP-39/0</t>
  </si>
  <si>
    <t>AP-39/0 - AP-40/0</t>
  </si>
  <si>
    <t>AP-40/0 - AP-40A/0</t>
  </si>
  <si>
    <t>AP-40A/0 - AP-41/0</t>
  </si>
  <si>
    <t>AP-41/0 - AP-42/0</t>
  </si>
  <si>
    <t>AP-42/0 - AP-42/3</t>
  </si>
  <si>
    <t>AP-42/3 - AP-43/0</t>
  </si>
  <si>
    <t>AP-43/0 - AP-44/0</t>
  </si>
  <si>
    <t>Stretch Readiness Status - 765 KV D/C Bikaner III - Neemrana II TL02 TA-413</t>
  </si>
  <si>
    <t>Section Length</t>
  </si>
  <si>
    <t>Bal. Loc.</t>
  </si>
  <si>
    <t>Erection</t>
  </si>
  <si>
    <t>Stringing</t>
  </si>
  <si>
    <t>Paying out</t>
  </si>
  <si>
    <t>Stretch Ready</t>
  </si>
  <si>
    <t>Stringing status</t>
  </si>
  <si>
    <t>No. of Locations
(Including for end twr)</t>
  </si>
  <si>
    <t>Railway</t>
  </si>
  <si>
    <t>Gantry - AP-1</t>
  </si>
  <si>
    <t>Line length</t>
  </si>
  <si>
    <t>Section ready for stringing</t>
  </si>
  <si>
    <t>Balance Available section</t>
  </si>
  <si>
    <t>Balance Work</t>
  </si>
  <si>
    <t>2MRC Sandy</t>
  </si>
  <si>
    <t>Kartik Jhorar</t>
  </si>
  <si>
    <t>Tower Qty</t>
  </si>
  <si>
    <t>Overall Tower location details As per Previous Estimate</t>
  </si>
  <si>
    <t>Overall Tower location details As per Latest Estimate</t>
  </si>
  <si>
    <t xml:space="preserve">As per Previous Estimate </t>
  </si>
  <si>
    <t xml:space="preserve">As per Latest Estimate </t>
  </si>
  <si>
    <t>Plan for this Month</t>
  </si>
  <si>
    <t xml:space="preserve">Rudra </t>
  </si>
  <si>
    <t>RC CHIMNEY PENDING</t>
  </si>
  <si>
    <t>38/0-39/0</t>
  </si>
  <si>
    <t>ROW Due to  Farmer demand the Erection Payment.</t>
  </si>
  <si>
    <t>38/5-Mahinder Singh
38/6-Raga Ram
38/10-Heernath
38/9-Gulab
38/8-Uda Ram
38/7-Karni Singh</t>
  </si>
  <si>
    <t>8094847479
6377448078
6378768222
9772445832
982834769
7665467026</t>
  </si>
  <si>
    <t>Patemdesar</t>
  </si>
  <si>
    <t>132 KV  D/C Halsar-Patlisar T/L</t>
  </si>
  <si>
    <t>SUBMITTED ON DT: 01.03.2025</t>
  </si>
  <si>
    <t>Documents Prepared and Submitted through mail to PGCIL on dtd 01.03.2025</t>
  </si>
  <si>
    <t>Defence Aviation</t>
  </si>
  <si>
    <t>2a/2</t>
  </si>
  <si>
    <t>44/1-AP46</t>
  </si>
  <si>
    <t>3b/1</t>
  </si>
  <si>
    <t>AP-28-Completed
AP 29-Completed</t>
  </si>
  <si>
    <t>AP-1 - AP-2A</t>
  </si>
  <si>
    <t>AP/2A - AP/3A</t>
  </si>
  <si>
    <t>2A/1 ,2A/2 ,2A/3 ,2A/4,2A/6 ,2A/5 ,3A/0</t>
  </si>
  <si>
    <t>AP3A/0-AP3B/0</t>
  </si>
  <si>
    <t>3A/1 ,3A/2 ,3A/3 ,3A/4 ,3A/5 ,3A/6 ,3B/0</t>
  </si>
  <si>
    <t>AP3B/0-AP4/0</t>
  </si>
  <si>
    <t>3B/1 , 3B/2 ,3B/3 ,4/0</t>
  </si>
  <si>
    <t>4/5 ,4A/0</t>
  </si>
  <si>
    <t>4A/1 ,4A/2 ,4A/3 ,4A/4 ,4A/5 ,4A/6 ,5/0</t>
  </si>
  <si>
    <t>5/1,2,3,4,5,6,7,8,9,10,5A/0</t>
  </si>
  <si>
    <t>6/1 ,2,3,4,5,6,7,8,9,10,11,12,7/0</t>
  </si>
  <si>
    <t>20/3 ,20/4 ,20/5 ,20/6 ,21/0</t>
  </si>
  <si>
    <t>22/1 ,22/2 ,22/3</t>
  </si>
  <si>
    <t>32A/1 ,33/0</t>
  </si>
  <si>
    <t>33/1 ,33/2 ,33/3 ,33/4 ,33/7 ,33/9</t>
  </si>
  <si>
    <t>35/2 ,35/3 , 35/10</t>
  </si>
  <si>
    <t>35/2 ,35/3 ,35/10 ,36/0</t>
  </si>
  <si>
    <t>37/1 ,37/2 ,37/3</t>
  </si>
  <si>
    <t>43/1 ,43/2 ,43/3 ,43/4 ,43/5,43/6 ,43/7 ,43/8 ,48/0</t>
  </si>
  <si>
    <t>AP-44/0-AP45/0</t>
  </si>
  <si>
    <t>44/1,44/2,44/3,44/4,44/5,45/0</t>
  </si>
  <si>
    <t>AP-45/0-AP-46/0</t>
  </si>
  <si>
    <t>3B/3 ,4/0</t>
  </si>
  <si>
    <t>Shashi Ram Saran</t>
  </si>
  <si>
    <t>Bhugna Ram</t>
  </si>
  <si>
    <t>Mala Ram</t>
  </si>
  <si>
    <t>Kisan Soma Sar</t>
  </si>
  <si>
    <t xml:space="preserve">TSE </t>
  </si>
  <si>
    <t>chetram</t>
  </si>
  <si>
    <t>2A/1 ,2A/6</t>
  </si>
  <si>
    <t>Abul</t>
  </si>
  <si>
    <t>March'25</t>
  </si>
  <si>
    <t>39/6  ,39/10 ,39/11 ,40/0</t>
  </si>
  <si>
    <t>April'25</t>
  </si>
  <si>
    <t>Landowner Not Allowed The Fdn Work</t>
  </si>
  <si>
    <t>Munni Nath</t>
  </si>
  <si>
    <t>Sanjay</t>
  </si>
  <si>
    <t>saheb guchait</t>
  </si>
  <si>
    <t>Shi Ram</t>
  </si>
  <si>
    <t>T</t>
  </si>
  <si>
    <t>DA+9 (RC)</t>
  </si>
  <si>
    <t>Stringing Type</t>
  </si>
  <si>
    <t>Stringing Compl</t>
  </si>
  <si>
    <t>Stringing WIP</t>
  </si>
  <si>
    <t>Balanced</t>
  </si>
  <si>
    <t>Section Length (M)</t>
  </si>
  <si>
    <r>
      <t xml:space="preserve">Site Joint visit done on date 22.03.2025 
</t>
    </r>
    <r>
      <rPr>
        <b/>
        <sz val="11"/>
        <rFont val="Calibri"/>
        <family val="2"/>
        <scheme val="minor"/>
      </rPr>
      <t>NOC Obtained on 09.04.2025</t>
    </r>
  </si>
  <si>
    <t>Saheeb</t>
  </si>
  <si>
    <t>vishwas construction 2</t>
  </si>
  <si>
    <t>Vishwas Construction 1</t>
  </si>
  <si>
    <t>DA 2M RC</t>
  </si>
  <si>
    <t>DB 2M RC</t>
  </si>
  <si>
    <t>DD60+18 2M RC</t>
  </si>
  <si>
    <t>Suraj</t>
  </si>
  <si>
    <t>CP</t>
  </si>
  <si>
    <t>Dev narayan traders</t>
  </si>
  <si>
    <t>April'26</t>
  </si>
  <si>
    <t>April'27</t>
  </si>
  <si>
    <t>April'28</t>
  </si>
  <si>
    <t>Hold due to Gantry</t>
  </si>
  <si>
    <t>Vishwas Construction</t>
  </si>
  <si>
    <t>suraj</t>
  </si>
  <si>
    <t>21.04.2025</t>
  </si>
  <si>
    <t>B K Construction</t>
  </si>
  <si>
    <t>19.04.2025</t>
  </si>
  <si>
    <t>1/0,2A/0,2A/1</t>
  </si>
  <si>
    <t>AP14-Completed
AP15-Completed</t>
  </si>
  <si>
    <t>24.04.2025</t>
  </si>
  <si>
    <t xml:space="preserve"> Vishwas Construction</t>
  </si>
  <si>
    <t>High Compensation Demand</t>
  </si>
  <si>
    <t>Gopal</t>
  </si>
  <si>
    <t>Bandnau</t>
  </si>
  <si>
    <t>Route Diverted</t>
  </si>
  <si>
    <t>May'25</t>
  </si>
  <si>
    <t xml:space="preserve">Amristar - Jamnagar Expressway NH-754 A </t>
  </si>
  <si>
    <t>02-05-2025</t>
  </si>
  <si>
    <t>The farmer did not agree to install the tower in their field."</t>
  </si>
  <si>
    <t>AP-43/0 - AP-43/5</t>
  </si>
  <si>
    <t>AP-43/5-AP-44/0</t>
  </si>
  <si>
    <t xml:space="preserve">HMPL OIL PIPE LINE  </t>
  </si>
  <si>
    <t xml:space="preserve">Manoj Kumar </t>
  </si>
  <si>
    <t>Sl No.</t>
  </si>
  <si>
    <t>AP22-Completed
AP23-Completed</t>
  </si>
  <si>
    <t>AP24-Completed
AP25-Completed</t>
  </si>
  <si>
    <t>AP26-Completed
AP27-Completed</t>
  </si>
  <si>
    <t>AP45-Completed
AP46-Completed</t>
  </si>
  <si>
    <t xml:space="preserve">N/A </t>
  </si>
  <si>
    <t>Porposal submiited 0n 17.04.25.</t>
  </si>
  <si>
    <t xml:space="preserve">Dtd :16-05-25 clearance received </t>
  </si>
  <si>
    <t>Rahul Kumar</t>
  </si>
  <si>
    <t>DCT+0M (TP)</t>
  </si>
  <si>
    <t>NOC obtained 23.05.2025</t>
  </si>
  <si>
    <r>
      <t>Proposal Submitted to RVPN Authority on dated 04.11.2024
Site joint visit done on date-08.01.2025                                                                                   (</t>
    </r>
    <r>
      <rPr>
        <b/>
        <sz val="11"/>
        <rFont val="Calibri"/>
        <family val="2"/>
        <scheme val="minor"/>
      </rPr>
      <t>NOC Obtained on 23.05.2025</t>
    </r>
    <r>
      <rPr>
        <sz val="11"/>
        <rFont val="Calibri"/>
        <family val="2"/>
        <scheme val="minor"/>
      </rPr>
      <t>)</t>
    </r>
  </si>
  <si>
    <r>
      <t xml:space="preserve">Proposal Submitted to Haiways Authority on dtd 01.10.24 &amp; Hard copy submitted Site Joint visit done on dtd 19.11.2024                                                               </t>
    </r>
    <r>
      <rPr>
        <b/>
        <sz val="11"/>
        <rFont val="Calibri"/>
        <family val="2"/>
        <scheme val="minor"/>
      </rPr>
      <t xml:space="preserve"> (Mail Obtained 05-02-2025 )</t>
    </r>
  </si>
  <si>
    <t>Details of Erection</t>
  </si>
  <si>
    <t xml:space="preserve">Aman/ Suraj </t>
  </si>
  <si>
    <r>
      <t xml:space="preserve">Proposal Submitted to DEE office on dated 21-10-2024
Site joint visit done on date-28-11-2024                                           </t>
    </r>
    <r>
      <rPr>
        <b/>
        <sz val="11"/>
        <rFont val="Calibri"/>
        <family val="2"/>
        <scheme val="minor"/>
      </rPr>
      <t>(Mail Obtained 16-05-2025 )</t>
    </r>
  </si>
  <si>
    <t xml:space="preserve">Earthwire Final Sag </t>
  </si>
  <si>
    <t>AP-19-Completed 
AP 20- Completed</t>
  </si>
  <si>
    <r>
      <t xml:space="preserve">Name of Client: </t>
    </r>
    <r>
      <rPr>
        <sz val="11"/>
        <rFont val="Calibri"/>
        <family val="2"/>
      </rPr>
      <t>PowerGrid Bikaner Neemrana Transmission Limited (Power Grid Corporation of India)</t>
    </r>
    <r>
      <rPr>
        <b/>
        <sz val="11"/>
        <rFont val="Calibri"/>
        <family val="2"/>
      </rPr>
      <t xml:space="preserve">                                                                                                                                                    Project Duration : 21 Month </t>
    </r>
  </si>
  <si>
    <r>
      <t xml:space="preserve">Name of Line: </t>
    </r>
    <r>
      <rPr>
        <sz val="11"/>
        <rFont val="Calibri"/>
        <family val="2"/>
      </rPr>
      <t>765 KV D/C Bikaner III - Neemrana II TL02</t>
    </r>
    <r>
      <rPr>
        <b/>
        <sz val="11"/>
        <rFont val="Calibri"/>
        <family val="2"/>
      </rPr>
      <t xml:space="preserve">                                                                                                                                                                                                                                           LOA Value: 371 Crore</t>
    </r>
  </si>
  <si>
    <r>
      <rPr>
        <b/>
        <sz val="11"/>
        <rFont val="Calibri"/>
        <family val="2"/>
      </rPr>
      <t xml:space="preserve">NOA No: </t>
    </r>
    <r>
      <rPr>
        <sz val="11"/>
        <rFont val="Calibri"/>
        <family val="2"/>
      </rPr>
      <t>CC/T/W-TW/DOM/A04/23/10569/NOA-1&amp;2/24-103421/01&amp;02 Date.12/03/2024                                                                                                                                                     Amendment -II Comp Value As on: 390 Crore</t>
    </r>
  </si>
  <si>
    <t>AP-11-Completed
AP 12-Completed</t>
  </si>
  <si>
    <t>AP12-Completed
AP13-Completed</t>
  </si>
  <si>
    <t>AP-19 FDN completed , AP-20 FDN completed</t>
  </si>
  <si>
    <t xml:space="preserve">Documents Prepared and Submitted through mail to PGCIL on dtd 24.07.2024 Final demand is under process </t>
  </si>
  <si>
    <t xml:space="preserve">NOC obtained </t>
  </si>
  <si>
    <t>Sec-164:</t>
  </si>
  <si>
    <t>Received on 16.04.2025</t>
  </si>
  <si>
    <t>Jul'25</t>
  </si>
  <si>
    <t>Amit Kumar Singh</t>
  </si>
  <si>
    <t>Punam Kumari</t>
  </si>
  <si>
    <t>Bambole Traders</t>
  </si>
  <si>
    <t>Pritam Enterprises</t>
  </si>
  <si>
    <t xml:space="preserve">Rudra Prasad </t>
  </si>
  <si>
    <t xml:space="preserve">Aman Singh </t>
  </si>
  <si>
    <t>SK.Samiul -2</t>
  </si>
  <si>
    <t xml:space="preserve">Tack welding </t>
  </si>
  <si>
    <t xml:space="preserve">Fouzi Ratto </t>
  </si>
  <si>
    <t>SK Samiul -1</t>
  </si>
  <si>
    <t>Manirul</t>
  </si>
  <si>
    <t>Jwala Singh-2</t>
  </si>
  <si>
    <t xml:space="preserve">Jwala Singh-1 </t>
  </si>
  <si>
    <t xml:space="preserve">Pinki Devi </t>
  </si>
  <si>
    <t>Pritam Enterprises-1</t>
  </si>
  <si>
    <t>Pritam Enterprises-2</t>
  </si>
  <si>
    <t>Susheel Kumar</t>
  </si>
  <si>
    <t xml:space="preserve">Crop issue farmer not allow  to work at site </t>
  </si>
  <si>
    <t>Cumm L2 Schedule till Aug'25</t>
  </si>
  <si>
    <t>L2 Sch
till Aug'25</t>
  </si>
  <si>
    <t>Pritam Enterprises-3</t>
  </si>
  <si>
    <t>Pritam Enterprises-4</t>
  </si>
  <si>
    <t xml:space="preserve">Nishit Mondal </t>
  </si>
  <si>
    <t xml:space="preserve">Stage -I approval awaited </t>
  </si>
  <si>
    <t xml:space="preserve">Approved </t>
  </si>
  <si>
    <t xml:space="preserve">Stage-1 approval awaited </t>
  </si>
  <si>
    <t>Case under dicussion due to crossing angle issue.</t>
  </si>
  <si>
    <t xml:space="preserve">ROW </t>
  </si>
  <si>
    <t>G_4:- Pritam Enterps :- 6/10 WIP.</t>
  </si>
  <si>
    <t>G_13:- Pritam Enterprises 3 :  1/0 WIP</t>
  </si>
  <si>
    <t xml:space="preserve">G_10:- Jwala Singh-2:  6/0 WIP    </t>
  </si>
  <si>
    <t>Punam Kumari-2</t>
  </si>
  <si>
    <t>Punam Kumari-1</t>
  </si>
  <si>
    <t xml:space="preserve">Amar Kumar Singh </t>
  </si>
  <si>
    <t>G_6:-   SK.Samiul -1  :- 31/3 WIP</t>
  </si>
  <si>
    <t>G_7:-   SK.Samiul -2:- 30/9 WIP</t>
  </si>
  <si>
    <t xml:space="preserve">G_9:-   Amar Singh : 32A/1   WIP </t>
  </si>
  <si>
    <t xml:space="preserve">G_11:- Pritam Enterps:  6/6 WIP  </t>
  </si>
  <si>
    <t>Narayan Mahto</t>
  </si>
  <si>
    <t xml:space="preserve">Indrajeet Patel </t>
  </si>
  <si>
    <t>Khooblal Mahto</t>
  </si>
  <si>
    <t xml:space="preserve">Deshraj </t>
  </si>
  <si>
    <t>G_1:- Amit Kumar Singh :- 31/10 WIP.</t>
  </si>
  <si>
    <t xml:space="preserve">G_5:- Jwala Singh-1 :- 6/4 WIP  </t>
  </si>
  <si>
    <t xml:space="preserve">Govind Mahto </t>
  </si>
  <si>
    <t>HMPL pipe crossing NOC is pending due to obeservation regarding crossing angle (70 Degree and as per CEA guideline it should be minimum 75 degree),Matter taken up with CEA, reply from CEA awaited.</t>
  </si>
  <si>
    <t xml:space="preserve">Submitted 17.04.25 Under approval </t>
  </si>
  <si>
    <t xml:space="preserve">Rahim Khan </t>
  </si>
  <si>
    <t>G_15:- Govind Mahto  : 4A/4 WIP</t>
  </si>
  <si>
    <t>Gang Engauged on: 16.08.25</t>
  </si>
  <si>
    <t>G_2:- Punam Kumari :- 33/9 WIP.</t>
  </si>
  <si>
    <t>Danger  Plate For 765Kv</t>
  </si>
  <si>
    <t xml:space="preserve">EA </t>
  </si>
  <si>
    <t>Number  Plate For 765Kv</t>
  </si>
  <si>
    <t>Circuit Plate  (Set Of Two)</t>
  </si>
  <si>
    <t>Supply Of Anti-Climbing Devices Ofbarbed Wire Type</t>
  </si>
  <si>
    <t>Bird Guard (Set Of Three)</t>
  </si>
  <si>
    <t>TOWER ACCESSORIES</t>
  </si>
  <si>
    <t>Supply Of Span Marker For Aviation</t>
  </si>
  <si>
    <t>Supply Of Obstruction Lights (As Per Is5613)-1 Medium Intensity + 2 Lowintensity</t>
  </si>
  <si>
    <t>Supply Of Obstruction Lights (As Per Is5613)-1 Medium Intensity + 4 Lowintensity</t>
  </si>
  <si>
    <t>ix</t>
  </si>
  <si>
    <t>G_12:- Punam kumari:  9/6 WIP</t>
  </si>
  <si>
    <t xml:space="preserve">G_8:-  Fouzi Ratto:  43/2 WIP       </t>
  </si>
  <si>
    <t xml:space="preserve">G_16:- Govind Mahto-2  : 2A/1 Material shifting </t>
  </si>
  <si>
    <t>Gang-1  Rahim Khan - Insulator hoisting WIP</t>
  </si>
  <si>
    <t xml:space="preserve">LOHAR ENGINEERS </t>
  </si>
  <si>
    <t>Phase Plate (Set Of Three) RYB</t>
  </si>
  <si>
    <t xml:space="preserve">DECCAN ENTERPRISES </t>
  </si>
  <si>
    <t>BG2- 1 short and BG4 1bdl short and BG2- 1 qty billing pending</t>
  </si>
  <si>
    <t>20.08.2025</t>
  </si>
  <si>
    <t>G_14:- Pritam Enterprises 4 :  5/5 WIP</t>
  </si>
  <si>
    <t xml:space="preserve">Material shifting WIP </t>
  </si>
  <si>
    <t>G_3:- Pinki Devi :- 40/10 Material Shifting .</t>
  </si>
  <si>
    <t xml:space="preserve"> Insulator hoisting 7/1 complete  , 7/2 WIP </t>
  </si>
  <si>
    <t>Location No.</t>
  </si>
  <si>
    <t>Starting Date</t>
  </si>
  <si>
    <t>Completion Date</t>
  </si>
  <si>
    <t>Tower Weight</t>
  </si>
  <si>
    <t>Project Code</t>
  </si>
  <si>
    <t>Project Name</t>
  </si>
  <si>
    <t>Client Name</t>
  </si>
  <si>
    <t>NOA Start Date</t>
  </si>
  <si>
    <t>LOA End Date</t>
  </si>
  <si>
    <t>Planning Engineer</t>
  </si>
  <si>
    <t>PCH</t>
  </si>
  <si>
    <t>Regional Manager</t>
  </si>
  <si>
    <t>Project Manger</t>
  </si>
  <si>
    <t>Section Incharge</t>
  </si>
  <si>
    <t>Supervisor</t>
  </si>
  <si>
    <t>765KV D/C HEXA AHMEDABAD - NAVSARI TL 
(PKG 02)</t>
  </si>
  <si>
    <t>PGKTL</t>
  </si>
  <si>
    <t>Mr. Bikash Ranjan Pradhan</t>
  </si>
  <si>
    <t>Mr. Sivaraman Natrajan</t>
  </si>
  <si>
    <t>Mr. Nitin Bandale</t>
  </si>
  <si>
    <t>Mr. Sanjeev Garg</t>
  </si>
  <si>
    <t>Prabin Patra</t>
  </si>
  <si>
    <t>Rupesh</t>
  </si>
  <si>
    <t>D N Prasad</t>
  </si>
  <si>
    <t>Bijendra</t>
  </si>
  <si>
    <t>Rahman</t>
  </si>
  <si>
    <t>Sitaram</t>
  </si>
  <si>
    <t>Churamani</t>
  </si>
  <si>
    <t>J S Jha</t>
  </si>
  <si>
    <t>Madhusudan</t>
  </si>
  <si>
    <t>Ritlal</t>
  </si>
  <si>
    <t>Somenath</t>
  </si>
  <si>
    <t>Aflaudin</t>
  </si>
  <si>
    <t>Akhtarul</t>
  </si>
  <si>
    <t>TA 413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</si>
</sst>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 #,##0.00_ ;_ * \-#,##0.00_ ;_ * &quot;-&quot;??_ ;_ @_ "/>
    <numFmt numFmtId="164" formatCode="_(* #,##0.00_);_(* \(#,##0.00\);_(* &quot;-&quot;??_);_(@_)"/>
    <numFmt numFmtId="165" formatCode="_-* #,##0.00_-;\-* #,##0.00_-;_-* &quot;-&quot;??_-;_-@_-"/>
    <numFmt numFmtId="166" formatCode="0.000"/>
    <numFmt numFmtId="167" formatCode="_(* #,##0_);_(* \(#,##0\);_(* &quot;-&quot;???_);_(@_)"/>
    <numFmt numFmtId="168" formatCode="_(* #,##0.000_);_(* \(#,##0.000\);_(* &quot;-&quot;???_);_(@_)"/>
    <numFmt numFmtId="169" formatCode="[$-409]d\-mmm\-yy;@"/>
    <numFmt numFmtId="170" formatCode="[$-409]d/mmm/yy;@"/>
    <numFmt numFmtId="171" formatCode="&quot;Status as on &quot;dd/mm/yy"/>
    <numFmt numFmtId="172" formatCode="0.0"/>
    <numFmt numFmtId="173" formatCode="_(* #,##0_);_(* \(#,##0\);_(* &quot;-&quot;??_);_(@_)"/>
    <numFmt numFmtId="174" formatCode="_ * #,##0.000_ ;_ * \-#,##0.000_ ;_ * &quot;-&quot;??_ ;_ @_ "/>
    <numFmt numFmtId="175" formatCode="[$-14009]dd/mm/yy;@"/>
    <numFmt numFmtId="176" formatCode="0.0000"/>
    <numFmt numFmtId="177" formatCode="_ * #,##0_ ;_ * \-#,##0_ ;_ * &quot;-&quot;??_ ;_ @_ "/>
    <numFmt numFmtId="178" formatCode="0.00000000"/>
    <numFmt numFmtId="179" formatCode="&quot;₹&quot;\ #,##0.00"/>
    <numFmt numFmtId="180" formatCode="_ * #,##0.000_ ;_ * \-#,##0.000_ ;_ * &quot;-&quot;???_ ;_ @_ "/>
  </numFmts>
  <fonts count="97" x14ac:knownFonts="1">
    <font>
      <sz val="11"/>
      <color theme="1"/>
      <name val="Calibri"/>
      <family val="2"/>
      <scheme val="minor"/>
    </font>
    <font>
      <sz val="10"/>
      <name val="Arial"/>
      <family val="2"/>
    </font>
    <font>
      <sz val="11"/>
      <name val="Calibri"/>
      <family val="2"/>
    </font>
    <font>
      <sz val="11"/>
      <name val="Calibri"/>
      <family val="2"/>
    </font>
    <font>
      <b/>
      <sz val="11"/>
      <name val="Calibri"/>
      <family val="2"/>
    </font>
    <font>
      <sz val="12"/>
      <color indexed="8"/>
      <name val="Verdana"/>
      <family val="2"/>
    </font>
    <font>
      <sz val="8"/>
      <name val="Calibri"/>
      <family val="2"/>
    </font>
    <font>
      <sz val="11"/>
      <name val="Times New Roman"/>
      <family val="1"/>
    </font>
    <font>
      <b/>
      <sz val="10"/>
      <name val="Tahoma"/>
      <family val="2"/>
    </font>
    <font>
      <sz val="11"/>
      <color theme="1"/>
      <name val="Calibri"/>
      <family val="2"/>
      <scheme val="minor"/>
    </font>
    <font>
      <u/>
      <sz val="11"/>
      <color theme="10"/>
      <name val="Calibri"/>
      <family val="2"/>
      <scheme val="minor"/>
    </font>
    <font>
      <u/>
      <sz val="10"/>
      <color theme="10"/>
      <name val="Arial"/>
      <family val="2"/>
    </font>
    <font>
      <sz val="11"/>
      <color rgb="FF000000"/>
      <name val="Calibri"/>
      <family val="2"/>
    </font>
    <font>
      <b/>
      <sz val="11"/>
      <color theme="1"/>
      <name val="Calibri"/>
      <family val="2"/>
      <scheme val="minor"/>
    </font>
    <font>
      <sz val="10"/>
      <name val="Cambria"/>
      <family val="1"/>
      <scheme val="major"/>
    </font>
    <font>
      <b/>
      <sz val="16"/>
      <color theme="1"/>
      <name val="Calibri"/>
      <family val="2"/>
      <scheme val="minor"/>
    </font>
    <font>
      <b/>
      <sz val="12"/>
      <color theme="1"/>
      <name val="Calibri"/>
      <family val="2"/>
      <scheme val="minor"/>
    </font>
    <font>
      <sz val="12"/>
      <color theme="1"/>
      <name val="Calibri"/>
      <family val="2"/>
      <scheme val="minor"/>
    </font>
    <font>
      <sz val="11"/>
      <name val="Calibri"/>
      <family val="2"/>
      <scheme val="minor"/>
    </font>
    <font>
      <sz val="13"/>
      <color theme="1"/>
      <name val="Calibri"/>
      <family val="2"/>
      <scheme val="minor"/>
    </font>
    <font>
      <sz val="12"/>
      <name val="Calibri"/>
      <family val="2"/>
      <scheme val="minor"/>
    </font>
    <font>
      <b/>
      <sz val="14"/>
      <name val="Calibri"/>
      <family val="2"/>
      <scheme val="minor"/>
    </font>
    <font>
      <sz val="14"/>
      <name val="Calibri"/>
      <family val="2"/>
      <scheme val="minor"/>
    </font>
    <font>
      <b/>
      <sz val="11"/>
      <name val="Calibri"/>
      <family val="2"/>
      <scheme val="minor"/>
    </font>
    <font>
      <b/>
      <sz val="11"/>
      <color rgb="FFFF0000"/>
      <name val="Calibri"/>
      <family val="2"/>
      <scheme val="minor"/>
    </font>
    <font>
      <b/>
      <sz val="12"/>
      <name val="Calibri"/>
      <family val="2"/>
      <scheme val="minor"/>
    </font>
    <font>
      <sz val="10"/>
      <color theme="1"/>
      <name val="Cambria"/>
      <family val="1"/>
      <scheme val="major"/>
    </font>
    <font>
      <sz val="9"/>
      <color theme="1"/>
      <name val="Times New Roman"/>
      <family val="1"/>
    </font>
    <font>
      <b/>
      <sz val="12"/>
      <color rgb="FFFF0000"/>
      <name val="Calibri"/>
      <family val="2"/>
      <scheme val="minor"/>
    </font>
    <font>
      <sz val="10"/>
      <color theme="1"/>
      <name val="Calibri"/>
      <family val="2"/>
      <scheme val="minor"/>
    </font>
    <font>
      <sz val="10"/>
      <color rgb="FFFF0000"/>
      <name val="Calibri"/>
      <family val="2"/>
      <scheme val="minor"/>
    </font>
    <font>
      <b/>
      <sz val="10"/>
      <color rgb="FFFF0000"/>
      <name val="Calibri"/>
      <family val="2"/>
      <scheme val="minor"/>
    </font>
    <font>
      <b/>
      <sz val="10"/>
      <color theme="1"/>
      <name val="Calibri"/>
      <family val="2"/>
      <scheme val="minor"/>
    </font>
    <font>
      <sz val="10"/>
      <name val="Calibri"/>
      <family val="2"/>
      <scheme val="minor"/>
    </font>
    <font>
      <b/>
      <sz val="12.5"/>
      <color indexed="10"/>
      <name val="Calibri"/>
      <family val="2"/>
      <scheme val="minor"/>
    </font>
    <font>
      <b/>
      <sz val="10"/>
      <name val="Calibri"/>
      <family val="2"/>
      <scheme val="minor"/>
    </font>
    <font>
      <b/>
      <sz val="11"/>
      <color rgb="FFC00000"/>
      <name val="Calibri"/>
      <family val="2"/>
      <scheme val="minor"/>
    </font>
    <font>
      <b/>
      <i/>
      <sz val="11"/>
      <color rgb="FF000000"/>
      <name val="Calibri"/>
      <family val="2"/>
    </font>
    <font>
      <i/>
      <sz val="11"/>
      <color rgb="FF000000"/>
      <name val="Calibri"/>
      <family val="2"/>
    </font>
    <font>
      <i/>
      <sz val="11"/>
      <color rgb="FFFF0000"/>
      <name val="Calibri"/>
      <family val="2"/>
    </font>
    <font>
      <b/>
      <u/>
      <sz val="14"/>
      <name val="Calibri"/>
      <family val="2"/>
      <scheme val="minor"/>
    </font>
    <font>
      <b/>
      <u/>
      <sz val="14"/>
      <color theme="1"/>
      <name val="Calibri"/>
      <family val="2"/>
      <scheme val="minor"/>
    </font>
    <font>
      <b/>
      <sz val="13"/>
      <color theme="1"/>
      <name val="Calibri"/>
      <family val="2"/>
      <scheme val="minor"/>
    </font>
    <font>
      <sz val="12"/>
      <color rgb="FFFF0000"/>
      <name val="Calibri"/>
      <family val="2"/>
      <scheme val="minor"/>
    </font>
    <font>
      <sz val="11"/>
      <color rgb="FFFF0000"/>
      <name val="Calibri"/>
      <family val="2"/>
      <scheme val="minor"/>
    </font>
    <font>
      <sz val="11"/>
      <color theme="2" tint="-0.89999084444715716"/>
      <name val="Calibri"/>
      <family val="2"/>
      <scheme val="minor"/>
    </font>
    <font>
      <b/>
      <sz val="14"/>
      <color theme="1"/>
      <name val="Calibri"/>
      <family val="2"/>
      <scheme val="minor"/>
    </font>
    <font>
      <sz val="8"/>
      <name val="Calibri"/>
      <family val="2"/>
      <scheme val="minor"/>
    </font>
    <font>
      <b/>
      <sz val="16"/>
      <name val="Calibri"/>
      <family val="2"/>
      <scheme val="minor"/>
    </font>
    <font>
      <b/>
      <sz val="9"/>
      <color theme="1"/>
      <name val="Calibri"/>
      <family val="2"/>
      <scheme val="minor"/>
    </font>
    <font>
      <b/>
      <sz val="11"/>
      <color theme="1" tint="0.14999847407452621"/>
      <name val="Calibri"/>
      <family val="2"/>
      <scheme val="minor"/>
    </font>
    <font>
      <b/>
      <sz val="11"/>
      <color theme="9" tint="-0.499984740745262"/>
      <name val="Calibri"/>
      <family val="2"/>
      <scheme val="minor"/>
    </font>
    <font>
      <b/>
      <u/>
      <sz val="11"/>
      <color theme="9" tint="-0.499984740745262"/>
      <name val="Calibri"/>
      <family val="2"/>
      <scheme val="minor"/>
    </font>
    <font>
      <b/>
      <u/>
      <sz val="11"/>
      <color theme="1" tint="0.14999847407452621"/>
      <name val="Calibri"/>
      <family val="2"/>
      <scheme val="minor"/>
    </font>
    <font>
      <b/>
      <sz val="11"/>
      <name val="Cambria"/>
      <family val="2"/>
      <scheme val="major"/>
    </font>
    <font>
      <sz val="11"/>
      <name val="Cambria"/>
      <family val="2"/>
      <scheme val="major"/>
    </font>
    <font>
      <sz val="10.5"/>
      <name val="Calibri"/>
      <family val="2"/>
      <scheme val="minor"/>
    </font>
    <font>
      <sz val="11"/>
      <color theme="1"/>
      <name val="Cambria"/>
      <family val="2"/>
      <scheme val="major"/>
    </font>
    <font>
      <b/>
      <sz val="11"/>
      <color theme="1"/>
      <name val="Cambria"/>
      <family val="2"/>
      <scheme val="major"/>
    </font>
    <font>
      <b/>
      <sz val="18"/>
      <name val="Calibri"/>
      <family val="2"/>
      <scheme val="minor"/>
    </font>
    <font>
      <sz val="10"/>
      <color theme="0" tint="-0.34998626667073579"/>
      <name val="Calibri"/>
      <family val="2"/>
      <scheme val="minor"/>
    </font>
    <font>
      <sz val="9"/>
      <color rgb="FF000000"/>
      <name val="Calibri"/>
      <family val="2"/>
    </font>
    <font>
      <sz val="11"/>
      <name val="Calibri"/>
      <family val="2"/>
    </font>
    <font>
      <b/>
      <sz val="14"/>
      <color theme="2" tint="-0.89999084444715716"/>
      <name val="Calibri"/>
      <family val="2"/>
      <scheme val="minor"/>
    </font>
    <font>
      <sz val="10"/>
      <color rgb="FF000000"/>
      <name val="Times New Roman"/>
      <family val="1"/>
    </font>
    <font>
      <sz val="12"/>
      <color rgb="FF000000"/>
      <name val="Aptos"/>
      <family val="2"/>
    </font>
    <font>
      <sz val="9"/>
      <color theme="0"/>
      <name val="Times New Roman"/>
      <family val="1"/>
    </font>
    <font>
      <i/>
      <sz val="11"/>
      <name val="Calibri"/>
      <family val="2"/>
      <scheme val="minor"/>
    </font>
    <font>
      <i/>
      <sz val="11"/>
      <color theme="1"/>
      <name val="Calibri"/>
      <family val="2"/>
      <scheme val="minor"/>
    </font>
    <font>
      <i/>
      <sz val="12"/>
      <name val="Calibri"/>
      <family val="2"/>
      <scheme val="minor"/>
    </font>
    <font>
      <b/>
      <i/>
      <sz val="11"/>
      <color rgb="FF00B050"/>
      <name val="Calibri"/>
      <family val="2"/>
      <scheme val="minor"/>
    </font>
    <font>
      <b/>
      <i/>
      <sz val="14"/>
      <color theme="1"/>
      <name val="Calibri"/>
      <family val="2"/>
      <scheme val="minor"/>
    </font>
    <font>
      <b/>
      <i/>
      <sz val="12"/>
      <color theme="1"/>
      <name val="Calibri"/>
      <family val="2"/>
      <scheme val="minor"/>
    </font>
    <font>
      <i/>
      <sz val="12"/>
      <color rgb="FF000000"/>
      <name val="Arial"/>
      <family val="2"/>
    </font>
    <font>
      <sz val="14"/>
      <color theme="1"/>
      <name val="Calibri"/>
      <family val="2"/>
      <scheme val="minor"/>
    </font>
    <font>
      <sz val="12"/>
      <color theme="9" tint="-0.249977111117893"/>
      <name val="Tahoma"/>
      <family val="2"/>
    </font>
    <font>
      <i/>
      <sz val="11"/>
      <color theme="2" tint="-0.89999084444715716"/>
      <name val="Calibri"/>
      <family val="2"/>
      <scheme val="minor"/>
    </font>
    <font>
      <b/>
      <i/>
      <sz val="11"/>
      <color theme="9" tint="-0.499984740745262"/>
      <name val="Calibri"/>
      <family val="2"/>
      <scheme val="minor"/>
    </font>
    <font>
      <b/>
      <i/>
      <u/>
      <sz val="11"/>
      <color theme="9" tint="-0.499984740745262"/>
      <name val="Calibri"/>
      <family val="2"/>
      <scheme val="minor"/>
    </font>
    <font>
      <b/>
      <i/>
      <sz val="11"/>
      <name val="Calibri"/>
      <family val="2"/>
      <scheme val="minor"/>
    </font>
    <font>
      <b/>
      <i/>
      <u/>
      <sz val="11"/>
      <name val="Calibri"/>
      <family val="2"/>
      <scheme val="minor"/>
    </font>
    <font>
      <b/>
      <i/>
      <u/>
      <sz val="11"/>
      <color theme="4" tint="-0.249977111117893"/>
      <name val="Calibri"/>
      <family val="2"/>
      <scheme val="minor"/>
    </font>
    <font>
      <b/>
      <i/>
      <sz val="11"/>
      <color theme="2" tint="-0.89999084444715716"/>
      <name val="Calibri"/>
      <family val="2"/>
      <scheme val="minor"/>
    </font>
    <font>
      <i/>
      <sz val="11"/>
      <name val="Cambria"/>
      <family val="2"/>
      <scheme val="major"/>
    </font>
    <font>
      <i/>
      <sz val="11"/>
      <name val="Cambria"/>
      <family val="1"/>
      <scheme val="major"/>
    </font>
    <font>
      <b/>
      <i/>
      <sz val="11"/>
      <name val="Cambria"/>
      <family val="2"/>
      <scheme val="major"/>
    </font>
    <font>
      <b/>
      <i/>
      <sz val="11"/>
      <color theme="1" tint="0.14999847407452621"/>
      <name val="Calibri"/>
      <family val="2"/>
      <scheme val="minor"/>
    </font>
    <font>
      <b/>
      <i/>
      <sz val="16"/>
      <name val="Calibri"/>
      <family val="2"/>
      <scheme val="minor"/>
    </font>
    <font>
      <b/>
      <i/>
      <sz val="14"/>
      <name val="Calibri"/>
      <family val="2"/>
      <scheme val="minor"/>
    </font>
    <font>
      <b/>
      <i/>
      <u/>
      <sz val="10.5"/>
      <color theme="2" tint="-0.749992370372631"/>
      <name val="Calibri"/>
      <family val="2"/>
      <scheme val="minor"/>
    </font>
    <font>
      <b/>
      <sz val="12"/>
      <color rgb="FF002060"/>
      <name val="Calibri"/>
      <family val="2"/>
      <scheme val="minor"/>
    </font>
    <font>
      <b/>
      <sz val="10"/>
      <name val="Cambria"/>
      <family val="1"/>
      <scheme val="major"/>
    </font>
    <font>
      <sz val="14"/>
      <color rgb="FFFF0000"/>
      <name val="Calibri"/>
      <family val="2"/>
      <scheme val="minor"/>
    </font>
    <font>
      <b/>
      <i/>
      <sz val="10"/>
      <color theme="1"/>
      <name val="Calibri"/>
      <family val="2"/>
      <scheme val="minor"/>
    </font>
    <font>
      <i/>
      <sz val="11"/>
      <name val="Calibri"/>
      <family val="2"/>
    </font>
    <font>
      <sz val="11"/>
      <color theme="1"/>
      <name val="Aptos"/>
      <family val="2"/>
    </font>
    <font>
      <b/>
      <sz val="9"/>
      <name val="Tahoma"/>
      <family val="2"/>
    </font>
  </fonts>
  <fills count="3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92D050"/>
        <bgColor indexed="64"/>
      </patternFill>
    </fill>
    <fill>
      <patternFill patternType="solid">
        <fgColor rgb="FFFFC000"/>
        <bgColor indexed="64"/>
      </patternFill>
    </fill>
    <fill>
      <patternFill patternType="solid">
        <fgColor theme="8" tint="0.79998168889431442"/>
        <bgColor indexed="64"/>
      </patternFill>
    </fill>
    <fill>
      <patternFill patternType="solid">
        <fgColor rgb="FF00B050"/>
        <bgColor indexed="64"/>
      </patternFill>
    </fill>
    <fill>
      <patternFill patternType="solid">
        <fgColor theme="4"/>
        <bgColor indexed="64"/>
      </patternFill>
    </fill>
    <fill>
      <patternFill patternType="solid">
        <fgColor theme="6" tint="0.79998168889431442"/>
        <bgColor indexed="64"/>
      </patternFill>
    </fill>
    <fill>
      <patternFill patternType="solid">
        <fgColor theme="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rgb="FFCCFFFF"/>
        <bgColor indexed="64"/>
      </patternFill>
    </fill>
    <fill>
      <patternFill patternType="solid">
        <fgColor theme="0"/>
        <bgColor theme="4" tint="0.79998168889431442"/>
      </patternFill>
    </fill>
    <fill>
      <patternFill patternType="solid">
        <fgColor theme="1"/>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rgb="FFFFFF99"/>
        <bgColor indexed="64"/>
      </patternFill>
    </fill>
    <fill>
      <patternFill patternType="solid">
        <fgColor rgb="FFFFFFCC"/>
      </patternFill>
    </fill>
    <fill>
      <patternFill patternType="solid">
        <fgColor theme="5" tint="0.59999389629810485"/>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rgb="FFFFCCFF"/>
        <bgColor indexed="64"/>
      </patternFill>
    </fill>
    <fill>
      <patternFill patternType="solid">
        <fgColor theme="6" tint="0.39997558519241921"/>
        <bgColor indexed="64"/>
      </patternFill>
    </fill>
    <fill>
      <patternFill patternType="solid">
        <fgColor rgb="FF00FFFF"/>
        <bgColor indexed="64"/>
      </patternFill>
    </fill>
    <fill>
      <patternFill patternType="solid">
        <fgColor theme="2" tint="-9.9978637043366805E-2"/>
        <bgColor indexed="64"/>
      </patternFill>
    </fill>
    <fill>
      <patternFill patternType="solid">
        <fgColor rgb="FF00FFCC"/>
        <bgColor indexed="64"/>
      </patternFill>
    </fill>
    <fill>
      <patternFill patternType="solid">
        <fgColor rgb="FFFFCC99"/>
        <bgColor indexed="64"/>
      </patternFill>
    </fill>
    <fill>
      <patternFill patternType="solid">
        <fgColor rgb="FF00B0F0"/>
        <bgColor indexed="64"/>
      </patternFill>
    </fill>
  </fills>
  <borders count="11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top style="thin">
        <color indexed="64"/>
      </top>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style="thin">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medium">
        <color indexed="64"/>
      </left>
      <right/>
      <top style="thin">
        <color indexed="64"/>
      </top>
      <bottom/>
      <diagonal/>
    </border>
    <border>
      <left style="thin">
        <color indexed="64"/>
      </left>
      <right/>
      <top/>
      <bottom/>
      <diagonal/>
    </border>
    <border>
      <left style="thin">
        <color rgb="FF00B0F0"/>
      </left>
      <right style="thin">
        <color rgb="FF00B0F0"/>
      </right>
      <top style="thin">
        <color rgb="FF00B0F0"/>
      </top>
      <bottom/>
      <diagonal/>
    </border>
    <border>
      <left style="thin">
        <color rgb="FF00B0F0"/>
      </left>
      <right style="thin">
        <color rgb="FF00B0F0"/>
      </right>
      <top/>
      <bottom style="thin">
        <color rgb="FF00B0F0"/>
      </bottom>
      <diagonal/>
    </border>
    <border>
      <left style="thin">
        <color rgb="FF00B0F0"/>
      </left>
      <right style="thin">
        <color rgb="FF00B0F0"/>
      </right>
      <top style="thin">
        <color rgb="FF00B0F0"/>
      </top>
      <bottom style="thin">
        <color rgb="FF00B0F0"/>
      </bottom>
      <diagonal/>
    </border>
    <border>
      <left style="thin">
        <color rgb="FF00B0F0"/>
      </left>
      <right/>
      <top style="thin">
        <color rgb="FF00B0F0"/>
      </top>
      <bottom style="thin">
        <color rgb="FF00B0F0"/>
      </bottom>
      <diagonal/>
    </border>
    <border>
      <left/>
      <right/>
      <top style="thin">
        <color rgb="FF00B0F0"/>
      </top>
      <bottom style="thin">
        <color rgb="FF00B0F0"/>
      </bottom>
      <diagonal/>
    </border>
    <border>
      <left/>
      <right style="thin">
        <color rgb="FF00B0F0"/>
      </right>
      <top style="thin">
        <color rgb="FF00B0F0"/>
      </top>
      <bottom style="thin">
        <color rgb="FF00B0F0"/>
      </bottom>
      <diagonal/>
    </border>
    <border>
      <left style="thin">
        <color indexed="64"/>
      </left>
      <right style="medium">
        <color indexed="64"/>
      </right>
      <top/>
      <bottom/>
      <diagonal/>
    </border>
    <border>
      <left style="thin">
        <color rgb="FFB2B2B2"/>
      </left>
      <right style="thin">
        <color rgb="FFB2B2B2"/>
      </right>
      <top style="thin">
        <color rgb="FFB2B2B2"/>
      </top>
      <bottom style="thin">
        <color rgb="FFB2B2B2"/>
      </bottom>
      <diagonal/>
    </border>
    <border>
      <left style="thin">
        <color indexed="64"/>
      </left>
      <right/>
      <top style="medium">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top/>
      <bottom style="hair">
        <color indexed="64"/>
      </bottom>
      <diagonal/>
    </border>
    <border>
      <left/>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right style="thin">
        <color indexed="64"/>
      </right>
      <top/>
      <bottom style="hair">
        <color indexed="64"/>
      </bottom>
      <diagonal/>
    </border>
    <border>
      <left style="thin">
        <color indexed="64"/>
      </left>
      <right/>
      <top style="hair">
        <color indexed="64"/>
      </top>
      <bottom/>
      <diagonal/>
    </border>
    <border>
      <left/>
      <right/>
      <top style="hair">
        <color indexed="64"/>
      </top>
      <bottom/>
      <diagonal/>
    </border>
    <border>
      <left style="hair">
        <color indexed="64"/>
      </left>
      <right/>
      <top style="hair">
        <color indexed="64"/>
      </top>
      <bottom/>
      <diagonal/>
    </border>
    <border>
      <left/>
      <right style="hair">
        <color indexed="64"/>
      </right>
      <top style="hair">
        <color indexed="64"/>
      </top>
      <bottom/>
      <diagonal/>
    </border>
    <border>
      <left/>
      <right style="thin">
        <color indexed="64"/>
      </right>
      <top style="hair">
        <color indexed="64"/>
      </top>
      <bottom/>
      <diagonal/>
    </border>
    <border>
      <left style="thin">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rgb="FF00B0F0"/>
      </left>
      <right/>
      <top/>
      <bottom style="thin">
        <color rgb="FF00B0F0"/>
      </bottom>
      <diagonal/>
    </border>
    <border>
      <left/>
      <right/>
      <top/>
      <bottom style="thin">
        <color rgb="FF00B0F0"/>
      </bottom>
      <diagonal/>
    </border>
    <border>
      <left/>
      <right style="thin">
        <color rgb="FF00B0F0"/>
      </right>
      <top/>
      <bottom style="thin">
        <color rgb="FF00B0F0"/>
      </bottom>
      <diagonal/>
    </border>
    <border>
      <left style="medium">
        <color indexed="64"/>
      </left>
      <right style="medium">
        <color indexed="64"/>
      </right>
      <top style="thin">
        <color indexed="64"/>
      </top>
      <bottom style="thin">
        <color indexed="64"/>
      </bottom>
      <diagonal/>
    </border>
  </borders>
  <cellStyleXfs count="134">
    <xf numFmtId="0" fontId="0" fillId="0" borderId="0"/>
    <xf numFmtId="16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6" fontId="9" fillId="0" borderId="0" applyFont="0" applyFill="0" applyBorder="0" applyAlignment="0" applyProtection="0"/>
    <xf numFmtId="0" fontId="11"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 fillId="0" borderId="0"/>
    <xf numFmtId="0" fontId="9" fillId="0" borderId="0"/>
    <xf numFmtId="0" fontId="9" fillId="0" borderId="0"/>
    <xf numFmtId="0" fontId="1" fillId="0" borderId="0"/>
    <xf numFmtId="0" fontId="1" fillId="0" borderId="0"/>
    <xf numFmtId="0" fontId="1" fillId="0" borderId="0"/>
    <xf numFmtId="0" fontId="5" fillId="0" borderId="0" applyNumberFormat="0" applyFill="0" applyBorder="0" applyProtection="0">
      <alignment vertical="top" wrapText="1"/>
    </xf>
    <xf numFmtId="0" fontId="3" fillId="0" borderId="0">
      <protection locked="0"/>
    </xf>
    <xf numFmtId="0" fontId="5" fillId="0" borderId="0" applyNumberFormat="0" applyFill="0" applyBorder="0" applyProtection="0">
      <alignment vertical="top" wrapText="1"/>
    </xf>
    <xf numFmtId="0" fontId="3" fillId="0" borderId="0">
      <protection locked="0"/>
    </xf>
    <xf numFmtId="0" fontId="1" fillId="0" borderId="0"/>
    <xf numFmtId="0" fontId="1" fillId="0" borderId="0"/>
    <xf numFmtId="0" fontId="3" fillId="0" borderId="0">
      <alignment vertical="center"/>
    </xf>
    <xf numFmtId="0" fontId="1" fillId="0" borderId="0"/>
    <xf numFmtId="0" fontId="9" fillId="0" borderId="0"/>
    <xf numFmtId="0" fontId="9" fillId="0" borderId="0"/>
    <xf numFmtId="0" fontId="9" fillId="0" borderId="0"/>
    <xf numFmtId="0" fontId="9" fillId="0" borderId="0"/>
    <xf numFmtId="0" fontId="3" fillId="0" borderId="0">
      <protection locked="0"/>
    </xf>
    <xf numFmtId="0" fontId="9" fillId="0" borderId="0"/>
    <xf numFmtId="0" fontId="9" fillId="0" borderId="0"/>
    <xf numFmtId="0" fontId="9" fillId="0" borderId="0"/>
    <xf numFmtId="0" fontId="3" fillId="0" borderId="0">
      <alignment vertical="center"/>
    </xf>
    <xf numFmtId="0" fontId="1" fillId="0" borderId="0"/>
    <xf numFmtId="0" fontId="9" fillId="0" borderId="0"/>
    <xf numFmtId="0" fontId="9" fillId="0" borderId="0"/>
    <xf numFmtId="0" fontId="9" fillId="0" borderId="0"/>
    <xf numFmtId="0" fontId="9" fillId="0" borderId="0"/>
    <xf numFmtId="0" fontId="9" fillId="0" borderId="0"/>
    <xf numFmtId="0" fontId="3" fillId="0" borderId="0">
      <alignment vertical="center"/>
    </xf>
    <xf numFmtId="0" fontId="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 fillId="0" borderId="0"/>
    <xf numFmtId="0" fontId="9" fillId="0" borderId="0"/>
    <xf numFmtId="0" fontId="9" fillId="0" borderId="0"/>
    <xf numFmtId="0" fontId="9" fillId="0" borderId="0"/>
    <xf numFmtId="0" fontId="3"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3" fillId="0" borderId="0">
      <alignment vertical="center"/>
    </xf>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 fillId="0" borderId="0" applyFont="0" applyFill="0" applyBorder="0" applyAlignment="0" applyProtection="0"/>
    <xf numFmtId="0" fontId="12" fillId="0" borderId="0"/>
    <xf numFmtId="9" fontId="9" fillId="0" borderId="0" applyFont="0" applyFill="0" applyBorder="0" applyAlignment="0" applyProtection="0"/>
    <xf numFmtId="0" fontId="9" fillId="0" borderId="0"/>
    <xf numFmtId="0" fontId="9" fillId="22" borderId="64" applyNumberFormat="0" applyFont="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2" fillId="0" borderId="0">
      <alignment vertical="center"/>
    </xf>
    <xf numFmtId="0" fontId="62" fillId="0" borderId="0">
      <alignment vertical="center"/>
    </xf>
    <xf numFmtId="0" fontId="9" fillId="0" borderId="0"/>
    <xf numFmtId="9" fontId="9" fillId="0" borderId="0" applyFont="0" applyFill="0" applyBorder="0" applyAlignment="0" applyProtection="0"/>
    <xf numFmtId="0" fontId="2" fillId="0" borderId="0">
      <protection locked="0"/>
    </xf>
    <xf numFmtId="0" fontId="2" fillId="0" borderId="0">
      <protection locked="0"/>
    </xf>
    <xf numFmtId="0" fontId="2" fillId="0" borderId="0">
      <alignment vertical="center"/>
    </xf>
    <xf numFmtId="0" fontId="2" fillId="0" borderId="0">
      <protection locked="0"/>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9" fontId="2" fillId="0" borderId="0" applyFont="0" applyFill="0" applyBorder="0" applyAlignment="0" applyProtection="0"/>
    <xf numFmtId="0" fontId="2" fillId="0" borderId="0">
      <alignment vertical="center"/>
    </xf>
    <xf numFmtId="0" fontId="9" fillId="0" borderId="0"/>
    <xf numFmtId="0" fontId="1" fillId="0" borderId="0"/>
    <xf numFmtId="0" fontId="9" fillId="0" borderId="0"/>
    <xf numFmtId="0" fontId="64" fillId="0" borderId="0"/>
    <xf numFmtId="43" fontId="64" fillId="0" borderId="0" applyFont="0" applyFill="0" applyBorder="0" applyAlignment="0" applyProtection="0"/>
    <xf numFmtId="165" fontId="1" fillId="0" borderId="0" applyFont="0" applyFill="0" applyBorder="0" applyAlignment="0" applyProtection="0"/>
    <xf numFmtId="0" fontId="9"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9" fontId="1" fillId="0" borderId="0" applyFont="0" applyFill="0" applyBorder="0" applyAlignment="0" applyProtection="0"/>
    <xf numFmtId="0" fontId="10" fillId="0" borderId="0" applyNumberFormat="0" applyFill="0" applyBorder="0" applyAlignment="0" applyProtection="0"/>
    <xf numFmtId="0" fontId="9" fillId="0" borderId="0"/>
    <xf numFmtId="0" fontId="1" fillId="0" borderId="0"/>
  </cellStyleXfs>
  <cellXfs count="1543">
    <xf numFmtId="0" fontId="0" fillId="0" borderId="0" xfId="0"/>
    <xf numFmtId="0" fontId="14" fillId="2" borderId="0" xfId="35" applyFont="1" applyFill="1" applyAlignment="1">
      <alignment horizontal="center" vertical="center" wrapText="1"/>
    </xf>
    <xf numFmtId="0" fontId="0" fillId="0" borderId="0" xfId="0"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13" fillId="0" borderId="3" xfId="0" applyFont="1" applyBorder="1" applyAlignment="1">
      <alignment horizontal="center" vertical="center"/>
    </xf>
    <xf numFmtId="0" fontId="13" fillId="0" borderId="3" xfId="0" applyFont="1" applyBorder="1" applyAlignment="1">
      <alignment horizontal="center" vertical="center" wrapText="1"/>
    </xf>
    <xf numFmtId="16" fontId="0" fillId="0" borderId="1" xfId="0" quotePrefix="1" applyNumberFormat="1" applyBorder="1" applyAlignment="1">
      <alignment horizontal="center" vertical="center"/>
    </xf>
    <xf numFmtId="0" fontId="0" fillId="3" borderId="0" xfId="0" applyFill="1" applyAlignment="1">
      <alignment vertical="center"/>
    </xf>
    <xf numFmtId="0" fontId="0" fillId="0" borderId="0" xfId="0" applyAlignment="1">
      <alignment horizontal="left" vertical="center"/>
    </xf>
    <xf numFmtId="0" fontId="19" fillId="0" borderId="0" xfId="0" applyFont="1" applyAlignment="1">
      <alignment horizontal="center" vertical="center"/>
    </xf>
    <xf numFmtId="0" fontId="13" fillId="4" borderId="1" xfId="0" applyFont="1" applyFill="1" applyBorder="1" applyAlignment="1">
      <alignment horizontal="center" vertical="center" wrapText="1"/>
    </xf>
    <xf numFmtId="0" fontId="13" fillId="5" borderId="1" xfId="0" applyFont="1" applyFill="1" applyBorder="1" applyAlignment="1">
      <alignment horizontal="center" vertical="center" wrapText="1"/>
    </xf>
    <xf numFmtId="0" fontId="0" fillId="3" borderId="1" xfId="0" applyFill="1" applyBorder="1" applyAlignment="1">
      <alignment horizontal="center" vertical="center"/>
    </xf>
    <xf numFmtId="166" fontId="0" fillId="3" borderId="0" xfId="0" applyNumberFormat="1" applyFill="1" applyAlignment="1">
      <alignment vertical="center"/>
    </xf>
    <xf numFmtId="0" fontId="23" fillId="3" borderId="1" xfId="0" applyFont="1" applyFill="1" applyBorder="1" applyAlignment="1">
      <alignment horizontal="center" vertical="center" wrapText="1"/>
    </xf>
    <xf numFmtId="0" fontId="0" fillId="3" borderId="0" xfId="0" applyFill="1" applyAlignment="1">
      <alignment horizontal="center" vertical="center"/>
    </xf>
    <xf numFmtId="0" fontId="0" fillId="3" borderId="2" xfId="0" applyFill="1" applyBorder="1" applyAlignment="1">
      <alignment horizontal="center" vertical="center"/>
    </xf>
    <xf numFmtId="0" fontId="18" fillId="3" borderId="1" xfId="0" applyFont="1" applyFill="1" applyBorder="1" applyAlignment="1">
      <alignment horizontal="center" vertical="center" wrapText="1"/>
    </xf>
    <xf numFmtId="0" fontId="18" fillId="3" borderId="10" xfId="0" applyFont="1" applyFill="1" applyBorder="1" applyAlignment="1">
      <alignment horizontal="center" vertical="center"/>
    </xf>
    <xf numFmtId="0" fontId="0" fillId="3" borderId="4" xfId="0" applyFill="1" applyBorder="1" applyAlignment="1">
      <alignment horizontal="center" vertical="center"/>
    </xf>
    <xf numFmtId="0" fontId="18" fillId="3" borderId="10" xfId="0" applyFont="1" applyFill="1" applyBorder="1" applyAlignment="1">
      <alignment horizontal="center" vertical="center" wrapText="1"/>
    </xf>
    <xf numFmtId="0" fontId="0" fillId="3" borderId="8" xfId="0" applyFill="1" applyBorder="1" applyAlignment="1">
      <alignment horizontal="center" vertical="center"/>
    </xf>
    <xf numFmtId="49" fontId="0" fillId="0" borderId="0" xfId="0" applyNumberFormat="1" applyAlignment="1">
      <alignment horizontal="center" vertical="center"/>
    </xf>
    <xf numFmtId="0" fontId="18" fillId="0" borderId="1" xfId="35" applyFont="1" applyBorder="1" applyAlignment="1">
      <alignment horizontal="center" vertical="center" wrapText="1"/>
    </xf>
    <xf numFmtId="0" fontId="18" fillId="0" borderId="2" xfId="35" applyFont="1" applyBorder="1" applyAlignment="1">
      <alignment horizontal="center" vertical="center" wrapText="1"/>
    </xf>
    <xf numFmtId="0" fontId="13" fillId="0" borderId="4" xfId="0" applyFont="1" applyBorder="1" applyAlignment="1">
      <alignment horizontal="center" vertical="center" wrapText="1"/>
    </xf>
    <xf numFmtId="0" fontId="13" fillId="0" borderId="4" xfId="0" applyFont="1" applyBorder="1" applyAlignment="1">
      <alignment horizontal="center" vertical="center"/>
    </xf>
    <xf numFmtId="169" fontId="13" fillId="0" borderId="4" xfId="0" applyNumberFormat="1" applyFont="1" applyBorder="1" applyAlignment="1">
      <alignment horizontal="center" vertical="center" wrapText="1"/>
    </xf>
    <xf numFmtId="49" fontId="0" fillId="0" borderId="1" xfId="0" applyNumberFormat="1"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166" fontId="0" fillId="0" borderId="1" xfId="0" applyNumberFormat="1" applyBorder="1" applyAlignment="1">
      <alignment horizontal="center" vertical="center"/>
    </xf>
    <xf numFmtId="0" fontId="0" fillId="0" borderId="8" xfId="0" applyBorder="1" applyAlignment="1">
      <alignment horizontal="center" vertical="center"/>
    </xf>
    <xf numFmtId="0" fontId="0" fillId="0" borderId="4"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 xfId="0" quotePrefix="1" applyBorder="1" applyAlignment="1">
      <alignment horizontal="center" vertical="center"/>
    </xf>
    <xf numFmtId="17" fontId="0" fillId="0" borderId="10" xfId="0" applyNumberFormat="1" applyBorder="1" applyAlignment="1">
      <alignment vertical="center"/>
    </xf>
    <xf numFmtId="16" fontId="0" fillId="0" borderId="14" xfId="0" quotePrefix="1" applyNumberFormat="1" applyBorder="1" applyAlignment="1">
      <alignment horizontal="center" vertical="center"/>
    </xf>
    <xf numFmtId="0" fontId="13" fillId="0" borderId="0" xfId="0" applyFont="1" applyAlignment="1">
      <alignment horizontal="center" vertical="center"/>
    </xf>
    <xf numFmtId="0" fontId="13" fillId="0" borderId="0" xfId="0" applyFont="1" applyAlignment="1">
      <alignment horizontal="right" vertical="center"/>
    </xf>
    <xf numFmtId="17" fontId="0" fillId="0" borderId="16" xfId="0" applyNumberFormat="1" applyBorder="1" applyAlignment="1">
      <alignment horizontal="center" vertical="center"/>
    </xf>
    <xf numFmtId="0" fontId="0" fillId="3" borderId="0" xfId="0" applyFill="1"/>
    <xf numFmtId="14" fontId="0" fillId="0" borderId="1" xfId="0" applyNumberFormat="1" applyBorder="1" applyAlignment="1">
      <alignment horizontal="center" vertical="center"/>
    </xf>
    <xf numFmtId="170" fontId="18" fillId="3" borderId="3" xfId="35" applyNumberFormat="1" applyFont="1" applyFill="1" applyBorder="1" applyAlignment="1">
      <alignment horizontal="center" vertical="center"/>
    </xf>
    <xf numFmtId="0" fontId="0" fillId="3" borderId="1" xfId="0" applyFill="1" applyBorder="1" applyAlignment="1">
      <alignment horizontal="center" vertical="center" wrapText="1"/>
    </xf>
    <xf numFmtId="0" fontId="13" fillId="0" borderId="1" xfId="0" applyFont="1" applyBorder="1" applyAlignment="1">
      <alignment horizontal="left" vertical="center" wrapText="1"/>
    </xf>
    <xf numFmtId="0" fontId="23" fillId="6" borderId="22" xfId="35" applyFont="1" applyFill="1" applyBorder="1" applyAlignment="1">
      <alignment vertical="center"/>
    </xf>
    <xf numFmtId="0" fontId="23" fillId="6" borderId="20" xfId="35" applyFont="1" applyFill="1" applyBorder="1" applyAlignment="1">
      <alignment vertical="center"/>
    </xf>
    <xf numFmtId="0" fontId="23" fillId="6" borderId="20" xfId="35" applyFont="1" applyFill="1" applyBorder="1" applyAlignment="1">
      <alignment horizontal="right" vertical="center"/>
    </xf>
    <xf numFmtId="0" fontId="9" fillId="0" borderId="0" xfId="35" applyFont="1" applyAlignment="1">
      <alignment vertical="center"/>
    </xf>
    <xf numFmtId="0" fontId="18" fillId="3" borderId="0" xfId="35" applyFont="1" applyFill="1" applyAlignment="1">
      <alignment vertical="center"/>
    </xf>
    <xf numFmtId="0" fontId="18" fillId="3" borderId="0" xfId="35" applyFont="1" applyFill="1" applyAlignment="1">
      <alignment horizontal="center"/>
    </xf>
    <xf numFmtId="0" fontId="18" fillId="0" borderId="0" xfId="35" applyFont="1"/>
    <xf numFmtId="0" fontId="13" fillId="3" borderId="3" xfId="0" applyFont="1" applyFill="1" applyBorder="1" applyAlignment="1">
      <alignment horizontal="center" vertical="center" wrapText="1"/>
    </xf>
    <xf numFmtId="0" fontId="13" fillId="3" borderId="3" xfId="0" applyFont="1" applyFill="1" applyBorder="1" applyAlignment="1">
      <alignment horizontal="center" vertical="center"/>
    </xf>
    <xf numFmtId="169" fontId="13" fillId="3" borderId="3" xfId="0" applyNumberFormat="1" applyFont="1" applyFill="1" applyBorder="1" applyAlignment="1">
      <alignment horizontal="center" vertical="center"/>
    </xf>
    <xf numFmtId="169" fontId="13" fillId="3" borderId="3" xfId="0" applyNumberFormat="1" applyFont="1" applyFill="1" applyBorder="1" applyAlignment="1">
      <alignment horizontal="center" vertical="center" wrapText="1"/>
    </xf>
    <xf numFmtId="49" fontId="18" fillId="3" borderId="1" xfId="35" quotePrefix="1" applyNumberFormat="1" applyFont="1" applyFill="1" applyBorder="1" applyAlignment="1">
      <alignment horizontal="center" vertical="center" wrapText="1"/>
    </xf>
    <xf numFmtId="17" fontId="0" fillId="3" borderId="10" xfId="0" applyNumberFormat="1" applyFill="1" applyBorder="1" applyAlignment="1">
      <alignment vertical="center"/>
    </xf>
    <xf numFmtId="0" fontId="13" fillId="3" borderId="5" xfId="0" applyFont="1" applyFill="1" applyBorder="1" applyAlignment="1">
      <alignment horizontal="center" vertical="center" wrapText="1"/>
    </xf>
    <xf numFmtId="0" fontId="13" fillId="3" borderId="6" xfId="0" applyFont="1" applyFill="1" applyBorder="1" applyAlignment="1">
      <alignment horizontal="center" vertical="center" wrapText="1"/>
    </xf>
    <xf numFmtId="0" fontId="13" fillId="3" borderId="6" xfId="0" applyFont="1" applyFill="1" applyBorder="1" applyAlignment="1">
      <alignment horizontal="center" vertical="center"/>
    </xf>
    <xf numFmtId="0" fontId="23" fillId="3" borderId="6" xfId="60" applyFont="1" applyFill="1" applyBorder="1" applyAlignment="1">
      <alignment horizontal="center" vertical="center" wrapText="1"/>
    </xf>
    <xf numFmtId="169" fontId="13" fillId="3" borderId="6" xfId="0" applyNumberFormat="1" applyFont="1" applyFill="1" applyBorder="1" applyAlignment="1">
      <alignment horizontal="center" vertical="center" wrapText="1"/>
    </xf>
    <xf numFmtId="0" fontId="13" fillId="3" borderId="24" xfId="0" applyFont="1" applyFill="1" applyBorder="1" applyAlignment="1">
      <alignment horizontal="center" vertical="center" wrapText="1"/>
    </xf>
    <xf numFmtId="0" fontId="0" fillId="3" borderId="13" xfId="0" applyFill="1" applyBorder="1" applyAlignment="1">
      <alignment horizontal="center" vertical="center"/>
    </xf>
    <xf numFmtId="0" fontId="0" fillId="3" borderId="14" xfId="0" applyFill="1" applyBorder="1" applyAlignment="1">
      <alignment horizontal="center" vertical="center"/>
    </xf>
    <xf numFmtId="17" fontId="0" fillId="3" borderId="16" xfId="0" applyNumberFormat="1" applyFill="1" applyBorder="1" applyAlignment="1">
      <alignment vertical="center"/>
    </xf>
    <xf numFmtId="49" fontId="0" fillId="3" borderId="1" xfId="0" applyNumberFormat="1" applyFill="1" applyBorder="1" applyAlignment="1">
      <alignment horizontal="center" vertical="center"/>
    </xf>
    <xf numFmtId="49" fontId="18" fillId="3" borderId="4" xfId="35" quotePrefix="1" applyNumberFormat="1" applyFont="1" applyFill="1" applyBorder="1" applyAlignment="1">
      <alignment horizontal="center" vertical="center" wrapText="1"/>
    </xf>
    <xf numFmtId="49" fontId="0" fillId="3" borderId="4" xfId="0" applyNumberFormat="1" applyFill="1" applyBorder="1" applyAlignment="1">
      <alignment horizontal="center" vertical="center"/>
    </xf>
    <xf numFmtId="17" fontId="0" fillId="3" borderId="11" xfId="0" applyNumberFormat="1" applyFill="1" applyBorder="1" applyAlignment="1">
      <alignment vertical="center"/>
    </xf>
    <xf numFmtId="0" fontId="0" fillId="3" borderId="1" xfId="0" applyFill="1" applyBorder="1" applyAlignment="1">
      <alignment horizontal="right" vertical="center"/>
    </xf>
    <xf numFmtId="0" fontId="26" fillId="0" borderId="1" xfId="0" applyFont="1" applyBorder="1" applyAlignment="1">
      <alignment horizontal="center"/>
    </xf>
    <xf numFmtId="15" fontId="0" fillId="0" borderId="1" xfId="0" applyNumberFormat="1" applyBorder="1" applyAlignment="1">
      <alignment horizontal="center" vertical="center"/>
    </xf>
    <xf numFmtId="0" fontId="0" fillId="0" borderId="1" xfId="0" applyBorder="1" applyAlignment="1">
      <alignment horizontal="left" vertical="center" wrapText="1"/>
    </xf>
    <xf numFmtId="0" fontId="0" fillId="3" borderId="1" xfId="0" applyFill="1" applyBorder="1" applyAlignment="1">
      <alignment horizontal="left" vertical="center" wrapText="1"/>
    </xf>
    <xf numFmtId="0" fontId="0" fillId="3" borderId="1" xfId="0" applyFill="1" applyBorder="1" applyAlignment="1">
      <alignment horizontal="left" vertical="center"/>
    </xf>
    <xf numFmtId="0" fontId="18" fillId="3" borderId="1" xfId="0" applyFont="1" applyFill="1" applyBorder="1" applyAlignment="1">
      <alignment horizontal="left" vertical="center"/>
    </xf>
    <xf numFmtId="0" fontId="18" fillId="3" borderId="1" xfId="0" applyFont="1" applyFill="1" applyBorder="1" applyAlignment="1">
      <alignment horizontal="center" vertical="center"/>
    </xf>
    <xf numFmtId="14" fontId="24" fillId="3" borderId="28" xfId="0" applyNumberFormat="1" applyFont="1" applyFill="1" applyBorder="1" applyAlignment="1">
      <alignment horizontal="center" vertical="center"/>
    </xf>
    <xf numFmtId="14" fontId="24" fillId="0" borderId="10" xfId="0" applyNumberFormat="1" applyFont="1" applyBorder="1" applyAlignment="1">
      <alignment horizontal="center" vertical="center"/>
    </xf>
    <xf numFmtId="15" fontId="18" fillId="3" borderId="1" xfId="35" applyNumberFormat="1" applyFont="1" applyFill="1" applyBorder="1" applyAlignment="1">
      <alignment horizontal="center" vertical="center" wrapText="1"/>
    </xf>
    <xf numFmtId="0" fontId="0" fillId="0" borderId="1" xfId="0" applyBorder="1" applyAlignment="1">
      <alignment vertical="center"/>
    </xf>
    <xf numFmtId="0" fontId="13"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horizontal="center"/>
    </xf>
    <xf numFmtId="0" fontId="0" fillId="0" borderId="1" xfId="0" applyBorder="1" applyAlignment="1">
      <alignment horizontal="left" vertical="center"/>
    </xf>
    <xf numFmtId="0" fontId="13" fillId="3" borderId="1" xfId="0" applyFont="1" applyFill="1" applyBorder="1" applyAlignment="1">
      <alignment horizontal="center" vertical="center" wrapText="1"/>
    </xf>
    <xf numFmtId="0" fontId="14" fillId="2" borderId="0" xfId="35" applyFont="1" applyFill="1" applyAlignment="1">
      <alignment vertical="center" wrapText="1"/>
    </xf>
    <xf numFmtId="0" fontId="18" fillId="3" borderId="1" xfId="0" quotePrefix="1" applyFont="1" applyFill="1" applyBorder="1" applyAlignment="1">
      <alignment horizontal="center" vertical="center"/>
    </xf>
    <xf numFmtId="0" fontId="18" fillId="0" borderId="0" xfId="35" applyFont="1" applyAlignment="1">
      <alignment wrapText="1"/>
    </xf>
    <xf numFmtId="0" fontId="9" fillId="0" borderId="0" xfId="35" applyFont="1" applyAlignment="1">
      <alignment vertical="center" wrapText="1"/>
    </xf>
    <xf numFmtId="0" fontId="13" fillId="0" borderId="1" xfId="0" applyFont="1" applyBorder="1" applyAlignment="1">
      <alignment horizontal="center" vertical="center" wrapText="1"/>
    </xf>
    <xf numFmtId="0" fontId="13" fillId="3" borderId="7" xfId="0" applyFont="1" applyFill="1" applyBorder="1" applyAlignment="1">
      <alignment horizontal="center" vertical="center" wrapText="1"/>
    </xf>
    <xf numFmtId="0" fontId="13" fillId="3" borderId="28" xfId="0" applyFont="1" applyFill="1" applyBorder="1" applyAlignment="1">
      <alignment horizontal="center" vertical="center" wrapText="1"/>
    </xf>
    <xf numFmtId="0" fontId="13" fillId="12" borderId="1" xfId="0" applyFont="1" applyFill="1" applyBorder="1" applyAlignment="1">
      <alignment horizontal="center" vertical="center" wrapText="1"/>
    </xf>
    <xf numFmtId="0" fontId="13" fillId="12" borderId="1" xfId="0" applyFont="1" applyFill="1" applyBorder="1" applyAlignment="1">
      <alignment horizontal="left" vertical="center" wrapText="1"/>
    </xf>
    <xf numFmtId="0" fontId="0" fillId="5" borderId="1" xfId="0" applyFill="1" applyBorder="1" applyAlignment="1">
      <alignment horizontal="center" vertical="center"/>
    </xf>
    <xf numFmtId="0" fontId="0" fillId="4" borderId="1" xfId="0" applyFill="1" applyBorder="1" applyAlignment="1">
      <alignment horizontal="center" vertical="center"/>
    </xf>
    <xf numFmtId="2" fontId="0" fillId="0" borderId="1" xfId="0" applyNumberFormat="1" applyBorder="1" applyAlignment="1">
      <alignment horizontal="center" vertical="center"/>
    </xf>
    <xf numFmtId="0" fontId="25" fillId="3" borderId="22" xfId="0" applyFont="1" applyFill="1" applyBorder="1" applyAlignment="1">
      <alignment horizontal="center" vertical="center"/>
    </xf>
    <xf numFmtId="170" fontId="24" fillId="3" borderId="10" xfId="0" applyNumberFormat="1" applyFont="1" applyFill="1" applyBorder="1" applyAlignment="1">
      <alignment horizontal="right" vertical="center"/>
    </xf>
    <xf numFmtId="0" fontId="18" fillId="3" borderId="23" xfId="0" applyFont="1" applyFill="1" applyBorder="1" applyAlignment="1">
      <alignment horizontal="center" vertical="center" wrapText="1"/>
    </xf>
    <xf numFmtId="15" fontId="18" fillId="3" borderId="1" xfId="0" applyNumberFormat="1" applyFont="1" applyFill="1" applyBorder="1" applyAlignment="1">
      <alignment horizontal="center" vertical="center" wrapText="1"/>
    </xf>
    <xf numFmtId="15" fontId="34" fillId="3" borderId="16" xfId="35" applyNumberFormat="1" applyFont="1" applyFill="1" applyBorder="1" applyAlignment="1">
      <alignment horizontal="center" vertical="center" wrapText="1"/>
    </xf>
    <xf numFmtId="15" fontId="18" fillId="3" borderId="9" xfId="0" applyNumberFormat="1" applyFont="1" applyFill="1" applyBorder="1" applyAlignment="1">
      <alignment horizontal="center" vertical="center" wrapText="1"/>
    </xf>
    <xf numFmtId="0" fontId="35" fillId="3" borderId="30" xfId="33" applyFont="1" applyFill="1" applyBorder="1" applyAlignment="1">
      <alignment horizontal="left"/>
    </xf>
    <xf numFmtId="0" fontId="35" fillId="3" borderId="31" xfId="33" applyFont="1" applyFill="1" applyBorder="1" applyAlignment="1">
      <alignment horizontal="left"/>
    </xf>
    <xf numFmtId="14" fontId="23" fillId="6" borderId="1" xfId="35" applyNumberFormat="1" applyFont="1" applyFill="1" applyBorder="1" applyAlignment="1">
      <alignment horizontal="center" vertical="center"/>
    </xf>
    <xf numFmtId="0" fontId="13" fillId="14" borderId="1" xfId="35" applyFont="1" applyFill="1" applyBorder="1" applyAlignment="1">
      <alignment horizontal="center" vertical="center" wrapText="1"/>
    </xf>
    <xf numFmtId="0" fontId="0" fillId="0" borderId="1" xfId="0" applyBorder="1"/>
    <xf numFmtId="0" fontId="18" fillId="0" borderId="0" xfId="35" applyFont="1" applyAlignment="1">
      <alignment vertical="center"/>
    </xf>
    <xf numFmtId="0" fontId="23" fillId="3" borderId="0" xfId="35" applyFont="1" applyFill="1" applyAlignment="1">
      <alignment horizontal="right" vertical="center"/>
    </xf>
    <xf numFmtId="0" fontId="0" fillId="0" borderId="20" xfId="0" applyBorder="1" applyAlignment="1">
      <alignment horizontal="center" vertical="center"/>
    </xf>
    <xf numFmtId="43" fontId="29" fillId="3" borderId="1" xfId="7" applyFont="1" applyFill="1" applyBorder="1" applyAlignment="1" applyProtection="1">
      <alignment horizontal="center" vertical="center" wrapText="1"/>
    </xf>
    <xf numFmtId="0" fontId="0" fillId="5" borderId="0" xfId="0" applyFill="1" applyAlignment="1">
      <alignment horizontal="center" vertical="center"/>
    </xf>
    <xf numFmtId="0" fontId="8" fillId="15" borderId="2" xfId="35" applyFont="1" applyFill="1" applyBorder="1" applyAlignment="1">
      <alignment horizontal="center" vertical="center" wrapText="1"/>
    </xf>
    <xf numFmtId="0" fontId="8" fillId="15" borderId="1" xfId="35" applyFont="1" applyFill="1" applyBorder="1" applyAlignment="1">
      <alignment horizontal="center" vertical="center" wrapText="1"/>
    </xf>
    <xf numFmtId="0" fontId="8" fillId="15" borderId="10" xfId="35" applyFont="1" applyFill="1" applyBorder="1" applyAlignment="1">
      <alignment horizontal="center" vertical="center" wrapText="1"/>
    </xf>
    <xf numFmtId="15" fontId="18" fillId="0" borderId="1" xfId="0" applyNumberFormat="1" applyFont="1" applyBorder="1" applyAlignment="1">
      <alignment horizontal="center" vertical="center"/>
    </xf>
    <xf numFmtId="0" fontId="37" fillId="3" borderId="57" xfId="0" applyFont="1" applyFill="1" applyBorder="1" applyAlignment="1">
      <alignment horizontal="center" vertical="center" wrapText="1" readingOrder="1"/>
    </xf>
    <xf numFmtId="0" fontId="37" fillId="3" borderId="58" xfId="0" applyFont="1" applyFill="1" applyBorder="1" applyAlignment="1">
      <alignment horizontal="center" vertical="center" wrapText="1" readingOrder="1"/>
    </xf>
    <xf numFmtId="0" fontId="38" fillId="3" borderId="59" xfId="0" applyFont="1" applyFill="1" applyBorder="1" applyAlignment="1">
      <alignment horizontal="center" vertical="center" wrapText="1" readingOrder="1"/>
    </xf>
    <xf numFmtId="1" fontId="38" fillId="3" borderId="59" xfId="0" applyNumberFormat="1" applyFont="1" applyFill="1" applyBorder="1" applyAlignment="1">
      <alignment horizontal="center" vertical="center" wrapText="1" readingOrder="1"/>
    </xf>
    <xf numFmtId="0" fontId="38" fillId="3" borderId="59" xfId="0" applyFont="1" applyFill="1" applyBorder="1" applyAlignment="1">
      <alignment horizontal="left" vertical="center" wrapText="1" readingOrder="1"/>
    </xf>
    <xf numFmtId="17" fontId="38" fillId="3" borderId="59" xfId="0" applyNumberFormat="1" applyFont="1" applyFill="1" applyBorder="1" applyAlignment="1">
      <alignment horizontal="center" vertical="center" wrapText="1" readingOrder="1"/>
    </xf>
    <xf numFmtId="0" fontId="0" fillId="16" borderId="0" xfId="0" applyFill="1"/>
    <xf numFmtId="166" fontId="7" fillId="16" borderId="0" xfId="34" applyNumberFormat="1" applyFont="1" applyFill="1"/>
    <xf numFmtId="173" fontId="9" fillId="16" borderId="0" xfId="9" applyNumberFormat="1" applyFont="1" applyFill="1" applyBorder="1"/>
    <xf numFmtId="15" fontId="0" fillId="0" borderId="39" xfId="0" applyNumberFormat="1" applyBorder="1" applyAlignment="1">
      <alignment horizontal="center" vertical="center"/>
    </xf>
    <xf numFmtId="0" fontId="0" fillId="0" borderId="39" xfId="0" applyBorder="1" applyAlignment="1">
      <alignment horizontal="center" vertical="center"/>
    </xf>
    <xf numFmtId="166" fontId="7" fillId="0" borderId="9" xfId="34" applyNumberFormat="1" applyFont="1" applyBorder="1"/>
    <xf numFmtId="166" fontId="7" fillId="0" borderId="34" xfId="34" applyNumberFormat="1" applyFont="1" applyBorder="1"/>
    <xf numFmtId="15" fontId="0" fillId="3" borderId="1" xfId="0" applyNumberFormat="1" applyFill="1" applyBorder="1" applyAlignment="1">
      <alignment horizontal="center" vertical="center"/>
    </xf>
    <xf numFmtId="0" fontId="0" fillId="0" borderId="36" xfId="0" applyBorder="1" applyAlignment="1">
      <alignment horizontal="center" vertical="center"/>
    </xf>
    <xf numFmtId="0" fontId="23" fillId="6" borderId="20" xfId="35" applyFont="1" applyFill="1" applyBorder="1" applyAlignment="1">
      <alignment horizontal="center" vertical="center"/>
    </xf>
    <xf numFmtId="0" fontId="18" fillId="0" borderId="0" xfId="35" applyFont="1" applyAlignment="1">
      <alignment horizontal="center"/>
    </xf>
    <xf numFmtId="14" fontId="0" fillId="3" borderId="1" xfId="0" applyNumberFormat="1" applyFill="1" applyBorder="1" applyAlignment="1">
      <alignment horizontal="center" vertical="center"/>
    </xf>
    <xf numFmtId="166" fontId="0" fillId="3" borderId="1" xfId="0" applyNumberFormat="1" applyFill="1" applyBorder="1" applyAlignment="1">
      <alignment horizontal="center" vertical="center"/>
    </xf>
    <xf numFmtId="0" fontId="18" fillId="3" borderId="10" xfId="0" applyFont="1" applyFill="1" applyBorder="1" applyAlignment="1">
      <alignment horizontal="left" vertical="center" wrapText="1"/>
    </xf>
    <xf numFmtId="49" fontId="0" fillId="3" borderId="1" xfId="0" quotePrefix="1" applyNumberFormat="1" applyFill="1" applyBorder="1" applyAlignment="1">
      <alignment horizontal="center" vertical="center"/>
    </xf>
    <xf numFmtId="49" fontId="0" fillId="3" borderId="0" xfId="0" applyNumberFormat="1" applyFill="1" applyAlignment="1">
      <alignment horizontal="center" vertical="center"/>
    </xf>
    <xf numFmtId="49" fontId="0" fillId="16" borderId="0" xfId="0" applyNumberFormat="1" applyFill="1"/>
    <xf numFmtId="17" fontId="13" fillId="0" borderId="1" xfId="0" applyNumberFormat="1" applyFont="1" applyBorder="1" applyAlignment="1">
      <alignment horizontal="center" vertical="center"/>
    </xf>
    <xf numFmtId="0" fontId="0" fillId="0" borderId="22" xfId="0" applyBorder="1" applyAlignment="1">
      <alignment horizontal="center" vertical="center"/>
    </xf>
    <xf numFmtId="1" fontId="0" fillId="0" borderId="1" xfId="0" applyNumberFormat="1" applyBorder="1" applyAlignment="1">
      <alignment horizontal="center" vertical="center"/>
    </xf>
    <xf numFmtId="14" fontId="0" fillId="0" borderId="39" xfId="0" applyNumberFormat="1" applyBorder="1" applyAlignment="1">
      <alignment horizontal="center" vertical="center"/>
    </xf>
    <xf numFmtId="49" fontId="0" fillId="0" borderId="1" xfId="0" quotePrefix="1" applyNumberFormat="1" applyBorder="1" applyAlignment="1">
      <alignment horizontal="center" vertical="center"/>
    </xf>
    <xf numFmtId="166" fontId="45" fillId="0" borderId="1" xfId="61" applyNumberFormat="1" applyFont="1" applyBorder="1" applyAlignment="1">
      <alignment horizontal="left" vertical="center"/>
    </xf>
    <xf numFmtId="0" fontId="17" fillId="0" borderId="1" xfId="0" applyFont="1" applyBorder="1" applyAlignment="1">
      <alignment vertical="center"/>
    </xf>
    <xf numFmtId="0" fontId="38" fillId="0" borderId="59" xfId="0" applyFont="1" applyBorder="1" applyAlignment="1">
      <alignment horizontal="center" vertical="center" wrapText="1" readingOrder="1"/>
    </xf>
    <xf numFmtId="1" fontId="38" fillId="0" borderId="59" xfId="0" applyNumberFormat="1" applyFont="1" applyBorder="1" applyAlignment="1">
      <alignment horizontal="center" vertical="center" wrapText="1" readingOrder="1"/>
    </xf>
    <xf numFmtId="0" fontId="38" fillId="0" borderId="59" xfId="0" applyFont="1" applyBorder="1" applyAlignment="1">
      <alignment horizontal="left" vertical="center" wrapText="1" readingOrder="1"/>
    </xf>
    <xf numFmtId="17" fontId="38" fillId="0" borderId="59" xfId="0" applyNumberFormat="1" applyFont="1" applyBorder="1" applyAlignment="1">
      <alignment horizontal="center" vertical="center" wrapText="1" readingOrder="1"/>
    </xf>
    <xf numFmtId="17" fontId="39" fillId="0" borderId="59" xfId="0" applyNumberFormat="1" applyFont="1" applyBorder="1" applyAlignment="1">
      <alignment horizontal="left" vertical="center" wrapText="1" readingOrder="1"/>
    </xf>
    <xf numFmtId="17" fontId="38" fillId="0" borderId="59" xfId="0" applyNumberFormat="1" applyFont="1" applyBorder="1" applyAlignment="1">
      <alignment horizontal="left" vertical="center" wrapText="1" readingOrder="1"/>
    </xf>
    <xf numFmtId="0" fontId="0" fillId="0" borderId="0" xfId="0" applyAlignment="1">
      <alignment horizontal="center"/>
    </xf>
    <xf numFmtId="0" fontId="13" fillId="0" borderId="1" xfId="0" applyFont="1" applyBorder="1" applyAlignment="1">
      <alignment vertical="center"/>
    </xf>
    <xf numFmtId="0" fontId="13" fillId="0" borderId="0" xfId="0" applyFont="1" applyAlignment="1">
      <alignment vertical="center"/>
    </xf>
    <xf numFmtId="0" fontId="33" fillId="3" borderId="0" xfId="43" applyFont="1" applyFill="1"/>
    <xf numFmtId="0" fontId="22" fillId="0" borderId="0" xfId="43" applyFont="1" applyAlignment="1">
      <alignment horizontal="center" vertical="center"/>
    </xf>
    <xf numFmtId="0" fontId="33" fillId="0" borderId="0" xfId="43" applyFont="1"/>
    <xf numFmtId="0" fontId="18" fillId="0" borderId="0" xfId="43" applyFont="1"/>
    <xf numFmtId="0" fontId="13" fillId="0" borderId="1" xfId="0" applyFont="1" applyBorder="1"/>
    <xf numFmtId="0" fontId="13" fillId="0" borderId="0" xfId="0" applyFont="1"/>
    <xf numFmtId="166" fontId="13" fillId="0" borderId="1" xfId="0" applyNumberFormat="1" applyFont="1" applyBorder="1" applyAlignment="1">
      <alignment horizontal="center" vertical="center"/>
    </xf>
    <xf numFmtId="1" fontId="0" fillId="0" borderId="0" xfId="0" applyNumberFormat="1" applyAlignment="1">
      <alignment horizontal="center" vertical="center"/>
    </xf>
    <xf numFmtId="9" fontId="0" fillId="0" borderId="0" xfId="95" applyFont="1" applyAlignment="1">
      <alignment horizontal="center" vertical="center"/>
    </xf>
    <xf numFmtId="14" fontId="13" fillId="12" borderId="1" xfId="0" applyNumberFormat="1" applyFont="1" applyFill="1" applyBorder="1" applyAlignment="1">
      <alignment horizontal="center" vertical="center"/>
    </xf>
    <xf numFmtId="166" fontId="7" fillId="0" borderId="9" xfId="34" applyNumberFormat="1" applyFont="1" applyBorder="1" applyAlignment="1">
      <alignment horizontal="center" vertical="center"/>
    </xf>
    <xf numFmtId="166" fontId="7" fillId="0" borderId="9" xfId="34" applyNumberFormat="1" applyFont="1" applyBorder="1" applyAlignment="1">
      <alignment horizontal="center"/>
    </xf>
    <xf numFmtId="166" fontId="7" fillId="0" borderId="40" xfId="34" applyNumberFormat="1" applyFont="1" applyBorder="1" applyAlignment="1">
      <alignment horizontal="center"/>
    </xf>
    <xf numFmtId="0" fontId="14" fillId="2" borderId="0" xfId="35" applyFont="1" applyFill="1" applyAlignment="1">
      <alignment vertical="center"/>
    </xf>
    <xf numFmtId="0" fontId="14" fillId="2" borderId="0" xfId="35" applyFont="1" applyFill="1" applyAlignment="1">
      <alignment horizontal="right" vertical="center" wrapText="1"/>
    </xf>
    <xf numFmtId="0" fontId="14" fillId="2" borderId="0" xfId="35" applyFont="1" applyFill="1" applyAlignment="1">
      <alignment horizontal="center" vertical="center"/>
    </xf>
    <xf numFmtId="0" fontId="14" fillId="2" borderId="0" xfId="35" applyFont="1" applyFill="1" applyAlignment="1">
      <alignment horizontal="right" vertical="center"/>
    </xf>
    <xf numFmtId="0" fontId="13" fillId="3" borderId="9" xfId="0" applyFont="1" applyFill="1" applyBorder="1" applyAlignment="1">
      <alignment horizontal="center" vertical="center" wrapText="1"/>
    </xf>
    <xf numFmtId="0" fontId="16" fillId="3" borderId="26" xfId="0" applyFont="1" applyFill="1" applyBorder="1" applyAlignment="1">
      <alignment horizontal="center" vertical="center"/>
    </xf>
    <xf numFmtId="14" fontId="13" fillId="6" borderId="1" xfId="0" applyNumberFormat="1" applyFont="1" applyFill="1" applyBorder="1" applyAlignment="1">
      <alignment horizontal="center" vertical="center"/>
    </xf>
    <xf numFmtId="0" fontId="0" fillId="6" borderId="0" xfId="0" applyFill="1" applyAlignment="1">
      <alignment vertical="center"/>
    </xf>
    <xf numFmtId="0" fontId="18" fillId="0" borderId="0" xfId="43" applyFont="1" applyAlignment="1">
      <alignment horizontal="left" indent="1"/>
    </xf>
    <xf numFmtId="14" fontId="0" fillId="0" borderId="0" xfId="0" applyNumberFormat="1" applyAlignment="1">
      <alignment vertical="center"/>
    </xf>
    <xf numFmtId="49" fontId="13" fillId="3" borderId="1" xfId="0" applyNumberFormat="1" applyFont="1" applyFill="1" applyBorder="1" applyAlignment="1">
      <alignment horizontal="center" vertical="center"/>
    </xf>
    <xf numFmtId="0" fontId="0" fillId="12" borderId="10" xfId="0" applyFill="1" applyBorder="1" applyAlignment="1">
      <alignment horizontal="center" vertical="center"/>
    </xf>
    <xf numFmtId="0" fontId="0" fillId="19" borderId="1" xfId="0" applyFill="1" applyBorder="1" applyAlignment="1">
      <alignment horizontal="center" vertical="center"/>
    </xf>
    <xf numFmtId="0" fontId="0" fillId="13" borderId="2" xfId="0" applyFill="1" applyBorder="1" applyAlignment="1">
      <alignment horizontal="center" vertical="center"/>
    </xf>
    <xf numFmtId="0" fontId="13" fillId="3" borderId="22" xfId="0" applyFont="1" applyFill="1" applyBorder="1" applyAlignment="1">
      <alignment horizontal="center" vertical="center" wrapText="1"/>
    </xf>
    <xf numFmtId="0" fontId="13" fillId="3" borderId="12" xfId="0" applyFont="1" applyFill="1" applyBorder="1" applyAlignment="1">
      <alignment horizontal="center" vertical="center" wrapText="1"/>
    </xf>
    <xf numFmtId="0" fontId="13" fillId="3" borderId="23" xfId="0" applyFont="1" applyFill="1" applyBorder="1" applyAlignment="1">
      <alignment horizontal="center" vertical="center" wrapText="1"/>
    </xf>
    <xf numFmtId="14" fontId="13" fillId="11" borderId="1" xfId="0" applyNumberFormat="1" applyFont="1" applyFill="1" applyBorder="1" applyAlignment="1">
      <alignment horizontal="center" vertical="center"/>
    </xf>
    <xf numFmtId="49" fontId="13" fillId="11" borderId="1" xfId="0" applyNumberFormat="1" applyFont="1" applyFill="1" applyBorder="1" applyAlignment="1">
      <alignment horizontal="center" vertical="center"/>
    </xf>
    <xf numFmtId="49" fontId="13" fillId="3" borderId="21" xfId="0" applyNumberFormat="1" applyFont="1" applyFill="1" applyBorder="1" applyAlignment="1">
      <alignment horizontal="centerContinuous" vertical="center"/>
    </xf>
    <xf numFmtId="49" fontId="13" fillId="3" borderId="20" xfId="0" applyNumberFormat="1" applyFont="1" applyFill="1" applyBorder="1" applyAlignment="1">
      <alignment horizontal="centerContinuous" vertical="center"/>
    </xf>
    <xf numFmtId="49" fontId="13" fillId="3" borderId="22" xfId="0" applyNumberFormat="1" applyFont="1" applyFill="1" applyBorder="1" applyAlignment="1">
      <alignment horizontal="centerContinuous" vertical="center"/>
    </xf>
    <xf numFmtId="0" fontId="13" fillId="3" borderId="20" xfId="0" applyFont="1" applyFill="1" applyBorder="1" applyAlignment="1">
      <alignment horizontal="center" vertical="center" wrapText="1"/>
    </xf>
    <xf numFmtId="0" fontId="35" fillId="3" borderId="17" xfId="33" applyFont="1" applyFill="1" applyBorder="1"/>
    <xf numFmtId="0" fontId="35" fillId="3" borderId="18" xfId="33" applyFont="1" applyFill="1" applyBorder="1"/>
    <xf numFmtId="0" fontId="35" fillId="3" borderId="0" xfId="33" applyFont="1" applyFill="1" applyAlignment="1">
      <alignment horizontal="left"/>
    </xf>
    <xf numFmtId="0" fontId="16" fillId="3" borderId="26" xfId="0" applyFont="1" applyFill="1" applyBorder="1" applyAlignment="1">
      <alignment vertical="center"/>
    </xf>
    <xf numFmtId="0" fontId="16" fillId="3" borderId="27" xfId="0" applyFont="1" applyFill="1" applyBorder="1" applyAlignment="1">
      <alignment vertical="center"/>
    </xf>
    <xf numFmtId="0" fontId="0" fillId="0" borderId="1" xfId="0" applyBorder="1" applyAlignment="1">
      <alignment horizontal="centerContinuous" vertical="center"/>
    </xf>
    <xf numFmtId="0" fontId="0" fillId="11" borderId="1" xfId="0" applyFill="1" applyBorder="1" applyAlignment="1">
      <alignment horizontal="center" vertical="center"/>
    </xf>
    <xf numFmtId="14" fontId="0" fillId="0" borderId="0" xfId="0" applyNumberFormat="1" applyAlignment="1">
      <alignment horizontal="center" vertical="center"/>
    </xf>
    <xf numFmtId="49" fontId="13" fillId="3" borderId="45" xfId="0" applyNumberFormat="1" applyFont="1" applyFill="1" applyBorder="1" applyAlignment="1">
      <alignment horizontal="centerContinuous" vertical="center"/>
    </xf>
    <xf numFmtId="2" fontId="0" fillId="0" borderId="0" xfId="0" applyNumberFormat="1" applyAlignment="1">
      <alignment horizontal="center" vertical="center"/>
    </xf>
    <xf numFmtId="0" fontId="0" fillId="0" borderId="4" xfId="0" applyBorder="1" applyAlignment="1">
      <alignment vertical="center"/>
    </xf>
    <xf numFmtId="0" fontId="0" fillId="0" borderId="23" xfId="0" applyBorder="1" applyAlignment="1">
      <alignment horizontal="center" vertical="center"/>
    </xf>
    <xf numFmtId="0" fontId="13" fillId="13" borderId="2" xfId="0" applyFont="1" applyFill="1" applyBorder="1" applyAlignment="1">
      <alignment horizontal="center" vertical="top"/>
    </xf>
    <xf numFmtId="0" fontId="13" fillId="19" borderId="1" xfId="0" applyFont="1" applyFill="1" applyBorder="1" applyAlignment="1">
      <alignment horizontal="center" vertical="top"/>
    </xf>
    <xf numFmtId="0" fontId="13" fillId="12" borderId="10" xfId="0" applyFont="1" applyFill="1" applyBorder="1" applyAlignment="1">
      <alignment horizontal="center" vertical="top"/>
    </xf>
    <xf numFmtId="0" fontId="13" fillId="6" borderId="0" xfId="0" applyFont="1" applyFill="1" applyAlignment="1">
      <alignment horizontal="right" vertical="center"/>
    </xf>
    <xf numFmtId="0" fontId="17" fillId="12" borderId="1" xfId="0" applyFont="1" applyFill="1" applyBorder="1"/>
    <xf numFmtId="0" fontId="17" fillId="12" borderId="10" xfId="0" applyFont="1" applyFill="1" applyBorder="1"/>
    <xf numFmtId="0" fontId="0" fillId="0" borderId="16" xfId="0" applyBorder="1" applyAlignment="1">
      <alignment horizontal="center" vertical="center"/>
    </xf>
    <xf numFmtId="0" fontId="0" fillId="0" borderId="10" xfId="0" applyBorder="1" applyAlignment="1">
      <alignment vertical="center"/>
    </xf>
    <xf numFmtId="0" fontId="0" fillId="0" borderId="11" xfId="0" applyBorder="1" applyAlignment="1">
      <alignment vertical="center"/>
    </xf>
    <xf numFmtId="0" fontId="13" fillId="0" borderId="13" xfId="0" applyFont="1" applyBorder="1" applyAlignment="1">
      <alignment horizontal="left" vertical="center"/>
    </xf>
    <xf numFmtId="166" fontId="0" fillId="0" borderId="0" xfId="0" applyNumberFormat="1" applyAlignment="1">
      <alignment horizontal="center" vertical="center"/>
    </xf>
    <xf numFmtId="166" fontId="18" fillId="3" borderId="9" xfId="0" applyNumberFormat="1" applyFont="1" applyFill="1" applyBorder="1" applyAlignment="1">
      <alignment horizontal="center" vertical="center" wrapText="1"/>
    </xf>
    <xf numFmtId="166" fontId="18" fillId="3" borderId="1" xfId="0" applyNumberFormat="1" applyFont="1" applyFill="1" applyBorder="1" applyAlignment="1">
      <alignment horizontal="center" vertical="center" wrapText="1"/>
    </xf>
    <xf numFmtId="0" fontId="13" fillId="0" borderId="0" xfId="0" applyFont="1" applyAlignment="1">
      <alignment horizontal="left" vertical="center"/>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11" borderId="0" xfId="0" applyFill="1" applyAlignment="1">
      <alignment horizontal="center" vertical="center"/>
    </xf>
    <xf numFmtId="0" fontId="13" fillId="0" borderId="22" xfId="0" applyFont="1" applyBorder="1" applyAlignment="1">
      <alignment horizontal="center" vertical="center"/>
    </xf>
    <xf numFmtId="0" fontId="13" fillId="0" borderId="2" xfId="0" applyFont="1" applyBorder="1" applyAlignment="1">
      <alignment horizontal="center" vertical="center"/>
    </xf>
    <xf numFmtId="0" fontId="13" fillId="0" borderId="10" xfId="0" applyFont="1" applyBorder="1" applyAlignment="1">
      <alignment horizontal="center" vertical="center"/>
    </xf>
    <xf numFmtId="17" fontId="13" fillId="0" borderId="22" xfId="0" applyNumberFormat="1" applyFont="1" applyBorder="1" applyAlignment="1">
      <alignment horizontal="center" vertical="center"/>
    </xf>
    <xf numFmtId="17" fontId="13" fillId="0" borderId="2" xfId="0" applyNumberFormat="1" applyFont="1" applyBorder="1" applyAlignment="1">
      <alignment horizontal="center" vertical="center"/>
    </xf>
    <xf numFmtId="17" fontId="13" fillId="0" borderId="10" xfId="0" applyNumberFormat="1" applyFont="1" applyBorder="1" applyAlignment="1">
      <alignment horizontal="center" vertical="center"/>
    </xf>
    <xf numFmtId="0" fontId="13" fillId="23" borderId="1" xfId="0" applyFont="1" applyFill="1" applyBorder="1" applyAlignment="1">
      <alignment horizontal="center" vertical="center"/>
    </xf>
    <xf numFmtId="0" fontId="13" fillId="23" borderId="1" xfId="0" applyFont="1" applyFill="1" applyBorder="1" applyAlignment="1">
      <alignment horizontal="left" vertical="center"/>
    </xf>
    <xf numFmtId="9" fontId="32" fillId="23" borderId="22" xfId="95" applyFont="1" applyFill="1" applyBorder="1" applyAlignment="1">
      <alignment horizontal="center" vertical="top"/>
    </xf>
    <xf numFmtId="9" fontId="32" fillId="23" borderId="2" xfId="95" applyFont="1" applyFill="1" applyBorder="1" applyAlignment="1">
      <alignment horizontal="center" vertical="top"/>
    </xf>
    <xf numFmtId="9" fontId="32" fillId="23" borderId="1" xfId="95" applyFont="1" applyFill="1" applyBorder="1" applyAlignment="1">
      <alignment horizontal="center" vertical="top"/>
    </xf>
    <xf numFmtId="9" fontId="32" fillId="23" borderId="10" xfId="95" applyFont="1" applyFill="1" applyBorder="1" applyAlignment="1">
      <alignment horizontal="center" vertical="top"/>
    </xf>
    <xf numFmtId="175" fontId="0" fillId="0" borderId="1" xfId="0" applyNumberFormat="1" applyBorder="1" applyAlignment="1">
      <alignment horizontal="center" vertical="center"/>
    </xf>
    <xf numFmtId="9" fontId="29" fillId="0" borderId="22" xfId="95" applyFont="1" applyBorder="1" applyAlignment="1">
      <alignment horizontal="center" vertical="top"/>
    </xf>
    <xf numFmtId="9" fontId="29" fillId="0" borderId="2" xfId="95" applyFont="1" applyBorder="1" applyAlignment="1">
      <alignment horizontal="center" vertical="top"/>
    </xf>
    <xf numFmtId="9" fontId="29" fillId="0" borderId="1" xfId="95" applyFont="1" applyBorder="1" applyAlignment="1">
      <alignment horizontal="center" vertical="top"/>
    </xf>
    <xf numFmtId="9" fontId="29" fillId="0" borderId="10" xfId="95" applyFont="1" applyBorder="1" applyAlignment="1">
      <alignment horizontal="center" vertical="top"/>
    </xf>
    <xf numFmtId="0" fontId="0" fillId="0" borderId="1" xfId="0" applyBorder="1" applyAlignment="1">
      <alignment horizontal="right" vertical="center" indent="1"/>
    </xf>
    <xf numFmtId="0" fontId="29" fillId="0" borderId="22" xfId="95" applyNumberFormat="1" applyFont="1" applyBorder="1" applyAlignment="1">
      <alignment horizontal="center" vertical="top"/>
    </xf>
    <xf numFmtId="0" fontId="29" fillId="0" borderId="2" xfId="95" applyNumberFormat="1" applyFont="1" applyBorder="1" applyAlignment="1">
      <alignment horizontal="center" vertical="top"/>
    </xf>
    <xf numFmtId="0" fontId="29" fillId="0" borderId="1" xfId="95" applyNumberFormat="1" applyFont="1" applyBorder="1" applyAlignment="1">
      <alignment horizontal="center" vertical="top"/>
    </xf>
    <xf numFmtId="0" fontId="29" fillId="0" borderId="10" xfId="95" applyNumberFormat="1" applyFont="1" applyBorder="1" applyAlignment="1">
      <alignment horizontal="center" vertical="top"/>
    </xf>
    <xf numFmtId="0" fontId="0" fillId="9" borderId="1" xfId="0" applyFill="1" applyBorder="1" applyAlignment="1">
      <alignment horizontal="right" vertical="center" indent="1"/>
    </xf>
    <xf numFmtId="0" fontId="0" fillId="9" borderId="1" xfId="0" applyFill="1" applyBorder="1" applyAlignment="1">
      <alignment horizontal="left" vertical="center"/>
    </xf>
    <xf numFmtId="0" fontId="0" fillId="9" borderId="1" xfId="0" applyFill="1" applyBorder="1" applyAlignment="1">
      <alignment horizontal="center" vertical="center"/>
    </xf>
    <xf numFmtId="0" fontId="0" fillId="9" borderId="0" xfId="0" applyFill="1" applyAlignment="1">
      <alignment horizontal="center" vertical="center"/>
    </xf>
    <xf numFmtId="175" fontId="0" fillId="9" borderId="1" xfId="0" applyNumberFormat="1" applyFill="1" applyBorder="1" applyAlignment="1">
      <alignment horizontal="center" vertical="center"/>
    </xf>
    <xf numFmtId="177" fontId="0" fillId="9" borderId="1" xfId="98" applyNumberFormat="1" applyFont="1" applyFill="1" applyBorder="1" applyAlignment="1">
      <alignment horizontal="center" vertical="center"/>
    </xf>
    <xf numFmtId="0" fontId="29" fillId="9" borderId="22" xfId="95" applyNumberFormat="1" applyFont="1" applyFill="1" applyBorder="1" applyAlignment="1">
      <alignment horizontal="center" vertical="top"/>
    </xf>
    <xf numFmtId="0" fontId="29" fillId="9" borderId="2" xfId="95" applyNumberFormat="1" applyFont="1" applyFill="1" applyBorder="1" applyAlignment="1">
      <alignment horizontal="center" vertical="top"/>
    </xf>
    <xf numFmtId="0" fontId="29" fillId="9" borderId="1" xfId="95" applyNumberFormat="1" applyFont="1" applyFill="1" applyBorder="1" applyAlignment="1">
      <alignment horizontal="center" vertical="top"/>
    </xf>
    <xf numFmtId="0" fontId="29" fillId="9" borderId="10" xfId="95" applyNumberFormat="1" applyFont="1" applyFill="1" applyBorder="1" applyAlignment="1">
      <alignment horizontal="center" vertical="top"/>
    </xf>
    <xf numFmtId="9" fontId="29" fillId="9" borderId="22" xfId="95" applyFont="1" applyFill="1" applyBorder="1" applyAlignment="1">
      <alignment horizontal="center" vertical="top"/>
    </xf>
    <xf numFmtId="9" fontId="29" fillId="9" borderId="2" xfId="95" applyFont="1" applyFill="1" applyBorder="1" applyAlignment="1">
      <alignment horizontal="center" vertical="top"/>
    </xf>
    <xf numFmtId="9" fontId="29" fillId="9" borderId="1" xfId="95" applyFont="1" applyFill="1" applyBorder="1" applyAlignment="1">
      <alignment horizontal="center" vertical="top"/>
    </xf>
    <xf numFmtId="9" fontId="29" fillId="9" borderId="10" xfId="95" applyFont="1" applyFill="1" applyBorder="1" applyAlignment="1">
      <alignment horizontal="center" vertical="top"/>
    </xf>
    <xf numFmtId="9" fontId="0" fillId="9" borderId="1" xfId="95" applyFont="1" applyFill="1" applyBorder="1" applyAlignment="1">
      <alignment horizontal="center" vertical="center"/>
    </xf>
    <xf numFmtId="43" fontId="0" fillId="9" borderId="1" xfId="98" applyFont="1" applyFill="1" applyBorder="1" applyAlignment="1">
      <alignment horizontal="right" vertical="center" indent="1"/>
    </xf>
    <xf numFmtId="43" fontId="0" fillId="9" borderId="1" xfId="98" applyFont="1" applyFill="1" applyBorder="1" applyAlignment="1">
      <alignment horizontal="left" vertical="center"/>
    </xf>
    <xf numFmtId="43" fontId="0" fillId="9" borderId="1" xfId="98" applyFont="1" applyFill="1" applyBorder="1" applyAlignment="1">
      <alignment horizontal="center" vertical="center"/>
    </xf>
    <xf numFmtId="0" fontId="0" fillId="9" borderId="22" xfId="98" applyNumberFormat="1" applyFont="1" applyFill="1" applyBorder="1" applyAlignment="1">
      <alignment horizontal="center" vertical="center"/>
    </xf>
    <xf numFmtId="43" fontId="29" fillId="9" borderId="22" xfId="98" applyFont="1" applyFill="1" applyBorder="1" applyAlignment="1">
      <alignment horizontal="center" vertical="top"/>
    </xf>
    <xf numFmtId="43" fontId="29" fillId="9" borderId="2" xfId="98" applyFont="1" applyFill="1" applyBorder="1" applyAlignment="1">
      <alignment horizontal="center" vertical="top"/>
    </xf>
    <xf numFmtId="43" fontId="29" fillId="9" borderId="1" xfId="98" applyFont="1" applyFill="1" applyBorder="1" applyAlignment="1">
      <alignment horizontal="center" vertical="top"/>
    </xf>
    <xf numFmtId="43" fontId="29" fillId="9" borderId="10" xfId="98" applyFont="1" applyFill="1" applyBorder="1" applyAlignment="1">
      <alignment horizontal="center" vertical="top"/>
    </xf>
    <xf numFmtId="43" fontId="0" fillId="9" borderId="0" xfId="98" applyFont="1" applyFill="1" applyAlignment="1">
      <alignment horizontal="center" vertical="center"/>
    </xf>
    <xf numFmtId="174" fontId="29" fillId="9" borderId="1" xfId="98" applyNumberFormat="1" applyFont="1" applyFill="1" applyBorder="1" applyAlignment="1">
      <alignment horizontal="center" vertical="top"/>
    </xf>
    <xf numFmtId="174" fontId="29" fillId="9" borderId="10" xfId="98" applyNumberFormat="1" applyFont="1" applyFill="1" applyBorder="1" applyAlignment="1">
      <alignment horizontal="center" vertical="top"/>
    </xf>
    <xf numFmtId="0" fontId="13" fillId="23" borderId="22" xfId="0" applyFont="1" applyFill="1" applyBorder="1" applyAlignment="1">
      <alignment horizontal="center" vertical="center"/>
    </xf>
    <xf numFmtId="0" fontId="0" fillId="9" borderId="1" xfId="98" applyNumberFormat="1" applyFont="1" applyFill="1" applyBorder="1" applyAlignment="1">
      <alignment horizontal="center" vertical="center"/>
    </xf>
    <xf numFmtId="0" fontId="0" fillId="9" borderId="22" xfId="0" applyFill="1" applyBorder="1" applyAlignment="1">
      <alignment horizontal="center" vertical="center"/>
    </xf>
    <xf numFmtId="1" fontId="0" fillId="9" borderId="22" xfId="0" applyNumberFormat="1" applyFill="1" applyBorder="1" applyAlignment="1">
      <alignment horizontal="center" vertical="center"/>
    </xf>
    <xf numFmtId="9" fontId="0" fillId="0" borderId="1" xfId="95" applyFont="1" applyBorder="1" applyAlignment="1">
      <alignment horizontal="center" vertical="center"/>
    </xf>
    <xf numFmtId="9" fontId="0" fillId="9" borderId="22" xfId="95" applyFont="1" applyFill="1" applyBorder="1" applyAlignment="1">
      <alignment horizontal="center" vertical="center"/>
    </xf>
    <xf numFmtId="0" fontId="13" fillId="0" borderId="13" xfId="0" applyFont="1" applyBorder="1" applyAlignment="1">
      <alignment horizontal="center" vertical="center"/>
    </xf>
    <xf numFmtId="0" fontId="13" fillId="0" borderId="14" xfId="0" applyFont="1" applyBorder="1" applyAlignment="1">
      <alignment horizontal="center" vertical="center"/>
    </xf>
    <xf numFmtId="0" fontId="13" fillId="6" borderId="14" xfId="0" applyFont="1" applyFill="1" applyBorder="1" applyAlignment="1">
      <alignment horizontal="center" vertical="center" wrapText="1"/>
    </xf>
    <xf numFmtId="0" fontId="13" fillId="6" borderId="16" xfId="0" applyFont="1" applyFill="1" applyBorder="1" applyAlignment="1">
      <alignment horizontal="center" vertical="center"/>
    </xf>
    <xf numFmtId="14" fontId="13" fillId="6" borderId="10" xfId="0" applyNumberFormat="1" applyFont="1" applyFill="1" applyBorder="1" applyAlignment="1">
      <alignment horizontal="center" vertical="center"/>
    </xf>
    <xf numFmtId="0" fontId="13" fillId="0" borderId="8" xfId="0" applyFont="1" applyBorder="1" applyAlignment="1">
      <alignment horizontal="center" vertical="center"/>
    </xf>
    <xf numFmtId="0" fontId="13" fillId="0" borderId="4" xfId="0" applyFont="1" applyBorder="1" applyAlignment="1">
      <alignment vertical="center"/>
    </xf>
    <xf numFmtId="0" fontId="13" fillId="12" borderId="4" xfId="0" applyFont="1" applyFill="1" applyBorder="1" applyAlignment="1">
      <alignment horizontal="center" vertical="center"/>
    </xf>
    <xf numFmtId="0" fontId="13" fillId="6" borderId="4" xfId="0" applyFont="1" applyFill="1" applyBorder="1" applyAlignment="1">
      <alignment horizontal="center" vertical="center"/>
    </xf>
    <xf numFmtId="0" fontId="13" fillId="6" borderId="11" xfId="0" applyFont="1" applyFill="1" applyBorder="1" applyAlignment="1">
      <alignment horizontal="center" vertical="center"/>
    </xf>
    <xf numFmtId="9" fontId="0" fillId="0" borderId="22" xfId="95" applyFont="1" applyBorder="1" applyAlignment="1">
      <alignment horizontal="center" vertical="center"/>
    </xf>
    <xf numFmtId="166" fontId="18" fillId="3" borderId="3" xfId="0" applyNumberFormat="1" applyFont="1" applyFill="1" applyBorder="1" applyAlignment="1">
      <alignment horizontal="center" vertical="center" wrapText="1"/>
    </xf>
    <xf numFmtId="170" fontId="18" fillId="3" borderId="41" xfId="35" applyNumberFormat="1" applyFont="1" applyFill="1" applyBorder="1" applyAlignment="1">
      <alignment horizontal="center" vertical="center"/>
    </xf>
    <xf numFmtId="166" fontId="13" fillId="12" borderId="1" xfId="0" applyNumberFormat="1" applyFont="1" applyFill="1" applyBorder="1" applyAlignment="1">
      <alignment horizontal="center" vertical="center"/>
    </xf>
    <xf numFmtId="0" fontId="0" fillId="3" borderId="22" xfId="0" applyFill="1" applyBorder="1" applyAlignment="1">
      <alignment horizontal="center" vertical="center"/>
    </xf>
    <xf numFmtId="0" fontId="0" fillId="3" borderId="20" xfId="0" applyFill="1" applyBorder="1" applyAlignment="1">
      <alignment horizontal="center" vertical="center"/>
    </xf>
    <xf numFmtId="0" fontId="18" fillId="3" borderId="3" xfId="0" applyFont="1" applyFill="1" applyBorder="1" applyAlignment="1">
      <alignment horizontal="center" vertical="center" wrapText="1"/>
    </xf>
    <xf numFmtId="0" fontId="23" fillId="3" borderId="42" xfId="35" applyFont="1" applyFill="1" applyBorder="1" applyAlignment="1">
      <alignment vertical="center"/>
    </xf>
    <xf numFmtId="0" fontId="23" fillId="3" borderId="17" xfId="35" applyFont="1" applyFill="1" applyBorder="1" applyAlignment="1">
      <alignment vertical="center"/>
    </xf>
    <xf numFmtId="0" fontId="23" fillId="3" borderId="43" xfId="35" applyFont="1" applyFill="1" applyBorder="1" applyAlignment="1">
      <alignment vertical="center"/>
    </xf>
    <xf numFmtId="166" fontId="13" fillId="3" borderId="6" xfId="0" applyNumberFormat="1" applyFont="1" applyFill="1" applyBorder="1" applyAlignment="1">
      <alignment horizontal="center" vertical="center"/>
    </xf>
    <xf numFmtId="0" fontId="0" fillId="3" borderId="6" xfId="0" applyFill="1" applyBorder="1" applyAlignment="1">
      <alignment horizontal="center" vertical="center"/>
    </xf>
    <xf numFmtId="0" fontId="0" fillId="3" borderId="19" xfId="0" applyFill="1" applyBorder="1" applyAlignment="1">
      <alignment horizontal="center" vertical="center"/>
    </xf>
    <xf numFmtId="166" fontId="0" fillId="3" borderId="0" xfId="0" applyNumberFormat="1" applyFill="1" applyAlignment="1">
      <alignment horizontal="center" vertical="center"/>
    </xf>
    <xf numFmtId="0" fontId="13" fillId="0" borderId="54" xfId="0" applyFont="1" applyBorder="1" applyAlignment="1">
      <alignment horizontal="center" vertical="center" wrapText="1"/>
    </xf>
    <xf numFmtId="0" fontId="13" fillId="6" borderId="14" xfId="0" applyFont="1" applyFill="1" applyBorder="1" applyAlignment="1">
      <alignment horizontal="center" vertical="center"/>
    </xf>
    <xf numFmtId="0" fontId="13" fillId="24" borderId="14" xfId="0" applyFont="1" applyFill="1" applyBorder="1" applyAlignment="1">
      <alignment horizontal="center" vertical="center"/>
    </xf>
    <xf numFmtId="0" fontId="13" fillId="25" borderId="14" xfId="0" applyFont="1" applyFill="1" applyBorder="1" applyAlignment="1">
      <alignment horizontal="center" vertical="center"/>
    </xf>
    <xf numFmtId="0" fontId="13" fillId="25" borderId="16" xfId="0" applyFont="1" applyFill="1" applyBorder="1" applyAlignment="1">
      <alignment horizontal="center" vertical="center"/>
    </xf>
    <xf numFmtId="0" fontId="13" fillId="6" borderId="8" xfId="0" applyFont="1" applyFill="1" applyBorder="1" applyAlignment="1">
      <alignment horizontal="center" vertical="center"/>
    </xf>
    <xf numFmtId="0" fontId="13" fillId="0" borderId="29" xfId="0" applyFont="1" applyBorder="1" applyAlignment="1">
      <alignment vertical="center" wrapText="1"/>
    </xf>
    <xf numFmtId="0" fontId="13" fillId="0" borderId="29" xfId="0" applyFont="1" applyBorder="1" applyAlignment="1">
      <alignment horizontal="center" vertical="center" wrapText="1"/>
    </xf>
    <xf numFmtId="0" fontId="13" fillId="24" borderId="29" xfId="0" applyFont="1" applyFill="1" applyBorder="1" applyAlignment="1">
      <alignment horizontal="center" vertical="center" wrapText="1"/>
    </xf>
    <xf numFmtId="0" fontId="13" fillId="25" borderId="29" xfId="0" applyFont="1" applyFill="1" applyBorder="1" applyAlignment="1">
      <alignment horizontal="center" vertical="center" wrapText="1"/>
    </xf>
    <xf numFmtId="0" fontId="13" fillId="25" borderId="63" xfId="0" applyFont="1" applyFill="1" applyBorder="1" applyAlignment="1">
      <alignment horizontal="center" vertical="center" wrapText="1"/>
    </xf>
    <xf numFmtId="0" fontId="0" fillId="3" borderId="0" xfId="0" applyFill="1" applyAlignment="1">
      <alignment vertical="center" wrapText="1"/>
    </xf>
    <xf numFmtId="0" fontId="0" fillId="0" borderId="14" xfId="0" applyBorder="1" applyAlignment="1">
      <alignment vertical="center"/>
    </xf>
    <xf numFmtId="0" fontId="0" fillId="24" borderId="14" xfId="0" applyFill="1" applyBorder="1" applyAlignment="1">
      <alignment horizontal="center" vertical="center"/>
    </xf>
    <xf numFmtId="0" fontId="0" fillId="25" borderId="14" xfId="0" applyFill="1" applyBorder="1" applyAlignment="1">
      <alignment horizontal="center" vertical="center"/>
    </xf>
    <xf numFmtId="0" fontId="0" fillId="25" borderId="16" xfId="0" applyFill="1" applyBorder="1" applyAlignment="1">
      <alignment horizontal="center" vertical="center"/>
    </xf>
    <xf numFmtId="0" fontId="0" fillId="24" borderId="1" xfId="0" applyFill="1" applyBorder="1" applyAlignment="1">
      <alignment horizontal="center" vertical="center"/>
    </xf>
    <xf numFmtId="0" fontId="0" fillId="25" borderId="1" xfId="0" applyFill="1" applyBorder="1" applyAlignment="1">
      <alignment horizontal="center" vertical="center"/>
    </xf>
    <xf numFmtId="0" fontId="0" fillId="25" borderId="10" xfId="0" applyFill="1" applyBorder="1" applyAlignment="1">
      <alignment horizontal="center" vertical="center"/>
    </xf>
    <xf numFmtId="0" fontId="0" fillId="24" borderId="4" xfId="0" applyFill="1" applyBorder="1" applyAlignment="1">
      <alignment horizontal="center" vertical="center"/>
    </xf>
    <xf numFmtId="0" fontId="0" fillId="25" borderId="4" xfId="0" applyFill="1" applyBorder="1" applyAlignment="1">
      <alignment horizontal="center" vertical="center"/>
    </xf>
    <xf numFmtId="0" fontId="0" fillId="25" borderId="11" xfId="0" applyFill="1" applyBorder="1" applyAlignment="1">
      <alignment horizontal="center" vertical="center"/>
    </xf>
    <xf numFmtId="0" fontId="18" fillId="3" borderId="30" xfId="0" applyFont="1" applyFill="1" applyBorder="1" applyAlignment="1">
      <alignment horizontal="center" vertical="center" wrapText="1"/>
    </xf>
    <xf numFmtId="0" fontId="18" fillId="3" borderId="28" xfId="0" applyFont="1" applyFill="1" applyBorder="1" applyAlignment="1">
      <alignment horizontal="center" vertical="center"/>
    </xf>
    <xf numFmtId="166" fontId="13" fillId="6" borderId="10" xfId="0" applyNumberFormat="1" applyFont="1" applyFill="1" applyBorder="1" applyAlignment="1">
      <alignment horizontal="center" vertical="center"/>
    </xf>
    <xf numFmtId="166" fontId="13" fillId="6" borderId="1" xfId="0" applyNumberFormat="1" applyFont="1" applyFill="1" applyBorder="1" applyAlignment="1">
      <alignment horizontal="center" vertical="center"/>
    </xf>
    <xf numFmtId="0" fontId="23" fillId="18" borderId="9" xfId="43" applyFont="1" applyFill="1" applyBorder="1" applyAlignment="1">
      <alignment horizontal="center" vertical="center" wrapText="1"/>
    </xf>
    <xf numFmtId="0" fontId="20" fillId="0" borderId="0" xfId="43" applyFont="1" applyAlignment="1">
      <alignment horizontal="center" vertical="center"/>
    </xf>
    <xf numFmtId="0" fontId="44" fillId="3" borderId="0" xfId="0" applyFont="1" applyFill="1" applyAlignment="1">
      <alignment vertical="center"/>
    </xf>
    <xf numFmtId="0" fontId="18" fillId="3" borderId="0" xfId="0" applyFont="1" applyFill="1" applyAlignment="1">
      <alignment vertical="center"/>
    </xf>
    <xf numFmtId="170" fontId="23" fillId="3" borderId="10" xfId="0" applyNumberFormat="1" applyFont="1" applyFill="1" applyBorder="1" applyAlignment="1">
      <alignment horizontal="right" vertical="center"/>
    </xf>
    <xf numFmtId="0" fontId="18" fillId="3" borderId="0" xfId="0" applyFont="1" applyFill="1" applyAlignment="1">
      <alignment horizontal="center" vertical="center"/>
    </xf>
    <xf numFmtId="170" fontId="28" fillId="3" borderId="11" xfId="0" applyNumberFormat="1" applyFont="1" applyFill="1" applyBorder="1" applyAlignment="1">
      <alignment horizontal="right" vertical="center"/>
    </xf>
    <xf numFmtId="0" fontId="29" fillId="3" borderId="0" xfId="99" applyFont="1" applyFill="1"/>
    <xf numFmtId="0" fontId="21" fillId="3" borderId="42" xfId="33" applyFont="1" applyFill="1" applyBorder="1"/>
    <xf numFmtId="0" fontId="21" fillId="3" borderId="17" xfId="33" applyFont="1" applyFill="1" applyBorder="1"/>
    <xf numFmtId="0" fontId="59" fillId="3" borderId="17" xfId="33" applyFont="1" applyFill="1" applyBorder="1"/>
    <xf numFmtId="0" fontId="29" fillId="3" borderId="0" xfId="99" applyFont="1" applyFill="1" applyAlignment="1">
      <alignment horizontal="center" vertical="center"/>
    </xf>
    <xf numFmtId="0" fontId="30" fillId="3" borderId="0" xfId="99" quotePrefix="1" applyFont="1" applyFill="1" applyAlignment="1">
      <alignment horizontal="center" vertical="center"/>
    </xf>
    <xf numFmtId="0" fontId="27" fillId="8" borderId="29" xfId="99" applyFont="1" applyFill="1" applyBorder="1" applyAlignment="1">
      <alignment horizontal="center"/>
    </xf>
    <xf numFmtId="0" fontId="27" fillId="8" borderId="9" xfId="99" applyFont="1" applyFill="1" applyBorder="1" applyAlignment="1">
      <alignment horizontal="center"/>
    </xf>
    <xf numFmtId="0" fontId="29" fillId="11" borderId="1" xfId="99" applyFont="1" applyFill="1" applyBorder="1" applyAlignment="1">
      <alignment horizontal="center" vertical="center"/>
    </xf>
    <xf numFmtId="0" fontId="27" fillId="7" borderId="1" xfId="99" applyFont="1" applyFill="1" applyBorder="1" applyAlignment="1">
      <alignment horizontal="center" vertical="center"/>
    </xf>
    <xf numFmtId="0" fontId="30" fillId="13" borderId="30" xfId="99" applyFont="1" applyFill="1" applyBorder="1" applyAlignment="1">
      <alignment horizontal="right" vertical="center"/>
    </xf>
    <xf numFmtId="0" fontId="35" fillId="13" borderId="0" xfId="99" applyFont="1" applyFill="1" applyAlignment="1">
      <alignment horizontal="center"/>
    </xf>
    <xf numFmtId="0" fontId="32" fillId="13" borderId="0" xfId="99" applyFont="1" applyFill="1"/>
    <xf numFmtId="0" fontId="32" fillId="13" borderId="0" xfId="99" applyFont="1" applyFill="1" applyAlignment="1">
      <alignment horizontal="center"/>
    </xf>
    <xf numFmtId="0" fontId="29" fillId="3" borderId="0" xfId="99" applyFont="1" applyFill="1" applyAlignment="1">
      <alignment horizontal="center"/>
    </xf>
    <xf numFmtId="0" fontId="32" fillId="3" borderId="0" xfId="99" applyFont="1" applyFill="1" applyAlignment="1">
      <alignment horizontal="center"/>
    </xf>
    <xf numFmtId="0" fontId="29" fillId="3" borderId="31" xfId="99" applyFont="1" applyFill="1" applyBorder="1"/>
    <xf numFmtId="0" fontId="35" fillId="3" borderId="0" xfId="99" applyFont="1" applyFill="1"/>
    <xf numFmtId="0" fontId="35" fillId="3" borderId="0" xfId="99" applyFont="1" applyFill="1" applyAlignment="1">
      <alignment horizontal="center"/>
    </xf>
    <xf numFmtId="16" fontId="31" fillId="3" borderId="0" xfId="99" quotePrefix="1" applyNumberFormat="1" applyFont="1" applyFill="1" applyAlignment="1">
      <alignment horizontal="center" vertical="center"/>
    </xf>
    <xf numFmtId="0" fontId="29" fillId="13" borderId="30" xfId="99" applyFont="1" applyFill="1" applyBorder="1" applyAlignment="1">
      <alignment horizontal="center" vertical="center"/>
    </xf>
    <xf numFmtId="0" fontId="29" fillId="13" borderId="0" xfId="99" applyFont="1" applyFill="1"/>
    <xf numFmtId="1" fontId="29" fillId="13" borderId="30" xfId="99" applyNumberFormat="1" applyFont="1" applyFill="1" applyBorder="1" applyAlignment="1">
      <alignment horizontal="center" vertical="center"/>
    </xf>
    <xf numFmtId="0" fontId="30" fillId="3" borderId="0" xfId="99" applyFont="1" applyFill="1"/>
    <xf numFmtId="0" fontId="36" fillId="3" borderId="0" xfId="99" applyFont="1" applyFill="1"/>
    <xf numFmtId="0" fontId="29" fillId="17" borderId="1" xfId="99" applyFont="1" applyFill="1" applyBorder="1" applyAlignment="1">
      <alignment horizontal="center"/>
    </xf>
    <xf numFmtId="0" fontId="27" fillId="0" borderId="1" xfId="99" applyFont="1" applyBorder="1" applyAlignment="1">
      <alignment horizontal="center"/>
    </xf>
    <xf numFmtId="0" fontId="29" fillId="3" borderId="0" xfId="100" applyNumberFormat="1" applyFont="1" applyFill="1" applyBorder="1" applyAlignment="1">
      <alignment horizontal="center" vertical="center"/>
    </xf>
    <xf numFmtId="0" fontId="29" fillId="3" borderId="31" xfId="99" applyFont="1" applyFill="1" applyBorder="1" applyAlignment="1">
      <alignment horizontal="center" vertical="center"/>
    </xf>
    <xf numFmtId="0" fontId="35" fillId="13" borderId="0" xfId="99" applyFont="1" applyFill="1" applyAlignment="1">
      <alignment horizontal="left"/>
    </xf>
    <xf numFmtId="0" fontId="29" fillId="17" borderId="1" xfId="99" applyFont="1" applyFill="1" applyBorder="1" applyAlignment="1">
      <alignment horizontal="center" vertical="center"/>
    </xf>
    <xf numFmtId="0" fontId="27" fillId="0" borderId="9" xfId="99" applyFont="1" applyBorder="1" applyAlignment="1">
      <alignment horizontal="center"/>
    </xf>
    <xf numFmtId="0" fontId="29" fillId="3" borderId="0" xfId="99" applyFont="1" applyFill="1" applyAlignment="1">
      <alignment vertical="center"/>
    </xf>
    <xf numFmtId="0" fontId="32" fillId="3" borderId="0" xfId="99" applyFont="1" applyFill="1" applyAlignment="1">
      <alignment horizontal="center" vertical="center"/>
    </xf>
    <xf numFmtId="0" fontId="32" fillId="0" borderId="0" xfId="99" applyFont="1" applyAlignment="1">
      <alignment vertical="center"/>
    </xf>
    <xf numFmtId="0" fontId="29" fillId="3" borderId="30" xfId="99" applyFont="1" applyFill="1" applyBorder="1" applyAlignment="1">
      <alignment horizontal="center"/>
    </xf>
    <xf numFmtId="0" fontId="31" fillId="3" borderId="30" xfId="99" applyFont="1" applyFill="1" applyBorder="1" applyAlignment="1">
      <alignment horizontal="right" vertical="center"/>
    </xf>
    <xf numFmtId="0" fontId="31" fillId="3" borderId="0" xfId="99" quotePrefix="1" applyFont="1" applyFill="1" applyAlignment="1">
      <alignment horizontal="center" vertical="center"/>
    </xf>
    <xf numFmtId="0" fontId="31" fillId="3" borderId="0" xfId="99" applyFont="1" applyFill="1" applyAlignment="1">
      <alignment horizontal="center" vertical="center"/>
    </xf>
    <xf numFmtId="49" fontId="31" fillId="3" borderId="0" xfId="99" quotePrefix="1" applyNumberFormat="1" applyFont="1" applyFill="1" applyAlignment="1">
      <alignment horizontal="center" vertical="center"/>
    </xf>
    <xf numFmtId="0" fontId="32" fillId="3" borderId="31" xfId="99" applyFont="1" applyFill="1" applyBorder="1" applyAlignment="1">
      <alignment horizontal="center" vertical="center"/>
    </xf>
    <xf numFmtId="0" fontId="32" fillId="3" borderId="0" xfId="99" applyFont="1" applyFill="1"/>
    <xf numFmtId="0" fontId="29" fillId="3" borderId="30" xfId="99" applyFont="1" applyFill="1" applyBorder="1" applyAlignment="1">
      <alignment horizontal="center" vertical="center"/>
    </xf>
    <xf numFmtId="1" fontId="29" fillId="3" borderId="0" xfId="99" applyNumberFormat="1" applyFont="1" applyFill="1" applyAlignment="1">
      <alignment horizontal="center"/>
    </xf>
    <xf numFmtId="49" fontId="31" fillId="3" borderId="0" xfId="99" applyNumberFormat="1" applyFont="1" applyFill="1" applyAlignment="1">
      <alignment horizontal="center" vertical="center"/>
    </xf>
    <xf numFmtId="16" fontId="31" fillId="3" borderId="0" xfId="99" applyNumberFormat="1" applyFont="1" applyFill="1" applyAlignment="1">
      <alignment horizontal="center" vertical="center"/>
    </xf>
    <xf numFmtId="0" fontId="31" fillId="3" borderId="0" xfId="99" applyFont="1" applyFill="1"/>
    <xf numFmtId="0" fontId="31" fillId="3" borderId="31" xfId="99" applyFont="1" applyFill="1" applyBorder="1"/>
    <xf numFmtId="1" fontId="29" fillId="3" borderId="30" xfId="99" applyNumberFormat="1" applyFont="1" applyFill="1" applyBorder="1" applyAlignment="1">
      <alignment vertical="center"/>
    </xf>
    <xf numFmtId="9" fontId="29" fillId="3" borderId="30" xfId="101" applyFont="1" applyFill="1" applyBorder="1" applyAlignment="1">
      <alignment vertical="center"/>
    </xf>
    <xf numFmtId="0" fontId="27" fillId="0" borderId="1" xfId="99" applyFont="1" applyBorder="1" applyAlignment="1">
      <alignment horizontal="center" vertical="center"/>
    </xf>
    <xf numFmtId="0" fontId="27" fillId="3" borderId="9" xfId="99" applyFont="1" applyFill="1" applyBorder="1" applyAlignment="1">
      <alignment horizontal="center"/>
    </xf>
    <xf numFmtId="0" fontId="31" fillId="3" borderId="30" xfId="99" applyFont="1" applyFill="1" applyBorder="1" applyAlignment="1">
      <alignment horizontal="center" vertical="center"/>
    </xf>
    <xf numFmtId="0" fontId="32" fillId="11" borderId="0" xfId="99" applyFont="1" applyFill="1" applyAlignment="1">
      <alignment horizontal="center" vertical="center"/>
    </xf>
    <xf numFmtId="1" fontId="29" fillId="0" borderId="30" xfId="99" applyNumberFormat="1" applyFont="1" applyBorder="1" applyAlignment="1">
      <alignment vertical="center"/>
    </xf>
    <xf numFmtId="0" fontId="29" fillId="0" borderId="0" xfId="100" applyNumberFormat="1" applyFont="1" applyFill="1" applyBorder="1" applyAlignment="1">
      <alignment horizontal="center" vertical="center"/>
    </xf>
    <xf numFmtId="0" fontId="29" fillId="0" borderId="31" xfId="99" applyFont="1" applyBorder="1" applyAlignment="1">
      <alignment horizontal="center" vertical="center"/>
    </xf>
    <xf numFmtId="0" fontId="29" fillId="0" borderId="0" xfId="99" applyFont="1"/>
    <xf numFmtId="0" fontId="33" fillId="3" borderId="30" xfId="99" applyFont="1" applyFill="1" applyBorder="1" applyAlignment="1">
      <alignment horizontal="center" vertical="center"/>
    </xf>
    <xf numFmtId="0" fontId="29" fillId="3" borderId="0" xfId="99" applyFont="1" applyFill="1" applyAlignment="1">
      <alignment horizontal="right" vertical="center"/>
    </xf>
    <xf numFmtId="0" fontId="33" fillId="3" borderId="0" xfId="99" applyFont="1" applyFill="1"/>
    <xf numFmtId="0" fontId="29" fillId="3" borderId="66" xfId="99" applyFont="1" applyFill="1" applyBorder="1" applyAlignment="1">
      <alignment horizontal="center"/>
    </xf>
    <xf numFmtId="0" fontId="29" fillId="3" borderId="67" xfId="99" applyFont="1" applyFill="1" applyBorder="1" applyAlignment="1">
      <alignment horizontal="center" vertical="center"/>
    </xf>
    <xf numFmtId="0" fontId="29" fillId="0" borderId="67" xfId="99" applyFont="1" applyBorder="1" applyAlignment="1">
      <alignment horizontal="center" vertical="center"/>
    </xf>
    <xf numFmtId="0" fontId="29" fillId="3" borderId="68" xfId="99" applyFont="1" applyFill="1" applyBorder="1"/>
    <xf numFmtId="0" fontId="27" fillId="11" borderId="9" xfId="99" applyFont="1" applyFill="1" applyBorder="1" applyAlignment="1">
      <alignment horizontal="center"/>
    </xf>
    <xf numFmtId="0" fontId="29" fillId="3" borderId="0" xfId="99" applyFont="1" applyFill="1" applyAlignment="1">
      <alignment horizontal="left" vertical="center"/>
    </xf>
    <xf numFmtId="0" fontId="32" fillId="11" borderId="1" xfId="99" applyFont="1" applyFill="1" applyBorder="1" applyAlignment="1">
      <alignment horizontal="center" vertical="center"/>
    </xf>
    <xf numFmtId="0" fontId="32" fillId="0" borderId="30" xfId="99" applyFont="1" applyBorder="1" applyAlignment="1">
      <alignment horizontal="left" vertical="center"/>
    </xf>
    <xf numFmtId="0" fontId="30" fillId="3" borderId="30" xfId="99" applyFont="1" applyFill="1" applyBorder="1" applyAlignment="1">
      <alignment horizontal="right" vertical="center"/>
    </xf>
    <xf numFmtId="0" fontId="29" fillId="3" borderId="30" xfId="99" applyFont="1" applyFill="1" applyBorder="1" applyAlignment="1">
      <alignment vertical="top" wrapText="1"/>
    </xf>
    <xf numFmtId="0" fontId="29" fillId="3" borderId="0" xfId="99" applyFont="1" applyFill="1" applyAlignment="1">
      <alignment vertical="top"/>
    </xf>
    <xf numFmtId="0" fontId="29" fillId="3" borderId="30" xfId="99" applyFont="1" applyFill="1" applyBorder="1" applyAlignment="1">
      <alignment horizontal="center" vertical="top" wrapText="1"/>
    </xf>
    <xf numFmtId="0" fontId="29" fillId="3" borderId="0" xfId="99" quotePrefix="1" applyFont="1" applyFill="1" applyAlignment="1">
      <alignment horizontal="center" vertical="center"/>
    </xf>
    <xf numFmtId="0" fontId="31" fillId="3" borderId="31" xfId="99" applyFont="1" applyFill="1" applyBorder="1" applyAlignment="1">
      <alignment horizontal="center" vertical="center"/>
    </xf>
    <xf numFmtId="0" fontId="29" fillId="3" borderId="0" xfId="100" applyNumberFormat="1" applyFont="1" applyFill="1" applyBorder="1" applyAlignment="1">
      <alignment horizontal="left" vertical="center"/>
    </xf>
    <xf numFmtId="0" fontId="27" fillId="0" borderId="0" xfId="99" applyFont="1" applyAlignment="1">
      <alignment horizontal="center"/>
    </xf>
    <xf numFmtId="0" fontId="32" fillId="3" borderId="67" xfId="99" applyFont="1" applyFill="1" applyBorder="1" applyAlignment="1">
      <alignment horizontal="center" vertical="center"/>
    </xf>
    <xf numFmtId="0" fontId="29" fillId="3" borderId="67" xfId="99" applyFont="1" applyFill="1" applyBorder="1" applyAlignment="1">
      <alignment vertical="center" wrapText="1"/>
    </xf>
    <xf numFmtId="0" fontId="29" fillId="3" borderId="67" xfId="99" applyFont="1" applyFill="1" applyBorder="1"/>
    <xf numFmtId="0" fontId="9" fillId="3" borderId="0" xfId="102" applyFill="1"/>
    <xf numFmtId="0" fontId="13" fillId="3" borderId="0" xfId="102" applyFont="1" applyFill="1" applyAlignment="1">
      <alignment horizontal="left"/>
    </xf>
    <xf numFmtId="0" fontId="35" fillId="3" borderId="0" xfId="103" applyFont="1" applyFill="1"/>
    <xf numFmtId="0" fontId="13" fillId="0" borderId="0" xfId="102" applyFont="1"/>
    <xf numFmtId="0" fontId="32" fillId="3" borderId="20" xfId="99" applyFont="1" applyFill="1" applyBorder="1" applyAlignment="1">
      <alignment horizontal="center" vertical="center" wrapText="1"/>
    </xf>
    <xf numFmtId="0" fontId="29" fillId="3" borderId="74" xfId="99" applyFont="1" applyFill="1" applyBorder="1"/>
    <xf numFmtId="0" fontId="32" fillId="3" borderId="20" xfId="99" applyFont="1" applyFill="1" applyBorder="1"/>
    <xf numFmtId="0" fontId="21" fillId="18" borderId="1" xfId="43" applyFont="1" applyFill="1" applyBorder="1" applyAlignment="1">
      <alignment horizontal="center" vertical="center" wrapText="1"/>
    </xf>
    <xf numFmtId="14" fontId="21" fillId="18" borderId="1" xfId="43" applyNumberFormat="1" applyFont="1" applyFill="1" applyBorder="1" applyAlignment="1">
      <alignment horizontal="center" vertical="center" wrapText="1"/>
    </xf>
    <xf numFmtId="0" fontId="22" fillId="0" borderId="1" xfId="43" quotePrefix="1" applyFont="1" applyBorder="1" applyAlignment="1">
      <alignment horizontal="center" vertical="center"/>
    </xf>
    <xf numFmtId="0" fontId="22" fillId="20" borderId="1" xfId="43" quotePrefix="1" applyFont="1" applyFill="1" applyBorder="1" applyAlignment="1">
      <alignment horizontal="center" vertical="center"/>
    </xf>
    <xf numFmtId="0" fontId="21" fillId="0" borderId="1" xfId="43" quotePrefix="1" applyFont="1" applyBorder="1" applyAlignment="1">
      <alignment horizontal="center" vertical="center"/>
    </xf>
    <xf numFmtId="0" fontId="21" fillId="0" borderId="1" xfId="43" quotePrefix="1" applyFont="1" applyBorder="1" applyAlignment="1">
      <alignment horizontal="left" vertical="center" indent="1"/>
    </xf>
    <xf numFmtId="176" fontId="23" fillId="0" borderId="1" xfId="43" applyNumberFormat="1" applyFont="1" applyBorder="1" applyAlignment="1">
      <alignment horizontal="center" vertical="center"/>
    </xf>
    <xf numFmtId="0" fontId="22" fillId="29" borderId="1" xfId="43" quotePrefix="1" applyFont="1" applyFill="1" applyBorder="1" applyAlignment="1">
      <alignment horizontal="center" vertical="center"/>
    </xf>
    <xf numFmtId="0" fontId="18" fillId="0" borderId="1" xfId="43" quotePrefix="1" applyFont="1" applyBorder="1" applyAlignment="1">
      <alignment horizontal="right" vertical="center"/>
    </xf>
    <xf numFmtId="0" fontId="23" fillId="0" borderId="1" xfId="43" applyFont="1" applyBorder="1" applyAlignment="1">
      <alignment horizontal="center" vertical="center"/>
    </xf>
    <xf numFmtId="0" fontId="22" fillId="3" borderId="1" xfId="43" quotePrefix="1" applyFont="1" applyFill="1" applyBorder="1" applyAlignment="1">
      <alignment horizontal="center" vertical="center"/>
    </xf>
    <xf numFmtId="0" fontId="21" fillId="0" borderId="1" xfId="43" applyFont="1" applyBorder="1" applyAlignment="1">
      <alignment horizontal="left" vertical="center" indent="1"/>
    </xf>
    <xf numFmtId="0" fontId="22" fillId="0" borderId="1" xfId="43" quotePrefix="1" applyFont="1" applyBorder="1" applyAlignment="1">
      <alignment horizontal="left" vertical="center" indent="1"/>
    </xf>
    <xf numFmtId="2" fontId="23" fillId="0" borderId="1" xfId="43" applyNumberFormat="1" applyFont="1" applyBorder="1" applyAlignment="1">
      <alignment horizontal="center" vertical="center"/>
    </xf>
    <xf numFmtId="166" fontId="23" fillId="0" borderId="1" xfId="43" applyNumberFormat="1" applyFont="1" applyBorder="1" applyAlignment="1">
      <alignment horizontal="center" vertical="center"/>
    </xf>
    <xf numFmtId="0" fontId="22" fillId="0" borderId="1" xfId="43" applyFont="1" applyBorder="1" applyAlignment="1">
      <alignment horizontal="center" vertical="center"/>
    </xf>
    <xf numFmtId="0" fontId="61" fillId="0" borderId="0" xfId="105" applyFont="1">
      <alignment vertical="center"/>
    </xf>
    <xf numFmtId="0" fontId="22" fillId="11" borderId="1" xfId="43" quotePrefix="1" applyFont="1" applyFill="1" applyBorder="1" applyAlignment="1">
      <alignment horizontal="center" vertical="center"/>
    </xf>
    <xf numFmtId="0" fontId="21" fillId="11" borderId="1" xfId="43" quotePrefix="1" applyFont="1" applyFill="1" applyBorder="1" applyAlignment="1">
      <alignment horizontal="left" vertical="center" indent="1"/>
    </xf>
    <xf numFmtId="0" fontId="18" fillId="3" borderId="9" xfId="0" applyFont="1" applyFill="1" applyBorder="1" applyAlignment="1">
      <alignment horizontal="center" vertical="center" wrapText="1"/>
    </xf>
    <xf numFmtId="0" fontId="14" fillId="3" borderId="1" xfId="0" applyFont="1" applyFill="1" applyBorder="1" applyAlignment="1">
      <alignment horizontal="center"/>
    </xf>
    <xf numFmtId="0" fontId="14" fillId="3" borderId="9" xfId="0" applyFont="1" applyFill="1" applyBorder="1" applyAlignment="1">
      <alignment horizontal="center"/>
    </xf>
    <xf numFmtId="0" fontId="14" fillId="3" borderId="3" xfId="0" applyFont="1" applyFill="1" applyBorder="1" applyAlignment="1">
      <alignment horizontal="center"/>
    </xf>
    <xf numFmtId="0" fontId="26" fillId="3" borderId="1" xfId="0" applyFont="1" applyFill="1" applyBorder="1" applyAlignment="1">
      <alignment horizontal="center"/>
    </xf>
    <xf numFmtId="0" fontId="26" fillId="3" borderId="3" xfId="0" applyFont="1" applyFill="1" applyBorder="1" applyAlignment="1">
      <alignment horizontal="center"/>
    </xf>
    <xf numFmtId="0" fontId="0" fillId="0" borderId="9" xfId="0" applyBorder="1" applyAlignment="1">
      <alignment vertical="center"/>
    </xf>
    <xf numFmtId="0" fontId="0" fillId="24" borderId="9" xfId="0" applyFill="1" applyBorder="1" applyAlignment="1">
      <alignment horizontal="center" vertical="center"/>
    </xf>
    <xf numFmtId="0" fontId="23" fillId="18" borderId="3" xfId="43" applyFont="1" applyFill="1" applyBorder="1" applyAlignment="1">
      <alignment horizontal="center" vertical="center" wrapText="1"/>
    </xf>
    <xf numFmtId="14" fontId="23" fillId="18" borderId="3" xfId="43" applyNumberFormat="1" applyFont="1" applyFill="1" applyBorder="1" applyAlignment="1">
      <alignment horizontal="center" vertical="center" wrapText="1"/>
    </xf>
    <xf numFmtId="0" fontId="20" fillId="0" borderId="77" xfId="43" quotePrefix="1" applyFont="1" applyBorder="1" applyAlignment="1">
      <alignment horizontal="center" vertical="center"/>
    </xf>
    <xf numFmtId="0" fontId="20" fillId="20" borderId="78" xfId="43" quotePrefix="1" applyFont="1" applyFill="1" applyBorder="1" applyAlignment="1">
      <alignment horizontal="center" vertical="center"/>
    </xf>
    <xf numFmtId="0" fontId="20" fillId="0" borderId="78" xfId="43" quotePrefix="1" applyFont="1" applyBorder="1" applyAlignment="1">
      <alignment horizontal="center" vertical="center"/>
    </xf>
    <xf numFmtId="0" fontId="20" fillId="0" borderId="78" xfId="43" quotePrefix="1" applyFont="1" applyBorder="1" applyAlignment="1">
      <alignment horizontal="left" vertical="center" indent="1"/>
    </xf>
    <xf numFmtId="0" fontId="20" fillId="3" borderId="78" xfId="43" quotePrefix="1" applyFont="1" applyFill="1" applyBorder="1" applyAlignment="1">
      <alignment horizontal="center" vertical="center"/>
    </xf>
    <xf numFmtId="0" fontId="20" fillId="0" borderId="79" xfId="43" quotePrefix="1" applyFont="1" applyBorder="1" applyAlignment="1">
      <alignment horizontal="center" vertical="center"/>
    </xf>
    <xf numFmtId="0" fontId="20" fillId="0" borderId="80" xfId="43" quotePrefix="1" applyFont="1" applyBorder="1" applyAlignment="1">
      <alignment horizontal="center" vertical="center"/>
    </xf>
    <xf numFmtId="0" fontId="20" fillId="20" borderId="81" xfId="43" quotePrefix="1" applyFont="1" applyFill="1" applyBorder="1" applyAlignment="1">
      <alignment horizontal="center" vertical="center"/>
    </xf>
    <xf numFmtId="0" fontId="20" fillId="0" borderId="81" xfId="43" quotePrefix="1" applyFont="1" applyBorder="1" applyAlignment="1">
      <alignment horizontal="center" vertical="center"/>
    </xf>
    <xf numFmtId="0" fontId="20" fillId="0" borderId="81" xfId="43" applyFont="1" applyBorder="1" applyAlignment="1">
      <alignment horizontal="left" vertical="center" indent="1"/>
    </xf>
    <xf numFmtId="0" fontId="20" fillId="3" borderId="81" xfId="43" quotePrefix="1" applyFont="1" applyFill="1" applyBorder="1" applyAlignment="1">
      <alignment horizontal="center" vertical="center"/>
    </xf>
    <xf numFmtId="0" fontId="20" fillId="0" borderId="82" xfId="43" quotePrefix="1" applyFont="1" applyBorder="1" applyAlignment="1">
      <alignment horizontal="center" vertical="center"/>
    </xf>
    <xf numFmtId="0" fontId="20" fillId="0" borderId="81" xfId="43" quotePrefix="1" applyFont="1" applyBorder="1" applyAlignment="1">
      <alignment horizontal="left" vertical="center" indent="1"/>
    </xf>
    <xf numFmtId="0" fontId="20" fillId="11" borderId="81" xfId="43" quotePrefix="1" applyFont="1" applyFill="1" applyBorder="1" applyAlignment="1">
      <alignment horizontal="center" vertical="center"/>
    </xf>
    <xf numFmtId="0" fontId="20" fillId="0" borderId="81" xfId="43" applyFont="1" applyBorder="1" applyAlignment="1">
      <alignment horizontal="center" vertical="center"/>
    </xf>
    <xf numFmtId="0" fontId="20" fillId="0" borderId="83" xfId="43" quotePrefix="1" applyFont="1" applyBorder="1" applyAlignment="1">
      <alignment horizontal="center" vertical="center"/>
    </xf>
    <xf numFmtId="0" fontId="20" fillId="20" borderId="84" xfId="43" quotePrefix="1" applyFont="1" applyFill="1" applyBorder="1" applyAlignment="1">
      <alignment horizontal="center" vertical="center"/>
    </xf>
    <xf numFmtId="0" fontId="20" fillId="0" borderId="84" xfId="43" quotePrefix="1" applyFont="1" applyBorder="1" applyAlignment="1">
      <alignment horizontal="center" vertical="center"/>
    </xf>
    <xf numFmtId="0" fontId="20" fillId="0" borderId="84" xfId="43" quotePrefix="1" applyFont="1" applyBorder="1" applyAlignment="1">
      <alignment horizontal="left" vertical="center" indent="1"/>
    </xf>
    <xf numFmtId="0" fontId="20" fillId="3" borderId="84" xfId="43" quotePrefix="1" applyFont="1" applyFill="1" applyBorder="1" applyAlignment="1">
      <alignment horizontal="center" vertical="center"/>
    </xf>
    <xf numFmtId="0" fontId="20" fillId="0" borderId="85" xfId="43" quotePrefix="1" applyFont="1" applyBorder="1" applyAlignment="1">
      <alignment horizontal="center" vertical="center"/>
    </xf>
    <xf numFmtId="0" fontId="23" fillId="3" borderId="12" xfId="0" applyFont="1" applyFill="1" applyBorder="1" applyAlignment="1">
      <alignment horizontal="left" vertical="center" wrapText="1"/>
    </xf>
    <xf numFmtId="0" fontId="18" fillId="3" borderId="12" xfId="0" applyFont="1" applyFill="1" applyBorder="1" applyAlignment="1">
      <alignment horizontal="left" vertical="center" wrapText="1"/>
    </xf>
    <xf numFmtId="0" fontId="18" fillId="3" borderId="28" xfId="0" applyFont="1" applyFill="1" applyBorder="1" applyAlignment="1">
      <alignment horizontal="left" vertical="center" wrapText="1"/>
    </xf>
    <xf numFmtId="0" fontId="18" fillId="3" borderId="24" xfId="0" applyFont="1" applyFill="1" applyBorder="1" applyAlignment="1">
      <alignment horizontal="left" vertical="center"/>
    </xf>
    <xf numFmtId="0" fontId="18" fillId="3" borderId="0" xfId="0" applyFont="1" applyFill="1" applyAlignment="1">
      <alignment horizontal="left" vertical="center"/>
    </xf>
    <xf numFmtId="172" fontId="0" fillId="3" borderId="1" xfId="0" applyNumberFormat="1" applyFill="1" applyBorder="1" applyAlignment="1">
      <alignment horizontal="center" vertical="center"/>
    </xf>
    <xf numFmtId="166" fontId="13" fillId="3" borderId="1" xfId="0" applyNumberFormat="1" applyFont="1" applyFill="1" applyBorder="1" applyAlignment="1">
      <alignment horizontal="center" vertical="center"/>
    </xf>
    <xf numFmtId="0" fontId="13" fillId="3" borderId="1" xfId="0" applyFont="1" applyFill="1" applyBorder="1" applyAlignment="1">
      <alignment horizontal="center" vertical="center"/>
    </xf>
    <xf numFmtId="0" fontId="21" fillId="3" borderId="1" xfId="43" quotePrefix="1" applyFont="1" applyFill="1" applyBorder="1" applyAlignment="1">
      <alignment horizontal="left" vertical="center" indent="1"/>
    </xf>
    <xf numFmtId="0" fontId="23" fillId="3" borderId="1" xfId="43" applyFont="1" applyFill="1" applyBorder="1" applyAlignment="1">
      <alignment horizontal="center" vertical="center"/>
    </xf>
    <xf numFmtId="2" fontId="23" fillId="3" borderId="1" xfId="43" applyNumberFormat="1" applyFont="1" applyFill="1" applyBorder="1" applyAlignment="1">
      <alignment horizontal="center" vertical="center"/>
    </xf>
    <xf numFmtId="166" fontId="23" fillId="3" borderId="1" xfId="43" applyNumberFormat="1" applyFont="1" applyFill="1" applyBorder="1" applyAlignment="1">
      <alignment horizontal="center" vertical="center"/>
    </xf>
    <xf numFmtId="2" fontId="21" fillId="3" borderId="1" xfId="43" quotePrefix="1" applyNumberFormat="1" applyFont="1" applyFill="1" applyBorder="1" applyAlignment="1">
      <alignment horizontal="center" vertical="center"/>
    </xf>
    <xf numFmtId="166" fontId="21" fillId="3" borderId="1" xfId="43" quotePrefix="1" applyNumberFormat="1" applyFont="1" applyFill="1" applyBorder="1" applyAlignment="1">
      <alignment horizontal="center" vertical="center"/>
    </xf>
    <xf numFmtId="166" fontId="23" fillId="3" borderId="1" xfId="43" applyNumberFormat="1" applyFont="1" applyFill="1" applyBorder="1" applyAlignment="1">
      <alignment horizontal="left" vertical="center" indent="3"/>
    </xf>
    <xf numFmtId="166" fontId="24" fillId="3" borderId="1" xfId="43" applyNumberFormat="1" applyFont="1" applyFill="1" applyBorder="1" applyAlignment="1">
      <alignment horizontal="center" vertical="center"/>
    </xf>
    <xf numFmtId="166" fontId="23" fillId="3" borderId="1" xfId="43" applyNumberFormat="1" applyFont="1" applyFill="1" applyBorder="1" applyAlignment="1">
      <alignment vertical="center"/>
    </xf>
    <xf numFmtId="170" fontId="18" fillId="3" borderId="22" xfId="35" applyNumberFormat="1" applyFont="1" applyFill="1" applyBorder="1" applyAlignment="1">
      <alignment horizontal="center" vertical="center"/>
    </xf>
    <xf numFmtId="0" fontId="24" fillId="3" borderId="1" xfId="0" applyFont="1" applyFill="1" applyBorder="1" applyAlignment="1">
      <alignment horizontal="center" vertical="center" wrapText="1"/>
    </xf>
    <xf numFmtId="0" fontId="9" fillId="0" borderId="0" xfId="106"/>
    <xf numFmtId="0" fontId="51" fillId="0" borderId="2" xfId="106" applyFont="1" applyBorder="1" applyAlignment="1">
      <alignment horizontal="center" vertical="center"/>
    </xf>
    <xf numFmtId="0" fontId="52" fillId="0" borderId="1" xfId="106" applyFont="1" applyBorder="1" applyAlignment="1" applyProtection="1">
      <alignment horizontal="left" vertical="center"/>
      <protection hidden="1"/>
    </xf>
    <xf numFmtId="0" fontId="9" fillId="0" borderId="1" xfId="106" applyBorder="1" applyAlignment="1">
      <alignment vertical="center"/>
    </xf>
    <xf numFmtId="0" fontId="9" fillId="0" borderId="10" xfId="106" applyBorder="1" applyAlignment="1">
      <alignment vertical="center"/>
    </xf>
    <xf numFmtId="0" fontId="50" fillId="3" borderId="5" xfId="106" applyFont="1" applyFill="1" applyBorder="1" applyAlignment="1">
      <alignment horizontal="center" vertical="center" wrapText="1"/>
    </xf>
    <xf numFmtId="0" fontId="50" fillId="3" borderId="6" xfId="106" applyFont="1" applyFill="1" applyBorder="1" applyAlignment="1">
      <alignment horizontal="center" vertical="center" wrapText="1"/>
    </xf>
    <xf numFmtId="0" fontId="50" fillId="3" borderId="24" xfId="106" applyFont="1" applyFill="1" applyBorder="1" applyAlignment="1">
      <alignment horizontal="center" vertical="center" wrapText="1"/>
    </xf>
    <xf numFmtId="0" fontId="50" fillId="3" borderId="54" xfId="106" applyFont="1" applyFill="1" applyBorder="1" applyAlignment="1">
      <alignment horizontal="center" vertical="center"/>
    </xf>
    <xf numFmtId="0" fontId="53" fillId="3" borderId="29" xfId="106" applyFont="1" applyFill="1" applyBorder="1" applyAlignment="1" applyProtection="1">
      <alignment horizontal="left" vertical="center"/>
      <protection hidden="1"/>
    </xf>
    <xf numFmtId="0" fontId="50" fillId="3" borderId="29" xfId="106" applyFont="1" applyFill="1" applyBorder="1" applyAlignment="1">
      <alignment horizontal="center" vertical="center"/>
    </xf>
    <xf numFmtId="0" fontId="50" fillId="3" borderId="29" xfId="106" applyFont="1" applyFill="1" applyBorder="1" applyAlignment="1">
      <alignment horizontal="center" vertical="center" wrapText="1"/>
    </xf>
    <xf numFmtId="0" fontId="50" fillId="3" borderId="39" xfId="106" applyFont="1" applyFill="1" applyBorder="1" applyAlignment="1">
      <alignment horizontal="center" vertical="center" wrapText="1"/>
    </xf>
    <xf numFmtId="0" fontId="50" fillId="3" borderId="31" xfId="106" applyFont="1" applyFill="1" applyBorder="1" applyAlignment="1">
      <alignment horizontal="center" vertical="center"/>
    </xf>
    <xf numFmtId="0" fontId="18" fillId="0" borderId="14" xfId="106" applyFont="1" applyBorder="1" applyAlignment="1" applyProtection="1">
      <alignment horizontal="center" vertical="center"/>
      <protection hidden="1"/>
    </xf>
    <xf numFmtId="0" fontId="51" fillId="3" borderId="2" xfId="106" applyFont="1" applyFill="1" applyBorder="1" applyAlignment="1">
      <alignment horizontal="center" vertical="center"/>
    </xf>
    <xf numFmtId="0" fontId="51" fillId="3" borderId="1" xfId="106" applyFont="1" applyFill="1" applyBorder="1" applyAlignment="1" applyProtection="1">
      <alignment horizontal="left" vertical="center"/>
      <protection hidden="1"/>
    </xf>
    <xf numFmtId="0" fontId="18" fillId="3" borderId="1" xfId="106" applyFont="1" applyFill="1" applyBorder="1" applyAlignment="1" applyProtection="1">
      <alignment horizontal="center" vertical="center"/>
      <protection hidden="1"/>
    </xf>
    <xf numFmtId="1" fontId="51" fillId="3" borderId="1" xfId="106" applyNumberFormat="1" applyFont="1" applyFill="1" applyBorder="1" applyAlignment="1" applyProtection="1">
      <alignment horizontal="center" vertical="center"/>
      <protection hidden="1"/>
    </xf>
    <xf numFmtId="1" fontId="9" fillId="3" borderId="1" xfId="106" applyNumberFormat="1" applyFill="1" applyBorder="1" applyAlignment="1" applyProtection="1">
      <alignment horizontal="center" vertical="center"/>
      <protection hidden="1"/>
    </xf>
    <xf numFmtId="1" fontId="18" fillId="3" borderId="1" xfId="106" applyNumberFormat="1" applyFont="1" applyFill="1" applyBorder="1" applyAlignment="1">
      <alignment horizontal="center" vertical="center"/>
    </xf>
    <xf numFmtId="0" fontId="18" fillId="3" borderId="14" xfId="106" applyFont="1" applyFill="1" applyBorder="1" applyAlignment="1" applyProtection="1">
      <alignment horizontal="center" vertical="center"/>
      <protection hidden="1"/>
    </xf>
    <xf numFmtId="1" fontId="45" fillId="3" borderId="10" xfId="106" applyNumberFormat="1" applyFont="1" applyFill="1" applyBorder="1" applyAlignment="1">
      <alignment horizontal="center" vertical="center"/>
    </xf>
    <xf numFmtId="0" fontId="18" fillId="0" borderId="2" xfId="106" applyFont="1" applyBorder="1" applyAlignment="1">
      <alignment horizontal="center" vertical="center"/>
    </xf>
    <xf numFmtId="0" fontId="18" fillId="3" borderId="1" xfId="106" applyFont="1" applyFill="1" applyBorder="1" applyAlignment="1">
      <alignment horizontal="left" vertical="center"/>
    </xf>
    <xf numFmtId="1" fontId="9" fillId="3" borderId="1" xfId="106" applyNumberFormat="1" applyFill="1" applyBorder="1" applyAlignment="1">
      <alignment horizontal="center" vertical="center"/>
    </xf>
    <xf numFmtId="1" fontId="45" fillId="3" borderId="10" xfId="106" applyNumberFormat="1" applyFont="1" applyFill="1" applyBorder="1" applyAlignment="1">
      <alignment horizontal="center" vertical="center" wrapText="1"/>
    </xf>
    <xf numFmtId="0" fontId="9" fillId="3" borderId="1" xfId="106" applyFill="1" applyBorder="1" applyAlignment="1">
      <alignment horizontal="center" vertical="center"/>
    </xf>
    <xf numFmtId="166" fontId="9" fillId="0" borderId="1" xfId="106" applyNumberFormat="1" applyBorder="1" applyAlignment="1">
      <alignment horizontal="center"/>
    </xf>
    <xf numFmtId="1" fontId="9" fillId="0" borderId="1" xfId="106" applyNumberFormat="1" applyBorder="1" applyAlignment="1">
      <alignment horizontal="center" vertical="center"/>
    </xf>
    <xf numFmtId="0" fontId="18" fillId="0" borderId="8" xfId="106" applyFont="1" applyBorder="1" applyAlignment="1">
      <alignment horizontal="center" vertical="center"/>
    </xf>
    <xf numFmtId="0" fontId="23" fillId="10" borderId="4" xfId="106" applyFont="1" applyFill="1" applyBorder="1" applyAlignment="1">
      <alignment horizontal="left" vertical="center"/>
    </xf>
    <xf numFmtId="0" fontId="56" fillId="0" borderId="4" xfId="106" applyFont="1" applyBorder="1" applyAlignment="1">
      <alignment vertical="center"/>
    </xf>
    <xf numFmtId="0" fontId="54" fillId="3" borderId="4" xfId="106" applyFont="1" applyFill="1" applyBorder="1" applyAlignment="1">
      <alignment horizontal="center" vertical="center" wrapText="1"/>
    </xf>
    <xf numFmtId="1" fontId="54" fillId="3" borderId="4" xfId="106" applyNumberFormat="1" applyFont="1" applyFill="1" applyBorder="1" applyAlignment="1">
      <alignment horizontal="center" vertical="center" wrapText="1"/>
    </xf>
    <xf numFmtId="0" fontId="54" fillId="3" borderId="11" xfId="106" applyFont="1" applyFill="1" applyBorder="1" applyAlignment="1">
      <alignment horizontal="center" vertical="center" wrapText="1"/>
    </xf>
    <xf numFmtId="0" fontId="18" fillId="0" borderId="13" xfId="106" applyFont="1" applyBorder="1" applyAlignment="1">
      <alignment horizontal="center" vertical="center"/>
    </xf>
    <xf numFmtId="0" fontId="51" fillId="3" borderId="14" xfId="106" applyFont="1" applyFill="1" applyBorder="1" applyAlignment="1" applyProtection="1">
      <alignment horizontal="left" vertical="center"/>
      <protection hidden="1"/>
    </xf>
    <xf numFmtId="0" fontId="18" fillId="0" borderId="14" xfId="106" applyFont="1" applyBorder="1" applyAlignment="1">
      <alignment horizontal="center" vertical="center"/>
    </xf>
    <xf numFmtId="1" fontId="9" fillId="3" borderId="14" xfId="106" applyNumberFormat="1" applyFill="1" applyBorder="1" applyAlignment="1" applyProtection="1">
      <alignment horizontal="center" vertical="center"/>
      <protection hidden="1"/>
    </xf>
    <xf numFmtId="1" fontId="45" fillId="3" borderId="16" xfId="106" applyNumberFormat="1" applyFont="1" applyFill="1" applyBorder="1" applyAlignment="1">
      <alignment horizontal="center" vertical="center" wrapText="1"/>
    </xf>
    <xf numFmtId="0" fontId="18" fillId="3" borderId="1" xfId="104" applyFont="1" applyFill="1" applyBorder="1" applyAlignment="1" applyProtection="1">
      <alignment horizontal="center" vertical="center"/>
      <protection hidden="1"/>
    </xf>
    <xf numFmtId="0" fontId="18" fillId="0" borderId="1" xfId="104" applyFont="1" applyBorder="1" applyAlignment="1">
      <alignment horizontal="center" vertical="center"/>
    </xf>
    <xf numFmtId="0" fontId="18" fillId="0" borderId="1" xfId="106" applyFont="1" applyBorder="1" applyAlignment="1">
      <alignment horizontal="center" vertical="center"/>
    </xf>
    <xf numFmtId="0" fontId="57" fillId="3" borderId="1" xfId="106" applyFont="1" applyFill="1" applyBorder="1" applyAlignment="1">
      <alignment horizontal="center" vertical="center"/>
    </xf>
    <xf numFmtId="0" fontId="18" fillId="3" borderId="4" xfId="106" applyFont="1" applyFill="1" applyBorder="1" applyAlignment="1" applyProtection="1">
      <alignment horizontal="center" vertical="center"/>
      <protection hidden="1"/>
    </xf>
    <xf numFmtId="0" fontId="23" fillId="0" borderId="14" xfId="106" applyFont="1" applyBorder="1" applyAlignment="1">
      <alignment horizontal="center" vertical="center"/>
    </xf>
    <xf numFmtId="1" fontId="13" fillId="3" borderId="14" xfId="106" applyNumberFormat="1" applyFont="1" applyFill="1" applyBorder="1" applyAlignment="1" applyProtection="1">
      <alignment horizontal="center" vertical="center"/>
      <protection hidden="1"/>
    </xf>
    <xf numFmtId="1" fontId="18" fillId="0" borderId="1" xfId="106" applyNumberFormat="1" applyFont="1" applyBorder="1" applyAlignment="1">
      <alignment horizontal="center" vertical="center"/>
    </xf>
    <xf numFmtId="0" fontId="23" fillId="3" borderId="1" xfId="106" applyFont="1" applyFill="1" applyBorder="1" applyAlignment="1">
      <alignment horizontal="left" vertical="center"/>
    </xf>
    <xf numFmtId="1" fontId="58" fillId="3" borderId="4" xfId="106" applyNumberFormat="1" applyFont="1" applyFill="1" applyBorder="1" applyAlignment="1">
      <alignment horizontal="center" vertical="center"/>
    </xf>
    <xf numFmtId="0" fontId="58" fillId="3" borderId="4" xfId="106" applyFont="1" applyFill="1" applyBorder="1" applyAlignment="1">
      <alignment horizontal="center" vertical="center"/>
    </xf>
    <xf numFmtId="0" fontId="58" fillId="3" borderId="11" xfId="106" applyFont="1" applyFill="1" applyBorder="1" applyAlignment="1">
      <alignment horizontal="center" vertical="center"/>
    </xf>
    <xf numFmtId="0" fontId="51" fillId="3" borderId="9" xfId="106" applyFont="1" applyFill="1" applyBorder="1" applyAlignment="1" applyProtection="1">
      <alignment horizontal="left" vertical="center"/>
      <protection hidden="1"/>
    </xf>
    <xf numFmtId="172" fontId="58" fillId="3" borderId="4" xfId="106" applyNumberFormat="1" applyFont="1" applyFill="1" applyBorder="1" applyAlignment="1">
      <alignment horizontal="center" vertical="center"/>
    </xf>
    <xf numFmtId="0" fontId="51" fillId="0" borderId="51" xfId="106" applyFont="1" applyBorder="1" applyAlignment="1">
      <alignment horizontal="center" vertical="center"/>
    </xf>
    <xf numFmtId="0" fontId="23" fillId="10" borderId="52" xfId="106" applyFont="1" applyFill="1" applyBorder="1" applyAlignment="1">
      <alignment horizontal="left" vertical="center"/>
    </xf>
    <xf numFmtId="0" fontId="18" fillId="0" borderId="52" xfId="106" applyFont="1" applyBorder="1" applyAlignment="1" applyProtection="1">
      <alignment horizontal="center" vertical="center"/>
      <protection hidden="1"/>
    </xf>
    <xf numFmtId="0" fontId="23" fillId="0" borderId="52" xfId="106" applyFont="1" applyBorder="1" applyAlignment="1" applyProtection="1">
      <alignment horizontal="center" vertical="center"/>
      <protection hidden="1"/>
    </xf>
    <xf numFmtId="1" fontId="23" fillId="0" borderId="52" xfId="106" applyNumberFormat="1" applyFont="1" applyBorder="1" applyAlignment="1" applyProtection="1">
      <alignment horizontal="center" vertical="center"/>
      <protection hidden="1"/>
    </xf>
    <xf numFmtId="0" fontId="23" fillId="0" borderId="53" xfId="106" applyFont="1" applyBorder="1" applyAlignment="1" applyProtection="1">
      <alignment horizontal="center" vertical="center"/>
      <protection hidden="1"/>
    </xf>
    <xf numFmtId="9" fontId="9" fillId="3" borderId="1" xfId="95" applyFill="1" applyBorder="1" applyAlignment="1" applyProtection="1">
      <alignment horizontal="center" vertical="center"/>
      <protection hidden="1"/>
    </xf>
    <xf numFmtId="169" fontId="13" fillId="0" borderId="3" xfId="0" applyNumberFormat="1" applyFont="1" applyBorder="1" applyAlignment="1">
      <alignment horizontal="center" vertical="center" wrapText="1"/>
    </xf>
    <xf numFmtId="169" fontId="13" fillId="0" borderId="3" xfId="0" applyNumberFormat="1" applyFont="1" applyBorder="1" applyAlignment="1">
      <alignment horizontal="center" vertical="center"/>
    </xf>
    <xf numFmtId="0" fontId="20" fillId="4" borderId="81" xfId="43" quotePrefix="1" applyFont="1" applyFill="1" applyBorder="1" applyAlignment="1">
      <alignment horizontal="center" vertical="center"/>
    </xf>
    <xf numFmtId="0" fontId="20" fillId="4" borderId="81" xfId="43" quotePrefix="1" applyFont="1" applyFill="1" applyBorder="1" applyAlignment="1">
      <alignment horizontal="left" vertical="center" indent="1"/>
    </xf>
    <xf numFmtId="0" fontId="29" fillId="3" borderId="2" xfId="95" applyNumberFormat="1" applyFont="1" applyFill="1" applyBorder="1" applyAlignment="1">
      <alignment horizontal="center" vertical="top"/>
    </xf>
    <xf numFmtId="0" fontId="23" fillId="19" borderId="1" xfId="119" applyFont="1" applyFill="1" applyBorder="1" applyAlignment="1">
      <alignment horizontal="center" vertical="center"/>
    </xf>
    <xf numFmtId="0" fontId="23" fillId="19" borderId="1" xfId="119" applyFont="1" applyFill="1" applyBorder="1" applyAlignment="1">
      <alignment horizontal="center" vertical="center" wrapText="1"/>
    </xf>
    <xf numFmtId="0" fontId="18" fillId="3" borderId="1" xfId="119" applyFont="1" applyFill="1" applyBorder="1" applyAlignment="1">
      <alignment horizontal="center" vertical="center" wrapText="1"/>
    </xf>
    <xf numFmtId="0" fontId="18" fillId="3" borderId="1" xfId="119" applyFont="1" applyFill="1" applyBorder="1" applyAlignment="1">
      <alignment horizontal="left" vertical="center" wrapText="1"/>
    </xf>
    <xf numFmtId="0" fontId="18" fillId="3" borderId="1" xfId="119" applyFont="1" applyFill="1" applyBorder="1" applyAlignment="1">
      <alignment vertical="center" wrapText="1"/>
    </xf>
    <xf numFmtId="0" fontId="18" fillId="3" borderId="1" xfId="119" applyFont="1" applyFill="1" applyBorder="1" applyAlignment="1">
      <alignment vertical="center"/>
    </xf>
    <xf numFmtId="0" fontId="18" fillId="3" borderId="1" xfId="119" applyFont="1" applyFill="1" applyBorder="1" applyAlignment="1">
      <alignment horizontal="center" vertical="center"/>
    </xf>
    <xf numFmtId="0" fontId="0" fillId="3" borderId="1" xfId="0" quotePrefix="1" applyFill="1" applyBorder="1" applyAlignment="1">
      <alignment horizontal="center" vertical="center" wrapText="1"/>
    </xf>
    <xf numFmtId="0" fontId="18" fillId="3" borderId="1" xfId="119" applyFont="1" applyFill="1" applyBorder="1" applyAlignment="1">
      <alignment horizontal="left" vertical="center"/>
    </xf>
    <xf numFmtId="14" fontId="18" fillId="3" borderId="1" xfId="119" applyNumberFormat="1" applyFont="1" applyFill="1" applyBorder="1" applyAlignment="1">
      <alignment horizontal="center" vertical="center"/>
    </xf>
    <xf numFmtId="0" fontId="18" fillId="3" borderId="1" xfId="119" quotePrefix="1" applyFont="1" applyFill="1" applyBorder="1" applyAlignment="1">
      <alignment horizontal="center" vertical="center" wrapText="1"/>
    </xf>
    <xf numFmtId="0" fontId="23" fillId="12" borderId="1" xfId="119" applyFont="1" applyFill="1" applyBorder="1" applyAlignment="1">
      <alignment horizontal="center" vertical="center"/>
    </xf>
    <xf numFmtId="0" fontId="23" fillId="11" borderId="1" xfId="119" applyFont="1" applyFill="1" applyBorder="1" applyAlignment="1">
      <alignment horizontal="center" vertical="center"/>
    </xf>
    <xf numFmtId="0" fontId="18" fillId="11" borderId="1" xfId="119" applyFont="1" applyFill="1" applyBorder="1" applyAlignment="1">
      <alignment horizontal="center" vertical="center" wrapText="1"/>
    </xf>
    <xf numFmtId="0" fontId="0" fillId="11" borderId="0" xfId="0" applyFill="1"/>
    <xf numFmtId="166" fontId="0" fillId="11" borderId="0" xfId="0" applyNumberFormat="1" applyFill="1" applyAlignment="1">
      <alignment horizontal="center" vertical="center"/>
    </xf>
    <xf numFmtId="0" fontId="22" fillId="30" borderId="1" xfId="43" quotePrefix="1" applyFont="1" applyFill="1" applyBorder="1" applyAlignment="1">
      <alignment horizontal="center" vertical="center"/>
    </xf>
    <xf numFmtId="0" fontId="21" fillId="30" borderId="1" xfId="43" quotePrefix="1" applyFont="1" applyFill="1" applyBorder="1" applyAlignment="1">
      <alignment horizontal="center" vertical="center"/>
    </xf>
    <xf numFmtId="0" fontId="21" fillId="30" borderId="1" xfId="43" quotePrefix="1" applyFont="1" applyFill="1" applyBorder="1" applyAlignment="1">
      <alignment horizontal="left" vertical="center" indent="1"/>
    </xf>
    <xf numFmtId="166" fontId="23" fillId="30" borderId="1" xfId="43" applyNumberFormat="1" applyFont="1" applyFill="1" applyBorder="1" applyAlignment="1">
      <alignment horizontal="center" vertical="center"/>
    </xf>
    <xf numFmtId="176" fontId="23" fillId="30" borderId="1" xfId="43" applyNumberFormat="1" applyFont="1" applyFill="1" applyBorder="1" applyAlignment="1">
      <alignment horizontal="center" vertical="center"/>
    </xf>
    <xf numFmtId="0" fontId="22" fillId="30" borderId="0" xfId="43" applyFont="1" applyFill="1" applyAlignment="1">
      <alignment horizontal="center" vertical="center"/>
    </xf>
    <xf numFmtId="2" fontId="21" fillId="30" borderId="1" xfId="43" quotePrefix="1" applyNumberFormat="1" applyFont="1" applyFill="1" applyBorder="1" applyAlignment="1">
      <alignment horizontal="center" vertical="center"/>
    </xf>
    <xf numFmtId="15" fontId="0" fillId="11" borderId="1" xfId="0" applyNumberFormat="1" applyFill="1" applyBorder="1" applyAlignment="1">
      <alignment horizontal="center" vertical="center"/>
    </xf>
    <xf numFmtId="0" fontId="0" fillId="11" borderId="1" xfId="0" applyFill="1" applyBorder="1" applyAlignment="1">
      <alignment horizontal="left" vertical="center"/>
    </xf>
    <xf numFmtId="1" fontId="29" fillId="0" borderId="2" xfId="95" applyNumberFormat="1" applyFont="1" applyBorder="1" applyAlignment="1">
      <alignment horizontal="center" vertical="top"/>
    </xf>
    <xf numFmtId="1" fontId="29" fillId="0" borderId="1" xfId="95" applyNumberFormat="1" applyFont="1" applyBorder="1" applyAlignment="1">
      <alignment horizontal="center" vertical="top"/>
    </xf>
    <xf numFmtId="1" fontId="29" fillId="0" borderId="10" xfId="95" applyNumberFormat="1" applyFont="1" applyBorder="1" applyAlignment="1">
      <alignment horizontal="center" vertical="top"/>
    </xf>
    <xf numFmtId="9" fontId="0" fillId="0" borderId="22" xfId="0" applyNumberFormat="1" applyBorder="1" applyAlignment="1">
      <alignment horizontal="center" vertical="center"/>
    </xf>
    <xf numFmtId="166" fontId="17" fillId="12" borderId="1" xfId="0" applyNumberFormat="1" applyFont="1" applyFill="1" applyBorder="1" applyAlignment="1">
      <alignment horizontal="center"/>
    </xf>
    <xf numFmtId="0" fontId="18" fillId="2" borderId="0" xfId="35" applyFont="1" applyFill="1" applyAlignment="1">
      <alignment vertical="center"/>
    </xf>
    <xf numFmtId="0" fontId="0" fillId="0" borderId="16" xfId="0" applyBorder="1" applyAlignment="1">
      <alignment vertical="center"/>
    </xf>
    <xf numFmtId="166" fontId="18" fillId="3" borderId="1" xfId="0" applyNumberFormat="1" applyFont="1" applyFill="1" applyBorder="1" applyAlignment="1">
      <alignment horizontal="center" vertical="center"/>
    </xf>
    <xf numFmtId="0" fontId="18" fillId="0" borderId="3" xfId="106" applyFont="1" applyBorder="1" applyAlignment="1">
      <alignment horizontal="center" vertical="center"/>
    </xf>
    <xf numFmtId="0" fontId="18" fillId="0" borderId="7" xfId="106" applyFont="1" applyBorder="1" applyAlignment="1">
      <alignment horizontal="center" vertical="center"/>
    </xf>
    <xf numFmtId="166" fontId="45" fillId="0" borderId="3" xfId="61" applyNumberFormat="1" applyFont="1" applyBorder="1" applyAlignment="1">
      <alignment horizontal="left" vertical="center"/>
    </xf>
    <xf numFmtId="0" fontId="18" fillId="3" borderId="3" xfId="104" applyFont="1" applyFill="1" applyBorder="1" applyAlignment="1" applyProtection="1">
      <alignment horizontal="center" vertical="center"/>
      <protection hidden="1"/>
    </xf>
    <xf numFmtId="0" fontId="18" fillId="0" borderId="3" xfId="104" applyFont="1" applyBorder="1" applyAlignment="1">
      <alignment horizontal="center" vertical="center"/>
    </xf>
    <xf numFmtId="0" fontId="9" fillId="3" borderId="3" xfId="106" applyFill="1" applyBorder="1" applyAlignment="1">
      <alignment horizontal="center" vertical="center"/>
    </xf>
    <xf numFmtId="9" fontId="9" fillId="3" borderId="3" xfId="95" applyFill="1" applyBorder="1" applyAlignment="1" applyProtection="1">
      <alignment horizontal="center" vertical="center"/>
      <protection hidden="1"/>
    </xf>
    <xf numFmtId="1" fontId="45" fillId="3" borderId="28" xfId="106" applyNumberFormat="1" applyFont="1" applyFill="1" applyBorder="1" applyAlignment="1">
      <alignment horizontal="center" vertical="center" wrapText="1"/>
    </xf>
    <xf numFmtId="0" fontId="18" fillId="0" borderId="5" xfId="106" applyFont="1" applyBorder="1" applyAlignment="1">
      <alignment horizontal="center" vertical="center"/>
    </xf>
    <xf numFmtId="0" fontId="23" fillId="10" borderId="6" xfId="106" applyFont="1" applyFill="1" applyBorder="1" applyAlignment="1">
      <alignment horizontal="left" vertical="center"/>
    </xf>
    <xf numFmtId="0" fontId="18" fillId="3" borderId="6" xfId="106" applyFont="1" applyFill="1" applyBorder="1" applyAlignment="1" applyProtection="1">
      <alignment horizontal="center" vertical="center"/>
      <protection hidden="1"/>
    </xf>
    <xf numFmtId="0" fontId="23" fillId="0" borderId="6" xfId="106" applyFont="1" applyBorder="1" applyAlignment="1">
      <alignment horizontal="center" vertical="center"/>
    </xf>
    <xf numFmtId="0" fontId="23" fillId="0" borderId="24" xfId="106" applyFont="1" applyBorder="1" applyAlignment="1">
      <alignment horizontal="center" vertical="center"/>
    </xf>
    <xf numFmtId="0" fontId="22" fillId="3" borderId="22" xfId="119" applyFont="1" applyFill="1" applyBorder="1" applyAlignment="1">
      <alignment horizontal="left" vertical="center"/>
    </xf>
    <xf numFmtId="0" fontId="22" fillId="3" borderId="20" xfId="119" applyFont="1" applyFill="1" applyBorder="1" applyAlignment="1">
      <alignment horizontal="left" vertical="center"/>
    </xf>
    <xf numFmtId="0" fontId="22" fillId="3" borderId="33" xfId="119" applyFont="1" applyFill="1" applyBorder="1" applyAlignment="1">
      <alignment horizontal="left" vertical="center"/>
    </xf>
    <xf numFmtId="0" fontId="22" fillId="21" borderId="1" xfId="43" quotePrefix="1" applyFont="1" applyFill="1" applyBorder="1" applyAlignment="1">
      <alignment horizontal="center" vertical="center"/>
    </xf>
    <xf numFmtId="0" fontId="21" fillId="21" borderId="1" xfId="43" quotePrefix="1" applyFont="1" applyFill="1" applyBorder="1" applyAlignment="1">
      <alignment horizontal="left" vertical="center" indent="1"/>
    </xf>
    <xf numFmtId="166" fontId="23" fillId="21" borderId="1" xfId="43" applyNumberFormat="1" applyFont="1" applyFill="1" applyBorder="1" applyAlignment="1">
      <alignment horizontal="center" vertical="center"/>
    </xf>
    <xf numFmtId="0" fontId="22" fillId="21" borderId="0" xfId="43" applyFont="1" applyFill="1" applyAlignment="1">
      <alignment horizontal="center" vertical="center"/>
    </xf>
    <xf numFmtId="0" fontId="29" fillId="3" borderId="86" xfId="99" applyFont="1" applyFill="1" applyBorder="1" applyAlignment="1">
      <alignment horizontal="left" vertical="center"/>
    </xf>
    <xf numFmtId="0" fontId="18" fillId="3" borderId="22" xfId="119" applyFont="1" applyFill="1" applyBorder="1" applyAlignment="1">
      <alignment horizontal="center" vertical="center" wrapText="1"/>
    </xf>
    <xf numFmtId="0" fontId="0" fillId="3" borderId="20" xfId="0" quotePrefix="1" applyFill="1" applyBorder="1" applyAlignment="1">
      <alignment horizontal="center" vertical="center" wrapText="1"/>
    </xf>
    <xf numFmtId="0" fontId="18" fillId="3" borderId="20" xfId="119" quotePrefix="1" applyFont="1" applyFill="1" applyBorder="1" applyAlignment="1">
      <alignment horizontal="center" vertical="center" wrapText="1"/>
    </xf>
    <xf numFmtId="0" fontId="18" fillId="3" borderId="20" xfId="119" applyFont="1" applyFill="1" applyBorder="1" applyAlignment="1">
      <alignment horizontal="left" vertical="center" wrapText="1"/>
    </xf>
    <xf numFmtId="0" fontId="18" fillId="3" borderId="20" xfId="119" applyFont="1" applyFill="1" applyBorder="1" applyAlignment="1">
      <alignment horizontal="left" vertical="center"/>
    </xf>
    <xf numFmtId="14" fontId="18" fillId="3" borderId="20" xfId="119" applyNumberFormat="1" applyFont="1" applyFill="1" applyBorder="1" applyAlignment="1">
      <alignment horizontal="center" vertical="center"/>
    </xf>
    <xf numFmtId="0" fontId="18" fillId="3" borderId="20" xfId="119" applyFont="1" applyFill="1" applyBorder="1" applyAlignment="1">
      <alignment horizontal="center" vertical="center" wrapText="1"/>
    </xf>
    <xf numFmtId="0" fontId="18" fillId="3" borderId="33" xfId="119" applyFont="1" applyFill="1" applyBorder="1" applyAlignment="1">
      <alignment horizontal="left" vertical="center" wrapText="1"/>
    </xf>
    <xf numFmtId="0" fontId="0" fillId="3" borderId="1" xfId="98" applyNumberFormat="1" applyFont="1" applyFill="1" applyBorder="1" applyAlignment="1">
      <alignment horizontal="center" vertical="center"/>
    </xf>
    <xf numFmtId="0" fontId="13" fillId="11" borderId="0" xfId="0" applyFont="1" applyFill="1" applyAlignment="1">
      <alignment horizontal="right" vertical="center"/>
    </xf>
    <xf numFmtId="175" fontId="13" fillId="11" borderId="0" xfId="0" applyNumberFormat="1" applyFont="1" applyFill="1" applyAlignment="1">
      <alignment horizontal="center" vertical="center"/>
    </xf>
    <xf numFmtId="166" fontId="13" fillId="0" borderId="0" xfId="0" applyNumberFormat="1" applyFont="1" applyAlignment="1">
      <alignment vertical="center"/>
    </xf>
    <xf numFmtId="0" fontId="23" fillId="2" borderId="10" xfId="35" applyFont="1" applyFill="1" applyBorder="1" applyAlignment="1">
      <alignment vertical="center" wrapText="1"/>
    </xf>
    <xf numFmtId="0" fontId="44" fillId="0" borderId="1" xfId="0" applyFont="1" applyBorder="1"/>
    <xf numFmtId="166" fontId="0" fillId="0" borderId="1" xfId="0" applyNumberFormat="1" applyBorder="1"/>
    <xf numFmtId="0" fontId="18" fillId="0" borderId="2" xfId="0" applyFont="1" applyBorder="1" applyAlignment="1">
      <alignment horizontal="center"/>
    </xf>
    <xf numFmtId="0" fontId="18" fillId="0" borderId="1" xfId="0" applyFont="1" applyBorder="1" applyAlignment="1">
      <alignment horizontal="left"/>
    </xf>
    <xf numFmtId="166" fontId="18" fillId="0" borderId="1" xfId="0" applyNumberFormat="1" applyFont="1" applyBorder="1"/>
    <xf numFmtId="0" fontId="18" fillId="0" borderId="1" xfId="0" applyFont="1" applyBorder="1"/>
    <xf numFmtId="0" fontId="44" fillId="0" borderId="2" xfId="0" applyFont="1" applyBorder="1" applyAlignment="1">
      <alignment horizontal="center"/>
    </xf>
    <xf numFmtId="1" fontId="0" fillId="0" borderId="22" xfId="0" applyNumberFormat="1" applyBorder="1" applyAlignment="1">
      <alignment horizontal="center" vertical="center"/>
    </xf>
    <xf numFmtId="165" fontId="0" fillId="0" borderId="22" xfId="0" applyNumberFormat="1" applyBorder="1" applyAlignment="1">
      <alignment horizontal="center" vertical="center"/>
    </xf>
    <xf numFmtId="0" fontId="0" fillId="3" borderId="10" xfId="0" applyFill="1" applyBorder="1" applyAlignment="1">
      <alignment vertical="center"/>
    </xf>
    <xf numFmtId="0" fontId="0" fillId="3" borderId="31" xfId="0" applyFill="1" applyBorder="1" applyAlignment="1">
      <alignment vertical="center"/>
    </xf>
    <xf numFmtId="0" fontId="13" fillId="0" borderId="9" xfId="0" applyFont="1" applyBorder="1"/>
    <xf numFmtId="0" fontId="0" fillId="0" borderId="9" xfId="0" applyBorder="1"/>
    <xf numFmtId="0" fontId="29" fillId="5" borderId="0" xfId="99" applyFont="1" applyFill="1" applyAlignment="1">
      <alignment horizontal="center" vertical="center"/>
    </xf>
    <xf numFmtId="166" fontId="13" fillId="6" borderId="0" xfId="0" applyNumberFormat="1" applyFont="1" applyFill="1" applyAlignment="1">
      <alignment vertical="center"/>
    </xf>
    <xf numFmtId="177" fontId="29" fillId="9" borderId="10" xfId="98" applyNumberFormat="1" applyFont="1" applyFill="1" applyBorder="1" applyAlignment="1">
      <alignment horizontal="center" vertical="center"/>
    </xf>
    <xf numFmtId="177" fontId="29" fillId="9" borderId="2" xfId="98" applyNumberFormat="1" applyFont="1" applyFill="1" applyBorder="1" applyAlignment="1">
      <alignment horizontal="center" vertical="center"/>
    </xf>
    <xf numFmtId="177" fontId="29" fillId="9" borderId="1" xfId="98" applyNumberFormat="1" applyFont="1" applyFill="1" applyBorder="1" applyAlignment="1">
      <alignment horizontal="center" vertical="center"/>
    </xf>
    <xf numFmtId="166" fontId="18" fillId="0" borderId="4" xfId="0" applyNumberFormat="1" applyFont="1" applyBorder="1"/>
    <xf numFmtId="0" fontId="43" fillId="0" borderId="81" xfId="43" quotePrefix="1" applyFont="1" applyBorder="1" applyAlignment="1">
      <alignment horizontal="left" vertical="center" indent="1"/>
    </xf>
    <xf numFmtId="0" fontId="43" fillId="0" borderId="81" xfId="43" quotePrefix="1" applyFont="1" applyBorder="1" applyAlignment="1">
      <alignment horizontal="center" vertical="center"/>
    </xf>
    <xf numFmtId="0" fontId="18" fillId="0" borderId="1" xfId="0" applyFont="1" applyBorder="1" applyAlignment="1">
      <alignment horizontal="center" vertical="center"/>
    </xf>
    <xf numFmtId="0" fontId="20" fillId="3" borderId="1" xfId="0" applyFont="1" applyFill="1" applyBorder="1" applyAlignment="1">
      <alignment horizontal="left" vertical="center"/>
    </xf>
    <xf numFmtId="14" fontId="18" fillId="0" borderId="1" xfId="0" applyNumberFormat="1" applyFont="1" applyBorder="1" applyAlignment="1">
      <alignment horizontal="left" vertical="center"/>
    </xf>
    <xf numFmtId="0" fontId="18" fillId="0" borderId="1" xfId="0" applyFont="1" applyBorder="1" applyAlignment="1">
      <alignment horizontal="left" vertical="center"/>
    </xf>
    <xf numFmtId="0" fontId="23" fillId="0" borderId="1" xfId="0" applyFont="1" applyBorder="1" applyAlignment="1">
      <alignment horizontal="center" vertical="center"/>
    </xf>
    <xf numFmtId="0" fontId="18" fillId="0" borderId="0" xfId="0" applyFont="1" applyAlignment="1">
      <alignment horizontal="center" vertical="center"/>
    </xf>
    <xf numFmtId="0" fontId="20" fillId="3" borderId="1" xfId="0" applyFont="1" applyFill="1" applyBorder="1" applyAlignment="1">
      <alignment vertical="center"/>
    </xf>
    <xf numFmtId="14" fontId="18" fillId="0" borderId="1" xfId="0" applyNumberFormat="1" applyFont="1" applyBorder="1" applyAlignment="1">
      <alignment horizontal="center" vertical="center"/>
    </xf>
    <xf numFmtId="178" fontId="0" fillId="3" borderId="0" xfId="0" applyNumberFormat="1" applyFill="1"/>
    <xf numFmtId="0" fontId="32" fillId="5" borderId="0" xfId="99" applyFont="1" applyFill="1" applyAlignment="1">
      <alignment horizontal="center" vertical="center"/>
    </xf>
    <xf numFmtId="0" fontId="32" fillId="0" borderId="67" xfId="99" applyFont="1" applyBorder="1" applyAlignment="1">
      <alignment vertical="center"/>
    </xf>
    <xf numFmtId="0" fontId="21" fillId="3" borderId="1" xfId="43" quotePrefix="1" applyFont="1" applyFill="1" applyBorder="1" applyAlignment="1">
      <alignment horizontal="center" vertical="center"/>
    </xf>
    <xf numFmtId="0" fontId="22" fillId="3" borderId="1" xfId="43" quotePrefix="1" applyFont="1" applyFill="1" applyBorder="1" applyAlignment="1">
      <alignment horizontal="left" vertical="center" indent="1"/>
    </xf>
    <xf numFmtId="0" fontId="18" fillId="3" borderId="0" xfId="43" applyFont="1" applyFill="1"/>
    <xf numFmtId="0" fontId="18" fillId="3" borderId="0" xfId="43" applyFont="1" applyFill="1" applyAlignment="1">
      <alignment horizontal="left" indent="1"/>
    </xf>
    <xf numFmtId="2" fontId="0" fillId="3" borderId="1" xfId="0" applyNumberFormat="1" applyFill="1" applyBorder="1" applyAlignment="1">
      <alignment horizontal="center" vertical="center"/>
    </xf>
    <xf numFmtId="177" fontId="29" fillId="9" borderId="10" xfId="98" applyNumberFormat="1" applyFont="1" applyFill="1" applyBorder="1" applyAlignment="1">
      <alignment horizontal="center" vertical="top"/>
    </xf>
    <xf numFmtId="0" fontId="18" fillId="11" borderId="1" xfId="0" applyFont="1" applyFill="1" applyBorder="1" applyAlignment="1">
      <alignment horizontal="center" vertical="center"/>
    </xf>
    <xf numFmtId="166" fontId="18" fillId="11" borderId="1" xfId="0" applyNumberFormat="1" applyFont="1" applyFill="1" applyBorder="1" applyAlignment="1">
      <alignment horizontal="center" vertical="center"/>
    </xf>
    <xf numFmtId="0" fontId="18" fillId="2" borderId="2" xfId="35" applyFont="1" applyFill="1" applyBorder="1" applyAlignment="1">
      <alignment horizontal="center" vertical="center" wrapText="1"/>
    </xf>
    <xf numFmtId="0" fontId="18" fillId="2" borderId="1" xfId="35" applyFont="1" applyFill="1" applyBorder="1" applyAlignment="1">
      <alignment vertical="center" wrapText="1"/>
    </xf>
    <xf numFmtId="0" fontId="33" fillId="2" borderId="0" xfId="35" applyFont="1" applyFill="1" applyAlignment="1">
      <alignment horizontal="center" vertical="center" wrapText="1"/>
    </xf>
    <xf numFmtId="43" fontId="33" fillId="2" borderId="0" xfId="35" applyNumberFormat="1" applyFont="1" applyFill="1" applyAlignment="1">
      <alignment horizontal="center" vertical="center" wrapText="1"/>
    </xf>
    <xf numFmtId="174" fontId="33" fillId="2" borderId="0" xfId="35" applyNumberFormat="1" applyFont="1" applyFill="1" applyAlignment="1">
      <alignment horizontal="center" vertical="center" wrapText="1"/>
    </xf>
    <xf numFmtId="0" fontId="18" fillId="3" borderId="2" xfId="35" applyFont="1" applyFill="1" applyBorder="1" applyAlignment="1">
      <alignment horizontal="center" vertical="center" wrapText="1"/>
    </xf>
    <xf numFmtId="0" fontId="18" fillId="3" borderId="1" xfId="35" applyFont="1" applyFill="1" applyBorder="1" applyAlignment="1">
      <alignment vertical="center" wrapText="1"/>
    </xf>
    <xf numFmtId="0" fontId="33" fillId="3" borderId="0" xfId="35" applyFont="1" applyFill="1" applyAlignment="1">
      <alignment horizontal="center" vertical="center" wrapText="1"/>
    </xf>
    <xf numFmtId="43" fontId="33" fillId="3" borderId="0" xfId="35" applyNumberFormat="1" applyFont="1" applyFill="1" applyAlignment="1">
      <alignment horizontal="center" vertical="center" wrapText="1"/>
    </xf>
    <xf numFmtId="0" fontId="18" fillId="0" borderId="1" xfId="35" applyFont="1" applyBorder="1" applyAlignment="1">
      <alignment vertical="center" wrapText="1"/>
    </xf>
    <xf numFmtId="0" fontId="33" fillId="0" borderId="0" xfId="35" applyFont="1" applyAlignment="1">
      <alignment horizontal="center" vertical="center" wrapText="1"/>
    </xf>
    <xf numFmtId="0" fontId="18" fillId="2" borderId="8" xfId="35" applyFont="1" applyFill="1" applyBorder="1" applyAlignment="1">
      <alignment horizontal="center" vertical="center" wrapText="1"/>
    </xf>
    <xf numFmtId="0" fontId="18" fillId="2" borderId="4" xfId="35" applyFont="1" applyFill="1" applyBorder="1" applyAlignment="1">
      <alignment vertical="center" wrapText="1"/>
    </xf>
    <xf numFmtId="0" fontId="29" fillId="5" borderId="31" xfId="99" applyFont="1" applyFill="1" applyBorder="1"/>
    <xf numFmtId="0" fontId="32" fillId="5" borderId="30" xfId="99" applyFont="1" applyFill="1" applyBorder="1" applyAlignment="1">
      <alignment horizontal="center" vertical="center"/>
    </xf>
    <xf numFmtId="0" fontId="18" fillId="4" borderId="1" xfId="119" applyFont="1" applyFill="1" applyBorder="1" applyAlignment="1">
      <alignment horizontal="center" vertical="center" wrapText="1"/>
    </xf>
    <xf numFmtId="0" fontId="0" fillId="4" borderId="1" xfId="0" applyFill="1" applyBorder="1" applyAlignment="1">
      <alignment horizontal="center" vertical="center" wrapText="1"/>
    </xf>
    <xf numFmtId="0" fontId="18" fillId="4" borderId="1" xfId="119" applyFont="1" applyFill="1" applyBorder="1" applyAlignment="1">
      <alignment horizontal="left" vertical="center" wrapText="1"/>
    </xf>
    <xf numFmtId="0" fontId="18" fillId="4" borderId="1" xfId="119" applyFont="1" applyFill="1" applyBorder="1" applyAlignment="1">
      <alignment vertical="center" wrapText="1"/>
    </xf>
    <xf numFmtId="0" fontId="18" fillId="2" borderId="30" xfId="35" applyFont="1" applyFill="1" applyBorder="1" applyAlignment="1">
      <alignment vertical="center"/>
    </xf>
    <xf numFmtId="0" fontId="18" fillId="2" borderId="31" xfId="35" applyFont="1" applyFill="1" applyBorder="1" applyAlignment="1">
      <alignment vertical="center"/>
    </xf>
    <xf numFmtId="0" fontId="66" fillId="0" borderId="1" xfId="99" applyFont="1" applyBorder="1" applyAlignment="1">
      <alignment horizontal="center" vertical="center"/>
    </xf>
    <xf numFmtId="1" fontId="18" fillId="3" borderId="1" xfId="0" applyNumberFormat="1" applyFont="1" applyFill="1" applyBorder="1" applyAlignment="1">
      <alignment horizontal="center" vertical="center"/>
    </xf>
    <xf numFmtId="0" fontId="0" fillId="3" borderId="24" xfId="0" applyFill="1" applyBorder="1" applyAlignment="1">
      <alignment horizontal="center" vertical="center"/>
    </xf>
    <xf numFmtId="0" fontId="29" fillId="3" borderId="0" xfId="99" applyFont="1" applyFill="1" applyAlignment="1">
      <alignment horizontal="left"/>
    </xf>
    <xf numFmtId="9" fontId="0" fillId="3" borderId="22" xfId="95" applyFont="1" applyFill="1" applyBorder="1" applyAlignment="1">
      <alignment horizontal="center" vertical="center"/>
    </xf>
    <xf numFmtId="176" fontId="23" fillId="3" borderId="1" xfId="43" applyNumberFormat="1" applyFont="1" applyFill="1" applyBorder="1" applyAlignment="1">
      <alignment horizontal="center" vertical="center"/>
    </xf>
    <xf numFmtId="0" fontId="22" fillId="3" borderId="0" xfId="43" applyFont="1" applyFill="1" applyAlignment="1">
      <alignment horizontal="center" vertical="center"/>
    </xf>
    <xf numFmtId="169" fontId="13" fillId="0" borderId="1" xfId="0" applyNumberFormat="1" applyFont="1" applyBorder="1" applyAlignment="1">
      <alignment horizontal="center" vertical="center" wrapText="1"/>
    </xf>
    <xf numFmtId="167" fontId="18" fillId="0" borderId="1" xfId="35" applyNumberFormat="1" applyFont="1" applyBorder="1" applyAlignment="1">
      <alignment horizontal="right" vertical="center" wrapText="1"/>
    </xf>
    <xf numFmtId="0" fontId="18" fillId="2" borderId="1" xfId="35" applyFont="1" applyFill="1" applyBorder="1" applyAlignment="1">
      <alignment horizontal="right" vertical="center" wrapText="1"/>
    </xf>
    <xf numFmtId="168" fontId="18" fillId="2" borderId="1" xfId="35" applyNumberFormat="1" applyFont="1" applyFill="1" applyBorder="1" applyAlignment="1">
      <alignment horizontal="right" vertical="center" wrapText="1"/>
    </xf>
    <xf numFmtId="168" fontId="18" fillId="3" borderId="1" xfId="35" applyNumberFormat="1" applyFont="1" applyFill="1" applyBorder="1" applyAlignment="1">
      <alignment horizontal="right" vertical="center" wrapText="1"/>
    </xf>
    <xf numFmtId="167" fontId="18" fillId="3" borderId="1" xfId="35" applyNumberFormat="1" applyFont="1" applyFill="1" applyBorder="1" applyAlignment="1">
      <alignment horizontal="right" vertical="center" wrapText="1"/>
    </xf>
    <xf numFmtId="0" fontId="18" fillId="3" borderId="1" xfId="35" applyFont="1" applyFill="1" applyBorder="1" applyAlignment="1">
      <alignment horizontal="right" vertical="center" wrapText="1"/>
    </xf>
    <xf numFmtId="168" fontId="18" fillId="0" borderId="1" xfId="35" applyNumberFormat="1" applyFont="1" applyBorder="1" applyAlignment="1">
      <alignment horizontal="right" vertical="center" wrapText="1"/>
    </xf>
    <xf numFmtId="168" fontId="18" fillId="2" borderId="4" xfId="35" applyNumberFormat="1" applyFont="1" applyFill="1" applyBorder="1" applyAlignment="1">
      <alignment horizontal="right" vertical="center" wrapText="1"/>
    </xf>
    <xf numFmtId="0" fontId="32" fillId="3" borderId="1" xfId="99" applyFont="1" applyFill="1" applyBorder="1" applyAlignment="1">
      <alignment horizontal="center" vertical="center"/>
    </xf>
    <xf numFmtId="0" fontId="49" fillId="0" borderId="1" xfId="99" applyFont="1" applyBorder="1" applyAlignment="1">
      <alignment horizontal="center" vertical="center"/>
    </xf>
    <xf numFmtId="168" fontId="20" fillId="3" borderId="1" xfId="35" applyNumberFormat="1" applyFont="1" applyFill="1" applyBorder="1" applyAlignment="1">
      <alignment horizontal="right" vertical="center" wrapText="1"/>
    </xf>
    <xf numFmtId="174" fontId="33" fillId="3" borderId="0" xfId="35" applyNumberFormat="1" applyFont="1" applyFill="1" applyAlignment="1">
      <alignment horizontal="center" vertical="center" wrapText="1"/>
    </xf>
    <xf numFmtId="0" fontId="23" fillId="3" borderId="10" xfId="35" applyFont="1" applyFill="1" applyBorder="1" applyAlignment="1">
      <alignment vertical="center" wrapText="1"/>
    </xf>
    <xf numFmtId="0" fontId="29" fillId="3" borderId="66" xfId="99" applyFont="1" applyFill="1" applyBorder="1" applyAlignment="1">
      <alignment horizontal="center" vertical="center"/>
    </xf>
    <xf numFmtId="0" fontId="42" fillId="0" borderId="56" xfId="0" applyFont="1" applyBorder="1" applyAlignment="1">
      <alignment vertical="center"/>
    </xf>
    <xf numFmtId="0" fontId="42" fillId="0" borderId="0" xfId="0" applyFont="1" applyAlignment="1">
      <alignment vertical="center"/>
    </xf>
    <xf numFmtId="49" fontId="44" fillId="3" borderId="1" xfId="0" quotePrefix="1" applyNumberFormat="1" applyFont="1" applyFill="1" applyBorder="1" applyAlignment="1">
      <alignment horizontal="center" vertical="center"/>
    </xf>
    <xf numFmtId="49" fontId="18" fillId="3" borderId="1" xfId="0" quotePrefix="1" applyNumberFormat="1" applyFont="1" applyFill="1" applyBorder="1" applyAlignment="1">
      <alignment horizontal="center" vertical="center"/>
    </xf>
    <xf numFmtId="0" fontId="0" fillId="3" borderId="1" xfId="0" quotePrefix="1" applyFill="1" applyBorder="1" applyAlignment="1">
      <alignment horizontal="center" vertical="center"/>
    </xf>
    <xf numFmtId="14" fontId="28" fillId="3" borderId="10" xfId="0" applyNumberFormat="1" applyFont="1" applyFill="1" applyBorder="1" applyAlignment="1">
      <alignment horizontal="center" vertical="center"/>
    </xf>
    <xf numFmtId="177" fontId="29" fillId="9" borderId="2" xfId="98" applyNumberFormat="1" applyFont="1" applyFill="1" applyBorder="1" applyAlignment="1">
      <alignment horizontal="center" vertical="top"/>
    </xf>
    <xf numFmtId="177" fontId="29" fillId="9" borderId="10" xfId="98" applyNumberFormat="1" applyFont="1" applyFill="1" applyBorder="1" applyAlignment="1">
      <alignment horizontal="left" vertical="center"/>
    </xf>
    <xf numFmtId="0" fontId="18" fillId="11" borderId="1" xfId="0" applyFont="1" applyFill="1" applyBorder="1" applyAlignment="1">
      <alignment horizontal="left" vertical="center"/>
    </xf>
    <xf numFmtId="0" fontId="65" fillId="0" borderId="31" xfId="0" applyFont="1" applyBorder="1" applyAlignment="1">
      <alignment wrapText="1"/>
    </xf>
    <xf numFmtId="0" fontId="13" fillId="0" borderId="11" xfId="0" applyFont="1" applyBorder="1" applyAlignment="1">
      <alignment horizontal="center" vertical="center" wrapText="1"/>
    </xf>
    <xf numFmtId="0" fontId="0" fillId="0" borderId="10" xfId="0" applyBorder="1" applyAlignment="1">
      <alignment horizontal="left" vertical="center"/>
    </xf>
    <xf numFmtId="0" fontId="0" fillId="0" borderId="11" xfId="0" applyBorder="1" applyAlignment="1">
      <alignment horizontal="left" vertical="center"/>
    </xf>
    <xf numFmtId="0" fontId="10" fillId="0" borderId="1" xfId="131" applyBorder="1" applyAlignment="1">
      <alignment vertical="center" wrapText="1"/>
    </xf>
    <xf numFmtId="0" fontId="16" fillId="3" borderId="25" xfId="0" applyFont="1" applyFill="1" applyBorder="1" applyAlignment="1">
      <alignment vertical="center"/>
    </xf>
    <xf numFmtId="0" fontId="13" fillId="0" borderId="88" xfId="0" applyFont="1" applyBorder="1" applyAlignment="1">
      <alignment horizontal="center" vertical="center"/>
    </xf>
    <xf numFmtId="0" fontId="13" fillId="0" borderId="39" xfId="0" applyFont="1" applyBorder="1" applyAlignment="1">
      <alignment horizontal="center" vertical="center"/>
    </xf>
    <xf numFmtId="0" fontId="13" fillId="12" borderId="39" xfId="0" applyFont="1" applyFill="1" applyBorder="1" applyAlignment="1">
      <alignment horizontal="center" vertical="center" wrapText="1"/>
    </xf>
    <xf numFmtId="0" fontId="13" fillId="6" borderId="39" xfId="0" applyFont="1" applyFill="1" applyBorder="1" applyAlignment="1">
      <alignment horizontal="center" vertical="center" wrapText="1"/>
    </xf>
    <xf numFmtId="0" fontId="13" fillId="6" borderId="89" xfId="0" applyFont="1" applyFill="1" applyBorder="1" applyAlignment="1">
      <alignment horizontal="center" vertical="center"/>
    </xf>
    <xf numFmtId="166" fontId="13" fillId="0" borderId="14" xfId="0" applyNumberFormat="1" applyFont="1" applyBorder="1" applyAlignment="1">
      <alignment horizontal="center" vertical="center"/>
    </xf>
    <xf numFmtId="14" fontId="13" fillId="12" borderId="14" xfId="0" applyNumberFormat="1" applyFont="1" applyFill="1" applyBorder="1" applyAlignment="1">
      <alignment horizontal="center" vertical="center"/>
    </xf>
    <xf numFmtId="14" fontId="13" fillId="12" borderId="14" xfId="0" applyNumberFormat="1" applyFont="1" applyFill="1" applyBorder="1" applyAlignment="1">
      <alignment horizontal="center" vertical="center" wrapText="1"/>
    </xf>
    <xf numFmtId="0" fontId="44" fillId="3" borderId="1" xfId="0" applyFont="1" applyFill="1" applyBorder="1" applyAlignment="1">
      <alignment horizontal="center" vertical="center"/>
    </xf>
    <xf numFmtId="14" fontId="44" fillId="3" borderId="1" xfId="0" applyNumberFormat="1" applyFont="1" applyFill="1" applyBorder="1" applyAlignment="1">
      <alignment horizontal="center" vertical="center"/>
    </xf>
    <xf numFmtId="0" fontId="44" fillId="0" borderId="1" xfId="0" applyFont="1" applyBorder="1" applyAlignment="1">
      <alignment horizontal="center" vertical="center"/>
    </xf>
    <xf numFmtId="0" fontId="44" fillId="3" borderId="22" xfId="0" applyFont="1" applyFill="1" applyBorder="1" applyAlignment="1">
      <alignment horizontal="center" vertical="center"/>
    </xf>
    <xf numFmtId="0" fontId="44" fillId="3" borderId="20" xfId="0" applyFont="1" applyFill="1" applyBorder="1" applyAlignment="1">
      <alignment horizontal="center" vertical="center"/>
    </xf>
    <xf numFmtId="0" fontId="44" fillId="13" borderId="2" xfId="0" applyFont="1" applyFill="1" applyBorder="1" applyAlignment="1">
      <alignment horizontal="center" vertical="center"/>
    </xf>
    <xf numFmtId="0" fontId="44" fillId="19" borderId="1" xfId="0" applyFont="1" applyFill="1" applyBorder="1" applyAlignment="1">
      <alignment horizontal="center" vertical="center"/>
    </xf>
    <xf numFmtId="0" fontId="44" fillId="12" borderId="10" xfId="0" applyFont="1" applyFill="1" applyBorder="1" applyAlignment="1">
      <alignment horizontal="center" vertical="center"/>
    </xf>
    <xf numFmtId="0" fontId="44" fillId="0" borderId="0" xfId="0" applyFont="1" applyAlignment="1">
      <alignment vertical="center"/>
    </xf>
    <xf numFmtId="14" fontId="44" fillId="0" borderId="1" xfId="0" applyNumberFormat="1" applyFont="1" applyBorder="1" applyAlignment="1">
      <alignment horizontal="center" vertical="center"/>
    </xf>
    <xf numFmtId="0" fontId="18" fillId="19" borderId="1" xfId="0" applyFont="1" applyFill="1" applyBorder="1" applyAlignment="1">
      <alignment horizontal="center" vertical="center"/>
    </xf>
    <xf numFmtId="0" fontId="18" fillId="12" borderId="10" xfId="0" applyFont="1" applyFill="1" applyBorder="1" applyAlignment="1">
      <alignment horizontal="center" vertical="center"/>
    </xf>
    <xf numFmtId="49" fontId="18" fillId="11" borderId="1" xfId="0" quotePrefix="1" applyNumberFormat="1" applyFont="1" applyFill="1" applyBorder="1" applyAlignment="1">
      <alignment horizontal="center" vertical="center"/>
    </xf>
    <xf numFmtId="0" fontId="44" fillId="3" borderId="1" xfId="106" applyFont="1" applyFill="1" applyBorder="1" applyAlignment="1">
      <alignment horizontal="center" vertical="center"/>
    </xf>
    <xf numFmtId="1" fontId="44" fillId="3" borderId="1" xfId="106" applyNumberFormat="1" applyFont="1" applyFill="1" applyBorder="1" applyAlignment="1" applyProtection="1">
      <alignment horizontal="center" vertical="center"/>
      <protection hidden="1"/>
    </xf>
    <xf numFmtId="0" fontId="68" fillId="0" borderId="1" xfId="35" applyFont="1" applyBorder="1" applyAlignment="1">
      <alignment horizontal="center" vertical="center" wrapText="1"/>
    </xf>
    <xf numFmtId="16" fontId="67" fillId="0" borderId="1" xfId="43" quotePrefix="1" applyNumberFormat="1" applyFont="1" applyBorder="1" applyAlignment="1">
      <alignment horizontal="center" vertical="center"/>
    </xf>
    <xf numFmtId="0" fontId="67" fillId="0" borderId="1" xfId="43" quotePrefix="1" applyFont="1" applyBorder="1" applyAlignment="1">
      <alignment horizontal="center" vertical="center"/>
    </xf>
    <xf numFmtId="169" fontId="68" fillId="0" borderId="1" xfId="35" applyNumberFormat="1" applyFont="1" applyBorder="1" applyAlignment="1">
      <alignment horizontal="center" vertical="center" wrapText="1"/>
    </xf>
    <xf numFmtId="14" fontId="67" fillId="3" borderId="1" xfId="2" quotePrefix="1" applyNumberFormat="1" applyFont="1" applyFill="1" applyBorder="1" applyAlignment="1">
      <alignment horizontal="center" vertical="center"/>
    </xf>
    <xf numFmtId="0" fontId="68" fillId="3" borderId="1" xfId="35" applyFont="1" applyFill="1" applyBorder="1" applyAlignment="1">
      <alignment horizontal="center" vertical="center" wrapText="1"/>
    </xf>
    <xf numFmtId="169" fontId="68" fillId="0" borderId="1" xfId="35" quotePrefix="1" applyNumberFormat="1" applyFont="1" applyBorder="1" applyAlignment="1">
      <alignment horizontal="center" vertical="center" wrapText="1"/>
    </xf>
    <xf numFmtId="0" fontId="67" fillId="0" borderId="1" xfId="35" applyFont="1" applyBorder="1" applyAlignment="1">
      <alignment horizontal="center" vertical="center" wrapText="1"/>
    </xf>
    <xf numFmtId="169" fontId="67" fillId="0" borderId="1" xfId="35" quotePrefix="1" applyNumberFormat="1" applyFont="1" applyBorder="1" applyAlignment="1">
      <alignment horizontal="center" vertical="center" wrapText="1"/>
    </xf>
    <xf numFmtId="169" fontId="67" fillId="0" borderId="1" xfId="35" applyNumberFormat="1" applyFont="1" applyBorder="1" applyAlignment="1">
      <alignment horizontal="center" vertical="center" wrapText="1"/>
    </xf>
    <xf numFmtId="0" fontId="67" fillId="3" borderId="1" xfId="35" applyFont="1" applyFill="1" applyBorder="1" applyAlignment="1">
      <alignment horizontal="center" vertical="center" wrapText="1"/>
    </xf>
    <xf numFmtId="169" fontId="67" fillId="3" borderId="1" xfId="35" quotePrefix="1" applyNumberFormat="1" applyFont="1" applyFill="1" applyBorder="1" applyAlignment="1">
      <alignment horizontal="center" vertical="center" wrapText="1"/>
    </xf>
    <xf numFmtId="16" fontId="67" fillId="3" borderId="1" xfId="43" quotePrefix="1" applyNumberFormat="1" applyFont="1" applyFill="1" applyBorder="1" applyAlignment="1">
      <alignment horizontal="center" vertical="center"/>
    </xf>
    <xf numFmtId="0" fontId="67" fillId="0" borderId="1" xfId="35" applyFont="1" applyBorder="1" applyAlignment="1">
      <alignment vertical="center"/>
    </xf>
    <xf numFmtId="14" fontId="69" fillId="0" borderId="1" xfId="35" applyNumberFormat="1" applyFont="1" applyBorder="1" applyAlignment="1">
      <alignment vertical="center" wrapText="1"/>
    </xf>
    <xf numFmtId="0" fontId="67" fillId="3" borderId="1" xfId="35" applyFont="1" applyFill="1" applyBorder="1" applyAlignment="1">
      <alignment horizontal="left" vertical="center"/>
    </xf>
    <xf numFmtId="0" fontId="67" fillId="3" borderId="1" xfId="35" applyFont="1" applyFill="1" applyBorder="1" applyAlignment="1">
      <alignment horizontal="center" vertical="center"/>
    </xf>
    <xf numFmtId="0" fontId="67" fillId="3" borderId="0" xfId="35" applyFont="1" applyFill="1" applyAlignment="1">
      <alignment horizontal="center"/>
    </xf>
    <xf numFmtId="0" fontId="68" fillId="0" borderId="1" xfId="0" applyFont="1" applyBorder="1" applyAlignment="1">
      <alignment horizontal="left" vertical="center"/>
    </xf>
    <xf numFmtId="0" fontId="68" fillId="0" borderId="1" xfId="0" applyFont="1" applyBorder="1" applyAlignment="1">
      <alignment horizontal="center" vertical="center"/>
    </xf>
    <xf numFmtId="0" fontId="68" fillId="0" borderId="1" xfId="0" applyFont="1" applyBorder="1" applyAlignment="1">
      <alignment horizontal="center" vertical="center" wrapText="1"/>
    </xf>
    <xf numFmtId="0" fontId="67" fillId="3" borderId="1" xfId="35" applyFont="1" applyFill="1" applyBorder="1" applyAlignment="1">
      <alignment horizontal="left" vertical="center" wrapText="1"/>
    </xf>
    <xf numFmtId="0" fontId="67" fillId="0" borderId="0" xfId="35" applyFont="1"/>
    <xf numFmtId="0" fontId="67" fillId="0" borderId="0" xfId="35" applyFont="1" applyAlignment="1">
      <alignment horizontal="center" vertical="center"/>
    </xf>
    <xf numFmtId="0" fontId="67" fillId="0" borderId="1" xfId="35" applyFont="1" applyBorder="1"/>
    <xf numFmtId="0" fontId="67" fillId="0" borderId="1" xfId="35" applyFont="1" applyBorder="1" applyAlignment="1">
      <alignment wrapText="1"/>
    </xf>
    <xf numFmtId="14" fontId="18" fillId="3" borderId="1" xfId="0" applyNumberFormat="1" applyFont="1" applyFill="1" applyBorder="1" applyAlignment="1">
      <alignment horizontal="center" vertical="center"/>
    </xf>
    <xf numFmtId="0" fontId="23" fillId="3" borderId="1" xfId="0" applyFont="1" applyFill="1" applyBorder="1" applyAlignment="1">
      <alignment horizontal="center" vertical="center"/>
    </xf>
    <xf numFmtId="14" fontId="18" fillId="3" borderId="1" xfId="0" applyNumberFormat="1" applyFont="1" applyFill="1" applyBorder="1" applyAlignment="1">
      <alignment horizontal="left" vertical="center"/>
    </xf>
    <xf numFmtId="16" fontId="18" fillId="3" borderId="1" xfId="0" quotePrefix="1" applyNumberFormat="1" applyFont="1" applyFill="1" applyBorder="1" applyAlignment="1">
      <alignment horizontal="center" vertical="center"/>
    </xf>
    <xf numFmtId="177" fontId="29" fillId="9" borderId="1" xfId="98" applyNumberFormat="1" applyFont="1" applyFill="1" applyBorder="1" applyAlignment="1">
      <alignment horizontal="center" vertical="top"/>
    </xf>
    <xf numFmtId="0" fontId="32" fillId="3" borderId="67" xfId="99" applyFont="1" applyFill="1" applyBorder="1" applyAlignment="1">
      <alignment vertical="center"/>
    </xf>
    <xf numFmtId="15" fontId="18" fillId="3" borderId="1" xfId="0" applyNumberFormat="1" applyFont="1" applyFill="1" applyBorder="1" applyAlignment="1">
      <alignment horizontal="center" vertical="center"/>
    </xf>
    <xf numFmtId="0" fontId="18" fillId="3" borderId="0" xfId="0" applyFont="1" applyFill="1"/>
    <xf numFmtId="166" fontId="18" fillId="3" borderId="0" xfId="0" applyNumberFormat="1" applyFont="1" applyFill="1" applyAlignment="1">
      <alignment horizontal="center" vertical="center"/>
    </xf>
    <xf numFmtId="1" fontId="18" fillId="3" borderId="1" xfId="0" applyNumberFormat="1" applyFont="1" applyFill="1" applyBorder="1" applyAlignment="1" applyProtection="1">
      <alignment horizontal="center" vertical="center"/>
      <protection hidden="1"/>
    </xf>
    <xf numFmtId="0" fontId="67" fillId="0" borderId="1" xfId="132" applyFont="1" applyBorder="1" applyAlignment="1">
      <alignment horizontal="left" vertical="center" wrapText="1"/>
    </xf>
    <xf numFmtId="0" fontId="67" fillId="0" borderId="1" xfId="35" applyFont="1" applyBorder="1" applyAlignment="1">
      <alignment horizontal="center" vertical="center"/>
    </xf>
    <xf numFmtId="0" fontId="27" fillId="3" borderId="1" xfId="99" applyFont="1" applyFill="1" applyBorder="1" applyAlignment="1">
      <alignment horizontal="center"/>
    </xf>
    <xf numFmtId="15" fontId="18" fillId="3" borderId="1" xfId="35" quotePrefix="1" applyNumberFormat="1" applyFont="1" applyFill="1" applyBorder="1" applyAlignment="1">
      <alignment horizontal="center" vertical="center" wrapText="1"/>
    </xf>
    <xf numFmtId="14" fontId="24" fillId="0" borderId="28" xfId="0" applyNumberFormat="1" applyFont="1" applyBorder="1" applyAlignment="1">
      <alignment horizontal="center" vertical="center"/>
    </xf>
    <xf numFmtId="0" fontId="16" fillId="0" borderId="14" xfId="0" applyFont="1" applyBorder="1" applyAlignment="1">
      <alignment horizontal="center" vertical="center"/>
    </xf>
    <xf numFmtId="0" fontId="24" fillId="0" borderId="16" xfId="0" applyFont="1" applyBorder="1" applyAlignment="1">
      <alignment horizontal="center" vertical="center"/>
    </xf>
    <xf numFmtId="0" fontId="0" fillId="0" borderId="31" xfId="0" applyBorder="1" applyAlignment="1">
      <alignment horizontal="center" vertical="center" wrapText="1"/>
    </xf>
    <xf numFmtId="43" fontId="18" fillId="2" borderId="1" xfId="35" applyNumberFormat="1" applyFont="1" applyFill="1" applyBorder="1" applyAlignment="1">
      <alignment horizontal="right" vertical="center" wrapText="1"/>
    </xf>
    <xf numFmtId="0" fontId="22" fillId="3" borderId="1" xfId="43" applyFont="1" applyFill="1" applyBorder="1" applyAlignment="1">
      <alignment horizontal="left" vertical="center" indent="1"/>
    </xf>
    <xf numFmtId="0" fontId="22" fillId="21" borderId="1" xfId="43" quotePrefix="1" applyFont="1" applyFill="1" applyBorder="1" applyAlignment="1">
      <alignment horizontal="left" vertical="center" indent="1"/>
    </xf>
    <xf numFmtId="0" fontId="22" fillId="32" borderId="1" xfId="43" quotePrefix="1" applyFont="1" applyFill="1" applyBorder="1" applyAlignment="1">
      <alignment horizontal="center" vertical="center"/>
    </xf>
    <xf numFmtId="0" fontId="22" fillId="32" borderId="1" xfId="43" quotePrefix="1" applyFont="1" applyFill="1" applyBorder="1" applyAlignment="1">
      <alignment horizontal="left" vertical="center" indent="1"/>
    </xf>
    <xf numFmtId="0" fontId="22" fillId="33" borderId="1" xfId="43" quotePrefix="1" applyFont="1" applyFill="1" applyBorder="1" applyAlignment="1">
      <alignment horizontal="center" vertical="center"/>
    </xf>
    <xf numFmtId="0" fontId="17" fillId="3" borderId="0" xfId="99" applyFont="1" applyFill="1"/>
    <xf numFmtId="0" fontId="74" fillId="3" borderId="0" xfId="99" applyFont="1" applyFill="1"/>
    <xf numFmtId="0" fontId="75" fillId="0" borderId="1" xfId="0" applyFont="1" applyBorder="1" applyAlignment="1">
      <alignment horizontal="center" vertical="center"/>
    </xf>
    <xf numFmtId="0" fontId="49" fillId="0" borderId="0" xfId="99" applyFont="1" applyAlignment="1">
      <alignment horizontal="center" vertical="center"/>
    </xf>
    <xf numFmtId="0" fontId="27" fillId="0" borderId="0" xfId="99" applyFont="1" applyAlignment="1">
      <alignment horizontal="center" vertical="center"/>
    </xf>
    <xf numFmtId="0" fontId="27" fillId="3" borderId="0" xfId="99" applyFont="1" applyFill="1" applyAlignment="1">
      <alignment horizontal="center"/>
    </xf>
    <xf numFmtId="0" fontId="32" fillId="5" borderId="0" xfId="99" applyFont="1" applyFill="1"/>
    <xf numFmtId="179" fontId="0" fillId="0" borderId="39" xfId="0" applyNumberFormat="1" applyBorder="1" applyAlignment="1">
      <alignment horizontal="center" vertical="center"/>
    </xf>
    <xf numFmtId="14" fontId="0" fillId="3" borderId="0" xfId="0" quotePrefix="1" applyNumberFormat="1" applyFill="1" applyAlignment="1">
      <alignment horizontal="center" vertical="center"/>
    </xf>
    <xf numFmtId="0" fontId="20" fillId="0" borderId="1" xfId="43" quotePrefix="1" applyFont="1" applyBorder="1" applyAlignment="1">
      <alignment horizontal="center" vertical="center"/>
    </xf>
    <xf numFmtId="0" fontId="21" fillId="0" borderId="1" xfId="43" applyFont="1" applyBorder="1" applyAlignment="1">
      <alignment horizontal="center" vertical="center"/>
    </xf>
    <xf numFmtId="0" fontId="21" fillId="21" borderId="1" xfId="43" quotePrefix="1" applyFont="1" applyFill="1" applyBorder="1" applyAlignment="1">
      <alignment horizontal="center" vertical="center"/>
    </xf>
    <xf numFmtId="0" fontId="21" fillId="11" borderId="1" xfId="43" quotePrefix="1" applyFont="1" applyFill="1" applyBorder="1" applyAlignment="1">
      <alignment horizontal="center" vertical="center"/>
    </xf>
    <xf numFmtId="0" fontId="18" fillId="0" borderId="0" xfId="43" applyFont="1" applyAlignment="1">
      <alignment horizontal="center"/>
    </xf>
    <xf numFmtId="43" fontId="14" fillId="2" borderId="0" xfId="35" applyNumberFormat="1" applyFont="1" applyFill="1" applyAlignment="1">
      <alignment horizontal="center" vertical="center" wrapText="1"/>
    </xf>
    <xf numFmtId="0" fontId="16" fillId="3" borderId="0" xfId="62" applyFont="1" applyFill="1"/>
    <xf numFmtId="0" fontId="29" fillId="3" borderId="0" xfId="62" applyFont="1" applyFill="1"/>
    <xf numFmtId="16" fontId="29" fillId="3" borderId="0" xfId="99" quotePrefix="1" applyNumberFormat="1" applyFont="1" applyFill="1" applyAlignment="1">
      <alignment horizontal="center"/>
    </xf>
    <xf numFmtId="0" fontId="29" fillId="3" borderId="0" xfId="99" quotePrefix="1" applyFont="1" applyFill="1" applyAlignment="1">
      <alignment horizontal="center"/>
    </xf>
    <xf numFmtId="0" fontId="27" fillId="17" borderId="1" xfId="99" applyFont="1" applyFill="1" applyBorder="1" applyAlignment="1">
      <alignment horizontal="center"/>
    </xf>
    <xf numFmtId="0" fontId="27" fillId="17" borderId="9" xfId="99" applyFont="1" applyFill="1" applyBorder="1" applyAlignment="1">
      <alignment horizontal="center"/>
    </xf>
    <xf numFmtId="0" fontId="18" fillId="3" borderId="40" xfId="0" applyFont="1" applyFill="1" applyBorder="1" applyAlignment="1">
      <alignment horizontal="center" vertical="center" wrapText="1"/>
    </xf>
    <xf numFmtId="0" fontId="18" fillId="3" borderId="0" xfId="0" applyFont="1" applyFill="1" applyAlignment="1">
      <alignment horizontal="center" vertical="center" wrapText="1"/>
    </xf>
    <xf numFmtId="0" fontId="18" fillId="3" borderId="69" xfId="0" applyFont="1" applyFill="1" applyBorder="1" applyAlignment="1">
      <alignment horizontal="center" vertical="center" wrapText="1"/>
    </xf>
    <xf numFmtId="0" fontId="18" fillId="3" borderId="29" xfId="0" applyFont="1" applyFill="1" applyBorder="1" applyAlignment="1">
      <alignment horizontal="center" vertical="center" wrapText="1"/>
    </xf>
    <xf numFmtId="170" fontId="18" fillId="3" borderId="29" xfId="35" applyNumberFormat="1" applyFont="1" applyFill="1" applyBorder="1" applyAlignment="1">
      <alignment horizontal="center" vertical="center"/>
    </xf>
    <xf numFmtId="0" fontId="18" fillId="3" borderId="63" xfId="0" applyFont="1" applyFill="1" applyBorder="1" applyAlignment="1">
      <alignment horizontal="center" vertical="center"/>
    </xf>
    <xf numFmtId="2" fontId="18" fillId="3" borderId="1" xfId="0" applyNumberFormat="1" applyFont="1" applyFill="1" applyBorder="1" applyAlignment="1">
      <alignment horizontal="center" vertical="center"/>
    </xf>
    <xf numFmtId="15" fontId="18" fillId="11" borderId="1" xfId="0" applyNumberFormat="1" applyFont="1" applyFill="1" applyBorder="1" applyAlignment="1">
      <alignment horizontal="center" vertical="center"/>
    </xf>
    <xf numFmtId="2" fontId="18" fillId="11" borderId="1" xfId="0" applyNumberFormat="1" applyFont="1" applyFill="1" applyBorder="1" applyAlignment="1">
      <alignment horizontal="center" vertical="center"/>
    </xf>
    <xf numFmtId="0" fontId="18" fillId="11" borderId="0" xfId="0" applyFont="1" applyFill="1"/>
    <xf numFmtId="166" fontId="18" fillId="11" borderId="0" xfId="0" applyNumberFormat="1" applyFont="1" applyFill="1" applyAlignment="1">
      <alignment horizontal="center" vertical="center"/>
    </xf>
    <xf numFmtId="0" fontId="18" fillId="11" borderId="0" xfId="0" applyFont="1" applyFill="1" applyAlignment="1">
      <alignment horizontal="center" vertical="center"/>
    </xf>
    <xf numFmtId="0" fontId="13" fillId="0" borderId="14" xfId="0" applyFont="1" applyBorder="1" applyAlignment="1">
      <alignment horizontal="center" vertical="center" wrapText="1"/>
    </xf>
    <xf numFmtId="0" fontId="76" fillId="0" borderId="1" xfId="106" applyFont="1" applyBorder="1" applyAlignment="1" applyProtection="1">
      <alignment horizontal="center" vertical="center"/>
      <protection hidden="1"/>
    </xf>
    <xf numFmtId="1" fontId="67" fillId="0" borderId="1" xfId="106" applyNumberFormat="1" applyFont="1" applyBorder="1" applyAlignment="1" applyProtection="1">
      <alignment horizontal="center" vertical="center"/>
      <protection hidden="1"/>
    </xf>
    <xf numFmtId="9" fontId="67" fillId="0" borderId="1" xfId="107" applyFont="1" applyBorder="1" applyAlignment="1" applyProtection="1">
      <alignment horizontal="center" vertical="center"/>
      <protection hidden="1"/>
    </xf>
    <xf numFmtId="1" fontId="76" fillId="0" borderId="10" xfId="106" applyNumberFormat="1" applyFont="1" applyBorder="1" applyAlignment="1">
      <alignment horizontal="center" vertical="center"/>
    </xf>
    <xf numFmtId="1" fontId="67" fillId="0" borderId="1" xfId="107" applyNumberFormat="1" applyFont="1" applyBorder="1" applyAlignment="1" applyProtection="1">
      <alignment horizontal="center" vertical="center"/>
      <protection hidden="1"/>
    </xf>
    <xf numFmtId="1" fontId="67" fillId="3" borderId="1" xfId="104" applyNumberFormat="1" applyFont="1" applyFill="1" applyBorder="1" applyAlignment="1" applyProtection="1">
      <alignment horizontal="center" vertical="center"/>
      <protection hidden="1"/>
    </xf>
    <xf numFmtId="9" fontId="67" fillId="0" borderId="1" xfId="107" applyFont="1" applyBorder="1" applyAlignment="1">
      <alignment horizontal="center" vertical="center"/>
    </xf>
    <xf numFmtId="9" fontId="67" fillId="0" borderId="1" xfId="116" applyFont="1" applyBorder="1" applyAlignment="1" applyProtection="1">
      <alignment horizontal="center" vertical="center"/>
      <protection hidden="1"/>
    </xf>
    <xf numFmtId="1" fontId="67" fillId="0" borderId="1" xfId="107" applyNumberFormat="1" applyFont="1" applyBorder="1" applyAlignment="1">
      <alignment horizontal="center" vertical="center"/>
    </xf>
    <xf numFmtId="172" fontId="67" fillId="0" borderId="1" xfId="107" applyNumberFormat="1" applyFont="1" applyBorder="1" applyAlignment="1" applyProtection="1">
      <alignment horizontal="center" vertical="center"/>
      <protection hidden="1"/>
    </xf>
    <xf numFmtId="9" fontId="67" fillId="0" borderId="1" xfId="95" quotePrefix="1" applyFont="1" applyBorder="1" applyAlignment="1" applyProtection="1">
      <alignment horizontal="center" vertical="center"/>
      <protection hidden="1"/>
    </xf>
    <xf numFmtId="0" fontId="76" fillId="0" borderId="4" xfId="106" applyFont="1" applyBorder="1" applyAlignment="1" applyProtection="1">
      <alignment horizontal="center" vertical="center"/>
      <protection hidden="1"/>
    </xf>
    <xf numFmtId="9" fontId="67" fillId="0" borderId="4" xfId="107" applyFont="1" applyBorder="1" applyAlignment="1" applyProtection="1">
      <alignment horizontal="center" vertical="center"/>
      <protection hidden="1"/>
    </xf>
    <xf numFmtId="9" fontId="67" fillId="0" borderId="4" xfId="95" quotePrefix="1" applyFont="1" applyBorder="1" applyAlignment="1" applyProtection="1">
      <alignment horizontal="center" vertical="center"/>
      <protection hidden="1"/>
    </xf>
    <xf numFmtId="166" fontId="76" fillId="0" borderId="1" xfId="106" applyNumberFormat="1" applyFont="1" applyBorder="1" applyAlignment="1">
      <alignment horizontal="left" vertical="center"/>
    </xf>
    <xf numFmtId="166" fontId="76" fillId="0" borderId="4" xfId="106" applyNumberFormat="1" applyFont="1" applyBorder="1" applyAlignment="1">
      <alignment horizontal="left" vertical="center"/>
    </xf>
    <xf numFmtId="0" fontId="76" fillId="0" borderId="2" xfId="106" applyFont="1" applyBorder="1" applyAlignment="1">
      <alignment horizontal="center" vertical="center"/>
    </xf>
    <xf numFmtId="0" fontId="76" fillId="0" borderId="8" xfId="106" applyFont="1" applyBorder="1" applyAlignment="1">
      <alignment horizontal="center" vertical="center"/>
    </xf>
    <xf numFmtId="0" fontId="77" fillId="0" borderId="13" xfId="106" applyFont="1" applyBorder="1" applyAlignment="1">
      <alignment horizontal="center" vertical="center"/>
    </xf>
    <xf numFmtId="0" fontId="78" fillId="0" borderId="14" xfId="106" applyFont="1" applyBorder="1" applyAlignment="1" applyProtection="1">
      <alignment horizontal="left" vertical="center"/>
      <protection hidden="1"/>
    </xf>
    <xf numFmtId="0" fontId="76" fillId="0" borderId="14" xfId="106" applyFont="1" applyBorder="1" applyAlignment="1" applyProtection="1">
      <alignment horizontal="center" vertical="center"/>
      <protection hidden="1"/>
    </xf>
    <xf numFmtId="0" fontId="67" fillId="0" borderId="14" xfId="106" applyFont="1" applyBorder="1" applyAlignment="1" applyProtection="1">
      <alignment horizontal="center" vertical="center"/>
      <protection hidden="1"/>
    </xf>
    <xf numFmtId="0" fontId="79" fillId="0" borderId="14" xfId="106" applyFont="1" applyBorder="1" applyAlignment="1" applyProtection="1">
      <alignment horizontal="center" vertical="center"/>
      <protection hidden="1"/>
    </xf>
    <xf numFmtId="0" fontId="80" fillId="0" borderId="14" xfId="106" applyFont="1" applyBorder="1" applyAlignment="1">
      <alignment horizontal="center" vertical="center"/>
    </xf>
    <xf numFmtId="0" fontId="81" fillId="0" borderId="14" xfId="106" applyFont="1" applyBorder="1" applyAlignment="1">
      <alignment horizontal="center" vertical="center"/>
    </xf>
    <xf numFmtId="1" fontId="82" fillId="0" borderId="14" xfId="106" applyNumberFormat="1" applyFont="1" applyBorder="1" applyAlignment="1">
      <alignment horizontal="right" vertical="center"/>
    </xf>
    <xf numFmtId="1" fontId="67" fillId="0" borderId="16" xfId="106" applyNumberFormat="1" applyFont="1" applyBorder="1" applyAlignment="1">
      <alignment horizontal="center" vertical="center"/>
    </xf>
    <xf numFmtId="0" fontId="77" fillId="3" borderId="2" xfId="106" applyFont="1" applyFill="1" applyBorder="1" applyAlignment="1">
      <alignment horizontal="center" vertical="center"/>
    </xf>
    <xf numFmtId="0" fontId="77" fillId="3" borderId="1" xfId="106" applyFont="1" applyFill="1" applyBorder="1" applyAlignment="1" applyProtection="1">
      <alignment horizontal="left" vertical="center"/>
      <protection hidden="1"/>
    </xf>
    <xf numFmtId="0" fontId="67" fillId="3" borderId="1" xfId="106" applyFont="1" applyFill="1" applyBorder="1" applyAlignment="1" applyProtection="1">
      <alignment horizontal="center" vertical="center"/>
      <protection hidden="1"/>
    </xf>
    <xf numFmtId="1" fontId="77" fillId="3" borderId="1" xfId="106" applyNumberFormat="1" applyFont="1" applyFill="1" applyBorder="1" applyAlignment="1" applyProtection="1">
      <alignment horizontal="center" vertical="center"/>
      <protection hidden="1"/>
    </xf>
    <xf numFmtId="1" fontId="68" fillId="3" borderId="1" xfId="106" applyNumberFormat="1" applyFont="1" applyFill="1" applyBorder="1" applyAlignment="1" applyProtection="1">
      <alignment horizontal="center" vertical="center"/>
      <protection hidden="1"/>
    </xf>
    <xf numFmtId="1" fontId="67" fillId="3" borderId="10" xfId="106" applyNumberFormat="1" applyFont="1" applyFill="1" applyBorder="1" applyAlignment="1">
      <alignment horizontal="center" vertical="center" wrapText="1"/>
    </xf>
    <xf numFmtId="1" fontId="76" fillId="0" borderId="2" xfId="118" applyNumberFormat="1" applyFont="1" applyBorder="1" applyAlignment="1">
      <alignment horizontal="center" vertical="center"/>
    </xf>
    <xf numFmtId="0" fontId="68" fillId="3" borderId="1" xfId="106" applyFont="1" applyFill="1" applyBorder="1" applyAlignment="1">
      <alignment horizontal="left" vertical="center"/>
    </xf>
    <xf numFmtId="0" fontId="83" fillId="3" borderId="1" xfId="106" applyFont="1" applyFill="1" applyBorder="1" applyAlignment="1">
      <alignment horizontal="center" vertical="center" wrapText="1"/>
    </xf>
    <xf numFmtId="0" fontId="84" fillId="3" borderId="1" xfId="106" applyFont="1" applyFill="1" applyBorder="1" applyAlignment="1">
      <alignment horizontal="center" vertical="center" wrapText="1"/>
    </xf>
    <xf numFmtId="1" fontId="67" fillId="3" borderId="1" xfId="106" applyNumberFormat="1" applyFont="1" applyFill="1" applyBorder="1" applyAlignment="1">
      <alignment horizontal="center" vertical="center"/>
    </xf>
    <xf numFmtId="9" fontId="68" fillId="3" borderId="1" xfId="95" applyFont="1" applyFill="1" applyBorder="1" applyAlignment="1" applyProtection="1">
      <alignment horizontal="center" vertical="center"/>
      <protection hidden="1"/>
    </xf>
    <xf numFmtId="1" fontId="67" fillId="3" borderId="10" xfId="106" applyNumberFormat="1" applyFont="1" applyFill="1" applyBorder="1" applyAlignment="1">
      <alignment horizontal="center" vertical="center"/>
    </xf>
    <xf numFmtId="1" fontId="83" fillId="3" borderId="1" xfId="106" applyNumberFormat="1" applyFont="1" applyFill="1" applyBorder="1" applyAlignment="1">
      <alignment horizontal="center" vertical="center" wrapText="1"/>
    </xf>
    <xf numFmtId="1" fontId="76" fillId="0" borderId="7" xfId="118" applyNumberFormat="1" applyFont="1" applyBorder="1" applyAlignment="1">
      <alignment horizontal="center" vertical="center"/>
    </xf>
    <xf numFmtId="0" fontId="83" fillId="3" borderId="3" xfId="106" applyFont="1" applyFill="1" applyBorder="1" applyAlignment="1">
      <alignment horizontal="center" vertical="center" wrapText="1"/>
    </xf>
    <xf numFmtId="0" fontId="84" fillId="3" borderId="3" xfId="106" applyFont="1" applyFill="1" applyBorder="1" applyAlignment="1">
      <alignment horizontal="center" vertical="center" wrapText="1"/>
    </xf>
    <xf numFmtId="1" fontId="67" fillId="3" borderId="3" xfId="106" applyNumberFormat="1" applyFont="1" applyFill="1" applyBorder="1" applyAlignment="1">
      <alignment horizontal="center" vertical="center"/>
    </xf>
    <xf numFmtId="9" fontId="68" fillId="3" borderId="3" xfId="95" applyFont="1" applyFill="1" applyBorder="1" applyAlignment="1" applyProtection="1">
      <alignment horizontal="center" vertical="center"/>
      <protection hidden="1"/>
    </xf>
    <xf numFmtId="1" fontId="67" fillId="3" borderId="28" xfId="106" applyNumberFormat="1" applyFont="1" applyFill="1" applyBorder="1" applyAlignment="1">
      <alignment horizontal="center" vertical="center"/>
    </xf>
    <xf numFmtId="0" fontId="68" fillId="3" borderId="3" xfId="106" applyFont="1" applyFill="1" applyBorder="1" applyAlignment="1">
      <alignment horizontal="left" vertical="center"/>
    </xf>
    <xf numFmtId="0" fontId="86" fillId="3" borderId="16" xfId="106" applyFont="1" applyFill="1" applyBorder="1" applyAlignment="1">
      <alignment horizontal="center" vertical="center" wrapText="1"/>
    </xf>
    <xf numFmtId="0" fontId="86" fillId="3" borderId="1" xfId="106" applyFont="1" applyFill="1" applyBorder="1" applyAlignment="1">
      <alignment horizontal="center" vertical="center" wrapText="1"/>
    </xf>
    <xf numFmtId="0" fontId="86" fillId="3" borderId="10" xfId="106" applyFont="1" applyFill="1" applyBorder="1" applyAlignment="1">
      <alignment horizontal="center" vertical="center" wrapText="1"/>
    </xf>
    <xf numFmtId="14" fontId="88" fillId="6" borderId="16" xfId="106" applyNumberFormat="1" applyFont="1" applyFill="1" applyBorder="1" applyAlignment="1">
      <alignment horizontal="center" vertical="center"/>
    </xf>
    <xf numFmtId="0" fontId="89" fillId="0" borderId="30" xfId="106" applyFont="1" applyBorder="1" applyAlignment="1">
      <alignment horizontal="center" vertical="center"/>
    </xf>
    <xf numFmtId="0" fontId="89" fillId="0" borderId="0" xfId="106" applyFont="1" applyAlignment="1">
      <alignment horizontal="center" vertical="center"/>
    </xf>
    <xf numFmtId="0" fontId="89" fillId="0" borderId="31" xfId="106" applyFont="1" applyBorder="1" applyAlignment="1">
      <alignment horizontal="center" vertical="center"/>
    </xf>
    <xf numFmtId="0" fontId="29" fillId="0" borderId="0" xfId="0" applyFont="1" applyAlignment="1">
      <alignment horizontal="center" vertical="center"/>
    </xf>
    <xf numFmtId="0" fontId="32" fillId="0" borderId="5" xfId="0" applyFont="1" applyBorder="1" applyAlignment="1">
      <alignment horizontal="center" vertical="center"/>
    </xf>
    <xf numFmtId="0" fontId="32" fillId="0" borderId="6" xfId="0" applyFont="1" applyBorder="1" applyAlignment="1">
      <alignment horizontal="center" vertical="center" wrapText="1"/>
    </xf>
    <xf numFmtId="0" fontId="32" fillId="0" borderId="6" xfId="0" applyFont="1" applyBorder="1" applyAlignment="1">
      <alignment horizontal="center" vertical="center"/>
    </xf>
    <xf numFmtId="0" fontId="29" fillId="0" borderId="13" xfId="0" applyFont="1" applyBorder="1" applyAlignment="1">
      <alignment horizontal="center" vertical="center"/>
    </xf>
    <xf numFmtId="1" fontId="29" fillId="0" borderId="0" xfId="0" applyNumberFormat="1" applyFont="1" applyAlignment="1">
      <alignment horizontal="center" vertical="center"/>
    </xf>
    <xf numFmtId="0" fontId="29" fillId="0" borderId="14" xfId="0" applyFont="1" applyBorder="1" applyAlignment="1">
      <alignment horizontal="center" vertical="center"/>
    </xf>
    <xf numFmtId="2" fontId="29" fillId="0" borderId="14" xfId="0" applyNumberFormat="1" applyFont="1" applyBorder="1" applyAlignment="1">
      <alignment horizontal="center" vertical="center"/>
    </xf>
    <xf numFmtId="0" fontId="29" fillId="0" borderId="8" xfId="0" applyFont="1" applyBorder="1" applyAlignment="1">
      <alignment horizontal="center" vertical="center"/>
    </xf>
    <xf numFmtId="0" fontId="29" fillId="0" borderId="4" xfId="0" applyFont="1" applyBorder="1" applyAlignment="1">
      <alignment horizontal="center" vertical="center"/>
    </xf>
    <xf numFmtId="2" fontId="29" fillId="0" borderId="4" xfId="0" applyNumberFormat="1" applyFont="1" applyBorder="1" applyAlignment="1">
      <alignment horizontal="center" vertical="center"/>
    </xf>
    <xf numFmtId="166" fontId="32" fillId="0" borderId="6" xfId="0" applyNumberFormat="1" applyFont="1" applyBorder="1" applyAlignment="1">
      <alignment horizontal="center" vertical="center"/>
    </xf>
    <xf numFmtId="0" fontId="48" fillId="3" borderId="0" xfId="133" applyFont="1" applyFill="1" applyAlignment="1">
      <alignment horizontal="center"/>
    </xf>
    <xf numFmtId="0" fontId="29" fillId="0" borderId="1" xfId="0" applyFont="1" applyBorder="1" applyAlignment="1">
      <alignment horizontal="center" vertical="center"/>
    </xf>
    <xf numFmtId="0" fontId="32" fillId="0" borderId="0" xfId="0" applyFont="1" applyAlignment="1">
      <alignment horizontal="center" vertical="center"/>
    </xf>
    <xf numFmtId="166" fontId="29" fillId="0" borderId="0" xfId="0" applyNumberFormat="1" applyFont="1" applyAlignment="1">
      <alignment horizontal="center" vertical="center"/>
    </xf>
    <xf numFmtId="166" fontId="32" fillId="0" borderId="0" xfId="0" applyNumberFormat="1" applyFont="1" applyAlignment="1">
      <alignment horizontal="center" vertical="center"/>
    </xf>
    <xf numFmtId="0" fontId="32" fillId="0" borderId="0" xfId="0" applyFont="1" applyAlignment="1">
      <alignment horizontal="center" vertical="center" wrapText="1"/>
    </xf>
    <xf numFmtId="1" fontId="32" fillId="0" borderId="0" xfId="0" applyNumberFormat="1" applyFont="1" applyAlignment="1">
      <alignment horizontal="center" vertical="center"/>
    </xf>
    <xf numFmtId="0" fontId="13" fillId="0" borderId="16" xfId="0" applyFont="1" applyBorder="1" applyAlignment="1">
      <alignment horizontal="center" vertical="center" wrapText="1"/>
    </xf>
    <xf numFmtId="0" fontId="29" fillId="0" borderId="10" xfId="0" applyFont="1" applyBorder="1" applyAlignment="1">
      <alignment horizontal="center" vertical="center"/>
    </xf>
    <xf numFmtId="0" fontId="29" fillId="0" borderId="11" xfId="0" applyFont="1" applyBorder="1" applyAlignment="1">
      <alignment horizontal="center" vertical="center"/>
    </xf>
    <xf numFmtId="0" fontId="90" fillId="3" borderId="1" xfId="133" applyFont="1" applyFill="1" applyBorder="1" applyAlignment="1">
      <alignment horizontal="center" vertical="center"/>
    </xf>
    <xf numFmtId="0" fontId="90" fillId="3" borderId="1" xfId="133" applyFont="1" applyFill="1" applyBorder="1" applyAlignment="1">
      <alignment horizontal="center"/>
    </xf>
    <xf numFmtId="0" fontId="13" fillId="24" borderId="9" xfId="0" applyFont="1" applyFill="1" applyBorder="1" applyAlignment="1">
      <alignment horizontal="center" vertical="center"/>
    </xf>
    <xf numFmtId="0" fontId="13" fillId="24" borderId="9" xfId="0" applyFont="1" applyFill="1" applyBorder="1" applyAlignment="1">
      <alignment horizontal="left" vertical="center"/>
    </xf>
    <xf numFmtId="166" fontId="0" fillId="24" borderId="9" xfId="0" applyNumberFormat="1" applyFill="1" applyBorder="1" applyAlignment="1">
      <alignment horizontal="center" vertical="center"/>
    </xf>
    <xf numFmtId="0" fontId="0" fillId="24" borderId="9" xfId="0" applyFill="1" applyBorder="1"/>
    <xf numFmtId="0" fontId="29" fillId="24" borderId="9" xfId="0" applyFont="1" applyFill="1" applyBorder="1" applyAlignment="1">
      <alignment horizontal="center" vertical="center"/>
    </xf>
    <xf numFmtId="0" fontId="13" fillId="24" borderId="1" xfId="0" applyFont="1" applyFill="1" applyBorder="1" applyAlignment="1">
      <alignment horizontal="center" vertical="center"/>
    </xf>
    <xf numFmtId="0" fontId="13" fillId="24" borderId="1" xfId="0" applyFont="1" applyFill="1" applyBorder="1" applyAlignment="1">
      <alignment horizontal="left" vertical="center"/>
    </xf>
    <xf numFmtId="166" fontId="0" fillId="24" borderId="1" xfId="0" applyNumberFormat="1" applyFill="1" applyBorder="1" applyAlignment="1">
      <alignment horizontal="center" vertical="center"/>
    </xf>
    <xf numFmtId="0" fontId="0" fillId="24" borderId="1" xfId="0" applyFill="1" applyBorder="1"/>
    <xf numFmtId="0" fontId="29" fillId="24" borderId="1" xfId="0" applyFont="1" applyFill="1" applyBorder="1" applyAlignment="1">
      <alignment horizontal="center" vertical="center"/>
    </xf>
    <xf numFmtId="0" fontId="91" fillId="2" borderId="0" xfId="35" applyFont="1" applyFill="1" applyAlignment="1">
      <alignment horizontal="center" vertical="center"/>
    </xf>
    <xf numFmtId="0" fontId="22" fillId="0" borderId="0" xfId="43" quotePrefix="1" applyFont="1" applyAlignment="1">
      <alignment horizontal="center" vertical="center"/>
    </xf>
    <xf numFmtId="14" fontId="18" fillId="3" borderId="0" xfId="43" applyNumberFormat="1" applyFont="1" applyFill="1"/>
    <xf numFmtId="17" fontId="0" fillId="0" borderId="10" xfId="0" applyNumberFormat="1" applyBorder="1" applyAlignment="1">
      <alignment vertical="center" wrapText="1"/>
    </xf>
    <xf numFmtId="166" fontId="0" fillId="3" borderId="0" xfId="98" applyNumberFormat="1" applyFont="1" applyFill="1" applyAlignment="1">
      <alignment horizontal="center" vertical="center"/>
    </xf>
    <xf numFmtId="0" fontId="22" fillId="3" borderId="1" xfId="43" applyFont="1" applyFill="1" applyBorder="1" applyAlignment="1">
      <alignment horizontal="center" vertical="center"/>
    </xf>
    <xf numFmtId="0" fontId="20" fillId="11" borderId="1" xfId="43" applyFont="1" applyFill="1" applyBorder="1" applyAlignment="1">
      <alignment horizontal="center" vertical="center"/>
    </xf>
    <xf numFmtId="0" fontId="20" fillId="3" borderId="1" xfId="43" applyFont="1" applyFill="1" applyBorder="1" applyAlignment="1">
      <alignment horizontal="center" vertical="center"/>
    </xf>
    <xf numFmtId="0" fontId="21" fillId="18" borderId="14" xfId="43" applyFont="1" applyFill="1" applyBorder="1" applyAlignment="1">
      <alignment horizontal="center" vertical="center" wrapText="1"/>
    </xf>
    <xf numFmtId="0" fontId="21" fillId="18" borderId="16" xfId="43" applyFont="1" applyFill="1" applyBorder="1" applyAlignment="1">
      <alignment horizontal="center" vertical="center" wrapText="1"/>
    </xf>
    <xf numFmtId="0" fontId="21" fillId="18" borderId="10" xfId="43" applyFont="1" applyFill="1" applyBorder="1" applyAlignment="1">
      <alignment horizontal="center" vertical="center" wrapText="1"/>
    </xf>
    <xf numFmtId="0" fontId="22" fillId="0" borderId="30" xfId="43" applyFont="1" applyBorder="1" applyAlignment="1">
      <alignment horizontal="center" vertical="center"/>
    </xf>
    <xf numFmtId="0" fontId="20" fillId="0" borderId="1" xfId="43" quotePrefix="1" applyFont="1" applyBorder="1" applyAlignment="1">
      <alignment horizontal="left" vertical="center" indent="1"/>
    </xf>
    <xf numFmtId="0" fontId="20" fillId="4" borderId="1" xfId="43" quotePrefix="1" applyFont="1" applyFill="1" applyBorder="1" applyAlignment="1">
      <alignment horizontal="center" vertical="center"/>
    </xf>
    <xf numFmtId="0" fontId="43" fillId="0" borderId="1" xfId="43" quotePrefix="1" applyFont="1" applyBorder="1" applyAlignment="1">
      <alignment horizontal="center" vertical="center"/>
    </xf>
    <xf numFmtId="0" fontId="21" fillId="18" borderId="4" xfId="43" applyFont="1" applyFill="1" applyBorder="1" applyAlignment="1">
      <alignment horizontal="center" vertical="center" wrapText="1"/>
    </xf>
    <xf numFmtId="0" fontId="21" fillId="18" borderId="11" xfId="43" applyFont="1" applyFill="1" applyBorder="1" applyAlignment="1">
      <alignment horizontal="center" vertical="center" wrapText="1"/>
    </xf>
    <xf numFmtId="0" fontId="22" fillId="0" borderId="13" xfId="43" applyFont="1" applyBorder="1" applyAlignment="1">
      <alignment horizontal="center" vertical="center"/>
    </xf>
    <xf numFmtId="0" fontId="20" fillId="0" borderId="14" xfId="43" quotePrefix="1" applyFont="1" applyBorder="1" applyAlignment="1">
      <alignment horizontal="center" vertical="center"/>
    </xf>
    <xf numFmtId="0" fontId="20" fillId="0" borderId="16" xfId="43" quotePrefix="1" applyFont="1" applyBorder="1" applyAlignment="1">
      <alignment horizontal="left" vertical="center" indent="1"/>
    </xf>
    <xf numFmtId="0" fontId="22" fillId="0" borderId="2" xfId="43" applyFont="1" applyBorder="1" applyAlignment="1">
      <alignment horizontal="center" vertical="center"/>
    </xf>
    <xf numFmtId="0" fontId="20" fillId="0" borderId="10" xfId="43" applyFont="1" applyBorder="1" applyAlignment="1">
      <alignment horizontal="left" vertical="center" indent="1"/>
    </xf>
    <xf numFmtId="0" fontId="20" fillId="0" borderId="10" xfId="43" quotePrefix="1" applyFont="1" applyBorder="1" applyAlignment="1">
      <alignment horizontal="left" vertical="center" indent="1"/>
    </xf>
    <xf numFmtId="0" fontId="20" fillId="4" borderId="10" xfId="43" quotePrefix="1" applyFont="1" applyFill="1" applyBorder="1" applyAlignment="1">
      <alignment horizontal="left" vertical="center" indent="1"/>
    </xf>
    <xf numFmtId="0" fontId="43" fillId="0" borderId="10" xfId="43" quotePrefix="1" applyFont="1" applyBorder="1" applyAlignment="1">
      <alignment horizontal="left" vertical="center" indent="1"/>
    </xf>
    <xf numFmtId="0" fontId="20" fillId="0" borderId="4" xfId="43" quotePrefix="1" applyFont="1" applyBorder="1" applyAlignment="1">
      <alignment horizontal="center" vertical="center"/>
    </xf>
    <xf numFmtId="0" fontId="20" fillId="0" borderId="11" xfId="43" quotePrefix="1" applyFont="1" applyBorder="1" applyAlignment="1">
      <alignment horizontal="left" vertical="center" indent="1"/>
    </xf>
    <xf numFmtId="0" fontId="22" fillId="0" borderId="2" xfId="43" quotePrefix="1" applyFont="1" applyBorder="1" applyAlignment="1">
      <alignment horizontal="center" vertical="center"/>
    </xf>
    <xf numFmtId="0" fontId="22" fillId="3" borderId="10" xfId="43" quotePrefix="1" applyFont="1" applyFill="1" applyBorder="1" applyAlignment="1">
      <alignment horizontal="left" vertical="center" indent="1"/>
    </xf>
    <xf numFmtId="0" fontId="22" fillId="3" borderId="10" xfId="43" applyFont="1" applyFill="1" applyBorder="1" applyAlignment="1">
      <alignment horizontal="left" vertical="center" indent="1"/>
    </xf>
    <xf numFmtId="0" fontId="22" fillId="21" borderId="10" xfId="43" quotePrefix="1" applyFont="1" applyFill="1" applyBorder="1" applyAlignment="1">
      <alignment horizontal="left" vertical="center" indent="1"/>
    </xf>
    <xf numFmtId="0" fontId="21" fillId="3" borderId="10" xfId="43" quotePrefix="1" applyFont="1" applyFill="1" applyBorder="1" applyAlignment="1">
      <alignment horizontal="left" vertical="center" indent="1"/>
    </xf>
    <xf numFmtId="0" fontId="22" fillId="3" borderId="2" xfId="43" quotePrefix="1" applyFont="1" applyFill="1" applyBorder="1" applyAlignment="1">
      <alignment horizontal="center" vertical="center"/>
    </xf>
    <xf numFmtId="0" fontId="22" fillId="3" borderId="8" xfId="43" quotePrefix="1" applyFont="1" applyFill="1" applyBorder="1" applyAlignment="1">
      <alignment horizontal="center" vertical="center"/>
    </xf>
    <xf numFmtId="0" fontId="22" fillId="3" borderId="4" xfId="43" quotePrefix="1" applyFont="1" applyFill="1" applyBorder="1" applyAlignment="1">
      <alignment horizontal="center" vertical="center"/>
    </xf>
    <xf numFmtId="0" fontId="22" fillId="3" borderId="11" xfId="43" quotePrefix="1" applyFont="1" applyFill="1" applyBorder="1" applyAlignment="1">
      <alignment horizontal="left" vertical="center" indent="1"/>
    </xf>
    <xf numFmtId="0" fontId="20" fillId="27" borderId="1" xfId="43" quotePrefix="1" applyFont="1" applyFill="1" applyBorder="1" applyAlignment="1">
      <alignment horizontal="left" vertical="center" indent="1"/>
    </xf>
    <xf numFmtId="0" fontId="20" fillId="27" borderId="1" xfId="43" applyFont="1" applyFill="1" applyBorder="1" applyAlignment="1">
      <alignment horizontal="center" vertical="center"/>
    </xf>
    <xf numFmtId="0" fontId="20" fillId="12" borderId="1" xfId="43" quotePrefix="1" applyFont="1" applyFill="1" applyBorder="1" applyAlignment="1">
      <alignment horizontal="left" vertical="center" indent="1"/>
    </xf>
    <xf numFmtId="0" fontId="20" fillId="12" borderId="1" xfId="43" applyFont="1" applyFill="1" applyBorder="1" applyAlignment="1">
      <alignment horizontal="center" vertical="center"/>
    </xf>
    <xf numFmtId="0" fontId="20" fillId="12" borderId="1" xfId="43" applyFont="1" applyFill="1" applyBorder="1" applyAlignment="1">
      <alignment horizontal="left" vertical="center" indent="1"/>
    </xf>
    <xf numFmtId="0" fontId="20" fillId="11" borderId="1" xfId="43" applyFont="1" applyFill="1" applyBorder="1" applyAlignment="1">
      <alignment horizontal="left" vertical="center" indent="1"/>
    </xf>
    <xf numFmtId="0" fontId="20" fillId="6" borderId="1" xfId="43" applyFont="1" applyFill="1" applyBorder="1" applyAlignment="1">
      <alignment horizontal="left" vertical="center" indent="1"/>
    </xf>
    <xf numFmtId="0" fontId="20" fillId="6" borderId="1" xfId="43" applyFont="1" applyFill="1" applyBorder="1" applyAlignment="1">
      <alignment horizontal="center" vertical="center"/>
    </xf>
    <xf numFmtId="0" fontId="21" fillId="11" borderId="88" xfId="43" applyFont="1" applyFill="1" applyBorder="1" applyAlignment="1">
      <alignment horizontal="center" vertical="center"/>
    </xf>
    <xf numFmtId="0" fontId="21" fillId="11" borderId="39" xfId="43" applyFont="1" applyFill="1" applyBorder="1" applyAlignment="1">
      <alignment horizontal="center" vertical="center"/>
    </xf>
    <xf numFmtId="0" fontId="22" fillId="0" borderId="37" xfId="43" applyFont="1" applyBorder="1" applyAlignment="1">
      <alignment horizontal="center" vertical="center"/>
    </xf>
    <xf numFmtId="0" fontId="48" fillId="0" borderId="10" xfId="43" applyFont="1" applyBorder="1" applyAlignment="1">
      <alignment horizontal="center" vertical="center"/>
    </xf>
    <xf numFmtId="0" fontId="22" fillId="0" borderId="31" xfId="43" applyFont="1" applyBorder="1" applyAlignment="1">
      <alignment horizontal="center" vertical="center"/>
    </xf>
    <xf numFmtId="0" fontId="22" fillId="3" borderId="31" xfId="43" applyFont="1" applyFill="1" applyBorder="1" applyAlignment="1">
      <alignment horizontal="center" vertical="center"/>
    </xf>
    <xf numFmtId="0" fontId="33" fillId="3" borderId="31" xfId="43" applyFont="1" applyFill="1" applyBorder="1"/>
    <xf numFmtId="0" fontId="33" fillId="3" borderId="67" xfId="43" applyFont="1" applyFill="1" applyBorder="1"/>
    <xf numFmtId="0" fontId="33" fillId="3" borderId="68" xfId="43" applyFont="1" applyFill="1" applyBorder="1"/>
    <xf numFmtId="0" fontId="21" fillId="11" borderId="89" xfId="43" applyFont="1" applyFill="1" applyBorder="1" applyAlignment="1">
      <alignment horizontal="center" vertical="center"/>
    </xf>
    <xf numFmtId="0" fontId="48" fillId="11" borderId="10" xfId="43" applyFont="1" applyFill="1" applyBorder="1" applyAlignment="1">
      <alignment horizontal="center" vertical="center"/>
    </xf>
    <xf numFmtId="0" fontId="33" fillId="3" borderId="30" xfId="43" applyFont="1" applyFill="1" applyBorder="1"/>
    <xf numFmtId="0" fontId="33" fillId="3" borderId="66" xfId="43" applyFont="1" applyFill="1" applyBorder="1"/>
    <xf numFmtId="0" fontId="20" fillId="3" borderId="1" xfId="43" quotePrefix="1" applyFont="1" applyFill="1" applyBorder="1" applyAlignment="1">
      <alignment horizontal="center" vertical="center"/>
    </xf>
    <xf numFmtId="0" fontId="20" fillId="3" borderId="10" xfId="43" quotePrefix="1" applyFont="1" applyFill="1" applyBorder="1" applyAlignment="1">
      <alignment horizontal="left" vertical="center" indent="1"/>
    </xf>
    <xf numFmtId="0" fontId="22" fillId="3" borderId="2" xfId="43" applyFont="1" applyFill="1" applyBorder="1" applyAlignment="1">
      <alignment horizontal="center" vertical="center"/>
    </xf>
    <xf numFmtId="1" fontId="20" fillId="0" borderId="0" xfId="43" applyNumberFormat="1" applyFont="1" applyAlignment="1">
      <alignment horizontal="center" vertical="center"/>
    </xf>
    <xf numFmtId="0" fontId="0" fillId="0" borderId="7" xfId="0" applyBorder="1" applyAlignment="1">
      <alignment horizontal="center" vertical="center"/>
    </xf>
    <xf numFmtId="0" fontId="0" fillId="0" borderId="3" xfId="0" applyBorder="1" applyAlignment="1">
      <alignment vertical="center"/>
    </xf>
    <xf numFmtId="0" fontId="0" fillId="26" borderId="5" xfId="0" applyFill="1" applyBorder="1" applyAlignment="1">
      <alignment horizontal="center" vertical="center"/>
    </xf>
    <xf numFmtId="0" fontId="0" fillId="26" borderId="6" xfId="0" applyFill="1" applyBorder="1" applyAlignment="1">
      <alignment vertical="center"/>
    </xf>
    <xf numFmtId="0" fontId="0" fillId="26" borderId="6" xfId="0" applyFill="1" applyBorder="1" applyAlignment="1">
      <alignment horizontal="center" vertical="center"/>
    </xf>
    <xf numFmtId="0" fontId="0" fillId="26" borderId="24" xfId="0" applyFill="1" applyBorder="1" applyAlignment="1">
      <alignment horizontal="center" vertical="center"/>
    </xf>
    <xf numFmtId="0" fontId="13" fillId="11" borderId="1" xfId="0" applyFont="1" applyFill="1" applyBorder="1" applyAlignment="1">
      <alignment horizontal="center" vertical="center"/>
    </xf>
    <xf numFmtId="0" fontId="0" fillId="3" borderId="11" xfId="0" applyFill="1" applyBorder="1" applyAlignment="1">
      <alignment vertical="center"/>
    </xf>
    <xf numFmtId="0" fontId="0" fillId="0" borderId="12" xfId="0" applyBorder="1" applyAlignment="1">
      <alignment vertical="center"/>
    </xf>
    <xf numFmtId="0" fontId="13" fillId="6" borderId="35" xfId="0" applyFont="1" applyFill="1" applyBorder="1" applyAlignment="1">
      <alignment horizontal="center" vertical="center"/>
    </xf>
    <xf numFmtId="0" fontId="29" fillId="3" borderId="74" xfId="99" applyFont="1" applyFill="1" applyBorder="1" applyAlignment="1">
      <alignment horizontal="left" vertical="center"/>
    </xf>
    <xf numFmtId="0" fontId="29" fillId="3" borderId="97" xfId="99" applyFont="1" applyFill="1" applyBorder="1"/>
    <xf numFmtId="0" fontId="29" fillId="3" borderId="102" xfId="99" applyFont="1" applyFill="1" applyBorder="1"/>
    <xf numFmtId="179" fontId="0" fillId="0" borderId="1" xfId="0" applyNumberFormat="1" applyBorder="1" applyAlignment="1">
      <alignment horizontal="center" vertical="center"/>
    </xf>
    <xf numFmtId="1" fontId="0" fillId="9" borderId="1" xfId="98" applyNumberFormat="1" applyFont="1" applyFill="1" applyBorder="1" applyAlignment="1">
      <alignment horizontal="right" vertical="center"/>
    </xf>
    <xf numFmtId="0" fontId="0" fillId="9" borderId="1" xfId="98" applyNumberFormat="1" applyFont="1" applyFill="1" applyBorder="1" applyAlignment="1">
      <alignment horizontal="right" vertical="center"/>
    </xf>
    <xf numFmtId="9" fontId="0" fillId="9" borderId="1" xfId="95" applyFont="1" applyFill="1" applyBorder="1" applyAlignment="1">
      <alignment horizontal="right" vertical="center"/>
    </xf>
    <xf numFmtId="0" fontId="0" fillId="0" borderId="22" xfId="0" applyBorder="1" applyAlignment="1">
      <alignment horizontal="right" vertical="center"/>
    </xf>
    <xf numFmtId="0" fontId="21" fillId="0" borderId="2" xfId="43" quotePrefix="1" applyFont="1" applyBorder="1" applyAlignment="1">
      <alignment horizontal="center" vertical="center"/>
    </xf>
    <xf numFmtId="0" fontId="25" fillId="3" borderId="1" xfId="43" applyFont="1" applyFill="1" applyBorder="1" applyAlignment="1">
      <alignment horizontal="center" vertical="center"/>
    </xf>
    <xf numFmtId="0" fontId="25" fillId="3" borderId="10" xfId="43" applyFont="1" applyFill="1" applyBorder="1" applyAlignment="1">
      <alignment horizontal="center" vertical="center"/>
    </xf>
    <xf numFmtId="0" fontId="92" fillId="3" borderId="1" xfId="43" quotePrefix="1" applyFont="1" applyFill="1" applyBorder="1" applyAlignment="1">
      <alignment horizontal="center" vertical="center"/>
    </xf>
    <xf numFmtId="0" fontId="48" fillId="3" borderId="10" xfId="43" applyFont="1" applyFill="1" applyBorder="1" applyAlignment="1">
      <alignment horizontal="center" vertical="center"/>
    </xf>
    <xf numFmtId="166" fontId="0" fillId="11" borderId="9" xfId="0" applyNumberFormat="1" applyFill="1" applyBorder="1" applyAlignment="1">
      <alignment horizontal="center" vertical="center"/>
    </xf>
    <xf numFmtId="49" fontId="18" fillId="0" borderId="1" xfId="0" quotePrefix="1" applyNumberFormat="1" applyFont="1" applyBorder="1" applyAlignment="1">
      <alignment horizontal="center" vertical="center"/>
    </xf>
    <xf numFmtId="166" fontId="18" fillId="0" borderId="1" xfId="0" applyNumberFormat="1" applyFont="1" applyBorder="1" applyAlignment="1">
      <alignment horizontal="center" vertical="center"/>
    </xf>
    <xf numFmtId="16" fontId="0" fillId="24" borderId="1" xfId="0" quotePrefix="1" applyNumberFormat="1" applyFill="1" applyBorder="1" applyAlignment="1">
      <alignment horizontal="center" vertical="center"/>
    </xf>
    <xf numFmtId="16" fontId="29" fillId="3" borderId="0" xfId="99" quotePrefix="1" applyNumberFormat="1" applyFont="1" applyFill="1"/>
    <xf numFmtId="0" fontId="29" fillId="3" borderId="0" xfId="99" quotePrefix="1" applyFont="1" applyFill="1"/>
    <xf numFmtId="0" fontId="13" fillId="4" borderId="1" xfId="0" applyFont="1" applyFill="1" applyBorder="1" applyAlignment="1">
      <alignment horizontal="left" vertical="center"/>
    </xf>
    <xf numFmtId="0" fontId="13" fillId="11" borderId="1" xfId="0" applyFont="1" applyFill="1" applyBorder="1" applyAlignment="1">
      <alignment horizontal="left" vertical="center"/>
    </xf>
    <xf numFmtId="166" fontId="29" fillId="3" borderId="0" xfId="99" applyNumberFormat="1" applyFont="1" applyFill="1"/>
    <xf numFmtId="49" fontId="0" fillId="5" borderId="1" xfId="0" quotePrefix="1" applyNumberFormat="1" applyFill="1" applyBorder="1" applyAlignment="1">
      <alignment horizontal="center" vertical="center"/>
    </xf>
    <xf numFmtId="166" fontId="90" fillId="3" borderId="1" xfId="133" applyNumberFormat="1" applyFont="1" applyFill="1" applyBorder="1" applyAlignment="1">
      <alignment horizontal="center" vertical="center" wrapText="1"/>
    </xf>
    <xf numFmtId="2" fontId="67" fillId="0" borderId="1" xfId="107" applyNumberFormat="1" applyFont="1" applyBorder="1" applyAlignment="1">
      <alignment horizontal="center" vertical="center"/>
    </xf>
    <xf numFmtId="0" fontId="18" fillId="34" borderId="1" xfId="119" applyFont="1" applyFill="1" applyBorder="1" applyAlignment="1">
      <alignment horizontal="center" vertical="center"/>
    </xf>
    <xf numFmtId="0" fontId="32" fillId="0" borderId="0" xfId="99" applyFont="1" applyAlignment="1">
      <alignment horizontal="center" vertical="center"/>
    </xf>
    <xf numFmtId="0" fontId="29" fillId="3" borderId="30" xfId="99" applyFont="1" applyFill="1" applyBorder="1" applyAlignment="1">
      <alignment vertical="center"/>
    </xf>
    <xf numFmtId="166" fontId="90" fillId="3" borderId="1" xfId="133" applyNumberFormat="1" applyFont="1" applyFill="1" applyBorder="1" applyAlignment="1">
      <alignment horizontal="center" vertical="center"/>
    </xf>
    <xf numFmtId="0" fontId="32" fillId="0" borderId="1" xfId="0" applyFont="1" applyBorder="1" applyAlignment="1">
      <alignment horizontal="center" vertical="center"/>
    </xf>
    <xf numFmtId="0" fontId="13" fillId="24" borderId="23" xfId="0" applyFont="1" applyFill="1" applyBorder="1" applyAlignment="1">
      <alignment horizontal="center" vertical="center"/>
    </xf>
    <xf numFmtId="0" fontId="29" fillId="24" borderId="12" xfId="0" applyFont="1" applyFill="1" applyBorder="1" applyAlignment="1">
      <alignment horizontal="center" vertical="center"/>
    </xf>
    <xf numFmtId="0" fontId="13" fillId="24" borderId="2" xfId="0" applyFont="1" applyFill="1" applyBorder="1" applyAlignment="1">
      <alignment horizontal="center" vertical="center"/>
    </xf>
    <xf numFmtId="0" fontId="29" fillId="24" borderId="10" xfId="0" applyFont="1" applyFill="1" applyBorder="1" applyAlignment="1">
      <alignment horizontal="center" vertical="center"/>
    </xf>
    <xf numFmtId="0" fontId="13" fillId="24" borderId="4" xfId="0" applyFont="1" applyFill="1" applyBorder="1" applyAlignment="1">
      <alignment horizontal="left" vertical="center"/>
    </xf>
    <xf numFmtId="166" fontId="0" fillId="24" borderId="52" xfId="0" applyNumberFormat="1" applyFill="1" applyBorder="1" applyAlignment="1">
      <alignment horizontal="center" vertical="center"/>
    </xf>
    <xf numFmtId="0" fontId="29" fillId="24" borderId="11" xfId="0" applyFont="1" applyFill="1" applyBorder="1" applyAlignment="1">
      <alignment horizontal="center" vertical="center"/>
    </xf>
    <xf numFmtId="0" fontId="46" fillId="0" borderId="0" xfId="99" applyFont="1" applyAlignment="1">
      <alignment vertical="center"/>
    </xf>
    <xf numFmtId="0" fontId="13" fillId="4" borderId="23" xfId="0" applyFont="1" applyFill="1" applyBorder="1" applyAlignment="1">
      <alignment horizontal="center" vertical="center"/>
    </xf>
    <xf numFmtId="166" fontId="0" fillId="4" borderId="9" xfId="0" applyNumberFormat="1" applyFill="1" applyBorder="1" applyAlignment="1">
      <alignment horizontal="center" vertical="center"/>
    </xf>
    <xf numFmtId="166" fontId="0" fillId="4" borderId="10" xfId="0" applyNumberFormat="1" applyFill="1" applyBorder="1" applyAlignment="1">
      <alignment horizontal="center" vertical="center"/>
    </xf>
    <xf numFmtId="167" fontId="18" fillId="2" borderId="4" xfId="35" applyNumberFormat="1" applyFont="1" applyFill="1" applyBorder="1" applyAlignment="1">
      <alignment horizontal="right" vertical="center" wrapText="1"/>
    </xf>
    <xf numFmtId="174" fontId="29" fillId="9" borderId="2" xfId="98" applyNumberFormat="1" applyFont="1" applyFill="1" applyBorder="1" applyAlignment="1">
      <alignment horizontal="center" vertical="top"/>
    </xf>
    <xf numFmtId="14" fontId="0" fillId="0" borderId="0" xfId="0" quotePrefix="1" applyNumberFormat="1" applyAlignment="1">
      <alignment horizontal="center" vertical="center"/>
    </xf>
    <xf numFmtId="15" fontId="0" fillId="0" borderId="0" xfId="0" applyNumberFormat="1" applyAlignment="1">
      <alignment horizontal="center" vertical="center"/>
    </xf>
    <xf numFmtId="0" fontId="18" fillId="0" borderId="0" xfId="0" applyFont="1" applyAlignment="1">
      <alignment horizontal="left" vertical="center"/>
    </xf>
    <xf numFmtId="17" fontId="0" fillId="0" borderId="0" xfId="0" applyNumberFormat="1" applyAlignment="1">
      <alignment horizontal="center" vertical="center"/>
    </xf>
    <xf numFmtId="166" fontId="0" fillId="0" borderId="14" xfId="0" applyNumberFormat="1" applyBorder="1" applyAlignment="1">
      <alignment horizontal="center" vertical="center"/>
    </xf>
    <xf numFmtId="0" fontId="18" fillId="3" borderId="9" xfId="106" applyFont="1" applyFill="1" applyBorder="1" applyAlignment="1" applyProtection="1">
      <alignment horizontal="center" vertical="center"/>
      <protection hidden="1"/>
    </xf>
    <xf numFmtId="1" fontId="51" fillId="3" borderId="9" xfId="106" applyNumberFormat="1" applyFont="1" applyFill="1" applyBorder="1" applyAlignment="1" applyProtection="1">
      <alignment horizontal="center" vertical="center"/>
      <protection hidden="1"/>
    </xf>
    <xf numFmtId="1" fontId="45" fillId="3" borderId="12" xfId="106" applyNumberFormat="1" applyFont="1" applyFill="1" applyBorder="1" applyAlignment="1">
      <alignment horizontal="center" vertical="center"/>
    </xf>
    <xf numFmtId="0" fontId="85" fillId="3" borderId="1" xfId="106" applyFont="1" applyFill="1" applyBorder="1" applyAlignment="1">
      <alignment horizontal="center" vertical="center" wrapText="1"/>
    </xf>
    <xf numFmtId="0" fontId="51" fillId="3" borderId="23" xfId="106" applyFont="1" applyFill="1" applyBorder="1" applyAlignment="1">
      <alignment horizontal="center" vertical="center"/>
    </xf>
    <xf numFmtId="0" fontId="52" fillId="0" borderId="9" xfId="106" applyFont="1" applyBorder="1" applyAlignment="1" applyProtection="1">
      <alignment horizontal="left" vertical="center"/>
      <protection hidden="1"/>
    </xf>
    <xf numFmtId="1" fontId="76" fillId="0" borderId="1" xfId="118" applyNumberFormat="1" applyFont="1" applyBorder="1" applyAlignment="1">
      <alignment horizontal="center" vertical="center"/>
    </xf>
    <xf numFmtId="0" fontId="79" fillId="10" borderId="1" xfId="106" applyFont="1" applyFill="1" applyBorder="1" applyAlignment="1">
      <alignment horizontal="left" vertical="center"/>
    </xf>
    <xf numFmtId="0" fontId="13" fillId="3" borderId="29" xfId="0" applyFont="1" applyFill="1" applyBorder="1" applyAlignment="1">
      <alignment horizontal="center" vertical="center"/>
    </xf>
    <xf numFmtId="169" fontId="13" fillId="0" borderId="29" xfId="0" applyNumberFormat="1" applyFont="1" applyBorder="1" applyAlignment="1">
      <alignment horizontal="center" vertical="center"/>
    </xf>
    <xf numFmtId="169" fontId="13" fillId="0" borderId="29" xfId="0" applyNumberFormat="1" applyFont="1" applyBorder="1" applyAlignment="1">
      <alignment horizontal="center" vertical="center" wrapText="1"/>
    </xf>
    <xf numFmtId="0" fontId="13" fillId="0" borderId="30" xfId="0" applyFont="1" applyBorder="1" applyAlignment="1">
      <alignment horizontal="center" vertical="center" wrapText="1"/>
    </xf>
    <xf numFmtId="49" fontId="13" fillId="3" borderId="6" xfId="0" applyNumberFormat="1" applyFont="1" applyFill="1" applyBorder="1" applyAlignment="1">
      <alignment horizontal="center" vertical="center"/>
    </xf>
    <xf numFmtId="169" fontId="13" fillId="3" borderId="6" xfId="0" applyNumberFormat="1" applyFont="1" applyFill="1" applyBorder="1" applyAlignment="1">
      <alignment horizontal="center" vertical="center"/>
    </xf>
    <xf numFmtId="49" fontId="0" fillId="3" borderId="14" xfId="0" quotePrefix="1" applyNumberFormat="1" applyFill="1" applyBorder="1" applyAlignment="1">
      <alignment horizontal="center" vertical="center"/>
    </xf>
    <xf numFmtId="0" fontId="18" fillId="3" borderId="14" xfId="0" applyFont="1" applyFill="1" applyBorder="1" applyAlignment="1">
      <alignment horizontal="center" vertical="center"/>
    </xf>
    <xf numFmtId="15" fontId="0" fillId="3" borderId="14" xfId="0" applyNumberFormat="1" applyFill="1" applyBorder="1" applyAlignment="1">
      <alignment horizontal="center" vertical="center"/>
    </xf>
    <xf numFmtId="0" fontId="0" fillId="3" borderId="14" xfId="0" applyFill="1" applyBorder="1" applyAlignment="1">
      <alignment horizontal="left" vertical="center"/>
    </xf>
    <xf numFmtId="172" fontId="0" fillId="3" borderId="14" xfId="0" applyNumberFormat="1" applyFill="1" applyBorder="1" applyAlignment="1">
      <alignment horizontal="center" vertical="center"/>
    </xf>
    <xf numFmtId="166" fontId="0" fillId="3" borderId="14" xfId="0" applyNumberFormat="1" applyFill="1" applyBorder="1" applyAlignment="1">
      <alignment horizontal="center" vertical="center"/>
    </xf>
    <xf numFmtId="166" fontId="18" fillId="3" borderId="14" xfId="0" applyNumberFormat="1" applyFont="1" applyFill="1" applyBorder="1" applyAlignment="1">
      <alignment horizontal="center" vertical="center"/>
    </xf>
    <xf numFmtId="17" fontId="0" fillId="3" borderId="16" xfId="0" applyNumberFormat="1" applyFill="1" applyBorder="1" applyAlignment="1">
      <alignment horizontal="left" vertical="center" wrapText="1"/>
    </xf>
    <xf numFmtId="17" fontId="0" fillId="3" borderId="10" xfId="0" applyNumberFormat="1" applyFill="1" applyBorder="1" applyAlignment="1">
      <alignment horizontal="left" vertical="center" wrapText="1"/>
    </xf>
    <xf numFmtId="0" fontId="32" fillId="11" borderId="67" xfId="99" applyFont="1" applyFill="1" applyBorder="1" applyAlignment="1">
      <alignment horizontal="center" vertical="center"/>
    </xf>
    <xf numFmtId="0" fontId="18" fillId="11" borderId="1" xfId="0" quotePrefix="1" applyFont="1" applyFill="1" applyBorder="1" applyAlignment="1">
      <alignment horizontal="center" vertical="center"/>
    </xf>
    <xf numFmtId="0" fontId="46" fillId="0" borderId="0" xfId="99" applyFont="1" applyAlignment="1">
      <alignment horizontal="center" vertical="center"/>
    </xf>
    <xf numFmtId="1" fontId="9" fillId="0" borderId="0" xfId="106" applyNumberFormat="1"/>
    <xf numFmtId="14" fontId="18" fillId="3" borderId="9" xfId="0" applyNumberFormat="1" applyFont="1" applyFill="1" applyBorder="1" applyAlignment="1">
      <alignment horizontal="center" vertical="center" wrapText="1"/>
    </xf>
    <xf numFmtId="49" fontId="23" fillId="3" borderId="0" xfId="0" quotePrefix="1" applyNumberFormat="1" applyFont="1" applyFill="1" applyAlignment="1">
      <alignment horizontal="center" vertical="center"/>
    </xf>
    <xf numFmtId="0" fontId="23" fillId="3" borderId="0" xfId="0" applyFont="1" applyFill="1" applyAlignment="1">
      <alignment horizontal="center" vertical="center"/>
    </xf>
    <xf numFmtId="14" fontId="23" fillId="3" borderId="0" xfId="0" applyNumberFormat="1" applyFont="1" applyFill="1" applyAlignment="1">
      <alignment horizontal="center" vertical="center"/>
    </xf>
    <xf numFmtId="15" fontId="13" fillId="3" borderId="0" xfId="0" applyNumberFormat="1" applyFont="1" applyFill="1" applyAlignment="1">
      <alignment horizontal="center" vertical="center"/>
    </xf>
    <xf numFmtId="15" fontId="0" fillId="3" borderId="0" xfId="0" applyNumberFormat="1" applyFill="1" applyAlignment="1">
      <alignment horizontal="center" vertical="center"/>
    </xf>
    <xf numFmtId="0" fontId="0" fillId="3" borderId="0" xfId="0" applyFill="1" applyAlignment="1">
      <alignment horizontal="left" vertical="center"/>
    </xf>
    <xf numFmtId="17" fontId="18" fillId="3" borderId="0" xfId="0" applyNumberFormat="1" applyFont="1" applyFill="1" applyAlignment="1">
      <alignment horizontal="left" vertical="center" wrapText="1"/>
    </xf>
    <xf numFmtId="0" fontId="18" fillId="3" borderId="2" xfId="0" applyFont="1" applyFill="1" applyBorder="1" applyAlignment="1">
      <alignment horizontal="center" vertical="center"/>
    </xf>
    <xf numFmtId="17" fontId="18" fillId="3" borderId="10" xfId="0" applyNumberFormat="1" applyFont="1" applyFill="1" applyBorder="1" applyAlignment="1">
      <alignment horizontal="left" vertical="center" wrapText="1"/>
    </xf>
    <xf numFmtId="0" fontId="29" fillId="11" borderId="10" xfId="0" applyFont="1" applyFill="1" applyBorder="1" applyAlignment="1">
      <alignment horizontal="center" vertical="center"/>
    </xf>
    <xf numFmtId="0" fontId="13" fillId="11" borderId="23" xfId="0" applyFont="1" applyFill="1" applyBorder="1" applyAlignment="1">
      <alignment horizontal="center" vertical="center"/>
    </xf>
    <xf numFmtId="14" fontId="0" fillId="3" borderId="0" xfId="0" applyNumberFormat="1" applyFill="1"/>
    <xf numFmtId="0" fontId="46" fillId="3" borderId="0" xfId="99" applyFont="1" applyFill="1" applyAlignment="1">
      <alignment vertical="center"/>
    </xf>
    <xf numFmtId="0" fontId="13" fillId="3" borderId="3" xfId="0" applyFont="1" applyFill="1" applyBorder="1" applyAlignment="1">
      <alignment horizontal="left" vertical="center" wrapText="1"/>
    </xf>
    <xf numFmtId="16" fontId="20" fillId="3" borderId="1" xfId="0" quotePrefix="1" applyNumberFormat="1" applyFont="1" applyFill="1" applyBorder="1" applyAlignment="1">
      <alignment horizontal="center" vertical="center"/>
    </xf>
    <xf numFmtId="2" fontId="18" fillId="0" borderId="1" xfId="0" applyNumberFormat="1" applyFont="1" applyBorder="1" applyAlignment="1">
      <alignment horizontal="center" vertical="center"/>
    </xf>
    <xf numFmtId="17" fontId="18" fillId="0" borderId="1" xfId="0" applyNumberFormat="1" applyFont="1" applyBorder="1" applyAlignment="1">
      <alignment horizontal="center" vertical="center"/>
    </xf>
    <xf numFmtId="0" fontId="20" fillId="3" borderId="1" xfId="0" quotePrefix="1" applyFont="1" applyFill="1" applyBorder="1" applyAlignment="1">
      <alignment horizontal="center" vertical="center"/>
    </xf>
    <xf numFmtId="0" fontId="18" fillId="3" borderId="1" xfId="0" applyFont="1" applyFill="1" applyBorder="1"/>
    <xf numFmtId="0" fontId="18" fillId="0" borderId="1" xfId="0" quotePrefix="1" applyFont="1" applyBorder="1" applyAlignment="1">
      <alignment horizontal="center" vertical="center"/>
    </xf>
    <xf numFmtId="0" fontId="18" fillId="3" borderId="3" xfId="0" applyFont="1" applyFill="1" applyBorder="1" applyAlignment="1">
      <alignment horizontal="left" vertical="center"/>
    </xf>
    <xf numFmtId="0" fontId="18" fillId="0" borderId="3" xfId="0" applyFont="1" applyBorder="1"/>
    <xf numFmtId="14" fontId="18" fillId="0" borderId="1" xfId="0" quotePrefix="1" applyNumberFormat="1" applyFont="1" applyBorder="1" applyAlignment="1">
      <alignment horizontal="center" vertical="center"/>
    </xf>
    <xf numFmtId="14" fontId="18" fillId="3" borderId="1" xfId="0" quotePrefix="1" applyNumberFormat="1" applyFont="1" applyFill="1" applyBorder="1" applyAlignment="1">
      <alignment horizontal="center" vertical="center"/>
    </xf>
    <xf numFmtId="17" fontId="18" fillId="3" borderId="1" xfId="0" applyNumberFormat="1" applyFont="1" applyFill="1" applyBorder="1" applyAlignment="1">
      <alignment horizontal="center" vertical="center"/>
    </xf>
    <xf numFmtId="0" fontId="18" fillId="0" borderId="9" xfId="0" applyFont="1" applyBorder="1" applyAlignment="1">
      <alignment horizontal="left" vertical="center"/>
    </xf>
    <xf numFmtId="166" fontId="44" fillId="0" borderId="1" xfId="0" applyNumberFormat="1" applyFont="1" applyBorder="1"/>
    <xf numFmtId="0" fontId="0" fillId="0" borderId="4" xfId="0" applyBorder="1" applyAlignment="1">
      <alignment horizontal="left" vertical="center"/>
    </xf>
    <xf numFmtId="166" fontId="0" fillId="0" borderId="4" xfId="0" applyNumberFormat="1" applyBorder="1"/>
    <xf numFmtId="166" fontId="0" fillId="3" borderId="4" xfId="0" applyNumberFormat="1" applyFill="1" applyBorder="1"/>
    <xf numFmtId="166" fontId="18" fillId="3" borderId="1" xfId="0" applyNumberFormat="1" applyFont="1" applyFill="1" applyBorder="1"/>
    <xf numFmtId="166" fontId="44" fillId="3" borderId="1" xfId="0" applyNumberFormat="1" applyFont="1" applyFill="1" applyBorder="1"/>
    <xf numFmtId="166" fontId="0" fillId="3" borderId="1" xfId="0" applyNumberFormat="1" applyFill="1" applyBorder="1"/>
    <xf numFmtId="0" fontId="18" fillId="3" borderId="2" xfId="0" applyFont="1" applyFill="1" applyBorder="1" applyAlignment="1">
      <alignment horizontal="center"/>
    </xf>
    <xf numFmtId="0" fontId="0" fillId="3" borderId="10" xfId="0" applyFill="1" applyBorder="1" applyAlignment="1">
      <alignment horizontal="center" vertical="center"/>
    </xf>
    <xf numFmtId="0" fontId="16" fillId="0" borderId="1" xfId="0" applyFont="1" applyBorder="1" applyAlignment="1">
      <alignment vertical="center"/>
    </xf>
    <xf numFmtId="14" fontId="24" fillId="0" borderId="1" xfId="0" applyNumberFormat="1" applyFont="1" applyBorder="1" applyAlignment="1">
      <alignment horizontal="center" vertical="center"/>
    </xf>
    <xf numFmtId="43" fontId="0" fillId="9" borderId="1" xfId="98" applyFont="1" applyFill="1" applyBorder="1" applyAlignment="1">
      <alignment horizontal="right" vertical="center"/>
    </xf>
    <xf numFmtId="180" fontId="33" fillId="2" borderId="0" xfId="35" applyNumberFormat="1" applyFont="1" applyFill="1" applyAlignment="1">
      <alignment horizontal="center" vertical="center" wrapText="1"/>
    </xf>
    <xf numFmtId="0" fontId="23" fillId="3" borderId="0" xfId="0" applyFont="1" applyFill="1" applyAlignment="1">
      <alignment vertical="center" wrapText="1"/>
    </xf>
    <xf numFmtId="16" fontId="23" fillId="3" borderId="0" xfId="0" applyNumberFormat="1" applyFont="1" applyFill="1" applyAlignment="1">
      <alignment horizontal="left" vertical="center" wrapText="1"/>
    </xf>
    <xf numFmtId="0" fontId="32" fillId="3" borderId="0" xfId="99" applyFont="1" applyFill="1" applyAlignment="1">
      <alignment vertical="center"/>
    </xf>
    <xf numFmtId="14" fontId="18" fillId="11" borderId="1" xfId="0" applyNumberFormat="1" applyFont="1" applyFill="1" applyBorder="1" applyAlignment="1">
      <alignment horizontal="center" vertical="center"/>
    </xf>
    <xf numFmtId="0" fontId="94" fillId="0" borderId="59" xfId="0" applyFont="1" applyBorder="1" applyAlignment="1">
      <alignment horizontal="center" vertical="center" wrapText="1" readingOrder="1"/>
    </xf>
    <xf numFmtId="1" fontId="0" fillId="9" borderId="1" xfId="0" applyNumberFormat="1" applyFill="1" applyBorder="1" applyAlignment="1">
      <alignment horizontal="center" vertical="center"/>
    </xf>
    <xf numFmtId="1" fontId="44" fillId="9" borderId="1" xfId="98" applyNumberFormat="1" applyFont="1" applyFill="1" applyBorder="1" applyAlignment="1">
      <alignment horizontal="center" vertical="center"/>
    </xf>
    <xf numFmtId="0" fontId="43" fillId="3" borderId="1" xfId="0" applyFont="1" applyFill="1" applyBorder="1" applyAlignment="1">
      <alignment vertical="center"/>
    </xf>
    <xf numFmtId="0" fontId="44" fillId="3" borderId="1" xfId="0" applyFont="1" applyFill="1" applyBorder="1" applyAlignment="1">
      <alignment horizontal="left" vertical="center"/>
    </xf>
    <xf numFmtId="0" fontId="24" fillId="3" borderId="1" xfId="0" applyFont="1" applyFill="1" applyBorder="1" applyAlignment="1">
      <alignment horizontal="center" vertical="center"/>
    </xf>
    <xf numFmtId="0" fontId="44" fillId="0" borderId="1" xfId="0" applyFont="1" applyBorder="1" applyAlignment="1">
      <alignment horizontal="left" vertical="center"/>
    </xf>
    <xf numFmtId="0" fontId="44" fillId="0" borderId="0" xfId="0" applyFont="1" applyAlignment="1">
      <alignment horizontal="center" vertical="center"/>
    </xf>
    <xf numFmtId="0" fontId="20" fillId="11" borderId="1" xfId="0" applyFont="1" applyFill="1" applyBorder="1" applyAlignment="1">
      <alignment vertical="center"/>
    </xf>
    <xf numFmtId="0" fontId="23" fillId="11" borderId="1" xfId="0" applyFont="1" applyFill="1" applyBorder="1" applyAlignment="1">
      <alignment horizontal="center" vertical="center"/>
    </xf>
    <xf numFmtId="14" fontId="0" fillId="11" borderId="1" xfId="0" applyNumberFormat="1" applyFill="1" applyBorder="1" applyAlignment="1">
      <alignment horizontal="center" vertical="center"/>
    </xf>
    <xf numFmtId="0" fontId="20" fillId="3" borderId="1" xfId="0" applyFont="1" applyFill="1" applyBorder="1" applyAlignment="1">
      <alignment horizontal="center" vertical="center"/>
    </xf>
    <xf numFmtId="0" fontId="20" fillId="11" borderId="1" xfId="0" applyFont="1" applyFill="1" applyBorder="1" applyAlignment="1">
      <alignment horizontal="center" vertical="center"/>
    </xf>
    <xf numFmtId="0" fontId="43" fillId="3" borderId="1" xfId="0" applyFont="1" applyFill="1" applyBorder="1" applyAlignment="1">
      <alignment horizontal="center" vertical="center"/>
    </xf>
    <xf numFmtId="49" fontId="44" fillId="3" borderId="1" xfId="0" applyNumberFormat="1" applyFont="1" applyFill="1" applyBorder="1" applyAlignment="1">
      <alignment horizontal="center" vertical="top" wrapText="1"/>
    </xf>
    <xf numFmtId="49" fontId="44" fillId="3" borderId="1" xfId="0" applyNumberFormat="1" applyFont="1" applyFill="1" applyBorder="1" applyAlignment="1">
      <alignment horizontal="center" vertical="top"/>
    </xf>
    <xf numFmtId="17" fontId="0" fillId="3" borderId="10" xfId="0" applyNumberFormat="1" applyFill="1" applyBorder="1" applyAlignment="1">
      <alignment horizontal="center" vertical="center"/>
    </xf>
    <xf numFmtId="0" fontId="18" fillId="0" borderId="4" xfId="35" applyFont="1" applyBorder="1" applyAlignment="1">
      <alignment horizontal="center" vertical="center" wrapText="1"/>
    </xf>
    <xf numFmtId="0" fontId="23" fillId="3" borderId="11" xfId="0" applyFont="1" applyFill="1" applyBorder="1" applyAlignment="1">
      <alignment vertical="center" wrapText="1"/>
    </xf>
    <xf numFmtId="17" fontId="0" fillId="11" borderId="1" xfId="0" applyNumberFormat="1" applyFill="1" applyBorder="1" applyAlignment="1">
      <alignment horizontal="center" vertical="center"/>
    </xf>
    <xf numFmtId="0" fontId="0" fillId="11" borderId="1" xfId="0" applyFill="1" applyBorder="1"/>
    <xf numFmtId="0" fontId="95" fillId="0" borderId="0" xfId="0" applyFont="1" applyAlignment="1">
      <alignment vertical="center"/>
    </xf>
    <xf numFmtId="49" fontId="18" fillId="3" borderId="4" xfId="0" quotePrefix="1" applyNumberFormat="1" applyFont="1" applyFill="1" applyBorder="1" applyAlignment="1">
      <alignment horizontal="center" vertical="center"/>
    </xf>
    <xf numFmtId="0" fontId="18" fillId="3" borderId="4" xfId="0" applyFont="1" applyFill="1" applyBorder="1" applyAlignment="1">
      <alignment horizontal="center" vertical="center"/>
    </xf>
    <xf numFmtId="14" fontId="18" fillId="3" borderId="4" xfId="0" applyNumberFormat="1" applyFont="1" applyFill="1" applyBorder="1" applyAlignment="1">
      <alignment horizontal="center" vertical="center"/>
    </xf>
    <xf numFmtId="15" fontId="0" fillId="3" borderId="4" xfId="0" applyNumberFormat="1" applyFill="1" applyBorder="1" applyAlignment="1">
      <alignment horizontal="center" vertical="center"/>
    </xf>
    <xf numFmtId="0" fontId="0" fillId="3" borderId="4" xfId="0" applyFill="1" applyBorder="1" applyAlignment="1">
      <alignment horizontal="left" vertical="center"/>
    </xf>
    <xf numFmtId="166" fontId="0" fillId="3" borderId="4" xfId="0" applyNumberFormat="1" applyFill="1" applyBorder="1" applyAlignment="1">
      <alignment horizontal="center" vertical="center"/>
    </xf>
    <xf numFmtId="166" fontId="18" fillId="3" borderId="4" xfId="0" applyNumberFormat="1" applyFont="1" applyFill="1" applyBorder="1" applyAlignment="1">
      <alignment horizontal="center" vertical="center"/>
    </xf>
    <xf numFmtId="0" fontId="0" fillId="3" borderId="1" xfId="0" applyFill="1" applyBorder="1"/>
    <xf numFmtId="17" fontId="0" fillId="3" borderId="11" xfId="0" applyNumberFormat="1" applyFill="1" applyBorder="1" applyAlignment="1">
      <alignment horizontal="left" vertical="center" wrapText="1"/>
    </xf>
    <xf numFmtId="16" fontId="18" fillId="11" borderId="1" xfId="0" quotePrefix="1" applyNumberFormat="1" applyFont="1" applyFill="1" applyBorder="1" applyAlignment="1">
      <alignment horizontal="center" vertical="center"/>
    </xf>
    <xf numFmtId="16" fontId="44" fillId="3" borderId="1" xfId="0" quotePrefix="1" applyNumberFormat="1" applyFont="1" applyFill="1" applyBorder="1" applyAlignment="1">
      <alignment horizontal="center" vertical="center"/>
    </xf>
    <xf numFmtId="16" fontId="0" fillId="3" borderId="1" xfId="0" quotePrefix="1" applyNumberFormat="1" applyFill="1" applyBorder="1" applyAlignment="1">
      <alignment horizontal="center" vertical="center"/>
    </xf>
    <xf numFmtId="0" fontId="13" fillId="11" borderId="2" xfId="0" applyFont="1" applyFill="1" applyBorder="1" applyAlignment="1">
      <alignment horizontal="center" vertical="center"/>
    </xf>
    <xf numFmtId="43" fontId="29" fillId="9" borderId="1" xfId="98" applyFont="1" applyFill="1" applyBorder="1" applyAlignment="1">
      <alignment horizontal="center" vertical="center"/>
    </xf>
    <xf numFmtId="17" fontId="0" fillId="3" borderId="1" xfId="0" applyNumberFormat="1" applyFill="1" applyBorder="1" applyAlignment="1">
      <alignment horizontal="center" vertical="center"/>
    </xf>
    <xf numFmtId="14" fontId="18" fillId="11" borderId="1" xfId="0" quotePrefix="1" applyNumberFormat="1" applyFont="1" applyFill="1" applyBorder="1" applyAlignment="1">
      <alignment horizontal="center" vertical="center"/>
    </xf>
    <xf numFmtId="166" fontId="16" fillId="3" borderId="26" xfId="0" applyNumberFormat="1" applyFont="1" applyFill="1" applyBorder="1" applyAlignment="1">
      <alignment vertical="center"/>
    </xf>
    <xf numFmtId="167" fontId="18" fillId="2" borderId="1" xfId="35" applyNumberFormat="1" applyFont="1" applyFill="1" applyBorder="1" applyAlignment="1">
      <alignment horizontal="right" vertical="center" wrapText="1"/>
    </xf>
    <xf numFmtId="0" fontId="96" fillId="15" borderId="1" xfId="35" applyFont="1" applyFill="1" applyBorder="1" applyAlignment="1">
      <alignment horizontal="center" vertical="center" wrapText="1"/>
    </xf>
    <xf numFmtId="43" fontId="29" fillId="9" borderId="22" xfId="98" applyFont="1" applyFill="1" applyBorder="1" applyAlignment="1">
      <alignment horizontal="center" vertical="center"/>
    </xf>
    <xf numFmtId="0" fontId="16" fillId="0" borderId="67" xfId="99" applyFont="1" applyBorder="1" applyAlignment="1">
      <alignment vertical="center"/>
    </xf>
    <xf numFmtId="17" fontId="0" fillId="11" borderId="3" xfId="0" applyNumberFormat="1" applyFill="1" applyBorder="1" applyAlignment="1">
      <alignment horizontal="center" vertical="center"/>
    </xf>
    <xf numFmtId="0" fontId="23" fillId="2" borderId="63" xfId="35" applyFont="1" applyFill="1" applyBorder="1" applyAlignment="1">
      <alignment vertical="center" wrapText="1"/>
    </xf>
    <xf numFmtId="0" fontId="23" fillId="2" borderId="63" xfId="35" applyFont="1" applyFill="1" applyBorder="1" applyAlignment="1">
      <alignment horizontal="left" vertical="center" wrapText="1"/>
    </xf>
    <xf numFmtId="17" fontId="18" fillId="11" borderId="1" xfId="0" applyNumberFormat="1" applyFont="1" applyFill="1" applyBorder="1" applyAlignment="1">
      <alignment horizontal="center" vertical="center"/>
    </xf>
    <xf numFmtId="0" fontId="18" fillId="11" borderId="1" xfId="0" applyFont="1" applyFill="1" applyBorder="1"/>
    <xf numFmtId="17" fontId="18" fillId="11" borderId="3" xfId="0" applyNumberFormat="1" applyFont="1" applyFill="1" applyBorder="1" applyAlignment="1">
      <alignment horizontal="center" vertical="center"/>
    </xf>
    <xf numFmtId="179" fontId="0" fillId="3" borderId="1" xfId="0" applyNumberFormat="1" applyFill="1" applyBorder="1" applyAlignment="1">
      <alignment horizontal="center" vertical="center"/>
    </xf>
    <xf numFmtId="17" fontId="0" fillId="3" borderId="10" xfId="0" applyNumberFormat="1" applyFill="1" applyBorder="1" applyAlignment="1">
      <alignment vertical="center" wrapText="1"/>
    </xf>
    <xf numFmtId="0" fontId="18" fillId="3" borderId="3" xfId="0" applyFont="1" applyFill="1" applyBorder="1" applyAlignment="1">
      <alignment horizontal="center" vertical="center"/>
    </xf>
    <xf numFmtId="14" fontId="18" fillId="3" borderId="3" xfId="0" quotePrefix="1" applyNumberFormat="1" applyFont="1" applyFill="1" applyBorder="1" applyAlignment="1">
      <alignment horizontal="center" vertical="center"/>
    </xf>
    <xf numFmtId="15" fontId="18" fillId="3" borderId="3" xfId="0" applyNumberFormat="1" applyFont="1" applyFill="1" applyBorder="1" applyAlignment="1">
      <alignment horizontal="center" vertical="center"/>
    </xf>
    <xf numFmtId="166" fontId="18" fillId="3" borderId="3" xfId="0" applyNumberFormat="1" applyFont="1" applyFill="1" applyBorder="1" applyAlignment="1">
      <alignment horizontal="center" vertical="center"/>
    </xf>
    <xf numFmtId="2" fontId="18" fillId="3" borderId="3" xfId="0" applyNumberFormat="1" applyFont="1" applyFill="1" applyBorder="1" applyAlignment="1">
      <alignment horizontal="center" vertical="center"/>
    </xf>
    <xf numFmtId="0" fontId="18" fillId="3" borderId="3" xfId="0" applyFont="1" applyFill="1" applyBorder="1"/>
    <xf numFmtId="0" fontId="20" fillId="3" borderId="1" xfId="0" applyFont="1" applyFill="1" applyBorder="1" applyAlignment="1">
      <alignment horizontal="center"/>
    </xf>
    <xf numFmtId="0" fontId="0" fillId="0" borderId="3" xfId="0" applyBorder="1" applyAlignment="1">
      <alignment horizontal="center" vertical="center"/>
    </xf>
    <xf numFmtId="0" fontId="0" fillId="0" borderId="3" xfId="0" applyBorder="1" applyAlignment="1">
      <alignment horizontal="left" vertical="center"/>
    </xf>
    <xf numFmtId="1" fontId="0" fillId="0" borderId="3" xfId="0" applyNumberFormat="1" applyBorder="1" applyAlignment="1">
      <alignment horizontal="center" vertical="center"/>
    </xf>
    <xf numFmtId="0" fontId="0" fillId="4" borderId="3" xfId="0" applyFill="1" applyBorder="1" applyAlignment="1">
      <alignment horizontal="center" vertical="center"/>
    </xf>
    <xf numFmtId="0" fontId="17" fillId="0" borderId="3" xfId="0" applyFont="1" applyBorder="1" applyAlignment="1">
      <alignment vertical="center"/>
    </xf>
    <xf numFmtId="166" fontId="22" fillId="3" borderId="1" xfId="43" quotePrefix="1" applyNumberFormat="1" applyFont="1" applyFill="1" applyBorder="1" applyAlignment="1">
      <alignment horizontal="left" vertical="center" indent="1"/>
    </xf>
    <xf numFmtId="166" fontId="22" fillId="3" borderId="1" xfId="43" quotePrefix="1" applyNumberFormat="1" applyFont="1" applyFill="1" applyBorder="1" applyAlignment="1">
      <alignment horizontal="center" vertical="center"/>
    </xf>
    <xf numFmtId="166" fontId="75" fillId="3" borderId="1" xfId="0" applyNumberFormat="1" applyFont="1" applyFill="1" applyBorder="1" applyAlignment="1">
      <alignment horizontal="center" vertical="center" wrapText="1"/>
    </xf>
    <xf numFmtId="0" fontId="75" fillId="3" borderId="1" xfId="0" applyFont="1" applyFill="1" applyBorder="1" applyAlignment="1">
      <alignment horizontal="center" vertical="center"/>
    </xf>
    <xf numFmtId="0" fontId="0" fillId="0" borderId="30" xfId="0" applyBorder="1" applyAlignment="1">
      <alignment vertical="center"/>
    </xf>
    <xf numFmtId="0" fontId="0" fillId="11" borderId="2" xfId="0" applyFill="1" applyBorder="1" applyAlignment="1">
      <alignment horizontal="center" vertical="center"/>
    </xf>
    <xf numFmtId="166" fontId="0" fillId="11" borderId="1" xfId="0" applyNumberFormat="1" applyFill="1" applyBorder="1" applyAlignment="1">
      <alignment horizontal="center" vertical="center"/>
    </xf>
    <xf numFmtId="17" fontId="0" fillId="11" borderId="10" xfId="0" applyNumberFormat="1" applyFill="1" applyBorder="1" applyAlignment="1">
      <alignment vertical="center"/>
    </xf>
    <xf numFmtId="0" fontId="40" fillId="2" borderId="48" xfId="35" applyFont="1" applyFill="1" applyBorder="1" applyAlignment="1">
      <alignment horizontal="center" vertical="center" wrapText="1"/>
    </xf>
    <xf numFmtId="0" fontId="18" fillId="2" borderId="15" xfId="35" applyFont="1" applyFill="1" applyBorder="1" applyAlignment="1">
      <alignment horizontal="left" vertical="center"/>
    </xf>
    <xf numFmtId="0" fontId="18" fillId="2" borderId="111" xfId="35" applyFont="1" applyFill="1" applyBorder="1" applyAlignment="1">
      <alignment horizontal="left" vertical="center"/>
    </xf>
    <xf numFmtId="0" fontId="14" fillId="2" borderId="0" xfId="35" applyFont="1" applyFill="1" applyAlignment="1">
      <alignment horizontal="center" vertical="center" wrapText="1"/>
    </xf>
    <xf numFmtId="167" fontId="23" fillId="2" borderId="3" xfId="35" applyNumberFormat="1" applyFont="1" applyFill="1" applyBorder="1" applyAlignment="1">
      <alignment horizontal="center" vertical="center" wrapText="1"/>
    </xf>
    <xf numFmtId="167" fontId="23" fillId="2" borderId="29" xfId="35" applyNumberFormat="1" applyFont="1" applyFill="1" applyBorder="1" applyAlignment="1">
      <alignment horizontal="center" vertical="center" wrapText="1"/>
    </xf>
    <xf numFmtId="167" fontId="23" fillId="2" borderId="9" xfId="35" applyNumberFormat="1" applyFont="1" applyFill="1" applyBorder="1" applyAlignment="1">
      <alignment horizontal="center" vertical="center" wrapText="1"/>
    </xf>
    <xf numFmtId="0" fontId="23" fillId="2" borderId="7" xfId="35" applyFont="1" applyFill="1" applyBorder="1" applyAlignment="1">
      <alignment horizontal="center" vertical="center" wrapText="1"/>
    </xf>
    <xf numFmtId="0" fontId="23" fillId="2" borderId="54" xfId="35" applyFont="1" applyFill="1" applyBorder="1" applyAlignment="1">
      <alignment horizontal="center" vertical="center" wrapText="1"/>
    </xf>
    <xf numFmtId="0" fontId="23" fillId="2" borderId="23" xfId="35" applyFont="1" applyFill="1" applyBorder="1" applyAlignment="1">
      <alignment horizontal="center" vertical="center" wrapText="1"/>
    </xf>
    <xf numFmtId="0" fontId="18" fillId="0" borderId="3" xfId="35" applyFont="1" applyBorder="1" applyAlignment="1">
      <alignment horizontal="center" vertical="center" wrapText="1"/>
    </xf>
    <xf numFmtId="0" fontId="18" fillId="0" borderId="29" xfId="35" applyFont="1" applyBorder="1" applyAlignment="1">
      <alignment horizontal="center" vertical="center" wrapText="1"/>
    </xf>
    <xf numFmtId="0" fontId="18" fillId="0" borderId="9" xfId="35" applyFont="1" applyBorder="1" applyAlignment="1">
      <alignment horizontal="center" vertical="center" wrapText="1"/>
    </xf>
    <xf numFmtId="0" fontId="4" fillId="2" borderId="15" xfId="35" applyFont="1" applyFill="1" applyBorder="1" applyAlignment="1">
      <alignment horizontal="left" vertical="center"/>
    </xf>
    <xf numFmtId="0" fontId="4" fillId="2" borderId="111" xfId="35" applyFont="1" applyFill="1" applyBorder="1" applyAlignment="1">
      <alignment horizontal="left" vertical="center"/>
    </xf>
    <xf numFmtId="0" fontId="2" fillId="2" borderId="15" xfId="35" applyFont="1" applyFill="1" applyBorder="1" applyAlignment="1">
      <alignment horizontal="left" vertical="center"/>
    </xf>
    <xf numFmtId="0" fontId="2" fillId="2" borderId="111" xfId="35" applyFont="1" applyFill="1" applyBorder="1" applyAlignment="1">
      <alignment horizontal="left" vertical="center"/>
    </xf>
    <xf numFmtId="0" fontId="18" fillId="2" borderId="0" xfId="35" applyFont="1" applyFill="1" applyAlignment="1">
      <alignment horizontal="center" vertical="center"/>
    </xf>
    <xf numFmtId="0" fontId="18" fillId="2" borderId="30" xfId="35" applyFont="1" applyFill="1" applyBorder="1" applyAlignment="1">
      <alignment horizontal="center" vertical="center"/>
    </xf>
    <xf numFmtId="16" fontId="23" fillId="3" borderId="28" xfId="0" applyNumberFormat="1" applyFont="1" applyFill="1" applyBorder="1" applyAlignment="1">
      <alignment vertical="center" wrapText="1"/>
    </xf>
    <xf numFmtId="16" fontId="23" fillId="3" borderId="63" xfId="0" applyNumberFormat="1" applyFont="1" applyFill="1" applyBorder="1" applyAlignment="1">
      <alignment vertical="center" wrapText="1"/>
    </xf>
    <xf numFmtId="16" fontId="23" fillId="3" borderId="12" xfId="0" applyNumberFormat="1" applyFont="1" applyFill="1" applyBorder="1" applyAlignment="1">
      <alignment vertical="center" wrapText="1"/>
    </xf>
    <xf numFmtId="0" fontId="13" fillId="0" borderId="1" xfId="0" applyFont="1" applyBorder="1" applyAlignment="1">
      <alignment horizontal="center" vertical="center" wrapText="1"/>
    </xf>
    <xf numFmtId="0" fontId="13" fillId="0" borderId="1" xfId="0" applyFont="1" applyBorder="1" applyAlignment="1">
      <alignment horizontal="center" vertical="center"/>
    </xf>
    <xf numFmtId="0" fontId="49" fillId="0" borderId="1" xfId="0" applyFont="1" applyBorder="1" applyAlignment="1">
      <alignment horizontal="center" vertical="center"/>
    </xf>
    <xf numFmtId="0" fontId="60" fillId="3" borderId="86" xfId="99" applyFont="1" applyFill="1" applyBorder="1" applyAlignment="1">
      <alignment horizontal="center"/>
    </xf>
    <xf numFmtId="0" fontId="60" fillId="3" borderId="87" xfId="99" applyFont="1" applyFill="1" applyBorder="1" applyAlignment="1">
      <alignment horizontal="center"/>
    </xf>
    <xf numFmtId="0" fontId="60" fillId="3" borderId="74" xfId="99" applyFont="1" applyFill="1" applyBorder="1" applyAlignment="1">
      <alignment horizontal="center"/>
    </xf>
    <xf numFmtId="0" fontId="35" fillId="3" borderId="41" xfId="33" applyFont="1" applyFill="1" applyBorder="1" applyAlignment="1">
      <alignment horizontal="center" vertical="center"/>
    </xf>
    <xf numFmtId="0" fontId="35" fillId="3" borderId="32" xfId="33" applyFont="1" applyFill="1" applyBorder="1" applyAlignment="1">
      <alignment horizontal="center" vertical="center"/>
    </xf>
    <xf numFmtId="0" fontId="35" fillId="3" borderId="47" xfId="33" applyFont="1" applyFill="1" applyBorder="1" applyAlignment="1">
      <alignment horizontal="center" vertical="center"/>
    </xf>
    <xf numFmtId="0" fontId="35" fillId="3" borderId="34" xfId="33" applyFont="1" applyFill="1" applyBorder="1" applyAlignment="1">
      <alignment horizontal="center" vertical="center"/>
    </xf>
    <xf numFmtId="0" fontId="35" fillId="3" borderId="45" xfId="33" applyFont="1" applyFill="1" applyBorder="1" applyAlignment="1">
      <alignment horizontal="center" vertical="center"/>
    </xf>
    <xf numFmtId="0" fontId="35" fillId="3" borderId="40" xfId="33" applyFont="1" applyFill="1" applyBorder="1" applyAlignment="1">
      <alignment horizontal="center" vertical="center"/>
    </xf>
    <xf numFmtId="0" fontId="35" fillId="3" borderId="1" xfId="33" applyFont="1" applyFill="1" applyBorder="1" applyAlignment="1">
      <alignment horizontal="center" vertical="center"/>
    </xf>
    <xf numFmtId="166" fontId="35" fillId="3" borderId="22" xfId="33" applyNumberFormat="1" applyFont="1" applyFill="1" applyBorder="1" applyAlignment="1">
      <alignment horizontal="center" vertical="center"/>
    </xf>
    <xf numFmtId="166" fontId="35" fillId="3" borderId="20" xfId="33" applyNumberFormat="1" applyFont="1" applyFill="1" applyBorder="1" applyAlignment="1">
      <alignment horizontal="center" vertical="center"/>
    </xf>
    <xf numFmtId="166" fontId="35" fillId="3" borderId="33" xfId="33" applyNumberFormat="1" applyFont="1" applyFill="1" applyBorder="1" applyAlignment="1">
      <alignment horizontal="center" vertical="center"/>
    </xf>
    <xf numFmtId="0" fontId="35" fillId="3" borderId="22" xfId="33" applyFont="1" applyFill="1" applyBorder="1" applyAlignment="1">
      <alignment horizontal="center"/>
    </xf>
    <xf numFmtId="0" fontId="35" fillId="3" borderId="33" xfId="33" applyFont="1" applyFill="1" applyBorder="1" applyAlignment="1">
      <alignment horizontal="center"/>
    </xf>
    <xf numFmtId="0" fontId="35" fillId="3" borderId="22" xfId="33" applyFont="1" applyFill="1" applyBorder="1" applyAlignment="1">
      <alignment horizontal="center" vertical="center"/>
    </xf>
    <xf numFmtId="0" fontId="35" fillId="3" borderId="20" xfId="33" applyFont="1" applyFill="1" applyBorder="1" applyAlignment="1">
      <alignment horizontal="center" vertical="center"/>
    </xf>
    <xf numFmtId="0" fontId="35" fillId="3" borderId="33" xfId="33" applyFont="1" applyFill="1" applyBorder="1" applyAlignment="1">
      <alignment horizontal="center" vertical="center"/>
    </xf>
    <xf numFmtId="166" fontId="35" fillId="3" borderId="22" xfId="33" applyNumberFormat="1" applyFont="1" applyFill="1" applyBorder="1" applyAlignment="1">
      <alignment horizontal="center"/>
    </xf>
    <xf numFmtId="166" fontId="35" fillId="3" borderId="33" xfId="33" applyNumberFormat="1" applyFont="1" applyFill="1" applyBorder="1" applyAlignment="1">
      <alignment horizontal="center"/>
    </xf>
    <xf numFmtId="0" fontId="35" fillId="3" borderId="1" xfId="33" applyFont="1" applyFill="1" applyBorder="1" applyAlignment="1">
      <alignment horizontal="center"/>
    </xf>
    <xf numFmtId="2" fontId="35" fillId="3" borderId="1" xfId="33" applyNumberFormat="1" applyFont="1" applyFill="1" applyBorder="1" applyAlignment="1">
      <alignment horizontal="center"/>
    </xf>
    <xf numFmtId="0" fontId="29" fillId="3" borderId="0" xfId="99" applyFont="1" applyFill="1" applyAlignment="1">
      <alignment horizontal="center" vertical="center"/>
    </xf>
    <xf numFmtId="0" fontId="73" fillId="0" borderId="72" xfId="0" applyFont="1" applyBorder="1" applyAlignment="1">
      <alignment horizontal="center" vertical="center"/>
    </xf>
    <xf numFmtId="0" fontId="73" fillId="0" borderId="81" xfId="0" applyFont="1" applyBorder="1" applyAlignment="1">
      <alignment horizontal="center" vertical="center"/>
    </xf>
    <xf numFmtId="0" fontId="71" fillId="3" borderId="75" xfId="99" applyFont="1" applyFill="1" applyBorder="1" applyAlignment="1">
      <alignment horizontal="center"/>
    </xf>
    <xf numFmtId="0" fontId="71" fillId="3" borderId="93" xfId="99" applyFont="1" applyFill="1" applyBorder="1" applyAlignment="1">
      <alignment horizontal="center"/>
    </xf>
    <xf numFmtId="0" fontId="71" fillId="3" borderId="76" xfId="99" applyFont="1" applyFill="1" applyBorder="1" applyAlignment="1">
      <alignment horizontal="center"/>
    </xf>
    <xf numFmtId="0" fontId="73" fillId="0" borderId="1" xfId="0" applyFont="1" applyBorder="1" applyAlignment="1">
      <alignment horizontal="center" vertical="center"/>
    </xf>
    <xf numFmtId="0" fontId="73" fillId="0" borderId="73" xfId="0" applyFont="1" applyBorder="1" applyAlignment="1">
      <alignment horizontal="center" vertical="center"/>
    </xf>
    <xf numFmtId="166" fontId="35" fillId="3" borderId="1" xfId="33" applyNumberFormat="1" applyFont="1" applyFill="1" applyBorder="1" applyAlignment="1">
      <alignment horizontal="center" vertical="center"/>
    </xf>
    <xf numFmtId="0" fontId="16" fillId="0" borderId="67" xfId="99" applyFont="1" applyBorder="1" applyAlignment="1">
      <alignment horizontal="center" vertical="center"/>
    </xf>
    <xf numFmtId="0" fontId="72" fillId="3" borderId="90" xfId="99" applyFont="1" applyFill="1" applyBorder="1" applyAlignment="1">
      <alignment horizontal="center"/>
    </xf>
    <xf numFmtId="0" fontId="72" fillId="3" borderId="91" xfId="99" applyFont="1" applyFill="1" applyBorder="1" applyAlignment="1">
      <alignment horizontal="center"/>
    </xf>
    <xf numFmtId="0" fontId="72" fillId="3" borderId="92" xfId="99" applyFont="1" applyFill="1" applyBorder="1" applyAlignment="1">
      <alignment horizontal="center"/>
    </xf>
    <xf numFmtId="0" fontId="71" fillId="33" borderId="0" xfId="99" applyFont="1" applyFill="1" applyAlignment="1">
      <alignment horizontal="center"/>
    </xf>
    <xf numFmtId="0" fontId="72" fillId="3" borderId="1" xfId="99" applyFont="1" applyFill="1" applyBorder="1" applyAlignment="1">
      <alignment horizontal="center"/>
    </xf>
    <xf numFmtId="0" fontId="29" fillId="3" borderId="86" xfId="99" applyFont="1" applyFill="1" applyBorder="1" applyAlignment="1">
      <alignment horizontal="left" vertical="center"/>
    </xf>
    <xf numFmtId="0" fontId="29" fillId="3" borderId="74" xfId="99" applyFont="1" applyFill="1" applyBorder="1" applyAlignment="1">
      <alignment horizontal="left" vertical="center"/>
    </xf>
    <xf numFmtId="0" fontId="29" fillId="3" borderId="94" xfId="99" applyFont="1" applyFill="1" applyBorder="1" applyAlignment="1">
      <alignment horizontal="center"/>
    </xf>
    <xf numFmtId="0" fontId="29" fillId="3" borderId="95" xfId="99" applyFont="1" applyFill="1" applyBorder="1" applyAlignment="1">
      <alignment horizontal="center"/>
    </xf>
    <xf numFmtId="0" fontId="32" fillId="28" borderId="22" xfId="103" applyFont="1" applyFill="1" applyBorder="1" applyAlignment="1">
      <alignment horizontal="center"/>
    </xf>
    <xf numFmtId="0" fontId="32" fillId="28" borderId="20" xfId="103" applyFont="1" applyFill="1" applyBorder="1" applyAlignment="1">
      <alignment horizontal="center"/>
    </xf>
    <xf numFmtId="0" fontId="32" fillId="28" borderId="33" xfId="103" applyFont="1" applyFill="1" applyBorder="1" applyAlignment="1">
      <alignment horizontal="center"/>
    </xf>
    <xf numFmtId="0" fontId="29" fillId="3" borderId="96" xfId="99" applyFont="1" applyFill="1" applyBorder="1" applyAlignment="1">
      <alignment horizontal="left" vertical="center"/>
    </xf>
    <xf numFmtId="0" fontId="29" fillId="3" borderId="97" xfId="99" applyFont="1" applyFill="1" applyBorder="1" applyAlignment="1">
      <alignment horizontal="left" vertical="center"/>
    </xf>
    <xf numFmtId="0" fontId="23" fillId="3" borderId="45" xfId="103" applyFont="1" applyFill="1" applyBorder="1" applyAlignment="1">
      <alignment horizontal="center"/>
    </xf>
    <xf numFmtId="0" fontId="32" fillId="3" borderId="41" xfId="99" applyFont="1" applyFill="1" applyBorder="1" applyAlignment="1">
      <alignment horizontal="center" vertical="center"/>
    </xf>
    <xf numFmtId="0" fontId="32" fillId="3" borderId="47" xfId="99" applyFont="1" applyFill="1" applyBorder="1" applyAlignment="1">
      <alignment horizontal="center" vertical="center"/>
    </xf>
    <xf numFmtId="0" fontId="32" fillId="3" borderId="34" xfId="99" applyFont="1" applyFill="1" applyBorder="1" applyAlignment="1">
      <alignment horizontal="center" vertical="center"/>
    </xf>
    <xf numFmtId="0" fontId="32" fillId="3" borderId="40" xfId="99" applyFont="1" applyFill="1" applyBorder="1" applyAlignment="1">
      <alignment horizontal="center" vertical="center"/>
    </xf>
    <xf numFmtId="0" fontId="32" fillId="3" borderId="41" xfId="99" applyFont="1" applyFill="1" applyBorder="1" applyAlignment="1">
      <alignment horizontal="center" vertical="center" wrapText="1"/>
    </xf>
    <xf numFmtId="0" fontId="32" fillId="3" borderId="47" xfId="99" applyFont="1" applyFill="1" applyBorder="1" applyAlignment="1">
      <alignment horizontal="center" vertical="center" wrapText="1"/>
    </xf>
    <xf numFmtId="0" fontId="32" fillId="3" borderId="34" xfId="99" applyFont="1" applyFill="1" applyBorder="1" applyAlignment="1">
      <alignment horizontal="center" vertical="center" wrapText="1"/>
    </xf>
    <xf numFmtId="0" fontId="32" fillId="3" borderId="40" xfId="99" applyFont="1" applyFill="1" applyBorder="1" applyAlignment="1">
      <alignment horizontal="center" vertical="center" wrapText="1"/>
    </xf>
    <xf numFmtId="0" fontId="60" fillId="3" borderId="74" xfId="99" applyFont="1" applyFill="1" applyBorder="1" applyAlignment="1">
      <alignment horizontal="center" vertical="center"/>
    </xf>
    <xf numFmtId="0" fontId="60" fillId="3" borderId="87" xfId="99" applyFont="1" applyFill="1" applyBorder="1" applyAlignment="1">
      <alignment horizontal="center" vertical="center"/>
    </xf>
    <xf numFmtId="0" fontId="29" fillId="3" borderId="98" xfId="99" applyFont="1" applyFill="1" applyBorder="1" applyAlignment="1">
      <alignment horizontal="center"/>
    </xf>
    <xf numFmtId="0" fontId="29" fillId="3" borderId="99" xfId="99" applyFont="1" applyFill="1" applyBorder="1" applyAlignment="1">
      <alignment horizontal="center"/>
    </xf>
    <xf numFmtId="0" fontId="32" fillId="3" borderId="22" xfId="99" applyFont="1" applyFill="1" applyBorder="1" applyAlignment="1">
      <alignment horizontal="center" vertical="center" wrapText="1"/>
    </xf>
    <xf numFmtId="0" fontId="32" fillId="3" borderId="33" xfId="99" applyFont="1" applyFill="1" applyBorder="1" applyAlignment="1">
      <alignment horizontal="center" vertical="center" wrapText="1"/>
    </xf>
    <xf numFmtId="0" fontId="21" fillId="3" borderId="36" xfId="33" applyFont="1" applyFill="1" applyBorder="1" applyAlignment="1">
      <alignment horizontal="center" vertical="center"/>
    </xf>
    <xf numFmtId="0" fontId="21" fillId="3" borderId="37" xfId="33" applyFont="1" applyFill="1" applyBorder="1" applyAlignment="1">
      <alignment horizontal="center" vertical="center"/>
    </xf>
    <xf numFmtId="0" fontId="21" fillId="3" borderId="38" xfId="33" applyFont="1" applyFill="1" applyBorder="1" applyAlignment="1">
      <alignment horizontal="center" vertical="center"/>
    </xf>
    <xf numFmtId="14" fontId="15" fillId="3" borderId="17" xfId="99" applyNumberFormat="1" applyFont="1" applyFill="1" applyBorder="1" applyAlignment="1">
      <alignment horizontal="center"/>
    </xf>
    <xf numFmtId="0" fontId="15" fillId="3" borderId="17" xfId="99" applyFont="1" applyFill="1" applyBorder="1" applyAlignment="1">
      <alignment horizontal="center"/>
    </xf>
    <xf numFmtId="1" fontId="29" fillId="3" borderId="30" xfId="99" applyNumberFormat="1" applyFont="1" applyFill="1" applyBorder="1" applyAlignment="1">
      <alignment horizontal="center" vertical="center"/>
    </xf>
    <xf numFmtId="0" fontId="29" fillId="11" borderId="3" xfId="99" applyFont="1" applyFill="1" applyBorder="1" applyAlignment="1">
      <alignment horizontal="center" vertical="center"/>
    </xf>
    <xf numFmtId="0" fontId="29" fillId="11" borderId="9" xfId="99" applyFont="1" applyFill="1" applyBorder="1" applyAlignment="1">
      <alignment horizontal="center" vertical="center"/>
    </xf>
    <xf numFmtId="1" fontId="29" fillId="13" borderId="30" xfId="99" applyNumberFormat="1" applyFont="1" applyFill="1" applyBorder="1" applyAlignment="1">
      <alignment horizontal="center" vertical="center"/>
    </xf>
    <xf numFmtId="0" fontId="35" fillId="3" borderId="0" xfId="33" applyFont="1" applyFill="1" applyAlignment="1">
      <alignment horizontal="center"/>
    </xf>
    <xf numFmtId="0" fontId="32" fillId="3" borderId="22" xfId="99" applyFont="1" applyFill="1" applyBorder="1" applyAlignment="1">
      <alignment horizontal="center"/>
    </xf>
    <xf numFmtId="0" fontId="32" fillId="3" borderId="33" xfId="99" applyFont="1" applyFill="1" applyBorder="1" applyAlignment="1">
      <alignment horizontal="center"/>
    </xf>
    <xf numFmtId="0" fontId="29" fillId="3" borderId="22" xfId="99" applyFont="1" applyFill="1" applyBorder="1" applyAlignment="1">
      <alignment horizontal="center"/>
    </xf>
    <xf numFmtId="0" fontId="29" fillId="3" borderId="33" xfId="99" applyFont="1" applyFill="1" applyBorder="1" applyAlignment="1">
      <alignment horizontal="center"/>
    </xf>
    <xf numFmtId="0" fontId="60" fillId="3" borderId="22" xfId="99" applyFont="1" applyFill="1" applyBorder="1" applyAlignment="1">
      <alignment horizontal="center"/>
    </xf>
    <xf numFmtId="0" fontId="60" fillId="3" borderId="33" xfId="99" applyFont="1" applyFill="1" applyBorder="1" applyAlignment="1">
      <alignment horizontal="center"/>
    </xf>
    <xf numFmtId="0" fontId="29" fillId="3" borderId="103" xfId="99" applyFont="1" applyFill="1" applyBorder="1" applyAlignment="1">
      <alignment horizontal="center"/>
    </xf>
    <xf numFmtId="0" fontId="29" fillId="3" borderId="104" xfId="99" applyFont="1" applyFill="1" applyBorder="1" applyAlignment="1">
      <alignment horizontal="center"/>
    </xf>
    <xf numFmtId="0" fontId="60" fillId="3" borderId="102" xfId="99" applyFont="1" applyFill="1" applyBorder="1" applyAlignment="1">
      <alignment horizontal="center"/>
    </xf>
    <xf numFmtId="0" fontId="60" fillId="3" borderId="105" xfId="99" applyFont="1" applyFill="1" applyBorder="1" applyAlignment="1">
      <alignment horizontal="center"/>
    </xf>
    <xf numFmtId="0" fontId="60" fillId="3" borderId="101" xfId="99" applyFont="1" applyFill="1" applyBorder="1" applyAlignment="1">
      <alignment horizontal="center"/>
    </xf>
    <xf numFmtId="0" fontId="60" fillId="3" borderId="106" xfId="99" applyFont="1" applyFill="1" applyBorder="1" applyAlignment="1">
      <alignment horizontal="center"/>
    </xf>
    <xf numFmtId="0" fontId="60" fillId="3" borderId="107" xfId="99" applyFont="1" applyFill="1" applyBorder="1" applyAlignment="1">
      <alignment horizontal="center"/>
    </xf>
    <xf numFmtId="0" fontId="29" fillId="3" borderId="101" xfId="99" applyFont="1" applyFill="1" applyBorder="1" applyAlignment="1">
      <alignment horizontal="left" vertical="center"/>
    </xf>
    <xf numFmtId="0" fontId="29" fillId="3" borderId="102" xfId="99" applyFont="1" applyFill="1" applyBorder="1" applyAlignment="1">
      <alignment horizontal="left" vertical="center"/>
    </xf>
    <xf numFmtId="0" fontId="60" fillId="3" borderId="97" xfId="99" applyFont="1" applyFill="1" applyBorder="1" applyAlignment="1">
      <alignment horizontal="center"/>
    </xf>
    <xf numFmtId="0" fontId="60" fillId="3" borderId="100" xfId="99" applyFont="1" applyFill="1" applyBorder="1" applyAlignment="1">
      <alignment horizontal="center"/>
    </xf>
    <xf numFmtId="0" fontId="60" fillId="3" borderId="96" xfId="99" applyFont="1" applyFill="1" applyBorder="1" applyAlignment="1">
      <alignment horizontal="center"/>
    </xf>
    <xf numFmtId="0" fontId="16" fillId="11" borderId="0" xfId="99" applyFont="1" applyFill="1" applyAlignment="1">
      <alignment horizontal="center" vertical="center"/>
    </xf>
    <xf numFmtId="0" fontId="71" fillId="3" borderId="1" xfId="99" applyFont="1" applyFill="1" applyBorder="1" applyAlignment="1">
      <alignment horizontal="center"/>
    </xf>
    <xf numFmtId="0" fontId="46" fillId="11" borderId="0" xfId="99" applyFont="1" applyFill="1" applyAlignment="1">
      <alignment horizontal="center" vertical="center"/>
    </xf>
    <xf numFmtId="0" fontId="46" fillId="11" borderId="67" xfId="99" applyFont="1" applyFill="1" applyBorder="1" applyAlignment="1">
      <alignment horizontal="center" vertical="center"/>
    </xf>
    <xf numFmtId="0" fontId="93" fillId="11" borderId="67" xfId="99" applyFont="1" applyFill="1" applyBorder="1" applyAlignment="1">
      <alignment horizontal="center" vertical="center"/>
    </xf>
    <xf numFmtId="0" fontId="46" fillId="5" borderId="0" xfId="99" applyFont="1" applyFill="1" applyAlignment="1">
      <alignment horizontal="center" vertical="center"/>
    </xf>
    <xf numFmtId="0" fontId="32" fillId="5" borderId="0" xfId="99" applyFont="1" applyFill="1" applyAlignment="1">
      <alignment horizontal="center" vertical="center"/>
    </xf>
    <xf numFmtId="0" fontId="13" fillId="0" borderId="5" xfId="0" applyFont="1" applyBorder="1" applyAlignment="1">
      <alignment vertical="center"/>
    </xf>
    <xf numFmtId="0" fontId="13" fillId="0" borderId="6" xfId="0" applyFont="1" applyBorder="1" applyAlignment="1">
      <alignment vertical="center"/>
    </xf>
    <xf numFmtId="0" fontId="13" fillId="12" borderId="6" xfId="0" applyFont="1" applyFill="1" applyBorder="1" applyAlignment="1">
      <alignment horizontal="center" vertical="center"/>
    </xf>
    <xf numFmtId="0" fontId="13" fillId="6" borderId="17" xfId="0" applyFont="1" applyFill="1" applyBorder="1" applyAlignment="1">
      <alignment horizontal="center" vertical="center"/>
    </xf>
    <xf numFmtId="0" fontId="13" fillId="6" borderId="18" xfId="0" applyFont="1" applyFill="1" applyBorder="1" applyAlignment="1">
      <alignment horizontal="center" vertical="center"/>
    </xf>
    <xf numFmtId="0" fontId="25" fillId="3" borderId="36" xfId="0" applyFont="1" applyFill="1" applyBorder="1" applyAlignment="1">
      <alignment horizontal="center" vertical="center"/>
    </xf>
    <xf numFmtId="0" fontId="25" fillId="3" borderId="37" xfId="0" applyFont="1" applyFill="1" applyBorder="1" applyAlignment="1">
      <alignment horizontal="center" vertical="center"/>
    </xf>
    <xf numFmtId="0" fontId="25" fillId="3" borderId="38" xfId="0" applyFont="1" applyFill="1" applyBorder="1" applyAlignment="1">
      <alignment horizontal="center" vertical="center"/>
    </xf>
    <xf numFmtId="0" fontId="25" fillId="3" borderId="44" xfId="0" applyFont="1" applyFill="1" applyBorder="1" applyAlignment="1">
      <alignment horizontal="center" vertical="center"/>
    </xf>
    <xf numFmtId="0" fontId="25" fillId="3" borderId="45" xfId="0" applyFont="1" applyFill="1" applyBorder="1" applyAlignment="1">
      <alignment horizontal="center" vertical="center"/>
    </xf>
    <xf numFmtId="0" fontId="25" fillId="3" borderId="46" xfId="0" applyFont="1" applyFill="1" applyBorder="1" applyAlignment="1">
      <alignment horizontal="center" vertical="center"/>
    </xf>
    <xf numFmtId="0" fontId="23" fillId="3" borderId="7" xfId="0" applyFont="1" applyFill="1" applyBorder="1" applyAlignment="1">
      <alignment horizontal="center" vertical="center" wrapText="1"/>
    </xf>
    <xf numFmtId="0" fontId="23" fillId="3" borderId="23" xfId="0" applyFont="1" applyFill="1" applyBorder="1" applyAlignment="1">
      <alignment horizontal="center" vertical="center" wrapText="1"/>
    </xf>
    <xf numFmtId="0" fontId="23" fillId="3" borderId="22" xfId="0" applyFont="1" applyFill="1" applyBorder="1" applyAlignment="1">
      <alignment horizontal="center" vertical="center" wrapText="1"/>
    </xf>
    <xf numFmtId="0" fontId="23" fillId="3" borderId="33" xfId="0" applyFont="1" applyFill="1" applyBorder="1" applyAlignment="1">
      <alignment horizontal="center" vertical="center" wrapText="1"/>
    </xf>
    <xf numFmtId="0" fontId="23" fillId="3" borderId="3" xfId="0" applyFont="1" applyFill="1" applyBorder="1" applyAlignment="1">
      <alignment horizontal="center" vertical="center" wrapText="1"/>
    </xf>
    <xf numFmtId="0" fontId="23" fillId="3" borderId="9" xfId="0" applyFont="1" applyFill="1" applyBorder="1" applyAlignment="1">
      <alignment horizontal="center" vertical="center" wrapText="1"/>
    </xf>
    <xf numFmtId="0" fontId="25" fillId="3" borderId="2" xfId="0" applyFont="1" applyFill="1" applyBorder="1" applyAlignment="1">
      <alignment horizontal="center" vertical="center"/>
    </xf>
    <xf numFmtId="0" fontId="25" fillId="3" borderId="1" xfId="0" applyFont="1" applyFill="1" applyBorder="1" applyAlignment="1">
      <alignment horizontal="center" vertical="center"/>
    </xf>
    <xf numFmtId="0" fontId="23" fillId="3" borderId="28" xfId="0" applyFont="1" applyFill="1" applyBorder="1" applyAlignment="1">
      <alignment horizontal="center" vertical="center" wrapText="1"/>
    </xf>
    <xf numFmtId="0" fontId="23" fillId="3" borderId="12" xfId="0" applyFont="1" applyFill="1" applyBorder="1" applyAlignment="1">
      <alignment horizontal="center" vertical="center" wrapText="1"/>
    </xf>
    <xf numFmtId="0" fontId="25" fillId="3" borderId="15" xfId="0" applyFont="1" applyFill="1" applyBorder="1" applyAlignment="1">
      <alignment horizontal="center" vertical="center"/>
    </xf>
    <xf numFmtId="0" fontId="25" fillId="3" borderId="20" xfId="0" applyFont="1" applyFill="1" applyBorder="1" applyAlignment="1">
      <alignment horizontal="center" vertical="center"/>
    </xf>
    <xf numFmtId="0" fontId="25" fillId="3" borderId="33" xfId="0" applyFont="1" applyFill="1" applyBorder="1" applyAlignment="1">
      <alignment horizontal="center" vertical="center"/>
    </xf>
    <xf numFmtId="17" fontId="13" fillId="3" borderId="42" xfId="0" applyNumberFormat="1" applyFont="1" applyFill="1" applyBorder="1" applyAlignment="1">
      <alignment horizontal="center" vertical="center"/>
    </xf>
    <xf numFmtId="17" fontId="13" fillId="3" borderId="17" xfId="0" applyNumberFormat="1" applyFont="1" applyFill="1" applyBorder="1" applyAlignment="1">
      <alignment horizontal="center" vertical="center"/>
    </xf>
    <xf numFmtId="17" fontId="13" fillId="3" borderId="43" xfId="0" applyNumberFormat="1" applyFont="1" applyFill="1" applyBorder="1" applyAlignment="1">
      <alignment horizontal="center" vertical="center"/>
    </xf>
    <xf numFmtId="0" fontId="25" fillId="3" borderId="13" xfId="0" applyFont="1" applyFill="1" applyBorder="1" applyAlignment="1">
      <alignment horizontal="center" vertical="center"/>
    </xf>
    <xf numFmtId="0" fontId="25" fillId="3" borderId="14" xfId="0" applyFont="1" applyFill="1" applyBorder="1" applyAlignment="1">
      <alignment horizontal="center" vertical="center"/>
    </xf>
    <xf numFmtId="0" fontId="25" fillId="3" borderId="16" xfId="0" applyFont="1" applyFill="1" applyBorder="1" applyAlignment="1">
      <alignment horizontal="center" vertical="center"/>
    </xf>
    <xf numFmtId="0" fontId="25" fillId="3" borderId="10" xfId="0" applyFont="1" applyFill="1" applyBorder="1" applyAlignment="1">
      <alignment horizontal="center" vertical="center"/>
    </xf>
    <xf numFmtId="0" fontId="23" fillId="3" borderId="2" xfId="0" applyFont="1" applyFill="1" applyBorder="1" applyAlignment="1">
      <alignment horizontal="center" vertical="center" wrapText="1"/>
    </xf>
    <xf numFmtId="0" fontId="23" fillId="3" borderId="1" xfId="0" applyFont="1" applyFill="1" applyBorder="1" applyAlignment="1">
      <alignment horizontal="center" vertical="center" wrapText="1"/>
    </xf>
    <xf numFmtId="0" fontId="23" fillId="6" borderId="1" xfId="35" applyFont="1" applyFill="1" applyBorder="1" applyAlignment="1">
      <alignment horizontal="left" vertical="center" wrapText="1"/>
    </xf>
    <xf numFmtId="0" fontId="41" fillId="3" borderId="0" xfId="35" applyFont="1" applyFill="1" applyAlignment="1">
      <alignment horizontal="center" wrapText="1"/>
    </xf>
    <xf numFmtId="0" fontId="67" fillId="3" borderId="3" xfId="35" applyFont="1" applyFill="1" applyBorder="1" applyAlignment="1">
      <alignment horizontal="left" vertical="center" wrapText="1"/>
    </xf>
    <xf numFmtId="0" fontId="67" fillId="3" borderId="29" xfId="35" applyFont="1" applyFill="1" applyBorder="1" applyAlignment="1">
      <alignment horizontal="left" vertical="center" wrapText="1"/>
    </xf>
    <xf numFmtId="0" fontId="67" fillId="3" borderId="9" xfId="35" applyFont="1" applyFill="1" applyBorder="1" applyAlignment="1">
      <alignment horizontal="left" vertical="center" wrapText="1"/>
    </xf>
    <xf numFmtId="0" fontId="67" fillId="3" borderId="3" xfId="35" applyFont="1" applyFill="1" applyBorder="1" applyAlignment="1">
      <alignment horizontal="center" vertical="center"/>
    </xf>
    <xf numFmtId="0" fontId="67" fillId="3" borderId="29" xfId="35" applyFont="1" applyFill="1" applyBorder="1" applyAlignment="1">
      <alignment horizontal="center" vertical="center"/>
    </xf>
    <xf numFmtId="0" fontId="67" fillId="3" borderId="9" xfId="35" applyFont="1" applyFill="1" applyBorder="1" applyAlignment="1">
      <alignment horizontal="center" vertical="center"/>
    </xf>
    <xf numFmtId="0" fontId="0" fillId="0" borderId="56" xfId="0" applyBorder="1" applyAlignment="1">
      <alignment horizontal="center" vertical="center"/>
    </xf>
    <xf numFmtId="0" fontId="0" fillId="0" borderId="0" xfId="0" applyAlignment="1">
      <alignment horizontal="center" vertical="center"/>
    </xf>
    <xf numFmtId="0" fontId="25" fillId="3" borderId="48" xfId="0" applyFont="1" applyFill="1" applyBorder="1" applyAlignment="1">
      <alignment horizontal="center"/>
    </xf>
    <xf numFmtId="0" fontId="25" fillId="3" borderId="49" xfId="0" applyFont="1" applyFill="1" applyBorder="1" applyAlignment="1">
      <alignment horizontal="center"/>
    </xf>
    <xf numFmtId="0" fontId="25" fillId="3" borderId="50" xfId="0" applyFont="1" applyFill="1" applyBorder="1" applyAlignment="1">
      <alignment horizontal="center"/>
    </xf>
    <xf numFmtId="0" fontId="25" fillId="3" borderId="15" xfId="0" applyFont="1" applyFill="1" applyBorder="1" applyAlignment="1">
      <alignment horizontal="center"/>
    </xf>
    <xf numFmtId="0" fontId="25" fillId="3" borderId="20" xfId="0" applyFont="1" applyFill="1" applyBorder="1" applyAlignment="1">
      <alignment horizontal="center"/>
    </xf>
    <xf numFmtId="0" fontId="25" fillId="3" borderId="21" xfId="0" applyFont="1" applyFill="1" applyBorder="1" applyAlignment="1">
      <alignment horizontal="center"/>
    </xf>
    <xf numFmtId="0" fontId="16" fillId="0" borderId="1" xfId="0" applyFont="1" applyBorder="1" applyAlignment="1">
      <alignment horizontal="center" vertical="center"/>
    </xf>
    <xf numFmtId="0" fontId="25" fillId="3" borderId="1" xfId="0" applyFont="1" applyFill="1" applyBorder="1" applyAlignment="1">
      <alignment horizontal="center" wrapText="1"/>
    </xf>
    <xf numFmtId="0" fontId="25" fillId="3" borderId="1" xfId="0" applyFont="1" applyFill="1" applyBorder="1" applyAlignment="1">
      <alignment horizontal="center"/>
    </xf>
    <xf numFmtId="15" fontId="13" fillId="0" borderId="1" xfId="0" applyNumberFormat="1" applyFont="1" applyBorder="1" applyAlignment="1">
      <alignment horizontal="center" vertical="center"/>
    </xf>
    <xf numFmtId="0" fontId="13" fillId="31" borderId="2" xfId="0" applyFont="1" applyFill="1" applyBorder="1" applyAlignment="1">
      <alignment horizontal="center" vertical="center"/>
    </xf>
    <xf numFmtId="0" fontId="13" fillId="31" borderId="1" xfId="0" applyFont="1" applyFill="1" applyBorder="1" applyAlignment="1">
      <alignment horizontal="center" vertical="center"/>
    </xf>
    <xf numFmtId="0" fontId="13" fillId="31" borderId="10" xfId="0" applyFont="1" applyFill="1" applyBorder="1" applyAlignment="1">
      <alignment horizontal="center" vertical="center"/>
    </xf>
    <xf numFmtId="0" fontId="13" fillId="0" borderId="13" xfId="0" applyFont="1" applyBorder="1" applyAlignment="1">
      <alignment horizontal="center" vertical="center" wrapText="1"/>
    </xf>
    <xf numFmtId="0" fontId="13" fillId="0" borderId="2" xfId="0" applyFont="1" applyBorder="1" applyAlignment="1">
      <alignment horizontal="center" vertical="center" wrapText="1"/>
    </xf>
    <xf numFmtId="0" fontId="13" fillId="0" borderId="14" xfId="0" applyFont="1" applyBorder="1" applyAlignment="1">
      <alignment horizontal="center" vertical="center" wrapText="1"/>
    </xf>
    <xf numFmtId="0" fontId="13" fillId="0" borderId="14" xfId="0" applyFont="1" applyBorder="1" applyAlignment="1">
      <alignment horizontal="center" vertical="center"/>
    </xf>
    <xf numFmtId="17" fontId="0" fillId="0" borderId="30" xfId="0" applyNumberFormat="1" applyBorder="1" applyAlignment="1">
      <alignment horizontal="left" vertical="center"/>
    </xf>
    <xf numFmtId="17" fontId="0" fillId="0" borderId="0" xfId="0" applyNumberFormat="1" applyAlignment="1">
      <alignment horizontal="left" vertical="center"/>
    </xf>
    <xf numFmtId="0" fontId="25" fillId="3" borderId="41" xfId="0" applyFont="1" applyFill="1" applyBorder="1" applyAlignment="1">
      <alignment horizontal="center" vertical="center"/>
    </xf>
    <xf numFmtId="0" fontId="25" fillId="3" borderId="32" xfId="0" applyFont="1" applyFill="1" applyBorder="1" applyAlignment="1">
      <alignment horizontal="center" vertical="center"/>
    </xf>
    <xf numFmtId="0" fontId="25" fillId="3" borderId="47" xfId="0" applyFont="1" applyFill="1" applyBorder="1" applyAlignment="1">
      <alignment horizontal="center" vertical="center"/>
    </xf>
    <xf numFmtId="0" fontId="25" fillId="3" borderId="48" xfId="0" applyFont="1" applyFill="1" applyBorder="1" applyAlignment="1">
      <alignment horizontal="center" vertical="center"/>
    </xf>
    <xf numFmtId="0" fontId="25" fillId="3" borderId="49" xfId="0" applyFont="1" applyFill="1" applyBorder="1" applyAlignment="1">
      <alignment horizontal="center" vertical="center"/>
    </xf>
    <xf numFmtId="0" fontId="25" fillId="3" borderId="50" xfId="0" applyFont="1" applyFill="1" applyBorder="1" applyAlignment="1">
      <alignment horizontal="center" vertical="center"/>
    </xf>
    <xf numFmtId="0" fontId="16" fillId="0" borderId="55" xfId="0" applyFont="1" applyBorder="1" applyAlignment="1">
      <alignment horizontal="center" vertical="center"/>
    </xf>
    <xf numFmtId="0" fontId="16" fillId="0" borderId="32" xfId="0" applyFont="1" applyBorder="1" applyAlignment="1">
      <alignment horizontal="center" vertical="center"/>
    </xf>
    <xf numFmtId="0" fontId="13" fillId="0" borderId="88"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 xfId="0" applyFont="1" applyBorder="1" applyAlignment="1">
      <alignment horizontal="center" vertical="center" wrapText="1"/>
    </xf>
    <xf numFmtId="0" fontId="16" fillId="0" borderId="14" xfId="0" applyFont="1" applyBorder="1" applyAlignment="1">
      <alignment horizontal="center" vertical="center"/>
    </xf>
    <xf numFmtId="0" fontId="23" fillId="3" borderId="41" xfId="0" applyFont="1" applyFill="1" applyBorder="1" applyAlignment="1">
      <alignment horizontal="center" vertical="center"/>
    </xf>
    <xf numFmtId="0" fontId="23" fillId="3" borderId="32" xfId="0" applyFont="1" applyFill="1" applyBorder="1" applyAlignment="1">
      <alignment horizontal="center" vertical="center"/>
    </xf>
    <xf numFmtId="0" fontId="23" fillId="3" borderId="47" xfId="0" applyFont="1" applyFill="1" applyBorder="1" applyAlignment="1">
      <alignment horizontal="center" vertical="center"/>
    </xf>
    <xf numFmtId="0" fontId="23" fillId="3" borderId="48" xfId="0" applyFont="1" applyFill="1" applyBorder="1" applyAlignment="1">
      <alignment horizontal="center" vertical="center"/>
    </xf>
    <xf numFmtId="0" fontId="23" fillId="3" borderId="49" xfId="0" applyFont="1" applyFill="1" applyBorder="1" applyAlignment="1">
      <alignment horizontal="center" vertical="center"/>
    </xf>
    <xf numFmtId="0" fontId="23" fillId="3" borderId="50" xfId="0" applyFont="1" applyFill="1" applyBorder="1" applyAlignment="1">
      <alignment horizontal="center" vertical="center"/>
    </xf>
    <xf numFmtId="0" fontId="16" fillId="3" borderId="15" xfId="0" applyFont="1" applyFill="1" applyBorder="1" applyAlignment="1">
      <alignment horizontal="center" vertical="center"/>
    </xf>
    <xf numFmtId="0" fontId="16" fillId="3" borderId="20" xfId="0" applyFont="1" applyFill="1" applyBorder="1" applyAlignment="1">
      <alignment horizontal="center" vertical="center"/>
    </xf>
    <xf numFmtId="0" fontId="16" fillId="0" borderId="15" xfId="0" applyFont="1" applyBorder="1" applyAlignment="1">
      <alignment horizontal="center" vertical="center"/>
    </xf>
    <xf numFmtId="0" fontId="16" fillId="0" borderId="20" xfId="0" applyFont="1" applyBorder="1" applyAlignment="1">
      <alignment horizontal="center" vertical="center"/>
    </xf>
    <xf numFmtId="0" fontId="13" fillId="0" borderId="7" xfId="0" applyFont="1" applyBorder="1" applyAlignment="1">
      <alignment horizontal="center" vertical="center" wrapText="1"/>
    </xf>
    <xf numFmtId="0" fontId="13" fillId="0" borderId="54" xfId="0" applyFont="1" applyBorder="1" applyAlignment="1">
      <alignment horizontal="center" vertical="center" wrapText="1"/>
    </xf>
    <xf numFmtId="0" fontId="13" fillId="0" borderId="3" xfId="0" applyFont="1" applyBorder="1" applyAlignment="1">
      <alignment horizontal="center" vertical="center" wrapText="1"/>
    </xf>
    <xf numFmtId="0" fontId="16" fillId="0" borderId="22" xfId="0" applyFont="1" applyBorder="1" applyAlignment="1">
      <alignment horizontal="center" vertical="center"/>
    </xf>
    <xf numFmtId="0" fontId="16" fillId="0" borderId="33" xfId="0" applyFont="1" applyBorder="1" applyAlignment="1">
      <alignment horizontal="center" vertical="center"/>
    </xf>
    <xf numFmtId="0" fontId="13" fillId="0" borderId="52" xfId="0" applyFont="1" applyBorder="1" applyAlignment="1">
      <alignment horizontal="center" vertical="center" wrapText="1"/>
    </xf>
    <xf numFmtId="169" fontId="13" fillId="0" borderId="3" xfId="0" applyNumberFormat="1" applyFont="1" applyBorder="1" applyAlignment="1">
      <alignment horizontal="center" vertical="center" wrapText="1"/>
    </xf>
    <xf numFmtId="169" fontId="13" fillId="0" borderId="52" xfId="0" applyNumberFormat="1" applyFont="1" applyBorder="1" applyAlignment="1">
      <alignment horizontal="center" vertical="center" wrapText="1"/>
    </xf>
    <xf numFmtId="0" fontId="13" fillId="0" borderId="28" xfId="0" applyFont="1" applyBorder="1" applyAlignment="1">
      <alignment horizontal="center" vertical="center" wrapText="1"/>
    </xf>
    <xf numFmtId="0" fontId="13" fillId="0" borderId="53" xfId="0" applyFont="1" applyBorder="1" applyAlignment="1">
      <alignment horizontal="center" vertical="center" wrapText="1"/>
    </xf>
    <xf numFmtId="0" fontId="25" fillId="3" borderId="21" xfId="0" applyFont="1" applyFill="1" applyBorder="1" applyAlignment="1">
      <alignment horizontal="center" vertical="center"/>
    </xf>
    <xf numFmtId="0" fontId="16" fillId="3" borderId="55" xfId="0" applyFont="1" applyFill="1" applyBorder="1" applyAlignment="1">
      <alignment horizontal="center" vertical="center"/>
    </xf>
    <xf numFmtId="0" fontId="16" fillId="3" borderId="32" xfId="0" applyFont="1" applyFill="1" applyBorder="1" applyAlignment="1">
      <alignment horizontal="center" vertical="center"/>
    </xf>
    <xf numFmtId="0" fontId="87" fillId="6" borderId="48" xfId="106" applyFont="1" applyFill="1" applyBorder="1" applyAlignment="1">
      <alignment horizontal="center" vertical="center"/>
    </xf>
    <xf numFmtId="0" fontId="87" fillId="6" borderId="49" xfId="106" applyFont="1" applyFill="1" applyBorder="1" applyAlignment="1">
      <alignment horizontal="center" vertical="center"/>
    </xf>
    <xf numFmtId="0" fontId="87" fillId="6" borderId="71" xfId="106" applyFont="1" applyFill="1" applyBorder="1" applyAlignment="1">
      <alignment horizontal="center" vertical="center"/>
    </xf>
    <xf numFmtId="0" fontId="79" fillId="6" borderId="2" xfId="106" applyFont="1" applyFill="1" applyBorder="1" applyAlignment="1">
      <alignment horizontal="left" vertical="center" wrapText="1"/>
    </xf>
    <xf numFmtId="0" fontId="79" fillId="6" borderId="1" xfId="106" applyFont="1" applyFill="1" applyBorder="1" applyAlignment="1">
      <alignment horizontal="left" vertical="center" wrapText="1"/>
    </xf>
    <xf numFmtId="0" fontId="79" fillId="6" borderId="22" xfId="106" applyFont="1" applyFill="1" applyBorder="1" applyAlignment="1">
      <alignment horizontal="center" vertical="center"/>
    </xf>
    <xf numFmtId="0" fontId="79" fillId="6" borderId="21" xfId="106" applyFont="1" applyFill="1" applyBorder="1" applyAlignment="1">
      <alignment horizontal="center" vertical="center"/>
    </xf>
    <xf numFmtId="0" fontId="86" fillId="3" borderId="13" xfId="106" applyFont="1" applyFill="1" applyBorder="1" applyAlignment="1">
      <alignment horizontal="center" vertical="center" wrapText="1"/>
    </xf>
    <xf numFmtId="0" fontId="86" fillId="3" borderId="2" xfId="106" applyFont="1" applyFill="1" applyBorder="1" applyAlignment="1">
      <alignment horizontal="center" vertical="center" wrapText="1"/>
    </xf>
    <xf numFmtId="0" fontId="86" fillId="3" borderId="14" xfId="106" applyFont="1" applyFill="1" applyBorder="1" applyAlignment="1">
      <alignment horizontal="center" vertical="center" wrapText="1"/>
    </xf>
    <xf numFmtId="0" fontId="86" fillId="3" borderId="1" xfId="106" applyFont="1" applyFill="1" applyBorder="1" applyAlignment="1">
      <alignment horizontal="center" vertical="center" wrapText="1"/>
    </xf>
    <xf numFmtId="0" fontId="86" fillId="3" borderId="39" xfId="106" applyFont="1" applyFill="1" applyBorder="1" applyAlignment="1">
      <alignment horizontal="center" vertical="center" wrapText="1"/>
    </xf>
    <xf numFmtId="0" fontId="86" fillId="3" borderId="9" xfId="106" applyFont="1" applyFill="1" applyBorder="1" applyAlignment="1">
      <alignment horizontal="center" vertical="center" wrapText="1"/>
    </xf>
    <xf numFmtId="0" fontId="86" fillId="3" borderId="65" xfId="106" applyFont="1" applyFill="1" applyBorder="1" applyAlignment="1">
      <alignment horizontal="center" vertical="center" wrapText="1"/>
    </xf>
    <xf numFmtId="0" fontId="86" fillId="3" borderId="71" xfId="106" applyFont="1" applyFill="1" applyBorder="1" applyAlignment="1">
      <alignment horizontal="center" vertical="center" wrapText="1"/>
    </xf>
    <xf numFmtId="0" fontId="55" fillId="3" borderId="3" xfId="106" applyFont="1" applyFill="1" applyBorder="1" applyAlignment="1">
      <alignment horizontal="center" vertical="center"/>
    </xf>
    <xf numFmtId="0" fontId="55" fillId="3" borderId="29" xfId="106" applyFont="1" applyFill="1" applyBorder="1" applyAlignment="1">
      <alignment horizontal="center" vertical="center"/>
    </xf>
    <xf numFmtId="0" fontId="55" fillId="3" borderId="9" xfId="106" applyFont="1" applyFill="1" applyBorder="1" applyAlignment="1">
      <alignment horizontal="center" vertical="center"/>
    </xf>
    <xf numFmtId="0" fontId="23" fillId="0" borderId="3" xfId="106" applyFont="1" applyBorder="1" applyAlignment="1" applyProtection="1">
      <alignment horizontal="center" vertical="center"/>
      <protection hidden="1"/>
    </xf>
    <xf numFmtId="0" fontId="23" fillId="0" borderId="29" xfId="106" applyFont="1" applyBorder="1" applyAlignment="1" applyProtection="1">
      <alignment horizontal="center" vertical="center"/>
      <protection hidden="1"/>
    </xf>
    <xf numFmtId="0" fontId="18" fillId="0" borderId="3" xfId="106" applyFont="1" applyBorder="1" applyAlignment="1">
      <alignment horizontal="center" vertical="center"/>
    </xf>
    <xf numFmtId="0" fontId="18" fillId="0" borderId="29" xfId="106" applyFont="1" applyBorder="1" applyAlignment="1">
      <alignment horizontal="center" vertical="center"/>
    </xf>
    <xf numFmtId="0" fontId="18" fillId="0" borderId="9" xfId="106" applyFont="1" applyBorder="1" applyAlignment="1">
      <alignment horizontal="center" vertical="center"/>
    </xf>
    <xf numFmtId="0" fontId="63" fillId="0" borderId="42" xfId="106" applyFont="1" applyBorder="1" applyAlignment="1">
      <alignment horizontal="center" vertical="center"/>
    </xf>
    <xf numFmtId="0" fontId="63" fillId="0" borderId="17" xfId="106" applyFont="1" applyBorder="1" applyAlignment="1">
      <alignment horizontal="center" vertical="center"/>
    </xf>
    <xf numFmtId="0" fontId="63" fillId="0" borderId="18" xfId="106" applyFont="1" applyBorder="1" applyAlignment="1">
      <alignment horizontal="center" vertical="center"/>
    </xf>
    <xf numFmtId="171" fontId="17" fillId="5" borderId="1" xfId="0" applyNumberFormat="1" applyFont="1" applyFill="1" applyBorder="1" applyAlignment="1">
      <alignment horizontal="center" vertical="center"/>
    </xf>
    <xf numFmtId="0" fontId="42" fillId="0" borderId="56" xfId="0" applyFont="1" applyBorder="1" applyAlignment="1">
      <alignment horizontal="left" vertical="center"/>
    </xf>
    <xf numFmtId="0" fontId="42" fillId="0" borderId="0" xfId="0" applyFont="1" applyAlignment="1">
      <alignment horizontal="left" vertical="center"/>
    </xf>
    <xf numFmtId="0" fontId="37" fillId="3" borderId="60" xfId="0" applyFont="1" applyFill="1" applyBorder="1" applyAlignment="1">
      <alignment horizontal="center" vertical="center" wrapText="1" readingOrder="1"/>
    </xf>
    <xf numFmtId="0" fontId="37" fillId="3" borderId="61" xfId="0" applyFont="1" applyFill="1" applyBorder="1" applyAlignment="1">
      <alignment horizontal="center" vertical="center" wrapText="1" readingOrder="1"/>
    </xf>
    <xf numFmtId="0" fontId="37" fillId="3" borderId="62" xfId="0" applyFont="1" applyFill="1" applyBorder="1" applyAlignment="1">
      <alignment horizontal="center" vertical="center" wrapText="1" readingOrder="1"/>
    </xf>
    <xf numFmtId="0" fontId="37" fillId="3" borderId="57" xfId="0" applyFont="1" applyFill="1" applyBorder="1" applyAlignment="1">
      <alignment horizontal="center" vertical="center" wrapText="1" readingOrder="1"/>
    </xf>
    <xf numFmtId="0" fontId="37" fillId="3" borderId="58" xfId="0" applyFont="1" applyFill="1" applyBorder="1" applyAlignment="1">
      <alignment horizontal="center" vertical="center" wrapText="1" readingOrder="1"/>
    </xf>
    <xf numFmtId="0" fontId="37" fillId="3" borderId="108" xfId="0" applyFont="1" applyFill="1" applyBorder="1" applyAlignment="1">
      <alignment horizontal="center" vertical="center" wrapText="1" readingOrder="1"/>
    </xf>
    <xf numFmtId="0" fontId="37" fillId="3" borderId="109" xfId="0" applyFont="1" applyFill="1" applyBorder="1" applyAlignment="1">
      <alignment horizontal="center" vertical="center" wrapText="1" readingOrder="1"/>
    </xf>
    <xf numFmtId="0" fontId="37" fillId="3" borderId="110" xfId="0" applyFont="1" applyFill="1" applyBorder="1" applyAlignment="1">
      <alignment horizontal="center" vertical="center" wrapText="1" readingOrder="1"/>
    </xf>
    <xf numFmtId="0" fontId="0" fillId="3" borderId="22" xfId="0" applyFill="1" applyBorder="1" applyAlignment="1">
      <alignment horizontal="center" vertical="center" wrapText="1"/>
    </xf>
    <xf numFmtId="0" fontId="0" fillId="3" borderId="33" xfId="0" applyFill="1" applyBorder="1" applyAlignment="1">
      <alignment horizontal="center" vertical="center" wrapText="1"/>
    </xf>
    <xf numFmtId="0" fontId="16" fillId="3" borderId="1" xfId="0" applyFont="1" applyFill="1" applyBorder="1" applyAlignment="1">
      <alignment horizontal="left" vertical="center"/>
    </xf>
    <xf numFmtId="0" fontId="21" fillId="3" borderId="1" xfId="0" applyFont="1" applyFill="1" applyBorder="1" applyAlignment="1">
      <alignment horizontal="center" vertical="center"/>
    </xf>
    <xf numFmtId="0" fontId="23" fillId="19" borderId="22" xfId="119" applyFont="1" applyFill="1" applyBorder="1" applyAlignment="1">
      <alignment horizontal="center" vertical="center"/>
    </xf>
    <xf numFmtId="0" fontId="23" fillId="19" borderId="20" xfId="119" applyFont="1" applyFill="1" applyBorder="1" applyAlignment="1">
      <alignment horizontal="center" vertical="center"/>
    </xf>
    <xf numFmtId="0" fontId="23" fillId="19" borderId="33" xfId="119" applyFont="1" applyFill="1" applyBorder="1" applyAlignment="1">
      <alignment horizontal="center" vertical="center"/>
    </xf>
    <xf numFmtId="0" fontId="21" fillId="27" borderId="1" xfId="119" applyFont="1" applyFill="1" applyBorder="1" applyAlignment="1">
      <alignment horizontal="center" vertical="center"/>
    </xf>
    <xf numFmtId="0" fontId="18" fillId="3" borderId="22" xfId="119" applyFont="1" applyFill="1" applyBorder="1" applyAlignment="1">
      <alignment horizontal="center"/>
    </xf>
    <xf numFmtId="0" fontId="18" fillId="3" borderId="20" xfId="119" applyFont="1" applyFill="1" applyBorder="1" applyAlignment="1">
      <alignment horizontal="center"/>
    </xf>
    <xf numFmtId="0" fontId="18" fillId="3" borderId="33" xfId="119" applyFont="1" applyFill="1" applyBorder="1" applyAlignment="1">
      <alignment horizontal="center"/>
    </xf>
    <xf numFmtId="0" fontId="21" fillId="27" borderId="22" xfId="119" applyFont="1" applyFill="1" applyBorder="1" applyAlignment="1">
      <alignment horizontal="center" vertical="center"/>
    </xf>
    <xf numFmtId="0" fontId="21" fillId="27" borderId="20" xfId="119" applyFont="1" applyFill="1" applyBorder="1" applyAlignment="1">
      <alignment horizontal="center" vertical="center"/>
    </xf>
    <xf numFmtId="0" fontId="21" fillId="27" borderId="33" xfId="119" applyFont="1" applyFill="1" applyBorder="1" applyAlignment="1">
      <alignment horizontal="center" vertical="center"/>
    </xf>
    <xf numFmtId="0" fontId="18" fillId="3" borderId="1" xfId="119" applyFont="1" applyFill="1" applyBorder="1" applyAlignment="1">
      <alignment horizontal="left" vertical="center"/>
    </xf>
    <xf numFmtId="0" fontId="23" fillId="12" borderId="1" xfId="119" applyFont="1" applyFill="1" applyBorder="1" applyAlignment="1">
      <alignment horizontal="center" vertical="center"/>
    </xf>
    <xf numFmtId="0" fontId="23" fillId="11" borderId="1" xfId="119" applyFont="1" applyFill="1" applyBorder="1" applyAlignment="1">
      <alignment horizontal="center" vertical="center"/>
    </xf>
    <xf numFmtId="0" fontId="22" fillId="3" borderId="22" xfId="119" applyFont="1" applyFill="1" applyBorder="1" applyAlignment="1">
      <alignment horizontal="left" vertical="center"/>
    </xf>
    <xf numFmtId="0" fontId="22" fillId="3" borderId="20" xfId="119" applyFont="1" applyFill="1" applyBorder="1" applyAlignment="1">
      <alignment horizontal="left" vertical="center"/>
    </xf>
    <xf numFmtId="0" fontId="22" fillId="3" borderId="33" xfId="119" applyFont="1" applyFill="1" applyBorder="1" applyAlignment="1">
      <alignment horizontal="left" vertical="center"/>
    </xf>
    <xf numFmtId="0" fontId="48" fillId="3" borderId="42" xfId="43" applyFont="1" applyFill="1" applyBorder="1" applyAlignment="1">
      <alignment horizontal="center" vertical="center"/>
    </xf>
    <xf numFmtId="0" fontId="48" fillId="3" borderId="17" xfId="43" applyFont="1" applyFill="1" applyBorder="1" applyAlignment="1">
      <alignment horizontal="center" vertical="center"/>
    </xf>
    <xf numFmtId="0" fontId="48" fillId="3" borderId="17" xfId="43" applyFont="1" applyFill="1" applyBorder="1" applyAlignment="1">
      <alignment horizontal="left" vertical="center"/>
    </xf>
    <xf numFmtId="0" fontId="48" fillId="3" borderId="18" xfId="43" applyFont="1" applyFill="1" applyBorder="1" applyAlignment="1">
      <alignment horizontal="center" vertical="center"/>
    </xf>
    <xf numFmtId="0" fontId="23" fillId="18" borderId="9" xfId="43" applyFont="1" applyFill="1" applyBorder="1" applyAlignment="1">
      <alignment horizontal="center" vertical="center" wrapText="1"/>
    </xf>
    <xf numFmtId="0" fontId="23" fillId="18" borderId="3" xfId="43" applyFont="1" applyFill="1" applyBorder="1" applyAlignment="1">
      <alignment horizontal="center" vertical="center" wrapText="1"/>
    </xf>
    <xf numFmtId="0" fontId="48" fillId="28" borderId="32" xfId="43" applyFont="1" applyFill="1" applyBorder="1" applyAlignment="1">
      <alignment horizontal="center" vertical="center"/>
    </xf>
    <xf numFmtId="0" fontId="48" fillId="28" borderId="0" xfId="43" applyFont="1" applyFill="1" applyAlignment="1">
      <alignment horizontal="center" vertical="center"/>
    </xf>
    <xf numFmtId="0" fontId="48" fillId="28" borderId="45" xfId="43" applyFont="1" applyFill="1" applyBorder="1" applyAlignment="1">
      <alignment horizontal="center" vertical="center"/>
    </xf>
    <xf numFmtId="0" fontId="48" fillId="3" borderId="36" xfId="43" applyFont="1" applyFill="1" applyBorder="1" applyAlignment="1">
      <alignment horizontal="center" vertical="center"/>
    </xf>
    <xf numFmtId="0" fontId="48" fillId="3" borderId="37" xfId="43" applyFont="1" applyFill="1" applyBorder="1" applyAlignment="1">
      <alignment horizontal="center" vertical="center"/>
    </xf>
    <xf numFmtId="0" fontId="48" fillId="3" borderId="38" xfId="43" applyFont="1" applyFill="1" applyBorder="1" applyAlignment="1">
      <alignment horizontal="center" vertical="center"/>
    </xf>
    <xf numFmtId="0" fontId="21" fillId="0" borderId="22" xfId="43" applyFont="1" applyBorder="1" applyAlignment="1">
      <alignment horizontal="center" vertical="center"/>
    </xf>
    <xf numFmtId="0" fontId="21" fillId="0" borderId="33" xfId="43" applyFont="1" applyBorder="1" applyAlignment="1">
      <alignment horizontal="center" vertical="center"/>
    </xf>
    <xf numFmtId="0" fontId="21" fillId="3" borderId="22" xfId="43" applyFont="1" applyFill="1" applyBorder="1" applyAlignment="1">
      <alignment horizontal="center" vertical="center"/>
    </xf>
    <xf numFmtId="0" fontId="21" fillId="3" borderId="33" xfId="43" applyFont="1" applyFill="1" applyBorder="1" applyAlignment="1">
      <alignment horizontal="center" vertical="center"/>
    </xf>
    <xf numFmtId="0" fontId="21" fillId="18" borderId="13" xfId="43" applyFont="1" applyFill="1" applyBorder="1" applyAlignment="1">
      <alignment horizontal="center" vertical="center" wrapText="1"/>
    </xf>
    <xf numFmtId="0" fontId="21" fillId="18" borderId="8" xfId="43" applyFont="1" applyFill="1" applyBorder="1" applyAlignment="1">
      <alignment horizontal="center" vertical="center" wrapText="1"/>
    </xf>
    <xf numFmtId="0" fontId="21" fillId="3" borderId="28" xfId="43" applyFont="1" applyFill="1" applyBorder="1" applyAlignment="1">
      <alignment horizontal="center" vertical="center"/>
    </xf>
    <xf numFmtId="0" fontId="21" fillId="3" borderId="63" xfId="43" applyFont="1" applyFill="1" applyBorder="1" applyAlignment="1">
      <alignment horizontal="center" vertical="center"/>
    </xf>
    <xf numFmtId="0" fontId="21" fillId="3" borderId="12" xfId="43" applyFont="1" applyFill="1" applyBorder="1" applyAlignment="1">
      <alignment horizontal="center" vertical="center"/>
    </xf>
    <xf numFmtId="0" fontId="48" fillId="3" borderId="28" xfId="43" applyFont="1" applyFill="1" applyBorder="1" applyAlignment="1">
      <alignment horizontal="center" vertical="center"/>
    </xf>
    <xf numFmtId="0" fontId="48" fillId="3" borderId="63" xfId="43" applyFont="1" applyFill="1" applyBorder="1" applyAlignment="1">
      <alignment horizontal="center" vertical="center"/>
    </xf>
    <xf numFmtId="0" fontId="48" fillId="3" borderId="12" xfId="43" applyFont="1" applyFill="1" applyBorder="1" applyAlignment="1">
      <alignment horizontal="center" vertical="center"/>
    </xf>
    <xf numFmtId="0" fontId="21" fillId="18" borderId="2" xfId="43" applyFont="1" applyFill="1" applyBorder="1" applyAlignment="1">
      <alignment horizontal="center" vertical="center" wrapText="1"/>
    </xf>
    <xf numFmtId="0" fontId="21" fillId="0" borderId="14" xfId="43" applyFont="1" applyBorder="1" applyAlignment="1">
      <alignment horizontal="center" vertical="center"/>
    </xf>
    <xf numFmtId="0" fontId="21" fillId="0" borderId="16" xfId="43" applyFont="1" applyBorder="1" applyAlignment="1">
      <alignment horizontal="center" vertical="center"/>
    </xf>
    <xf numFmtId="0" fontId="48" fillId="0" borderId="10" xfId="43" applyFont="1" applyBorder="1" applyAlignment="1">
      <alignment horizontal="center" vertical="center"/>
    </xf>
    <xf numFmtId="0" fontId="25" fillId="0" borderId="67" xfId="43" applyFont="1" applyBorder="1" applyAlignment="1">
      <alignment horizontal="center" vertical="center" wrapText="1"/>
    </xf>
    <xf numFmtId="0" fontId="25" fillId="0" borderId="68" xfId="43" applyFont="1" applyBorder="1" applyAlignment="1">
      <alignment horizontal="center" vertical="center" wrapText="1"/>
    </xf>
    <xf numFmtId="0" fontId="32" fillId="0" borderId="42" xfId="0" applyFont="1" applyBorder="1" applyAlignment="1">
      <alignment horizontal="center" vertical="center"/>
    </xf>
    <xf numFmtId="0" fontId="32" fillId="0" borderId="43" xfId="0" applyFont="1" applyBorder="1" applyAlignment="1">
      <alignment horizontal="center" vertical="center"/>
    </xf>
    <xf numFmtId="0" fontId="16" fillId="0" borderId="65" xfId="0" applyFont="1" applyBorder="1" applyAlignment="1">
      <alignment horizontal="center" vertical="center"/>
    </xf>
    <xf numFmtId="0" fontId="16" fillId="0" borderId="49" xfId="0" applyFont="1" applyBorder="1" applyAlignment="1">
      <alignment horizontal="center" vertical="center"/>
    </xf>
    <xf numFmtId="0" fontId="13" fillId="0" borderId="39" xfId="0" applyFont="1" applyBorder="1" applyAlignment="1">
      <alignment horizontal="center" vertical="center" wrapText="1"/>
    </xf>
    <xf numFmtId="0" fontId="48" fillId="3" borderId="0" xfId="133" applyFont="1" applyFill="1" applyAlignment="1">
      <alignment horizontal="center"/>
    </xf>
    <xf numFmtId="166" fontId="90" fillId="3" borderId="22" xfId="133" applyNumberFormat="1" applyFont="1" applyFill="1" applyBorder="1" applyAlignment="1">
      <alignment horizontal="center" vertical="center" wrapText="1"/>
    </xf>
    <xf numFmtId="166" fontId="90" fillId="3" borderId="33" xfId="133" applyNumberFormat="1" applyFont="1" applyFill="1" applyBorder="1" applyAlignment="1">
      <alignment horizontal="center" vertical="center" wrapText="1"/>
    </xf>
    <xf numFmtId="0" fontId="90" fillId="3" borderId="1" xfId="133" applyFont="1" applyFill="1" applyBorder="1" applyAlignment="1">
      <alignment horizontal="center" vertical="center"/>
    </xf>
    <xf numFmtId="166" fontId="13" fillId="0" borderId="22" xfId="0" applyNumberFormat="1" applyFont="1" applyBorder="1" applyAlignment="1">
      <alignment horizontal="center" vertical="center"/>
    </xf>
    <xf numFmtId="166" fontId="13" fillId="0" borderId="33" xfId="0" applyNumberFormat="1" applyFont="1" applyBorder="1" applyAlignment="1">
      <alignment horizontal="center" vertical="center"/>
    </xf>
    <xf numFmtId="166" fontId="13" fillId="0" borderId="1" xfId="0" applyNumberFormat="1" applyFont="1" applyBorder="1" applyAlignment="1">
      <alignment horizontal="center" vertical="center"/>
    </xf>
    <xf numFmtId="0" fontId="48" fillId="3" borderId="37" xfId="43" applyFont="1" applyFill="1" applyBorder="1" applyAlignment="1">
      <alignment horizontal="left" vertical="center"/>
    </xf>
    <xf numFmtId="0" fontId="21" fillId="18" borderId="1" xfId="43" applyFont="1" applyFill="1" applyBorder="1" applyAlignment="1">
      <alignment horizontal="center" vertical="center" wrapText="1"/>
    </xf>
    <xf numFmtId="0" fontId="13" fillId="3" borderId="13" xfId="0" applyFont="1" applyFill="1" applyBorder="1" applyAlignment="1">
      <alignment horizontal="center" vertical="center" wrapText="1"/>
    </xf>
    <xf numFmtId="0" fontId="13" fillId="3" borderId="14" xfId="0" applyFont="1" applyFill="1" applyBorder="1" applyAlignment="1">
      <alignment horizontal="center" vertical="center" wrapText="1"/>
    </xf>
    <xf numFmtId="0" fontId="13" fillId="3" borderId="16" xfId="0" applyFont="1" applyFill="1" applyBorder="1" applyAlignment="1">
      <alignment horizontal="center" vertical="center" wrapText="1"/>
    </xf>
    <xf numFmtId="0" fontId="15" fillId="0" borderId="3" xfId="0" applyFont="1" applyBorder="1" applyAlignment="1">
      <alignment horizontal="center" vertical="center"/>
    </xf>
    <xf numFmtId="0" fontId="13" fillId="6" borderId="13" xfId="0" applyFont="1" applyFill="1" applyBorder="1" applyAlignment="1">
      <alignment horizontal="center" vertical="center"/>
    </xf>
    <xf numFmtId="0" fontId="13" fillId="6" borderId="14" xfId="0" applyFont="1" applyFill="1" applyBorder="1" applyAlignment="1">
      <alignment horizontal="center" vertical="center"/>
    </xf>
    <xf numFmtId="0" fontId="13" fillId="11" borderId="35" xfId="0" applyFont="1" applyFill="1" applyBorder="1" applyAlignment="1">
      <alignment horizontal="center" vertical="center" wrapText="1"/>
    </xf>
    <xf numFmtId="0" fontId="13" fillId="11" borderId="26" xfId="0" applyFont="1" applyFill="1" applyBorder="1" applyAlignment="1">
      <alignment horizontal="center" vertical="center" wrapText="1"/>
    </xf>
    <xf numFmtId="0" fontId="13" fillId="11" borderId="27" xfId="0" applyFont="1" applyFill="1" applyBorder="1" applyAlignment="1">
      <alignment horizontal="center" vertical="center" wrapText="1"/>
    </xf>
    <xf numFmtId="0" fontId="13" fillId="25" borderId="35" xfId="0" applyFont="1" applyFill="1" applyBorder="1" applyAlignment="1">
      <alignment horizontal="center" vertical="center" wrapText="1"/>
    </xf>
    <xf numFmtId="0" fontId="13" fillId="25" borderId="26" xfId="0" applyFont="1" applyFill="1" applyBorder="1" applyAlignment="1">
      <alignment horizontal="center" vertical="center" wrapText="1"/>
    </xf>
    <xf numFmtId="0" fontId="13" fillId="25" borderId="70" xfId="0" applyFont="1" applyFill="1" applyBorder="1" applyAlignment="1">
      <alignment horizontal="center" vertical="center" wrapText="1"/>
    </xf>
    <xf numFmtId="0" fontId="0" fillId="0" borderId="14" xfId="0" applyBorder="1" applyAlignment="1">
      <alignment horizontal="center" vertical="center"/>
    </xf>
    <xf numFmtId="0" fontId="0" fillId="0" borderId="1" xfId="0" applyBorder="1" applyAlignment="1">
      <alignment horizontal="center" vertical="center"/>
    </xf>
    <xf numFmtId="0" fontId="0" fillId="0" borderId="4" xfId="0" applyBorder="1" applyAlignment="1">
      <alignment horizontal="center" vertical="center"/>
    </xf>
    <xf numFmtId="0" fontId="0" fillId="0" borderId="39" xfId="0" applyBorder="1" applyAlignment="1">
      <alignment horizontal="center" vertical="center"/>
    </xf>
    <xf numFmtId="0" fontId="0" fillId="0" borderId="29" xfId="0" applyBorder="1" applyAlignment="1">
      <alignment horizontal="center" vertical="center"/>
    </xf>
    <xf numFmtId="0" fontId="0" fillId="0" borderId="52" xfId="0" applyBorder="1" applyAlignment="1">
      <alignment horizontal="center" vertical="center"/>
    </xf>
    <xf numFmtId="0" fontId="0" fillId="0" borderId="65" xfId="0" applyBorder="1" applyAlignment="1">
      <alignment horizontal="center" vertical="center"/>
    </xf>
    <xf numFmtId="0" fontId="0" fillId="0" borderId="22" xfId="0" applyBorder="1" applyAlignment="1">
      <alignment horizontal="center" vertical="center"/>
    </xf>
    <xf numFmtId="0" fontId="0" fillId="0" borderId="35" xfId="0" applyBorder="1" applyAlignment="1">
      <alignment horizontal="center" vertical="center"/>
    </xf>
    <xf numFmtId="0" fontId="0" fillId="0" borderId="13" xfId="0" applyBorder="1" applyAlignment="1">
      <alignment horizontal="center" vertical="center"/>
    </xf>
    <xf numFmtId="0" fontId="0" fillId="0" borderId="2" xfId="0" applyBorder="1" applyAlignment="1">
      <alignment horizontal="center" vertical="center"/>
    </xf>
    <xf numFmtId="0" fontId="0" fillId="0" borderId="8" xfId="0" applyBorder="1" applyAlignment="1">
      <alignment horizontal="center" vertical="center"/>
    </xf>
    <xf numFmtId="0" fontId="0" fillId="0" borderId="34" xfId="0" applyBorder="1" applyAlignment="1">
      <alignment horizontal="center" vertical="center"/>
    </xf>
    <xf numFmtId="0" fontId="0" fillId="0" borderId="41" xfId="0" applyBorder="1" applyAlignment="1">
      <alignment horizontal="center" vertical="center"/>
    </xf>
    <xf numFmtId="0" fontId="0" fillId="0" borderId="67" xfId="0" applyBorder="1" applyAlignment="1">
      <alignment horizontal="center" vertical="center"/>
    </xf>
    <xf numFmtId="0" fontId="0" fillId="0" borderId="49" xfId="0" applyBorder="1" applyAlignment="1">
      <alignment horizontal="center" vertical="center"/>
    </xf>
    <xf numFmtId="0" fontId="0" fillId="0" borderId="20" xfId="0" applyBorder="1" applyAlignment="1">
      <alignment horizontal="center" vertical="center"/>
    </xf>
    <xf numFmtId="0" fontId="0" fillId="0" borderId="26" xfId="0" applyBorder="1" applyAlignment="1">
      <alignment horizontal="center" vertical="center"/>
    </xf>
    <xf numFmtId="0" fontId="13" fillId="0" borderId="29" xfId="0" applyFont="1" applyBorder="1" applyAlignment="1">
      <alignment horizontal="center" vertical="center" wrapText="1"/>
    </xf>
    <xf numFmtId="0" fontId="16" fillId="0" borderId="71" xfId="0" applyFont="1" applyBorder="1" applyAlignment="1">
      <alignment horizontal="center" vertical="center"/>
    </xf>
    <xf numFmtId="0" fontId="13" fillId="0" borderId="22" xfId="0" applyFont="1" applyBorder="1" applyAlignment="1">
      <alignment horizontal="center" vertical="center"/>
    </xf>
    <xf numFmtId="0" fontId="13" fillId="0" borderId="33" xfId="0" applyFont="1" applyBorder="1" applyAlignment="1">
      <alignment horizontal="center" vertical="center"/>
    </xf>
    <xf numFmtId="166" fontId="90" fillId="3" borderId="1" xfId="133" applyNumberFormat="1" applyFont="1" applyFill="1" applyBorder="1" applyAlignment="1">
      <alignment horizontal="center" vertical="center"/>
    </xf>
    <xf numFmtId="166" fontId="90" fillId="3" borderId="1" xfId="133" applyNumberFormat="1" applyFont="1" applyFill="1" applyBorder="1" applyAlignment="1">
      <alignment horizontal="center" vertical="center" wrapText="1"/>
    </xf>
    <xf numFmtId="0" fontId="13" fillId="0" borderId="1" xfId="0" applyFont="1" applyBorder="1" applyAlignment="1">
      <alignment horizontal="center"/>
    </xf>
    <xf numFmtId="0" fontId="0" fillId="0" borderId="0" xfId="0" applyAlignment="1">
      <alignment horizontal="left" vertical="top"/>
    </xf>
    <xf numFmtId="14" fontId="0" fillId="0" borderId="0" xfId="0" applyNumberFormat="1" applyAlignment="1">
      <alignment horizontal="left" vertical="top"/>
    </xf>
  </cellXfs>
  <cellStyles count="134">
    <cellStyle name="Comma" xfId="98" builtinId="3"/>
    <cellStyle name="Comma 2" xfId="1" xr:uid="{00000000-0005-0000-0000-000000000000}"/>
    <cellStyle name="Comma 2 2" xfId="2" xr:uid="{00000000-0005-0000-0000-000001000000}"/>
    <cellStyle name="Comma 2 2 2" xfId="3" xr:uid="{00000000-0005-0000-0000-000002000000}"/>
    <cellStyle name="Comma 2 2 3" xfId="4" xr:uid="{00000000-0005-0000-0000-000003000000}"/>
    <cellStyle name="Comma 2 3" xfId="5" xr:uid="{00000000-0005-0000-0000-000004000000}"/>
    <cellStyle name="Comma 2 4" xfId="6" xr:uid="{00000000-0005-0000-0000-000005000000}"/>
    <cellStyle name="Comma 2 5" xfId="7" xr:uid="{00000000-0005-0000-0000-000006000000}"/>
    <cellStyle name="Comma 2 6" xfId="126" xr:uid="{D9040429-735E-41AA-943B-C5FD84E0700C}"/>
    <cellStyle name="Comma 3" xfId="8" xr:uid="{00000000-0005-0000-0000-000007000000}"/>
    <cellStyle name="Comma 3 2" xfId="123" xr:uid="{4E1DF4C9-FBB9-4AAD-8113-C47F2A862076}"/>
    <cellStyle name="Comma 4" xfId="9" xr:uid="{00000000-0005-0000-0000-000008000000}"/>
    <cellStyle name="Comma 4 2" xfId="10" xr:uid="{00000000-0005-0000-0000-000009000000}"/>
    <cellStyle name="Comma 4 3" xfId="11" xr:uid="{00000000-0005-0000-0000-00000A000000}"/>
    <cellStyle name="Comma 4 4" xfId="12" xr:uid="{00000000-0005-0000-0000-00000B000000}"/>
    <cellStyle name="Comma 4 5" xfId="122" xr:uid="{D84910D4-C030-4903-9C7A-3644C0142949}"/>
    <cellStyle name="Comma 5" xfId="13" xr:uid="{00000000-0005-0000-0000-00000C000000}"/>
    <cellStyle name="Comma 5 2" xfId="128" xr:uid="{E40CA749-47D9-49F8-B8C2-F56B1463DD21}"/>
    <cellStyle name="Comma 6" xfId="14" xr:uid="{00000000-0005-0000-0000-00000D000000}"/>
    <cellStyle name="Comma 8" xfId="100" xr:uid="{404F2925-68E2-463C-BCB9-4BE0676E3BA4}"/>
    <cellStyle name="Comma 9 3" xfId="15" xr:uid="{00000000-0005-0000-0000-00000E000000}"/>
    <cellStyle name="Hyperlink" xfId="131" builtinId="8"/>
    <cellStyle name="Hyperlink 2" xfId="16" xr:uid="{00000000-0005-0000-0000-000010000000}"/>
    <cellStyle name="Normal" xfId="0" builtinId="0"/>
    <cellStyle name="Normal 10" xfId="17" xr:uid="{00000000-0005-0000-0000-000012000000}"/>
    <cellStyle name="Normal 10 2" xfId="18" xr:uid="{00000000-0005-0000-0000-000013000000}"/>
    <cellStyle name="Normal 10 2 2" xfId="19" xr:uid="{00000000-0005-0000-0000-000014000000}"/>
    <cellStyle name="Normal 10 2 2 2" xfId="20" xr:uid="{00000000-0005-0000-0000-000015000000}"/>
    <cellStyle name="Normal 10 2 3" xfId="21" xr:uid="{00000000-0005-0000-0000-000016000000}"/>
    <cellStyle name="Normal 10 3" xfId="22" xr:uid="{00000000-0005-0000-0000-000017000000}"/>
    <cellStyle name="Normal 10 3 2" xfId="23" xr:uid="{00000000-0005-0000-0000-000018000000}"/>
    <cellStyle name="Normal 10 4" xfId="24" xr:uid="{00000000-0005-0000-0000-000019000000}"/>
    <cellStyle name="Normal 11" xfId="25" xr:uid="{00000000-0005-0000-0000-00001A000000}"/>
    <cellStyle name="Normal 11 2" xfId="26" xr:uid="{00000000-0005-0000-0000-00001B000000}"/>
    <cellStyle name="Normal 11 2 2" xfId="27" xr:uid="{00000000-0005-0000-0000-00001C000000}"/>
    <cellStyle name="Normal 11 3" xfId="28" xr:uid="{00000000-0005-0000-0000-00001D000000}"/>
    <cellStyle name="Normal 12" xfId="29" xr:uid="{00000000-0005-0000-0000-00001E000000}"/>
    <cellStyle name="Normal 12 2" xfId="30" xr:uid="{00000000-0005-0000-0000-00001F000000}"/>
    <cellStyle name="Normal 13" xfId="31" xr:uid="{00000000-0005-0000-0000-000020000000}"/>
    <cellStyle name="Normal 14" xfId="32" xr:uid="{00000000-0005-0000-0000-000021000000}"/>
    <cellStyle name="Normal 14 2 2" xfId="33" xr:uid="{00000000-0005-0000-0000-000022000000}"/>
    <cellStyle name="Normal 15" xfId="104" xr:uid="{36EFC056-7BCB-4BCD-B148-3A2A3A274F4D}"/>
    <cellStyle name="Normal 16" xfId="105" xr:uid="{56D46472-3D51-40E5-B26F-0B44264806AE}"/>
    <cellStyle name="Normal 16 2" xfId="117" xr:uid="{02615D38-7A9F-46E7-BE9D-027E4ABAAB7A}"/>
    <cellStyle name="Normal 17 2" xfId="132" xr:uid="{9244BE8A-2F9E-4EE5-A36F-F195CBBBA572}"/>
    <cellStyle name="Normal 197" xfId="34" xr:uid="{00000000-0005-0000-0000-000023000000}"/>
    <cellStyle name="Normal 2" xfId="35" xr:uid="{00000000-0005-0000-0000-000024000000}"/>
    <cellStyle name="Normal 2 10" xfId="119" xr:uid="{4ABD6936-CD53-4415-A09C-01A65630EF1F}"/>
    <cellStyle name="Normal 2 2" xfId="36" xr:uid="{00000000-0005-0000-0000-000025000000}"/>
    <cellStyle name="Normal 2 2 2" xfId="37" xr:uid="{00000000-0005-0000-0000-000026000000}"/>
    <cellStyle name="Normal 2 2 2 2" xfId="108" xr:uid="{1950B71A-0A97-4C07-9E07-85A0D74BE3E5}"/>
    <cellStyle name="Normal 2 2 3" xfId="38" xr:uid="{00000000-0005-0000-0000-000027000000}"/>
    <cellStyle name="Normal 2 2 4" xfId="39" xr:uid="{00000000-0005-0000-0000-000028000000}"/>
    <cellStyle name="Normal 2 2 4 2" xfId="109" xr:uid="{9D4E0B18-1998-4CAB-BD86-310022C82D88}"/>
    <cellStyle name="Normal 2 3" xfId="40" xr:uid="{00000000-0005-0000-0000-000029000000}"/>
    <cellStyle name="Normal 2 3 2" xfId="41" xr:uid="{00000000-0005-0000-0000-00002A000000}"/>
    <cellStyle name="Normal 2 3 3" xfId="42" xr:uid="{00000000-0005-0000-0000-00002B000000}"/>
    <cellStyle name="Normal 2 3 3 2" xfId="110" xr:uid="{C3D29ABF-A365-4871-A020-364842B8B8BA}"/>
    <cellStyle name="Normal 2 3 5" xfId="133" xr:uid="{8539FFF8-915C-4155-83B7-0B0530F3E8FA}"/>
    <cellStyle name="Normal 2 4" xfId="43" xr:uid="{00000000-0005-0000-0000-00002C000000}"/>
    <cellStyle name="Normal 2 5" xfId="44" xr:uid="{00000000-0005-0000-0000-00002D000000}"/>
    <cellStyle name="Normal 2 5 2" xfId="45" xr:uid="{00000000-0005-0000-0000-00002E000000}"/>
    <cellStyle name="Normal 2 5 2 2" xfId="46" xr:uid="{00000000-0005-0000-0000-00002F000000}"/>
    <cellStyle name="Normal 2 5 3" xfId="47" xr:uid="{00000000-0005-0000-0000-000030000000}"/>
    <cellStyle name="Normal 2 6" xfId="48" xr:uid="{00000000-0005-0000-0000-000031000000}"/>
    <cellStyle name="Normal 2 6 2" xfId="111" xr:uid="{CBDEDFF1-C3EB-4926-B44A-65CAD5D26333}"/>
    <cellStyle name="Normal 23 3" xfId="49" xr:uid="{00000000-0005-0000-0000-000032000000}"/>
    <cellStyle name="Normal 23 3 2" xfId="50" xr:uid="{00000000-0005-0000-0000-000033000000}"/>
    <cellStyle name="Normal 23 3 3" xfId="51" xr:uid="{00000000-0005-0000-0000-000034000000}"/>
    <cellStyle name="Normal 3" xfId="52" xr:uid="{00000000-0005-0000-0000-000035000000}"/>
    <cellStyle name="Normal 3 10" xfId="53" xr:uid="{00000000-0005-0000-0000-000036000000}"/>
    <cellStyle name="Normal 3 2" xfId="54" xr:uid="{00000000-0005-0000-0000-000037000000}"/>
    <cellStyle name="Normal 3 2 2" xfId="55" xr:uid="{00000000-0005-0000-0000-000038000000}"/>
    <cellStyle name="Normal 3 2 3" xfId="56" xr:uid="{00000000-0005-0000-0000-000039000000}"/>
    <cellStyle name="Normal 3 2 4" xfId="57" xr:uid="{00000000-0005-0000-0000-00003A000000}"/>
    <cellStyle name="Normal 3 2 5" xfId="129" xr:uid="{FD0A2D7F-2CBD-4133-87C0-49F28C5D6189}"/>
    <cellStyle name="Normal 3 3" xfId="58" xr:uid="{00000000-0005-0000-0000-00003B000000}"/>
    <cellStyle name="Normal 3 4" xfId="59" xr:uid="{00000000-0005-0000-0000-00003C000000}"/>
    <cellStyle name="Normal 3 4 2" xfId="113" xr:uid="{7EA37697-BB05-4287-ACC7-F2107C5EE84D}"/>
    <cellStyle name="Normal 3 5" xfId="112" xr:uid="{9324B33E-8A11-40AC-AF29-9224DEB3AABB}"/>
    <cellStyle name="Normal 3 6" xfId="121" xr:uid="{160033A4-EDD1-49FC-994B-622F29BBB4D7}"/>
    <cellStyle name="Normal 31 2" xfId="60" xr:uid="{00000000-0005-0000-0000-00003D000000}"/>
    <cellStyle name="Normal 4" xfId="61" xr:uid="{00000000-0005-0000-0000-00003E000000}"/>
    <cellStyle name="Normal 4 2" xfId="62" xr:uid="{00000000-0005-0000-0000-00003F000000}"/>
    <cellStyle name="Normal 4 2 2" xfId="63" xr:uid="{00000000-0005-0000-0000-000040000000}"/>
    <cellStyle name="Normal 4 2 2 2" xfId="102" xr:uid="{4634081C-9563-4E15-8819-C68AD14E9EBD}"/>
    <cellStyle name="Normal 4 2 3" xfId="64" xr:uid="{00000000-0005-0000-0000-000041000000}"/>
    <cellStyle name="Normal 4 2 4" xfId="65" xr:uid="{00000000-0005-0000-0000-000042000000}"/>
    <cellStyle name="Normal 4 2 5 2" xfId="103" xr:uid="{226C5A13-E120-496D-8D03-108D0536986D}"/>
    <cellStyle name="Normal 4 2 6" xfId="99" xr:uid="{2C686F8A-F326-4095-913B-CBC74DFDDB75}"/>
    <cellStyle name="Normal 4 2 7" xfId="118" xr:uid="{40AE9381-4049-4BEF-A013-1DEFF8168D48}"/>
    <cellStyle name="Normal 4 3" xfId="66" xr:uid="{00000000-0005-0000-0000-000043000000}"/>
    <cellStyle name="Normal 4 4" xfId="106" xr:uid="{5C7CCD4E-BC51-4BFB-914E-3B2518F09BC4}"/>
    <cellStyle name="Normal 4 5" xfId="127" xr:uid="{AEE50F95-E992-425C-A2BF-53BCDA7D32E1}"/>
    <cellStyle name="Normal 40" xfId="96" xr:uid="{0C09BF61-5442-4542-88D9-DC6AF6CF22A3}"/>
    <cellStyle name="Normal 42" xfId="124" xr:uid="{ACB8AD22-F130-4E9D-B350-6E2DE2330D90}"/>
    <cellStyle name="Normal 48" xfId="125" xr:uid="{40323F61-F1A3-4F9A-90CB-EAAD2194631A}"/>
    <cellStyle name="Normal 5" xfId="67" xr:uid="{00000000-0005-0000-0000-000044000000}"/>
    <cellStyle name="Normal 5 2" xfId="68" xr:uid="{00000000-0005-0000-0000-000045000000}"/>
    <cellStyle name="Normal 5 2 2" xfId="69" xr:uid="{00000000-0005-0000-0000-000046000000}"/>
    <cellStyle name="Normal 5 3" xfId="70" xr:uid="{00000000-0005-0000-0000-000047000000}"/>
    <cellStyle name="Normal 5 4" xfId="71" xr:uid="{00000000-0005-0000-0000-000048000000}"/>
    <cellStyle name="Normal 5 5" xfId="72" xr:uid="{00000000-0005-0000-0000-000049000000}"/>
    <cellStyle name="Normal 6" xfId="73" xr:uid="{00000000-0005-0000-0000-00004A000000}"/>
    <cellStyle name="Normal 6 2" xfId="120" xr:uid="{0573FD5B-C45E-432F-B3E3-56C4A5C813DF}"/>
    <cellStyle name="Normal 7" xfId="74" xr:uid="{00000000-0005-0000-0000-00004B000000}"/>
    <cellStyle name="Normal 7 2" xfId="75" xr:uid="{00000000-0005-0000-0000-00004C000000}"/>
    <cellStyle name="Normal 7 3" xfId="76" xr:uid="{00000000-0005-0000-0000-00004D000000}"/>
    <cellStyle name="Normal 7 4" xfId="77" xr:uid="{00000000-0005-0000-0000-00004E000000}"/>
    <cellStyle name="Normal 7 4 2" xfId="114" xr:uid="{59D25E1A-ACEC-4992-B85E-0D5BF77CF2F0}"/>
    <cellStyle name="Normal 8" xfId="78" xr:uid="{00000000-0005-0000-0000-00004F000000}"/>
    <cellStyle name="Normal 8 2" xfId="79" xr:uid="{00000000-0005-0000-0000-000050000000}"/>
    <cellStyle name="Normal 8 2 2" xfId="80" xr:uid="{00000000-0005-0000-0000-000051000000}"/>
    <cellStyle name="Normal 8 3" xfId="81" xr:uid="{00000000-0005-0000-0000-000052000000}"/>
    <cellStyle name="Normal 8 4" xfId="82" xr:uid="{00000000-0005-0000-0000-000053000000}"/>
    <cellStyle name="Normal 8 5" xfId="83" xr:uid="{00000000-0005-0000-0000-000054000000}"/>
    <cellStyle name="Normal 9" xfId="84" xr:uid="{00000000-0005-0000-0000-000055000000}"/>
    <cellStyle name="Normal 9 2" xfId="115" xr:uid="{4C6FAB44-E997-4AAC-8700-AB165A4C8CC3}"/>
    <cellStyle name="Note 4" xfId="97" xr:uid="{589FFF6E-9E51-4239-B591-B833E23EFDD2}"/>
    <cellStyle name="Percent" xfId="95" builtinId="5"/>
    <cellStyle name="Percent 2" xfId="85" xr:uid="{00000000-0005-0000-0000-000056000000}"/>
    <cellStyle name="Percent 2 2" xfId="86" xr:uid="{00000000-0005-0000-0000-000057000000}"/>
    <cellStyle name="Percent 2 2 2" xfId="87" xr:uid="{00000000-0005-0000-0000-000058000000}"/>
    <cellStyle name="Percent 2 2 2 2" xfId="88" xr:uid="{00000000-0005-0000-0000-000059000000}"/>
    <cellStyle name="Percent 2 2 3" xfId="89" xr:uid="{00000000-0005-0000-0000-00005A000000}"/>
    <cellStyle name="Percent 2 3" xfId="90" xr:uid="{00000000-0005-0000-0000-00005B000000}"/>
    <cellStyle name="Percent 2 3 2" xfId="91" xr:uid="{00000000-0005-0000-0000-00005C000000}"/>
    <cellStyle name="Percent 2 4" xfId="92" xr:uid="{00000000-0005-0000-0000-00005D000000}"/>
    <cellStyle name="Percent 2 5" xfId="107" xr:uid="{D8E5AD55-2957-42B6-8C96-5A71C465A783}"/>
    <cellStyle name="Percent 2 6" xfId="130" xr:uid="{ABFC4042-8DFD-46CC-A2EA-97E0C5DD60D1}"/>
    <cellStyle name="Percent 3" xfId="93" xr:uid="{00000000-0005-0000-0000-00005E000000}"/>
    <cellStyle name="Percent 3 2" xfId="116" xr:uid="{0F5A9A25-3A20-4DD4-9227-110C458DB748}"/>
    <cellStyle name="Percent 4" xfId="101" xr:uid="{87EB6BFB-3578-4EC8-9990-8F6A8F930EC6}"/>
    <cellStyle name="TableStyleLight1" xfId="94" xr:uid="{00000000-0005-0000-0000-00005F000000}"/>
  </cellStyles>
  <dxfs count="16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59996337778862885"/>
        </patternFill>
      </fill>
    </dxf>
    <dxf>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FFFF00"/>
      </font>
      <fill>
        <patternFill>
          <bgColor rgb="FFFFFF00"/>
        </patternFill>
      </fill>
    </dxf>
    <dxf>
      <font>
        <color rgb="FFFFFF00"/>
      </font>
      <fill>
        <patternFill>
          <bgColor rgb="FFFFFF00"/>
        </patternFill>
      </fill>
    </dxf>
    <dxf>
      <font>
        <color rgb="FF00B050"/>
      </font>
      <fill>
        <patternFill>
          <bgColor rgb="FF00B050"/>
        </patternFill>
      </fill>
    </dxf>
    <dxf>
      <font>
        <color theme="4"/>
      </font>
      <fill>
        <patternFill>
          <bgColor theme="4"/>
        </patternFill>
      </fill>
    </dxf>
    <dxf>
      <font>
        <strike val="0"/>
        <color theme="0"/>
      </font>
      <border>
        <top style="dashDot">
          <color rgb="FFFF0000"/>
        </top>
        <vertical/>
        <horizontal/>
      </border>
    </dxf>
    <dxf>
      <font>
        <color rgb="FFFFFF00"/>
      </font>
      <fill>
        <patternFill>
          <bgColor rgb="FFFFFF00"/>
        </patternFill>
      </fill>
    </dxf>
    <dxf>
      <font>
        <color rgb="FF00B050"/>
      </font>
      <fill>
        <patternFill>
          <bgColor rgb="FF00B050"/>
        </patternFill>
      </fill>
    </dxf>
    <dxf>
      <font>
        <color theme="4"/>
      </font>
      <fill>
        <patternFill>
          <bgColor theme="4"/>
        </patternFill>
      </fill>
    </dxf>
    <dxf>
      <font>
        <strike val="0"/>
        <color theme="0"/>
      </font>
      <border>
        <top style="dashDot">
          <color rgb="FFFF0000"/>
        </top>
        <vertical/>
        <horizontal/>
      </border>
    </dxf>
    <dxf>
      <font>
        <color rgb="FFFFFF00"/>
      </font>
      <fill>
        <patternFill>
          <bgColor rgb="FFFFFF00"/>
        </patternFill>
      </fill>
    </dxf>
    <dxf>
      <font>
        <color rgb="FF00B050"/>
      </font>
      <fill>
        <patternFill>
          <bgColor rgb="FF00B050"/>
        </patternFill>
      </fill>
    </dxf>
    <dxf>
      <font>
        <color theme="4"/>
      </font>
      <fill>
        <patternFill>
          <bgColor theme="4"/>
        </patternFill>
      </fill>
    </dxf>
    <dxf>
      <font>
        <strike val="0"/>
        <color theme="0"/>
      </font>
      <border>
        <top style="dashDot">
          <color rgb="FFFF0000"/>
        </top>
        <vertical/>
        <horizontal/>
      </border>
    </dxf>
    <dxf>
      <font>
        <color rgb="FFFFFF00"/>
      </font>
      <fill>
        <patternFill>
          <bgColor rgb="FFFFFF00"/>
        </patternFill>
      </fill>
    </dxf>
    <dxf>
      <font>
        <color rgb="FF00B050"/>
      </font>
      <fill>
        <patternFill>
          <bgColor rgb="FF00B050"/>
        </patternFill>
      </fill>
    </dxf>
    <dxf>
      <font>
        <color theme="4"/>
      </font>
      <fill>
        <patternFill>
          <bgColor theme="4"/>
        </patternFill>
      </fill>
    </dxf>
    <dxf>
      <font>
        <strike val="0"/>
        <color theme="0"/>
      </font>
      <border>
        <top style="dashDot">
          <color rgb="FFFF0000"/>
        </top>
        <vertical/>
        <horizontal/>
      </border>
    </dxf>
  </dxfs>
  <tableStyles count="0" defaultTableStyle="TableStyleMedium2" defaultPivotStyle="PivotStyleLight16"/>
  <colors>
    <mruColors>
      <color rgb="FF00FFCC"/>
      <color rgb="FFFFFF99"/>
      <color rgb="FFFFCC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0.xml"/><Relationship Id="rId21" Type="http://schemas.openxmlformats.org/officeDocument/2006/relationships/worksheet" Target="worksheets/sheet21.xml"/><Relationship Id="rId42" Type="http://schemas.openxmlformats.org/officeDocument/2006/relationships/externalLink" Target="externalLinks/externalLink15.xml"/><Relationship Id="rId63" Type="http://schemas.openxmlformats.org/officeDocument/2006/relationships/externalLink" Target="externalLinks/externalLink36.xml"/><Relationship Id="rId84" Type="http://schemas.openxmlformats.org/officeDocument/2006/relationships/externalLink" Target="externalLinks/externalLink57.xml"/><Relationship Id="rId138" Type="http://schemas.openxmlformats.org/officeDocument/2006/relationships/externalLink" Target="externalLinks/externalLink111.xml"/><Relationship Id="rId159" Type="http://schemas.openxmlformats.org/officeDocument/2006/relationships/externalLink" Target="externalLinks/externalLink132.xml"/><Relationship Id="rId170" Type="http://schemas.openxmlformats.org/officeDocument/2006/relationships/externalLink" Target="externalLinks/externalLink143.xml"/><Relationship Id="rId191" Type="http://schemas.openxmlformats.org/officeDocument/2006/relationships/externalLink" Target="externalLinks/externalLink164.xml"/><Relationship Id="rId205" Type="http://schemas.microsoft.com/office/2017/10/relationships/person" Target="persons/person.xml"/><Relationship Id="rId16" Type="http://schemas.openxmlformats.org/officeDocument/2006/relationships/worksheet" Target="worksheets/sheet16.xml"/><Relationship Id="rId107" Type="http://schemas.openxmlformats.org/officeDocument/2006/relationships/externalLink" Target="externalLinks/externalLink80.xml"/><Relationship Id="rId11" Type="http://schemas.openxmlformats.org/officeDocument/2006/relationships/worksheet" Target="worksheets/sheet11.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53" Type="http://schemas.openxmlformats.org/officeDocument/2006/relationships/externalLink" Target="externalLinks/externalLink26.xml"/><Relationship Id="rId58" Type="http://schemas.openxmlformats.org/officeDocument/2006/relationships/externalLink" Target="externalLinks/externalLink31.xml"/><Relationship Id="rId74" Type="http://schemas.openxmlformats.org/officeDocument/2006/relationships/externalLink" Target="externalLinks/externalLink47.xml"/><Relationship Id="rId79" Type="http://schemas.openxmlformats.org/officeDocument/2006/relationships/externalLink" Target="externalLinks/externalLink52.xml"/><Relationship Id="rId102" Type="http://schemas.openxmlformats.org/officeDocument/2006/relationships/externalLink" Target="externalLinks/externalLink75.xml"/><Relationship Id="rId123" Type="http://schemas.openxmlformats.org/officeDocument/2006/relationships/externalLink" Target="externalLinks/externalLink96.xml"/><Relationship Id="rId128" Type="http://schemas.openxmlformats.org/officeDocument/2006/relationships/externalLink" Target="externalLinks/externalLink101.xml"/><Relationship Id="rId144" Type="http://schemas.openxmlformats.org/officeDocument/2006/relationships/externalLink" Target="externalLinks/externalLink117.xml"/><Relationship Id="rId149" Type="http://schemas.openxmlformats.org/officeDocument/2006/relationships/externalLink" Target="externalLinks/externalLink122.xml"/><Relationship Id="rId5" Type="http://schemas.openxmlformats.org/officeDocument/2006/relationships/worksheet" Target="worksheets/sheet5.xml"/><Relationship Id="rId90" Type="http://schemas.openxmlformats.org/officeDocument/2006/relationships/externalLink" Target="externalLinks/externalLink63.xml"/><Relationship Id="rId95" Type="http://schemas.openxmlformats.org/officeDocument/2006/relationships/externalLink" Target="externalLinks/externalLink68.xml"/><Relationship Id="rId160" Type="http://schemas.openxmlformats.org/officeDocument/2006/relationships/externalLink" Target="externalLinks/externalLink133.xml"/><Relationship Id="rId165" Type="http://schemas.openxmlformats.org/officeDocument/2006/relationships/externalLink" Target="externalLinks/externalLink138.xml"/><Relationship Id="rId181" Type="http://schemas.openxmlformats.org/officeDocument/2006/relationships/externalLink" Target="externalLinks/externalLink154.xml"/><Relationship Id="rId186" Type="http://schemas.openxmlformats.org/officeDocument/2006/relationships/externalLink" Target="externalLinks/externalLink159.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16.xml"/><Relationship Id="rId48" Type="http://schemas.openxmlformats.org/officeDocument/2006/relationships/externalLink" Target="externalLinks/externalLink21.xml"/><Relationship Id="rId64" Type="http://schemas.openxmlformats.org/officeDocument/2006/relationships/externalLink" Target="externalLinks/externalLink37.xml"/><Relationship Id="rId69" Type="http://schemas.openxmlformats.org/officeDocument/2006/relationships/externalLink" Target="externalLinks/externalLink42.xml"/><Relationship Id="rId113" Type="http://schemas.openxmlformats.org/officeDocument/2006/relationships/externalLink" Target="externalLinks/externalLink86.xml"/><Relationship Id="rId118" Type="http://schemas.openxmlformats.org/officeDocument/2006/relationships/externalLink" Target="externalLinks/externalLink91.xml"/><Relationship Id="rId134" Type="http://schemas.openxmlformats.org/officeDocument/2006/relationships/externalLink" Target="externalLinks/externalLink107.xml"/><Relationship Id="rId139" Type="http://schemas.openxmlformats.org/officeDocument/2006/relationships/externalLink" Target="externalLinks/externalLink112.xml"/><Relationship Id="rId80" Type="http://schemas.openxmlformats.org/officeDocument/2006/relationships/externalLink" Target="externalLinks/externalLink53.xml"/><Relationship Id="rId85" Type="http://schemas.openxmlformats.org/officeDocument/2006/relationships/externalLink" Target="externalLinks/externalLink58.xml"/><Relationship Id="rId150" Type="http://schemas.openxmlformats.org/officeDocument/2006/relationships/externalLink" Target="externalLinks/externalLink123.xml"/><Relationship Id="rId155" Type="http://schemas.openxmlformats.org/officeDocument/2006/relationships/externalLink" Target="externalLinks/externalLink128.xml"/><Relationship Id="rId171" Type="http://schemas.openxmlformats.org/officeDocument/2006/relationships/externalLink" Target="externalLinks/externalLink144.xml"/><Relationship Id="rId176" Type="http://schemas.openxmlformats.org/officeDocument/2006/relationships/externalLink" Target="externalLinks/externalLink149.xml"/><Relationship Id="rId192" Type="http://schemas.openxmlformats.org/officeDocument/2006/relationships/externalLink" Target="externalLinks/externalLink165.xml"/><Relationship Id="rId197" Type="http://schemas.openxmlformats.org/officeDocument/2006/relationships/externalLink" Target="externalLinks/externalLink170.xml"/><Relationship Id="rId201" Type="http://schemas.openxmlformats.org/officeDocument/2006/relationships/theme" Target="theme/theme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59" Type="http://schemas.openxmlformats.org/officeDocument/2006/relationships/externalLink" Target="externalLinks/externalLink32.xml"/><Relationship Id="rId103" Type="http://schemas.openxmlformats.org/officeDocument/2006/relationships/externalLink" Target="externalLinks/externalLink76.xml"/><Relationship Id="rId108" Type="http://schemas.openxmlformats.org/officeDocument/2006/relationships/externalLink" Target="externalLinks/externalLink81.xml"/><Relationship Id="rId124" Type="http://schemas.openxmlformats.org/officeDocument/2006/relationships/externalLink" Target="externalLinks/externalLink97.xml"/><Relationship Id="rId129" Type="http://schemas.openxmlformats.org/officeDocument/2006/relationships/externalLink" Target="externalLinks/externalLink102.xml"/><Relationship Id="rId54" Type="http://schemas.openxmlformats.org/officeDocument/2006/relationships/externalLink" Target="externalLinks/externalLink27.xml"/><Relationship Id="rId70" Type="http://schemas.openxmlformats.org/officeDocument/2006/relationships/externalLink" Target="externalLinks/externalLink43.xml"/><Relationship Id="rId75" Type="http://schemas.openxmlformats.org/officeDocument/2006/relationships/externalLink" Target="externalLinks/externalLink48.xml"/><Relationship Id="rId91" Type="http://schemas.openxmlformats.org/officeDocument/2006/relationships/externalLink" Target="externalLinks/externalLink64.xml"/><Relationship Id="rId96" Type="http://schemas.openxmlformats.org/officeDocument/2006/relationships/externalLink" Target="externalLinks/externalLink69.xml"/><Relationship Id="rId140" Type="http://schemas.openxmlformats.org/officeDocument/2006/relationships/externalLink" Target="externalLinks/externalLink113.xml"/><Relationship Id="rId145" Type="http://schemas.openxmlformats.org/officeDocument/2006/relationships/externalLink" Target="externalLinks/externalLink118.xml"/><Relationship Id="rId161" Type="http://schemas.openxmlformats.org/officeDocument/2006/relationships/externalLink" Target="externalLinks/externalLink134.xml"/><Relationship Id="rId166" Type="http://schemas.openxmlformats.org/officeDocument/2006/relationships/externalLink" Target="externalLinks/externalLink139.xml"/><Relationship Id="rId182" Type="http://schemas.openxmlformats.org/officeDocument/2006/relationships/externalLink" Target="externalLinks/externalLink155.xml"/><Relationship Id="rId187" Type="http://schemas.openxmlformats.org/officeDocument/2006/relationships/externalLink" Target="externalLinks/externalLink160.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externalLink" Target="externalLinks/externalLink1.xml"/><Relationship Id="rId49" Type="http://schemas.openxmlformats.org/officeDocument/2006/relationships/externalLink" Target="externalLinks/externalLink22.xml"/><Relationship Id="rId114" Type="http://schemas.openxmlformats.org/officeDocument/2006/relationships/externalLink" Target="externalLinks/externalLink87.xml"/><Relationship Id="rId119" Type="http://schemas.openxmlformats.org/officeDocument/2006/relationships/externalLink" Target="externalLinks/externalLink92.xml"/><Relationship Id="rId44" Type="http://schemas.openxmlformats.org/officeDocument/2006/relationships/externalLink" Target="externalLinks/externalLink17.xml"/><Relationship Id="rId60" Type="http://schemas.openxmlformats.org/officeDocument/2006/relationships/externalLink" Target="externalLinks/externalLink33.xml"/><Relationship Id="rId65" Type="http://schemas.openxmlformats.org/officeDocument/2006/relationships/externalLink" Target="externalLinks/externalLink38.xml"/><Relationship Id="rId81" Type="http://schemas.openxmlformats.org/officeDocument/2006/relationships/externalLink" Target="externalLinks/externalLink54.xml"/><Relationship Id="rId86" Type="http://schemas.openxmlformats.org/officeDocument/2006/relationships/externalLink" Target="externalLinks/externalLink59.xml"/><Relationship Id="rId130" Type="http://schemas.openxmlformats.org/officeDocument/2006/relationships/externalLink" Target="externalLinks/externalLink103.xml"/><Relationship Id="rId135" Type="http://schemas.openxmlformats.org/officeDocument/2006/relationships/externalLink" Target="externalLinks/externalLink108.xml"/><Relationship Id="rId151" Type="http://schemas.openxmlformats.org/officeDocument/2006/relationships/externalLink" Target="externalLinks/externalLink124.xml"/><Relationship Id="rId156" Type="http://schemas.openxmlformats.org/officeDocument/2006/relationships/externalLink" Target="externalLinks/externalLink129.xml"/><Relationship Id="rId177" Type="http://schemas.openxmlformats.org/officeDocument/2006/relationships/externalLink" Target="externalLinks/externalLink150.xml"/><Relationship Id="rId198" Type="http://schemas.openxmlformats.org/officeDocument/2006/relationships/externalLink" Target="externalLinks/externalLink171.xml"/><Relationship Id="rId172" Type="http://schemas.openxmlformats.org/officeDocument/2006/relationships/externalLink" Target="externalLinks/externalLink145.xml"/><Relationship Id="rId193" Type="http://schemas.openxmlformats.org/officeDocument/2006/relationships/externalLink" Target="externalLinks/externalLink166.xml"/><Relationship Id="rId202"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2.xml"/><Relationship Id="rId109" Type="http://schemas.openxmlformats.org/officeDocument/2006/relationships/externalLink" Target="externalLinks/externalLink82.xml"/><Relationship Id="rId34" Type="http://schemas.openxmlformats.org/officeDocument/2006/relationships/externalLink" Target="externalLinks/externalLink7.xml"/><Relationship Id="rId50" Type="http://schemas.openxmlformats.org/officeDocument/2006/relationships/externalLink" Target="externalLinks/externalLink23.xml"/><Relationship Id="rId55" Type="http://schemas.openxmlformats.org/officeDocument/2006/relationships/externalLink" Target="externalLinks/externalLink28.xml"/><Relationship Id="rId76" Type="http://schemas.openxmlformats.org/officeDocument/2006/relationships/externalLink" Target="externalLinks/externalLink49.xml"/><Relationship Id="rId97" Type="http://schemas.openxmlformats.org/officeDocument/2006/relationships/externalLink" Target="externalLinks/externalLink70.xml"/><Relationship Id="rId104" Type="http://schemas.openxmlformats.org/officeDocument/2006/relationships/externalLink" Target="externalLinks/externalLink77.xml"/><Relationship Id="rId120" Type="http://schemas.openxmlformats.org/officeDocument/2006/relationships/externalLink" Target="externalLinks/externalLink93.xml"/><Relationship Id="rId125" Type="http://schemas.openxmlformats.org/officeDocument/2006/relationships/externalLink" Target="externalLinks/externalLink98.xml"/><Relationship Id="rId141" Type="http://schemas.openxmlformats.org/officeDocument/2006/relationships/externalLink" Target="externalLinks/externalLink114.xml"/><Relationship Id="rId146" Type="http://schemas.openxmlformats.org/officeDocument/2006/relationships/externalLink" Target="externalLinks/externalLink119.xml"/><Relationship Id="rId167" Type="http://schemas.openxmlformats.org/officeDocument/2006/relationships/externalLink" Target="externalLinks/externalLink140.xml"/><Relationship Id="rId188" Type="http://schemas.openxmlformats.org/officeDocument/2006/relationships/externalLink" Target="externalLinks/externalLink161.xml"/><Relationship Id="rId7" Type="http://schemas.openxmlformats.org/officeDocument/2006/relationships/worksheet" Target="worksheets/sheet7.xml"/><Relationship Id="rId71" Type="http://schemas.openxmlformats.org/officeDocument/2006/relationships/externalLink" Target="externalLinks/externalLink44.xml"/><Relationship Id="rId92" Type="http://schemas.openxmlformats.org/officeDocument/2006/relationships/externalLink" Target="externalLinks/externalLink65.xml"/><Relationship Id="rId162" Type="http://schemas.openxmlformats.org/officeDocument/2006/relationships/externalLink" Target="externalLinks/externalLink135.xml"/><Relationship Id="rId183" Type="http://schemas.openxmlformats.org/officeDocument/2006/relationships/externalLink" Target="externalLinks/externalLink156.xml"/><Relationship Id="rId2" Type="http://schemas.openxmlformats.org/officeDocument/2006/relationships/worksheet" Target="worksheets/sheet2.xml"/><Relationship Id="rId29" Type="http://schemas.openxmlformats.org/officeDocument/2006/relationships/externalLink" Target="externalLinks/externalLink2.xml"/><Relationship Id="rId24" Type="http://schemas.openxmlformats.org/officeDocument/2006/relationships/worksheet" Target="worksheets/sheet24.xml"/><Relationship Id="rId40" Type="http://schemas.openxmlformats.org/officeDocument/2006/relationships/externalLink" Target="externalLinks/externalLink13.xml"/><Relationship Id="rId45" Type="http://schemas.openxmlformats.org/officeDocument/2006/relationships/externalLink" Target="externalLinks/externalLink18.xml"/><Relationship Id="rId66" Type="http://schemas.openxmlformats.org/officeDocument/2006/relationships/externalLink" Target="externalLinks/externalLink39.xml"/><Relationship Id="rId87" Type="http://schemas.openxmlformats.org/officeDocument/2006/relationships/externalLink" Target="externalLinks/externalLink60.xml"/><Relationship Id="rId110" Type="http://schemas.openxmlformats.org/officeDocument/2006/relationships/externalLink" Target="externalLinks/externalLink83.xml"/><Relationship Id="rId115" Type="http://schemas.openxmlformats.org/officeDocument/2006/relationships/externalLink" Target="externalLinks/externalLink88.xml"/><Relationship Id="rId131" Type="http://schemas.openxmlformats.org/officeDocument/2006/relationships/externalLink" Target="externalLinks/externalLink104.xml"/><Relationship Id="rId136" Type="http://schemas.openxmlformats.org/officeDocument/2006/relationships/externalLink" Target="externalLinks/externalLink109.xml"/><Relationship Id="rId157" Type="http://schemas.openxmlformats.org/officeDocument/2006/relationships/externalLink" Target="externalLinks/externalLink130.xml"/><Relationship Id="rId178" Type="http://schemas.openxmlformats.org/officeDocument/2006/relationships/externalLink" Target="externalLinks/externalLink151.xml"/><Relationship Id="rId61" Type="http://schemas.openxmlformats.org/officeDocument/2006/relationships/externalLink" Target="externalLinks/externalLink34.xml"/><Relationship Id="rId82" Type="http://schemas.openxmlformats.org/officeDocument/2006/relationships/externalLink" Target="externalLinks/externalLink55.xml"/><Relationship Id="rId152" Type="http://schemas.openxmlformats.org/officeDocument/2006/relationships/externalLink" Target="externalLinks/externalLink125.xml"/><Relationship Id="rId173" Type="http://schemas.openxmlformats.org/officeDocument/2006/relationships/externalLink" Target="externalLinks/externalLink146.xml"/><Relationship Id="rId194" Type="http://schemas.openxmlformats.org/officeDocument/2006/relationships/externalLink" Target="externalLinks/externalLink167.xml"/><Relationship Id="rId199" Type="http://schemas.openxmlformats.org/officeDocument/2006/relationships/externalLink" Target="externalLinks/externalLink172.xml"/><Relationship Id="rId203"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56" Type="http://schemas.openxmlformats.org/officeDocument/2006/relationships/externalLink" Target="externalLinks/externalLink29.xml"/><Relationship Id="rId77" Type="http://schemas.openxmlformats.org/officeDocument/2006/relationships/externalLink" Target="externalLinks/externalLink50.xml"/><Relationship Id="rId100" Type="http://schemas.openxmlformats.org/officeDocument/2006/relationships/externalLink" Target="externalLinks/externalLink73.xml"/><Relationship Id="rId105" Type="http://schemas.openxmlformats.org/officeDocument/2006/relationships/externalLink" Target="externalLinks/externalLink78.xml"/><Relationship Id="rId126" Type="http://schemas.openxmlformats.org/officeDocument/2006/relationships/externalLink" Target="externalLinks/externalLink99.xml"/><Relationship Id="rId147" Type="http://schemas.openxmlformats.org/officeDocument/2006/relationships/externalLink" Target="externalLinks/externalLink120.xml"/><Relationship Id="rId168" Type="http://schemas.openxmlformats.org/officeDocument/2006/relationships/externalLink" Target="externalLinks/externalLink141.xml"/><Relationship Id="rId8" Type="http://schemas.openxmlformats.org/officeDocument/2006/relationships/worksheet" Target="worksheets/sheet8.xml"/><Relationship Id="rId51" Type="http://schemas.openxmlformats.org/officeDocument/2006/relationships/externalLink" Target="externalLinks/externalLink24.xml"/><Relationship Id="rId72" Type="http://schemas.openxmlformats.org/officeDocument/2006/relationships/externalLink" Target="externalLinks/externalLink45.xml"/><Relationship Id="rId93" Type="http://schemas.openxmlformats.org/officeDocument/2006/relationships/externalLink" Target="externalLinks/externalLink66.xml"/><Relationship Id="rId98" Type="http://schemas.openxmlformats.org/officeDocument/2006/relationships/externalLink" Target="externalLinks/externalLink71.xml"/><Relationship Id="rId121" Type="http://schemas.openxmlformats.org/officeDocument/2006/relationships/externalLink" Target="externalLinks/externalLink94.xml"/><Relationship Id="rId142" Type="http://schemas.openxmlformats.org/officeDocument/2006/relationships/externalLink" Target="externalLinks/externalLink115.xml"/><Relationship Id="rId163" Type="http://schemas.openxmlformats.org/officeDocument/2006/relationships/externalLink" Target="externalLinks/externalLink136.xml"/><Relationship Id="rId184" Type="http://schemas.openxmlformats.org/officeDocument/2006/relationships/externalLink" Target="externalLinks/externalLink157.xml"/><Relationship Id="rId189" Type="http://schemas.openxmlformats.org/officeDocument/2006/relationships/externalLink" Target="externalLinks/externalLink16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externalLink" Target="externalLinks/externalLink19.xml"/><Relationship Id="rId67" Type="http://schemas.openxmlformats.org/officeDocument/2006/relationships/externalLink" Target="externalLinks/externalLink40.xml"/><Relationship Id="rId116" Type="http://schemas.openxmlformats.org/officeDocument/2006/relationships/externalLink" Target="externalLinks/externalLink89.xml"/><Relationship Id="rId137" Type="http://schemas.openxmlformats.org/officeDocument/2006/relationships/externalLink" Target="externalLinks/externalLink110.xml"/><Relationship Id="rId158" Type="http://schemas.openxmlformats.org/officeDocument/2006/relationships/externalLink" Target="externalLinks/externalLink131.xml"/><Relationship Id="rId20" Type="http://schemas.openxmlformats.org/officeDocument/2006/relationships/worksheet" Target="worksheets/sheet20.xml"/><Relationship Id="rId41" Type="http://schemas.openxmlformats.org/officeDocument/2006/relationships/externalLink" Target="externalLinks/externalLink14.xml"/><Relationship Id="rId62" Type="http://schemas.openxmlformats.org/officeDocument/2006/relationships/externalLink" Target="externalLinks/externalLink35.xml"/><Relationship Id="rId83" Type="http://schemas.openxmlformats.org/officeDocument/2006/relationships/externalLink" Target="externalLinks/externalLink56.xml"/><Relationship Id="rId88" Type="http://schemas.openxmlformats.org/officeDocument/2006/relationships/externalLink" Target="externalLinks/externalLink61.xml"/><Relationship Id="rId111" Type="http://schemas.openxmlformats.org/officeDocument/2006/relationships/externalLink" Target="externalLinks/externalLink84.xml"/><Relationship Id="rId132" Type="http://schemas.openxmlformats.org/officeDocument/2006/relationships/externalLink" Target="externalLinks/externalLink105.xml"/><Relationship Id="rId153" Type="http://schemas.openxmlformats.org/officeDocument/2006/relationships/externalLink" Target="externalLinks/externalLink126.xml"/><Relationship Id="rId174" Type="http://schemas.openxmlformats.org/officeDocument/2006/relationships/externalLink" Target="externalLinks/externalLink147.xml"/><Relationship Id="rId179" Type="http://schemas.openxmlformats.org/officeDocument/2006/relationships/externalLink" Target="externalLinks/externalLink152.xml"/><Relationship Id="rId195" Type="http://schemas.openxmlformats.org/officeDocument/2006/relationships/externalLink" Target="externalLinks/externalLink168.xml"/><Relationship Id="rId190" Type="http://schemas.openxmlformats.org/officeDocument/2006/relationships/externalLink" Target="externalLinks/externalLink163.xml"/><Relationship Id="rId204" Type="http://schemas.openxmlformats.org/officeDocument/2006/relationships/calcChain" Target="calcChain.xml"/><Relationship Id="rId15" Type="http://schemas.openxmlformats.org/officeDocument/2006/relationships/worksheet" Target="worksheets/sheet15.xml"/><Relationship Id="rId36" Type="http://schemas.openxmlformats.org/officeDocument/2006/relationships/externalLink" Target="externalLinks/externalLink9.xml"/><Relationship Id="rId57" Type="http://schemas.openxmlformats.org/officeDocument/2006/relationships/externalLink" Target="externalLinks/externalLink30.xml"/><Relationship Id="rId106" Type="http://schemas.openxmlformats.org/officeDocument/2006/relationships/externalLink" Target="externalLinks/externalLink79.xml"/><Relationship Id="rId127" Type="http://schemas.openxmlformats.org/officeDocument/2006/relationships/externalLink" Target="externalLinks/externalLink100.xml"/><Relationship Id="rId10" Type="http://schemas.openxmlformats.org/officeDocument/2006/relationships/worksheet" Target="worksheets/sheet10.xml"/><Relationship Id="rId31" Type="http://schemas.openxmlformats.org/officeDocument/2006/relationships/externalLink" Target="externalLinks/externalLink4.xml"/><Relationship Id="rId52" Type="http://schemas.openxmlformats.org/officeDocument/2006/relationships/externalLink" Target="externalLinks/externalLink25.xml"/><Relationship Id="rId73" Type="http://schemas.openxmlformats.org/officeDocument/2006/relationships/externalLink" Target="externalLinks/externalLink46.xml"/><Relationship Id="rId78" Type="http://schemas.openxmlformats.org/officeDocument/2006/relationships/externalLink" Target="externalLinks/externalLink51.xml"/><Relationship Id="rId94" Type="http://schemas.openxmlformats.org/officeDocument/2006/relationships/externalLink" Target="externalLinks/externalLink67.xml"/><Relationship Id="rId99" Type="http://schemas.openxmlformats.org/officeDocument/2006/relationships/externalLink" Target="externalLinks/externalLink72.xml"/><Relationship Id="rId101" Type="http://schemas.openxmlformats.org/officeDocument/2006/relationships/externalLink" Target="externalLinks/externalLink74.xml"/><Relationship Id="rId122" Type="http://schemas.openxmlformats.org/officeDocument/2006/relationships/externalLink" Target="externalLinks/externalLink95.xml"/><Relationship Id="rId143" Type="http://schemas.openxmlformats.org/officeDocument/2006/relationships/externalLink" Target="externalLinks/externalLink116.xml"/><Relationship Id="rId148" Type="http://schemas.openxmlformats.org/officeDocument/2006/relationships/externalLink" Target="externalLinks/externalLink121.xml"/><Relationship Id="rId164" Type="http://schemas.openxmlformats.org/officeDocument/2006/relationships/externalLink" Target="externalLinks/externalLink137.xml"/><Relationship Id="rId169" Type="http://schemas.openxmlformats.org/officeDocument/2006/relationships/externalLink" Target="externalLinks/externalLink142.xml"/><Relationship Id="rId185" Type="http://schemas.openxmlformats.org/officeDocument/2006/relationships/externalLink" Target="externalLinks/externalLink158.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53.xml"/><Relationship Id="rId26" Type="http://schemas.openxmlformats.org/officeDocument/2006/relationships/worksheet" Target="worksheets/sheet26.xml"/><Relationship Id="rId47" Type="http://schemas.openxmlformats.org/officeDocument/2006/relationships/externalLink" Target="externalLinks/externalLink20.xml"/><Relationship Id="rId68" Type="http://schemas.openxmlformats.org/officeDocument/2006/relationships/externalLink" Target="externalLinks/externalLink41.xml"/><Relationship Id="rId89" Type="http://schemas.openxmlformats.org/officeDocument/2006/relationships/externalLink" Target="externalLinks/externalLink62.xml"/><Relationship Id="rId112" Type="http://schemas.openxmlformats.org/officeDocument/2006/relationships/externalLink" Target="externalLinks/externalLink85.xml"/><Relationship Id="rId133" Type="http://schemas.openxmlformats.org/officeDocument/2006/relationships/externalLink" Target="externalLinks/externalLink106.xml"/><Relationship Id="rId154" Type="http://schemas.openxmlformats.org/officeDocument/2006/relationships/externalLink" Target="externalLinks/externalLink127.xml"/><Relationship Id="rId175" Type="http://schemas.openxmlformats.org/officeDocument/2006/relationships/externalLink" Target="externalLinks/externalLink148.xml"/><Relationship Id="rId196" Type="http://schemas.openxmlformats.org/officeDocument/2006/relationships/externalLink" Target="externalLinks/externalLink169.xml"/><Relationship Id="rId200" Type="http://schemas.openxmlformats.org/officeDocument/2006/relationships/externalLink" Target="externalLinks/externalLink173.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Location Summary'!Print_Titles"/><Relationship Id="rId4" Type="http://schemas.openxmlformats.org/officeDocument/2006/relationships/image" Target="../media/image4.sv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hyperlink" Target="#TA413_PBNTL!A1"/></Relationships>
</file>

<file path=xl/drawings/drawing1.xml><?xml version="1.0" encoding="utf-8"?>
<xdr:wsDr xmlns:xdr="http://schemas.openxmlformats.org/drawingml/2006/spreadsheetDrawing" xmlns:a="http://schemas.openxmlformats.org/drawingml/2006/main">
  <xdr:twoCellAnchor>
    <xdr:from>
      <xdr:col>10</xdr:col>
      <xdr:colOff>228600</xdr:colOff>
      <xdr:row>9</xdr:row>
      <xdr:rowOff>174623</xdr:rowOff>
    </xdr:from>
    <xdr:to>
      <xdr:col>17</xdr:col>
      <xdr:colOff>330200</xdr:colOff>
      <xdr:row>9</xdr:row>
      <xdr:rowOff>210623</xdr:rowOff>
    </xdr:to>
    <xdr:sp macro="" textlink="">
      <xdr:nvSpPr>
        <xdr:cNvPr id="2" name="Rectangle 1">
          <a:extLst>
            <a:ext uri="{FF2B5EF4-FFF2-40B4-BE49-F238E27FC236}">
              <a16:creationId xmlns:a16="http://schemas.microsoft.com/office/drawing/2014/main" id="{44320ED9-DC40-42E7-B6B5-50382F45AB03}"/>
            </a:ext>
          </a:extLst>
        </xdr:cNvPr>
        <xdr:cNvSpPr/>
      </xdr:nvSpPr>
      <xdr:spPr>
        <a:xfrm>
          <a:off x="6781800" y="2060573"/>
          <a:ext cx="3502025"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361950</xdr:colOff>
      <xdr:row>12</xdr:row>
      <xdr:rowOff>171448</xdr:rowOff>
    </xdr:from>
    <xdr:to>
      <xdr:col>20</xdr:col>
      <xdr:colOff>355600</xdr:colOff>
      <xdr:row>12</xdr:row>
      <xdr:rowOff>207448</xdr:rowOff>
    </xdr:to>
    <xdr:sp macro="" textlink="">
      <xdr:nvSpPr>
        <xdr:cNvPr id="3" name="Rectangle 2">
          <a:extLst>
            <a:ext uri="{FF2B5EF4-FFF2-40B4-BE49-F238E27FC236}">
              <a16:creationId xmlns:a16="http://schemas.microsoft.com/office/drawing/2014/main" id="{F5F0EA3A-AE69-4B91-96BA-E38375DE4B50}"/>
            </a:ext>
          </a:extLst>
        </xdr:cNvPr>
        <xdr:cNvSpPr/>
      </xdr:nvSpPr>
      <xdr:spPr>
        <a:xfrm>
          <a:off x="7727950" y="2800348"/>
          <a:ext cx="45783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6350</xdr:colOff>
      <xdr:row>8</xdr:row>
      <xdr:rowOff>171450</xdr:rowOff>
    </xdr:from>
    <xdr:to>
      <xdr:col>10</xdr:col>
      <xdr:colOff>402350</xdr:colOff>
      <xdr:row>8</xdr:row>
      <xdr:rowOff>207450</xdr:rowOff>
    </xdr:to>
    <xdr:sp macro="" textlink="">
      <xdr:nvSpPr>
        <xdr:cNvPr id="4" name="Rectangle 3">
          <a:extLst>
            <a:ext uri="{FF2B5EF4-FFF2-40B4-BE49-F238E27FC236}">
              <a16:creationId xmlns:a16="http://schemas.microsoft.com/office/drawing/2014/main" id="{47918E29-5BE3-4F63-8E15-C94287035110}"/>
            </a:ext>
          </a:extLst>
        </xdr:cNvPr>
        <xdr:cNvSpPr/>
      </xdr:nvSpPr>
      <xdr:spPr>
        <a:xfrm>
          <a:off x="6870700" y="1784350"/>
          <a:ext cx="3960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63500</xdr:colOff>
      <xdr:row>16</xdr:row>
      <xdr:rowOff>177798</xdr:rowOff>
    </xdr:from>
    <xdr:to>
      <xdr:col>18</xdr:col>
      <xdr:colOff>330200</xdr:colOff>
      <xdr:row>16</xdr:row>
      <xdr:rowOff>213798</xdr:rowOff>
    </xdr:to>
    <xdr:sp macro="" textlink="">
      <xdr:nvSpPr>
        <xdr:cNvPr id="5" name="Rectangle 4">
          <a:extLst>
            <a:ext uri="{FF2B5EF4-FFF2-40B4-BE49-F238E27FC236}">
              <a16:creationId xmlns:a16="http://schemas.microsoft.com/office/drawing/2014/main" id="{B79A930C-4AED-4ADA-B149-FFF145D1D839}"/>
            </a:ext>
          </a:extLst>
        </xdr:cNvPr>
        <xdr:cNvSpPr/>
      </xdr:nvSpPr>
      <xdr:spPr>
        <a:xfrm>
          <a:off x="8502650" y="3822698"/>
          <a:ext cx="27749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63500</xdr:colOff>
      <xdr:row>18</xdr:row>
      <xdr:rowOff>171448</xdr:rowOff>
    </xdr:from>
    <xdr:to>
      <xdr:col>18</xdr:col>
      <xdr:colOff>330200</xdr:colOff>
      <xdr:row>18</xdr:row>
      <xdr:rowOff>207448</xdr:rowOff>
    </xdr:to>
    <xdr:sp macro="" textlink="">
      <xdr:nvSpPr>
        <xdr:cNvPr id="6" name="Rectangle 5">
          <a:extLst>
            <a:ext uri="{FF2B5EF4-FFF2-40B4-BE49-F238E27FC236}">
              <a16:creationId xmlns:a16="http://schemas.microsoft.com/office/drawing/2014/main" id="{57A43EBC-71A0-49F7-B44A-CA44B1CECA6C}"/>
            </a:ext>
          </a:extLst>
        </xdr:cNvPr>
        <xdr:cNvSpPr/>
      </xdr:nvSpPr>
      <xdr:spPr>
        <a:xfrm>
          <a:off x="8502650" y="4324348"/>
          <a:ext cx="27749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139700</xdr:colOff>
      <xdr:row>20</xdr:row>
      <xdr:rowOff>177798</xdr:rowOff>
    </xdr:from>
    <xdr:to>
      <xdr:col>21</xdr:col>
      <xdr:colOff>381000</xdr:colOff>
      <xdr:row>20</xdr:row>
      <xdr:rowOff>213798</xdr:rowOff>
    </xdr:to>
    <xdr:sp macro="" textlink="">
      <xdr:nvSpPr>
        <xdr:cNvPr id="7" name="Rectangle 6">
          <a:extLst>
            <a:ext uri="{FF2B5EF4-FFF2-40B4-BE49-F238E27FC236}">
              <a16:creationId xmlns:a16="http://schemas.microsoft.com/office/drawing/2014/main" id="{D3799C7F-7258-4C54-8274-4EA67257F674}"/>
            </a:ext>
          </a:extLst>
        </xdr:cNvPr>
        <xdr:cNvSpPr/>
      </xdr:nvSpPr>
      <xdr:spPr>
        <a:xfrm>
          <a:off x="7505700" y="4965698"/>
          <a:ext cx="53276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82550</xdr:colOff>
      <xdr:row>22</xdr:row>
      <xdr:rowOff>171448</xdr:rowOff>
    </xdr:from>
    <xdr:to>
      <xdr:col>18</xdr:col>
      <xdr:colOff>400050</xdr:colOff>
      <xdr:row>22</xdr:row>
      <xdr:rowOff>207448</xdr:rowOff>
    </xdr:to>
    <xdr:sp macro="" textlink="">
      <xdr:nvSpPr>
        <xdr:cNvPr id="8" name="Rectangle 7">
          <a:extLst>
            <a:ext uri="{FF2B5EF4-FFF2-40B4-BE49-F238E27FC236}">
              <a16:creationId xmlns:a16="http://schemas.microsoft.com/office/drawing/2014/main" id="{4B2D9EA8-A0FB-475E-BF12-06716BE44D0D}"/>
            </a:ext>
          </a:extLst>
        </xdr:cNvPr>
        <xdr:cNvSpPr/>
      </xdr:nvSpPr>
      <xdr:spPr>
        <a:xfrm>
          <a:off x="8521700" y="5467348"/>
          <a:ext cx="28257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317500</xdr:colOff>
      <xdr:row>24</xdr:row>
      <xdr:rowOff>234948</xdr:rowOff>
    </xdr:from>
    <xdr:to>
      <xdr:col>18</xdr:col>
      <xdr:colOff>400050</xdr:colOff>
      <xdr:row>24</xdr:row>
      <xdr:rowOff>270948</xdr:rowOff>
    </xdr:to>
    <xdr:sp macro="" textlink="">
      <xdr:nvSpPr>
        <xdr:cNvPr id="9" name="Rectangle 8">
          <a:extLst>
            <a:ext uri="{FF2B5EF4-FFF2-40B4-BE49-F238E27FC236}">
              <a16:creationId xmlns:a16="http://schemas.microsoft.com/office/drawing/2014/main" id="{A149B56F-A5AA-4E17-8F0A-703E11C86C14}"/>
            </a:ext>
          </a:extLst>
        </xdr:cNvPr>
        <xdr:cNvSpPr/>
      </xdr:nvSpPr>
      <xdr:spPr>
        <a:xfrm>
          <a:off x="8255000" y="6038848"/>
          <a:ext cx="30924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69850</xdr:colOff>
      <xdr:row>26</xdr:row>
      <xdr:rowOff>177798</xdr:rowOff>
    </xdr:from>
    <xdr:to>
      <xdr:col>18</xdr:col>
      <xdr:colOff>342900</xdr:colOff>
      <xdr:row>26</xdr:row>
      <xdr:rowOff>213798</xdr:rowOff>
    </xdr:to>
    <xdr:sp macro="" textlink="">
      <xdr:nvSpPr>
        <xdr:cNvPr id="10" name="Rectangle 9">
          <a:extLst>
            <a:ext uri="{FF2B5EF4-FFF2-40B4-BE49-F238E27FC236}">
              <a16:creationId xmlns:a16="http://schemas.microsoft.com/office/drawing/2014/main" id="{47A14E03-25F1-481F-8A66-79F50521EDDC}"/>
            </a:ext>
          </a:extLst>
        </xdr:cNvPr>
        <xdr:cNvSpPr/>
      </xdr:nvSpPr>
      <xdr:spPr>
        <a:xfrm>
          <a:off x="9512300" y="6616698"/>
          <a:ext cx="17780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0</xdr:colOff>
      <xdr:row>28</xdr:row>
      <xdr:rowOff>171450</xdr:rowOff>
    </xdr:from>
    <xdr:to>
      <xdr:col>20</xdr:col>
      <xdr:colOff>200</xdr:colOff>
      <xdr:row>28</xdr:row>
      <xdr:rowOff>207450</xdr:rowOff>
    </xdr:to>
    <xdr:sp macro="" textlink="">
      <xdr:nvSpPr>
        <xdr:cNvPr id="11" name="Rectangle 10">
          <a:extLst>
            <a:ext uri="{FF2B5EF4-FFF2-40B4-BE49-F238E27FC236}">
              <a16:creationId xmlns:a16="http://schemas.microsoft.com/office/drawing/2014/main" id="{51E60587-5AC8-4180-A421-C6A5D7868A42}"/>
            </a:ext>
          </a:extLst>
        </xdr:cNvPr>
        <xdr:cNvSpPr/>
      </xdr:nvSpPr>
      <xdr:spPr>
        <a:xfrm>
          <a:off x="11449050" y="7118350"/>
          <a:ext cx="5018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279400</xdr:colOff>
      <xdr:row>7</xdr:row>
      <xdr:rowOff>152400</xdr:rowOff>
    </xdr:from>
    <xdr:to>
      <xdr:col>10</xdr:col>
      <xdr:colOff>192800</xdr:colOff>
      <xdr:row>7</xdr:row>
      <xdr:rowOff>188400</xdr:rowOff>
    </xdr:to>
    <xdr:sp macro="" textlink="">
      <xdr:nvSpPr>
        <xdr:cNvPr id="12" name="Rectangle 11">
          <a:extLst>
            <a:ext uri="{FF2B5EF4-FFF2-40B4-BE49-F238E27FC236}">
              <a16:creationId xmlns:a16="http://schemas.microsoft.com/office/drawing/2014/main" id="{6B6C6C07-7103-4CD4-849F-0A5DF6CC2724}"/>
            </a:ext>
          </a:extLst>
        </xdr:cNvPr>
        <xdr:cNvSpPr/>
      </xdr:nvSpPr>
      <xdr:spPr>
        <a:xfrm>
          <a:off x="6642100" y="1511300"/>
          <a:ext cx="4150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279399</xdr:colOff>
      <xdr:row>6</xdr:row>
      <xdr:rowOff>116011</xdr:rowOff>
    </xdr:from>
    <xdr:to>
      <xdr:col>21</xdr:col>
      <xdr:colOff>371474</xdr:colOff>
      <xdr:row>6</xdr:row>
      <xdr:rowOff>161730</xdr:rowOff>
    </xdr:to>
    <xdr:sp macro="" textlink="">
      <xdr:nvSpPr>
        <xdr:cNvPr id="13" name="Rectangle 12">
          <a:extLst>
            <a:ext uri="{FF2B5EF4-FFF2-40B4-BE49-F238E27FC236}">
              <a16:creationId xmlns:a16="http://schemas.microsoft.com/office/drawing/2014/main" id="{3EBD5597-D72B-479D-8283-FC41D4AA1E52}"/>
            </a:ext>
          </a:extLst>
        </xdr:cNvPr>
        <xdr:cNvSpPr/>
      </xdr:nvSpPr>
      <xdr:spPr>
        <a:xfrm flipV="1">
          <a:off x="6642099" y="1220911"/>
          <a:ext cx="6181725" cy="4571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25400</xdr:colOff>
      <xdr:row>32</xdr:row>
      <xdr:rowOff>228600</xdr:rowOff>
    </xdr:from>
    <xdr:to>
      <xdr:col>10</xdr:col>
      <xdr:colOff>355600</xdr:colOff>
      <xdr:row>32</xdr:row>
      <xdr:rowOff>264600</xdr:rowOff>
    </xdr:to>
    <xdr:sp macro="" textlink="">
      <xdr:nvSpPr>
        <xdr:cNvPr id="14" name="Rectangle 13">
          <a:extLst>
            <a:ext uri="{FF2B5EF4-FFF2-40B4-BE49-F238E27FC236}">
              <a16:creationId xmlns:a16="http://schemas.microsoft.com/office/drawing/2014/main" id="{0A5FDFE5-5F2A-40CB-BB12-BD5018CDAD67}"/>
            </a:ext>
          </a:extLst>
        </xdr:cNvPr>
        <xdr:cNvSpPr/>
      </xdr:nvSpPr>
      <xdr:spPr>
        <a:xfrm>
          <a:off x="6889750" y="8255000"/>
          <a:ext cx="3302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298450</xdr:colOff>
      <xdr:row>31</xdr:row>
      <xdr:rowOff>222250</xdr:rowOff>
    </xdr:from>
    <xdr:to>
      <xdr:col>10</xdr:col>
      <xdr:colOff>381000</xdr:colOff>
      <xdr:row>31</xdr:row>
      <xdr:rowOff>258250</xdr:rowOff>
    </xdr:to>
    <xdr:sp macro="" textlink="">
      <xdr:nvSpPr>
        <xdr:cNvPr id="15" name="Rectangle 14">
          <a:extLst>
            <a:ext uri="{FF2B5EF4-FFF2-40B4-BE49-F238E27FC236}">
              <a16:creationId xmlns:a16="http://schemas.microsoft.com/office/drawing/2014/main" id="{F5ABCB8E-33ED-4CDF-8FFA-8BF6309D33B3}"/>
            </a:ext>
          </a:extLst>
        </xdr:cNvPr>
        <xdr:cNvSpPr/>
      </xdr:nvSpPr>
      <xdr:spPr>
        <a:xfrm>
          <a:off x="6661150" y="7861300"/>
          <a:ext cx="5842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285750</xdr:colOff>
      <xdr:row>34</xdr:row>
      <xdr:rowOff>234950</xdr:rowOff>
    </xdr:from>
    <xdr:to>
      <xdr:col>14</xdr:col>
      <xdr:colOff>406400</xdr:colOff>
      <xdr:row>34</xdr:row>
      <xdr:rowOff>270950</xdr:rowOff>
    </xdr:to>
    <xdr:sp macro="" textlink="">
      <xdr:nvSpPr>
        <xdr:cNvPr id="16" name="Rectangle 15">
          <a:extLst>
            <a:ext uri="{FF2B5EF4-FFF2-40B4-BE49-F238E27FC236}">
              <a16:creationId xmlns:a16="http://schemas.microsoft.com/office/drawing/2014/main" id="{88AF44B1-C4DF-4587-B0E1-1C156AA3ADD3}"/>
            </a:ext>
          </a:extLst>
        </xdr:cNvPr>
        <xdr:cNvSpPr/>
      </xdr:nvSpPr>
      <xdr:spPr>
        <a:xfrm>
          <a:off x="7150100" y="8832850"/>
          <a:ext cx="21971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381000</xdr:colOff>
      <xdr:row>36</xdr:row>
      <xdr:rowOff>234950</xdr:rowOff>
    </xdr:from>
    <xdr:to>
      <xdr:col>16</xdr:col>
      <xdr:colOff>400050</xdr:colOff>
      <xdr:row>36</xdr:row>
      <xdr:rowOff>270950</xdr:rowOff>
    </xdr:to>
    <xdr:sp macro="" textlink="">
      <xdr:nvSpPr>
        <xdr:cNvPr id="17" name="Rectangle 16">
          <a:extLst>
            <a:ext uri="{FF2B5EF4-FFF2-40B4-BE49-F238E27FC236}">
              <a16:creationId xmlns:a16="http://schemas.microsoft.com/office/drawing/2014/main" id="{04E07C26-EC6C-4D70-A8C5-96F59A20420C}"/>
            </a:ext>
          </a:extLst>
        </xdr:cNvPr>
        <xdr:cNvSpPr/>
      </xdr:nvSpPr>
      <xdr:spPr>
        <a:xfrm>
          <a:off x="7245350" y="9404350"/>
          <a:ext cx="30988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285750</xdr:colOff>
      <xdr:row>40</xdr:row>
      <xdr:rowOff>222250</xdr:rowOff>
    </xdr:from>
    <xdr:to>
      <xdr:col>25</xdr:col>
      <xdr:colOff>298450</xdr:colOff>
      <xdr:row>40</xdr:row>
      <xdr:rowOff>258250</xdr:rowOff>
    </xdr:to>
    <xdr:sp macro="" textlink="">
      <xdr:nvSpPr>
        <xdr:cNvPr id="18" name="Rectangle 17">
          <a:extLst>
            <a:ext uri="{FF2B5EF4-FFF2-40B4-BE49-F238E27FC236}">
              <a16:creationId xmlns:a16="http://schemas.microsoft.com/office/drawing/2014/main" id="{9EB28C2B-4334-42BA-BBC3-C70DCEB6ABCF}"/>
            </a:ext>
          </a:extLst>
        </xdr:cNvPr>
        <xdr:cNvSpPr/>
      </xdr:nvSpPr>
      <xdr:spPr>
        <a:xfrm>
          <a:off x="7651750" y="10534650"/>
          <a:ext cx="71056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209550</xdr:colOff>
      <xdr:row>42</xdr:row>
      <xdr:rowOff>222250</xdr:rowOff>
    </xdr:from>
    <xdr:to>
      <xdr:col>27</xdr:col>
      <xdr:colOff>330200</xdr:colOff>
      <xdr:row>42</xdr:row>
      <xdr:rowOff>258250</xdr:rowOff>
    </xdr:to>
    <xdr:sp macro="" textlink="">
      <xdr:nvSpPr>
        <xdr:cNvPr id="19" name="Rectangle 18">
          <a:extLst>
            <a:ext uri="{FF2B5EF4-FFF2-40B4-BE49-F238E27FC236}">
              <a16:creationId xmlns:a16="http://schemas.microsoft.com/office/drawing/2014/main" id="{EE0D0880-D0FC-4E9D-9A57-237994081F74}"/>
            </a:ext>
          </a:extLst>
        </xdr:cNvPr>
        <xdr:cNvSpPr/>
      </xdr:nvSpPr>
      <xdr:spPr>
        <a:xfrm>
          <a:off x="8147050" y="11106150"/>
          <a:ext cx="76454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209550</xdr:colOff>
      <xdr:row>44</xdr:row>
      <xdr:rowOff>231140</xdr:rowOff>
    </xdr:from>
    <xdr:to>
      <xdr:col>28</xdr:col>
      <xdr:colOff>361950</xdr:colOff>
      <xdr:row>44</xdr:row>
      <xdr:rowOff>267140</xdr:rowOff>
    </xdr:to>
    <xdr:sp macro="" textlink="">
      <xdr:nvSpPr>
        <xdr:cNvPr id="20" name="Rectangle 19">
          <a:extLst>
            <a:ext uri="{FF2B5EF4-FFF2-40B4-BE49-F238E27FC236}">
              <a16:creationId xmlns:a16="http://schemas.microsoft.com/office/drawing/2014/main" id="{1EC62CBB-995C-434E-88F0-D5F95D1B724D}"/>
            </a:ext>
          </a:extLst>
        </xdr:cNvPr>
        <xdr:cNvSpPr/>
      </xdr:nvSpPr>
      <xdr:spPr>
        <a:xfrm>
          <a:off x="10267950" y="11615420"/>
          <a:ext cx="713994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57150</xdr:colOff>
      <xdr:row>46</xdr:row>
      <xdr:rowOff>209550</xdr:rowOff>
    </xdr:from>
    <xdr:to>
      <xdr:col>29</xdr:col>
      <xdr:colOff>450850</xdr:colOff>
      <xdr:row>46</xdr:row>
      <xdr:rowOff>245550</xdr:rowOff>
    </xdr:to>
    <xdr:sp macro="" textlink="">
      <xdr:nvSpPr>
        <xdr:cNvPr id="21" name="Rectangle 20">
          <a:extLst>
            <a:ext uri="{FF2B5EF4-FFF2-40B4-BE49-F238E27FC236}">
              <a16:creationId xmlns:a16="http://schemas.microsoft.com/office/drawing/2014/main" id="{C29950F5-0042-495A-B981-47D7268059B3}"/>
            </a:ext>
          </a:extLst>
        </xdr:cNvPr>
        <xdr:cNvSpPr/>
      </xdr:nvSpPr>
      <xdr:spPr>
        <a:xfrm>
          <a:off x="13011150" y="12236450"/>
          <a:ext cx="39052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0</xdr:colOff>
      <xdr:row>38</xdr:row>
      <xdr:rowOff>222250</xdr:rowOff>
    </xdr:from>
    <xdr:to>
      <xdr:col>12</xdr:col>
      <xdr:colOff>432000</xdr:colOff>
      <xdr:row>38</xdr:row>
      <xdr:rowOff>258250</xdr:rowOff>
    </xdr:to>
    <xdr:sp macro="" textlink="">
      <xdr:nvSpPr>
        <xdr:cNvPr id="22" name="Rectangle 21">
          <a:extLst>
            <a:ext uri="{FF2B5EF4-FFF2-40B4-BE49-F238E27FC236}">
              <a16:creationId xmlns:a16="http://schemas.microsoft.com/office/drawing/2014/main" id="{1E848B27-E1ED-4A15-9AFA-CEF351011290}"/>
            </a:ext>
          </a:extLst>
        </xdr:cNvPr>
        <xdr:cNvSpPr/>
      </xdr:nvSpPr>
      <xdr:spPr>
        <a:xfrm>
          <a:off x="7937500" y="9963150"/>
          <a:ext cx="4320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28</xdr:col>
      <xdr:colOff>6350</xdr:colOff>
      <xdr:row>48</xdr:row>
      <xdr:rowOff>228599</xdr:rowOff>
    </xdr:from>
    <xdr:to>
      <xdr:col>30</xdr:col>
      <xdr:colOff>171450</xdr:colOff>
      <xdr:row>48</xdr:row>
      <xdr:rowOff>264599</xdr:rowOff>
    </xdr:to>
    <xdr:sp macro="" textlink="">
      <xdr:nvSpPr>
        <xdr:cNvPr id="23" name="Rectangle 22">
          <a:extLst>
            <a:ext uri="{FF2B5EF4-FFF2-40B4-BE49-F238E27FC236}">
              <a16:creationId xmlns:a16="http://schemas.microsoft.com/office/drawing/2014/main" id="{CDCAEE89-C29C-4011-ACE6-6A14DD75FEF8}"/>
            </a:ext>
          </a:extLst>
        </xdr:cNvPr>
        <xdr:cNvSpPr/>
      </xdr:nvSpPr>
      <xdr:spPr>
        <a:xfrm>
          <a:off x="15970250" y="12826999"/>
          <a:ext cx="11684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26</xdr:col>
      <xdr:colOff>3886</xdr:colOff>
      <xdr:row>4</xdr:row>
      <xdr:rowOff>57150</xdr:rowOff>
    </xdr:from>
    <xdr:to>
      <xdr:col>26</xdr:col>
      <xdr:colOff>349897</xdr:colOff>
      <xdr:row>6</xdr:row>
      <xdr:rowOff>0</xdr:rowOff>
    </xdr:to>
    <xdr:sp macro="" textlink="">
      <xdr:nvSpPr>
        <xdr:cNvPr id="2" name="AutoShape 46">
          <a:extLst>
            <a:ext uri="{FF2B5EF4-FFF2-40B4-BE49-F238E27FC236}">
              <a16:creationId xmlns:a16="http://schemas.microsoft.com/office/drawing/2014/main" id="{CF005676-17D0-43C8-A2B1-B77A4F184F08}"/>
            </a:ext>
          </a:extLst>
        </xdr:cNvPr>
        <xdr:cNvSpPr>
          <a:spLocks noChangeArrowheads="1"/>
        </xdr:cNvSpPr>
      </xdr:nvSpPr>
      <xdr:spPr bwMode="auto">
        <a:xfrm>
          <a:off x="7857151" y="931895"/>
          <a:ext cx="346011" cy="302467"/>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26</xdr:col>
      <xdr:colOff>72427</xdr:colOff>
      <xdr:row>3</xdr:row>
      <xdr:rowOff>134794</xdr:rowOff>
    </xdr:from>
    <xdr:to>
      <xdr:col>26</xdr:col>
      <xdr:colOff>213975</xdr:colOff>
      <xdr:row>4</xdr:row>
      <xdr:rowOff>114300</xdr:rowOff>
    </xdr:to>
    <xdr:sp macro="" textlink="">
      <xdr:nvSpPr>
        <xdr:cNvPr id="3" name="6-Point Star 527">
          <a:extLst>
            <a:ext uri="{FF2B5EF4-FFF2-40B4-BE49-F238E27FC236}">
              <a16:creationId xmlns:a16="http://schemas.microsoft.com/office/drawing/2014/main" id="{CB8D2921-AB9E-4D3A-9877-6636B5BB0C81}"/>
            </a:ext>
          </a:extLst>
        </xdr:cNvPr>
        <xdr:cNvSpPr/>
      </xdr:nvSpPr>
      <xdr:spPr>
        <a:xfrm>
          <a:off x="7825777" y="811069"/>
          <a:ext cx="141548" cy="170006"/>
        </a:xfrm>
        <a:prstGeom prst="star6">
          <a:avLst/>
        </a:prstGeom>
        <a:solidFill>
          <a:srgbClr val="002060"/>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219075</xdr:colOff>
      <xdr:row>4</xdr:row>
      <xdr:rowOff>66675</xdr:rowOff>
    </xdr:from>
    <xdr:to>
      <xdr:col>28</xdr:col>
      <xdr:colOff>123825</xdr:colOff>
      <xdr:row>4</xdr:row>
      <xdr:rowOff>76200</xdr:rowOff>
    </xdr:to>
    <xdr:sp macro="" textlink="">
      <xdr:nvSpPr>
        <xdr:cNvPr id="4" name="Line 10720">
          <a:extLst>
            <a:ext uri="{FF2B5EF4-FFF2-40B4-BE49-F238E27FC236}">
              <a16:creationId xmlns:a16="http://schemas.microsoft.com/office/drawing/2014/main" id="{69790BD6-9C35-4431-963D-95BB16BC3642}"/>
            </a:ext>
          </a:extLst>
        </xdr:cNvPr>
        <xdr:cNvSpPr>
          <a:spLocks noChangeShapeType="1"/>
        </xdr:cNvSpPr>
      </xdr:nvSpPr>
      <xdr:spPr bwMode="auto">
        <a:xfrm>
          <a:off x="7972425" y="933450"/>
          <a:ext cx="53340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25</xdr:col>
      <xdr:colOff>57150</xdr:colOff>
      <xdr:row>3</xdr:row>
      <xdr:rowOff>66675</xdr:rowOff>
    </xdr:from>
    <xdr:to>
      <xdr:col>26</xdr:col>
      <xdr:colOff>180975</xdr:colOff>
      <xdr:row>3</xdr:row>
      <xdr:rowOff>142875</xdr:rowOff>
    </xdr:to>
    <xdr:sp macro="" textlink="">
      <xdr:nvSpPr>
        <xdr:cNvPr id="5" name="Freeform 10707">
          <a:extLst>
            <a:ext uri="{FF2B5EF4-FFF2-40B4-BE49-F238E27FC236}">
              <a16:creationId xmlns:a16="http://schemas.microsoft.com/office/drawing/2014/main" id="{232EFE4C-2D8C-46C6-8F5B-73F4B8FE68CE}"/>
            </a:ext>
          </a:extLst>
        </xdr:cNvPr>
        <xdr:cNvSpPr>
          <a:spLocks/>
        </xdr:cNvSpPr>
      </xdr:nvSpPr>
      <xdr:spPr bwMode="auto">
        <a:xfrm>
          <a:off x="7524750" y="742950"/>
          <a:ext cx="409575" cy="762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FFFFFF"/>
        </a:solidFill>
        <a:ln w="15875">
          <a:solidFill>
            <a:srgbClr val="000000"/>
          </a:solidFill>
          <a:prstDash val="sysDash"/>
          <a:round/>
          <a:headEnd/>
          <a:tailEnd/>
        </a:ln>
      </xdr:spPr>
    </xdr:sp>
    <xdr:clientData/>
  </xdr:twoCellAnchor>
  <xdr:twoCellAnchor>
    <xdr:from>
      <xdr:col>26</xdr:col>
      <xdr:colOff>219075</xdr:colOff>
      <xdr:row>5</xdr:row>
      <xdr:rowOff>76200</xdr:rowOff>
    </xdr:from>
    <xdr:to>
      <xdr:col>28</xdr:col>
      <xdr:colOff>123825</xdr:colOff>
      <xdr:row>5</xdr:row>
      <xdr:rowOff>85725</xdr:rowOff>
    </xdr:to>
    <xdr:sp macro="" textlink="">
      <xdr:nvSpPr>
        <xdr:cNvPr id="6" name="Line 10720">
          <a:extLst>
            <a:ext uri="{FF2B5EF4-FFF2-40B4-BE49-F238E27FC236}">
              <a16:creationId xmlns:a16="http://schemas.microsoft.com/office/drawing/2014/main" id="{1DD1C7A7-A1B5-4B66-BFAF-E9250DB541A8}"/>
            </a:ext>
          </a:extLst>
        </xdr:cNvPr>
        <xdr:cNvSpPr>
          <a:spLocks noChangeShapeType="1"/>
        </xdr:cNvSpPr>
      </xdr:nvSpPr>
      <xdr:spPr bwMode="auto">
        <a:xfrm>
          <a:off x="7972425" y="1133475"/>
          <a:ext cx="53340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209550</xdr:colOff>
      <xdr:row>6</xdr:row>
      <xdr:rowOff>142875</xdr:rowOff>
    </xdr:from>
    <xdr:to>
      <xdr:col>28</xdr:col>
      <xdr:colOff>114300</xdr:colOff>
      <xdr:row>7</xdr:row>
      <xdr:rowOff>0</xdr:rowOff>
    </xdr:to>
    <xdr:sp macro="" textlink="">
      <xdr:nvSpPr>
        <xdr:cNvPr id="7" name="Line 10720">
          <a:extLst>
            <a:ext uri="{FF2B5EF4-FFF2-40B4-BE49-F238E27FC236}">
              <a16:creationId xmlns:a16="http://schemas.microsoft.com/office/drawing/2014/main" id="{7DCAC793-735C-441F-96FE-FA8723DAF2CA}"/>
            </a:ext>
          </a:extLst>
        </xdr:cNvPr>
        <xdr:cNvSpPr>
          <a:spLocks noChangeShapeType="1"/>
        </xdr:cNvSpPr>
      </xdr:nvSpPr>
      <xdr:spPr bwMode="auto">
        <a:xfrm>
          <a:off x="7962900" y="1362075"/>
          <a:ext cx="533400" cy="190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209550</xdr:colOff>
      <xdr:row>3</xdr:row>
      <xdr:rowOff>66675</xdr:rowOff>
    </xdr:from>
    <xdr:to>
      <xdr:col>28</xdr:col>
      <xdr:colOff>114300</xdr:colOff>
      <xdr:row>3</xdr:row>
      <xdr:rowOff>76200</xdr:rowOff>
    </xdr:to>
    <xdr:sp macro="" textlink="">
      <xdr:nvSpPr>
        <xdr:cNvPr id="8" name="Line 10720">
          <a:extLst>
            <a:ext uri="{FF2B5EF4-FFF2-40B4-BE49-F238E27FC236}">
              <a16:creationId xmlns:a16="http://schemas.microsoft.com/office/drawing/2014/main" id="{0458AA52-65DF-43A8-BCE2-45506C5B1406}"/>
            </a:ext>
          </a:extLst>
        </xdr:cNvPr>
        <xdr:cNvSpPr>
          <a:spLocks noChangeShapeType="1"/>
        </xdr:cNvSpPr>
      </xdr:nvSpPr>
      <xdr:spPr bwMode="auto">
        <a:xfrm>
          <a:off x="7962900" y="742950"/>
          <a:ext cx="53340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219075</xdr:colOff>
      <xdr:row>8</xdr:row>
      <xdr:rowOff>95250</xdr:rowOff>
    </xdr:from>
    <xdr:to>
      <xdr:col>28</xdr:col>
      <xdr:colOff>123825</xdr:colOff>
      <xdr:row>8</xdr:row>
      <xdr:rowOff>104775</xdr:rowOff>
    </xdr:to>
    <xdr:sp macro="" textlink="">
      <xdr:nvSpPr>
        <xdr:cNvPr id="9" name="Line 10720">
          <a:extLst>
            <a:ext uri="{FF2B5EF4-FFF2-40B4-BE49-F238E27FC236}">
              <a16:creationId xmlns:a16="http://schemas.microsoft.com/office/drawing/2014/main" id="{E97A2E4D-6283-470F-9D2E-4596C9755510}"/>
            </a:ext>
          </a:extLst>
        </xdr:cNvPr>
        <xdr:cNvSpPr>
          <a:spLocks noChangeShapeType="1"/>
        </xdr:cNvSpPr>
      </xdr:nvSpPr>
      <xdr:spPr bwMode="auto">
        <a:xfrm>
          <a:off x="7972425" y="1666875"/>
          <a:ext cx="53340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1</xdr:colOff>
      <xdr:row>4</xdr:row>
      <xdr:rowOff>57151</xdr:rowOff>
    </xdr:from>
    <xdr:to>
      <xdr:col>36</xdr:col>
      <xdr:colOff>1</xdr:colOff>
      <xdr:row>6</xdr:row>
      <xdr:rowOff>1</xdr:rowOff>
    </xdr:to>
    <xdr:sp macro="" textlink="">
      <xdr:nvSpPr>
        <xdr:cNvPr id="10" name="AutoShape 46">
          <a:extLst>
            <a:ext uri="{FF2B5EF4-FFF2-40B4-BE49-F238E27FC236}">
              <a16:creationId xmlns:a16="http://schemas.microsoft.com/office/drawing/2014/main" id="{66D55884-CDC9-49BF-9B88-BEFAE0974299}"/>
            </a:ext>
          </a:extLst>
        </xdr:cNvPr>
        <xdr:cNvSpPr>
          <a:spLocks noChangeArrowheads="1"/>
        </xdr:cNvSpPr>
      </xdr:nvSpPr>
      <xdr:spPr bwMode="auto">
        <a:xfrm>
          <a:off x="10382251" y="923926"/>
          <a:ext cx="285750" cy="295275"/>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35</xdr:col>
      <xdr:colOff>81952</xdr:colOff>
      <xdr:row>3</xdr:row>
      <xdr:rowOff>134794</xdr:rowOff>
    </xdr:from>
    <xdr:to>
      <xdr:col>35</xdr:col>
      <xdr:colOff>223500</xdr:colOff>
      <xdr:row>4</xdr:row>
      <xdr:rowOff>114300</xdr:rowOff>
    </xdr:to>
    <xdr:sp macro="" textlink="">
      <xdr:nvSpPr>
        <xdr:cNvPr id="11" name="6-Point Star 717">
          <a:extLst>
            <a:ext uri="{FF2B5EF4-FFF2-40B4-BE49-F238E27FC236}">
              <a16:creationId xmlns:a16="http://schemas.microsoft.com/office/drawing/2014/main" id="{D04D807F-50AD-486C-B544-F6F8C8386CDE}"/>
            </a:ext>
          </a:extLst>
        </xdr:cNvPr>
        <xdr:cNvSpPr/>
      </xdr:nvSpPr>
      <xdr:spPr>
        <a:xfrm>
          <a:off x="10464202" y="811069"/>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104775</xdr:colOff>
      <xdr:row>3</xdr:row>
      <xdr:rowOff>47625</xdr:rowOff>
    </xdr:from>
    <xdr:to>
      <xdr:col>35</xdr:col>
      <xdr:colOff>190500</xdr:colOff>
      <xdr:row>3</xdr:row>
      <xdr:rowOff>161925</xdr:rowOff>
    </xdr:to>
    <xdr:sp macro="" textlink="">
      <xdr:nvSpPr>
        <xdr:cNvPr id="12" name="Freeform 10707">
          <a:extLst>
            <a:ext uri="{FF2B5EF4-FFF2-40B4-BE49-F238E27FC236}">
              <a16:creationId xmlns:a16="http://schemas.microsoft.com/office/drawing/2014/main" id="{A7D95960-0925-45FE-A6B6-07F9D039E1A7}"/>
            </a:ext>
          </a:extLst>
        </xdr:cNvPr>
        <xdr:cNvSpPr>
          <a:spLocks/>
        </xdr:cNvSpPr>
      </xdr:nvSpPr>
      <xdr:spPr bwMode="auto">
        <a:xfrm>
          <a:off x="10201275" y="723900"/>
          <a:ext cx="371475" cy="1143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35</xdr:col>
      <xdr:colOff>200025</xdr:colOff>
      <xdr:row>3</xdr:row>
      <xdr:rowOff>47625</xdr:rowOff>
    </xdr:from>
    <xdr:to>
      <xdr:col>37</xdr:col>
      <xdr:colOff>104775</xdr:colOff>
      <xdr:row>3</xdr:row>
      <xdr:rowOff>57150</xdr:rowOff>
    </xdr:to>
    <xdr:sp macro="" textlink="">
      <xdr:nvSpPr>
        <xdr:cNvPr id="13" name="Line 10720">
          <a:extLst>
            <a:ext uri="{FF2B5EF4-FFF2-40B4-BE49-F238E27FC236}">
              <a16:creationId xmlns:a16="http://schemas.microsoft.com/office/drawing/2014/main" id="{3D197590-FA0F-41A8-8AD6-E43C28B2F2A2}"/>
            </a:ext>
          </a:extLst>
        </xdr:cNvPr>
        <xdr:cNvSpPr>
          <a:spLocks noChangeShapeType="1"/>
        </xdr:cNvSpPr>
      </xdr:nvSpPr>
      <xdr:spPr bwMode="auto">
        <a:xfrm>
          <a:off x="10582275" y="723900"/>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209550</xdr:colOff>
      <xdr:row>7</xdr:row>
      <xdr:rowOff>76200</xdr:rowOff>
    </xdr:from>
    <xdr:to>
      <xdr:col>37</xdr:col>
      <xdr:colOff>114300</xdr:colOff>
      <xdr:row>7</xdr:row>
      <xdr:rowOff>85725</xdr:rowOff>
    </xdr:to>
    <xdr:sp macro="" textlink="">
      <xdr:nvSpPr>
        <xdr:cNvPr id="14" name="Line 10720">
          <a:extLst>
            <a:ext uri="{FF2B5EF4-FFF2-40B4-BE49-F238E27FC236}">
              <a16:creationId xmlns:a16="http://schemas.microsoft.com/office/drawing/2014/main" id="{D7D27B92-0C2E-4AB7-8870-ACECCD903965}"/>
            </a:ext>
          </a:extLst>
        </xdr:cNvPr>
        <xdr:cNvSpPr>
          <a:spLocks noChangeShapeType="1"/>
        </xdr:cNvSpPr>
      </xdr:nvSpPr>
      <xdr:spPr bwMode="auto">
        <a:xfrm>
          <a:off x="10591800" y="1457325"/>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276225</xdr:colOff>
      <xdr:row>8</xdr:row>
      <xdr:rowOff>85725</xdr:rowOff>
    </xdr:from>
    <xdr:to>
      <xdr:col>37</xdr:col>
      <xdr:colOff>180975</xdr:colOff>
      <xdr:row>8</xdr:row>
      <xdr:rowOff>95250</xdr:rowOff>
    </xdr:to>
    <xdr:sp macro="" textlink="">
      <xdr:nvSpPr>
        <xdr:cNvPr id="15" name="Line 10720">
          <a:extLst>
            <a:ext uri="{FF2B5EF4-FFF2-40B4-BE49-F238E27FC236}">
              <a16:creationId xmlns:a16="http://schemas.microsoft.com/office/drawing/2014/main" id="{19E9A1DF-B2D8-42E1-BD06-15AD86440EF0}"/>
            </a:ext>
          </a:extLst>
        </xdr:cNvPr>
        <xdr:cNvSpPr>
          <a:spLocks noChangeShapeType="1"/>
        </xdr:cNvSpPr>
      </xdr:nvSpPr>
      <xdr:spPr bwMode="auto">
        <a:xfrm>
          <a:off x="10658475" y="1657350"/>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36</xdr:col>
      <xdr:colOff>180975</xdr:colOff>
      <xdr:row>9</xdr:row>
      <xdr:rowOff>133350</xdr:rowOff>
    </xdr:from>
    <xdr:to>
      <xdr:col>37</xdr:col>
      <xdr:colOff>152400</xdr:colOff>
      <xdr:row>9</xdr:row>
      <xdr:rowOff>133350</xdr:rowOff>
    </xdr:to>
    <xdr:sp macro="" textlink="">
      <xdr:nvSpPr>
        <xdr:cNvPr id="16" name="Line 10720">
          <a:extLst>
            <a:ext uri="{FF2B5EF4-FFF2-40B4-BE49-F238E27FC236}">
              <a16:creationId xmlns:a16="http://schemas.microsoft.com/office/drawing/2014/main" id="{583BDA3A-2069-4AF5-8BC9-FC0366D4B6E5}"/>
            </a:ext>
          </a:extLst>
        </xdr:cNvPr>
        <xdr:cNvSpPr>
          <a:spLocks noChangeShapeType="1"/>
        </xdr:cNvSpPr>
      </xdr:nvSpPr>
      <xdr:spPr bwMode="auto">
        <a:xfrm>
          <a:off x="10848975" y="1895475"/>
          <a:ext cx="2571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209550</xdr:colOff>
      <xdr:row>5</xdr:row>
      <xdr:rowOff>47625</xdr:rowOff>
    </xdr:from>
    <xdr:to>
      <xdr:col>37</xdr:col>
      <xdr:colOff>114300</xdr:colOff>
      <xdr:row>5</xdr:row>
      <xdr:rowOff>57150</xdr:rowOff>
    </xdr:to>
    <xdr:sp macro="" textlink="">
      <xdr:nvSpPr>
        <xdr:cNvPr id="17" name="Line 10720">
          <a:extLst>
            <a:ext uri="{FF2B5EF4-FFF2-40B4-BE49-F238E27FC236}">
              <a16:creationId xmlns:a16="http://schemas.microsoft.com/office/drawing/2014/main" id="{689933BF-130A-455A-9DB3-8EBB21E8665E}"/>
            </a:ext>
          </a:extLst>
        </xdr:cNvPr>
        <xdr:cNvSpPr>
          <a:spLocks noChangeShapeType="1"/>
        </xdr:cNvSpPr>
      </xdr:nvSpPr>
      <xdr:spPr bwMode="auto">
        <a:xfrm>
          <a:off x="10591800" y="1104900"/>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228600</xdr:colOff>
      <xdr:row>4</xdr:row>
      <xdr:rowOff>47625</xdr:rowOff>
    </xdr:from>
    <xdr:to>
      <xdr:col>37</xdr:col>
      <xdr:colOff>133350</xdr:colOff>
      <xdr:row>4</xdr:row>
      <xdr:rowOff>57150</xdr:rowOff>
    </xdr:to>
    <xdr:sp macro="" textlink="">
      <xdr:nvSpPr>
        <xdr:cNvPr id="18" name="Line 10720">
          <a:extLst>
            <a:ext uri="{FF2B5EF4-FFF2-40B4-BE49-F238E27FC236}">
              <a16:creationId xmlns:a16="http://schemas.microsoft.com/office/drawing/2014/main" id="{1E5939D7-E222-4A61-BEF3-B723EFB4D622}"/>
            </a:ext>
          </a:extLst>
        </xdr:cNvPr>
        <xdr:cNvSpPr>
          <a:spLocks noChangeShapeType="1"/>
        </xdr:cNvSpPr>
      </xdr:nvSpPr>
      <xdr:spPr bwMode="auto">
        <a:xfrm>
          <a:off x="10610850" y="914400"/>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0</xdr:colOff>
      <xdr:row>15</xdr:row>
      <xdr:rowOff>0</xdr:rowOff>
    </xdr:from>
    <xdr:to>
      <xdr:col>16</xdr:col>
      <xdr:colOff>0</xdr:colOff>
      <xdr:row>15</xdr:row>
      <xdr:rowOff>0</xdr:rowOff>
    </xdr:to>
    <xdr:sp macro="" textlink="">
      <xdr:nvSpPr>
        <xdr:cNvPr id="19" name="AutoShape 46">
          <a:extLst>
            <a:ext uri="{FF2B5EF4-FFF2-40B4-BE49-F238E27FC236}">
              <a16:creationId xmlns:a16="http://schemas.microsoft.com/office/drawing/2014/main" id="{E2C23833-3899-4D92-8F01-A473EFCC0C1F}"/>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0" name="AutoShape 46">
          <a:extLst>
            <a:ext uri="{FF2B5EF4-FFF2-40B4-BE49-F238E27FC236}">
              <a16:creationId xmlns:a16="http://schemas.microsoft.com/office/drawing/2014/main" id="{A3615F94-A939-4918-9B34-A4CBA25977AB}"/>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1" name="AutoShape 46">
          <a:extLst>
            <a:ext uri="{FF2B5EF4-FFF2-40B4-BE49-F238E27FC236}">
              <a16:creationId xmlns:a16="http://schemas.microsoft.com/office/drawing/2014/main" id="{F6011971-4A0F-40C9-B8D0-BA19F1FA5358}"/>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2" name="AutoShape 46">
          <a:extLst>
            <a:ext uri="{FF2B5EF4-FFF2-40B4-BE49-F238E27FC236}">
              <a16:creationId xmlns:a16="http://schemas.microsoft.com/office/drawing/2014/main" id="{8C6A6DC3-5E1E-4501-9160-7CA899C2329F}"/>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3" name="AutoShape 46">
          <a:extLst>
            <a:ext uri="{FF2B5EF4-FFF2-40B4-BE49-F238E27FC236}">
              <a16:creationId xmlns:a16="http://schemas.microsoft.com/office/drawing/2014/main" id="{21245D6D-9E4A-418A-A9F1-8B1C248C19FC}"/>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4" name="AutoShape 46">
          <a:extLst>
            <a:ext uri="{FF2B5EF4-FFF2-40B4-BE49-F238E27FC236}">
              <a16:creationId xmlns:a16="http://schemas.microsoft.com/office/drawing/2014/main" id="{1CD9EA01-DF6B-4FE5-87C4-78972F4085D6}"/>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5" name="AutoShape 46">
          <a:extLst>
            <a:ext uri="{FF2B5EF4-FFF2-40B4-BE49-F238E27FC236}">
              <a16:creationId xmlns:a16="http://schemas.microsoft.com/office/drawing/2014/main" id="{600EBB3B-2763-4F66-9F71-EF6E17BF3040}"/>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6" name="AutoShape 46">
          <a:extLst>
            <a:ext uri="{FF2B5EF4-FFF2-40B4-BE49-F238E27FC236}">
              <a16:creationId xmlns:a16="http://schemas.microsoft.com/office/drawing/2014/main" id="{3500BA58-4EEC-47B0-A6CF-926C5E924D9E}"/>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7" name="AutoShape 46">
          <a:extLst>
            <a:ext uri="{FF2B5EF4-FFF2-40B4-BE49-F238E27FC236}">
              <a16:creationId xmlns:a16="http://schemas.microsoft.com/office/drawing/2014/main" id="{9CEEDF2B-75F4-4DEE-8553-70EE1C710ACC}"/>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31</xdr:col>
      <xdr:colOff>9526</xdr:colOff>
      <xdr:row>43</xdr:row>
      <xdr:rowOff>57152</xdr:rowOff>
    </xdr:from>
    <xdr:to>
      <xdr:col>31</xdr:col>
      <xdr:colOff>276228</xdr:colOff>
      <xdr:row>44</xdr:row>
      <xdr:rowOff>161928</xdr:rowOff>
    </xdr:to>
    <xdr:sp macro="" textlink="">
      <xdr:nvSpPr>
        <xdr:cNvPr id="28" name="AutoShape 1512">
          <a:extLst>
            <a:ext uri="{FF2B5EF4-FFF2-40B4-BE49-F238E27FC236}">
              <a16:creationId xmlns:a16="http://schemas.microsoft.com/office/drawing/2014/main" id="{BAE16A4D-82E4-411E-B16C-F705D118DC07}"/>
            </a:ext>
          </a:extLst>
        </xdr:cNvPr>
        <xdr:cNvSpPr>
          <a:spLocks noChangeArrowheads="1"/>
        </xdr:cNvSpPr>
      </xdr:nvSpPr>
      <xdr:spPr bwMode="auto">
        <a:xfrm rot="5400000" flipV="1">
          <a:off x="9234489" y="8310564"/>
          <a:ext cx="295276" cy="266702"/>
        </a:xfrm>
        <a:prstGeom prst="lightningBolt">
          <a:avLst/>
        </a:prstGeom>
        <a:solidFill>
          <a:srgbClr val="FF0000"/>
        </a:solidFill>
        <a:ln w="9525">
          <a:solidFill>
            <a:srgbClr val="000000"/>
          </a:solidFill>
          <a:miter lim="800000"/>
          <a:headEnd/>
          <a:tailEnd/>
        </a:ln>
      </xdr:spPr>
    </xdr:sp>
    <xdr:clientData/>
  </xdr:twoCellAnchor>
  <xdr:twoCellAnchor>
    <xdr:from>
      <xdr:col>37</xdr:col>
      <xdr:colOff>9525</xdr:colOff>
      <xdr:row>43</xdr:row>
      <xdr:rowOff>47625</xdr:rowOff>
    </xdr:from>
    <xdr:to>
      <xdr:col>37</xdr:col>
      <xdr:colOff>238125</xdr:colOff>
      <xdr:row>44</xdr:row>
      <xdr:rowOff>152400</xdr:rowOff>
    </xdr:to>
    <xdr:sp macro="" textlink="">
      <xdr:nvSpPr>
        <xdr:cNvPr id="29" name="AutoShape 1512">
          <a:extLst>
            <a:ext uri="{FF2B5EF4-FFF2-40B4-BE49-F238E27FC236}">
              <a16:creationId xmlns:a16="http://schemas.microsoft.com/office/drawing/2014/main" id="{11646055-BD10-4341-813B-9FB915ACB3FB}"/>
            </a:ext>
          </a:extLst>
        </xdr:cNvPr>
        <xdr:cNvSpPr>
          <a:spLocks noChangeArrowheads="1"/>
        </xdr:cNvSpPr>
      </xdr:nvSpPr>
      <xdr:spPr bwMode="auto">
        <a:xfrm rot="5400000" flipV="1">
          <a:off x="10929937" y="8320088"/>
          <a:ext cx="295275" cy="228600"/>
        </a:xfrm>
        <a:prstGeom prst="lightningBolt">
          <a:avLst/>
        </a:prstGeom>
        <a:solidFill>
          <a:srgbClr val="FF0000"/>
        </a:solidFill>
        <a:ln w="9525">
          <a:solidFill>
            <a:srgbClr val="000000"/>
          </a:solidFill>
          <a:miter lim="800000"/>
          <a:headEnd/>
          <a:tailEnd/>
        </a:ln>
      </xdr:spPr>
    </xdr:sp>
    <xdr:clientData/>
  </xdr:twoCellAnchor>
  <xdr:twoCellAnchor>
    <xdr:from>
      <xdr:col>8</xdr:col>
      <xdr:colOff>30725</xdr:colOff>
      <xdr:row>14</xdr:row>
      <xdr:rowOff>57150</xdr:rowOff>
    </xdr:from>
    <xdr:to>
      <xdr:col>13</xdr:col>
      <xdr:colOff>217421</xdr:colOff>
      <xdr:row>17</xdr:row>
      <xdr:rowOff>30725</xdr:rowOff>
    </xdr:to>
    <xdr:sp macro="" textlink="">
      <xdr:nvSpPr>
        <xdr:cNvPr id="30" name="Arrow: Notched Right 29">
          <a:extLst>
            <a:ext uri="{FF2B5EF4-FFF2-40B4-BE49-F238E27FC236}">
              <a16:creationId xmlns:a16="http://schemas.microsoft.com/office/drawing/2014/main" id="{0B59C497-2156-4869-97E0-ED64FACB0E0E}"/>
            </a:ext>
          </a:extLst>
        </xdr:cNvPr>
        <xdr:cNvSpPr/>
      </xdr:nvSpPr>
      <xdr:spPr>
        <a:xfrm>
          <a:off x="2488790" y="2812231"/>
          <a:ext cx="1886857" cy="629059"/>
        </a:xfrm>
        <a:prstGeom prst="notchedRightArrow">
          <a:avLst>
            <a:gd name="adj1" fmla="val 50000"/>
            <a:gd name="adj2" fmla="val 65401"/>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en-US"/>
        </a:p>
      </xdr:txBody>
    </xdr:sp>
    <xdr:clientData/>
  </xdr:twoCellAnchor>
  <xdr:twoCellAnchor>
    <xdr:from>
      <xdr:col>32</xdr:col>
      <xdr:colOff>9525</xdr:colOff>
      <xdr:row>105</xdr:row>
      <xdr:rowOff>47625</xdr:rowOff>
    </xdr:from>
    <xdr:to>
      <xdr:col>32</xdr:col>
      <xdr:colOff>200025</xdr:colOff>
      <xdr:row>105</xdr:row>
      <xdr:rowOff>161925</xdr:rowOff>
    </xdr:to>
    <xdr:grpSp>
      <xdr:nvGrpSpPr>
        <xdr:cNvPr id="31" name="Group 1008">
          <a:extLst>
            <a:ext uri="{FF2B5EF4-FFF2-40B4-BE49-F238E27FC236}">
              <a16:creationId xmlns:a16="http://schemas.microsoft.com/office/drawing/2014/main" id="{06D7F7D3-1DAD-4598-A286-38B4D51E8B4B}"/>
            </a:ext>
          </a:extLst>
        </xdr:cNvPr>
        <xdr:cNvGrpSpPr>
          <a:grpSpLocks/>
        </xdr:cNvGrpSpPr>
      </xdr:nvGrpSpPr>
      <xdr:grpSpPr bwMode="auto">
        <a:xfrm>
          <a:off x="10630872" y="21235890"/>
          <a:ext cx="190500" cy="114300"/>
          <a:chOff x="5475762" y="47760700"/>
          <a:chExt cx="314325" cy="230209"/>
        </a:xfrm>
      </xdr:grpSpPr>
      <xdr:cxnSp macro="">
        <xdr:nvCxnSpPr>
          <xdr:cNvPr id="32" name="Straight Connector 31">
            <a:extLst>
              <a:ext uri="{FF2B5EF4-FFF2-40B4-BE49-F238E27FC236}">
                <a16:creationId xmlns:a16="http://schemas.microsoft.com/office/drawing/2014/main" id="{E8ECA25D-CD1A-76DE-3E68-58C24432D6E4}"/>
              </a:ext>
            </a:extLst>
          </xdr:cNvPr>
          <xdr:cNvCxnSpPr/>
        </xdr:nvCxnSpPr>
        <xdr:spPr bwMode="auto">
          <a:xfrm>
            <a:off x="5931533" y="52422432"/>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 name="Straight Connector 529">
            <a:extLst>
              <a:ext uri="{FF2B5EF4-FFF2-40B4-BE49-F238E27FC236}">
                <a16:creationId xmlns:a16="http://schemas.microsoft.com/office/drawing/2014/main" id="{11E5EBB2-9480-4095-33E5-A0EF4151E12A}"/>
              </a:ext>
            </a:extLst>
          </xdr:cNvPr>
          <xdr:cNvCxnSpPr>
            <a:cxnSpLocks noChangeShapeType="1"/>
          </xdr:cNvCxnSpPr>
        </xdr:nvCxnSpPr>
        <xdr:spPr bwMode="auto">
          <a:xfrm rot="5400000">
            <a:off x="5902756" y="52451209"/>
            <a:ext cx="57552" cy="0"/>
          </a:xfrm>
          <a:prstGeom prst="line">
            <a:avLst/>
          </a:prstGeom>
          <a:grpFill/>
          <a:ln w="9525" algn="ctr">
            <a:solidFill>
              <a:srgbClr val="000000"/>
            </a:solidFill>
            <a:round/>
            <a:headEnd/>
            <a:tailEnd/>
          </a:ln>
        </xdr:spPr>
      </xdr:cxnSp>
      <xdr:cxnSp macro="">
        <xdr:nvCxnSpPr>
          <xdr:cNvPr id="34" name="Straight Connector 531">
            <a:extLst>
              <a:ext uri="{FF2B5EF4-FFF2-40B4-BE49-F238E27FC236}">
                <a16:creationId xmlns:a16="http://schemas.microsoft.com/office/drawing/2014/main" id="{EBF1DED7-B4FD-7A47-B04D-B0FE36C84E64}"/>
              </a:ext>
            </a:extLst>
          </xdr:cNvPr>
          <xdr:cNvCxnSpPr>
            <a:cxnSpLocks noChangeShapeType="1"/>
          </xdr:cNvCxnSpPr>
        </xdr:nvCxnSpPr>
        <xdr:spPr bwMode="auto">
          <a:xfrm>
            <a:off x="5931533" y="52479985"/>
            <a:ext cx="0" cy="0"/>
          </a:xfrm>
          <a:prstGeom prst="line">
            <a:avLst/>
          </a:prstGeom>
          <a:grpFill/>
          <a:ln w="9525" algn="ctr">
            <a:solidFill>
              <a:srgbClr val="000000"/>
            </a:solidFill>
            <a:round/>
            <a:headEnd/>
            <a:tailEnd/>
          </a:ln>
        </xdr:spPr>
      </xdr:cxnSp>
      <xdr:cxnSp macro="">
        <xdr:nvCxnSpPr>
          <xdr:cNvPr id="35" name="Straight Connector 533">
            <a:extLst>
              <a:ext uri="{FF2B5EF4-FFF2-40B4-BE49-F238E27FC236}">
                <a16:creationId xmlns:a16="http://schemas.microsoft.com/office/drawing/2014/main" id="{672F03B4-ACFE-407C-DB9E-9C49E6068E4C}"/>
              </a:ext>
            </a:extLst>
          </xdr:cNvPr>
          <xdr:cNvCxnSpPr>
            <a:cxnSpLocks noChangeShapeType="1"/>
          </xdr:cNvCxnSpPr>
        </xdr:nvCxnSpPr>
        <xdr:spPr bwMode="auto">
          <a:xfrm flipV="1">
            <a:off x="5931533" y="52518353"/>
            <a:ext cx="0" cy="0"/>
          </a:xfrm>
          <a:prstGeom prst="line">
            <a:avLst/>
          </a:prstGeom>
          <a:grpFill/>
          <a:ln w="9525" algn="ctr">
            <a:solidFill>
              <a:srgbClr val="000000"/>
            </a:solidFill>
            <a:round/>
            <a:headEnd/>
            <a:tailEnd/>
          </a:ln>
        </xdr:spPr>
      </xdr:cxnSp>
      <xdr:cxnSp macro="">
        <xdr:nvCxnSpPr>
          <xdr:cNvPr id="36" name="Straight Connector 535">
            <a:extLst>
              <a:ext uri="{FF2B5EF4-FFF2-40B4-BE49-F238E27FC236}">
                <a16:creationId xmlns:a16="http://schemas.microsoft.com/office/drawing/2014/main" id="{D34CF0FE-FACB-82BC-4256-81B816929B63}"/>
              </a:ext>
            </a:extLst>
          </xdr:cNvPr>
          <xdr:cNvCxnSpPr>
            <a:cxnSpLocks noChangeShapeType="1"/>
          </xdr:cNvCxnSpPr>
        </xdr:nvCxnSpPr>
        <xdr:spPr bwMode="auto">
          <a:xfrm flipV="1">
            <a:off x="5931533" y="52518353"/>
            <a:ext cx="0" cy="0"/>
          </a:xfrm>
          <a:prstGeom prst="line">
            <a:avLst/>
          </a:prstGeom>
          <a:grpFill/>
          <a:ln w="9525" algn="ctr">
            <a:solidFill>
              <a:srgbClr val="000000"/>
            </a:solidFill>
            <a:round/>
            <a:headEnd/>
            <a:tailEnd/>
          </a:ln>
        </xdr:spPr>
      </xdr:cxnSp>
      <xdr:cxnSp macro="">
        <xdr:nvCxnSpPr>
          <xdr:cNvPr id="37" name="Straight Connector 537">
            <a:extLst>
              <a:ext uri="{FF2B5EF4-FFF2-40B4-BE49-F238E27FC236}">
                <a16:creationId xmlns:a16="http://schemas.microsoft.com/office/drawing/2014/main" id="{5D3FA054-233F-9B4C-5AA1-298E82C13B4F}"/>
              </a:ext>
            </a:extLst>
          </xdr:cNvPr>
          <xdr:cNvCxnSpPr>
            <a:cxnSpLocks noChangeShapeType="1"/>
          </xdr:cNvCxnSpPr>
        </xdr:nvCxnSpPr>
        <xdr:spPr bwMode="auto">
          <a:xfrm>
            <a:off x="5931533" y="52537537"/>
            <a:ext cx="0" cy="0"/>
          </a:xfrm>
          <a:prstGeom prst="line">
            <a:avLst/>
          </a:prstGeom>
          <a:grpFill/>
          <a:ln w="9525" algn="ctr">
            <a:solidFill>
              <a:srgbClr val="000000"/>
            </a:solidFill>
            <a:round/>
            <a:headEnd/>
            <a:tailEnd/>
          </a:ln>
        </xdr:spPr>
      </xdr:cxnSp>
    </xdr:grpSp>
    <xdr:clientData/>
  </xdr:twoCellAnchor>
  <xdr:twoCellAnchor>
    <xdr:from>
      <xdr:col>2</xdr:col>
      <xdr:colOff>0</xdr:colOff>
      <xdr:row>104</xdr:row>
      <xdr:rowOff>95250</xdr:rowOff>
    </xdr:from>
    <xdr:to>
      <xdr:col>2</xdr:col>
      <xdr:colOff>0</xdr:colOff>
      <xdr:row>105</xdr:row>
      <xdr:rowOff>19050</xdr:rowOff>
    </xdr:to>
    <xdr:grpSp>
      <xdr:nvGrpSpPr>
        <xdr:cNvPr id="38" name="Group 1008">
          <a:extLst>
            <a:ext uri="{FF2B5EF4-FFF2-40B4-BE49-F238E27FC236}">
              <a16:creationId xmlns:a16="http://schemas.microsoft.com/office/drawing/2014/main" id="{299D2CEC-127A-47F5-9BDE-68F6EEEE718F}"/>
            </a:ext>
          </a:extLst>
        </xdr:cNvPr>
        <xdr:cNvGrpSpPr>
          <a:grpSpLocks/>
        </xdr:cNvGrpSpPr>
      </xdr:nvGrpSpPr>
      <xdr:grpSpPr bwMode="auto">
        <a:xfrm>
          <a:off x="528735" y="21089128"/>
          <a:ext cx="0" cy="118187"/>
          <a:chOff x="5475762" y="47760700"/>
          <a:chExt cx="314325" cy="230209"/>
        </a:xfrm>
      </xdr:grpSpPr>
      <xdr:cxnSp macro="">
        <xdr:nvCxnSpPr>
          <xdr:cNvPr id="39" name="Straight Connector 38">
            <a:extLst>
              <a:ext uri="{FF2B5EF4-FFF2-40B4-BE49-F238E27FC236}">
                <a16:creationId xmlns:a16="http://schemas.microsoft.com/office/drawing/2014/main" id="{ED14024B-74A7-8A42-AFEA-76CDDF71417E}"/>
              </a:ext>
            </a:extLst>
          </xdr:cNvPr>
          <xdr:cNvCxnSpPr/>
        </xdr:nvCxnSpPr>
        <xdr:spPr bwMode="auto">
          <a:xfrm>
            <a:off x="5790087" y="54914887"/>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529">
            <a:extLst>
              <a:ext uri="{FF2B5EF4-FFF2-40B4-BE49-F238E27FC236}">
                <a16:creationId xmlns:a16="http://schemas.microsoft.com/office/drawing/2014/main" id="{68A05A06-FB13-4F02-248B-B8C7312DD1BB}"/>
              </a:ext>
            </a:extLst>
          </xdr:cNvPr>
          <xdr:cNvCxnSpPr>
            <a:cxnSpLocks noChangeShapeType="1"/>
          </xdr:cNvCxnSpPr>
        </xdr:nvCxnSpPr>
        <xdr:spPr bwMode="auto">
          <a:xfrm rot="5400000">
            <a:off x="5790087" y="54914887"/>
            <a:ext cx="0" cy="0"/>
          </a:xfrm>
          <a:prstGeom prst="line">
            <a:avLst/>
          </a:prstGeom>
          <a:grpFill/>
          <a:ln w="9525" algn="ctr">
            <a:solidFill>
              <a:srgbClr val="000000"/>
            </a:solidFill>
            <a:round/>
            <a:headEnd/>
            <a:tailEnd/>
          </a:ln>
        </xdr:spPr>
      </xdr:cxnSp>
      <xdr:cxnSp macro="">
        <xdr:nvCxnSpPr>
          <xdr:cNvPr id="41" name="Straight Connector 531">
            <a:extLst>
              <a:ext uri="{FF2B5EF4-FFF2-40B4-BE49-F238E27FC236}">
                <a16:creationId xmlns:a16="http://schemas.microsoft.com/office/drawing/2014/main" id="{177C08CF-99DF-339D-EE3D-A022072DF232}"/>
              </a:ext>
            </a:extLst>
          </xdr:cNvPr>
          <xdr:cNvCxnSpPr>
            <a:cxnSpLocks noChangeShapeType="1"/>
          </xdr:cNvCxnSpPr>
        </xdr:nvCxnSpPr>
        <xdr:spPr bwMode="auto">
          <a:xfrm>
            <a:off x="5790087" y="54914887"/>
            <a:ext cx="0" cy="0"/>
          </a:xfrm>
          <a:prstGeom prst="line">
            <a:avLst/>
          </a:prstGeom>
          <a:grpFill/>
          <a:ln w="9525" algn="ctr">
            <a:solidFill>
              <a:srgbClr val="000000"/>
            </a:solidFill>
            <a:round/>
            <a:headEnd/>
            <a:tailEnd/>
          </a:ln>
        </xdr:spPr>
      </xdr:cxnSp>
      <xdr:cxnSp macro="">
        <xdr:nvCxnSpPr>
          <xdr:cNvPr id="42" name="Straight Connector 533">
            <a:extLst>
              <a:ext uri="{FF2B5EF4-FFF2-40B4-BE49-F238E27FC236}">
                <a16:creationId xmlns:a16="http://schemas.microsoft.com/office/drawing/2014/main" id="{9BF9A423-60ED-B51A-2F37-4474460E9602}"/>
              </a:ext>
            </a:extLst>
          </xdr:cNvPr>
          <xdr:cNvCxnSpPr>
            <a:cxnSpLocks noChangeShapeType="1"/>
          </xdr:cNvCxnSpPr>
        </xdr:nvCxnSpPr>
        <xdr:spPr bwMode="auto">
          <a:xfrm flipV="1">
            <a:off x="5790087" y="54914887"/>
            <a:ext cx="0" cy="0"/>
          </a:xfrm>
          <a:prstGeom prst="line">
            <a:avLst/>
          </a:prstGeom>
          <a:grpFill/>
          <a:ln w="9525" algn="ctr">
            <a:solidFill>
              <a:srgbClr val="000000"/>
            </a:solidFill>
            <a:round/>
            <a:headEnd/>
            <a:tailEnd/>
          </a:ln>
        </xdr:spPr>
      </xdr:cxnSp>
      <xdr:cxnSp macro="">
        <xdr:nvCxnSpPr>
          <xdr:cNvPr id="43" name="Straight Connector 535">
            <a:extLst>
              <a:ext uri="{FF2B5EF4-FFF2-40B4-BE49-F238E27FC236}">
                <a16:creationId xmlns:a16="http://schemas.microsoft.com/office/drawing/2014/main" id="{6B8BCA4D-E4B2-F4D5-62DD-5526CE245B32}"/>
              </a:ext>
            </a:extLst>
          </xdr:cNvPr>
          <xdr:cNvCxnSpPr>
            <a:cxnSpLocks noChangeShapeType="1"/>
          </xdr:cNvCxnSpPr>
        </xdr:nvCxnSpPr>
        <xdr:spPr bwMode="auto">
          <a:xfrm flipV="1">
            <a:off x="5790087" y="54914887"/>
            <a:ext cx="0" cy="0"/>
          </a:xfrm>
          <a:prstGeom prst="line">
            <a:avLst/>
          </a:prstGeom>
          <a:grpFill/>
          <a:ln w="9525" algn="ctr">
            <a:solidFill>
              <a:srgbClr val="000000"/>
            </a:solidFill>
            <a:round/>
            <a:headEnd/>
            <a:tailEnd/>
          </a:ln>
        </xdr:spPr>
      </xdr:cxnSp>
      <xdr:cxnSp macro="">
        <xdr:nvCxnSpPr>
          <xdr:cNvPr id="44" name="Straight Connector 537">
            <a:extLst>
              <a:ext uri="{FF2B5EF4-FFF2-40B4-BE49-F238E27FC236}">
                <a16:creationId xmlns:a16="http://schemas.microsoft.com/office/drawing/2014/main" id="{41084A58-6EF4-B752-6F6B-70342FEB3F27}"/>
              </a:ext>
            </a:extLst>
          </xdr:cNvPr>
          <xdr:cNvCxnSpPr>
            <a:cxnSpLocks noChangeShapeType="1"/>
          </xdr:cNvCxnSpPr>
        </xdr:nvCxnSpPr>
        <xdr:spPr bwMode="auto">
          <a:xfrm>
            <a:off x="5790087" y="54914887"/>
            <a:ext cx="0" cy="0"/>
          </a:xfrm>
          <a:prstGeom prst="line">
            <a:avLst/>
          </a:prstGeom>
          <a:grpFill/>
          <a:ln w="9525" algn="ctr">
            <a:solidFill>
              <a:srgbClr val="000000"/>
            </a:solidFill>
            <a:round/>
            <a:headEnd/>
            <a:tailEnd/>
          </a:ln>
        </xdr:spPr>
      </xdr:cxnSp>
    </xdr:grpSp>
    <xdr:clientData/>
  </xdr:twoCellAnchor>
  <xdr:twoCellAnchor>
    <xdr:from>
      <xdr:col>1</xdr:col>
      <xdr:colOff>128056</xdr:colOff>
      <xdr:row>15</xdr:row>
      <xdr:rowOff>173568</xdr:rowOff>
    </xdr:from>
    <xdr:to>
      <xdr:col>2</xdr:col>
      <xdr:colOff>220490</xdr:colOff>
      <xdr:row>17</xdr:row>
      <xdr:rowOff>119483</xdr:rowOff>
    </xdr:to>
    <xdr:sp macro="" textlink="">
      <xdr:nvSpPr>
        <xdr:cNvPr id="45" name="Oval 44">
          <a:extLst>
            <a:ext uri="{FF2B5EF4-FFF2-40B4-BE49-F238E27FC236}">
              <a16:creationId xmlns:a16="http://schemas.microsoft.com/office/drawing/2014/main" id="{992180E9-E756-41CB-890E-41778DCE8C3B}"/>
            </a:ext>
          </a:extLst>
        </xdr:cNvPr>
        <xdr:cNvSpPr/>
      </xdr:nvSpPr>
      <xdr:spPr>
        <a:xfrm>
          <a:off x="366181" y="3078693"/>
          <a:ext cx="378184" cy="326915"/>
        </a:xfrm>
        <a:prstGeom prst="ellipse">
          <a:avLst/>
        </a:prstGeom>
        <a:noFill/>
        <a:ln w="190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6</xdr:col>
      <xdr:colOff>0</xdr:colOff>
      <xdr:row>24</xdr:row>
      <xdr:rowOff>104775</xdr:rowOff>
    </xdr:from>
    <xdr:to>
      <xdr:col>6</xdr:col>
      <xdr:colOff>0</xdr:colOff>
      <xdr:row>25</xdr:row>
      <xdr:rowOff>19050</xdr:rowOff>
    </xdr:to>
    <xdr:grpSp>
      <xdr:nvGrpSpPr>
        <xdr:cNvPr id="46" name="Group 1008">
          <a:extLst>
            <a:ext uri="{FF2B5EF4-FFF2-40B4-BE49-F238E27FC236}">
              <a16:creationId xmlns:a16="http://schemas.microsoft.com/office/drawing/2014/main" id="{EDD427DF-AB06-4A64-BC35-2BCCDC442D54}"/>
            </a:ext>
          </a:extLst>
        </xdr:cNvPr>
        <xdr:cNvGrpSpPr>
          <a:grpSpLocks/>
        </xdr:cNvGrpSpPr>
      </xdr:nvGrpSpPr>
      <xdr:grpSpPr bwMode="auto">
        <a:xfrm>
          <a:off x="1897224" y="4933367"/>
          <a:ext cx="0" cy="108663"/>
          <a:chOff x="5475762" y="47760700"/>
          <a:chExt cx="314325" cy="230209"/>
        </a:xfrm>
      </xdr:grpSpPr>
      <xdr:cxnSp macro="">
        <xdr:nvCxnSpPr>
          <xdr:cNvPr id="47" name="Straight Connector 46">
            <a:extLst>
              <a:ext uri="{FF2B5EF4-FFF2-40B4-BE49-F238E27FC236}">
                <a16:creationId xmlns:a16="http://schemas.microsoft.com/office/drawing/2014/main" id="{BA3E9A54-95A1-5073-3F41-ADD509FCF2E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8" name="Straight Connector 529">
            <a:extLst>
              <a:ext uri="{FF2B5EF4-FFF2-40B4-BE49-F238E27FC236}">
                <a16:creationId xmlns:a16="http://schemas.microsoft.com/office/drawing/2014/main" id="{110AFA83-8E67-E047-44B2-7B5D54D2E63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9" name="Straight Connector 531">
            <a:extLst>
              <a:ext uri="{FF2B5EF4-FFF2-40B4-BE49-F238E27FC236}">
                <a16:creationId xmlns:a16="http://schemas.microsoft.com/office/drawing/2014/main" id="{658A6097-EDB0-3F98-B727-3A00B82B753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0" name="Straight Connector 533">
            <a:extLst>
              <a:ext uri="{FF2B5EF4-FFF2-40B4-BE49-F238E27FC236}">
                <a16:creationId xmlns:a16="http://schemas.microsoft.com/office/drawing/2014/main" id="{26511BE1-7319-3F0C-E26E-49CFEE52D0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1" name="Straight Connector 535">
            <a:extLst>
              <a:ext uri="{FF2B5EF4-FFF2-40B4-BE49-F238E27FC236}">
                <a16:creationId xmlns:a16="http://schemas.microsoft.com/office/drawing/2014/main" id="{4CF44171-577E-D83B-AB0D-61114BBC365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2" name="Straight Connector 537">
            <a:extLst>
              <a:ext uri="{FF2B5EF4-FFF2-40B4-BE49-F238E27FC236}">
                <a16:creationId xmlns:a16="http://schemas.microsoft.com/office/drawing/2014/main" id="{50E68CD1-72FE-0FE9-6944-A1E46EE0F25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53" name="Group 1008">
          <a:extLst>
            <a:ext uri="{FF2B5EF4-FFF2-40B4-BE49-F238E27FC236}">
              <a16:creationId xmlns:a16="http://schemas.microsoft.com/office/drawing/2014/main" id="{9A17FD08-F46B-4A81-B93C-AFF5DC35F971}"/>
            </a:ext>
          </a:extLst>
        </xdr:cNvPr>
        <xdr:cNvGrpSpPr>
          <a:grpSpLocks/>
        </xdr:cNvGrpSpPr>
      </xdr:nvGrpSpPr>
      <xdr:grpSpPr bwMode="auto">
        <a:xfrm>
          <a:off x="1897224" y="4933367"/>
          <a:ext cx="0" cy="108663"/>
          <a:chOff x="5475762" y="47760700"/>
          <a:chExt cx="314325" cy="230209"/>
        </a:xfrm>
      </xdr:grpSpPr>
      <xdr:cxnSp macro="">
        <xdr:nvCxnSpPr>
          <xdr:cNvPr id="54" name="Straight Connector 53">
            <a:extLst>
              <a:ext uri="{FF2B5EF4-FFF2-40B4-BE49-F238E27FC236}">
                <a16:creationId xmlns:a16="http://schemas.microsoft.com/office/drawing/2014/main" id="{91CC733A-0630-6BA2-CA8D-841767874C71}"/>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5" name="Straight Connector 529">
            <a:extLst>
              <a:ext uri="{FF2B5EF4-FFF2-40B4-BE49-F238E27FC236}">
                <a16:creationId xmlns:a16="http://schemas.microsoft.com/office/drawing/2014/main" id="{8A7D7688-147C-54FE-DF48-EA10FA5D7C0D}"/>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56" name="Straight Connector 531">
            <a:extLst>
              <a:ext uri="{FF2B5EF4-FFF2-40B4-BE49-F238E27FC236}">
                <a16:creationId xmlns:a16="http://schemas.microsoft.com/office/drawing/2014/main" id="{C5D62B37-BE92-62BA-09EC-9811AB19443D}"/>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57" name="Straight Connector 533">
            <a:extLst>
              <a:ext uri="{FF2B5EF4-FFF2-40B4-BE49-F238E27FC236}">
                <a16:creationId xmlns:a16="http://schemas.microsoft.com/office/drawing/2014/main" id="{C63262B6-4BF7-58A4-6378-F0153829AA9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58" name="Straight Connector 535">
            <a:extLst>
              <a:ext uri="{FF2B5EF4-FFF2-40B4-BE49-F238E27FC236}">
                <a16:creationId xmlns:a16="http://schemas.microsoft.com/office/drawing/2014/main" id="{3529780E-28CB-2410-D4B0-361DDB01E85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59" name="Straight Connector 537">
            <a:extLst>
              <a:ext uri="{FF2B5EF4-FFF2-40B4-BE49-F238E27FC236}">
                <a16:creationId xmlns:a16="http://schemas.microsoft.com/office/drawing/2014/main" id="{A96B5392-694A-B283-187C-487730F23139}"/>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133350</xdr:rowOff>
    </xdr:from>
    <xdr:to>
      <xdr:col>6</xdr:col>
      <xdr:colOff>0</xdr:colOff>
      <xdr:row>25</xdr:row>
      <xdr:rowOff>47625</xdr:rowOff>
    </xdr:to>
    <xdr:grpSp>
      <xdr:nvGrpSpPr>
        <xdr:cNvPr id="60" name="Group 1008">
          <a:extLst>
            <a:ext uri="{FF2B5EF4-FFF2-40B4-BE49-F238E27FC236}">
              <a16:creationId xmlns:a16="http://schemas.microsoft.com/office/drawing/2014/main" id="{2D97E2C0-7910-4CEB-B115-7AEB79403A4A}"/>
            </a:ext>
          </a:extLst>
        </xdr:cNvPr>
        <xdr:cNvGrpSpPr>
          <a:grpSpLocks/>
        </xdr:cNvGrpSpPr>
      </xdr:nvGrpSpPr>
      <xdr:grpSpPr bwMode="auto">
        <a:xfrm>
          <a:off x="1897224" y="4961942"/>
          <a:ext cx="0" cy="108663"/>
          <a:chOff x="5475762" y="47760700"/>
          <a:chExt cx="314325" cy="230209"/>
        </a:xfrm>
      </xdr:grpSpPr>
      <xdr:cxnSp macro="">
        <xdr:nvCxnSpPr>
          <xdr:cNvPr id="61" name="Straight Connector 60">
            <a:extLst>
              <a:ext uri="{FF2B5EF4-FFF2-40B4-BE49-F238E27FC236}">
                <a16:creationId xmlns:a16="http://schemas.microsoft.com/office/drawing/2014/main" id="{D24CEB05-3BFE-3A61-6EA7-FDB0FED1796C}"/>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2" name="Straight Connector 529">
            <a:extLst>
              <a:ext uri="{FF2B5EF4-FFF2-40B4-BE49-F238E27FC236}">
                <a16:creationId xmlns:a16="http://schemas.microsoft.com/office/drawing/2014/main" id="{1EEA61BE-FF76-1501-0AD0-AD99BF283206}"/>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63" name="Straight Connector 531">
            <a:extLst>
              <a:ext uri="{FF2B5EF4-FFF2-40B4-BE49-F238E27FC236}">
                <a16:creationId xmlns:a16="http://schemas.microsoft.com/office/drawing/2014/main" id="{38DAD349-2ABD-4F89-4A55-64B7AF5069E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64" name="Straight Connector 533">
            <a:extLst>
              <a:ext uri="{FF2B5EF4-FFF2-40B4-BE49-F238E27FC236}">
                <a16:creationId xmlns:a16="http://schemas.microsoft.com/office/drawing/2014/main" id="{75AFD57B-5983-FBE8-4263-44CE23B93F8C}"/>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5" name="Straight Connector 535">
            <a:extLst>
              <a:ext uri="{FF2B5EF4-FFF2-40B4-BE49-F238E27FC236}">
                <a16:creationId xmlns:a16="http://schemas.microsoft.com/office/drawing/2014/main" id="{B3C41DFD-4CA3-DA22-2022-D7D5902142FC}"/>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6" name="Straight Connector 537">
            <a:extLst>
              <a:ext uri="{FF2B5EF4-FFF2-40B4-BE49-F238E27FC236}">
                <a16:creationId xmlns:a16="http://schemas.microsoft.com/office/drawing/2014/main" id="{026B345A-F9E0-01CC-28C4-24CFF5A873BB}"/>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133350</xdr:rowOff>
    </xdr:from>
    <xdr:to>
      <xdr:col>6</xdr:col>
      <xdr:colOff>0</xdr:colOff>
      <xdr:row>25</xdr:row>
      <xdr:rowOff>57150</xdr:rowOff>
    </xdr:to>
    <xdr:grpSp>
      <xdr:nvGrpSpPr>
        <xdr:cNvPr id="67" name="Group 1008">
          <a:extLst>
            <a:ext uri="{FF2B5EF4-FFF2-40B4-BE49-F238E27FC236}">
              <a16:creationId xmlns:a16="http://schemas.microsoft.com/office/drawing/2014/main" id="{E6D06C43-4B85-4213-9E8F-E6B6A31B347B}"/>
            </a:ext>
          </a:extLst>
        </xdr:cNvPr>
        <xdr:cNvGrpSpPr>
          <a:grpSpLocks/>
        </xdr:cNvGrpSpPr>
      </xdr:nvGrpSpPr>
      <xdr:grpSpPr bwMode="auto">
        <a:xfrm>
          <a:off x="1897224" y="4961942"/>
          <a:ext cx="0" cy="118188"/>
          <a:chOff x="5475762" y="47760700"/>
          <a:chExt cx="314325" cy="230209"/>
        </a:xfrm>
      </xdr:grpSpPr>
      <xdr:cxnSp macro="">
        <xdr:nvCxnSpPr>
          <xdr:cNvPr id="68" name="Straight Connector 67">
            <a:extLst>
              <a:ext uri="{FF2B5EF4-FFF2-40B4-BE49-F238E27FC236}">
                <a16:creationId xmlns:a16="http://schemas.microsoft.com/office/drawing/2014/main" id="{7FF02350-FB80-BB52-A725-8D34E1746BF8}"/>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9" name="Straight Connector 529">
            <a:extLst>
              <a:ext uri="{FF2B5EF4-FFF2-40B4-BE49-F238E27FC236}">
                <a16:creationId xmlns:a16="http://schemas.microsoft.com/office/drawing/2014/main" id="{E874AF36-FA74-FA74-5AFA-BE4DE89C939F}"/>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70" name="Straight Connector 531">
            <a:extLst>
              <a:ext uri="{FF2B5EF4-FFF2-40B4-BE49-F238E27FC236}">
                <a16:creationId xmlns:a16="http://schemas.microsoft.com/office/drawing/2014/main" id="{5BD270D2-D5EE-470F-0866-C1903D365C33}"/>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71" name="Straight Connector 533">
            <a:extLst>
              <a:ext uri="{FF2B5EF4-FFF2-40B4-BE49-F238E27FC236}">
                <a16:creationId xmlns:a16="http://schemas.microsoft.com/office/drawing/2014/main" id="{F8071048-4635-1244-07EF-493E3D4355EF}"/>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72" name="Straight Connector 535">
            <a:extLst>
              <a:ext uri="{FF2B5EF4-FFF2-40B4-BE49-F238E27FC236}">
                <a16:creationId xmlns:a16="http://schemas.microsoft.com/office/drawing/2014/main" id="{47C986BE-7526-485B-5DD9-FEE06EB13BAE}"/>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73" name="Straight Connector 537">
            <a:extLst>
              <a:ext uri="{FF2B5EF4-FFF2-40B4-BE49-F238E27FC236}">
                <a16:creationId xmlns:a16="http://schemas.microsoft.com/office/drawing/2014/main" id="{EC57B65B-3D03-D1C4-B360-963D26EDD0C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16</xdr:col>
      <xdr:colOff>0</xdr:colOff>
      <xdr:row>13</xdr:row>
      <xdr:rowOff>57150</xdr:rowOff>
    </xdr:from>
    <xdr:to>
      <xdr:col>17</xdr:col>
      <xdr:colOff>0</xdr:colOff>
      <xdr:row>15</xdr:row>
      <xdr:rowOff>0</xdr:rowOff>
    </xdr:to>
    <xdr:sp macro="" textlink="">
      <xdr:nvSpPr>
        <xdr:cNvPr id="74" name="AutoShape 46">
          <a:extLst>
            <a:ext uri="{FF2B5EF4-FFF2-40B4-BE49-F238E27FC236}">
              <a16:creationId xmlns:a16="http://schemas.microsoft.com/office/drawing/2014/main" id="{5287A1CD-C827-4B88-9519-F557DE8CCA27}"/>
            </a:ext>
          </a:extLst>
        </xdr:cNvPr>
        <xdr:cNvSpPr>
          <a:spLocks noChangeArrowheads="1"/>
        </xdr:cNvSpPr>
      </xdr:nvSpPr>
      <xdr:spPr bwMode="auto">
        <a:xfrm>
          <a:off x="4895850" y="2581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14</xdr:col>
      <xdr:colOff>0</xdr:colOff>
      <xdr:row>13</xdr:row>
      <xdr:rowOff>57150</xdr:rowOff>
    </xdr:from>
    <xdr:to>
      <xdr:col>15</xdr:col>
      <xdr:colOff>0</xdr:colOff>
      <xdr:row>15</xdr:row>
      <xdr:rowOff>0</xdr:rowOff>
    </xdr:to>
    <xdr:sp macro="" textlink="">
      <xdr:nvSpPr>
        <xdr:cNvPr id="75" name="AutoShape 46">
          <a:extLst>
            <a:ext uri="{FF2B5EF4-FFF2-40B4-BE49-F238E27FC236}">
              <a16:creationId xmlns:a16="http://schemas.microsoft.com/office/drawing/2014/main" id="{56041B36-2355-4B4A-BFB7-A7CE49474F8C}"/>
            </a:ext>
          </a:extLst>
        </xdr:cNvPr>
        <xdr:cNvSpPr>
          <a:spLocks noChangeArrowheads="1"/>
        </xdr:cNvSpPr>
      </xdr:nvSpPr>
      <xdr:spPr bwMode="auto">
        <a:xfrm>
          <a:off x="4324350" y="2581275"/>
          <a:ext cx="285750" cy="323850"/>
        </a:xfrm>
        <a:prstGeom prst="triangle">
          <a:avLst>
            <a:gd name="adj" fmla="val 50000"/>
          </a:avLst>
        </a:prstGeom>
        <a:solidFill>
          <a:srgbClr val="000000"/>
        </a:solidFill>
        <a:ln w="9525">
          <a:solidFill>
            <a:srgbClr val="000000"/>
          </a:solidFill>
          <a:miter lim="800000"/>
          <a:headEnd/>
          <a:tailEnd/>
        </a:ln>
      </xdr:spPr>
    </xdr:sp>
    <xdr:clientData/>
  </xdr:twoCellAnchor>
  <xdr:twoCellAnchor>
    <xdr:from>
      <xdr:col>16</xdr:col>
      <xdr:colOff>0</xdr:colOff>
      <xdr:row>16</xdr:row>
      <xdr:rowOff>104775</xdr:rowOff>
    </xdr:from>
    <xdr:to>
      <xdr:col>16</xdr:col>
      <xdr:colOff>0</xdr:colOff>
      <xdr:row>17</xdr:row>
      <xdr:rowOff>19050</xdr:rowOff>
    </xdr:to>
    <xdr:grpSp>
      <xdr:nvGrpSpPr>
        <xdr:cNvPr id="76" name="Group 1008">
          <a:extLst>
            <a:ext uri="{FF2B5EF4-FFF2-40B4-BE49-F238E27FC236}">
              <a16:creationId xmlns:a16="http://schemas.microsoft.com/office/drawing/2014/main" id="{F35AED4D-0489-4EE7-9515-80BE32433C4F}"/>
            </a:ext>
          </a:extLst>
        </xdr:cNvPr>
        <xdr:cNvGrpSpPr>
          <a:grpSpLocks/>
        </xdr:cNvGrpSpPr>
      </xdr:nvGrpSpPr>
      <xdr:grpSpPr bwMode="auto">
        <a:xfrm>
          <a:off x="5318449" y="3323836"/>
          <a:ext cx="0" cy="108663"/>
          <a:chOff x="5475762" y="47760700"/>
          <a:chExt cx="314325" cy="230209"/>
        </a:xfrm>
      </xdr:grpSpPr>
      <xdr:cxnSp macro="">
        <xdr:nvCxnSpPr>
          <xdr:cNvPr id="77" name="Straight Connector 76">
            <a:extLst>
              <a:ext uri="{FF2B5EF4-FFF2-40B4-BE49-F238E27FC236}">
                <a16:creationId xmlns:a16="http://schemas.microsoft.com/office/drawing/2014/main" id="{C544639B-6F0B-287E-1B10-8E4CBB4FCEFE}"/>
              </a:ext>
            </a:extLst>
          </xdr:cNvPr>
          <xdr:cNvCxnSpPr/>
        </xdr:nvCxnSpPr>
        <xdr:spPr bwMode="auto">
          <a:xfrm>
            <a:off x="5742938" y="48053693"/>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8" name="Straight Connector 529">
            <a:extLst>
              <a:ext uri="{FF2B5EF4-FFF2-40B4-BE49-F238E27FC236}">
                <a16:creationId xmlns:a16="http://schemas.microsoft.com/office/drawing/2014/main" id="{DE219B40-4D9F-F1D8-99F8-6C20633DC4DF}"/>
              </a:ext>
            </a:extLst>
          </xdr:cNvPr>
          <xdr:cNvCxnSpPr>
            <a:cxnSpLocks noChangeShapeType="1"/>
          </xdr:cNvCxnSpPr>
        </xdr:nvCxnSpPr>
        <xdr:spPr bwMode="auto">
          <a:xfrm rot="5400000">
            <a:off x="5742938" y="48053693"/>
            <a:ext cx="0" cy="0"/>
          </a:xfrm>
          <a:prstGeom prst="line">
            <a:avLst/>
          </a:prstGeom>
          <a:grpFill/>
          <a:ln w="9525" algn="ctr">
            <a:solidFill>
              <a:srgbClr val="000000"/>
            </a:solidFill>
            <a:round/>
            <a:headEnd/>
            <a:tailEnd/>
          </a:ln>
        </xdr:spPr>
      </xdr:cxnSp>
      <xdr:cxnSp macro="">
        <xdr:nvCxnSpPr>
          <xdr:cNvPr id="79" name="Straight Connector 531">
            <a:extLst>
              <a:ext uri="{FF2B5EF4-FFF2-40B4-BE49-F238E27FC236}">
                <a16:creationId xmlns:a16="http://schemas.microsoft.com/office/drawing/2014/main" id="{17F0782B-7AE1-0FFB-0455-787B2DE2D125}"/>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cxnSp macro="">
        <xdr:nvCxnSpPr>
          <xdr:cNvPr id="80" name="Straight Connector 533">
            <a:extLst>
              <a:ext uri="{FF2B5EF4-FFF2-40B4-BE49-F238E27FC236}">
                <a16:creationId xmlns:a16="http://schemas.microsoft.com/office/drawing/2014/main" id="{F2B2D977-4369-56A6-D416-82ADC4A4F351}"/>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81" name="Straight Connector 535">
            <a:extLst>
              <a:ext uri="{FF2B5EF4-FFF2-40B4-BE49-F238E27FC236}">
                <a16:creationId xmlns:a16="http://schemas.microsoft.com/office/drawing/2014/main" id="{EE8EB7B4-8AD7-09BB-BD67-5ADD10CA4ACA}"/>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82" name="Straight Connector 537">
            <a:extLst>
              <a:ext uri="{FF2B5EF4-FFF2-40B4-BE49-F238E27FC236}">
                <a16:creationId xmlns:a16="http://schemas.microsoft.com/office/drawing/2014/main" id="{9E7FA5EA-E445-2312-2D91-3854F8D8F421}"/>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83" name="Group 1008">
          <a:extLst>
            <a:ext uri="{FF2B5EF4-FFF2-40B4-BE49-F238E27FC236}">
              <a16:creationId xmlns:a16="http://schemas.microsoft.com/office/drawing/2014/main" id="{84C5B4AA-BE1B-427F-B63F-9279AC225415}"/>
            </a:ext>
          </a:extLst>
        </xdr:cNvPr>
        <xdr:cNvGrpSpPr>
          <a:grpSpLocks/>
        </xdr:cNvGrpSpPr>
      </xdr:nvGrpSpPr>
      <xdr:grpSpPr bwMode="auto">
        <a:xfrm>
          <a:off x="5318449" y="3323836"/>
          <a:ext cx="0" cy="108663"/>
          <a:chOff x="5475762" y="47760700"/>
          <a:chExt cx="314325" cy="230209"/>
        </a:xfrm>
      </xdr:grpSpPr>
      <xdr:cxnSp macro="">
        <xdr:nvCxnSpPr>
          <xdr:cNvPr id="84" name="Straight Connector 83">
            <a:extLst>
              <a:ext uri="{FF2B5EF4-FFF2-40B4-BE49-F238E27FC236}">
                <a16:creationId xmlns:a16="http://schemas.microsoft.com/office/drawing/2014/main" id="{717F02D5-1625-60C7-A110-E84E2E306253}"/>
              </a:ext>
            </a:extLst>
          </xdr:cNvPr>
          <xdr:cNvCxnSpPr/>
        </xdr:nvCxnSpPr>
        <xdr:spPr bwMode="auto">
          <a:xfrm>
            <a:off x="5742938" y="48053693"/>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5" name="Straight Connector 529">
            <a:extLst>
              <a:ext uri="{FF2B5EF4-FFF2-40B4-BE49-F238E27FC236}">
                <a16:creationId xmlns:a16="http://schemas.microsoft.com/office/drawing/2014/main" id="{2CCBF8C5-509F-8173-CFF5-32B024DD5CC0}"/>
              </a:ext>
            </a:extLst>
          </xdr:cNvPr>
          <xdr:cNvCxnSpPr>
            <a:cxnSpLocks noChangeShapeType="1"/>
          </xdr:cNvCxnSpPr>
        </xdr:nvCxnSpPr>
        <xdr:spPr bwMode="auto">
          <a:xfrm rot="5400000">
            <a:off x="5742938" y="48053693"/>
            <a:ext cx="0" cy="0"/>
          </a:xfrm>
          <a:prstGeom prst="line">
            <a:avLst/>
          </a:prstGeom>
          <a:grpFill/>
          <a:ln w="9525" algn="ctr">
            <a:solidFill>
              <a:srgbClr val="000000"/>
            </a:solidFill>
            <a:round/>
            <a:headEnd/>
            <a:tailEnd/>
          </a:ln>
        </xdr:spPr>
      </xdr:cxnSp>
      <xdr:cxnSp macro="">
        <xdr:nvCxnSpPr>
          <xdr:cNvPr id="86" name="Straight Connector 531">
            <a:extLst>
              <a:ext uri="{FF2B5EF4-FFF2-40B4-BE49-F238E27FC236}">
                <a16:creationId xmlns:a16="http://schemas.microsoft.com/office/drawing/2014/main" id="{796BFAC3-379F-41EB-FE5E-4FD87CBA0CFE}"/>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cxnSp macro="">
        <xdr:nvCxnSpPr>
          <xdr:cNvPr id="87" name="Straight Connector 533">
            <a:extLst>
              <a:ext uri="{FF2B5EF4-FFF2-40B4-BE49-F238E27FC236}">
                <a16:creationId xmlns:a16="http://schemas.microsoft.com/office/drawing/2014/main" id="{32799A03-CE08-F849-DB4F-88E61D4657D3}"/>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88" name="Straight Connector 535">
            <a:extLst>
              <a:ext uri="{FF2B5EF4-FFF2-40B4-BE49-F238E27FC236}">
                <a16:creationId xmlns:a16="http://schemas.microsoft.com/office/drawing/2014/main" id="{754B58A3-CC0A-3E86-4BB4-D4E58D697291}"/>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89" name="Straight Connector 537">
            <a:extLst>
              <a:ext uri="{FF2B5EF4-FFF2-40B4-BE49-F238E27FC236}">
                <a16:creationId xmlns:a16="http://schemas.microsoft.com/office/drawing/2014/main" id="{15AC502E-9EB8-193A-78C0-1FEA12246B1C}"/>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90" name="Group 1008">
          <a:extLst>
            <a:ext uri="{FF2B5EF4-FFF2-40B4-BE49-F238E27FC236}">
              <a16:creationId xmlns:a16="http://schemas.microsoft.com/office/drawing/2014/main" id="{126BFEB0-35A9-4913-ABCF-A13105C1B320}"/>
            </a:ext>
          </a:extLst>
        </xdr:cNvPr>
        <xdr:cNvGrpSpPr>
          <a:grpSpLocks/>
        </xdr:cNvGrpSpPr>
      </xdr:nvGrpSpPr>
      <xdr:grpSpPr bwMode="auto">
        <a:xfrm>
          <a:off x="5318449" y="3323836"/>
          <a:ext cx="0" cy="108663"/>
          <a:chOff x="5475762" y="47760700"/>
          <a:chExt cx="314325" cy="230209"/>
        </a:xfrm>
      </xdr:grpSpPr>
      <xdr:cxnSp macro="">
        <xdr:nvCxnSpPr>
          <xdr:cNvPr id="91" name="Straight Connector 90">
            <a:extLst>
              <a:ext uri="{FF2B5EF4-FFF2-40B4-BE49-F238E27FC236}">
                <a16:creationId xmlns:a16="http://schemas.microsoft.com/office/drawing/2014/main" id="{94AD9EB4-E5E4-AF81-6FD4-6EAD1477AF1B}"/>
              </a:ext>
            </a:extLst>
          </xdr:cNvPr>
          <xdr:cNvCxnSpPr/>
        </xdr:nvCxnSpPr>
        <xdr:spPr bwMode="auto">
          <a:xfrm>
            <a:off x="5730216" y="48053693"/>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2" name="Straight Connector 529">
            <a:extLst>
              <a:ext uri="{FF2B5EF4-FFF2-40B4-BE49-F238E27FC236}">
                <a16:creationId xmlns:a16="http://schemas.microsoft.com/office/drawing/2014/main" id="{02EDE62A-222C-5F9A-E9DC-84D6F2A8AB28}"/>
              </a:ext>
            </a:extLst>
          </xdr:cNvPr>
          <xdr:cNvCxnSpPr>
            <a:cxnSpLocks noChangeShapeType="1"/>
          </xdr:cNvCxnSpPr>
        </xdr:nvCxnSpPr>
        <xdr:spPr bwMode="auto">
          <a:xfrm rot="5400000">
            <a:off x="5730216" y="48053693"/>
            <a:ext cx="0" cy="0"/>
          </a:xfrm>
          <a:prstGeom prst="line">
            <a:avLst/>
          </a:prstGeom>
          <a:grpFill/>
          <a:ln w="9525" algn="ctr">
            <a:solidFill>
              <a:srgbClr val="000000"/>
            </a:solidFill>
            <a:round/>
            <a:headEnd/>
            <a:tailEnd/>
          </a:ln>
        </xdr:spPr>
      </xdr:cxnSp>
      <xdr:cxnSp macro="">
        <xdr:nvCxnSpPr>
          <xdr:cNvPr id="93" name="Straight Connector 531">
            <a:extLst>
              <a:ext uri="{FF2B5EF4-FFF2-40B4-BE49-F238E27FC236}">
                <a16:creationId xmlns:a16="http://schemas.microsoft.com/office/drawing/2014/main" id="{57B8D1B8-3679-AA3B-397B-45C00151EC88}"/>
              </a:ext>
            </a:extLst>
          </xdr:cNvPr>
          <xdr:cNvCxnSpPr>
            <a:cxnSpLocks noChangeShapeType="1"/>
          </xdr:cNvCxnSpPr>
        </xdr:nvCxnSpPr>
        <xdr:spPr bwMode="auto">
          <a:xfrm>
            <a:off x="5730216" y="48053693"/>
            <a:ext cx="0" cy="0"/>
          </a:xfrm>
          <a:prstGeom prst="line">
            <a:avLst/>
          </a:prstGeom>
          <a:grpFill/>
          <a:ln w="9525" algn="ctr">
            <a:solidFill>
              <a:srgbClr val="000000"/>
            </a:solidFill>
            <a:round/>
            <a:headEnd/>
            <a:tailEnd/>
          </a:ln>
        </xdr:spPr>
      </xdr:cxnSp>
      <xdr:cxnSp macro="">
        <xdr:nvCxnSpPr>
          <xdr:cNvPr id="94" name="Straight Connector 533">
            <a:extLst>
              <a:ext uri="{FF2B5EF4-FFF2-40B4-BE49-F238E27FC236}">
                <a16:creationId xmlns:a16="http://schemas.microsoft.com/office/drawing/2014/main" id="{2C9683E7-FED6-5B04-4257-93FCBFCC1D07}"/>
              </a:ext>
            </a:extLst>
          </xdr:cNvPr>
          <xdr:cNvCxnSpPr>
            <a:cxnSpLocks noChangeShapeType="1"/>
          </xdr:cNvCxnSpPr>
        </xdr:nvCxnSpPr>
        <xdr:spPr bwMode="auto">
          <a:xfrm flipV="1">
            <a:off x="5730216" y="48053693"/>
            <a:ext cx="0" cy="0"/>
          </a:xfrm>
          <a:prstGeom prst="line">
            <a:avLst/>
          </a:prstGeom>
          <a:grpFill/>
          <a:ln w="9525" algn="ctr">
            <a:solidFill>
              <a:srgbClr val="000000"/>
            </a:solidFill>
            <a:round/>
            <a:headEnd/>
            <a:tailEnd/>
          </a:ln>
        </xdr:spPr>
      </xdr:cxnSp>
      <xdr:cxnSp macro="">
        <xdr:nvCxnSpPr>
          <xdr:cNvPr id="95" name="Straight Connector 535">
            <a:extLst>
              <a:ext uri="{FF2B5EF4-FFF2-40B4-BE49-F238E27FC236}">
                <a16:creationId xmlns:a16="http://schemas.microsoft.com/office/drawing/2014/main" id="{C1069BE9-717B-CC70-5EF4-392DC725488A}"/>
              </a:ext>
            </a:extLst>
          </xdr:cNvPr>
          <xdr:cNvCxnSpPr>
            <a:cxnSpLocks noChangeShapeType="1"/>
          </xdr:cNvCxnSpPr>
        </xdr:nvCxnSpPr>
        <xdr:spPr bwMode="auto">
          <a:xfrm flipV="1">
            <a:off x="5730216" y="48053693"/>
            <a:ext cx="0" cy="0"/>
          </a:xfrm>
          <a:prstGeom prst="line">
            <a:avLst/>
          </a:prstGeom>
          <a:grpFill/>
          <a:ln w="9525" algn="ctr">
            <a:solidFill>
              <a:srgbClr val="000000"/>
            </a:solidFill>
            <a:round/>
            <a:headEnd/>
            <a:tailEnd/>
          </a:ln>
        </xdr:spPr>
      </xdr:cxnSp>
      <xdr:cxnSp macro="">
        <xdr:nvCxnSpPr>
          <xdr:cNvPr id="96" name="Straight Connector 537">
            <a:extLst>
              <a:ext uri="{FF2B5EF4-FFF2-40B4-BE49-F238E27FC236}">
                <a16:creationId xmlns:a16="http://schemas.microsoft.com/office/drawing/2014/main" id="{19260126-3792-421E-0819-C4AAC5C958F9}"/>
              </a:ext>
            </a:extLst>
          </xdr:cNvPr>
          <xdr:cNvCxnSpPr>
            <a:cxnSpLocks noChangeShapeType="1"/>
          </xdr:cNvCxnSpPr>
        </xdr:nvCxnSpPr>
        <xdr:spPr bwMode="auto">
          <a:xfrm>
            <a:off x="5730216" y="48053693"/>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97" name="Group 1008">
          <a:extLst>
            <a:ext uri="{FF2B5EF4-FFF2-40B4-BE49-F238E27FC236}">
              <a16:creationId xmlns:a16="http://schemas.microsoft.com/office/drawing/2014/main" id="{DD7A8B92-C0B3-4FED-B679-C01D2E48133F}"/>
            </a:ext>
          </a:extLst>
        </xdr:cNvPr>
        <xdr:cNvGrpSpPr>
          <a:grpSpLocks/>
        </xdr:cNvGrpSpPr>
      </xdr:nvGrpSpPr>
      <xdr:grpSpPr bwMode="auto">
        <a:xfrm>
          <a:off x="5318449" y="3323836"/>
          <a:ext cx="0" cy="108663"/>
          <a:chOff x="5475762" y="47760700"/>
          <a:chExt cx="314325" cy="230209"/>
        </a:xfrm>
      </xdr:grpSpPr>
      <xdr:cxnSp macro="">
        <xdr:nvCxnSpPr>
          <xdr:cNvPr id="98" name="Straight Connector 97">
            <a:extLst>
              <a:ext uri="{FF2B5EF4-FFF2-40B4-BE49-F238E27FC236}">
                <a16:creationId xmlns:a16="http://schemas.microsoft.com/office/drawing/2014/main" id="{5146E64A-CD39-0216-8B46-0A029E4E6654}"/>
              </a:ext>
            </a:extLst>
          </xdr:cNvPr>
          <xdr:cNvCxnSpPr/>
        </xdr:nvCxnSpPr>
        <xdr:spPr bwMode="auto">
          <a:xfrm>
            <a:off x="5742938" y="48053693"/>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9" name="Straight Connector 529">
            <a:extLst>
              <a:ext uri="{FF2B5EF4-FFF2-40B4-BE49-F238E27FC236}">
                <a16:creationId xmlns:a16="http://schemas.microsoft.com/office/drawing/2014/main" id="{A3573A91-BD1B-BA96-CC55-249E91BB0F75}"/>
              </a:ext>
            </a:extLst>
          </xdr:cNvPr>
          <xdr:cNvCxnSpPr>
            <a:cxnSpLocks noChangeShapeType="1"/>
          </xdr:cNvCxnSpPr>
        </xdr:nvCxnSpPr>
        <xdr:spPr bwMode="auto">
          <a:xfrm rot="5400000">
            <a:off x="5742938" y="48053693"/>
            <a:ext cx="0" cy="0"/>
          </a:xfrm>
          <a:prstGeom prst="line">
            <a:avLst/>
          </a:prstGeom>
          <a:grpFill/>
          <a:ln w="9525" algn="ctr">
            <a:solidFill>
              <a:srgbClr val="000000"/>
            </a:solidFill>
            <a:round/>
            <a:headEnd/>
            <a:tailEnd/>
          </a:ln>
        </xdr:spPr>
      </xdr:cxnSp>
      <xdr:cxnSp macro="">
        <xdr:nvCxnSpPr>
          <xdr:cNvPr id="100" name="Straight Connector 531">
            <a:extLst>
              <a:ext uri="{FF2B5EF4-FFF2-40B4-BE49-F238E27FC236}">
                <a16:creationId xmlns:a16="http://schemas.microsoft.com/office/drawing/2014/main" id="{B5B71220-38F8-7306-D466-587154A5C21A}"/>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cxnSp macro="">
        <xdr:nvCxnSpPr>
          <xdr:cNvPr id="101" name="Straight Connector 533">
            <a:extLst>
              <a:ext uri="{FF2B5EF4-FFF2-40B4-BE49-F238E27FC236}">
                <a16:creationId xmlns:a16="http://schemas.microsoft.com/office/drawing/2014/main" id="{5DC06E19-C9FF-F638-A247-20C899FF74AE}"/>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102" name="Straight Connector 535">
            <a:extLst>
              <a:ext uri="{FF2B5EF4-FFF2-40B4-BE49-F238E27FC236}">
                <a16:creationId xmlns:a16="http://schemas.microsoft.com/office/drawing/2014/main" id="{532414E1-EDEB-96DB-39C0-CAC15873985C}"/>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103" name="Straight Connector 537">
            <a:extLst>
              <a:ext uri="{FF2B5EF4-FFF2-40B4-BE49-F238E27FC236}">
                <a16:creationId xmlns:a16="http://schemas.microsoft.com/office/drawing/2014/main" id="{46471C3A-B583-64BC-9909-6361A4CE74CF}"/>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grpSp>
    <xdr:clientData/>
  </xdr:twoCellAnchor>
  <xdr:twoCellAnchor>
    <xdr:from>
      <xdr:col>18</xdr:col>
      <xdr:colOff>0</xdr:colOff>
      <xdr:row>3</xdr:row>
      <xdr:rowOff>0</xdr:rowOff>
    </xdr:from>
    <xdr:to>
      <xdr:col>18</xdr:col>
      <xdr:colOff>209550</xdr:colOff>
      <xdr:row>4</xdr:row>
      <xdr:rowOff>28575</xdr:rowOff>
    </xdr:to>
    <xdr:sp macro="" textlink="">
      <xdr:nvSpPr>
        <xdr:cNvPr id="104" name="AutoShape 1512">
          <a:extLst>
            <a:ext uri="{FF2B5EF4-FFF2-40B4-BE49-F238E27FC236}">
              <a16:creationId xmlns:a16="http://schemas.microsoft.com/office/drawing/2014/main" id="{2C7EC5FC-37E8-4D5D-9794-ED66040198DB}"/>
            </a:ext>
          </a:extLst>
        </xdr:cNvPr>
        <xdr:cNvSpPr>
          <a:spLocks noChangeArrowheads="1"/>
        </xdr:cNvSpPr>
      </xdr:nvSpPr>
      <xdr:spPr bwMode="auto">
        <a:xfrm rot="5400000" flipV="1">
          <a:off x="5462587" y="681038"/>
          <a:ext cx="219075" cy="209550"/>
        </a:xfrm>
        <a:prstGeom prst="lightningBolt">
          <a:avLst/>
        </a:prstGeom>
        <a:solidFill>
          <a:srgbClr val="FF0000"/>
        </a:solidFill>
        <a:ln w="9525">
          <a:solidFill>
            <a:srgbClr val="000000"/>
          </a:solidFill>
          <a:miter lim="800000"/>
          <a:headEnd/>
          <a:tailEnd/>
        </a:ln>
      </xdr:spPr>
    </xdr:sp>
    <xdr:clientData/>
  </xdr:twoCellAnchor>
  <xdr:twoCellAnchor editAs="oneCell">
    <xdr:from>
      <xdr:col>18</xdr:col>
      <xdr:colOff>0</xdr:colOff>
      <xdr:row>4</xdr:row>
      <xdr:rowOff>114300</xdr:rowOff>
    </xdr:from>
    <xdr:to>
      <xdr:col>18</xdr:col>
      <xdr:colOff>240665</xdr:colOff>
      <xdr:row>6</xdr:row>
      <xdr:rowOff>131196</xdr:rowOff>
    </xdr:to>
    <xdr:pic>
      <xdr:nvPicPr>
        <xdr:cNvPr id="105" name="Graphic 2264" descr="Road with solid fill">
          <a:extLst>
            <a:ext uri="{FF2B5EF4-FFF2-40B4-BE49-F238E27FC236}">
              <a16:creationId xmlns:a16="http://schemas.microsoft.com/office/drawing/2014/main" id="{37789397-0A65-4C5C-9130-70BD2B6F34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67350" y="981075"/>
          <a:ext cx="238125" cy="366781"/>
        </a:xfrm>
        <a:prstGeom prst="rect">
          <a:avLst/>
        </a:prstGeom>
        <a:solidFill>
          <a:schemeClr val="accent3"/>
        </a:solidFill>
        <a:ln>
          <a:noFill/>
        </a:ln>
      </xdr:spPr>
    </xdr:pic>
    <xdr:clientData/>
  </xdr:twoCellAnchor>
  <xdr:twoCellAnchor editAs="oneCell">
    <xdr:from>
      <xdr:col>18</xdr:col>
      <xdr:colOff>19050</xdr:colOff>
      <xdr:row>6</xdr:row>
      <xdr:rowOff>74084</xdr:rowOff>
    </xdr:from>
    <xdr:to>
      <xdr:col>18</xdr:col>
      <xdr:colOff>213360</xdr:colOff>
      <xdr:row>9</xdr:row>
      <xdr:rowOff>23366</xdr:rowOff>
    </xdr:to>
    <xdr:pic>
      <xdr:nvPicPr>
        <xdr:cNvPr id="106" name="Graphic 3644" descr="Train Tracks outline">
          <a:extLst>
            <a:ext uri="{FF2B5EF4-FFF2-40B4-BE49-F238E27FC236}">
              <a16:creationId xmlns:a16="http://schemas.microsoft.com/office/drawing/2014/main" id="{9A4EFD41-5D6B-4CD3-A091-E2F42A4008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86400" y="1293284"/>
          <a:ext cx="190500" cy="4947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247651</xdr:colOff>
      <xdr:row>8</xdr:row>
      <xdr:rowOff>45507</xdr:rowOff>
    </xdr:from>
    <xdr:to>
      <xdr:col>18</xdr:col>
      <xdr:colOff>258501</xdr:colOff>
      <xdr:row>11</xdr:row>
      <xdr:rowOff>50533</xdr:rowOff>
    </xdr:to>
    <xdr:pic>
      <xdr:nvPicPr>
        <xdr:cNvPr id="107" name="Graphic 106" descr="Aquarius with solid fill">
          <a:extLst>
            <a:ext uri="{FF2B5EF4-FFF2-40B4-BE49-F238E27FC236}">
              <a16:creationId xmlns:a16="http://schemas.microsoft.com/office/drawing/2014/main" id="{0ECE3B00-358A-4148-A2D9-1734B5A70C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6200000">
          <a:off x="5299836" y="1746547"/>
          <a:ext cx="573986" cy="315155"/>
        </a:xfrm>
        <a:prstGeom prst="rect">
          <a:avLst/>
        </a:prstGeom>
      </xdr:spPr>
    </xdr:pic>
    <xdr:clientData/>
  </xdr:twoCellAnchor>
  <xdr:twoCellAnchor>
    <xdr:from>
      <xdr:col>6</xdr:col>
      <xdr:colOff>0</xdr:colOff>
      <xdr:row>24</xdr:row>
      <xdr:rowOff>104775</xdr:rowOff>
    </xdr:from>
    <xdr:to>
      <xdr:col>6</xdr:col>
      <xdr:colOff>0</xdr:colOff>
      <xdr:row>25</xdr:row>
      <xdr:rowOff>19050</xdr:rowOff>
    </xdr:to>
    <xdr:grpSp>
      <xdr:nvGrpSpPr>
        <xdr:cNvPr id="108" name="Group 1008">
          <a:extLst>
            <a:ext uri="{FF2B5EF4-FFF2-40B4-BE49-F238E27FC236}">
              <a16:creationId xmlns:a16="http://schemas.microsoft.com/office/drawing/2014/main" id="{39A61EBC-312E-46B4-A912-12FC1299BD95}"/>
            </a:ext>
          </a:extLst>
        </xdr:cNvPr>
        <xdr:cNvGrpSpPr>
          <a:grpSpLocks/>
        </xdr:cNvGrpSpPr>
      </xdr:nvGrpSpPr>
      <xdr:grpSpPr bwMode="auto">
        <a:xfrm>
          <a:off x="1897224" y="4933367"/>
          <a:ext cx="0" cy="108663"/>
          <a:chOff x="5475762" y="47760700"/>
          <a:chExt cx="314325" cy="230209"/>
        </a:xfrm>
      </xdr:grpSpPr>
      <xdr:cxnSp macro="">
        <xdr:nvCxnSpPr>
          <xdr:cNvPr id="109" name="Straight Connector 108">
            <a:extLst>
              <a:ext uri="{FF2B5EF4-FFF2-40B4-BE49-F238E27FC236}">
                <a16:creationId xmlns:a16="http://schemas.microsoft.com/office/drawing/2014/main" id="{C8B6F497-F266-24E9-5ABE-B1D25E1C826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0" name="Straight Connector 529">
            <a:extLst>
              <a:ext uri="{FF2B5EF4-FFF2-40B4-BE49-F238E27FC236}">
                <a16:creationId xmlns:a16="http://schemas.microsoft.com/office/drawing/2014/main" id="{C9F73AA0-542C-F30D-1A70-E50B8649711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1" name="Straight Connector 531">
            <a:extLst>
              <a:ext uri="{FF2B5EF4-FFF2-40B4-BE49-F238E27FC236}">
                <a16:creationId xmlns:a16="http://schemas.microsoft.com/office/drawing/2014/main" id="{39CB48D0-BF15-AF40-4E73-570696A904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2" name="Straight Connector 533">
            <a:extLst>
              <a:ext uri="{FF2B5EF4-FFF2-40B4-BE49-F238E27FC236}">
                <a16:creationId xmlns:a16="http://schemas.microsoft.com/office/drawing/2014/main" id="{46DBF963-F4D7-284A-FE7D-15517284DDF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 name="Straight Connector 535">
            <a:extLst>
              <a:ext uri="{FF2B5EF4-FFF2-40B4-BE49-F238E27FC236}">
                <a16:creationId xmlns:a16="http://schemas.microsoft.com/office/drawing/2014/main" id="{EB343D33-9EE4-DAB3-95AB-8089ED422EB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4" name="Straight Connector 537">
            <a:extLst>
              <a:ext uri="{FF2B5EF4-FFF2-40B4-BE49-F238E27FC236}">
                <a16:creationId xmlns:a16="http://schemas.microsoft.com/office/drawing/2014/main" id="{67C9AE03-C484-ED51-EE49-4BA1C5B087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115" name="Group 1008">
          <a:extLst>
            <a:ext uri="{FF2B5EF4-FFF2-40B4-BE49-F238E27FC236}">
              <a16:creationId xmlns:a16="http://schemas.microsoft.com/office/drawing/2014/main" id="{B7B9FF21-B7C6-40AE-A5E7-B32644F152AF}"/>
            </a:ext>
          </a:extLst>
        </xdr:cNvPr>
        <xdr:cNvGrpSpPr>
          <a:grpSpLocks/>
        </xdr:cNvGrpSpPr>
      </xdr:nvGrpSpPr>
      <xdr:grpSpPr bwMode="auto">
        <a:xfrm>
          <a:off x="1897224" y="4933367"/>
          <a:ext cx="0" cy="108663"/>
          <a:chOff x="5475762" y="47760700"/>
          <a:chExt cx="314325" cy="230209"/>
        </a:xfrm>
      </xdr:grpSpPr>
      <xdr:cxnSp macro="">
        <xdr:nvCxnSpPr>
          <xdr:cNvPr id="116" name="Straight Connector 115">
            <a:extLst>
              <a:ext uri="{FF2B5EF4-FFF2-40B4-BE49-F238E27FC236}">
                <a16:creationId xmlns:a16="http://schemas.microsoft.com/office/drawing/2014/main" id="{4904E225-7917-F63E-93B7-9E6F40A1AD7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7" name="Straight Connector 529">
            <a:extLst>
              <a:ext uri="{FF2B5EF4-FFF2-40B4-BE49-F238E27FC236}">
                <a16:creationId xmlns:a16="http://schemas.microsoft.com/office/drawing/2014/main" id="{23CDF2AA-179C-BFDD-F5E7-619E7672C79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8" name="Straight Connector 531">
            <a:extLst>
              <a:ext uri="{FF2B5EF4-FFF2-40B4-BE49-F238E27FC236}">
                <a16:creationId xmlns:a16="http://schemas.microsoft.com/office/drawing/2014/main" id="{F421D9F5-4AC1-91D4-E04D-9F501988C2D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9" name="Straight Connector 533">
            <a:extLst>
              <a:ext uri="{FF2B5EF4-FFF2-40B4-BE49-F238E27FC236}">
                <a16:creationId xmlns:a16="http://schemas.microsoft.com/office/drawing/2014/main" id="{5F76466A-822C-8E52-DEA4-39B7B08BACC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0" name="Straight Connector 535">
            <a:extLst>
              <a:ext uri="{FF2B5EF4-FFF2-40B4-BE49-F238E27FC236}">
                <a16:creationId xmlns:a16="http://schemas.microsoft.com/office/drawing/2014/main" id="{5C733369-5D43-0B08-2852-EBD9B10C03C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1" name="Straight Connector 537">
            <a:extLst>
              <a:ext uri="{FF2B5EF4-FFF2-40B4-BE49-F238E27FC236}">
                <a16:creationId xmlns:a16="http://schemas.microsoft.com/office/drawing/2014/main" id="{967DD47B-2EA4-B0B8-D774-DDE5BF1003D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22" name="Group 1008">
          <a:extLst>
            <a:ext uri="{FF2B5EF4-FFF2-40B4-BE49-F238E27FC236}">
              <a16:creationId xmlns:a16="http://schemas.microsoft.com/office/drawing/2014/main" id="{CA0C2BB8-27C4-4CFD-87A2-159E65B9658C}"/>
            </a:ext>
          </a:extLst>
        </xdr:cNvPr>
        <xdr:cNvGrpSpPr>
          <a:grpSpLocks/>
        </xdr:cNvGrpSpPr>
      </xdr:nvGrpSpPr>
      <xdr:grpSpPr bwMode="auto">
        <a:xfrm>
          <a:off x="5318449" y="3323836"/>
          <a:ext cx="0" cy="108663"/>
          <a:chOff x="5475762" y="47760700"/>
          <a:chExt cx="314325" cy="230209"/>
        </a:xfrm>
      </xdr:grpSpPr>
      <xdr:cxnSp macro="">
        <xdr:nvCxnSpPr>
          <xdr:cNvPr id="123" name="Straight Connector 122">
            <a:extLst>
              <a:ext uri="{FF2B5EF4-FFF2-40B4-BE49-F238E27FC236}">
                <a16:creationId xmlns:a16="http://schemas.microsoft.com/office/drawing/2014/main" id="{16565219-EB34-70B7-1C53-34E46195FB1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4" name="Straight Connector 529">
            <a:extLst>
              <a:ext uri="{FF2B5EF4-FFF2-40B4-BE49-F238E27FC236}">
                <a16:creationId xmlns:a16="http://schemas.microsoft.com/office/drawing/2014/main" id="{F831F9C1-4507-6FD3-08F8-335003D588C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5" name="Straight Connector 531">
            <a:extLst>
              <a:ext uri="{FF2B5EF4-FFF2-40B4-BE49-F238E27FC236}">
                <a16:creationId xmlns:a16="http://schemas.microsoft.com/office/drawing/2014/main" id="{DBBB9A90-0E15-4514-3711-D5CC7E54875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6" name="Straight Connector 533">
            <a:extLst>
              <a:ext uri="{FF2B5EF4-FFF2-40B4-BE49-F238E27FC236}">
                <a16:creationId xmlns:a16="http://schemas.microsoft.com/office/drawing/2014/main" id="{58D62380-81EC-766F-624F-DD091C1D3EA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7" name="Straight Connector 535">
            <a:extLst>
              <a:ext uri="{FF2B5EF4-FFF2-40B4-BE49-F238E27FC236}">
                <a16:creationId xmlns:a16="http://schemas.microsoft.com/office/drawing/2014/main" id="{D466FB0D-F61E-85CF-8F88-746145DEBB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8" name="Straight Connector 537">
            <a:extLst>
              <a:ext uri="{FF2B5EF4-FFF2-40B4-BE49-F238E27FC236}">
                <a16:creationId xmlns:a16="http://schemas.microsoft.com/office/drawing/2014/main" id="{E1A65E40-4D9A-4A84-101F-0FAC098194B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29" name="Group 1008">
          <a:extLst>
            <a:ext uri="{FF2B5EF4-FFF2-40B4-BE49-F238E27FC236}">
              <a16:creationId xmlns:a16="http://schemas.microsoft.com/office/drawing/2014/main" id="{6303C43D-5298-49C6-8D8B-56113BF57F14}"/>
            </a:ext>
          </a:extLst>
        </xdr:cNvPr>
        <xdr:cNvGrpSpPr>
          <a:grpSpLocks/>
        </xdr:cNvGrpSpPr>
      </xdr:nvGrpSpPr>
      <xdr:grpSpPr bwMode="auto">
        <a:xfrm>
          <a:off x="5318449" y="3323836"/>
          <a:ext cx="0" cy="108663"/>
          <a:chOff x="5475762" y="47760700"/>
          <a:chExt cx="314325" cy="230209"/>
        </a:xfrm>
      </xdr:grpSpPr>
      <xdr:cxnSp macro="">
        <xdr:nvCxnSpPr>
          <xdr:cNvPr id="130" name="Straight Connector 129">
            <a:extLst>
              <a:ext uri="{FF2B5EF4-FFF2-40B4-BE49-F238E27FC236}">
                <a16:creationId xmlns:a16="http://schemas.microsoft.com/office/drawing/2014/main" id="{57DD9D27-49A8-701B-C12B-D27FC2E82A6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1" name="Straight Connector 529">
            <a:extLst>
              <a:ext uri="{FF2B5EF4-FFF2-40B4-BE49-F238E27FC236}">
                <a16:creationId xmlns:a16="http://schemas.microsoft.com/office/drawing/2014/main" id="{6D1A992D-C9B6-E17D-66E2-6B37C6F5060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2" name="Straight Connector 531">
            <a:extLst>
              <a:ext uri="{FF2B5EF4-FFF2-40B4-BE49-F238E27FC236}">
                <a16:creationId xmlns:a16="http://schemas.microsoft.com/office/drawing/2014/main" id="{4647B02E-2EDE-3DFC-B117-BD6AEAC0B11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3" name="Straight Connector 533">
            <a:extLst>
              <a:ext uri="{FF2B5EF4-FFF2-40B4-BE49-F238E27FC236}">
                <a16:creationId xmlns:a16="http://schemas.microsoft.com/office/drawing/2014/main" id="{5D075E9B-8871-FC17-C3A9-C0478D4248E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4" name="Straight Connector 535">
            <a:extLst>
              <a:ext uri="{FF2B5EF4-FFF2-40B4-BE49-F238E27FC236}">
                <a16:creationId xmlns:a16="http://schemas.microsoft.com/office/drawing/2014/main" id="{2D737C37-F02C-D459-E416-5E958770F4F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5" name="Straight Connector 537">
            <a:extLst>
              <a:ext uri="{FF2B5EF4-FFF2-40B4-BE49-F238E27FC236}">
                <a16:creationId xmlns:a16="http://schemas.microsoft.com/office/drawing/2014/main" id="{3A43FDD7-C795-8854-CB2C-2136F1D0B4B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36" name="Group 1008">
          <a:extLst>
            <a:ext uri="{FF2B5EF4-FFF2-40B4-BE49-F238E27FC236}">
              <a16:creationId xmlns:a16="http://schemas.microsoft.com/office/drawing/2014/main" id="{C1AC397E-4ED3-4AA6-820C-2AD8531474B8}"/>
            </a:ext>
          </a:extLst>
        </xdr:cNvPr>
        <xdr:cNvGrpSpPr>
          <a:grpSpLocks/>
        </xdr:cNvGrpSpPr>
      </xdr:nvGrpSpPr>
      <xdr:grpSpPr bwMode="auto">
        <a:xfrm>
          <a:off x="5318449" y="3323836"/>
          <a:ext cx="0" cy="108663"/>
          <a:chOff x="5475762" y="47760700"/>
          <a:chExt cx="314325" cy="230209"/>
        </a:xfrm>
      </xdr:grpSpPr>
      <xdr:cxnSp macro="">
        <xdr:nvCxnSpPr>
          <xdr:cNvPr id="137" name="Straight Connector 136">
            <a:extLst>
              <a:ext uri="{FF2B5EF4-FFF2-40B4-BE49-F238E27FC236}">
                <a16:creationId xmlns:a16="http://schemas.microsoft.com/office/drawing/2014/main" id="{75F60C6A-FA67-F0A9-C1B1-E6E59964417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8" name="Straight Connector 529">
            <a:extLst>
              <a:ext uri="{FF2B5EF4-FFF2-40B4-BE49-F238E27FC236}">
                <a16:creationId xmlns:a16="http://schemas.microsoft.com/office/drawing/2014/main" id="{3BFAF833-99C8-E0B3-6E5F-204E38AF70E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9" name="Straight Connector 531">
            <a:extLst>
              <a:ext uri="{FF2B5EF4-FFF2-40B4-BE49-F238E27FC236}">
                <a16:creationId xmlns:a16="http://schemas.microsoft.com/office/drawing/2014/main" id="{06B7DC82-D9AD-44FA-0E80-E9CD0465478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0" name="Straight Connector 533">
            <a:extLst>
              <a:ext uri="{FF2B5EF4-FFF2-40B4-BE49-F238E27FC236}">
                <a16:creationId xmlns:a16="http://schemas.microsoft.com/office/drawing/2014/main" id="{3A8E89ED-58EA-D147-7FDA-ECCFE02162E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1" name="Straight Connector 535">
            <a:extLst>
              <a:ext uri="{FF2B5EF4-FFF2-40B4-BE49-F238E27FC236}">
                <a16:creationId xmlns:a16="http://schemas.microsoft.com/office/drawing/2014/main" id="{B1691632-0E38-F3D7-F47B-902B35905E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2" name="Straight Connector 537">
            <a:extLst>
              <a:ext uri="{FF2B5EF4-FFF2-40B4-BE49-F238E27FC236}">
                <a16:creationId xmlns:a16="http://schemas.microsoft.com/office/drawing/2014/main" id="{E95E6BC7-3BFB-7FB3-037F-471C424611E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43" name="Group 1008">
          <a:extLst>
            <a:ext uri="{FF2B5EF4-FFF2-40B4-BE49-F238E27FC236}">
              <a16:creationId xmlns:a16="http://schemas.microsoft.com/office/drawing/2014/main" id="{09832657-FB3B-4A90-9903-E3A87CEEB375}"/>
            </a:ext>
          </a:extLst>
        </xdr:cNvPr>
        <xdr:cNvGrpSpPr>
          <a:grpSpLocks/>
        </xdr:cNvGrpSpPr>
      </xdr:nvGrpSpPr>
      <xdr:grpSpPr bwMode="auto">
        <a:xfrm>
          <a:off x="5318449" y="3323836"/>
          <a:ext cx="0" cy="108663"/>
          <a:chOff x="5475762" y="47760700"/>
          <a:chExt cx="314325" cy="230209"/>
        </a:xfrm>
      </xdr:grpSpPr>
      <xdr:cxnSp macro="">
        <xdr:nvCxnSpPr>
          <xdr:cNvPr id="144" name="Straight Connector 143">
            <a:extLst>
              <a:ext uri="{FF2B5EF4-FFF2-40B4-BE49-F238E27FC236}">
                <a16:creationId xmlns:a16="http://schemas.microsoft.com/office/drawing/2014/main" id="{ECD9963B-F946-A5B3-02EC-F7F53F9FF55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529">
            <a:extLst>
              <a:ext uri="{FF2B5EF4-FFF2-40B4-BE49-F238E27FC236}">
                <a16:creationId xmlns:a16="http://schemas.microsoft.com/office/drawing/2014/main" id="{561A16CD-4BE3-E419-8134-53138ABE6CC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6" name="Straight Connector 531">
            <a:extLst>
              <a:ext uri="{FF2B5EF4-FFF2-40B4-BE49-F238E27FC236}">
                <a16:creationId xmlns:a16="http://schemas.microsoft.com/office/drawing/2014/main" id="{F463BCAC-C7C8-3AA1-320F-34FB772CB0B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7" name="Straight Connector 533">
            <a:extLst>
              <a:ext uri="{FF2B5EF4-FFF2-40B4-BE49-F238E27FC236}">
                <a16:creationId xmlns:a16="http://schemas.microsoft.com/office/drawing/2014/main" id="{7D862AFE-A738-3681-E968-8FAB6755DF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8" name="Straight Connector 535">
            <a:extLst>
              <a:ext uri="{FF2B5EF4-FFF2-40B4-BE49-F238E27FC236}">
                <a16:creationId xmlns:a16="http://schemas.microsoft.com/office/drawing/2014/main" id="{53A443BF-2E44-3EFE-7F1C-45B9F27486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 name="Straight Connector 537">
            <a:extLst>
              <a:ext uri="{FF2B5EF4-FFF2-40B4-BE49-F238E27FC236}">
                <a16:creationId xmlns:a16="http://schemas.microsoft.com/office/drawing/2014/main" id="{2157E195-9E06-94AA-3F4F-C623EF42F4C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50" name="Group 1008">
          <a:extLst>
            <a:ext uri="{FF2B5EF4-FFF2-40B4-BE49-F238E27FC236}">
              <a16:creationId xmlns:a16="http://schemas.microsoft.com/office/drawing/2014/main" id="{633FF2CC-A035-4B27-82E9-AAD73E1F9C48}"/>
            </a:ext>
          </a:extLst>
        </xdr:cNvPr>
        <xdr:cNvGrpSpPr>
          <a:grpSpLocks/>
        </xdr:cNvGrpSpPr>
      </xdr:nvGrpSpPr>
      <xdr:grpSpPr bwMode="auto">
        <a:xfrm>
          <a:off x="5318449" y="3323836"/>
          <a:ext cx="0" cy="108663"/>
          <a:chOff x="5475762" y="47760700"/>
          <a:chExt cx="314325" cy="230209"/>
        </a:xfrm>
      </xdr:grpSpPr>
      <xdr:cxnSp macro="">
        <xdr:nvCxnSpPr>
          <xdr:cNvPr id="151" name="Straight Connector 150">
            <a:extLst>
              <a:ext uri="{FF2B5EF4-FFF2-40B4-BE49-F238E27FC236}">
                <a16:creationId xmlns:a16="http://schemas.microsoft.com/office/drawing/2014/main" id="{4EB328BD-2FBD-D45C-0A70-B1565433855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2" name="Straight Connector 529">
            <a:extLst>
              <a:ext uri="{FF2B5EF4-FFF2-40B4-BE49-F238E27FC236}">
                <a16:creationId xmlns:a16="http://schemas.microsoft.com/office/drawing/2014/main" id="{C72DB283-F7B1-B8B8-BF9D-F4262B32A0A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3" name="Straight Connector 531">
            <a:extLst>
              <a:ext uri="{FF2B5EF4-FFF2-40B4-BE49-F238E27FC236}">
                <a16:creationId xmlns:a16="http://schemas.microsoft.com/office/drawing/2014/main" id="{3EF579D5-F28D-75B5-E463-7175DCD1D5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4" name="Straight Connector 533">
            <a:extLst>
              <a:ext uri="{FF2B5EF4-FFF2-40B4-BE49-F238E27FC236}">
                <a16:creationId xmlns:a16="http://schemas.microsoft.com/office/drawing/2014/main" id="{F10810D4-F45B-976B-187E-31917AB1D67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5" name="Straight Connector 535">
            <a:extLst>
              <a:ext uri="{FF2B5EF4-FFF2-40B4-BE49-F238E27FC236}">
                <a16:creationId xmlns:a16="http://schemas.microsoft.com/office/drawing/2014/main" id="{6499DD87-797F-AC27-6959-40CC439D5E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 name="Straight Connector 537">
            <a:extLst>
              <a:ext uri="{FF2B5EF4-FFF2-40B4-BE49-F238E27FC236}">
                <a16:creationId xmlns:a16="http://schemas.microsoft.com/office/drawing/2014/main" id="{E5EA57D8-2D06-6003-C517-CA38171B4BC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57" name="Group 1008">
          <a:extLst>
            <a:ext uri="{FF2B5EF4-FFF2-40B4-BE49-F238E27FC236}">
              <a16:creationId xmlns:a16="http://schemas.microsoft.com/office/drawing/2014/main" id="{1C6619B3-5469-4605-940B-D5494EEFBC3F}"/>
            </a:ext>
          </a:extLst>
        </xdr:cNvPr>
        <xdr:cNvGrpSpPr>
          <a:grpSpLocks/>
        </xdr:cNvGrpSpPr>
      </xdr:nvGrpSpPr>
      <xdr:grpSpPr bwMode="auto">
        <a:xfrm>
          <a:off x="5318449" y="3323836"/>
          <a:ext cx="0" cy="108663"/>
          <a:chOff x="5475762" y="47760700"/>
          <a:chExt cx="314325" cy="230209"/>
        </a:xfrm>
      </xdr:grpSpPr>
      <xdr:cxnSp macro="">
        <xdr:nvCxnSpPr>
          <xdr:cNvPr id="158" name="Straight Connector 157">
            <a:extLst>
              <a:ext uri="{FF2B5EF4-FFF2-40B4-BE49-F238E27FC236}">
                <a16:creationId xmlns:a16="http://schemas.microsoft.com/office/drawing/2014/main" id="{15BDBA6F-A9AC-CA07-A3B9-93DB2BBD84F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9" name="Straight Connector 529">
            <a:extLst>
              <a:ext uri="{FF2B5EF4-FFF2-40B4-BE49-F238E27FC236}">
                <a16:creationId xmlns:a16="http://schemas.microsoft.com/office/drawing/2014/main" id="{FFDC5D0F-5D82-D281-AF2E-B5453B22D53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0" name="Straight Connector 531">
            <a:extLst>
              <a:ext uri="{FF2B5EF4-FFF2-40B4-BE49-F238E27FC236}">
                <a16:creationId xmlns:a16="http://schemas.microsoft.com/office/drawing/2014/main" id="{6DBE0AE7-701F-B362-8539-2DD251BCDAF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1" name="Straight Connector 533">
            <a:extLst>
              <a:ext uri="{FF2B5EF4-FFF2-40B4-BE49-F238E27FC236}">
                <a16:creationId xmlns:a16="http://schemas.microsoft.com/office/drawing/2014/main" id="{B1FFFD69-A5CB-A7FB-426B-1E59A90AC5C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2" name="Straight Connector 535">
            <a:extLst>
              <a:ext uri="{FF2B5EF4-FFF2-40B4-BE49-F238E27FC236}">
                <a16:creationId xmlns:a16="http://schemas.microsoft.com/office/drawing/2014/main" id="{06B46E77-1E8F-44EF-347F-475C75D670F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3" name="Straight Connector 537">
            <a:extLst>
              <a:ext uri="{FF2B5EF4-FFF2-40B4-BE49-F238E27FC236}">
                <a16:creationId xmlns:a16="http://schemas.microsoft.com/office/drawing/2014/main" id="{2D875F16-D4CD-8D63-11E5-3967D549AB5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64" name="Group 1008">
          <a:extLst>
            <a:ext uri="{FF2B5EF4-FFF2-40B4-BE49-F238E27FC236}">
              <a16:creationId xmlns:a16="http://schemas.microsoft.com/office/drawing/2014/main" id="{C91D8212-C37D-477B-9EFC-D6EF150B2E11}"/>
            </a:ext>
          </a:extLst>
        </xdr:cNvPr>
        <xdr:cNvGrpSpPr>
          <a:grpSpLocks/>
        </xdr:cNvGrpSpPr>
      </xdr:nvGrpSpPr>
      <xdr:grpSpPr bwMode="auto">
        <a:xfrm>
          <a:off x="5318449" y="3323836"/>
          <a:ext cx="0" cy="108663"/>
          <a:chOff x="5475762" y="47760700"/>
          <a:chExt cx="314325" cy="230209"/>
        </a:xfrm>
      </xdr:grpSpPr>
      <xdr:cxnSp macro="">
        <xdr:nvCxnSpPr>
          <xdr:cNvPr id="165" name="Straight Connector 164">
            <a:extLst>
              <a:ext uri="{FF2B5EF4-FFF2-40B4-BE49-F238E27FC236}">
                <a16:creationId xmlns:a16="http://schemas.microsoft.com/office/drawing/2014/main" id="{FA8B71DF-078A-1D15-8C99-CB8F5B1AB94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529">
            <a:extLst>
              <a:ext uri="{FF2B5EF4-FFF2-40B4-BE49-F238E27FC236}">
                <a16:creationId xmlns:a16="http://schemas.microsoft.com/office/drawing/2014/main" id="{3084FAEB-5029-E900-D385-C1D4E319E47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7" name="Straight Connector 531">
            <a:extLst>
              <a:ext uri="{FF2B5EF4-FFF2-40B4-BE49-F238E27FC236}">
                <a16:creationId xmlns:a16="http://schemas.microsoft.com/office/drawing/2014/main" id="{1149CA70-3E42-31DD-4C6D-9A5F380A940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8" name="Straight Connector 533">
            <a:extLst>
              <a:ext uri="{FF2B5EF4-FFF2-40B4-BE49-F238E27FC236}">
                <a16:creationId xmlns:a16="http://schemas.microsoft.com/office/drawing/2014/main" id="{00660B0F-8071-F9A8-A697-45AC2E51D56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9" name="Straight Connector 535">
            <a:extLst>
              <a:ext uri="{FF2B5EF4-FFF2-40B4-BE49-F238E27FC236}">
                <a16:creationId xmlns:a16="http://schemas.microsoft.com/office/drawing/2014/main" id="{17E3F289-8B59-D553-9655-B57774FF25B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 name="Straight Connector 537">
            <a:extLst>
              <a:ext uri="{FF2B5EF4-FFF2-40B4-BE49-F238E27FC236}">
                <a16:creationId xmlns:a16="http://schemas.microsoft.com/office/drawing/2014/main" id="{14F60612-BF73-D3FD-8FA1-565DAB89664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71" name="Group 1008">
          <a:extLst>
            <a:ext uri="{FF2B5EF4-FFF2-40B4-BE49-F238E27FC236}">
              <a16:creationId xmlns:a16="http://schemas.microsoft.com/office/drawing/2014/main" id="{27BCFC7A-3AE8-41F9-87C3-84DD97D7CDA1}"/>
            </a:ext>
          </a:extLst>
        </xdr:cNvPr>
        <xdr:cNvGrpSpPr>
          <a:grpSpLocks/>
        </xdr:cNvGrpSpPr>
      </xdr:nvGrpSpPr>
      <xdr:grpSpPr bwMode="auto">
        <a:xfrm>
          <a:off x="5318449" y="3323836"/>
          <a:ext cx="0" cy="108663"/>
          <a:chOff x="5475762" y="47760700"/>
          <a:chExt cx="314325" cy="230209"/>
        </a:xfrm>
      </xdr:grpSpPr>
      <xdr:cxnSp macro="">
        <xdr:nvCxnSpPr>
          <xdr:cNvPr id="172" name="Straight Connector 171">
            <a:extLst>
              <a:ext uri="{FF2B5EF4-FFF2-40B4-BE49-F238E27FC236}">
                <a16:creationId xmlns:a16="http://schemas.microsoft.com/office/drawing/2014/main" id="{82AAFBD9-93A7-D091-5915-55DB541CC96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3" name="Straight Connector 529">
            <a:extLst>
              <a:ext uri="{FF2B5EF4-FFF2-40B4-BE49-F238E27FC236}">
                <a16:creationId xmlns:a16="http://schemas.microsoft.com/office/drawing/2014/main" id="{E457ED5E-FFF0-938C-334F-1E2350A51EC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4" name="Straight Connector 531">
            <a:extLst>
              <a:ext uri="{FF2B5EF4-FFF2-40B4-BE49-F238E27FC236}">
                <a16:creationId xmlns:a16="http://schemas.microsoft.com/office/drawing/2014/main" id="{0468F1FA-C273-CDCE-377B-956176358F9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5" name="Straight Connector 533">
            <a:extLst>
              <a:ext uri="{FF2B5EF4-FFF2-40B4-BE49-F238E27FC236}">
                <a16:creationId xmlns:a16="http://schemas.microsoft.com/office/drawing/2014/main" id="{533DF063-2D91-9EAD-2826-5B3A68E720C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6" name="Straight Connector 535">
            <a:extLst>
              <a:ext uri="{FF2B5EF4-FFF2-40B4-BE49-F238E27FC236}">
                <a16:creationId xmlns:a16="http://schemas.microsoft.com/office/drawing/2014/main" id="{6094D143-0204-81C4-6E26-ADC2EE1DF48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 name="Straight Connector 537">
            <a:extLst>
              <a:ext uri="{FF2B5EF4-FFF2-40B4-BE49-F238E27FC236}">
                <a16:creationId xmlns:a16="http://schemas.microsoft.com/office/drawing/2014/main" id="{8939AAA9-193F-CD8E-6E90-E2B0B77C97E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78" name="Group 1008">
          <a:extLst>
            <a:ext uri="{FF2B5EF4-FFF2-40B4-BE49-F238E27FC236}">
              <a16:creationId xmlns:a16="http://schemas.microsoft.com/office/drawing/2014/main" id="{BE9E6BCB-EF79-4C13-A4D8-A2E3DD99A988}"/>
            </a:ext>
          </a:extLst>
        </xdr:cNvPr>
        <xdr:cNvGrpSpPr>
          <a:grpSpLocks/>
        </xdr:cNvGrpSpPr>
      </xdr:nvGrpSpPr>
      <xdr:grpSpPr bwMode="auto">
        <a:xfrm>
          <a:off x="5318449" y="3323836"/>
          <a:ext cx="0" cy="108663"/>
          <a:chOff x="5475762" y="47760700"/>
          <a:chExt cx="314325" cy="230209"/>
        </a:xfrm>
      </xdr:grpSpPr>
      <xdr:cxnSp macro="">
        <xdr:nvCxnSpPr>
          <xdr:cNvPr id="179" name="Straight Connector 178">
            <a:extLst>
              <a:ext uri="{FF2B5EF4-FFF2-40B4-BE49-F238E27FC236}">
                <a16:creationId xmlns:a16="http://schemas.microsoft.com/office/drawing/2014/main" id="{F3FC9C6A-2285-190A-25A8-77C48A7DE05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0" name="Straight Connector 529">
            <a:extLst>
              <a:ext uri="{FF2B5EF4-FFF2-40B4-BE49-F238E27FC236}">
                <a16:creationId xmlns:a16="http://schemas.microsoft.com/office/drawing/2014/main" id="{28045E32-1DCE-BE9F-196B-E176CEC1F8D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1" name="Straight Connector 531">
            <a:extLst>
              <a:ext uri="{FF2B5EF4-FFF2-40B4-BE49-F238E27FC236}">
                <a16:creationId xmlns:a16="http://schemas.microsoft.com/office/drawing/2014/main" id="{1C33B832-AC39-8A65-B173-A2C9DE80A51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2" name="Straight Connector 533">
            <a:extLst>
              <a:ext uri="{FF2B5EF4-FFF2-40B4-BE49-F238E27FC236}">
                <a16:creationId xmlns:a16="http://schemas.microsoft.com/office/drawing/2014/main" id="{B88F3F3B-9522-B749-5292-B593F8335F1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3" name="Straight Connector 535">
            <a:extLst>
              <a:ext uri="{FF2B5EF4-FFF2-40B4-BE49-F238E27FC236}">
                <a16:creationId xmlns:a16="http://schemas.microsoft.com/office/drawing/2014/main" id="{2DB5078E-7FF0-EBAE-B499-8691B5EBD3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4" name="Straight Connector 537">
            <a:extLst>
              <a:ext uri="{FF2B5EF4-FFF2-40B4-BE49-F238E27FC236}">
                <a16:creationId xmlns:a16="http://schemas.microsoft.com/office/drawing/2014/main" id="{0565DC5E-ACD6-EE34-A894-C00C981BE8E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85" name="Group 1008">
          <a:extLst>
            <a:ext uri="{FF2B5EF4-FFF2-40B4-BE49-F238E27FC236}">
              <a16:creationId xmlns:a16="http://schemas.microsoft.com/office/drawing/2014/main" id="{96CBA8B7-CC7E-44E6-B039-F46C9EE52DF4}"/>
            </a:ext>
          </a:extLst>
        </xdr:cNvPr>
        <xdr:cNvGrpSpPr>
          <a:grpSpLocks/>
        </xdr:cNvGrpSpPr>
      </xdr:nvGrpSpPr>
      <xdr:grpSpPr bwMode="auto">
        <a:xfrm>
          <a:off x="5318449" y="3323836"/>
          <a:ext cx="0" cy="108663"/>
          <a:chOff x="5475762" y="47760700"/>
          <a:chExt cx="314325" cy="230209"/>
        </a:xfrm>
      </xdr:grpSpPr>
      <xdr:cxnSp macro="">
        <xdr:nvCxnSpPr>
          <xdr:cNvPr id="186" name="Straight Connector 185">
            <a:extLst>
              <a:ext uri="{FF2B5EF4-FFF2-40B4-BE49-F238E27FC236}">
                <a16:creationId xmlns:a16="http://schemas.microsoft.com/office/drawing/2014/main" id="{091D294E-847B-5394-F5F0-1DBA2740366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7" name="Straight Connector 529">
            <a:extLst>
              <a:ext uri="{FF2B5EF4-FFF2-40B4-BE49-F238E27FC236}">
                <a16:creationId xmlns:a16="http://schemas.microsoft.com/office/drawing/2014/main" id="{264E0963-4659-290B-065A-E113FA5039F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8" name="Straight Connector 531">
            <a:extLst>
              <a:ext uri="{FF2B5EF4-FFF2-40B4-BE49-F238E27FC236}">
                <a16:creationId xmlns:a16="http://schemas.microsoft.com/office/drawing/2014/main" id="{FFBB9B48-3A03-C71C-3E29-91B031BE71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9" name="Straight Connector 533">
            <a:extLst>
              <a:ext uri="{FF2B5EF4-FFF2-40B4-BE49-F238E27FC236}">
                <a16:creationId xmlns:a16="http://schemas.microsoft.com/office/drawing/2014/main" id="{4B69B8B3-F15C-CA85-0BEE-E792E0FC25A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0" name="Straight Connector 535">
            <a:extLst>
              <a:ext uri="{FF2B5EF4-FFF2-40B4-BE49-F238E27FC236}">
                <a16:creationId xmlns:a16="http://schemas.microsoft.com/office/drawing/2014/main" id="{E0D0A8DE-C2FE-2110-97A9-33BF4A1CE0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1" name="Straight Connector 537">
            <a:extLst>
              <a:ext uri="{FF2B5EF4-FFF2-40B4-BE49-F238E27FC236}">
                <a16:creationId xmlns:a16="http://schemas.microsoft.com/office/drawing/2014/main" id="{074A51D6-EB95-765A-475D-7B66820B884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92" name="Group 1008">
          <a:extLst>
            <a:ext uri="{FF2B5EF4-FFF2-40B4-BE49-F238E27FC236}">
              <a16:creationId xmlns:a16="http://schemas.microsoft.com/office/drawing/2014/main" id="{F96D15EA-C6EA-4494-A46E-30C12613B18F}"/>
            </a:ext>
          </a:extLst>
        </xdr:cNvPr>
        <xdr:cNvGrpSpPr>
          <a:grpSpLocks/>
        </xdr:cNvGrpSpPr>
      </xdr:nvGrpSpPr>
      <xdr:grpSpPr bwMode="auto">
        <a:xfrm>
          <a:off x="5318449" y="3323836"/>
          <a:ext cx="0" cy="108663"/>
          <a:chOff x="5475762" y="47760700"/>
          <a:chExt cx="314325" cy="230209"/>
        </a:xfrm>
      </xdr:grpSpPr>
      <xdr:cxnSp macro="">
        <xdr:nvCxnSpPr>
          <xdr:cNvPr id="193" name="Straight Connector 192">
            <a:extLst>
              <a:ext uri="{FF2B5EF4-FFF2-40B4-BE49-F238E27FC236}">
                <a16:creationId xmlns:a16="http://schemas.microsoft.com/office/drawing/2014/main" id="{B199554E-E400-C9F1-B59D-603D1E9650D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4" name="Straight Connector 529">
            <a:extLst>
              <a:ext uri="{FF2B5EF4-FFF2-40B4-BE49-F238E27FC236}">
                <a16:creationId xmlns:a16="http://schemas.microsoft.com/office/drawing/2014/main" id="{2FF7AEF2-BDC6-067F-4ECF-66BA09EF8D5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5" name="Straight Connector 531">
            <a:extLst>
              <a:ext uri="{FF2B5EF4-FFF2-40B4-BE49-F238E27FC236}">
                <a16:creationId xmlns:a16="http://schemas.microsoft.com/office/drawing/2014/main" id="{16141067-F579-72C1-9D1F-751C0B895B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6" name="Straight Connector 533">
            <a:extLst>
              <a:ext uri="{FF2B5EF4-FFF2-40B4-BE49-F238E27FC236}">
                <a16:creationId xmlns:a16="http://schemas.microsoft.com/office/drawing/2014/main" id="{3EA8CDA1-FCEC-02C2-77B9-5BB98795A4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7" name="Straight Connector 535">
            <a:extLst>
              <a:ext uri="{FF2B5EF4-FFF2-40B4-BE49-F238E27FC236}">
                <a16:creationId xmlns:a16="http://schemas.microsoft.com/office/drawing/2014/main" id="{7066A8AB-8462-3D27-88F8-E8554D34D97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8" name="Straight Connector 537">
            <a:extLst>
              <a:ext uri="{FF2B5EF4-FFF2-40B4-BE49-F238E27FC236}">
                <a16:creationId xmlns:a16="http://schemas.microsoft.com/office/drawing/2014/main" id="{DFA50059-D3C6-0069-AC7A-45ED16FEBE8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99" name="Group 1008">
          <a:extLst>
            <a:ext uri="{FF2B5EF4-FFF2-40B4-BE49-F238E27FC236}">
              <a16:creationId xmlns:a16="http://schemas.microsoft.com/office/drawing/2014/main" id="{2A24928E-45DD-4046-ABDE-AE264AEEB774}"/>
            </a:ext>
          </a:extLst>
        </xdr:cNvPr>
        <xdr:cNvGrpSpPr>
          <a:grpSpLocks/>
        </xdr:cNvGrpSpPr>
      </xdr:nvGrpSpPr>
      <xdr:grpSpPr bwMode="auto">
        <a:xfrm>
          <a:off x="5318449" y="3323836"/>
          <a:ext cx="0" cy="108663"/>
          <a:chOff x="5475762" y="47760700"/>
          <a:chExt cx="314325" cy="230209"/>
        </a:xfrm>
      </xdr:grpSpPr>
      <xdr:cxnSp macro="">
        <xdr:nvCxnSpPr>
          <xdr:cNvPr id="200" name="Straight Connector 199">
            <a:extLst>
              <a:ext uri="{FF2B5EF4-FFF2-40B4-BE49-F238E27FC236}">
                <a16:creationId xmlns:a16="http://schemas.microsoft.com/office/drawing/2014/main" id="{D9CD08B3-215B-7103-E100-1C84A627162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1" name="Straight Connector 529">
            <a:extLst>
              <a:ext uri="{FF2B5EF4-FFF2-40B4-BE49-F238E27FC236}">
                <a16:creationId xmlns:a16="http://schemas.microsoft.com/office/drawing/2014/main" id="{6154ED65-53B7-A181-67DD-851F4F464C4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2" name="Straight Connector 531">
            <a:extLst>
              <a:ext uri="{FF2B5EF4-FFF2-40B4-BE49-F238E27FC236}">
                <a16:creationId xmlns:a16="http://schemas.microsoft.com/office/drawing/2014/main" id="{E961FFC6-2629-05F0-B6B8-E1E96B4CA64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3" name="Straight Connector 533">
            <a:extLst>
              <a:ext uri="{FF2B5EF4-FFF2-40B4-BE49-F238E27FC236}">
                <a16:creationId xmlns:a16="http://schemas.microsoft.com/office/drawing/2014/main" id="{5AFCD744-A7AD-E865-67EE-D3EFAE39DE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4" name="Straight Connector 535">
            <a:extLst>
              <a:ext uri="{FF2B5EF4-FFF2-40B4-BE49-F238E27FC236}">
                <a16:creationId xmlns:a16="http://schemas.microsoft.com/office/drawing/2014/main" id="{E33A5C00-CFDD-DD05-A92D-9528A396633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5" name="Straight Connector 537">
            <a:extLst>
              <a:ext uri="{FF2B5EF4-FFF2-40B4-BE49-F238E27FC236}">
                <a16:creationId xmlns:a16="http://schemas.microsoft.com/office/drawing/2014/main" id="{3A811CC1-FB6B-BB51-31D4-64A5B6943AD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206" name="Group 1008">
          <a:extLst>
            <a:ext uri="{FF2B5EF4-FFF2-40B4-BE49-F238E27FC236}">
              <a16:creationId xmlns:a16="http://schemas.microsoft.com/office/drawing/2014/main" id="{C4004B11-92C2-4008-B5DF-3C2FCF32C107}"/>
            </a:ext>
          </a:extLst>
        </xdr:cNvPr>
        <xdr:cNvGrpSpPr>
          <a:grpSpLocks/>
        </xdr:cNvGrpSpPr>
      </xdr:nvGrpSpPr>
      <xdr:grpSpPr bwMode="auto">
        <a:xfrm>
          <a:off x="5318449" y="3323836"/>
          <a:ext cx="0" cy="108663"/>
          <a:chOff x="5475762" y="47760700"/>
          <a:chExt cx="314325" cy="230209"/>
        </a:xfrm>
      </xdr:grpSpPr>
      <xdr:cxnSp macro="">
        <xdr:nvCxnSpPr>
          <xdr:cNvPr id="207" name="Straight Connector 206">
            <a:extLst>
              <a:ext uri="{FF2B5EF4-FFF2-40B4-BE49-F238E27FC236}">
                <a16:creationId xmlns:a16="http://schemas.microsoft.com/office/drawing/2014/main" id="{685D7467-2B4B-90B4-04EE-19D49FA95DA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8" name="Straight Connector 529">
            <a:extLst>
              <a:ext uri="{FF2B5EF4-FFF2-40B4-BE49-F238E27FC236}">
                <a16:creationId xmlns:a16="http://schemas.microsoft.com/office/drawing/2014/main" id="{7D818EFD-56EF-737C-656F-47C26450E37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9" name="Straight Connector 531">
            <a:extLst>
              <a:ext uri="{FF2B5EF4-FFF2-40B4-BE49-F238E27FC236}">
                <a16:creationId xmlns:a16="http://schemas.microsoft.com/office/drawing/2014/main" id="{8CF02737-6779-E84C-4DAF-A6F10BD7B54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0" name="Straight Connector 533">
            <a:extLst>
              <a:ext uri="{FF2B5EF4-FFF2-40B4-BE49-F238E27FC236}">
                <a16:creationId xmlns:a16="http://schemas.microsoft.com/office/drawing/2014/main" id="{160741B7-DC93-D5C0-8871-A3BA3A3C2A2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1" name="Straight Connector 535">
            <a:extLst>
              <a:ext uri="{FF2B5EF4-FFF2-40B4-BE49-F238E27FC236}">
                <a16:creationId xmlns:a16="http://schemas.microsoft.com/office/drawing/2014/main" id="{CBE1FA5A-BDC1-B279-FCCE-9EEA623CACD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2" name="Straight Connector 537">
            <a:extLst>
              <a:ext uri="{FF2B5EF4-FFF2-40B4-BE49-F238E27FC236}">
                <a16:creationId xmlns:a16="http://schemas.microsoft.com/office/drawing/2014/main" id="{8AFA039C-A469-CB8D-EB9A-AA75A3807BF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13" name="Group 1008">
          <a:extLst>
            <a:ext uri="{FF2B5EF4-FFF2-40B4-BE49-F238E27FC236}">
              <a16:creationId xmlns:a16="http://schemas.microsoft.com/office/drawing/2014/main" id="{31057378-4BAF-4355-AEEE-6F22FE14D286}"/>
            </a:ext>
          </a:extLst>
        </xdr:cNvPr>
        <xdr:cNvGrpSpPr>
          <a:grpSpLocks/>
        </xdr:cNvGrpSpPr>
      </xdr:nvGrpSpPr>
      <xdr:grpSpPr bwMode="auto">
        <a:xfrm>
          <a:off x="1897224" y="4933367"/>
          <a:ext cx="0" cy="108663"/>
          <a:chOff x="5475762" y="47760700"/>
          <a:chExt cx="314325" cy="230209"/>
        </a:xfrm>
      </xdr:grpSpPr>
      <xdr:cxnSp macro="">
        <xdr:nvCxnSpPr>
          <xdr:cNvPr id="214" name="Straight Connector 213">
            <a:extLst>
              <a:ext uri="{FF2B5EF4-FFF2-40B4-BE49-F238E27FC236}">
                <a16:creationId xmlns:a16="http://schemas.microsoft.com/office/drawing/2014/main" id="{1CFF60B3-EA96-B84F-315C-470671A3137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5" name="Straight Connector 529">
            <a:extLst>
              <a:ext uri="{FF2B5EF4-FFF2-40B4-BE49-F238E27FC236}">
                <a16:creationId xmlns:a16="http://schemas.microsoft.com/office/drawing/2014/main" id="{AD645BA4-0C97-59D3-DB7A-4CF16AEEEA9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6" name="Straight Connector 531">
            <a:extLst>
              <a:ext uri="{FF2B5EF4-FFF2-40B4-BE49-F238E27FC236}">
                <a16:creationId xmlns:a16="http://schemas.microsoft.com/office/drawing/2014/main" id="{B5F8F99A-06EA-E57F-42D9-89F9CC290B5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7" name="Straight Connector 533">
            <a:extLst>
              <a:ext uri="{FF2B5EF4-FFF2-40B4-BE49-F238E27FC236}">
                <a16:creationId xmlns:a16="http://schemas.microsoft.com/office/drawing/2014/main" id="{1E39DF2D-5FA6-44C2-030E-EFA48D016B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8" name="Straight Connector 535">
            <a:extLst>
              <a:ext uri="{FF2B5EF4-FFF2-40B4-BE49-F238E27FC236}">
                <a16:creationId xmlns:a16="http://schemas.microsoft.com/office/drawing/2014/main" id="{25DB4E3A-74D4-07DF-4712-1F1345DBD6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9" name="Straight Connector 537">
            <a:extLst>
              <a:ext uri="{FF2B5EF4-FFF2-40B4-BE49-F238E27FC236}">
                <a16:creationId xmlns:a16="http://schemas.microsoft.com/office/drawing/2014/main" id="{E9D09A57-E839-5A86-DB1D-919EE6B382B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20" name="Group 1008">
          <a:extLst>
            <a:ext uri="{FF2B5EF4-FFF2-40B4-BE49-F238E27FC236}">
              <a16:creationId xmlns:a16="http://schemas.microsoft.com/office/drawing/2014/main" id="{E91FD923-52F0-40CF-ACCA-DA63A2968611}"/>
            </a:ext>
          </a:extLst>
        </xdr:cNvPr>
        <xdr:cNvGrpSpPr>
          <a:grpSpLocks/>
        </xdr:cNvGrpSpPr>
      </xdr:nvGrpSpPr>
      <xdr:grpSpPr bwMode="auto">
        <a:xfrm>
          <a:off x="1897224" y="4933367"/>
          <a:ext cx="0" cy="108663"/>
          <a:chOff x="5475762" y="47760700"/>
          <a:chExt cx="314325" cy="230209"/>
        </a:xfrm>
      </xdr:grpSpPr>
      <xdr:cxnSp macro="">
        <xdr:nvCxnSpPr>
          <xdr:cNvPr id="221" name="Straight Connector 220">
            <a:extLst>
              <a:ext uri="{FF2B5EF4-FFF2-40B4-BE49-F238E27FC236}">
                <a16:creationId xmlns:a16="http://schemas.microsoft.com/office/drawing/2014/main" id="{96D6A082-6444-8E8F-70BB-1E2A162AED8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2" name="Straight Connector 529">
            <a:extLst>
              <a:ext uri="{FF2B5EF4-FFF2-40B4-BE49-F238E27FC236}">
                <a16:creationId xmlns:a16="http://schemas.microsoft.com/office/drawing/2014/main" id="{F8D73BE3-9FE3-36AC-270A-177395427A2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3" name="Straight Connector 531">
            <a:extLst>
              <a:ext uri="{FF2B5EF4-FFF2-40B4-BE49-F238E27FC236}">
                <a16:creationId xmlns:a16="http://schemas.microsoft.com/office/drawing/2014/main" id="{FC374D9A-B08D-CD85-3880-1D0E1C6CCAE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4" name="Straight Connector 533">
            <a:extLst>
              <a:ext uri="{FF2B5EF4-FFF2-40B4-BE49-F238E27FC236}">
                <a16:creationId xmlns:a16="http://schemas.microsoft.com/office/drawing/2014/main" id="{DED67FC6-EC2C-1DD7-34C2-79B9799DBC9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5" name="Straight Connector 535">
            <a:extLst>
              <a:ext uri="{FF2B5EF4-FFF2-40B4-BE49-F238E27FC236}">
                <a16:creationId xmlns:a16="http://schemas.microsoft.com/office/drawing/2014/main" id="{DC9C4F12-7E7D-7766-DD02-EE012248F99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6" name="Straight Connector 537">
            <a:extLst>
              <a:ext uri="{FF2B5EF4-FFF2-40B4-BE49-F238E27FC236}">
                <a16:creationId xmlns:a16="http://schemas.microsoft.com/office/drawing/2014/main" id="{DF186C82-596D-7AFD-7268-C7E6720C479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27" name="Group 1008">
          <a:extLst>
            <a:ext uri="{FF2B5EF4-FFF2-40B4-BE49-F238E27FC236}">
              <a16:creationId xmlns:a16="http://schemas.microsoft.com/office/drawing/2014/main" id="{374376F9-FEBD-4F58-A8CE-339A9BE8911B}"/>
            </a:ext>
          </a:extLst>
        </xdr:cNvPr>
        <xdr:cNvGrpSpPr>
          <a:grpSpLocks/>
        </xdr:cNvGrpSpPr>
      </xdr:nvGrpSpPr>
      <xdr:grpSpPr bwMode="auto">
        <a:xfrm>
          <a:off x="1897224" y="4933367"/>
          <a:ext cx="0" cy="108663"/>
          <a:chOff x="5475762" y="47760700"/>
          <a:chExt cx="314325" cy="230209"/>
        </a:xfrm>
      </xdr:grpSpPr>
      <xdr:cxnSp macro="">
        <xdr:nvCxnSpPr>
          <xdr:cNvPr id="228" name="Straight Connector 227">
            <a:extLst>
              <a:ext uri="{FF2B5EF4-FFF2-40B4-BE49-F238E27FC236}">
                <a16:creationId xmlns:a16="http://schemas.microsoft.com/office/drawing/2014/main" id="{7DAB8BD6-C738-3468-23BE-07C09220B5B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9" name="Straight Connector 529">
            <a:extLst>
              <a:ext uri="{FF2B5EF4-FFF2-40B4-BE49-F238E27FC236}">
                <a16:creationId xmlns:a16="http://schemas.microsoft.com/office/drawing/2014/main" id="{C50347ED-973D-45EE-393E-67792F14DDA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0" name="Straight Connector 531">
            <a:extLst>
              <a:ext uri="{FF2B5EF4-FFF2-40B4-BE49-F238E27FC236}">
                <a16:creationId xmlns:a16="http://schemas.microsoft.com/office/drawing/2014/main" id="{90A0407E-2850-38E4-A7BD-D8664098780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1" name="Straight Connector 533">
            <a:extLst>
              <a:ext uri="{FF2B5EF4-FFF2-40B4-BE49-F238E27FC236}">
                <a16:creationId xmlns:a16="http://schemas.microsoft.com/office/drawing/2014/main" id="{F3DF12AE-A6FE-BAF6-DBF3-F9EF62691A7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2" name="Straight Connector 535">
            <a:extLst>
              <a:ext uri="{FF2B5EF4-FFF2-40B4-BE49-F238E27FC236}">
                <a16:creationId xmlns:a16="http://schemas.microsoft.com/office/drawing/2014/main" id="{A837ADE4-EDD1-3AFD-9130-CE23A3B7C46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3" name="Straight Connector 537">
            <a:extLst>
              <a:ext uri="{FF2B5EF4-FFF2-40B4-BE49-F238E27FC236}">
                <a16:creationId xmlns:a16="http://schemas.microsoft.com/office/drawing/2014/main" id="{572AD0D2-DE89-1D70-11DB-779065606E9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34" name="Group 1008">
          <a:extLst>
            <a:ext uri="{FF2B5EF4-FFF2-40B4-BE49-F238E27FC236}">
              <a16:creationId xmlns:a16="http://schemas.microsoft.com/office/drawing/2014/main" id="{64A4684B-8121-4E4A-A475-1487A1FCEE19}"/>
            </a:ext>
          </a:extLst>
        </xdr:cNvPr>
        <xdr:cNvGrpSpPr>
          <a:grpSpLocks/>
        </xdr:cNvGrpSpPr>
      </xdr:nvGrpSpPr>
      <xdr:grpSpPr bwMode="auto">
        <a:xfrm>
          <a:off x="1897224" y="4933367"/>
          <a:ext cx="0" cy="108663"/>
          <a:chOff x="5475762" y="47760700"/>
          <a:chExt cx="314325" cy="230209"/>
        </a:xfrm>
      </xdr:grpSpPr>
      <xdr:cxnSp macro="">
        <xdr:nvCxnSpPr>
          <xdr:cNvPr id="235" name="Straight Connector 234">
            <a:extLst>
              <a:ext uri="{FF2B5EF4-FFF2-40B4-BE49-F238E27FC236}">
                <a16:creationId xmlns:a16="http://schemas.microsoft.com/office/drawing/2014/main" id="{774D39AE-540B-8640-B763-2DE3EC746D4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6" name="Straight Connector 529">
            <a:extLst>
              <a:ext uri="{FF2B5EF4-FFF2-40B4-BE49-F238E27FC236}">
                <a16:creationId xmlns:a16="http://schemas.microsoft.com/office/drawing/2014/main" id="{A059F5BD-6643-5825-FBD5-977D5F9BE69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7" name="Straight Connector 531">
            <a:extLst>
              <a:ext uri="{FF2B5EF4-FFF2-40B4-BE49-F238E27FC236}">
                <a16:creationId xmlns:a16="http://schemas.microsoft.com/office/drawing/2014/main" id="{E1C52B39-1BA3-C9CA-06CF-9E7C406A1F5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8" name="Straight Connector 533">
            <a:extLst>
              <a:ext uri="{FF2B5EF4-FFF2-40B4-BE49-F238E27FC236}">
                <a16:creationId xmlns:a16="http://schemas.microsoft.com/office/drawing/2014/main" id="{294CFC99-D29F-BE26-C011-27FD3BF19C1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9" name="Straight Connector 535">
            <a:extLst>
              <a:ext uri="{FF2B5EF4-FFF2-40B4-BE49-F238E27FC236}">
                <a16:creationId xmlns:a16="http://schemas.microsoft.com/office/drawing/2014/main" id="{817260AA-3B77-4BE2-70AF-937CE32037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0" name="Straight Connector 537">
            <a:extLst>
              <a:ext uri="{FF2B5EF4-FFF2-40B4-BE49-F238E27FC236}">
                <a16:creationId xmlns:a16="http://schemas.microsoft.com/office/drawing/2014/main" id="{B565E96D-36F5-07D0-DE9A-8F61C7A5F7F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41" name="Group 1008">
          <a:extLst>
            <a:ext uri="{FF2B5EF4-FFF2-40B4-BE49-F238E27FC236}">
              <a16:creationId xmlns:a16="http://schemas.microsoft.com/office/drawing/2014/main" id="{C0C79BE2-6B0F-4253-B3FB-7C5E3BF8B2ED}"/>
            </a:ext>
          </a:extLst>
        </xdr:cNvPr>
        <xdr:cNvGrpSpPr>
          <a:grpSpLocks/>
        </xdr:cNvGrpSpPr>
      </xdr:nvGrpSpPr>
      <xdr:grpSpPr bwMode="auto">
        <a:xfrm>
          <a:off x="1897224" y="4933367"/>
          <a:ext cx="0" cy="108663"/>
          <a:chOff x="5475762" y="47760700"/>
          <a:chExt cx="314325" cy="230209"/>
        </a:xfrm>
      </xdr:grpSpPr>
      <xdr:cxnSp macro="">
        <xdr:nvCxnSpPr>
          <xdr:cNvPr id="242" name="Straight Connector 241">
            <a:extLst>
              <a:ext uri="{FF2B5EF4-FFF2-40B4-BE49-F238E27FC236}">
                <a16:creationId xmlns:a16="http://schemas.microsoft.com/office/drawing/2014/main" id="{E7ADE3FB-3F17-AFD8-CA6F-12399A80DEB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3" name="Straight Connector 529">
            <a:extLst>
              <a:ext uri="{FF2B5EF4-FFF2-40B4-BE49-F238E27FC236}">
                <a16:creationId xmlns:a16="http://schemas.microsoft.com/office/drawing/2014/main" id="{A55B4C88-11E8-E4BA-F1D7-DE720349A79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4" name="Straight Connector 531">
            <a:extLst>
              <a:ext uri="{FF2B5EF4-FFF2-40B4-BE49-F238E27FC236}">
                <a16:creationId xmlns:a16="http://schemas.microsoft.com/office/drawing/2014/main" id="{FE9C4C66-DF6F-26D1-67E3-972F3A3338A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5" name="Straight Connector 533">
            <a:extLst>
              <a:ext uri="{FF2B5EF4-FFF2-40B4-BE49-F238E27FC236}">
                <a16:creationId xmlns:a16="http://schemas.microsoft.com/office/drawing/2014/main" id="{1E21DC95-3F5F-3960-C363-D8FC6E06590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6" name="Straight Connector 535">
            <a:extLst>
              <a:ext uri="{FF2B5EF4-FFF2-40B4-BE49-F238E27FC236}">
                <a16:creationId xmlns:a16="http://schemas.microsoft.com/office/drawing/2014/main" id="{AFBD5E1B-9403-38C5-606C-D31708DC81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7" name="Straight Connector 537">
            <a:extLst>
              <a:ext uri="{FF2B5EF4-FFF2-40B4-BE49-F238E27FC236}">
                <a16:creationId xmlns:a16="http://schemas.microsoft.com/office/drawing/2014/main" id="{A0C8A71B-6232-62CC-565E-1EB2C63829F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48" name="Group 1008">
          <a:extLst>
            <a:ext uri="{FF2B5EF4-FFF2-40B4-BE49-F238E27FC236}">
              <a16:creationId xmlns:a16="http://schemas.microsoft.com/office/drawing/2014/main" id="{8A64D648-B8BE-4DD6-8677-1AE5FA7A5B00}"/>
            </a:ext>
          </a:extLst>
        </xdr:cNvPr>
        <xdr:cNvGrpSpPr>
          <a:grpSpLocks/>
        </xdr:cNvGrpSpPr>
      </xdr:nvGrpSpPr>
      <xdr:grpSpPr bwMode="auto">
        <a:xfrm>
          <a:off x="1897224" y="4933367"/>
          <a:ext cx="0" cy="108663"/>
          <a:chOff x="5475762" y="47760700"/>
          <a:chExt cx="314325" cy="230209"/>
        </a:xfrm>
      </xdr:grpSpPr>
      <xdr:cxnSp macro="">
        <xdr:nvCxnSpPr>
          <xdr:cNvPr id="249" name="Straight Connector 248">
            <a:extLst>
              <a:ext uri="{FF2B5EF4-FFF2-40B4-BE49-F238E27FC236}">
                <a16:creationId xmlns:a16="http://schemas.microsoft.com/office/drawing/2014/main" id="{B34A27EB-F30F-9A02-EF80-EA910FBA329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0" name="Straight Connector 529">
            <a:extLst>
              <a:ext uri="{FF2B5EF4-FFF2-40B4-BE49-F238E27FC236}">
                <a16:creationId xmlns:a16="http://schemas.microsoft.com/office/drawing/2014/main" id="{07D0807D-2C17-4BC9-880D-7DE91B6B2F4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1" name="Straight Connector 531">
            <a:extLst>
              <a:ext uri="{FF2B5EF4-FFF2-40B4-BE49-F238E27FC236}">
                <a16:creationId xmlns:a16="http://schemas.microsoft.com/office/drawing/2014/main" id="{BDD9B67D-901D-58CB-62CB-A811D2EFC49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2" name="Straight Connector 533">
            <a:extLst>
              <a:ext uri="{FF2B5EF4-FFF2-40B4-BE49-F238E27FC236}">
                <a16:creationId xmlns:a16="http://schemas.microsoft.com/office/drawing/2014/main" id="{FE37E984-0AEE-F12F-1535-D5351DFEBB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3" name="Straight Connector 535">
            <a:extLst>
              <a:ext uri="{FF2B5EF4-FFF2-40B4-BE49-F238E27FC236}">
                <a16:creationId xmlns:a16="http://schemas.microsoft.com/office/drawing/2014/main" id="{70A4B41C-E45B-4A06-EDF7-3766F460612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4" name="Straight Connector 537">
            <a:extLst>
              <a:ext uri="{FF2B5EF4-FFF2-40B4-BE49-F238E27FC236}">
                <a16:creationId xmlns:a16="http://schemas.microsoft.com/office/drawing/2014/main" id="{8F2F8B5A-6316-3DB2-4E15-E27B5F1645E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55" name="Group 1008">
          <a:extLst>
            <a:ext uri="{FF2B5EF4-FFF2-40B4-BE49-F238E27FC236}">
              <a16:creationId xmlns:a16="http://schemas.microsoft.com/office/drawing/2014/main" id="{9342DB68-75F7-46DC-8C4D-29AECB1FB3EA}"/>
            </a:ext>
          </a:extLst>
        </xdr:cNvPr>
        <xdr:cNvGrpSpPr>
          <a:grpSpLocks/>
        </xdr:cNvGrpSpPr>
      </xdr:nvGrpSpPr>
      <xdr:grpSpPr bwMode="auto">
        <a:xfrm>
          <a:off x="1897224" y="4933367"/>
          <a:ext cx="0" cy="108663"/>
          <a:chOff x="5475762" y="47760700"/>
          <a:chExt cx="314325" cy="230209"/>
        </a:xfrm>
      </xdr:grpSpPr>
      <xdr:cxnSp macro="">
        <xdr:nvCxnSpPr>
          <xdr:cNvPr id="256" name="Straight Connector 255">
            <a:extLst>
              <a:ext uri="{FF2B5EF4-FFF2-40B4-BE49-F238E27FC236}">
                <a16:creationId xmlns:a16="http://schemas.microsoft.com/office/drawing/2014/main" id="{E42D05F3-E9B4-2A92-5F2C-6838634F993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7" name="Straight Connector 529">
            <a:extLst>
              <a:ext uri="{FF2B5EF4-FFF2-40B4-BE49-F238E27FC236}">
                <a16:creationId xmlns:a16="http://schemas.microsoft.com/office/drawing/2014/main" id="{DA29DE67-A111-514D-1BDD-E68172F6C59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8" name="Straight Connector 531">
            <a:extLst>
              <a:ext uri="{FF2B5EF4-FFF2-40B4-BE49-F238E27FC236}">
                <a16:creationId xmlns:a16="http://schemas.microsoft.com/office/drawing/2014/main" id="{493B3E15-9AB5-35ED-053B-79B3C3EED37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9" name="Straight Connector 533">
            <a:extLst>
              <a:ext uri="{FF2B5EF4-FFF2-40B4-BE49-F238E27FC236}">
                <a16:creationId xmlns:a16="http://schemas.microsoft.com/office/drawing/2014/main" id="{90FF04EA-01B7-64B0-FFAC-7B0A495608E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0" name="Straight Connector 535">
            <a:extLst>
              <a:ext uri="{FF2B5EF4-FFF2-40B4-BE49-F238E27FC236}">
                <a16:creationId xmlns:a16="http://schemas.microsoft.com/office/drawing/2014/main" id="{2BECEFD3-9DB2-AF34-017E-FD6EA68F627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1" name="Straight Connector 537">
            <a:extLst>
              <a:ext uri="{FF2B5EF4-FFF2-40B4-BE49-F238E27FC236}">
                <a16:creationId xmlns:a16="http://schemas.microsoft.com/office/drawing/2014/main" id="{A5517D5D-35A7-EA06-ED06-39DE9701260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62" name="Group 1008">
          <a:extLst>
            <a:ext uri="{FF2B5EF4-FFF2-40B4-BE49-F238E27FC236}">
              <a16:creationId xmlns:a16="http://schemas.microsoft.com/office/drawing/2014/main" id="{A3606B4A-D89C-423C-9F08-818B9E5FB060}"/>
            </a:ext>
          </a:extLst>
        </xdr:cNvPr>
        <xdr:cNvGrpSpPr>
          <a:grpSpLocks/>
        </xdr:cNvGrpSpPr>
      </xdr:nvGrpSpPr>
      <xdr:grpSpPr bwMode="auto">
        <a:xfrm>
          <a:off x="1897224" y="4933367"/>
          <a:ext cx="0" cy="108663"/>
          <a:chOff x="5475762" y="47760700"/>
          <a:chExt cx="314325" cy="230209"/>
        </a:xfrm>
      </xdr:grpSpPr>
      <xdr:cxnSp macro="">
        <xdr:nvCxnSpPr>
          <xdr:cNvPr id="263" name="Straight Connector 262">
            <a:extLst>
              <a:ext uri="{FF2B5EF4-FFF2-40B4-BE49-F238E27FC236}">
                <a16:creationId xmlns:a16="http://schemas.microsoft.com/office/drawing/2014/main" id="{B89DEE30-98B0-5342-DBF8-B7E252AEA65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4" name="Straight Connector 529">
            <a:extLst>
              <a:ext uri="{FF2B5EF4-FFF2-40B4-BE49-F238E27FC236}">
                <a16:creationId xmlns:a16="http://schemas.microsoft.com/office/drawing/2014/main" id="{4DD98982-7F83-8DFE-89A7-B5DBB15422C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5" name="Straight Connector 531">
            <a:extLst>
              <a:ext uri="{FF2B5EF4-FFF2-40B4-BE49-F238E27FC236}">
                <a16:creationId xmlns:a16="http://schemas.microsoft.com/office/drawing/2014/main" id="{B8FC9DD3-2A25-844B-C17E-52F6807E321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6" name="Straight Connector 533">
            <a:extLst>
              <a:ext uri="{FF2B5EF4-FFF2-40B4-BE49-F238E27FC236}">
                <a16:creationId xmlns:a16="http://schemas.microsoft.com/office/drawing/2014/main" id="{1B8DEECF-34C1-C070-939E-D7DB4B116C6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 name="Straight Connector 535">
            <a:extLst>
              <a:ext uri="{FF2B5EF4-FFF2-40B4-BE49-F238E27FC236}">
                <a16:creationId xmlns:a16="http://schemas.microsoft.com/office/drawing/2014/main" id="{F33129EF-9CCA-34C0-C58E-D87EB214D71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8" name="Straight Connector 537">
            <a:extLst>
              <a:ext uri="{FF2B5EF4-FFF2-40B4-BE49-F238E27FC236}">
                <a16:creationId xmlns:a16="http://schemas.microsoft.com/office/drawing/2014/main" id="{66DAD8C9-AA5D-C509-2BBC-E8667D59BA8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69" name="Group 1008">
          <a:extLst>
            <a:ext uri="{FF2B5EF4-FFF2-40B4-BE49-F238E27FC236}">
              <a16:creationId xmlns:a16="http://schemas.microsoft.com/office/drawing/2014/main" id="{F43A774A-54E0-47BC-875A-D52AD52017FD}"/>
            </a:ext>
          </a:extLst>
        </xdr:cNvPr>
        <xdr:cNvGrpSpPr>
          <a:grpSpLocks/>
        </xdr:cNvGrpSpPr>
      </xdr:nvGrpSpPr>
      <xdr:grpSpPr bwMode="auto">
        <a:xfrm>
          <a:off x="1897224" y="4933367"/>
          <a:ext cx="0" cy="108663"/>
          <a:chOff x="5475762" y="47760700"/>
          <a:chExt cx="314325" cy="230209"/>
        </a:xfrm>
      </xdr:grpSpPr>
      <xdr:cxnSp macro="">
        <xdr:nvCxnSpPr>
          <xdr:cNvPr id="270" name="Straight Connector 269">
            <a:extLst>
              <a:ext uri="{FF2B5EF4-FFF2-40B4-BE49-F238E27FC236}">
                <a16:creationId xmlns:a16="http://schemas.microsoft.com/office/drawing/2014/main" id="{5F7B6DB5-4FF5-5AEA-AB60-7516FFEE42A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1" name="Straight Connector 529">
            <a:extLst>
              <a:ext uri="{FF2B5EF4-FFF2-40B4-BE49-F238E27FC236}">
                <a16:creationId xmlns:a16="http://schemas.microsoft.com/office/drawing/2014/main" id="{95F39E40-9769-319D-00B7-EC4B6E68638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2" name="Straight Connector 531">
            <a:extLst>
              <a:ext uri="{FF2B5EF4-FFF2-40B4-BE49-F238E27FC236}">
                <a16:creationId xmlns:a16="http://schemas.microsoft.com/office/drawing/2014/main" id="{B6E74C06-B399-7939-842B-47BA664FAA5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3" name="Straight Connector 533">
            <a:extLst>
              <a:ext uri="{FF2B5EF4-FFF2-40B4-BE49-F238E27FC236}">
                <a16:creationId xmlns:a16="http://schemas.microsoft.com/office/drawing/2014/main" id="{4D19AC14-AA5D-2E86-3EB4-95813F1A259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 name="Straight Connector 535">
            <a:extLst>
              <a:ext uri="{FF2B5EF4-FFF2-40B4-BE49-F238E27FC236}">
                <a16:creationId xmlns:a16="http://schemas.microsoft.com/office/drawing/2014/main" id="{8B08E43A-9E0C-CDF5-1FBF-D4E42B02084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5" name="Straight Connector 537">
            <a:extLst>
              <a:ext uri="{FF2B5EF4-FFF2-40B4-BE49-F238E27FC236}">
                <a16:creationId xmlns:a16="http://schemas.microsoft.com/office/drawing/2014/main" id="{85A56EF3-04C8-4C62-926D-241F069387D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76" name="Group 1008">
          <a:extLst>
            <a:ext uri="{FF2B5EF4-FFF2-40B4-BE49-F238E27FC236}">
              <a16:creationId xmlns:a16="http://schemas.microsoft.com/office/drawing/2014/main" id="{9BD8FCC0-93E9-4EF5-8BAE-FA0762200EF2}"/>
            </a:ext>
          </a:extLst>
        </xdr:cNvPr>
        <xdr:cNvGrpSpPr>
          <a:grpSpLocks/>
        </xdr:cNvGrpSpPr>
      </xdr:nvGrpSpPr>
      <xdr:grpSpPr bwMode="auto">
        <a:xfrm>
          <a:off x="1897224" y="4933367"/>
          <a:ext cx="0" cy="108663"/>
          <a:chOff x="5475762" y="47760700"/>
          <a:chExt cx="314325" cy="230209"/>
        </a:xfrm>
      </xdr:grpSpPr>
      <xdr:cxnSp macro="">
        <xdr:nvCxnSpPr>
          <xdr:cNvPr id="277" name="Straight Connector 276">
            <a:extLst>
              <a:ext uri="{FF2B5EF4-FFF2-40B4-BE49-F238E27FC236}">
                <a16:creationId xmlns:a16="http://schemas.microsoft.com/office/drawing/2014/main" id="{3DD7C125-2EC0-F64F-90C7-660941AF2C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8" name="Straight Connector 529">
            <a:extLst>
              <a:ext uri="{FF2B5EF4-FFF2-40B4-BE49-F238E27FC236}">
                <a16:creationId xmlns:a16="http://schemas.microsoft.com/office/drawing/2014/main" id="{670A2C80-0323-FB02-B847-15E039AA525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9" name="Straight Connector 531">
            <a:extLst>
              <a:ext uri="{FF2B5EF4-FFF2-40B4-BE49-F238E27FC236}">
                <a16:creationId xmlns:a16="http://schemas.microsoft.com/office/drawing/2014/main" id="{56290C54-464E-F6A4-6605-0B2304EE0CC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0" name="Straight Connector 533">
            <a:extLst>
              <a:ext uri="{FF2B5EF4-FFF2-40B4-BE49-F238E27FC236}">
                <a16:creationId xmlns:a16="http://schemas.microsoft.com/office/drawing/2014/main" id="{0AB531A8-D53E-D583-C6DA-35075D6F134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 name="Straight Connector 535">
            <a:extLst>
              <a:ext uri="{FF2B5EF4-FFF2-40B4-BE49-F238E27FC236}">
                <a16:creationId xmlns:a16="http://schemas.microsoft.com/office/drawing/2014/main" id="{CC3B546B-C4DF-D4D0-D3B5-23D62001D5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2" name="Straight Connector 537">
            <a:extLst>
              <a:ext uri="{FF2B5EF4-FFF2-40B4-BE49-F238E27FC236}">
                <a16:creationId xmlns:a16="http://schemas.microsoft.com/office/drawing/2014/main" id="{258BEBB3-3937-ADFE-1A04-30370EAD130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83" name="Group 1008">
          <a:extLst>
            <a:ext uri="{FF2B5EF4-FFF2-40B4-BE49-F238E27FC236}">
              <a16:creationId xmlns:a16="http://schemas.microsoft.com/office/drawing/2014/main" id="{63E9BFCF-8E45-43A9-81D1-54CC50CBB72F}"/>
            </a:ext>
          </a:extLst>
        </xdr:cNvPr>
        <xdr:cNvGrpSpPr>
          <a:grpSpLocks/>
        </xdr:cNvGrpSpPr>
      </xdr:nvGrpSpPr>
      <xdr:grpSpPr bwMode="auto">
        <a:xfrm>
          <a:off x="1897224" y="4933367"/>
          <a:ext cx="0" cy="108663"/>
          <a:chOff x="5475762" y="47760700"/>
          <a:chExt cx="314325" cy="230209"/>
        </a:xfrm>
      </xdr:grpSpPr>
      <xdr:cxnSp macro="">
        <xdr:nvCxnSpPr>
          <xdr:cNvPr id="284" name="Straight Connector 283">
            <a:extLst>
              <a:ext uri="{FF2B5EF4-FFF2-40B4-BE49-F238E27FC236}">
                <a16:creationId xmlns:a16="http://schemas.microsoft.com/office/drawing/2014/main" id="{0ABF3ECB-2ADF-B6A1-7BDD-39154CDF314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5" name="Straight Connector 529">
            <a:extLst>
              <a:ext uri="{FF2B5EF4-FFF2-40B4-BE49-F238E27FC236}">
                <a16:creationId xmlns:a16="http://schemas.microsoft.com/office/drawing/2014/main" id="{0376CE86-1032-EA93-258C-50587BC5DF1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6" name="Straight Connector 531">
            <a:extLst>
              <a:ext uri="{FF2B5EF4-FFF2-40B4-BE49-F238E27FC236}">
                <a16:creationId xmlns:a16="http://schemas.microsoft.com/office/drawing/2014/main" id="{4924DE89-BCB8-6AFE-A099-AEFBB935A42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7" name="Straight Connector 533">
            <a:extLst>
              <a:ext uri="{FF2B5EF4-FFF2-40B4-BE49-F238E27FC236}">
                <a16:creationId xmlns:a16="http://schemas.microsoft.com/office/drawing/2014/main" id="{FEA863D7-54D8-FD4E-E36B-F8CC509449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 name="Straight Connector 535">
            <a:extLst>
              <a:ext uri="{FF2B5EF4-FFF2-40B4-BE49-F238E27FC236}">
                <a16:creationId xmlns:a16="http://schemas.microsoft.com/office/drawing/2014/main" id="{2BF7B0BB-3010-BB46-C3B6-EF02EE2E336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9" name="Straight Connector 537">
            <a:extLst>
              <a:ext uri="{FF2B5EF4-FFF2-40B4-BE49-F238E27FC236}">
                <a16:creationId xmlns:a16="http://schemas.microsoft.com/office/drawing/2014/main" id="{11BC94D0-8668-0945-A1EE-9BB8D6D36F1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90" name="Group 1008">
          <a:extLst>
            <a:ext uri="{FF2B5EF4-FFF2-40B4-BE49-F238E27FC236}">
              <a16:creationId xmlns:a16="http://schemas.microsoft.com/office/drawing/2014/main" id="{43E34916-3B0E-4438-B5DF-86C1A045AAC5}"/>
            </a:ext>
          </a:extLst>
        </xdr:cNvPr>
        <xdr:cNvGrpSpPr>
          <a:grpSpLocks/>
        </xdr:cNvGrpSpPr>
      </xdr:nvGrpSpPr>
      <xdr:grpSpPr bwMode="auto">
        <a:xfrm>
          <a:off x="1897224" y="4933367"/>
          <a:ext cx="0" cy="108663"/>
          <a:chOff x="5475762" y="47760700"/>
          <a:chExt cx="314325" cy="230209"/>
        </a:xfrm>
      </xdr:grpSpPr>
      <xdr:cxnSp macro="">
        <xdr:nvCxnSpPr>
          <xdr:cNvPr id="291" name="Straight Connector 290">
            <a:extLst>
              <a:ext uri="{FF2B5EF4-FFF2-40B4-BE49-F238E27FC236}">
                <a16:creationId xmlns:a16="http://schemas.microsoft.com/office/drawing/2014/main" id="{888988D3-8562-02BB-22D4-6605BEA85F3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2" name="Straight Connector 529">
            <a:extLst>
              <a:ext uri="{FF2B5EF4-FFF2-40B4-BE49-F238E27FC236}">
                <a16:creationId xmlns:a16="http://schemas.microsoft.com/office/drawing/2014/main" id="{D29A281F-4A60-F681-6752-8DB8FC5FF4E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3" name="Straight Connector 531">
            <a:extLst>
              <a:ext uri="{FF2B5EF4-FFF2-40B4-BE49-F238E27FC236}">
                <a16:creationId xmlns:a16="http://schemas.microsoft.com/office/drawing/2014/main" id="{77C77C2B-6389-3437-6C6B-4E3D9476B5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4" name="Straight Connector 533">
            <a:extLst>
              <a:ext uri="{FF2B5EF4-FFF2-40B4-BE49-F238E27FC236}">
                <a16:creationId xmlns:a16="http://schemas.microsoft.com/office/drawing/2014/main" id="{DF9EDFF9-C392-C8EF-502F-70B0750821F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 name="Straight Connector 535">
            <a:extLst>
              <a:ext uri="{FF2B5EF4-FFF2-40B4-BE49-F238E27FC236}">
                <a16:creationId xmlns:a16="http://schemas.microsoft.com/office/drawing/2014/main" id="{8D72DA61-E62B-78AB-A195-DFF6EB22C20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6" name="Straight Connector 537">
            <a:extLst>
              <a:ext uri="{FF2B5EF4-FFF2-40B4-BE49-F238E27FC236}">
                <a16:creationId xmlns:a16="http://schemas.microsoft.com/office/drawing/2014/main" id="{87590BC8-DA14-D176-BE3E-0CACECB1D5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97" name="Group 1008">
          <a:extLst>
            <a:ext uri="{FF2B5EF4-FFF2-40B4-BE49-F238E27FC236}">
              <a16:creationId xmlns:a16="http://schemas.microsoft.com/office/drawing/2014/main" id="{09C4F5A5-A86F-4EE3-9477-F1B28F00CAC7}"/>
            </a:ext>
          </a:extLst>
        </xdr:cNvPr>
        <xdr:cNvGrpSpPr>
          <a:grpSpLocks/>
        </xdr:cNvGrpSpPr>
      </xdr:nvGrpSpPr>
      <xdr:grpSpPr bwMode="auto">
        <a:xfrm>
          <a:off x="1897224" y="4933367"/>
          <a:ext cx="0" cy="108663"/>
          <a:chOff x="5475762" y="47760700"/>
          <a:chExt cx="314325" cy="230209"/>
        </a:xfrm>
      </xdr:grpSpPr>
      <xdr:cxnSp macro="">
        <xdr:nvCxnSpPr>
          <xdr:cNvPr id="298" name="Straight Connector 297">
            <a:extLst>
              <a:ext uri="{FF2B5EF4-FFF2-40B4-BE49-F238E27FC236}">
                <a16:creationId xmlns:a16="http://schemas.microsoft.com/office/drawing/2014/main" id="{85D2676E-C97D-EF15-4598-EB90AEDFCE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9" name="Straight Connector 529">
            <a:extLst>
              <a:ext uri="{FF2B5EF4-FFF2-40B4-BE49-F238E27FC236}">
                <a16:creationId xmlns:a16="http://schemas.microsoft.com/office/drawing/2014/main" id="{687B6450-87A5-5BCA-BA09-FA226E8256E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00" name="Straight Connector 531">
            <a:extLst>
              <a:ext uri="{FF2B5EF4-FFF2-40B4-BE49-F238E27FC236}">
                <a16:creationId xmlns:a16="http://schemas.microsoft.com/office/drawing/2014/main" id="{12E427C2-AB63-9345-1299-7178FAC0CBF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01" name="Straight Connector 533">
            <a:extLst>
              <a:ext uri="{FF2B5EF4-FFF2-40B4-BE49-F238E27FC236}">
                <a16:creationId xmlns:a16="http://schemas.microsoft.com/office/drawing/2014/main" id="{1F968ACC-11B3-F4C9-F0BD-E49F085CEF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2" name="Straight Connector 535">
            <a:extLst>
              <a:ext uri="{FF2B5EF4-FFF2-40B4-BE49-F238E27FC236}">
                <a16:creationId xmlns:a16="http://schemas.microsoft.com/office/drawing/2014/main" id="{C88C1ACC-4D04-551E-FDCD-4A9FE7AB22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3" name="Straight Connector 537">
            <a:extLst>
              <a:ext uri="{FF2B5EF4-FFF2-40B4-BE49-F238E27FC236}">
                <a16:creationId xmlns:a16="http://schemas.microsoft.com/office/drawing/2014/main" id="{62E3EC98-E8A3-7893-3CA1-7D2E4DE6CDF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04" name="Group 1008">
          <a:extLst>
            <a:ext uri="{FF2B5EF4-FFF2-40B4-BE49-F238E27FC236}">
              <a16:creationId xmlns:a16="http://schemas.microsoft.com/office/drawing/2014/main" id="{F633E597-1A41-49C9-B629-6F4ED0B10BF1}"/>
            </a:ext>
          </a:extLst>
        </xdr:cNvPr>
        <xdr:cNvGrpSpPr>
          <a:grpSpLocks/>
        </xdr:cNvGrpSpPr>
      </xdr:nvGrpSpPr>
      <xdr:grpSpPr bwMode="auto">
        <a:xfrm>
          <a:off x="1897224" y="4933367"/>
          <a:ext cx="0" cy="108663"/>
          <a:chOff x="5475762" y="47760700"/>
          <a:chExt cx="314325" cy="230209"/>
        </a:xfrm>
      </xdr:grpSpPr>
      <xdr:cxnSp macro="">
        <xdr:nvCxnSpPr>
          <xdr:cNvPr id="305" name="Straight Connector 304">
            <a:extLst>
              <a:ext uri="{FF2B5EF4-FFF2-40B4-BE49-F238E27FC236}">
                <a16:creationId xmlns:a16="http://schemas.microsoft.com/office/drawing/2014/main" id="{22575AB0-FDC2-95F5-0165-FB98ECE43A2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06" name="Straight Connector 529">
            <a:extLst>
              <a:ext uri="{FF2B5EF4-FFF2-40B4-BE49-F238E27FC236}">
                <a16:creationId xmlns:a16="http://schemas.microsoft.com/office/drawing/2014/main" id="{61C7CECC-9C90-6723-53BE-9D504017BB9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07" name="Straight Connector 531">
            <a:extLst>
              <a:ext uri="{FF2B5EF4-FFF2-40B4-BE49-F238E27FC236}">
                <a16:creationId xmlns:a16="http://schemas.microsoft.com/office/drawing/2014/main" id="{0235CF7E-275C-B7D3-5FEB-10185B1D88A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08" name="Straight Connector 533">
            <a:extLst>
              <a:ext uri="{FF2B5EF4-FFF2-40B4-BE49-F238E27FC236}">
                <a16:creationId xmlns:a16="http://schemas.microsoft.com/office/drawing/2014/main" id="{680156B3-0AE6-D9C0-5E5D-996DD0B108F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9" name="Straight Connector 535">
            <a:extLst>
              <a:ext uri="{FF2B5EF4-FFF2-40B4-BE49-F238E27FC236}">
                <a16:creationId xmlns:a16="http://schemas.microsoft.com/office/drawing/2014/main" id="{D09BEFD8-00C0-445B-9F2B-F45205B5757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0" name="Straight Connector 537">
            <a:extLst>
              <a:ext uri="{FF2B5EF4-FFF2-40B4-BE49-F238E27FC236}">
                <a16:creationId xmlns:a16="http://schemas.microsoft.com/office/drawing/2014/main" id="{A3592CD0-C7CF-FF13-4140-B3888042F55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11" name="Group 1008">
          <a:extLst>
            <a:ext uri="{FF2B5EF4-FFF2-40B4-BE49-F238E27FC236}">
              <a16:creationId xmlns:a16="http://schemas.microsoft.com/office/drawing/2014/main" id="{FDC72537-A6FC-4C40-BED4-513C706E9AA5}"/>
            </a:ext>
          </a:extLst>
        </xdr:cNvPr>
        <xdr:cNvGrpSpPr>
          <a:grpSpLocks/>
        </xdr:cNvGrpSpPr>
      </xdr:nvGrpSpPr>
      <xdr:grpSpPr bwMode="auto">
        <a:xfrm>
          <a:off x="1897224" y="4933367"/>
          <a:ext cx="0" cy="108663"/>
          <a:chOff x="5475762" y="47760700"/>
          <a:chExt cx="314325" cy="230209"/>
        </a:xfrm>
      </xdr:grpSpPr>
      <xdr:cxnSp macro="">
        <xdr:nvCxnSpPr>
          <xdr:cNvPr id="312" name="Straight Connector 311">
            <a:extLst>
              <a:ext uri="{FF2B5EF4-FFF2-40B4-BE49-F238E27FC236}">
                <a16:creationId xmlns:a16="http://schemas.microsoft.com/office/drawing/2014/main" id="{8FF39332-9AE9-ECBF-E32A-35956647466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13" name="Straight Connector 529">
            <a:extLst>
              <a:ext uri="{FF2B5EF4-FFF2-40B4-BE49-F238E27FC236}">
                <a16:creationId xmlns:a16="http://schemas.microsoft.com/office/drawing/2014/main" id="{BEA340C6-4805-3752-60BE-37718AF25DA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14" name="Straight Connector 531">
            <a:extLst>
              <a:ext uri="{FF2B5EF4-FFF2-40B4-BE49-F238E27FC236}">
                <a16:creationId xmlns:a16="http://schemas.microsoft.com/office/drawing/2014/main" id="{7726BAAE-1DD1-1F96-8558-DECBC916305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15" name="Straight Connector 533">
            <a:extLst>
              <a:ext uri="{FF2B5EF4-FFF2-40B4-BE49-F238E27FC236}">
                <a16:creationId xmlns:a16="http://schemas.microsoft.com/office/drawing/2014/main" id="{E909B79D-F908-34BF-86EA-9D675B33059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6" name="Straight Connector 535">
            <a:extLst>
              <a:ext uri="{FF2B5EF4-FFF2-40B4-BE49-F238E27FC236}">
                <a16:creationId xmlns:a16="http://schemas.microsoft.com/office/drawing/2014/main" id="{655EF8BF-072A-71E3-778A-80F1B7C971D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7" name="Straight Connector 537">
            <a:extLst>
              <a:ext uri="{FF2B5EF4-FFF2-40B4-BE49-F238E27FC236}">
                <a16:creationId xmlns:a16="http://schemas.microsoft.com/office/drawing/2014/main" id="{5BD67AE1-6DCB-CDF4-E386-9DD00AC6618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18" name="Group 1008">
          <a:extLst>
            <a:ext uri="{FF2B5EF4-FFF2-40B4-BE49-F238E27FC236}">
              <a16:creationId xmlns:a16="http://schemas.microsoft.com/office/drawing/2014/main" id="{B648FEFD-4553-494C-A47C-C23E4288378E}"/>
            </a:ext>
          </a:extLst>
        </xdr:cNvPr>
        <xdr:cNvGrpSpPr>
          <a:grpSpLocks/>
        </xdr:cNvGrpSpPr>
      </xdr:nvGrpSpPr>
      <xdr:grpSpPr bwMode="auto">
        <a:xfrm>
          <a:off x="1897224" y="4933367"/>
          <a:ext cx="0" cy="108663"/>
          <a:chOff x="5475762" y="47760700"/>
          <a:chExt cx="314325" cy="230209"/>
        </a:xfrm>
      </xdr:grpSpPr>
      <xdr:cxnSp macro="">
        <xdr:nvCxnSpPr>
          <xdr:cNvPr id="319" name="Straight Connector 318">
            <a:extLst>
              <a:ext uri="{FF2B5EF4-FFF2-40B4-BE49-F238E27FC236}">
                <a16:creationId xmlns:a16="http://schemas.microsoft.com/office/drawing/2014/main" id="{DBE17B01-2A61-5C3B-3F57-5811274C0D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0" name="Straight Connector 529">
            <a:extLst>
              <a:ext uri="{FF2B5EF4-FFF2-40B4-BE49-F238E27FC236}">
                <a16:creationId xmlns:a16="http://schemas.microsoft.com/office/drawing/2014/main" id="{2302987D-59A4-C105-278E-411FBE8A59D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21" name="Straight Connector 531">
            <a:extLst>
              <a:ext uri="{FF2B5EF4-FFF2-40B4-BE49-F238E27FC236}">
                <a16:creationId xmlns:a16="http://schemas.microsoft.com/office/drawing/2014/main" id="{D1FFBF42-1DFA-A0DA-2BEA-4E09EE61E44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22" name="Straight Connector 533">
            <a:extLst>
              <a:ext uri="{FF2B5EF4-FFF2-40B4-BE49-F238E27FC236}">
                <a16:creationId xmlns:a16="http://schemas.microsoft.com/office/drawing/2014/main" id="{41717FAD-6D2A-B14A-AEFC-4C2A0B43AED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23" name="Straight Connector 535">
            <a:extLst>
              <a:ext uri="{FF2B5EF4-FFF2-40B4-BE49-F238E27FC236}">
                <a16:creationId xmlns:a16="http://schemas.microsoft.com/office/drawing/2014/main" id="{8F55D9A4-2FE8-A1A5-3B92-53E5FD2E311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24" name="Straight Connector 537">
            <a:extLst>
              <a:ext uri="{FF2B5EF4-FFF2-40B4-BE49-F238E27FC236}">
                <a16:creationId xmlns:a16="http://schemas.microsoft.com/office/drawing/2014/main" id="{762FCEC5-1DBA-E83D-1693-2C7E98F57E2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25" name="Group 1008">
          <a:extLst>
            <a:ext uri="{FF2B5EF4-FFF2-40B4-BE49-F238E27FC236}">
              <a16:creationId xmlns:a16="http://schemas.microsoft.com/office/drawing/2014/main" id="{76CCA1CB-71C0-4859-B7FF-454D66A09270}"/>
            </a:ext>
          </a:extLst>
        </xdr:cNvPr>
        <xdr:cNvGrpSpPr>
          <a:grpSpLocks/>
        </xdr:cNvGrpSpPr>
      </xdr:nvGrpSpPr>
      <xdr:grpSpPr bwMode="auto">
        <a:xfrm>
          <a:off x="1897224" y="4933367"/>
          <a:ext cx="0" cy="108663"/>
          <a:chOff x="5475762" y="47760700"/>
          <a:chExt cx="314325" cy="230209"/>
        </a:xfrm>
      </xdr:grpSpPr>
      <xdr:cxnSp macro="">
        <xdr:nvCxnSpPr>
          <xdr:cNvPr id="326" name="Straight Connector 325">
            <a:extLst>
              <a:ext uri="{FF2B5EF4-FFF2-40B4-BE49-F238E27FC236}">
                <a16:creationId xmlns:a16="http://schemas.microsoft.com/office/drawing/2014/main" id="{8FC82016-B065-C13F-AF76-AB63DED2CF5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7" name="Straight Connector 529">
            <a:extLst>
              <a:ext uri="{FF2B5EF4-FFF2-40B4-BE49-F238E27FC236}">
                <a16:creationId xmlns:a16="http://schemas.microsoft.com/office/drawing/2014/main" id="{EDDAD467-3513-9B3C-6A19-D7E4CE86C23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28" name="Straight Connector 531">
            <a:extLst>
              <a:ext uri="{FF2B5EF4-FFF2-40B4-BE49-F238E27FC236}">
                <a16:creationId xmlns:a16="http://schemas.microsoft.com/office/drawing/2014/main" id="{91F3E57B-8991-F75D-60CB-EB0EA14D593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29" name="Straight Connector 533">
            <a:extLst>
              <a:ext uri="{FF2B5EF4-FFF2-40B4-BE49-F238E27FC236}">
                <a16:creationId xmlns:a16="http://schemas.microsoft.com/office/drawing/2014/main" id="{E3A7B725-2E1A-C3A2-278F-CFF661E126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0" name="Straight Connector 535">
            <a:extLst>
              <a:ext uri="{FF2B5EF4-FFF2-40B4-BE49-F238E27FC236}">
                <a16:creationId xmlns:a16="http://schemas.microsoft.com/office/drawing/2014/main" id="{305CE6E7-A9CD-C24B-240B-4419719A658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 name="Straight Connector 537">
            <a:extLst>
              <a:ext uri="{FF2B5EF4-FFF2-40B4-BE49-F238E27FC236}">
                <a16:creationId xmlns:a16="http://schemas.microsoft.com/office/drawing/2014/main" id="{84B21637-8C31-6674-BC0E-FC4584D01D5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32" name="Group 1008">
          <a:extLst>
            <a:ext uri="{FF2B5EF4-FFF2-40B4-BE49-F238E27FC236}">
              <a16:creationId xmlns:a16="http://schemas.microsoft.com/office/drawing/2014/main" id="{44472F5B-FF1F-4C92-BFBB-EA83967D1820}"/>
            </a:ext>
          </a:extLst>
        </xdr:cNvPr>
        <xdr:cNvGrpSpPr>
          <a:grpSpLocks/>
        </xdr:cNvGrpSpPr>
      </xdr:nvGrpSpPr>
      <xdr:grpSpPr bwMode="auto">
        <a:xfrm>
          <a:off x="1897224" y="4933367"/>
          <a:ext cx="0" cy="108663"/>
          <a:chOff x="5475762" y="47760700"/>
          <a:chExt cx="314325" cy="230209"/>
        </a:xfrm>
      </xdr:grpSpPr>
      <xdr:cxnSp macro="">
        <xdr:nvCxnSpPr>
          <xdr:cNvPr id="333" name="Straight Connector 332">
            <a:extLst>
              <a:ext uri="{FF2B5EF4-FFF2-40B4-BE49-F238E27FC236}">
                <a16:creationId xmlns:a16="http://schemas.microsoft.com/office/drawing/2014/main" id="{CCB68FF7-C7AC-467A-FD74-805B85E989B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4" name="Straight Connector 529">
            <a:extLst>
              <a:ext uri="{FF2B5EF4-FFF2-40B4-BE49-F238E27FC236}">
                <a16:creationId xmlns:a16="http://schemas.microsoft.com/office/drawing/2014/main" id="{95FBF291-9D48-2AD0-6599-75833667AE9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5" name="Straight Connector 531">
            <a:extLst>
              <a:ext uri="{FF2B5EF4-FFF2-40B4-BE49-F238E27FC236}">
                <a16:creationId xmlns:a16="http://schemas.microsoft.com/office/drawing/2014/main" id="{B771E438-C835-6A5C-F4C7-9017D85AB34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6" name="Straight Connector 533">
            <a:extLst>
              <a:ext uri="{FF2B5EF4-FFF2-40B4-BE49-F238E27FC236}">
                <a16:creationId xmlns:a16="http://schemas.microsoft.com/office/drawing/2014/main" id="{A1835542-C3C1-DF20-DBC1-90D40196C52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7" name="Straight Connector 535">
            <a:extLst>
              <a:ext uri="{FF2B5EF4-FFF2-40B4-BE49-F238E27FC236}">
                <a16:creationId xmlns:a16="http://schemas.microsoft.com/office/drawing/2014/main" id="{05A61C9E-794D-0A73-177B-E72FD0479B9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 name="Straight Connector 537">
            <a:extLst>
              <a:ext uri="{FF2B5EF4-FFF2-40B4-BE49-F238E27FC236}">
                <a16:creationId xmlns:a16="http://schemas.microsoft.com/office/drawing/2014/main" id="{DEE42C5C-AF57-E4CA-675F-9397965AC4F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39" name="Group 1008">
          <a:extLst>
            <a:ext uri="{FF2B5EF4-FFF2-40B4-BE49-F238E27FC236}">
              <a16:creationId xmlns:a16="http://schemas.microsoft.com/office/drawing/2014/main" id="{AC11DFF7-F1C6-4580-97CC-620DA2C9EC5D}"/>
            </a:ext>
          </a:extLst>
        </xdr:cNvPr>
        <xdr:cNvGrpSpPr>
          <a:grpSpLocks/>
        </xdr:cNvGrpSpPr>
      </xdr:nvGrpSpPr>
      <xdr:grpSpPr bwMode="auto">
        <a:xfrm>
          <a:off x="1897224" y="4933367"/>
          <a:ext cx="0" cy="108663"/>
          <a:chOff x="5475762" y="47760700"/>
          <a:chExt cx="314325" cy="230209"/>
        </a:xfrm>
      </xdr:grpSpPr>
      <xdr:cxnSp macro="">
        <xdr:nvCxnSpPr>
          <xdr:cNvPr id="340" name="Straight Connector 339">
            <a:extLst>
              <a:ext uri="{FF2B5EF4-FFF2-40B4-BE49-F238E27FC236}">
                <a16:creationId xmlns:a16="http://schemas.microsoft.com/office/drawing/2014/main" id="{7FC4A6C5-33C6-639E-D539-81438BFAFC3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1" name="Straight Connector 529">
            <a:extLst>
              <a:ext uri="{FF2B5EF4-FFF2-40B4-BE49-F238E27FC236}">
                <a16:creationId xmlns:a16="http://schemas.microsoft.com/office/drawing/2014/main" id="{A249BDA1-E1C5-BF72-7BB2-AFE108534DD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2" name="Straight Connector 531">
            <a:extLst>
              <a:ext uri="{FF2B5EF4-FFF2-40B4-BE49-F238E27FC236}">
                <a16:creationId xmlns:a16="http://schemas.microsoft.com/office/drawing/2014/main" id="{7D06E50A-A17A-1BBF-E099-B9F7B869CAF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3" name="Straight Connector 533">
            <a:extLst>
              <a:ext uri="{FF2B5EF4-FFF2-40B4-BE49-F238E27FC236}">
                <a16:creationId xmlns:a16="http://schemas.microsoft.com/office/drawing/2014/main" id="{328648D5-A177-8787-B448-04D2328FA8E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4" name="Straight Connector 535">
            <a:extLst>
              <a:ext uri="{FF2B5EF4-FFF2-40B4-BE49-F238E27FC236}">
                <a16:creationId xmlns:a16="http://schemas.microsoft.com/office/drawing/2014/main" id="{C21BC348-2B52-784A-E782-CF489B07198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5" name="Straight Connector 537">
            <a:extLst>
              <a:ext uri="{FF2B5EF4-FFF2-40B4-BE49-F238E27FC236}">
                <a16:creationId xmlns:a16="http://schemas.microsoft.com/office/drawing/2014/main" id="{3B6C1973-E141-F914-5B87-A7532F3ED4F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46" name="Group 1008">
          <a:extLst>
            <a:ext uri="{FF2B5EF4-FFF2-40B4-BE49-F238E27FC236}">
              <a16:creationId xmlns:a16="http://schemas.microsoft.com/office/drawing/2014/main" id="{3F9F819C-D710-484D-AC0A-689B9A5D41EE}"/>
            </a:ext>
          </a:extLst>
        </xdr:cNvPr>
        <xdr:cNvGrpSpPr>
          <a:grpSpLocks/>
        </xdr:cNvGrpSpPr>
      </xdr:nvGrpSpPr>
      <xdr:grpSpPr bwMode="auto">
        <a:xfrm>
          <a:off x="1897224" y="4933367"/>
          <a:ext cx="0" cy="108663"/>
          <a:chOff x="5475762" y="47760700"/>
          <a:chExt cx="314325" cy="230209"/>
        </a:xfrm>
      </xdr:grpSpPr>
      <xdr:cxnSp macro="">
        <xdr:nvCxnSpPr>
          <xdr:cNvPr id="347" name="Straight Connector 346">
            <a:extLst>
              <a:ext uri="{FF2B5EF4-FFF2-40B4-BE49-F238E27FC236}">
                <a16:creationId xmlns:a16="http://schemas.microsoft.com/office/drawing/2014/main" id="{E255F5F5-72B5-1AD6-4782-9033F2A75A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8" name="Straight Connector 529">
            <a:extLst>
              <a:ext uri="{FF2B5EF4-FFF2-40B4-BE49-F238E27FC236}">
                <a16:creationId xmlns:a16="http://schemas.microsoft.com/office/drawing/2014/main" id="{324F0A71-DBA2-44D8-039F-65C3E3D2D41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9" name="Straight Connector 531">
            <a:extLst>
              <a:ext uri="{FF2B5EF4-FFF2-40B4-BE49-F238E27FC236}">
                <a16:creationId xmlns:a16="http://schemas.microsoft.com/office/drawing/2014/main" id="{F2B13611-C4E3-1BCA-E4BB-52259572BE8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0" name="Straight Connector 533">
            <a:extLst>
              <a:ext uri="{FF2B5EF4-FFF2-40B4-BE49-F238E27FC236}">
                <a16:creationId xmlns:a16="http://schemas.microsoft.com/office/drawing/2014/main" id="{296B6CC0-9D6B-70A9-9921-63B7529F7C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 name="Straight Connector 535">
            <a:extLst>
              <a:ext uri="{FF2B5EF4-FFF2-40B4-BE49-F238E27FC236}">
                <a16:creationId xmlns:a16="http://schemas.microsoft.com/office/drawing/2014/main" id="{C3E53AE1-3936-7BC2-3BF3-0FF7C3D9F9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2" name="Straight Connector 537">
            <a:extLst>
              <a:ext uri="{FF2B5EF4-FFF2-40B4-BE49-F238E27FC236}">
                <a16:creationId xmlns:a16="http://schemas.microsoft.com/office/drawing/2014/main" id="{8221F9A0-3350-63FF-43BF-7E6C921118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editAs="oneCell">
    <xdr:from>
      <xdr:col>10</xdr:col>
      <xdr:colOff>266700</xdr:colOff>
      <xdr:row>55</xdr:row>
      <xdr:rowOff>57145</xdr:rowOff>
    </xdr:from>
    <xdr:to>
      <xdr:col>11</xdr:col>
      <xdr:colOff>225717</xdr:colOff>
      <xdr:row>58</xdr:row>
      <xdr:rowOff>96096</xdr:rowOff>
    </xdr:to>
    <xdr:pic>
      <xdr:nvPicPr>
        <xdr:cNvPr id="353" name="Graphic 352" descr="Aquarius with solid fill">
          <a:extLst>
            <a:ext uri="{FF2B5EF4-FFF2-40B4-BE49-F238E27FC236}">
              <a16:creationId xmlns:a16="http://schemas.microsoft.com/office/drawing/2014/main" id="{161578BA-F4A8-44AE-8955-DA3E11B2A3E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6200000">
          <a:off x="3272253" y="10758067"/>
          <a:ext cx="671309" cy="319716"/>
        </a:xfrm>
        <a:prstGeom prst="rect">
          <a:avLst/>
        </a:prstGeom>
      </xdr:spPr>
    </xdr:pic>
    <xdr:clientData/>
  </xdr:twoCellAnchor>
  <xdr:twoCellAnchor>
    <xdr:from>
      <xdr:col>25</xdr:col>
      <xdr:colOff>9526</xdr:colOff>
      <xdr:row>59</xdr:row>
      <xdr:rowOff>57152</xdr:rowOff>
    </xdr:from>
    <xdr:to>
      <xdr:col>25</xdr:col>
      <xdr:colOff>276228</xdr:colOff>
      <xdr:row>60</xdr:row>
      <xdr:rowOff>161928</xdr:rowOff>
    </xdr:to>
    <xdr:sp macro="" textlink="">
      <xdr:nvSpPr>
        <xdr:cNvPr id="354" name="AutoShape 1512">
          <a:extLst>
            <a:ext uri="{FF2B5EF4-FFF2-40B4-BE49-F238E27FC236}">
              <a16:creationId xmlns:a16="http://schemas.microsoft.com/office/drawing/2014/main" id="{3FDFD4E2-E11E-4A06-BA1C-39E2514614BD}"/>
            </a:ext>
          </a:extLst>
        </xdr:cNvPr>
        <xdr:cNvSpPr>
          <a:spLocks noChangeArrowheads="1"/>
        </xdr:cNvSpPr>
      </xdr:nvSpPr>
      <xdr:spPr bwMode="auto">
        <a:xfrm rot="5400000" flipV="1">
          <a:off x="7462839" y="11358564"/>
          <a:ext cx="295276" cy="266702"/>
        </a:xfrm>
        <a:prstGeom prst="lightningBolt">
          <a:avLst/>
        </a:prstGeom>
        <a:solidFill>
          <a:srgbClr val="FF0000"/>
        </a:solidFill>
        <a:ln w="9525">
          <a:solidFill>
            <a:srgbClr val="000000"/>
          </a:solidFill>
          <a:miter lim="800000"/>
          <a:headEnd/>
          <a:tailEnd/>
        </a:ln>
      </xdr:spPr>
    </xdr:sp>
    <xdr:clientData/>
  </xdr:twoCellAnchor>
  <xdr:twoCellAnchor>
    <xdr:from>
      <xdr:col>31</xdr:col>
      <xdr:colOff>9526</xdr:colOff>
      <xdr:row>59</xdr:row>
      <xdr:rowOff>57152</xdr:rowOff>
    </xdr:from>
    <xdr:to>
      <xdr:col>31</xdr:col>
      <xdr:colOff>276228</xdr:colOff>
      <xdr:row>60</xdr:row>
      <xdr:rowOff>161928</xdr:rowOff>
    </xdr:to>
    <xdr:sp macro="" textlink="">
      <xdr:nvSpPr>
        <xdr:cNvPr id="355" name="AutoShape 1512">
          <a:extLst>
            <a:ext uri="{FF2B5EF4-FFF2-40B4-BE49-F238E27FC236}">
              <a16:creationId xmlns:a16="http://schemas.microsoft.com/office/drawing/2014/main" id="{BE39E188-A460-427B-91C5-466B176FDCEE}"/>
            </a:ext>
          </a:extLst>
        </xdr:cNvPr>
        <xdr:cNvSpPr>
          <a:spLocks noChangeArrowheads="1"/>
        </xdr:cNvSpPr>
      </xdr:nvSpPr>
      <xdr:spPr bwMode="auto">
        <a:xfrm rot="5400000" flipV="1">
          <a:off x="9234489" y="11358564"/>
          <a:ext cx="295276" cy="266702"/>
        </a:xfrm>
        <a:prstGeom prst="lightningBolt">
          <a:avLst/>
        </a:prstGeom>
        <a:solidFill>
          <a:srgbClr val="FF0000"/>
        </a:solidFill>
        <a:ln w="9525">
          <a:solidFill>
            <a:srgbClr val="000000"/>
          </a:solidFill>
          <a:miter lim="800000"/>
          <a:headEnd/>
          <a:tailEnd/>
        </a:ln>
      </xdr:spPr>
    </xdr:sp>
    <xdr:clientData/>
  </xdr:twoCellAnchor>
  <xdr:twoCellAnchor>
    <xdr:from>
      <xdr:col>35</xdr:col>
      <xdr:colOff>9526</xdr:colOff>
      <xdr:row>59</xdr:row>
      <xdr:rowOff>57152</xdr:rowOff>
    </xdr:from>
    <xdr:to>
      <xdr:col>35</xdr:col>
      <xdr:colOff>276228</xdr:colOff>
      <xdr:row>60</xdr:row>
      <xdr:rowOff>161928</xdr:rowOff>
    </xdr:to>
    <xdr:sp macro="" textlink="">
      <xdr:nvSpPr>
        <xdr:cNvPr id="356" name="AutoShape 1512">
          <a:extLst>
            <a:ext uri="{FF2B5EF4-FFF2-40B4-BE49-F238E27FC236}">
              <a16:creationId xmlns:a16="http://schemas.microsoft.com/office/drawing/2014/main" id="{00D1B1A0-32A9-4115-B72A-68F06F1CB5C4}"/>
            </a:ext>
          </a:extLst>
        </xdr:cNvPr>
        <xdr:cNvSpPr>
          <a:spLocks noChangeArrowheads="1"/>
        </xdr:cNvSpPr>
      </xdr:nvSpPr>
      <xdr:spPr bwMode="auto">
        <a:xfrm rot="5400000" flipV="1">
          <a:off x="10377489" y="11358564"/>
          <a:ext cx="295276" cy="266702"/>
        </a:xfrm>
        <a:prstGeom prst="lightningBolt">
          <a:avLst/>
        </a:prstGeom>
        <a:solidFill>
          <a:srgbClr val="FF0000"/>
        </a:solidFill>
        <a:ln w="9525">
          <a:solidFill>
            <a:srgbClr val="000000"/>
          </a:solidFill>
          <a:miter lim="800000"/>
          <a:headEnd/>
          <a:tailEnd/>
        </a:ln>
      </xdr:spPr>
    </xdr:sp>
    <xdr:clientData/>
  </xdr:twoCellAnchor>
  <xdr:twoCellAnchor editAs="oneCell">
    <xdr:from>
      <xdr:col>41</xdr:col>
      <xdr:colOff>38100</xdr:colOff>
      <xdr:row>55</xdr:row>
      <xdr:rowOff>66675</xdr:rowOff>
    </xdr:from>
    <xdr:to>
      <xdr:col>41</xdr:col>
      <xdr:colOff>240665</xdr:colOff>
      <xdr:row>58</xdr:row>
      <xdr:rowOff>62277</xdr:rowOff>
    </xdr:to>
    <xdr:pic>
      <xdr:nvPicPr>
        <xdr:cNvPr id="357" name="Graphic 3644" descr="Train Tracks outline">
          <a:extLst>
            <a:ext uri="{FF2B5EF4-FFF2-40B4-BE49-F238E27FC236}">
              <a16:creationId xmlns:a16="http://schemas.microsoft.com/office/drawing/2014/main" id="{EF25CF72-2E31-44C2-A541-05E957FE176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134850" y="10591800"/>
          <a:ext cx="200025" cy="6216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115493</xdr:colOff>
      <xdr:row>13</xdr:row>
      <xdr:rowOff>93179</xdr:rowOff>
    </xdr:from>
    <xdr:to>
      <xdr:col>2</xdr:col>
      <xdr:colOff>208673</xdr:colOff>
      <xdr:row>15</xdr:row>
      <xdr:rowOff>93179</xdr:rowOff>
    </xdr:to>
    <xdr:sp macro="" textlink="">
      <xdr:nvSpPr>
        <xdr:cNvPr id="358" name="Rectangle: Rounded Corners 357">
          <a:extLst>
            <a:ext uri="{FF2B5EF4-FFF2-40B4-BE49-F238E27FC236}">
              <a16:creationId xmlns:a16="http://schemas.microsoft.com/office/drawing/2014/main" id="{235DD242-6D10-4B8F-B71D-9E887DCECEF1}"/>
            </a:ext>
          </a:extLst>
        </xdr:cNvPr>
        <xdr:cNvSpPr/>
      </xdr:nvSpPr>
      <xdr:spPr>
        <a:xfrm>
          <a:off x="353618" y="2617304"/>
          <a:ext cx="378930" cy="381000"/>
        </a:xfrm>
        <a:prstGeom prst="roundRect">
          <a:avLst/>
        </a:prstGeom>
        <a:noFill/>
        <a:ln>
          <a:solidFill>
            <a:srgbClr val="00B0F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0</xdr:colOff>
      <xdr:row>13</xdr:row>
      <xdr:rowOff>57150</xdr:rowOff>
    </xdr:from>
    <xdr:to>
      <xdr:col>19</xdr:col>
      <xdr:colOff>0</xdr:colOff>
      <xdr:row>15</xdr:row>
      <xdr:rowOff>0</xdr:rowOff>
    </xdr:to>
    <xdr:sp macro="" textlink="">
      <xdr:nvSpPr>
        <xdr:cNvPr id="359" name="AutoShape 46">
          <a:extLst>
            <a:ext uri="{FF2B5EF4-FFF2-40B4-BE49-F238E27FC236}">
              <a16:creationId xmlns:a16="http://schemas.microsoft.com/office/drawing/2014/main" id="{E6B41190-6460-4BCB-83D1-1ADDDAB3A7E2}"/>
            </a:ext>
          </a:extLst>
        </xdr:cNvPr>
        <xdr:cNvSpPr>
          <a:spLocks noChangeArrowheads="1"/>
        </xdr:cNvSpPr>
      </xdr:nvSpPr>
      <xdr:spPr bwMode="auto">
        <a:xfrm>
          <a:off x="546735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13</xdr:row>
      <xdr:rowOff>57150</xdr:rowOff>
    </xdr:from>
    <xdr:to>
      <xdr:col>21</xdr:col>
      <xdr:colOff>0</xdr:colOff>
      <xdr:row>15</xdr:row>
      <xdr:rowOff>0</xdr:rowOff>
    </xdr:to>
    <xdr:sp macro="" textlink="">
      <xdr:nvSpPr>
        <xdr:cNvPr id="360" name="AutoShape 46">
          <a:extLst>
            <a:ext uri="{FF2B5EF4-FFF2-40B4-BE49-F238E27FC236}">
              <a16:creationId xmlns:a16="http://schemas.microsoft.com/office/drawing/2014/main" id="{DACC0302-2B31-4C49-AC39-74121827E367}"/>
            </a:ext>
          </a:extLst>
        </xdr:cNvPr>
        <xdr:cNvSpPr>
          <a:spLocks noChangeArrowheads="1"/>
        </xdr:cNvSpPr>
      </xdr:nvSpPr>
      <xdr:spPr bwMode="auto">
        <a:xfrm>
          <a:off x="6038850" y="2581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22</xdr:col>
      <xdr:colOff>0</xdr:colOff>
      <xdr:row>13</xdr:row>
      <xdr:rowOff>57150</xdr:rowOff>
    </xdr:from>
    <xdr:to>
      <xdr:col>23</xdr:col>
      <xdr:colOff>0</xdr:colOff>
      <xdr:row>15</xdr:row>
      <xdr:rowOff>0</xdr:rowOff>
    </xdr:to>
    <xdr:sp macro="" textlink="">
      <xdr:nvSpPr>
        <xdr:cNvPr id="361" name="AutoShape 46">
          <a:extLst>
            <a:ext uri="{FF2B5EF4-FFF2-40B4-BE49-F238E27FC236}">
              <a16:creationId xmlns:a16="http://schemas.microsoft.com/office/drawing/2014/main" id="{C9BC695E-9ACB-4150-9D66-073E132A7BC3}"/>
            </a:ext>
          </a:extLst>
        </xdr:cNvPr>
        <xdr:cNvSpPr>
          <a:spLocks noChangeArrowheads="1"/>
        </xdr:cNvSpPr>
      </xdr:nvSpPr>
      <xdr:spPr bwMode="auto">
        <a:xfrm>
          <a:off x="661035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24</xdr:col>
      <xdr:colOff>0</xdr:colOff>
      <xdr:row>13</xdr:row>
      <xdr:rowOff>57150</xdr:rowOff>
    </xdr:from>
    <xdr:to>
      <xdr:col>25</xdr:col>
      <xdr:colOff>0</xdr:colOff>
      <xdr:row>15</xdr:row>
      <xdr:rowOff>0</xdr:rowOff>
    </xdr:to>
    <xdr:sp macro="" textlink="">
      <xdr:nvSpPr>
        <xdr:cNvPr id="362" name="AutoShape 46">
          <a:extLst>
            <a:ext uri="{FF2B5EF4-FFF2-40B4-BE49-F238E27FC236}">
              <a16:creationId xmlns:a16="http://schemas.microsoft.com/office/drawing/2014/main" id="{6A50E3AA-82D8-4727-8B37-3CCA94C49534}"/>
            </a:ext>
          </a:extLst>
        </xdr:cNvPr>
        <xdr:cNvSpPr>
          <a:spLocks noChangeArrowheads="1"/>
        </xdr:cNvSpPr>
      </xdr:nvSpPr>
      <xdr:spPr bwMode="auto">
        <a:xfrm>
          <a:off x="718185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13</xdr:row>
      <xdr:rowOff>57150</xdr:rowOff>
    </xdr:from>
    <xdr:to>
      <xdr:col>27</xdr:col>
      <xdr:colOff>0</xdr:colOff>
      <xdr:row>15</xdr:row>
      <xdr:rowOff>0</xdr:rowOff>
    </xdr:to>
    <xdr:sp macro="" textlink="">
      <xdr:nvSpPr>
        <xdr:cNvPr id="363" name="AutoShape 46">
          <a:extLst>
            <a:ext uri="{FF2B5EF4-FFF2-40B4-BE49-F238E27FC236}">
              <a16:creationId xmlns:a16="http://schemas.microsoft.com/office/drawing/2014/main" id="{300975D6-43EB-4380-9C7C-2F0F23863916}"/>
            </a:ext>
          </a:extLst>
        </xdr:cNvPr>
        <xdr:cNvSpPr>
          <a:spLocks noChangeArrowheads="1"/>
        </xdr:cNvSpPr>
      </xdr:nvSpPr>
      <xdr:spPr bwMode="auto">
        <a:xfrm>
          <a:off x="775335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13</xdr:row>
      <xdr:rowOff>57150</xdr:rowOff>
    </xdr:from>
    <xdr:to>
      <xdr:col>29</xdr:col>
      <xdr:colOff>0</xdr:colOff>
      <xdr:row>15</xdr:row>
      <xdr:rowOff>0</xdr:rowOff>
    </xdr:to>
    <xdr:sp macro="" textlink="">
      <xdr:nvSpPr>
        <xdr:cNvPr id="364" name="AutoShape 46">
          <a:extLst>
            <a:ext uri="{FF2B5EF4-FFF2-40B4-BE49-F238E27FC236}">
              <a16:creationId xmlns:a16="http://schemas.microsoft.com/office/drawing/2014/main" id="{85782677-63E1-452E-9DCC-46452498C24B}"/>
            </a:ext>
          </a:extLst>
        </xdr:cNvPr>
        <xdr:cNvSpPr>
          <a:spLocks noChangeArrowheads="1"/>
        </xdr:cNvSpPr>
      </xdr:nvSpPr>
      <xdr:spPr bwMode="auto">
        <a:xfrm>
          <a:off x="83820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13</xdr:row>
      <xdr:rowOff>57150</xdr:rowOff>
    </xdr:from>
    <xdr:to>
      <xdr:col>31</xdr:col>
      <xdr:colOff>0</xdr:colOff>
      <xdr:row>15</xdr:row>
      <xdr:rowOff>0</xdr:rowOff>
    </xdr:to>
    <xdr:sp macro="" textlink="">
      <xdr:nvSpPr>
        <xdr:cNvPr id="365" name="AutoShape 46">
          <a:extLst>
            <a:ext uri="{FF2B5EF4-FFF2-40B4-BE49-F238E27FC236}">
              <a16:creationId xmlns:a16="http://schemas.microsoft.com/office/drawing/2014/main" id="{57D667D5-527C-4C3B-B38B-9DA0D6364FB3}"/>
            </a:ext>
          </a:extLst>
        </xdr:cNvPr>
        <xdr:cNvSpPr>
          <a:spLocks noChangeArrowheads="1"/>
        </xdr:cNvSpPr>
      </xdr:nvSpPr>
      <xdr:spPr bwMode="auto">
        <a:xfrm>
          <a:off x="89535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13</xdr:row>
      <xdr:rowOff>57150</xdr:rowOff>
    </xdr:from>
    <xdr:to>
      <xdr:col>33</xdr:col>
      <xdr:colOff>0</xdr:colOff>
      <xdr:row>15</xdr:row>
      <xdr:rowOff>0</xdr:rowOff>
    </xdr:to>
    <xdr:sp macro="" textlink="">
      <xdr:nvSpPr>
        <xdr:cNvPr id="366" name="AutoShape 46">
          <a:extLst>
            <a:ext uri="{FF2B5EF4-FFF2-40B4-BE49-F238E27FC236}">
              <a16:creationId xmlns:a16="http://schemas.microsoft.com/office/drawing/2014/main" id="{F77B35A5-7D59-43E9-8AB0-CE4708BFE8B0}"/>
            </a:ext>
          </a:extLst>
        </xdr:cNvPr>
        <xdr:cNvSpPr>
          <a:spLocks noChangeArrowheads="1"/>
        </xdr:cNvSpPr>
      </xdr:nvSpPr>
      <xdr:spPr bwMode="auto">
        <a:xfrm>
          <a:off x="95250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13</xdr:row>
      <xdr:rowOff>57150</xdr:rowOff>
    </xdr:from>
    <xdr:to>
      <xdr:col>35</xdr:col>
      <xdr:colOff>0</xdr:colOff>
      <xdr:row>15</xdr:row>
      <xdr:rowOff>0</xdr:rowOff>
    </xdr:to>
    <xdr:sp macro="" textlink="">
      <xdr:nvSpPr>
        <xdr:cNvPr id="367" name="AutoShape 46">
          <a:extLst>
            <a:ext uri="{FF2B5EF4-FFF2-40B4-BE49-F238E27FC236}">
              <a16:creationId xmlns:a16="http://schemas.microsoft.com/office/drawing/2014/main" id="{B363F162-FA38-4966-9642-FC7AC3D7DAAB}"/>
            </a:ext>
          </a:extLst>
        </xdr:cNvPr>
        <xdr:cNvSpPr>
          <a:spLocks noChangeArrowheads="1"/>
        </xdr:cNvSpPr>
      </xdr:nvSpPr>
      <xdr:spPr bwMode="auto">
        <a:xfrm>
          <a:off x="100965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13</xdr:row>
      <xdr:rowOff>57150</xdr:rowOff>
    </xdr:from>
    <xdr:to>
      <xdr:col>37</xdr:col>
      <xdr:colOff>0</xdr:colOff>
      <xdr:row>15</xdr:row>
      <xdr:rowOff>0</xdr:rowOff>
    </xdr:to>
    <xdr:sp macro="" textlink="">
      <xdr:nvSpPr>
        <xdr:cNvPr id="368" name="AutoShape 46">
          <a:extLst>
            <a:ext uri="{FF2B5EF4-FFF2-40B4-BE49-F238E27FC236}">
              <a16:creationId xmlns:a16="http://schemas.microsoft.com/office/drawing/2014/main" id="{7B2F80FB-D0FB-4957-9C8F-C95984A63C5D}"/>
            </a:ext>
          </a:extLst>
        </xdr:cNvPr>
        <xdr:cNvSpPr>
          <a:spLocks noChangeArrowheads="1"/>
        </xdr:cNvSpPr>
      </xdr:nvSpPr>
      <xdr:spPr bwMode="auto">
        <a:xfrm>
          <a:off x="106680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13</xdr:row>
      <xdr:rowOff>57150</xdr:rowOff>
    </xdr:from>
    <xdr:to>
      <xdr:col>39</xdr:col>
      <xdr:colOff>0</xdr:colOff>
      <xdr:row>15</xdr:row>
      <xdr:rowOff>0</xdr:rowOff>
    </xdr:to>
    <xdr:sp macro="" textlink="">
      <xdr:nvSpPr>
        <xdr:cNvPr id="369" name="AutoShape 46">
          <a:extLst>
            <a:ext uri="{FF2B5EF4-FFF2-40B4-BE49-F238E27FC236}">
              <a16:creationId xmlns:a16="http://schemas.microsoft.com/office/drawing/2014/main" id="{27940772-8FC1-4B7C-8EEF-4507ADD2C260}"/>
            </a:ext>
          </a:extLst>
        </xdr:cNvPr>
        <xdr:cNvSpPr>
          <a:spLocks noChangeArrowheads="1"/>
        </xdr:cNvSpPr>
      </xdr:nvSpPr>
      <xdr:spPr bwMode="auto">
        <a:xfrm>
          <a:off x="112395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13</xdr:row>
      <xdr:rowOff>57150</xdr:rowOff>
    </xdr:from>
    <xdr:to>
      <xdr:col>41</xdr:col>
      <xdr:colOff>0</xdr:colOff>
      <xdr:row>15</xdr:row>
      <xdr:rowOff>0</xdr:rowOff>
    </xdr:to>
    <xdr:sp macro="" textlink="">
      <xdr:nvSpPr>
        <xdr:cNvPr id="370" name="AutoShape 46">
          <a:extLst>
            <a:ext uri="{FF2B5EF4-FFF2-40B4-BE49-F238E27FC236}">
              <a16:creationId xmlns:a16="http://schemas.microsoft.com/office/drawing/2014/main" id="{0BA93E0B-C371-4330-AAD4-CF82AB68E953}"/>
            </a:ext>
          </a:extLst>
        </xdr:cNvPr>
        <xdr:cNvSpPr>
          <a:spLocks noChangeArrowheads="1"/>
        </xdr:cNvSpPr>
      </xdr:nvSpPr>
      <xdr:spPr bwMode="auto">
        <a:xfrm>
          <a:off x="118110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13</xdr:row>
      <xdr:rowOff>57150</xdr:rowOff>
    </xdr:from>
    <xdr:to>
      <xdr:col>43</xdr:col>
      <xdr:colOff>0</xdr:colOff>
      <xdr:row>15</xdr:row>
      <xdr:rowOff>0</xdr:rowOff>
    </xdr:to>
    <xdr:sp macro="" textlink="">
      <xdr:nvSpPr>
        <xdr:cNvPr id="371" name="AutoShape 46">
          <a:extLst>
            <a:ext uri="{FF2B5EF4-FFF2-40B4-BE49-F238E27FC236}">
              <a16:creationId xmlns:a16="http://schemas.microsoft.com/office/drawing/2014/main" id="{927EA8A0-F38E-4DFE-98A3-EFA244249F43}"/>
            </a:ext>
          </a:extLst>
        </xdr:cNvPr>
        <xdr:cNvSpPr>
          <a:spLocks noChangeArrowheads="1"/>
        </xdr:cNvSpPr>
      </xdr:nvSpPr>
      <xdr:spPr bwMode="auto">
        <a:xfrm>
          <a:off x="123825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13</xdr:row>
      <xdr:rowOff>57150</xdr:rowOff>
    </xdr:from>
    <xdr:to>
      <xdr:col>45</xdr:col>
      <xdr:colOff>0</xdr:colOff>
      <xdr:row>15</xdr:row>
      <xdr:rowOff>0</xdr:rowOff>
    </xdr:to>
    <xdr:sp macro="" textlink="">
      <xdr:nvSpPr>
        <xdr:cNvPr id="372" name="AutoShape 46">
          <a:extLst>
            <a:ext uri="{FF2B5EF4-FFF2-40B4-BE49-F238E27FC236}">
              <a16:creationId xmlns:a16="http://schemas.microsoft.com/office/drawing/2014/main" id="{C3E37FFD-55E4-4549-9CFE-511525B9A2F6}"/>
            </a:ext>
          </a:extLst>
        </xdr:cNvPr>
        <xdr:cNvSpPr>
          <a:spLocks noChangeArrowheads="1"/>
        </xdr:cNvSpPr>
      </xdr:nvSpPr>
      <xdr:spPr bwMode="auto">
        <a:xfrm>
          <a:off x="129540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21</xdr:row>
      <xdr:rowOff>57150</xdr:rowOff>
    </xdr:from>
    <xdr:to>
      <xdr:col>17</xdr:col>
      <xdr:colOff>0</xdr:colOff>
      <xdr:row>23</xdr:row>
      <xdr:rowOff>0</xdr:rowOff>
    </xdr:to>
    <xdr:sp macro="" textlink="">
      <xdr:nvSpPr>
        <xdr:cNvPr id="373" name="AutoShape 46">
          <a:extLst>
            <a:ext uri="{FF2B5EF4-FFF2-40B4-BE49-F238E27FC236}">
              <a16:creationId xmlns:a16="http://schemas.microsoft.com/office/drawing/2014/main" id="{5C1C0D17-EFC9-4705-B09F-2FEB418353F6}"/>
            </a:ext>
          </a:extLst>
        </xdr:cNvPr>
        <xdr:cNvSpPr>
          <a:spLocks noChangeArrowheads="1"/>
        </xdr:cNvSpPr>
      </xdr:nvSpPr>
      <xdr:spPr bwMode="auto">
        <a:xfrm>
          <a:off x="48958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21</xdr:row>
      <xdr:rowOff>57150</xdr:rowOff>
    </xdr:from>
    <xdr:to>
      <xdr:col>19</xdr:col>
      <xdr:colOff>0</xdr:colOff>
      <xdr:row>23</xdr:row>
      <xdr:rowOff>0</xdr:rowOff>
    </xdr:to>
    <xdr:sp macro="" textlink="">
      <xdr:nvSpPr>
        <xdr:cNvPr id="374" name="AutoShape 46">
          <a:extLst>
            <a:ext uri="{FF2B5EF4-FFF2-40B4-BE49-F238E27FC236}">
              <a16:creationId xmlns:a16="http://schemas.microsoft.com/office/drawing/2014/main" id="{C9F78C42-9C08-46E7-966E-8A4DDEE7467A}"/>
            </a:ext>
          </a:extLst>
        </xdr:cNvPr>
        <xdr:cNvSpPr>
          <a:spLocks noChangeArrowheads="1"/>
        </xdr:cNvSpPr>
      </xdr:nvSpPr>
      <xdr:spPr bwMode="auto">
        <a:xfrm>
          <a:off x="54673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21</xdr:row>
      <xdr:rowOff>57150</xdr:rowOff>
    </xdr:from>
    <xdr:to>
      <xdr:col>21</xdr:col>
      <xdr:colOff>0</xdr:colOff>
      <xdr:row>23</xdr:row>
      <xdr:rowOff>0</xdr:rowOff>
    </xdr:to>
    <xdr:sp macro="" textlink="">
      <xdr:nvSpPr>
        <xdr:cNvPr id="375" name="AutoShape 46">
          <a:extLst>
            <a:ext uri="{FF2B5EF4-FFF2-40B4-BE49-F238E27FC236}">
              <a16:creationId xmlns:a16="http://schemas.microsoft.com/office/drawing/2014/main" id="{2F2E0695-9610-4525-85D8-137B2375D8B1}"/>
            </a:ext>
          </a:extLst>
        </xdr:cNvPr>
        <xdr:cNvSpPr>
          <a:spLocks noChangeArrowheads="1"/>
        </xdr:cNvSpPr>
      </xdr:nvSpPr>
      <xdr:spPr bwMode="auto">
        <a:xfrm>
          <a:off x="60388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21</xdr:row>
      <xdr:rowOff>57150</xdr:rowOff>
    </xdr:from>
    <xdr:to>
      <xdr:col>23</xdr:col>
      <xdr:colOff>0</xdr:colOff>
      <xdr:row>23</xdr:row>
      <xdr:rowOff>0</xdr:rowOff>
    </xdr:to>
    <xdr:sp macro="" textlink="">
      <xdr:nvSpPr>
        <xdr:cNvPr id="376" name="AutoShape 46">
          <a:extLst>
            <a:ext uri="{FF2B5EF4-FFF2-40B4-BE49-F238E27FC236}">
              <a16:creationId xmlns:a16="http://schemas.microsoft.com/office/drawing/2014/main" id="{81DD1CBB-8089-439E-A174-6C94A7BBAAF1}"/>
            </a:ext>
          </a:extLst>
        </xdr:cNvPr>
        <xdr:cNvSpPr>
          <a:spLocks noChangeArrowheads="1"/>
        </xdr:cNvSpPr>
      </xdr:nvSpPr>
      <xdr:spPr bwMode="auto">
        <a:xfrm>
          <a:off x="6610350" y="4105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24</xdr:col>
      <xdr:colOff>0</xdr:colOff>
      <xdr:row>21</xdr:row>
      <xdr:rowOff>57150</xdr:rowOff>
    </xdr:from>
    <xdr:to>
      <xdr:col>25</xdr:col>
      <xdr:colOff>0</xdr:colOff>
      <xdr:row>23</xdr:row>
      <xdr:rowOff>0</xdr:rowOff>
    </xdr:to>
    <xdr:sp macro="" textlink="">
      <xdr:nvSpPr>
        <xdr:cNvPr id="377" name="AutoShape 46">
          <a:extLst>
            <a:ext uri="{FF2B5EF4-FFF2-40B4-BE49-F238E27FC236}">
              <a16:creationId xmlns:a16="http://schemas.microsoft.com/office/drawing/2014/main" id="{CFFA4469-3578-4479-A2E0-68A87D5BC8DD}"/>
            </a:ext>
          </a:extLst>
        </xdr:cNvPr>
        <xdr:cNvSpPr>
          <a:spLocks noChangeArrowheads="1"/>
        </xdr:cNvSpPr>
      </xdr:nvSpPr>
      <xdr:spPr bwMode="auto">
        <a:xfrm>
          <a:off x="71818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21</xdr:row>
      <xdr:rowOff>57150</xdr:rowOff>
    </xdr:from>
    <xdr:to>
      <xdr:col>27</xdr:col>
      <xdr:colOff>0</xdr:colOff>
      <xdr:row>23</xdr:row>
      <xdr:rowOff>0</xdr:rowOff>
    </xdr:to>
    <xdr:sp macro="" textlink="">
      <xdr:nvSpPr>
        <xdr:cNvPr id="378" name="AutoShape 46">
          <a:extLst>
            <a:ext uri="{FF2B5EF4-FFF2-40B4-BE49-F238E27FC236}">
              <a16:creationId xmlns:a16="http://schemas.microsoft.com/office/drawing/2014/main" id="{FBE473D5-79B4-4AAE-81D6-8B63F4403FBE}"/>
            </a:ext>
          </a:extLst>
        </xdr:cNvPr>
        <xdr:cNvSpPr>
          <a:spLocks noChangeArrowheads="1"/>
        </xdr:cNvSpPr>
      </xdr:nvSpPr>
      <xdr:spPr bwMode="auto">
        <a:xfrm>
          <a:off x="77533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21</xdr:row>
      <xdr:rowOff>57150</xdr:rowOff>
    </xdr:from>
    <xdr:to>
      <xdr:col>29</xdr:col>
      <xdr:colOff>0</xdr:colOff>
      <xdr:row>23</xdr:row>
      <xdr:rowOff>0</xdr:rowOff>
    </xdr:to>
    <xdr:sp macro="" textlink="">
      <xdr:nvSpPr>
        <xdr:cNvPr id="379" name="AutoShape 46">
          <a:extLst>
            <a:ext uri="{FF2B5EF4-FFF2-40B4-BE49-F238E27FC236}">
              <a16:creationId xmlns:a16="http://schemas.microsoft.com/office/drawing/2014/main" id="{41B983DB-91D2-4C5D-8A15-BBF16354212F}"/>
            </a:ext>
          </a:extLst>
        </xdr:cNvPr>
        <xdr:cNvSpPr>
          <a:spLocks noChangeArrowheads="1"/>
        </xdr:cNvSpPr>
      </xdr:nvSpPr>
      <xdr:spPr bwMode="auto">
        <a:xfrm>
          <a:off x="83820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21</xdr:row>
      <xdr:rowOff>57150</xdr:rowOff>
    </xdr:from>
    <xdr:to>
      <xdr:col>31</xdr:col>
      <xdr:colOff>0</xdr:colOff>
      <xdr:row>23</xdr:row>
      <xdr:rowOff>0</xdr:rowOff>
    </xdr:to>
    <xdr:sp macro="" textlink="">
      <xdr:nvSpPr>
        <xdr:cNvPr id="380" name="AutoShape 46">
          <a:extLst>
            <a:ext uri="{FF2B5EF4-FFF2-40B4-BE49-F238E27FC236}">
              <a16:creationId xmlns:a16="http://schemas.microsoft.com/office/drawing/2014/main" id="{BAED31D6-7FB6-4E71-8232-C5D802B52A80}"/>
            </a:ext>
          </a:extLst>
        </xdr:cNvPr>
        <xdr:cNvSpPr>
          <a:spLocks noChangeArrowheads="1"/>
        </xdr:cNvSpPr>
      </xdr:nvSpPr>
      <xdr:spPr bwMode="auto">
        <a:xfrm>
          <a:off x="89535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21</xdr:row>
      <xdr:rowOff>57150</xdr:rowOff>
    </xdr:from>
    <xdr:to>
      <xdr:col>33</xdr:col>
      <xdr:colOff>0</xdr:colOff>
      <xdr:row>23</xdr:row>
      <xdr:rowOff>0</xdr:rowOff>
    </xdr:to>
    <xdr:sp macro="" textlink="">
      <xdr:nvSpPr>
        <xdr:cNvPr id="381" name="AutoShape 46">
          <a:extLst>
            <a:ext uri="{FF2B5EF4-FFF2-40B4-BE49-F238E27FC236}">
              <a16:creationId xmlns:a16="http://schemas.microsoft.com/office/drawing/2014/main" id="{E434B01D-38AD-4B70-B74F-2FBC5369B2B8}"/>
            </a:ext>
          </a:extLst>
        </xdr:cNvPr>
        <xdr:cNvSpPr>
          <a:spLocks noChangeArrowheads="1"/>
        </xdr:cNvSpPr>
      </xdr:nvSpPr>
      <xdr:spPr bwMode="auto">
        <a:xfrm>
          <a:off x="95250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21</xdr:row>
      <xdr:rowOff>57150</xdr:rowOff>
    </xdr:from>
    <xdr:to>
      <xdr:col>35</xdr:col>
      <xdr:colOff>0</xdr:colOff>
      <xdr:row>23</xdr:row>
      <xdr:rowOff>0</xdr:rowOff>
    </xdr:to>
    <xdr:sp macro="" textlink="">
      <xdr:nvSpPr>
        <xdr:cNvPr id="382" name="AutoShape 46">
          <a:extLst>
            <a:ext uri="{FF2B5EF4-FFF2-40B4-BE49-F238E27FC236}">
              <a16:creationId xmlns:a16="http://schemas.microsoft.com/office/drawing/2014/main" id="{A108FADA-1AB5-482D-A68D-635790B62C8F}"/>
            </a:ext>
          </a:extLst>
        </xdr:cNvPr>
        <xdr:cNvSpPr>
          <a:spLocks noChangeArrowheads="1"/>
        </xdr:cNvSpPr>
      </xdr:nvSpPr>
      <xdr:spPr bwMode="auto">
        <a:xfrm>
          <a:off x="100965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21</xdr:row>
      <xdr:rowOff>57150</xdr:rowOff>
    </xdr:from>
    <xdr:to>
      <xdr:col>37</xdr:col>
      <xdr:colOff>0</xdr:colOff>
      <xdr:row>23</xdr:row>
      <xdr:rowOff>0</xdr:rowOff>
    </xdr:to>
    <xdr:sp macro="" textlink="">
      <xdr:nvSpPr>
        <xdr:cNvPr id="383" name="AutoShape 46">
          <a:extLst>
            <a:ext uri="{FF2B5EF4-FFF2-40B4-BE49-F238E27FC236}">
              <a16:creationId xmlns:a16="http://schemas.microsoft.com/office/drawing/2014/main" id="{1169E1B3-88B7-4A80-8678-F67882638160}"/>
            </a:ext>
          </a:extLst>
        </xdr:cNvPr>
        <xdr:cNvSpPr>
          <a:spLocks noChangeArrowheads="1"/>
        </xdr:cNvSpPr>
      </xdr:nvSpPr>
      <xdr:spPr bwMode="auto">
        <a:xfrm>
          <a:off x="106680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21</xdr:row>
      <xdr:rowOff>57150</xdr:rowOff>
    </xdr:from>
    <xdr:to>
      <xdr:col>39</xdr:col>
      <xdr:colOff>0</xdr:colOff>
      <xdr:row>23</xdr:row>
      <xdr:rowOff>0</xdr:rowOff>
    </xdr:to>
    <xdr:sp macro="" textlink="">
      <xdr:nvSpPr>
        <xdr:cNvPr id="384" name="AutoShape 46">
          <a:extLst>
            <a:ext uri="{FF2B5EF4-FFF2-40B4-BE49-F238E27FC236}">
              <a16:creationId xmlns:a16="http://schemas.microsoft.com/office/drawing/2014/main" id="{1ECE00B5-306D-47C3-A970-B2A29473E5D6}"/>
            </a:ext>
          </a:extLst>
        </xdr:cNvPr>
        <xdr:cNvSpPr>
          <a:spLocks noChangeArrowheads="1"/>
        </xdr:cNvSpPr>
      </xdr:nvSpPr>
      <xdr:spPr bwMode="auto">
        <a:xfrm>
          <a:off x="11838214" y="4178170"/>
          <a:ext cx="340179" cy="331626"/>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40</xdr:col>
      <xdr:colOff>0</xdr:colOff>
      <xdr:row>21</xdr:row>
      <xdr:rowOff>57150</xdr:rowOff>
    </xdr:from>
    <xdr:to>
      <xdr:col>41</xdr:col>
      <xdr:colOff>0</xdr:colOff>
      <xdr:row>23</xdr:row>
      <xdr:rowOff>0</xdr:rowOff>
    </xdr:to>
    <xdr:sp macro="" textlink="">
      <xdr:nvSpPr>
        <xdr:cNvPr id="385" name="AutoShape 46">
          <a:extLst>
            <a:ext uri="{FF2B5EF4-FFF2-40B4-BE49-F238E27FC236}">
              <a16:creationId xmlns:a16="http://schemas.microsoft.com/office/drawing/2014/main" id="{6DDCF098-1F13-4ED0-948C-D68BFDD941D3}"/>
            </a:ext>
          </a:extLst>
        </xdr:cNvPr>
        <xdr:cNvSpPr>
          <a:spLocks noChangeArrowheads="1"/>
        </xdr:cNvSpPr>
      </xdr:nvSpPr>
      <xdr:spPr bwMode="auto">
        <a:xfrm>
          <a:off x="1181100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21</xdr:row>
      <xdr:rowOff>57150</xdr:rowOff>
    </xdr:from>
    <xdr:to>
      <xdr:col>43</xdr:col>
      <xdr:colOff>0</xdr:colOff>
      <xdr:row>23</xdr:row>
      <xdr:rowOff>0</xdr:rowOff>
    </xdr:to>
    <xdr:sp macro="" textlink="">
      <xdr:nvSpPr>
        <xdr:cNvPr id="386" name="AutoShape 46">
          <a:extLst>
            <a:ext uri="{FF2B5EF4-FFF2-40B4-BE49-F238E27FC236}">
              <a16:creationId xmlns:a16="http://schemas.microsoft.com/office/drawing/2014/main" id="{917C4E20-A475-4C28-8602-C7695FD9E32A}"/>
            </a:ext>
          </a:extLst>
        </xdr:cNvPr>
        <xdr:cNvSpPr>
          <a:spLocks noChangeArrowheads="1"/>
        </xdr:cNvSpPr>
      </xdr:nvSpPr>
      <xdr:spPr bwMode="auto">
        <a:xfrm>
          <a:off x="123825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21</xdr:row>
      <xdr:rowOff>57150</xdr:rowOff>
    </xdr:from>
    <xdr:to>
      <xdr:col>45</xdr:col>
      <xdr:colOff>0</xdr:colOff>
      <xdr:row>23</xdr:row>
      <xdr:rowOff>0</xdr:rowOff>
    </xdr:to>
    <xdr:sp macro="" textlink="">
      <xdr:nvSpPr>
        <xdr:cNvPr id="387" name="AutoShape 46">
          <a:extLst>
            <a:ext uri="{FF2B5EF4-FFF2-40B4-BE49-F238E27FC236}">
              <a16:creationId xmlns:a16="http://schemas.microsoft.com/office/drawing/2014/main" id="{3CC19794-71E4-4684-B289-51A82EC61EFC}"/>
            </a:ext>
          </a:extLst>
        </xdr:cNvPr>
        <xdr:cNvSpPr>
          <a:spLocks noChangeArrowheads="1"/>
        </xdr:cNvSpPr>
      </xdr:nvSpPr>
      <xdr:spPr bwMode="auto">
        <a:xfrm>
          <a:off x="12954000" y="4105275"/>
          <a:ext cx="285750" cy="323850"/>
        </a:xfrm>
        <a:prstGeom prst="triangle">
          <a:avLst>
            <a:gd name="adj" fmla="val 50000"/>
          </a:avLst>
        </a:prstGeom>
        <a:solidFill>
          <a:schemeClr val="bg1"/>
        </a:solidFill>
        <a:ln w="9525">
          <a:solidFill>
            <a:srgbClr val="000000"/>
          </a:solidFill>
          <a:miter lim="800000"/>
          <a:headEnd/>
          <a:tailEnd/>
        </a:ln>
      </xdr:spPr>
    </xdr:sp>
    <xdr:clientData/>
  </xdr:twoCellAnchor>
  <xdr:twoCellAnchor>
    <xdr:from>
      <xdr:col>10</xdr:col>
      <xdr:colOff>0</xdr:colOff>
      <xdr:row>21</xdr:row>
      <xdr:rowOff>57150</xdr:rowOff>
    </xdr:from>
    <xdr:to>
      <xdr:col>11</xdr:col>
      <xdr:colOff>0</xdr:colOff>
      <xdr:row>23</xdr:row>
      <xdr:rowOff>0</xdr:rowOff>
    </xdr:to>
    <xdr:sp macro="" textlink="">
      <xdr:nvSpPr>
        <xdr:cNvPr id="388" name="AutoShape 46">
          <a:extLst>
            <a:ext uri="{FF2B5EF4-FFF2-40B4-BE49-F238E27FC236}">
              <a16:creationId xmlns:a16="http://schemas.microsoft.com/office/drawing/2014/main" id="{E1AF8D3B-AD23-4541-8E30-2A73E625B2DB}"/>
            </a:ext>
          </a:extLst>
        </xdr:cNvPr>
        <xdr:cNvSpPr>
          <a:spLocks noChangeArrowheads="1"/>
        </xdr:cNvSpPr>
      </xdr:nvSpPr>
      <xdr:spPr bwMode="auto">
        <a:xfrm>
          <a:off x="31813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21</xdr:row>
      <xdr:rowOff>57150</xdr:rowOff>
    </xdr:from>
    <xdr:to>
      <xdr:col>13</xdr:col>
      <xdr:colOff>0</xdr:colOff>
      <xdr:row>23</xdr:row>
      <xdr:rowOff>0</xdr:rowOff>
    </xdr:to>
    <xdr:sp macro="" textlink="">
      <xdr:nvSpPr>
        <xdr:cNvPr id="389" name="AutoShape 46">
          <a:extLst>
            <a:ext uri="{FF2B5EF4-FFF2-40B4-BE49-F238E27FC236}">
              <a16:creationId xmlns:a16="http://schemas.microsoft.com/office/drawing/2014/main" id="{DD48F599-A734-482D-B5A5-A3A1F66D822A}"/>
            </a:ext>
          </a:extLst>
        </xdr:cNvPr>
        <xdr:cNvSpPr>
          <a:spLocks noChangeArrowheads="1"/>
        </xdr:cNvSpPr>
      </xdr:nvSpPr>
      <xdr:spPr bwMode="auto">
        <a:xfrm>
          <a:off x="37528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21</xdr:row>
      <xdr:rowOff>57150</xdr:rowOff>
    </xdr:from>
    <xdr:to>
      <xdr:col>15</xdr:col>
      <xdr:colOff>0</xdr:colOff>
      <xdr:row>23</xdr:row>
      <xdr:rowOff>0</xdr:rowOff>
    </xdr:to>
    <xdr:sp macro="" textlink="">
      <xdr:nvSpPr>
        <xdr:cNvPr id="390" name="AutoShape 46">
          <a:extLst>
            <a:ext uri="{FF2B5EF4-FFF2-40B4-BE49-F238E27FC236}">
              <a16:creationId xmlns:a16="http://schemas.microsoft.com/office/drawing/2014/main" id="{AB255308-B84F-42F0-B251-354BCEBFA5A1}"/>
            </a:ext>
          </a:extLst>
        </xdr:cNvPr>
        <xdr:cNvSpPr>
          <a:spLocks noChangeArrowheads="1"/>
        </xdr:cNvSpPr>
      </xdr:nvSpPr>
      <xdr:spPr bwMode="auto">
        <a:xfrm>
          <a:off x="43243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21</xdr:row>
      <xdr:rowOff>57150</xdr:rowOff>
    </xdr:from>
    <xdr:to>
      <xdr:col>9</xdr:col>
      <xdr:colOff>0</xdr:colOff>
      <xdr:row>23</xdr:row>
      <xdr:rowOff>0</xdr:rowOff>
    </xdr:to>
    <xdr:sp macro="" textlink="">
      <xdr:nvSpPr>
        <xdr:cNvPr id="391" name="AutoShape 46">
          <a:extLst>
            <a:ext uri="{FF2B5EF4-FFF2-40B4-BE49-F238E27FC236}">
              <a16:creationId xmlns:a16="http://schemas.microsoft.com/office/drawing/2014/main" id="{DF3A54B4-8930-467C-87B4-2187C56CCD51}"/>
            </a:ext>
          </a:extLst>
        </xdr:cNvPr>
        <xdr:cNvSpPr>
          <a:spLocks noChangeArrowheads="1"/>
        </xdr:cNvSpPr>
      </xdr:nvSpPr>
      <xdr:spPr bwMode="auto">
        <a:xfrm>
          <a:off x="2409825" y="4105275"/>
          <a:ext cx="48577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21</xdr:row>
      <xdr:rowOff>57150</xdr:rowOff>
    </xdr:from>
    <xdr:to>
      <xdr:col>7</xdr:col>
      <xdr:colOff>0</xdr:colOff>
      <xdr:row>23</xdr:row>
      <xdr:rowOff>0</xdr:rowOff>
    </xdr:to>
    <xdr:sp macro="" textlink="">
      <xdr:nvSpPr>
        <xdr:cNvPr id="392" name="AutoShape 46">
          <a:extLst>
            <a:ext uri="{FF2B5EF4-FFF2-40B4-BE49-F238E27FC236}">
              <a16:creationId xmlns:a16="http://schemas.microsoft.com/office/drawing/2014/main" id="{CD110341-46AB-494C-9567-FA2A1041E099}"/>
            </a:ext>
          </a:extLst>
        </xdr:cNvPr>
        <xdr:cNvSpPr>
          <a:spLocks noChangeArrowheads="1"/>
        </xdr:cNvSpPr>
      </xdr:nvSpPr>
      <xdr:spPr bwMode="auto">
        <a:xfrm>
          <a:off x="1819275" y="4105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21</xdr:row>
      <xdr:rowOff>57150</xdr:rowOff>
    </xdr:from>
    <xdr:to>
      <xdr:col>5</xdr:col>
      <xdr:colOff>0</xdr:colOff>
      <xdr:row>23</xdr:row>
      <xdr:rowOff>0</xdr:rowOff>
    </xdr:to>
    <xdr:sp macro="" textlink="">
      <xdr:nvSpPr>
        <xdr:cNvPr id="393" name="AutoShape 46">
          <a:extLst>
            <a:ext uri="{FF2B5EF4-FFF2-40B4-BE49-F238E27FC236}">
              <a16:creationId xmlns:a16="http://schemas.microsoft.com/office/drawing/2014/main" id="{5EB094B7-0519-44CE-AD36-E69616FFFBFA}"/>
            </a:ext>
          </a:extLst>
        </xdr:cNvPr>
        <xdr:cNvSpPr>
          <a:spLocks noChangeArrowheads="1"/>
        </xdr:cNvSpPr>
      </xdr:nvSpPr>
      <xdr:spPr bwMode="auto">
        <a:xfrm>
          <a:off x="1095375" y="4105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21</xdr:row>
      <xdr:rowOff>57149</xdr:rowOff>
    </xdr:from>
    <xdr:to>
      <xdr:col>3</xdr:col>
      <xdr:colOff>0</xdr:colOff>
      <xdr:row>22</xdr:row>
      <xdr:rowOff>190499</xdr:rowOff>
    </xdr:to>
    <xdr:sp macro="" textlink="">
      <xdr:nvSpPr>
        <xdr:cNvPr id="394" name="AutoShape 46">
          <a:extLst>
            <a:ext uri="{FF2B5EF4-FFF2-40B4-BE49-F238E27FC236}">
              <a16:creationId xmlns:a16="http://schemas.microsoft.com/office/drawing/2014/main" id="{102368A7-BAE3-4B39-9748-4A78EB2CF4E3}"/>
            </a:ext>
          </a:extLst>
        </xdr:cNvPr>
        <xdr:cNvSpPr>
          <a:spLocks noChangeArrowheads="1"/>
        </xdr:cNvSpPr>
      </xdr:nvSpPr>
      <xdr:spPr bwMode="auto">
        <a:xfrm>
          <a:off x="523875" y="4105274"/>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32</xdr:row>
      <xdr:rowOff>104775</xdr:rowOff>
    </xdr:from>
    <xdr:to>
      <xdr:col>6</xdr:col>
      <xdr:colOff>0</xdr:colOff>
      <xdr:row>33</xdr:row>
      <xdr:rowOff>19050</xdr:rowOff>
    </xdr:to>
    <xdr:grpSp>
      <xdr:nvGrpSpPr>
        <xdr:cNvPr id="395" name="Group 1008">
          <a:extLst>
            <a:ext uri="{FF2B5EF4-FFF2-40B4-BE49-F238E27FC236}">
              <a16:creationId xmlns:a16="http://schemas.microsoft.com/office/drawing/2014/main" id="{68E127A9-F5A5-41EE-9991-391DCE64341D}"/>
            </a:ext>
          </a:extLst>
        </xdr:cNvPr>
        <xdr:cNvGrpSpPr>
          <a:grpSpLocks/>
        </xdr:cNvGrpSpPr>
      </xdr:nvGrpSpPr>
      <xdr:grpSpPr bwMode="auto">
        <a:xfrm>
          <a:off x="1897224" y="6542897"/>
          <a:ext cx="0" cy="108663"/>
          <a:chOff x="5475762" y="47760700"/>
          <a:chExt cx="314325" cy="230209"/>
        </a:xfrm>
      </xdr:grpSpPr>
      <xdr:cxnSp macro="">
        <xdr:nvCxnSpPr>
          <xdr:cNvPr id="396" name="Straight Connector 395">
            <a:extLst>
              <a:ext uri="{FF2B5EF4-FFF2-40B4-BE49-F238E27FC236}">
                <a16:creationId xmlns:a16="http://schemas.microsoft.com/office/drawing/2014/main" id="{1EBF39DE-AD22-F3BA-528C-0B2B9591EB0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97" name="Straight Connector 529">
            <a:extLst>
              <a:ext uri="{FF2B5EF4-FFF2-40B4-BE49-F238E27FC236}">
                <a16:creationId xmlns:a16="http://schemas.microsoft.com/office/drawing/2014/main" id="{E43C64FB-2D76-2B2C-2D1C-521D8E854A1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98" name="Straight Connector 531">
            <a:extLst>
              <a:ext uri="{FF2B5EF4-FFF2-40B4-BE49-F238E27FC236}">
                <a16:creationId xmlns:a16="http://schemas.microsoft.com/office/drawing/2014/main" id="{888B68A3-CBE0-F681-EDBA-963C96E7D98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99" name="Straight Connector 533">
            <a:extLst>
              <a:ext uri="{FF2B5EF4-FFF2-40B4-BE49-F238E27FC236}">
                <a16:creationId xmlns:a16="http://schemas.microsoft.com/office/drawing/2014/main" id="{36626A1C-FC87-9911-758E-9DD3D607B0B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00" name="Straight Connector 535">
            <a:extLst>
              <a:ext uri="{FF2B5EF4-FFF2-40B4-BE49-F238E27FC236}">
                <a16:creationId xmlns:a16="http://schemas.microsoft.com/office/drawing/2014/main" id="{C1FA7A44-3B9D-3E2D-A454-4EFDD2E6F99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01" name="Straight Connector 537">
            <a:extLst>
              <a:ext uri="{FF2B5EF4-FFF2-40B4-BE49-F238E27FC236}">
                <a16:creationId xmlns:a16="http://schemas.microsoft.com/office/drawing/2014/main" id="{C1EB923C-00EB-1CAB-3D10-B251C80283D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02" name="Group 1008">
          <a:extLst>
            <a:ext uri="{FF2B5EF4-FFF2-40B4-BE49-F238E27FC236}">
              <a16:creationId xmlns:a16="http://schemas.microsoft.com/office/drawing/2014/main" id="{8530A89E-3153-4A6B-A32D-B9FEDD6A03D7}"/>
            </a:ext>
          </a:extLst>
        </xdr:cNvPr>
        <xdr:cNvGrpSpPr>
          <a:grpSpLocks/>
        </xdr:cNvGrpSpPr>
      </xdr:nvGrpSpPr>
      <xdr:grpSpPr bwMode="auto">
        <a:xfrm>
          <a:off x="1897224" y="6542897"/>
          <a:ext cx="0" cy="108663"/>
          <a:chOff x="5475762" y="47760700"/>
          <a:chExt cx="314325" cy="230209"/>
        </a:xfrm>
      </xdr:grpSpPr>
      <xdr:cxnSp macro="">
        <xdr:nvCxnSpPr>
          <xdr:cNvPr id="403" name="Straight Connector 402">
            <a:extLst>
              <a:ext uri="{FF2B5EF4-FFF2-40B4-BE49-F238E27FC236}">
                <a16:creationId xmlns:a16="http://schemas.microsoft.com/office/drawing/2014/main" id="{2C38F221-B536-38C6-15BC-A5332330A8AA}"/>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04" name="Straight Connector 529">
            <a:extLst>
              <a:ext uri="{FF2B5EF4-FFF2-40B4-BE49-F238E27FC236}">
                <a16:creationId xmlns:a16="http://schemas.microsoft.com/office/drawing/2014/main" id="{84D2E67B-AD4B-4D4B-2424-7B1C4ECA225D}"/>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405" name="Straight Connector 531">
            <a:extLst>
              <a:ext uri="{FF2B5EF4-FFF2-40B4-BE49-F238E27FC236}">
                <a16:creationId xmlns:a16="http://schemas.microsoft.com/office/drawing/2014/main" id="{BE03119C-00F8-A2B3-3584-E5946E2D67F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406" name="Straight Connector 533">
            <a:extLst>
              <a:ext uri="{FF2B5EF4-FFF2-40B4-BE49-F238E27FC236}">
                <a16:creationId xmlns:a16="http://schemas.microsoft.com/office/drawing/2014/main" id="{D5089471-315C-6578-4111-74C613460D15}"/>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407" name="Straight Connector 535">
            <a:extLst>
              <a:ext uri="{FF2B5EF4-FFF2-40B4-BE49-F238E27FC236}">
                <a16:creationId xmlns:a16="http://schemas.microsoft.com/office/drawing/2014/main" id="{F80BAA84-250B-3310-1ED4-2394F3555BF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408" name="Straight Connector 537">
            <a:extLst>
              <a:ext uri="{FF2B5EF4-FFF2-40B4-BE49-F238E27FC236}">
                <a16:creationId xmlns:a16="http://schemas.microsoft.com/office/drawing/2014/main" id="{09209C55-F3DD-8DE9-EF4E-3E85619766C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133350</xdr:rowOff>
    </xdr:from>
    <xdr:to>
      <xdr:col>6</xdr:col>
      <xdr:colOff>0</xdr:colOff>
      <xdr:row>33</xdr:row>
      <xdr:rowOff>47625</xdr:rowOff>
    </xdr:to>
    <xdr:grpSp>
      <xdr:nvGrpSpPr>
        <xdr:cNvPr id="409" name="Group 1008">
          <a:extLst>
            <a:ext uri="{FF2B5EF4-FFF2-40B4-BE49-F238E27FC236}">
              <a16:creationId xmlns:a16="http://schemas.microsoft.com/office/drawing/2014/main" id="{032974A1-8BC6-4B18-A46C-B2E2BBA66762}"/>
            </a:ext>
          </a:extLst>
        </xdr:cNvPr>
        <xdr:cNvGrpSpPr>
          <a:grpSpLocks/>
        </xdr:cNvGrpSpPr>
      </xdr:nvGrpSpPr>
      <xdr:grpSpPr bwMode="auto">
        <a:xfrm>
          <a:off x="1897224" y="6571472"/>
          <a:ext cx="0" cy="108663"/>
          <a:chOff x="5475762" y="47760700"/>
          <a:chExt cx="314325" cy="230209"/>
        </a:xfrm>
      </xdr:grpSpPr>
      <xdr:cxnSp macro="">
        <xdr:nvCxnSpPr>
          <xdr:cNvPr id="410" name="Straight Connector 409">
            <a:extLst>
              <a:ext uri="{FF2B5EF4-FFF2-40B4-BE49-F238E27FC236}">
                <a16:creationId xmlns:a16="http://schemas.microsoft.com/office/drawing/2014/main" id="{BFFDEC0C-E5D3-18C8-A088-76E3E8060922}"/>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11" name="Straight Connector 529">
            <a:extLst>
              <a:ext uri="{FF2B5EF4-FFF2-40B4-BE49-F238E27FC236}">
                <a16:creationId xmlns:a16="http://schemas.microsoft.com/office/drawing/2014/main" id="{E8C30177-F794-BBA6-BB0A-5E55BB005442}"/>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412" name="Straight Connector 531">
            <a:extLst>
              <a:ext uri="{FF2B5EF4-FFF2-40B4-BE49-F238E27FC236}">
                <a16:creationId xmlns:a16="http://schemas.microsoft.com/office/drawing/2014/main" id="{2DB6408D-9F19-B7C9-05AF-533EA022CEB5}"/>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413" name="Straight Connector 533">
            <a:extLst>
              <a:ext uri="{FF2B5EF4-FFF2-40B4-BE49-F238E27FC236}">
                <a16:creationId xmlns:a16="http://schemas.microsoft.com/office/drawing/2014/main" id="{55CE547D-564B-CF8F-5327-E0A85F75447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414" name="Straight Connector 535">
            <a:extLst>
              <a:ext uri="{FF2B5EF4-FFF2-40B4-BE49-F238E27FC236}">
                <a16:creationId xmlns:a16="http://schemas.microsoft.com/office/drawing/2014/main" id="{E6053FBA-6B60-96E2-BBB6-AE4AAA162A10}"/>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415" name="Straight Connector 537">
            <a:extLst>
              <a:ext uri="{FF2B5EF4-FFF2-40B4-BE49-F238E27FC236}">
                <a16:creationId xmlns:a16="http://schemas.microsoft.com/office/drawing/2014/main" id="{4F6A2C04-2F8E-BC17-48DF-3E1C18B90CA1}"/>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133350</xdr:rowOff>
    </xdr:from>
    <xdr:to>
      <xdr:col>6</xdr:col>
      <xdr:colOff>0</xdr:colOff>
      <xdr:row>33</xdr:row>
      <xdr:rowOff>57150</xdr:rowOff>
    </xdr:to>
    <xdr:grpSp>
      <xdr:nvGrpSpPr>
        <xdr:cNvPr id="416" name="Group 1008">
          <a:extLst>
            <a:ext uri="{FF2B5EF4-FFF2-40B4-BE49-F238E27FC236}">
              <a16:creationId xmlns:a16="http://schemas.microsoft.com/office/drawing/2014/main" id="{6EC8E4C2-985D-4CAE-8442-CF2372A37FE8}"/>
            </a:ext>
          </a:extLst>
        </xdr:cNvPr>
        <xdr:cNvGrpSpPr>
          <a:grpSpLocks/>
        </xdr:cNvGrpSpPr>
      </xdr:nvGrpSpPr>
      <xdr:grpSpPr bwMode="auto">
        <a:xfrm>
          <a:off x="1897224" y="6571472"/>
          <a:ext cx="0" cy="118188"/>
          <a:chOff x="5475762" y="47760700"/>
          <a:chExt cx="314325" cy="230209"/>
        </a:xfrm>
      </xdr:grpSpPr>
      <xdr:cxnSp macro="">
        <xdr:nvCxnSpPr>
          <xdr:cNvPr id="417" name="Straight Connector 416">
            <a:extLst>
              <a:ext uri="{FF2B5EF4-FFF2-40B4-BE49-F238E27FC236}">
                <a16:creationId xmlns:a16="http://schemas.microsoft.com/office/drawing/2014/main" id="{67D89E42-84A7-CEB7-0100-95F6AF9C95B3}"/>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18" name="Straight Connector 529">
            <a:extLst>
              <a:ext uri="{FF2B5EF4-FFF2-40B4-BE49-F238E27FC236}">
                <a16:creationId xmlns:a16="http://schemas.microsoft.com/office/drawing/2014/main" id="{0A38A8AE-53F5-AE77-A6B5-A8EB5657C212}"/>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419" name="Straight Connector 531">
            <a:extLst>
              <a:ext uri="{FF2B5EF4-FFF2-40B4-BE49-F238E27FC236}">
                <a16:creationId xmlns:a16="http://schemas.microsoft.com/office/drawing/2014/main" id="{ECAD21C8-7E5D-567F-771F-298868BDC98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420" name="Straight Connector 533">
            <a:extLst>
              <a:ext uri="{FF2B5EF4-FFF2-40B4-BE49-F238E27FC236}">
                <a16:creationId xmlns:a16="http://schemas.microsoft.com/office/drawing/2014/main" id="{6B2B3BF8-20EF-BD25-68DE-E31434CD1FAF}"/>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421" name="Straight Connector 535">
            <a:extLst>
              <a:ext uri="{FF2B5EF4-FFF2-40B4-BE49-F238E27FC236}">
                <a16:creationId xmlns:a16="http://schemas.microsoft.com/office/drawing/2014/main" id="{F10E3F1B-441C-6C05-BE19-EDA3197717B5}"/>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422" name="Straight Connector 537">
            <a:extLst>
              <a:ext uri="{FF2B5EF4-FFF2-40B4-BE49-F238E27FC236}">
                <a16:creationId xmlns:a16="http://schemas.microsoft.com/office/drawing/2014/main" id="{BBF587C7-D324-A634-93AB-F6FC51F15E10}"/>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23" name="Group 1008">
          <a:extLst>
            <a:ext uri="{FF2B5EF4-FFF2-40B4-BE49-F238E27FC236}">
              <a16:creationId xmlns:a16="http://schemas.microsoft.com/office/drawing/2014/main" id="{1E39B252-EECB-46CC-B108-13180162A6C5}"/>
            </a:ext>
          </a:extLst>
        </xdr:cNvPr>
        <xdr:cNvGrpSpPr>
          <a:grpSpLocks/>
        </xdr:cNvGrpSpPr>
      </xdr:nvGrpSpPr>
      <xdr:grpSpPr bwMode="auto">
        <a:xfrm>
          <a:off x="1897224" y="6542897"/>
          <a:ext cx="0" cy="108663"/>
          <a:chOff x="5475762" y="47760700"/>
          <a:chExt cx="314325" cy="230209"/>
        </a:xfrm>
      </xdr:grpSpPr>
      <xdr:cxnSp macro="">
        <xdr:nvCxnSpPr>
          <xdr:cNvPr id="424" name="Straight Connector 423">
            <a:extLst>
              <a:ext uri="{FF2B5EF4-FFF2-40B4-BE49-F238E27FC236}">
                <a16:creationId xmlns:a16="http://schemas.microsoft.com/office/drawing/2014/main" id="{9BE7C8A1-E026-D888-CAF7-3087436FA76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25" name="Straight Connector 529">
            <a:extLst>
              <a:ext uri="{FF2B5EF4-FFF2-40B4-BE49-F238E27FC236}">
                <a16:creationId xmlns:a16="http://schemas.microsoft.com/office/drawing/2014/main" id="{8065143F-D83E-E3EA-C2A4-AEAF5158552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26" name="Straight Connector 531">
            <a:extLst>
              <a:ext uri="{FF2B5EF4-FFF2-40B4-BE49-F238E27FC236}">
                <a16:creationId xmlns:a16="http://schemas.microsoft.com/office/drawing/2014/main" id="{25A551BB-1A79-399C-E201-DAC19C9825C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27" name="Straight Connector 533">
            <a:extLst>
              <a:ext uri="{FF2B5EF4-FFF2-40B4-BE49-F238E27FC236}">
                <a16:creationId xmlns:a16="http://schemas.microsoft.com/office/drawing/2014/main" id="{D4C53AFD-2A70-5343-7346-66FFDA5371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28" name="Straight Connector 535">
            <a:extLst>
              <a:ext uri="{FF2B5EF4-FFF2-40B4-BE49-F238E27FC236}">
                <a16:creationId xmlns:a16="http://schemas.microsoft.com/office/drawing/2014/main" id="{F9903FE0-90A8-2287-132E-C24B87F5DD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29" name="Straight Connector 537">
            <a:extLst>
              <a:ext uri="{FF2B5EF4-FFF2-40B4-BE49-F238E27FC236}">
                <a16:creationId xmlns:a16="http://schemas.microsoft.com/office/drawing/2014/main" id="{FD30A7E8-DB18-9F51-1F3E-CBD571B9CD1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30" name="Group 1008">
          <a:extLst>
            <a:ext uri="{FF2B5EF4-FFF2-40B4-BE49-F238E27FC236}">
              <a16:creationId xmlns:a16="http://schemas.microsoft.com/office/drawing/2014/main" id="{3CF9C5C5-2C59-4A91-83A3-99A2AD526701}"/>
            </a:ext>
          </a:extLst>
        </xdr:cNvPr>
        <xdr:cNvGrpSpPr>
          <a:grpSpLocks/>
        </xdr:cNvGrpSpPr>
      </xdr:nvGrpSpPr>
      <xdr:grpSpPr bwMode="auto">
        <a:xfrm>
          <a:off x="1897224" y="6542897"/>
          <a:ext cx="0" cy="108663"/>
          <a:chOff x="5475762" y="47760700"/>
          <a:chExt cx="314325" cy="230209"/>
        </a:xfrm>
      </xdr:grpSpPr>
      <xdr:cxnSp macro="">
        <xdr:nvCxnSpPr>
          <xdr:cNvPr id="431" name="Straight Connector 430">
            <a:extLst>
              <a:ext uri="{FF2B5EF4-FFF2-40B4-BE49-F238E27FC236}">
                <a16:creationId xmlns:a16="http://schemas.microsoft.com/office/drawing/2014/main" id="{805394F7-B233-AC44-D9ED-D8874E14DFA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32" name="Straight Connector 529">
            <a:extLst>
              <a:ext uri="{FF2B5EF4-FFF2-40B4-BE49-F238E27FC236}">
                <a16:creationId xmlns:a16="http://schemas.microsoft.com/office/drawing/2014/main" id="{933BDDAD-A980-2221-1EAF-A29F9B79F7D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33" name="Straight Connector 531">
            <a:extLst>
              <a:ext uri="{FF2B5EF4-FFF2-40B4-BE49-F238E27FC236}">
                <a16:creationId xmlns:a16="http://schemas.microsoft.com/office/drawing/2014/main" id="{A05A305D-4DC4-4A82-432A-5C9633CD482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34" name="Straight Connector 533">
            <a:extLst>
              <a:ext uri="{FF2B5EF4-FFF2-40B4-BE49-F238E27FC236}">
                <a16:creationId xmlns:a16="http://schemas.microsoft.com/office/drawing/2014/main" id="{D2504BC1-9512-319A-3C76-241BB81A27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35" name="Straight Connector 535">
            <a:extLst>
              <a:ext uri="{FF2B5EF4-FFF2-40B4-BE49-F238E27FC236}">
                <a16:creationId xmlns:a16="http://schemas.microsoft.com/office/drawing/2014/main" id="{A0B57C4D-D1FE-8482-98D4-663AD60CB66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36" name="Straight Connector 537">
            <a:extLst>
              <a:ext uri="{FF2B5EF4-FFF2-40B4-BE49-F238E27FC236}">
                <a16:creationId xmlns:a16="http://schemas.microsoft.com/office/drawing/2014/main" id="{DD5CA8DA-4A6D-9A91-FE0B-94DAA2FC43F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37" name="Group 1008">
          <a:extLst>
            <a:ext uri="{FF2B5EF4-FFF2-40B4-BE49-F238E27FC236}">
              <a16:creationId xmlns:a16="http://schemas.microsoft.com/office/drawing/2014/main" id="{FA7099B4-73D9-4ABD-AD29-4C86914AE7CE}"/>
            </a:ext>
          </a:extLst>
        </xdr:cNvPr>
        <xdr:cNvGrpSpPr>
          <a:grpSpLocks/>
        </xdr:cNvGrpSpPr>
      </xdr:nvGrpSpPr>
      <xdr:grpSpPr bwMode="auto">
        <a:xfrm>
          <a:off x="1897224" y="6542897"/>
          <a:ext cx="0" cy="108663"/>
          <a:chOff x="5475762" y="47760700"/>
          <a:chExt cx="314325" cy="230209"/>
        </a:xfrm>
      </xdr:grpSpPr>
      <xdr:cxnSp macro="">
        <xdr:nvCxnSpPr>
          <xdr:cNvPr id="438" name="Straight Connector 437">
            <a:extLst>
              <a:ext uri="{FF2B5EF4-FFF2-40B4-BE49-F238E27FC236}">
                <a16:creationId xmlns:a16="http://schemas.microsoft.com/office/drawing/2014/main" id="{F1B32071-B3AB-2491-B946-6FDD51F48DE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39" name="Straight Connector 529">
            <a:extLst>
              <a:ext uri="{FF2B5EF4-FFF2-40B4-BE49-F238E27FC236}">
                <a16:creationId xmlns:a16="http://schemas.microsoft.com/office/drawing/2014/main" id="{A01E8501-C97D-B969-109B-4402ADE4106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40" name="Straight Connector 531">
            <a:extLst>
              <a:ext uri="{FF2B5EF4-FFF2-40B4-BE49-F238E27FC236}">
                <a16:creationId xmlns:a16="http://schemas.microsoft.com/office/drawing/2014/main" id="{F3EF3112-A7B9-1A27-0A84-431BC57FDBC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41" name="Straight Connector 533">
            <a:extLst>
              <a:ext uri="{FF2B5EF4-FFF2-40B4-BE49-F238E27FC236}">
                <a16:creationId xmlns:a16="http://schemas.microsoft.com/office/drawing/2014/main" id="{C40D1B39-51C3-7B10-4048-3E68639537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42" name="Straight Connector 535">
            <a:extLst>
              <a:ext uri="{FF2B5EF4-FFF2-40B4-BE49-F238E27FC236}">
                <a16:creationId xmlns:a16="http://schemas.microsoft.com/office/drawing/2014/main" id="{2DBBCE82-963F-5234-5960-3CC4FF81F3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43" name="Straight Connector 537">
            <a:extLst>
              <a:ext uri="{FF2B5EF4-FFF2-40B4-BE49-F238E27FC236}">
                <a16:creationId xmlns:a16="http://schemas.microsoft.com/office/drawing/2014/main" id="{CAC51DCF-8E2F-9A08-F7A3-ADAEBFC0D7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44" name="Group 1008">
          <a:extLst>
            <a:ext uri="{FF2B5EF4-FFF2-40B4-BE49-F238E27FC236}">
              <a16:creationId xmlns:a16="http://schemas.microsoft.com/office/drawing/2014/main" id="{AE2613EC-4D5F-43FA-AFED-2904ABCCF695}"/>
            </a:ext>
          </a:extLst>
        </xdr:cNvPr>
        <xdr:cNvGrpSpPr>
          <a:grpSpLocks/>
        </xdr:cNvGrpSpPr>
      </xdr:nvGrpSpPr>
      <xdr:grpSpPr bwMode="auto">
        <a:xfrm>
          <a:off x="1897224" y="6542897"/>
          <a:ext cx="0" cy="108663"/>
          <a:chOff x="5475762" y="47760700"/>
          <a:chExt cx="314325" cy="230209"/>
        </a:xfrm>
      </xdr:grpSpPr>
      <xdr:cxnSp macro="">
        <xdr:nvCxnSpPr>
          <xdr:cNvPr id="445" name="Straight Connector 444">
            <a:extLst>
              <a:ext uri="{FF2B5EF4-FFF2-40B4-BE49-F238E27FC236}">
                <a16:creationId xmlns:a16="http://schemas.microsoft.com/office/drawing/2014/main" id="{52291A22-57A7-1F1C-3117-A98B216BA75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46" name="Straight Connector 529">
            <a:extLst>
              <a:ext uri="{FF2B5EF4-FFF2-40B4-BE49-F238E27FC236}">
                <a16:creationId xmlns:a16="http://schemas.microsoft.com/office/drawing/2014/main" id="{CA44F42A-D33E-4266-C9D6-8803B29CE96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47" name="Straight Connector 531">
            <a:extLst>
              <a:ext uri="{FF2B5EF4-FFF2-40B4-BE49-F238E27FC236}">
                <a16:creationId xmlns:a16="http://schemas.microsoft.com/office/drawing/2014/main" id="{339D5FE1-F53F-D05B-DD4D-26C0FEF49DA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48" name="Straight Connector 533">
            <a:extLst>
              <a:ext uri="{FF2B5EF4-FFF2-40B4-BE49-F238E27FC236}">
                <a16:creationId xmlns:a16="http://schemas.microsoft.com/office/drawing/2014/main" id="{15CB2D0D-FC99-361A-EC32-1E263576B6B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49" name="Straight Connector 535">
            <a:extLst>
              <a:ext uri="{FF2B5EF4-FFF2-40B4-BE49-F238E27FC236}">
                <a16:creationId xmlns:a16="http://schemas.microsoft.com/office/drawing/2014/main" id="{4D0F4078-EC43-6089-F644-92C1C0E9F6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50" name="Straight Connector 537">
            <a:extLst>
              <a:ext uri="{FF2B5EF4-FFF2-40B4-BE49-F238E27FC236}">
                <a16:creationId xmlns:a16="http://schemas.microsoft.com/office/drawing/2014/main" id="{30AF16F1-08AB-D08F-971E-359A4CF657D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51" name="Group 1008">
          <a:extLst>
            <a:ext uri="{FF2B5EF4-FFF2-40B4-BE49-F238E27FC236}">
              <a16:creationId xmlns:a16="http://schemas.microsoft.com/office/drawing/2014/main" id="{CFD352F6-D73A-465E-AFE1-4589344A4559}"/>
            </a:ext>
          </a:extLst>
        </xdr:cNvPr>
        <xdr:cNvGrpSpPr>
          <a:grpSpLocks/>
        </xdr:cNvGrpSpPr>
      </xdr:nvGrpSpPr>
      <xdr:grpSpPr bwMode="auto">
        <a:xfrm>
          <a:off x="1897224" y="6542897"/>
          <a:ext cx="0" cy="108663"/>
          <a:chOff x="5475762" y="47760700"/>
          <a:chExt cx="314325" cy="230209"/>
        </a:xfrm>
      </xdr:grpSpPr>
      <xdr:cxnSp macro="">
        <xdr:nvCxnSpPr>
          <xdr:cNvPr id="452" name="Straight Connector 451">
            <a:extLst>
              <a:ext uri="{FF2B5EF4-FFF2-40B4-BE49-F238E27FC236}">
                <a16:creationId xmlns:a16="http://schemas.microsoft.com/office/drawing/2014/main" id="{8A6426C9-B326-51E4-05AB-B0AF2F2DFF1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53" name="Straight Connector 529">
            <a:extLst>
              <a:ext uri="{FF2B5EF4-FFF2-40B4-BE49-F238E27FC236}">
                <a16:creationId xmlns:a16="http://schemas.microsoft.com/office/drawing/2014/main" id="{AADF2348-8ACD-184B-D636-A604EB71DB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54" name="Straight Connector 531">
            <a:extLst>
              <a:ext uri="{FF2B5EF4-FFF2-40B4-BE49-F238E27FC236}">
                <a16:creationId xmlns:a16="http://schemas.microsoft.com/office/drawing/2014/main" id="{4869FB72-7478-0D8A-F55A-276621D3775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55" name="Straight Connector 533">
            <a:extLst>
              <a:ext uri="{FF2B5EF4-FFF2-40B4-BE49-F238E27FC236}">
                <a16:creationId xmlns:a16="http://schemas.microsoft.com/office/drawing/2014/main" id="{E6CC6815-5717-D6E4-6763-B3A35203AEF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56" name="Straight Connector 535">
            <a:extLst>
              <a:ext uri="{FF2B5EF4-FFF2-40B4-BE49-F238E27FC236}">
                <a16:creationId xmlns:a16="http://schemas.microsoft.com/office/drawing/2014/main" id="{8F359E3A-F023-767F-2D58-788401549AB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57" name="Straight Connector 537">
            <a:extLst>
              <a:ext uri="{FF2B5EF4-FFF2-40B4-BE49-F238E27FC236}">
                <a16:creationId xmlns:a16="http://schemas.microsoft.com/office/drawing/2014/main" id="{5F9C16DF-7362-743E-24A3-7317ABAE69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58" name="Group 1008">
          <a:extLst>
            <a:ext uri="{FF2B5EF4-FFF2-40B4-BE49-F238E27FC236}">
              <a16:creationId xmlns:a16="http://schemas.microsoft.com/office/drawing/2014/main" id="{07CCC769-32EB-49D2-A297-FB3240CDA5AF}"/>
            </a:ext>
          </a:extLst>
        </xdr:cNvPr>
        <xdr:cNvGrpSpPr>
          <a:grpSpLocks/>
        </xdr:cNvGrpSpPr>
      </xdr:nvGrpSpPr>
      <xdr:grpSpPr bwMode="auto">
        <a:xfrm>
          <a:off x="1897224" y="6542897"/>
          <a:ext cx="0" cy="108663"/>
          <a:chOff x="5475762" y="47760700"/>
          <a:chExt cx="314325" cy="230209"/>
        </a:xfrm>
      </xdr:grpSpPr>
      <xdr:cxnSp macro="">
        <xdr:nvCxnSpPr>
          <xdr:cNvPr id="459" name="Straight Connector 458">
            <a:extLst>
              <a:ext uri="{FF2B5EF4-FFF2-40B4-BE49-F238E27FC236}">
                <a16:creationId xmlns:a16="http://schemas.microsoft.com/office/drawing/2014/main" id="{EC09C156-F502-4713-AF5C-4415A1C7F13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60" name="Straight Connector 529">
            <a:extLst>
              <a:ext uri="{FF2B5EF4-FFF2-40B4-BE49-F238E27FC236}">
                <a16:creationId xmlns:a16="http://schemas.microsoft.com/office/drawing/2014/main" id="{AB7E2B40-7558-16AB-2605-B5706892411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61" name="Straight Connector 531">
            <a:extLst>
              <a:ext uri="{FF2B5EF4-FFF2-40B4-BE49-F238E27FC236}">
                <a16:creationId xmlns:a16="http://schemas.microsoft.com/office/drawing/2014/main" id="{F23B3F61-EEC8-B3E4-C34D-6F927A24CD5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62" name="Straight Connector 533">
            <a:extLst>
              <a:ext uri="{FF2B5EF4-FFF2-40B4-BE49-F238E27FC236}">
                <a16:creationId xmlns:a16="http://schemas.microsoft.com/office/drawing/2014/main" id="{1983BF5C-F3FE-6D08-2629-5F05EB33E5E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63" name="Straight Connector 535">
            <a:extLst>
              <a:ext uri="{FF2B5EF4-FFF2-40B4-BE49-F238E27FC236}">
                <a16:creationId xmlns:a16="http://schemas.microsoft.com/office/drawing/2014/main" id="{0C14CF5D-8B3F-8C9D-0293-71D95D6BF8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64" name="Straight Connector 537">
            <a:extLst>
              <a:ext uri="{FF2B5EF4-FFF2-40B4-BE49-F238E27FC236}">
                <a16:creationId xmlns:a16="http://schemas.microsoft.com/office/drawing/2014/main" id="{10DC01BC-3C04-7AD7-0949-656350E14E2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65" name="Group 1008">
          <a:extLst>
            <a:ext uri="{FF2B5EF4-FFF2-40B4-BE49-F238E27FC236}">
              <a16:creationId xmlns:a16="http://schemas.microsoft.com/office/drawing/2014/main" id="{0E35AC9D-37A4-444A-BDB7-7F414F877EA9}"/>
            </a:ext>
          </a:extLst>
        </xdr:cNvPr>
        <xdr:cNvGrpSpPr>
          <a:grpSpLocks/>
        </xdr:cNvGrpSpPr>
      </xdr:nvGrpSpPr>
      <xdr:grpSpPr bwMode="auto">
        <a:xfrm>
          <a:off x="1897224" y="6542897"/>
          <a:ext cx="0" cy="108663"/>
          <a:chOff x="5475762" y="47760700"/>
          <a:chExt cx="314325" cy="230209"/>
        </a:xfrm>
      </xdr:grpSpPr>
      <xdr:cxnSp macro="">
        <xdr:nvCxnSpPr>
          <xdr:cNvPr id="466" name="Straight Connector 465">
            <a:extLst>
              <a:ext uri="{FF2B5EF4-FFF2-40B4-BE49-F238E27FC236}">
                <a16:creationId xmlns:a16="http://schemas.microsoft.com/office/drawing/2014/main" id="{F11392A4-96BA-08FE-4454-9DE3636F7A9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67" name="Straight Connector 529">
            <a:extLst>
              <a:ext uri="{FF2B5EF4-FFF2-40B4-BE49-F238E27FC236}">
                <a16:creationId xmlns:a16="http://schemas.microsoft.com/office/drawing/2014/main" id="{634B8B45-7560-738B-9DD6-2011D17B9E1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68" name="Straight Connector 531">
            <a:extLst>
              <a:ext uri="{FF2B5EF4-FFF2-40B4-BE49-F238E27FC236}">
                <a16:creationId xmlns:a16="http://schemas.microsoft.com/office/drawing/2014/main" id="{BA4E3773-B135-56D8-92E0-D79A9B139A1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69" name="Straight Connector 533">
            <a:extLst>
              <a:ext uri="{FF2B5EF4-FFF2-40B4-BE49-F238E27FC236}">
                <a16:creationId xmlns:a16="http://schemas.microsoft.com/office/drawing/2014/main" id="{4B1E4F8D-2158-8DCE-6EA6-0ECA1E7977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70" name="Straight Connector 535">
            <a:extLst>
              <a:ext uri="{FF2B5EF4-FFF2-40B4-BE49-F238E27FC236}">
                <a16:creationId xmlns:a16="http://schemas.microsoft.com/office/drawing/2014/main" id="{BFCE63EB-764D-18AD-1E12-5C2D0445C9B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71" name="Straight Connector 537">
            <a:extLst>
              <a:ext uri="{FF2B5EF4-FFF2-40B4-BE49-F238E27FC236}">
                <a16:creationId xmlns:a16="http://schemas.microsoft.com/office/drawing/2014/main" id="{8951A91F-77F9-CA75-2673-31253482DD3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72" name="Group 1008">
          <a:extLst>
            <a:ext uri="{FF2B5EF4-FFF2-40B4-BE49-F238E27FC236}">
              <a16:creationId xmlns:a16="http://schemas.microsoft.com/office/drawing/2014/main" id="{14E431FD-DF0C-401D-AD73-0B0FC9274D2B}"/>
            </a:ext>
          </a:extLst>
        </xdr:cNvPr>
        <xdr:cNvGrpSpPr>
          <a:grpSpLocks/>
        </xdr:cNvGrpSpPr>
      </xdr:nvGrpSpPr>
      <xdr:grpSpPr bwMode="auto">
        <a:xfrm>
          <a:off x="1897224" y="6542897"/>
          <a:ext cx="0" cy="108663"/>
          <a:chOff x="5475762" y="47760700"/>
          <a:chExt cx="314325" cy="230209"/>
        </a:xfrm>
      </xdr:grpSpPr>
      <xdr:cxnSp macro="">
        <xdr:nvCxnSpPr>
          <xdr:cNvPr id="473" name="Straight Connector 472">
            <a:extLst>
              <a:ext uri="{FF2B5EF4-FFF2-40B4-BE49-F238E27FC236}">
                <a16:creationId xmlns:a16="http://schemas.microsoft.com/office/drawing/2014/main" id="{D014D019-10DC-B1D2-8C4D-74C47D4A075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74" name="Straight Connector 529">
            <a:extLst>
              <a:ext uri="{FF2B5EF4-FFF2-40B4-BE49-F238E27FC236}">
                <a16:creationId xmlns:a16="http://schemas.microsoft.com/office/drawing/2014/main" id="{BA75B6A8-3C8E-B56D-CD08-85B6EB7030F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75" name="Straight Connector 531">
            <a:extLst>
              <a:ext uri="{FF2B5EF4-FFF2-40B4-BE49-F238E27FC236}">
                <a16:creationId xmlns:a16="http://schemas.microsoft.com/office/drawing/2014/main" id="{625E2EF0-AF8C-15C2-8634-FBD1D73230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76" name="Straight Connector 533">
            <a:extLst>
              <a:ext uri="{FF2B5EF4-FFF2-40B4-BE49-F238E27FC236}">
                <a16:creationId xmlns:a16="http://schemas.microsoft.com/office/drawing/2014/main" id="{93850B99-C3A7-E403-207C-645C195A8B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77" name="Straight Connector 535">
            <a:extLst>
              <a:ext uri="{FF2B5EF4-FFF2-40B4-BE49-F238E27FC236}">
                <a16:creationId xmlns:a16="http://schemas.microsoft.com/office/drawing/2014/main" id="{65114A69-D21C-441E-0589-C1E362C75A2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78" name="Straight Connector 537">
            <a:extLst>
              <a:ext uri="{FF2B5EF4-FFF2-40B4-BE49-F238E27FC236}">
                <a16:creationId xmlns:a16="http://schemas.microsoft.com/office/drawing/2014/main" id="{C319867C-B43B-ACC0-FBF8-5CBE2EBD40A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79" name="Group 1008">
          <a:extLst>
            <a:ext uri="{FF2B5EF4-FFF2-40B4-BE49-F238E27FC236}">
              <a16:creationId xmlns:a16="http://schemas.microsoft.com/office/drawing/2014/main" id="{CEC14F81-E88F-47A1-9452-2925457FD83D}"/>
            </a:ext>
          </a:extLst>
        </xdr:cNvPr>
        <xdr:cNvGrpSpPr>
          <a:grpSpLocks/>
        </xdr:cNvGrpSpPr>
      </xdr:nvGrpSpPr>
      <xdr:grpSpPr bwMode="auto">
        <a:xfrm>
          <a:off x="1897224" y="6542897"/>
          <a:ext cx="0" cy="108663"/>
          <a:chOff x="5475762" y="47760700"/>
          <a:chExt cx="314325" cy="230209"/>
        </a:xfrm>
      </xdr:grpSpPr>
      <xdr:cxnSp macro="">
        <xdr:nvCxnSpPr>
          <xdr:cNvPr id="480" name="Straight Connector 479">
            <a:extLst>
              <a:ext uri="{FF2B5EF4-FFF2-40B4-BE49-F238E27FC236}">
                <a16:creationId xmlns:a16="http://schemas.microsoft.com/office/drawing/2014/main" id="{B1A8BA6D-5EA6-B16C-C080-F899FFCF792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81" name="Straight Connector 529">
            <a:extLst>
              <a:ext uri="{FF2B5EF4-FFF2-40B4-BE49-F238E27FC236}">
                <a16:creationId xmlns:a16="http://schemas.microsoft.com/office/drawing/2014/main" id="{D6029D01-643D-F38D-34BD-8B44F14B24A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82" name="Straight Connector 531">
            <a:extLst>
              <a:ext uri="{FF2B5EF4-FFF2-40B4-BE49-F238E27FC236}">
                <a16:creationId xmlns:a16="http://schemas.microsoft.com/office/drawing/2014/main" id="{E5748B19-13C9-70A7-65CA-619828E3B0D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83" name="Straight Connector 533">
            <a:extLst>
              <a:ext uri="{FF2B5EF4-FFF2-40B4-BE49-F238E27FC236}">
                <a16:creationId xmlns:a16="http://schemas.microsoft.com/office/drawing/2014/main" id="{F926BE12-47C7-B26C-D17B-957C62E6F8C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84" name="Straight Connector 535">
            <a:extLst>
              <a:ext uri="{FF2B5EF4-FFF2-40B4-BE49-F238E27FC236}">
                <a16:creationId xmlns:a16="http://schemas.microsoft.com/office/drawing/2014/main" id="{A458F876-9BE3-CDEB-703A-276B70CD9E8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85" name="Straight Connector 537">
            <a:extLst>
              <a:ext uri="{FF2B5EF4-FFF2-40B4-BE49-F238E27FC236}">
                <a16:creationId xmlns:a16="http://schemas.microsoft.com/office/drawing/2014/main" id="{2C75A168-B512-7E50-B7B6-0EF1F44639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86" name="Group 1008">
          <a:extLst>
            <a:ext uri="{FF2B5EF4-FFF2-40B4-BE49-F238E27FC236}">
              <a16:creationId xmlns:a16="http://schemas.microsoft.com/office/drawing/2014/main" id="{9E48DE43-6CE8-47C3-B866-09AA15E501F7}"/>
            </a:ext>
          </a:extLst>
        </xdr:cNvPr>
        <xdr:cNvGrpSpPr>
          <a:grpSpLocks/>
        </xdr:cNvGrpSpPr>
      </xdr:nvGrpSpPr>
      <xdr:grpSpPr bwMode="auto">
        <a:xfrm>
          <a:off x="1897224" y="6542897"/>
          <a:ext cx="0" cy="108663"/>
          <a:chOff x="5475762" y="47760700"/>
          <a:chExt cx="314325" cy="230209"/>
        </a:xfrm>
      </xdr:grpSpPr>
      <xdr:cxnSp macro="">
        <xdr:nvCxnSpPr>
          <xdr:cNvPr id="487" name="Straight Connector 486">
            <a:extLst>
              <a:ext uri="{FF2B5EF4-FFF2-40B4-BE49-F238E27FC236}">
                <a16:creationId xmlns:a16="http://schemas.microsoft.com/office/drawing/2014/main" id="{DC445DB8-AD9E-8F57-E6C9-0277F77ECAD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88" name="Straight Connector 529">
            <a:extLst>
              <a:ext uri="{FF2B5EF4-FFF2-40B4-BE49-F238E27FC236}">
                <a16:creationId xmlns:a16="http://schemas.microsoft.com/office/drawing/2014/main" id="{A7003435-8569-902F-A5CB-09BAF0A9914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89" name="Straight Connector 531">
            <a:extLst>
              <a:ext uri="{FF2B5EF4-FFF2-40B4-BE49-F238E27FC236}">
                <a16:creationId xmlns:a16="http://schemas.microsoft.com/office/drawing/2014/main" id="{71E98AC7-19E0-B75F-8EE9-827FD1A65E2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90" name="Straight Connector 533">
            <a:extLst>
              <a:ext uri="{FF2B5EF4-FFF2-40B4-BE49-F238E27FC236}">
                <a16:creationId xmlns:a16="http://schemas.microsoft.com/office/drawing/2014/main" id="{969E825C-4772-8912-7B55-0B7B80D4E4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91" name="Straight Connector 535">
            <a:extLst>
              <a:ext uri="{FF2B5EF4-FFF2-40B4-BE49-F238E27FC236}">
                <a16:creationId xmlns:a16="http://schemas.microsoft.com/office/drawing/2014/main" id="{B9BDB692-DC9A-38F0-9F62-4792D12BF0A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92" name="Straight Connector 537">
            <a:extLst>
              <a:ext uri="{FF2B5EF4-FFF2-40B4-BE49-F238E27FC236}">
                <a16:creationId xmlns:a16="http://schemas.microsoft.com/office/drawing/2014/main" id="{4B235D0C-7E9C-27A0-EA7C-BF54C84FE18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93" name="Group 1008">
          <a:extLst>
            <a:ext uri="{FF2B5EF4-FFF2-40B4-BE49-F238E27FC236}">
              <a16:creationId xmlns:a16="http://schemas.microsoft.com/office/drawing/2014/main" id="{96051841-797C-4366-863E-CC707BBDBD2D}"/>
            </a:ext>
          </a:extLst>
        </xdr:cNvPr>
        <xdr:cNvGrpSpPr>
          <a:grpSpLocks/>
        </xdr:cNvGrpSpPr>
      </xdr:nvGrpSpPr>
      <xdr:grpSpPr bwMode="auto">
        <a:xfrm>
          <a:off x="1897224" y="6542897"/>
          <a:ext cx="0" cy="108663"/>
          <a:chOff x="5475762" y="47760700"/>
          <a:chExt cx="314325" cy="230209"/>
        </a:xfrm>
      </xdr:grpSpPr>
      <xdr:cxnSp macro="">
        <xdr:nvCxnSpPr>
          <xdr:cNvPr id="494" name="Straight Connector 493">
            <a:extLst>
              <a:ext uri="{FF2B5EF4-FFF2-40B4-BE49-F238E27FC236}">
                <a16:creationId xmlns:a16="http://schemas.microsoft.com/office/drawing/2014/main" id="{4945B1FE-533E-BFE8-79DF-2700C4F9A2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95" name="Straight Connector 529">
            <a:extLst>
              <a:ext uri="{FF2B5EF4-FFF2-40B4-BE49-F238E27FC236}">
                <a16:creationId xmlns:a16="http://schemas.microsoft.com/office/drawing/2014/main" id="{366A9A8C-0DC7-B8F1-A1E3-6ACF2009AA5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96" name="Straight Connector 531">
            <a:extLst>
              <a:ext uri="{FF2B5EF4-FFF2-40B4-BE49-F238E27FC236}">
                <a16:creationId xmlns:a16="http://schemas.microsoft.com/office/drawing/2014/main" id="{2AB81CFF-3184-9BCD-4C27-10E65A121E7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97" name="Straight Connector 533">
            <a:extLst>
              <a:ext uri="{FF2B5EF4-FFF2-40B4-BE49-F238E27FC236}">
                <a16:creationId xmlns:a16="http://schemas.microsoft.com/office/drawing/2014/main" id="{BEEAFDAB-8254-523C-2D63-C3BA28E806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98" name="Straight Connector 535">
            <a:extLst>
              <a:ext uri="{FF2B5EF4-FFF2-40B4-BE49-F238E27FC236}">
                <a16:creationId xmlns:a16="http://schemas.microsoft.com/office/drawing/2014/main" id="{0E9DD1BA-3EC0-56F5-6198-79C0A69FB6E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99" name="Straight Connector 537">
            <a:extLst>
              <a:ext uri="{FF2B5EF4-FFF2-40B4-BE49-F238E27FC236}">
                <a16:creationId xmlns:a16="http://schemas.microsoft.com/office/drawing/2014/main" id="{97E21EF3-99E9-1C95-69E3-401415DF9C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00" name="Group 1008">
          <a:extLst>
            <a:ext uri="{FF2B5EF4-FFF2-40B4-BE49-F238E27FC236}">
              <a16:creationId xmlns:a16="http://schemas.microsoft.com/office/drawing/2014/main" id="{CA260AAA-D2F5-4F92-8937-1A4D07B5E38F}"/>
            </a:ext>
          </a:extLst>
        </xdr:cNvPr>
        <xdr:cNvGrpSpPr>
          <a:grpSpLocks/>
        </xdr:cNvGrpSpPr>
      </xdr:nvGrpSpPr>
      <xdr:grpSpPr bwMode="auto">
        <a:xfrm>
          <a:off x="1897224" y="6542897"/>
          <a:ext cx="0" cy="108663"/>
          <a:chOff x="5475762" y="47760700"/>
          <a:chExt cx="314325" cy="230209"/>
        </a:xfrm>
      </xdr:grpSpPr>
      <xdr:cxnSp macro="">
        <xdr:nvCxnSpPr>
          <xdr:cNvPr id="501" name="Straight Connector 500">
            <a:extLst>
              <a:ext uri="{FF2B5EF4-FFF2-40B4-BE49-F238E27FC236}">
                <a16:creationId xmlns:a16="http://schemas.microsoft.com/office/drawing/2014/main" id="{FE9206B5-E3E5-3DAF-F65E-54A2C9C522E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02" name="Straight Connector 529">
            <a:extLst>
              <a:ext uri="{FF2B5EF4-FFF2-40B4-BE49-F238E27FC236}">
                <a16:creationId xmlns:a16="http://schemas.microsoft.com/office/drawing/2014/main" id="{69C8C5A3-4573-C5B2-ECFD-C0F8AC36BF0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03" name="Straight Connector 531">
            <a:extLst>
              <a:ext uri="{FF2B5EF4-FFF2-40B4-BE49-F238E27FC236}">
                <a16:creationId xmlns:a16="http://schemas.microsoft.com/office/drawing/2014/main" id="{9C6D6525-7AD0-3F77-EB01-74DF2E2ACDF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04" name="Straight Connector 533">
            <a:extLst>
              <a:ext uri="{FF2B5EF4-FFF2-40B4-BE49-F238E27FC236}">
                <a16:creationId xmlns:a16="http://schemas.microsoft.com/office/drawing/2014/main" id="{0F6267BB-5BB0-1BF9-28E6-C696714082D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05" name="Straight Connector 535">
            <a:extLst>
              <a:ext uri="{FF2B5EF4-FFF2-40B4-BE49-F238E27FC236}">
                <a16:creationId xmlns:a16="http://schemas.microsoft.com/office/drawing/2014/main" id="{B2A4F1A7-8F8D-E153-1D4D-EF69417243B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06" name="Straight Connector 537">
            <a:extLst>
              <a:ext uri="{FF2B5EF4-FFF2-40B4-BE49-F238E27FC236}">
                <a16:creationId xmlns:a16="http://schemas.microsoft.com/office/drawing/2014/main" id="{AAC261B3-F28F-2525-F03A-8D5F5221C43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07" name="Group 1008">
          <a:extLst>
            <a:ext uri="{FF2B5EF4-FFF2-40B4-BE49-F238E27FC236}">
              <a16:creationId xmlns:a16="http://schemas.microsoft.com/office/drawing/2014/main" id="{7BE84219-86D6-40D2-BA87-2193691005F8}"/>
            </a:ext>
          </a:extLst>
        </xdr:cNvPr>
        <xdr:cNvGrpSpPr>
          <a:grpSpLocks/>
        </xdr:cNvGrpSpPr>
      </xdr:nvGrpSpPr>
      <xdr:grpSpPr bwMode="auto">
        <a:xfrm>
          <a:off x="1897224" y="6542897"/>
          <a:ext cx="0" cy="108663"/>
          <a:chOff x="5475762" y="47760700"/>
          <a:chExt cx="314325" cy="230209"/>
        </a:xfrm>
      </xdr:grpSpPr>
      <xdr:cxnSp macro="">
        <xdr:nvCxnSpPr>
          <xdr:cNvPr id="508" name="Straight Connector 507">
            <a:extLst>
              <a:ext uri="{FF2B5EF4-FFF2-40B4-BE49-F238E27FC236}">
                <a16:creationId xmlns:a16="http://schemas.microsoft.com/office/drawing/2014/main" id="{F17F0C20-9BB2-BAF2-5C56-0BD9DA1EEA1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09" name="Straight Connector 529">
            <a:extLst>
              <a:ext uri="{FF2B5EF4-FFF2-40B4-BE49-F238E27FC236}">
                <a16:creationId xmlns:a16="http://schemas.microsoft.com/office/drawing/2014/main" id="{C2AC0A7E-B57E-DE2B-CDE9-DFF5E6D1EA6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10" name="Straight Connector 531">
            <a:extLst>
              <a:ext uri="{FF2B5EF4-FFF2-40B4-BE49-F238E27FC236}">
                <a16:creationId xmlns:a16="http://schemas.microsoft.com/office/drawing/2014/main" id="{0CF2424D-0EB9-356C-B4A3-E9DADE3D1AA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11" name="Straight Connector 533">
            <a:extLst>
              <a:ext uri="{FF2B5EF4-FFF2-40B4-BE49-F238E27FC236}">
                <a16:creationId xmlns:a16="http://schemas.microsoft.com/office/drawing/2014/main" id="{41C61BA7-7A7E-807B-848D-E5457BA33B7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12" name="Straight Connector 535">
            <a:extLst>
              <a:ext uri="{FF2B5EF4-FFF2-40B4-BE49-F238E27FC236}">
                <a16:creationId xmlns:a16="http://schemas.microsoft.com/office/drawing/2014/main" id="{33018DDE-81F0-A335-85BB-78F23FE9B8D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13" name="Straight Connector 537">
            <a:extLst>
              <a:ext uri="{FF2B5EF4-FFF2-40B4-BE49-F238E27FC236}">
                <a16:creationId xmlns:a16="http://schemas.microsoft.com/office/drawing/2014/main" id="{099D3FFF-EE87-C9A2-D906-DE868DF2C21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14" name="Group 1008">
          <a:extLst>
            <a:ext uri="{FF2B5EF4-FFF2-40B4-BE49-F238E27FC236}">
              <a16:creationId xmlns:a16="http://schemas.microsoft.com/office/drawing/2014/main" id="{57714978-1DF7-4295-A9CA-F9BA3178D51B}"/>
            </a:ext>
          </a:extLst>
        </xdr:cNvPr>
        <xdr:cNvGrpSpPr>
          <a:grpSpLocks/>
        </xdr:cNvGrpSpPr>
      </xdr:nvGrpSpPr>
      <xdr:grpSpPr bwMode="auto">
        <a:xfrm>
          <a:off x="1897224" y="6542897"/>
          <a:ext cx="0" cy="108663"/>
          <a:chOff x="5475762" y="47760700"/>
          <a:chExt cx="314325" cy="230209"/>
        </a:xfrm>
      </xdr:grpSpPr>
      <xdr:cxnSp macro="">
        <xdr:nvCxnSpPr>
          <xdr:cNvPr id="515" name="Straight Connector 514">
            <a:extLst>
              <a:ext uri="{FF2B5EF4-FFF2-40B4-BE49-F238E27FC236}">
                <a16:creationId xmlns:a16="http://schemas.microsoft.com/office/drawing/2014/main" id="{E93D55C8-5F13-462E-18B8-686C95BE128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16" name="Straight Connector 529">
            <a:extLst>
              <a:ext uri="{FF2B5EF4-FFF2-40B4-BE49-F238E27FC236}">
                <a16:creationId xmlns:a16="http://schemas.microsoft.com/office/drawing/2014/main" id="{0B973AFC-84A5-198A-3590-CD2B4C03CE3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17" name="Straight Connector 531">
            <a:extLst>
              <a:ext uri="{FF2B5EF4-FFF2-40B4-BE49-F238E27FC236}">
                <a16:creationId xmlns:a16="http://schemas.microsoft.com/office/drawing/2014/main" id="{F9791722-B67D-5345-B1A5-90558CDFC13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18" name="Straight Connector 533">
            <a:extLst>
              <a:ext uri="{FF2B5EF4-FFF2-40B4-BE49-F238E27FC236}">
                <a16:creationId xmlns:a16="http://schemas.microsoft.com/office/drawing/2014/main" id="{68694A38-146F-75EB-E26E-80190CF94B5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19" name="Straight Connector 535">
            <a:extLst>
              <a:ext uri="{FF2B5EF4-FFF2-40B4-BE49-F238E27FC236}">
                <a16:creationId xmlns:a16="http://schemas.microsoft.com/office/drawing/2014/main" id="{72B6D154-1308-240D-9F47-5D6A558401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20" name="Straight Connector 537">
            <a:extLst>
              <a:ext uri="{FF2B5EF4-FFF2-40B4-BE49-F238E27FC236}">
                <a16:creationId xmlns:a16="http://schemas.microsoft.com/office/drawing/2014/main" id="{C1744CAC-4164-806C-684C-B1FA020AC3F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21" name="Group 1008">
          <a:extLst>
            <a:ext uri="{FF2B5EF4-FFF2-40B4-BE49-F238E27FC236}">
              <a16:creationId xmlns:a16="http://schemas.microsoft.com/office/drawing/2014/main" id="{C5FBB536-28AD-4247-99D7-4F5CF5F0A374}"/>
            </a:ext>
          </a:extLst>
        </xdr:cNvPr>
        <xdr:cNvGrpSpPr>
          <a:grpSpLocks/>
        </xdr:cNvGrpSpPr>
      </xdr:nvGrpSpPr>
      <xdr:grpSpPr bwMode="auto">
        <a:xfrm>
          <a:off x="1897224" y="6542897"/>
          <a:ext cx="0" cy="108663"/>
          <a:chOff x="5475762" y="47760700"/>
          <a:chExt cx="314325" cy="230209"/>
        </a:xfrm>
      </xdr:grpSpPr>
      <xdr:cxnSp macro="">
        <xdr:nvCxnSpPr>
          <xdr:cNvPr id="522" name="Straight Connector 521">
            <a:extLst>
              <a:ext uri="{FF2B5EF4-FFF2-40B4-BE49-F238E27FC236}">
                <a16:creationId xmlns:a16="http://schemas.microsoft.com/office/drawing/2014/main" id="{3135E47A-A967-CDB4-D0E2-D9754D0D3D8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23" name="Straight Connector 529">
            <a:extLst>
              <a:ext uri="{FF2B5EF4-FFF2-40B4-BE49-F238E27FC236}">
                <a16:creationId xmlns:a16="http://schemas.microsoft.com/office/drawing/2014/main" id="{99AC9669-48BC-89DA-3DB1-B9F3524A816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24" name="Straight Connector 531">
            <a:extLst>
              <a:ext uri="{FF2B5EF4-FFF2-40B4-BE49-F238E27FC236}">
                <a16:creationId xmlns:a16="http://schemas.microsoft.com/office/drawing/2014/main" id="{58195C89-01E9-112B-75CD-301EFFCBAC6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25" name="Straight Connector 533">
            <a:extLst>
              <a:ext uri="{FF2B5EF4-FFF2-40B4-BE49-F238E27FC236}">
                <a16:creationId xmlns:a16="http://schemas.microsoft.com/office/drawing/2014/main" id="{C1827E04-21F6-9376-D0D5-70B85C32878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26" name="Straight Connector 535">
            <a:extLst>
              <a:ext uri="{FF2B5EF4-FFF2-40B4-BE49-F238E27FC236}">
                <a16:creationId xmlns:a16="http://schemas.microsoft.com/office/drawing/2014/main" id="{F724E24B-3DD9-CB27-34DB-9296D467AE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27" name="Straight Connector 537">
            <a:extLst>
              <a:ext uri="{FF2B5EF4-FFF2-40B4-BE49-F238E27FC236}">
                <a16:creationId xmlns:a16="http://schemas.microsoft.com/office/drawing/2014/main" id="{717BC420-56C4-EFB1-41F8-CCC7BE93A35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28" name="Group 1008">
          <a:extLst>
            <a:ext uri="{FF2B5EF4-FFF2-40B4-BE49-F238E27FC236}">
              <a16:creationId xmlns:a16="http://schemas.microsoft.com/office/drawing/2014/main" id="{A0756262-5019-4735-AAC4-22B90C9D3A9C}"/>
            </a:ext>
          </a:extLst>
        </xdr:cNvPr>
        <xdr:cNvGrpSpPr>
          <a:grpSpLocks/>
        </xdr:cNvGrpSpPr>
      </xdr:nvGrpSpPr>
      <xdr:grpSpPr bwMode="auto">
        <a:xfrm>
          <a:off x="1897224" y="6542897"/>
          <a:ext cx="0" cy="108663"/>
          <a:chOff x="5475762" y="47760700"/>
          <a:chExt cx="314325" cy="230209"/>
        </a:xfrm>
      </xdr:grpSpPr>
      <xdr:cxnSp macro="">
        <xdr:nvCxnSpPr>
          <xdr:cNvPr id="529" name="Straight Connector 528">
            <a:extLst>
              <a:ext uri="{FF2B5EF4-FFF2-40B4-BE49-F238E27FC236}">
                <a16:creationId xmlns:a16="http://schemas.microsoft.com/office/drawing/2014/main" id="{AABCBBB7-B59C-0283-96CD-5AA277732E7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30" name="Straight Connector 529">
            <a:extLst>
              <a:ext uri="{FF2B5EF4-FFF2-40B4-BE49-F238E27FC236}">
                <a16:creationId xmlns:a16="http://schemas.microsoft.com/office/drawing/2014/main" id="{A95B8EF0-FF46-F069-6F81-06BADBC52FA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31" name="Straight Connector 531">
            <a:extLst>
              <a:ext uri="{FF2B5EF4-FFF2-40B4-BE49-F238E27FC236}">
                <a16:creationId xmlns:a16="http://schemas.microsoft.com/office/drawing/2014/main" id="{6A3CE24B-EC73-4C55-E5D2-F3C35BC0538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32" name="Straight Connector 533">
            <a:extLst>
              <a:ext uri="{FF2B5EF4-FFF2-40B4-BE49-F238E27FC236}">
                <a16:creationId xmlns:a16="http://schemas.microsoft.com/office/drawing/2014/main" id="{289873E1-D6DA-62D8-E834-FCA0CC066A7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33" name="Straight Connector 535">
            <a:extLst>
              <a:ext uri="{FF2B5EF4-FFF2-40B4-BE49-F238E27FC236}">
                <a16:creationId xmlns:a16="http://schemas.microsoft.com/office/drawing/2014/main" id="{BD389EEF-D811-D759-E569-ED411D6477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34" name="Straight Connector 537">
            <a:extLst>
              <a:ext uri="{FF2B5EF4-FFF2-40B4-BE49-F238E27FC236}">
                <a16:creationId xmlns:a16="http://schemas.microsoft.com/office/drawing/2014/main" id="{5AA0E1E4-7B93-46D9-36CC-91D508481C7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35" name="Group 1008">
          <a:extLst>
            <a:ext uri="{FF2B5EF4-FFF2-40B4-BE49-F238E27FC236}">
              <a16:creationId xmlns:a16="http://schemas.microsoft.com/office/drawing/2014/main" id="{B272296D-A1B3-4EA6-B5A4-D94B7E01E3A9}"/>
            </a:ext>
          </a:extLst>
        </xdr:cNvPr>
        <xdr:cNvGrpSpPr>
          <a:grpSpLocks/>
        </xdr:cNvGrpSpPr>
      </xdr:nvGrpSpPr>
      <xdr:grpSpPr bwMode="auto">
        <a:xfrm>
          <a:off x="1897224" y="6542897"/>
          <a:ext cx="0" cy="108663"/>
          <a:chOff x="5475762" y="47760700"/>
          <a:chExt cx="314325" cy="230209"/>
        </a:xfrm>
      </xdr:grpSpPr>
      <xdr:cxnSp macro="">
        <xdr:nvCxnSpPr>
          <xdr:cNvPr id="536" name="Straight Connector 535">
            <a:extLst>
              <a:ext uri="{FF2B5EF4-FFF2-40B4-BE49-F238E27FC236}">
                <a16:creationId xmlns:a16="http://schemas.microsoft.com/office/drawing/2014/main" id="{556758F9-4DC2-C1F8-1E65-5B456B8859C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37" name="Straight Connector 529">
            <a:extLst>
              <a:ext uri="{FF2B5EF4-FFF2-40B4-BE49-F238E27FC236}">
                <a16:creationId xmlns:a16="http://schemas.microsoft.com/office/drawing/2014/main" id="{DC34F992-9898-6069-4BE1-DF343CD61AA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38" name="Straight Connector 531">
            <a:extLst>
              <a:ext uri="{FF2B5EF4-FFF2-40B4-BE49-F238E27FC236}">
                <a16:creationId xmlns:a16="http://schemas.microsoft.com/office/drawing/2014/main" id="{AC3FE12A-31BA-29B6-79DC-1F730E5F8C6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39" name="Straight Connector 533">
            <a:extLst>
              <a:ext uri="{FF2B5EF4-FFF2-40B4-BE49-F238E27FC236}">
                <a16:creationId xmlns:a16="http://schemas.microsoft.com/office/drawing/2014/main" id="{C9A67ECF-5F6E-9092-9471-1F99F02CE9E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40" name="Straight Connector 535">
            <a:extLst>
              <a:ext uri="{FF2B5EF4-FFF2-40B4-BE49-F238E27FC236}">
                <a16:creationId xmlns:a16="http://schemas.microsoft.com/office/drawing/2014/main" id="{6710046E-8AA7-0572-D39F-1CE28A320B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41" name="Straight Connector 537">
            <a:extLst>
              <a:ext uri="{FF2B5EF4-FFF2-40B4-BE49-F238E27FC236}">
                <a16:creationId xmlns:a16="http://schemas.microsoft.com/office/drawing/2014/main" id="{481BD7CE-E511-0F17-8386-1F68C4FF6BB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42" name="Group 1008">
          <a:extLst>
            <a:ext uri="{FF2B5EF4-FFF2-40B4-BE49-F238E27FC236}">
              <a16:creationId xmlns:a16="http://schemas.microsoft.com/office/drawing/2014/main" id="{654083BD-AB22-4F37-8E5F-EC9C272D80FF}"/>
            </a:ext>
          </a:extLst>
        </xdr:cNvPr>
        <xdr:cNvGrpSpPr>
          <a:grpSpLocks/>
        </xdr:cNvGrpSpPr>
      </xdr:nvGrpSpPr>
      <xdr:grpSpPr bwMode="auto">
        <a:xfrm>
          <a:off x="1897224" y="6542897"/>
          <a:ext cx="0" cy="108663"/>
          <a:chOff x="5475762" y="47760700"/>
          <a:chExt cx="314325" cy="230209"/>
        </a:xfrm>
      </xdr:grpSpPr>
      <xdr:cxnSp macro="">
        <xdr:nvCxnSpPr>
          <xdr:cNvPr id="543" name="Straight Connector 542">
            <a:extLst>
              <a:ext uri="{FF2B5EF4-FFF2-40B4-BE49-F238E27FC236}">
                <a16:creationId xmlns:a16="http://schemas.microsoft.com/office/drawing/2014/main" id="{C1C1634D-8D21-0CF9-956F-09C07CD64C8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44" name="Straight Connector 529">
            <a:extLst>
              <a:ext uri="{FF2B5EF4-FFF2-40B4-BE49-F238E27FC236}">
                <a16:creationId xmlns:a16="http://schemas.microsoft.com/office/drawing/2014/main" id="{B7DCDAF8-D062-69F0-E85E-8BD8295E35F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45" name="Straight Connector 531">
            <a:extLst>
              <a:ext uri="{FF2B5EF4-FFF2-40B4-BE49-F238E27FC236}">
                <a16:creationId xmlns:a16="http://schemas.microsoft.com/office/drawing/2014/main" id="{59F72B08-A776-CBA5-CBC1-4DAEB1C617C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46" name="Straight Connector 533">
            <a:extLst>
              <a:ext uri="{FF2B5EF4-FFF2-40B4-BE49-F238E27FC236}">
                <a16:creationId xmlns:a16="http://schemas.microsoft.com/office/drawing/2014/main" id="{D2F09BB0-160B-3681-7904-9AF13CAF85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47" name="Straight Connector 535">
            <a:extLst>
              <a:ext uri="{FF2B5EF4-FFF2-40B4-BE49-F238E27FC236}">
                <a16:creationId xmlns:a16="http://schemas.microsoft.com/office/drawing/2014/main" id="{6DB8A5B7-70D2-74D4-D822-AE6A8B6C61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48" name="Straight Connector 537">
            <a:extLst>
              <a:ext uri="{FF2B5EF4-FFF2-40B4-BE49-F238E27FC236}">
                <a16:creationId xmlns:a16="http://schemas.microsoft.com/office/drawing/2014/main" id="{344D56BC-72A4-A92A-0B08-C482C548D1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49" name="Group 1008">
          <a:extLst>
            <a:ext uri="{FF2B5EF4-FFF2-40B4-BE49-F238E27FC236}">
              <a16:creationId xmlns:a16="http://schemas.microsoft.com/office/drawing/2014/main" id="{AA82C88B-7F4B-4B78-9D30-30659A42E158}"/>
            </a:ext>
          </a:extLst>
        </xdr:cNvPr>
        <xdr:cNvGrpSpPr>
          <a:grpSpLocks/>
        </xdr:cNvGrpSpPr>
      </xdr:nvGrpSpPr>
      <xdr:grpSpPr bwMode="auto">
        <a:xfrm>
          <a:off x="1897224" y="6542897"/>
          <a:ext cx="0" cy="108663"/>
          <a:chOff x="5475762" y="47760700"/>
          <a:chExt cx="314325" cy="230209"/>
        </a:xfrm>
      </xdr:grpSpPr>
      <xdr:cxnSp macro="">
        <xdr:nvCxnSpPr>
          <xdr:cNvPr id="550" name="Straight Connector 549">
            <a:extLst>
              <a:ext uri="{FF2B5EF4-FFF2-40B4-BE49-F238E27FC236}">
                <a16:creationId xmlns:a16="http://schemas.microsoft.com/office/drawing/2014/main" id="{9349BD8E-B85A-6FF0-E16F-4589192F7D1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51" name="Straight Connector 529">
            <a:extLst>
              <a:ext uri="{FF2B5EF4-FFF2-40B4-BE49-F238E27FC236}">
                <a16:creationId xmlns:a16="http://schemas.microsoft.com/office/drawing/2014/main" id="{2453DA4F-EF43-92F4-4427-E9ECF2FF7DC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52" name="Straight Connector 531">
            <a:extLst>
              <a:ext uri="{FF2B5EF4-FFF2-40B4-BE49-F238E27FC236}">
                <a16:creationId xmlns:a16="http://schemas.microsoft.com/office/drawing/2014/main" id="{748373CA-6C86-6467-A780-F0FDABC966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53" name="Straight Connector 533">
            <a:extLst>
              <a:ext uri="{FF2B5EF4-FFF2-40B4-BE49-F238E27FC236}">
                <a16:creationId xmlns:a16="http://schemas.microsoft.com/office/drawing/2014/main" id="{A90537A6-A4F9-2B14-86F9-7C314F9C9ED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54" name="Straight Connector 535">
            <a:extLst>
              <a:ext uri="{FF2B5EF4-FFF2-40B4-BE49-F238E27FC236}">
                <a16:creationId xmlns:a16="http://schemas.microsoft.com/office/drawing/2014/main" id="{16200E29-730D-7A41-ECAD-FD4B27DACCA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55" name="Straight Connector 537">
            <a:extLst>
              <a:ext uri="{FF2B5EF4-FFF2-40B4-BE49-F238E27FC236}">
                <a16:creationId xmlns:a16="http://schemas.microsoft.com/office/drawing/2014/main" id="{0B865008-3A79-EB1D-C79A-4F2C8194095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56" name="Group 1008">
          <a:extLst>
            <a:ext uri="{FF2B5EF4-FFF2-40B4-BE49-F238E27FC236}">
              <a16:creationId xmlns:a16="http://schemas.microsoft.com/office/drawing/2014/main" id="{D935F270-272F-4502-82E7-A8B7532EC255}"/>
            </a:ext>
          </a:extLst>
        </xdr:cNvPr>
        <xdr:cNvGrpSpPr>
          <a:grpSpLocks/>
        </xdr:cNvGrpSpPr>
      </xdr:nvGrpSpPr>
      <xdr:grpSpPr bwMode="auto">
        <a:xfrm>
          <a:off x="1897224" y="6542897"/>
          <a:ext cx="0" cy="108663"/>
          <a:chOff x="5475762" y="47760700"/>
          <a:chExt cx="314325" cy="230209"/>
        </a:xfrm>
      </xdr:grpSpPr>
      <xdr:cxnSp macro="">
        <xdr:nvCxnSpPr>
          <xdr:cNvPr id="557" name="Straight Connector 556">
            <a:extLst>
              <a:ext uri="{FF2B5EF4-FFF2-40B4-BE49-F238E27FC236}">
                <a16:creationId xmlns:a16="http://schemas.microsoft.com/office/drawing/2014/main" id="{4F41F3BE-93F0-FA42-39B8-577E3116AC6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58" name="Straight Connector 529">
            <a:extLst>
              <a:ext uri="{FF2B5EF4-FFF2-40B4-BE49-F238E27FC236}">
                <a16:creationId xmlns:a16="http://schemas.microsoft.com/office/drawing/2014/main" id="{FDF1ADF8-7751-D1B3-6E89-27689F3DC54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59" name="Straight Connector 531">
            <a:extLst>
              <a:ext uri="{FF2B5EF4-FFF2-40B4-BE49-F238E27FC236}">
                <a16:creationId xmlns:a16="http://schemas.microsoft.com/office/drawing/2014/main" id="{5CA2F47B-470B-6C7F-82E8-6C738EF206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60" name="Straight Connector 533">
            <a:extLst>
              <a:ext uri="{FF2B5EF4-FFF2-40B4-BE49-F238E27FC236}">
                <a16:creationId xmlns:a16="http://schemas.microsoft.com/office/drawing/2014/main" id="{806659C1-B0A2-2B15-7FE5-E7CD03573AD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61" name="Straight Connector 535">
            <a:extLst>
              <a:ext uri="{FF2B5EF4-FFF2-40B4-BE49-F238E27FC236}">
                <a16:creationId xmlns:a16="http://schemas.microsoft.com/office/drawing/2014/main" id="{BA583FD1-24EA-AC85-4370-50A5CF8120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62" name="Straight Connector 537">
            <a:extLst>
              <a:ext uri="{FF2B5EF4-FFF2-40B4-BE49-F238E27FC236}">
                <a16:creationId xmlns:a16="http://schemas.microsoft.com/office/drawing/2014/main" id="{A9F1D0C2-F1F4-8447-B650-A1BA45605E6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63" name="Group 1008">
          <a:extLst>
            <a:ext uri="{FF2B5EF4-FFF2-40B4-BE49-F238E27FC236}">
              <a16:creationId xmlns:a16="http://schemas.microsoft.com/office/drawing/2014/main" id="{6E9C1BC7-B2DB-4E34-83C6-87E706FEFD3B}"/>
            </a:ext>
          </a:extLst>
        </xdr:cNvPr>
        <xdr:cNvGrpSpPr>
          <a:grpSpLocks/>
        </xdr:cNvGrpSpPr>
      </xdr:nvGrpSpPr>
      <xdr:grpSpPr bwMode="auto">
        <a:xfrm>
          <a:off x="1897224" y="6542897"/>
          <a:ext cx="0" cy="108663"/>
          <a:chOff x="5475762" y="47760700"/>
          <a:chExt cx="314325" cy="230209"/>
        </a:xfrm>
      </xdr:grpSpPr>
      <xdr:cxnSp macro="">
        <xdr:nvCxnSpPr>
          <xdr:cNvPr id="564" name="Straight Connector 563">
            <a:extLst>
              <a:ext uri="{FF2B5EF4-FFF2-40B4-BE49-F238E27FC236}">
                <a16:creationId xmlns:a16="http://schemas.microsoft.com/office/drawing/2014/main" id="{C1374F39-9766-92C5-D17A-33825CEB50D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65" name="Straight Connector 529">
            <a:extLst>
              <a:ext uri="{FF2B5EF4-FFF2-40B4-BE49-F238E27FC236}">
                <a16:creationId xmlns:a16="http://schemas.microsoft.com/office/drawing/2014/main" id="{4C5F5DE8-E1FD-E897-C4DC-D593844E5E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66" name="Straight Connector 531">
            <a:extLst>
              <a:ext uri="{FF2B5EF4-FFF2-40B4-BE49-F238E27FC236}">
                <a16:creationId xmlns:a16="http://schemas.microsoft.com/office/drawing/2014/main" id="{3451E268-C4CE-5E75-377D-B094B3384EE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67" name="Straight Connector 533">
            <a:extLst>
              <a:ext uri="{FF2B5EF4-FFF2-40B4-BE49-F238E27FC236}">
                <a16:creationId xmlns:a16="http://schemas.microsoft.com/office/drawing/2014/main" id="{2CE7F579-A372-FACE-B001-585F1C53A0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68" name="Straight Connector 535">
            <a:extLst>
              <a:ext uri="{FF2B5EF4-FFF2-40B4-BE49-F238E27FC236}">
                <a16:creationId xmlns:a16="http://schemas.microsoft.com/office/drawing/2014/main" id="{FC6B7724-A962-E9B7-030C-7E9E3903364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69" name="Straight Connector 537">
            <a:extLst>
              <a:ext uri="{FF2B5EF4-FFF2-40B4-BE49-F238E27FC236}">
                <a16:creationId xmlns:a16="http://schemas.microsoft.com/office/drawing/2014/main" id="{A7BC837C-5992-ABAD-AF21-B49B33B9CEF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70" name="Group 1008">
          <a:extLst>
            <a:ext uri="{FF2B5EF4-FFF2-40B4-BE49-F238E27FC236}">
              <a16:creationId xmlns:a16="http://schemas.microsoft.com/office/drawing/2014/main" id="{4C0E855F-7C59-4470-A16A-D30AF970CE94}"/>
            </a:ext>
          </a:extLst>
        </xdr:cNvPr>
        <xdr:cNvGrpSpPr>
          <a:grpSpLocks/>
        </xdr:cNvGrpSpPr>
      </xdr:nvGrpSpPr>
      <xdr:grpSpPr bwMode="auto">
        <a:xfrm>
          <a:off x="1897224" y="6542897"/>
          <a:ext cx="0" cy="108663"/>
          <a:chOff x="5475762" y="47760700"/>
          <a:chExt cx="314325" cy="230209"/>
        </a:xfrm>
      </xdr:grpSpPr>
      <xdr:cxnSp macro="">
        <xdr:nvCxnSpPr>
          <xdr:cNvPr id="571" name="Straight Connector 570">
            <a:extLst>
              <a:ext uri="{FF2B5EF4-FFF2-40B4-BE49-F238E27FC236}">
                <a16:creationId xmlns:a16="http://schemas.microsoft.com/office/drawing/2014/main" id="{B9EF5328-6A5D-8AF1-7A6F-A0AF268127F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72" name="Straight Connector 529">
            <a:extLst>
              <a:ext uri="{FF2B5EF4-FFF2-40B4-BE49-F238E27FC236}">
                <a16:creationId xmlns:a16="http://schemas.microsoft.com/office/drawing/2014/main" id="{7778EACB-03DF-612D-3BAB-EA3AE6CB670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73" name="Straight Connector 531">
            <a:extLst>
              <a:ext uri="{FF2B5EF4-FFF2-40B4-BE49-F238E27FC236}">
                <a16:creationId xmlns:a16="http://schemas.microsoft.com/office/drawing/2014/main" id="{6BB39DA1-6F63-43A9-A10A-3C4B85ACFE3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74" name="Straight Connector 533">
            <a:extLst>
              <a:ext uri="{FF2B5EF4-FFF2-40B4-BE49-F238E27FC236}">
                <a16:creationId xmlns:a16="http://schemas.microsoft.com/office/drawing/2014/main" id="{C4EDC5BA-22B5-7BC0-CCB5-113256BBC97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75" name="Straight Connector 535">
            <a:extLst>
              <a:ext uri="{FF2B5EF4-FFF2-40B4-BE49-F238E27FC236}">
                <a16:creationId xmlns:a16="http://schemas.microsoft.com/office/drawing/2014/main" id="{BD82010C-1ED7-092C-21EF-EE2646DFB4F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76" name="Straight Connector 537">
            <a:extLst>
              <a:ext uri="{FF2B5EF4-FFF2-40B4-BE49-F238E27FC236}">
                <a16:creationId xmlns:a16="http://schemas.microsoft.com/office/drawing/2014/main" id="{79AA1EEE-1A45-A5F0-F6EB-FA34D638B70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29</xdr:row>
      <xdr:rowOff>57150</xdr:rowOff>
    </xdr:from>
    <xdr:to>
      <xdr:col>17</xdr:col>
      <xdr:colOff>0</xdr:colOff>
      <xdr:row>31</xdr:row>
      <xdr:rowOff>0</xdr:rowOff>
    </xdr:to>
    <xdr:sp macro="" textlink="">
      <xdr:nvSpPr>
        <xdr:cNvPr id="577" name="AutoShape 46">
          <a:extLst>
            <a:ext uri="{FF2B5EF4-FFF2-40B4-BE49-F238E27FC236}">
              <a16:creationId xmlns:a16="http://schemas.microsoft.com/office/drawing/2014/main" id="{E13AE6FB-DA66-4004-B4F8-4A5F36601DAF}"/>
            </a:ext>
          </a:extLst>
        </xdr:cNvPr>
        <xdr:cNvSpPr>
          <a:spLocks noChangeArrowheads="1"/>
        </xdr:cNvSpPr>
      </xdr:nvSpPr>
      <xdr:spPr bwMode="auto">
        <a:xfrm>
          <a:off x="4895850" y="5629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18</xdr:col>
      <xdr:colOff>0</xdr:colOff>
      <xdr:row>29</xdr:row>
      <xdr:rowOff>57150</xdr:rowOff>
    </xdr:from>
    <xdr:to>
      <xdr:col>19</xdr:col>
      <xdr:colOff>0</xdr:colOff>
      <xdr:row>31</xdr:row>
      <xdr:rowOff>0</xdr:rowOff>
    </xdr:to>
    <xdr:sp macro="" textlink="">
      <xdr:nvSpPr>
        <xdr:cNvPr id="578" name="AutoShape 46">
          <a:extLst>
            <a:ext uri="{FF2B5EF4-FFF2-40B4-BE49-F238E27FC236}">
              <a16:creationId xmlns:a16="http://schemas.microsoft.com/office/drawing/2014/main" id="{7424FD70-497B-4E42-BBFF-D22A94ED936D}"/>
            </a:ext>
          </a:extLst>
        </xdr:cNvPr>
        <xdr:cNvSpPr>
          <a:spLocks noChangeArrowheads="1"/>
        </xdr:cNvSpPr>
      </xdr:nvSpPr>
      <xdr:spPr bwMode="auto">
        <a:xfrm>
          <a:off x="54673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29</xdr:row>
      <xdr:rowOff>57150</xdr:rowOff>
    </xdr:from>
    <xdr:to>
      <xdr:col>21</xdr:col>
      <xdr:colOff>0</xdr:colOff>
      <xdr:row>31</xdr:row>
      <xdr:rowOff>0</xdr:rowOff>
    </xdr:to>
    <xdr:sp macro="" textlink="">
      <xdr:nvSpPr>
        <xdr:cNvPr id="579" name="AutoShape 46">
          <a:extLst>
            <a:ext uri="{FF2B5EF4-FFF2-40B4-BE49-F238E27FC236}">
              <a16:creationId xmlns:a16="http://schemas.microsoft.com/office/drawing/2014/main" id="{535A664A-7FBF-4C49-923B-5F9C0D498C96}"/>
            </a:ext>
          </a:extLst>
        </xdr:cNvPr>
        <xdr:cNvSpPr>
          <a:spLocks noChangeArrowheads="1"/>
        </xdr:cNvSpPr>
      </xdr:nvSpPr>
      <xdr:spPr bwMode="auto">
        <a:xfrm>
          <a:off x="6038850" y="5629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22</xdr:col>
      <xdr:colOff>0</xdr:colOff>
      <xdr:row>29</xdr:row>
      <xdr:rowOff>57150</xdr:rowOff>
    </xdr:from>
    <xdr:to>
      <xdr:col>23</xdr:col>
      <xdr:colOff>0</xdr:colOff>
      <xdr:row>31</xdr:row>
      <xdr:rowOff>0</xdr:rowOff>
    </xdr:to>
    <xdr:sp macro="" textlink="">
      <xdr:nvSpPr>
        <xdr:cNvPr id="580" name="AutoShape 46">
          <a:extLst>
            <a:ext uri="{FF2B5EF4-FFF2-40B4-BE49-F238E27FC236}">
              <a16:creationId xmlns:a16="http://schemas.microsoft.com/office/drawing/2014/main" id="{95032B39-EA4F-41BA-917A-EE12EF37BEAD}"/>
            </a:ext>
          </a:extLst>
        </xdr:cNvPr>
        <xdr:cNvSpPr>
          <a:spLocks noChangeArrowheads="1"/>
        </xdr:cNvSpPr>
      </xdr:nvSpPr>
      <xdr:spPr bwMode="auto">
        <a:xfrm>
          <a:off x="6610350" y="5629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24</xdr:col>
      <xdr:colOff>0</xdr:colOff>
      <xdr:row>29</xdr:row>
      <xdr:rowOff>57150</xdr:rowOff>
    </xdr:from>
    <xdr:to>
      <xdr:col>25</xdr:col>
      <xdr:colOff>0</xdr:colOff>
      <xdr:row>31</xdr:row>
      <xdr:rowOff>0</xdr:rowOff>
    </xdr:to>
    <xdr:sp macro="" textlink="">
      <xdr:nvSpPr>
        <xdr:cNvPr id="581" name="AutoShape 46">
          <a:extLst>
            <a:ext uri="{FF2B5EF4-FFF2-40B4-BE49-F238E27FC236}">
              <a16:creationId xmlns:a16="http://schemas.microsoft.com/office/drawing/2014/main" id="{06743E38-BF83-4B69-9CF1-15B031A82ACD}"/>
            </a:ext>
          </a:extLst>
        </xdr:cNvPr>
        <xdr:cNvSpPr>
          <a:spLocks noChangeArrowheads="1"/>
        </xdr:cNvSpPr>
      </xdr:nvSpPr>
      <xdr:spPr bwMode="auto">
        <a:xfrm>
          <a:off x="7181850" y="562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29</xdr:row>
      <xdr:rowOff>57150</xdr:rowOff>
    </xdr:from>
    <xdr:to>
      <xdr:col>27</xdr:col>
      <xdr:colOff>0</xdr:colOff>
      <xdr:row>31</xdr:row>
      <xdr:rowOff>0</xdr:rowOff>
    </xdr:to>
    <xdr:sp macro="" textlink="">
      <xdr:nvSpPr>
        <xdr:cNvPr id="582" name="AutoShape 46">
          <a:extLst>
            <a:ext uri="{FF2B5EF4-FFF2-40B4-BE49-F238E27FC236}">
              <a16:creationId xmlns:a16="http://schemas.microsoft.com/office/drawing/2014/main" id="{795930AA-F61B-429F-BFFE-BCC27E9F37F9}"/>
            </a:ext>
          </a:extLst>
        </xdr:cNvPr>
        <xdr:cNvSpPr>
          <a:spLocks noChangeArrowheads="1"/>
        </xdr:cNvSpPr>
      </xdr:nvSpPr>
      <xdr:spPr bwMode="auto">
        <a:xfrm>
          <a:off x="7753350" y="562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29</xdr:row>
      <xdr:rowOff>57150</xdr:rowOff>
    </xdr:from>
    <xdr:to>
      <xdr:col>29</xdr:col>
      <xdr:colOff>0</xdr:colOff>
      <xdr:row>31</xdr:row>
      <xdr:rowOff>0</xdr:rowOff>
    </xdr:to>
    <xdr:sp macro="" textlink="">
      <xdr:nvSpPr>
        <xdr:cNvPr id="583" name="AutoShape 46">
          <a:extLst>
            <a:ext uri="{FF2B5EF4-FFF2-40B4-BE49-F238E27FC236}">
              <a16:creationId xmlns:a16="http://schemas.microsoft.com/office/drawing/2014/main" id="{3FF5D3AF-055F-4846-B408-858821E14D62}"/>
            </a:ext>
          </a:extLst>
        </xdr:cNvPr>
        <xdr:cNvSpPr>
          <a:spLocks noChangeArrowheads="1"/>
        </xdr:cNvSpPr>
      </xdr:nvSpPr>
      <xdr:spPr bwMode="auto">
        <a:xfrm>
          <a:off x="83820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29</xdr:row>
      <xdr:rowOff>57150</xdr:rowOff>
    </xdr:from>
    <xdr:to>
      <xdr:col>31</xdr:col>
      <xdr:colOff>0</xdr:colOff>
      <xdr:row>31</xdr:row>
      <xdr:rowOff>0</xdr:rowOff>
    </xdr:to>
    <xdr:sp macro="" textlink="">
      <xdr:nvSpPr>
        <xdr:cNvPr id="584" name="AutoShape 46">
          <a:extLst>
            <a:ext uri="{FF2B5EF4-FFF2-40B4-BE49-F238E27FC236}">
              <a16:creationId xmlns:a16="http://schemas.microsoft.com/office/drawing/2014/main" id="{D56CCA41-A519-4035-95FC-738FFC553613}"/>
            </a:ext>
          </a:extLst>
        </xdr:cNvPr>
        <xdr:cNvSpPr>
          <a:spLocks noChangeArrowheads="1"/>
        </xdr:cNvSpPr>
      </xdr:nvSpPr>
      <xdr:spPr bwMode="auto">
        <a:xfrm>
          <a:off x="8953500" y="5629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32</xdr:col>
      <xdr:colOff>0</xdr:colOff>
      <xdr:row>29</xdr:row>
      <xdr:rowOff>57150</xdr:rowOff>
    </xdr:from>
    <xdr:to>
      <xdr:col>33</xdr:col>
      <xdr:colOff>0</xdr:colOff>
      <xdr:row>31</xdr:row>
      <xdr:rowOff>0</xdr:rowOff>
    </xdr:to>
    <xdr:sp macro="" textlink="">
      <xdr:nvSpPr>
        <xdr:cNvPr id="585" name="AutoShape 46">
          <a:extLst>
            <a:ext uri="{FF2B5EF4-FFF2-40B4-BE49-F238E27FC236}">
              <a16:creationId xmlns:a16="http://schemas.microsoft.com/office/drawing/2014/main" id="{781F9D14-C1C9-4193-9709-58D8BC74F655}"/>
            </a:ext>
          </a:extLst>
        </xdr:cNvPr>
        <xdr:cNvSpPr>
          <a:spLocks noChangeArrowheads="1"/>
        </xdr:cNvSpPr>
      </xdr:nvSpPr>
      <xdr:spPr bwMode="auto">
        <a:xfrm>
          <a:off x="95250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29</xdr:row>
      <xdr:rowOff>57150</xdr:rowOff>
    </xdr:from>
    <xdr:to>
      <xdr:col>35</xdr:col>
      <xdr:colOff>0</xdr:colOff>
      <xdr:row>31</xdr:row>
      <xdr:rowOff>0</xdr:rowOff>
    </xdr:to>
    <xdr:sp macro="" textlink="">
      <xdr:nvSpPr>
        <xdr:cNvPr id="586" name="AutoShape 46">
          <a:extLst>
            <a:ext uri="{FF2B5EF4-FFF2-40B4-BE49-F238E27FC236}">
              <a16:creationId xmlns:a16="http://schemas.microsoft.com/office/drawing/2014/main" id="{C4903491-0D05-47D4-9CF6-31E6269544A2}"/>
            </a:ext>
          </a:extLst>
        </xdr:cNvPr>
        <xdr:cNvSpPr>
          <a:spLocks noChangeArrowheads="1"/>
        </xdr:cNvSpPr>
      </xdr:nvSpPr>
      <xdr:spPr bwMode="auto">
        <a:xfrm>
          <a:off x="100965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29</xdr:row>
      <xdr:rowOff>57150</xdr:rowOff>
    </xdr:from>
    <xdr:to>
      <xdr:col>37</xdr:col>
      <xdr:colOff>0</xdr:colOff>
      <xdr:row>31</xdr:row>
      <xdr:rowOff>0</xdr:rowOff>
    </xdr:to>
    <xdr:sp macro="" textlink="">
      <xdr:nvSpPr>
        <xdr:cNvPr id="587" name="AutoShape 46">
          <a:extLst>
            <a:ext uri="{FF2B5EF4-FFF2-40B4-BE49-F238E27FC236}">
              <a16:creationId xmlns:a16="http://schemas.microsoft.com/office/drawing/2014/main" id="{61998B2D-911A-4464-86FF-231D02676EFA}"/>
            </a:ext>
          </a:extLst>
        </xdr:cNvPr>
        <xdr:cNvSpPr>
          <a:spLocks noChangeArrowheads="1"/>
        </xdr:cNvSpPr>
      </xdr:nvSpPr>
      <xdr:spPr bwMode="auto">
        <a:xfrm>
          <a:off x="11324167" y="5761567"/>
          <a:ext cx="38100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29</xdr:row>
      <xdr:rowOff>57150</xdr:rowOff>
    </xdr:from>
    <xdr:to>
      <xdr:col>39</xdr:col>
      <xdr:colOff>0</xdr:colOff>
      <xdr:row>31</xdr:row>
      <xdr:rowOff>0</xdr:rowOff>
    </xdr:to>
    <xdr:sp macro="" textlink="">
      <xdr:nvSpPr>
        <xdr:cNvPr id="588" name="AutoShape 46">
          <a:extLst>
            <a:ext uri="{FF2B5EF4-FFF2-40B4-BE49-F238E27FC236}">
              <a16:creationId xmlns:a16="http://schemas.microsoft.com/office/drawing/2014/main" id="{5619657E-2596-4475-9C8D-904B4609030E}"/>
            </a:ext>
          </a:extLst>
        </xdr:cNvPr>
        <xdr:cNvSpPr>
          <a:spLocks noChangeArrowheads="1"/>
        </xdr:cNvSpPr>
      </xdr:nvSpPr>
      <xdr:spPr bwMode="auto">
        <a:xfrm>
          <a:off x="112395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29</xdr:row>
      <xdr:rowOff>57150</xdr:rowOff>
    </xdr:from>
    <xdr:to>
      <xdr:col>41</xdr:col>
      <xdr:colOff>0</xdr:colOff>
      <xdr:row>31</xdr:row>
      <xdr:rowOff>0</xdr:rowOff>
    </xdr:to>
    <xdr:sp macro="" textlink="">
      <xdr:nvSpPr>
        <xdr:cNvPr id="589" name="AutoShape 46">
          <a:extLst>
            <a:ext uri="{FF2B5EF4-FFF2-40B4-BE49-F238E27FC236}">
              <a16:creationId xmlns:a16="http://schemas.microsoft.com/office/drawing/2014/main" id="{449A7208-C138-44FF-8215-E7B7B05DDD51}"/>
            </a:ext>
          </a:extLst>
        </xdr:cNvPr>
        <xdr:cNvSpPr>
          <a:spLocks noChangeArrowheads="1"/>
        </xdr:cNvSpPr>
      </xdr:nvSpPr>
      <xdr:spPr bwMode="auto">
        <a:xfrm>
          <a:off x="118110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29</xdr:row>
      <xdr:rowOff>57150</xdr:rowOff>
    </xdr:from>
    <xdr:to>
      <xdr:col>43</xdr:col>
      <xdr:colOff>0</xdr:colOff>
      <xdr:row>31</xdr:row>
      <xdr:rowOff>0</xdr:rowOff>
    </xdr:to>
    <xdr:sp macro="" textlink="">
      <xdr:nvSpPr>
        <xdr:cNvPr id="590" name="AutoShape 46">
          <a:extLst>
            <a:ext uri="{FF2B5EF4-FFF2-40B4-BE49-F238E27FC236}">
              <a16:creationId xmlns:a16="http://schemas.microsoft.com/office/drawing/2014/main" id="{10114127-6F41-4170-8564-9BF473CB32B2}"/>
            </a:ext>
          </a:extLst>
        </xdr:cNvPr>
        <xdr:cNvSpPr>
          <a:spLocks noChangeArrowheads="1"/>
        </xdr:cNvSpPr>
      </xdr:nvSpPr>
      <xdr:spPr bwMode="auto">
        <a:xfrm>
          <a:off x="123825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29</xdr:row>
      <xdr:rowOff>57150</xdr:rowOff>
    </xdr:from>
    <xdr:to>
      <xdr:col>45</xdr:col>
      <xdr:colOff>0</xdr:colOff>
      <xdr:row>31</xdr:row>
      <xdr:rowOff>0</xdr:rowOff>
    </xdr:to>
    <xdr:sp macro="" textlink="">
      <xdr:nvSpPr>
        <xdr:cNvPr id="591" name="AutoShape 46">
          <a:extLst>
            <a:ext uri="{FF2B5EF4-FFF2-40B4-BE49-F238E27FC236}">
              <a16:creationId xmlns:a16="http://schemas.microsoft.com/office/drawing/2014/main" id="{51AB73E6-728A-4EED-8811-3E234590EE0A}"/>
            </a:ext>
          </a:extLst>
        </xdr:cNvPr>
        <xdr:cNvSpPr>
          <a:spLocks noChangeArrowheads="1"/>
        </xdr:cNvSpPr>
      </xdr:nvSpPr>
      <xdr:spPr bwMode="auto">
        <a:xfrm>
          <a:off x="129540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29</xdr:row>
      <xdr:rowOff>57150</xdr:rowOff>
    </xdr:from>
    <xdr:to>
      <xdr:col>11</xdr:col>
      <xdr:colOff>0</xdr:colOff>
      <xdr:row>31</xdr:row>
      <xdr:rowOff>0</xdr:rowOff>
    </xdr:to>
    <xdr:sp macro="" textlink="">
      <xdr:nvSpPr>
        <xdr:cNvPr id="592" name="AutoShape 46">
          <a:extLst>
            <a:ext uri="{FF2B5EF4-FFF2-40B4-BE49-F238E27FC236}">
              <a16:creationId xmlns:a16="http://schemas.microsoft.com/office/drawing/2014/main" id="{5129AFA6-3EB1-4B6D-8C9D-F9CFB62E621C}"/>
            </a:ext>
          </a:extLst>
        </xdr:cNvPr>
        <xdr:cNvSpPr>
          <a:spLocks noChangeArrowheads="1"/>
        </xdr:cNvSpPr>
      </xdr:nvSpPr>
      <xdr:spPr bwMode="auto">
        <a:xfrm>
          <a:off x="31813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29</xdr:row>
      <xdr:rowOff>57150</xdr:rowOff>
    </xdr:from>
    <xdr:to>
      <xdr:col>13</xdr:col>
      <xdr:colOff>0</xdr:colOff>
      <xdr:row>31</xdr:row>
      <xdr:rowOff>0</xdr:rowOff>
    </xdr:to>
    <xdr:sp macro="" textlink="">
      <xdr:nvSpPr>
        <xdr:cNvPr id="593" name="AutoShape 46">
          <a:extLst>
            <a:ext uri="{FF2B5EF4-FFF2-40B4-BE49-F238E27FC236}">
              <a16:creationId xmlns:a16="http://schemas.microsoft.com/office/drawing/2014/main" id="{733F461B-B3C8-4141-810E-F12A39659743}"/>
            </a:ext>
          </a:extLst>
        </xdr:cNvPr>
        <xdr:cNvSpPr>
          <a:spLocks noChangeArrowheads="1"/>
        </xdr:cNvSpPr>
      </xdr:nvSpPr>
      <xdr:spPr bwMode="auto">
        <a:xfrm>
          <a:off x="37528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29</xdr:row>
      <xdr:rowOff>57150</xdr:rowOff>
    </xdr:from>
    <xdr:to>
      <xdr:col>15</xdr:col>
      <xdr:colOff>0</xdr:colOff>
      <xdr:row>31</xdr:row>
      <xdr:rowOff>0</xdr:rowOff>
    </xdr:to>
    <xdr:sp macro="" textlink="">
      <xdr:nvSpPr>
        <xdr:cNvPr id="594" name="AutoShape 46">
          <a:extLst>
            <a:ext uri="{FF2B5EF4-FFF2-40B4-BE49-F238E27FC236}">
              <a16:creationId xmlns:a16="http://schemas.microsoft.com/office/drawing/2014/main" id="{9DB798BC-D51B-4F6C-A7CD-1582D8AA6BA7}"/>
            </a:ext>
          </a:extLst>
        </xdr:cNvPr>
        <xdr:cNvSpPr>
          <a:spLocks noChangeArrowheads="1"/>
        </xdr:cNvSpPr>
      </xdr:nvSpPr>
      <xdr:spPr bwMode="auto">
        <a:xfrm>
          <a:off x="43243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29</xdr:row>
      <xdr:rowOff>57150</xdr:rowOff>
    </xdr:from>
    <xdr:to>
      <xdr:col>9</xdr:col>
      <xdr:colOff>0</xdr:colOff>
      <xdr:row>31</xdr:row>
      <xdr:rowOff>0</xdr:rowOff>
    </xdr:to>
    <xdr:sp macro="" textlink="">
      <xdr:nvSpPr>
        <xdr:cNvPr id="595" name="AutoShape 46">
          <a:extLst>
            <a:ext uri="{FF2B5EF4-FFF2-40B4-BE49-F238E27FC236}">
              <a16:creationId xmlns:a16="http://schemas.microsoft.com/office/drawing/2014/main" id="{1EBF03DF-277E-4997-9598-5E2290A089AE}"/>
            </a:ext>
          </a:extLst>
        </xdr:cNvPr>
        <xdr:cNvSpPr>
          <a:spLocks noChangeArrowheads="1"/>
        </xdr:cNvSpPr>
      </xdr:nvSpPr>
      <xdr:spPr bwMode="auto">
        <a:xfrm>
          <a:off x="2409825" y="5629275"/>
          <a:ext cx="485775"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6</xdr:col>
      <xdr:colOff>0</xdr:colOff>
      <xdr:row>29</xdr:row>
      <xdr:rowOff>57150</xdr:rowOff>
    </xdr:from>
    <xdr:to>
      <xdr:col>7</xdr:col>
      <xdr:colOff>0</xdr:colOff>
      <xdr:row>31</xdr:row>
      <xdr:rowOff>0</xdr:rowOff>
    </xdr:to>
    <xdr:sp macro="" textlink="">
      <xdr:nvSpPr>
        <xdr:cNvPr id="596" name="AutoShape 46">
          <a:extLst>
            <a:ext uri="{FF2B5EF4-FFF2-40B4-BE49-F238E27FC236}">
              <a16:creationId xmlns:a16="http://schemas.microsoft.com/office/drawing/2014/main" id="{A8769E73-65F6-4BB5-AD8A-82E86CF10BA5}"/>
            </a:ext>
          </a:extLst>
        </xdr:cNvPr>
        <xdr:cNvSpPr>
          <a:spLocks noChangeArrowheads="1"/>
        </xdr:cNvSpPr>
      </xdr:nvSpPr>
      <xdr:spPr bwMode="auto">
        <a:xfrm>
          <a:off x="1819275" y="5629275"/>
          <a:ext cx="352425"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4</xdr:col>
      <xdr:colOff>0</xdr:colOff>
      <xdr:row>29</xdr:row>
      <xdr:rowOff>57150</xdr:rowOff>
    </xdr:from>
    <xdr:to>
      <xdr:col>5</xdr:col>
      <xdr:colOff>0</xdr:colOff>
      <xdr:row>31</xdr:row>
      <xdr:rowOff>0</xdr:rowOff>
    </xdr:to>
    <xdr:sp macro="" textlink="">
      <xdr:nvSpPr>
        <xdr:cNvPr id="597" name="AutoShape 46">
          <a:extLst>
            <a:ext uri="{FF2B5EF4-FFF2-40B4-BE49-F238E27FC236}">
              <a16:creationId xmlns:a16="http://schemas.microsoft.com/office/drawing/2014/main" id="{75C02319-6A20-437F-AB13-2E3C4460E9E2}"/>
            </a:ext>
          </a:extLst>
        </xdr:cNvPr>
        <xdr:cNvSpPr>
          <a:spLocks noChangeArrowheads="1"/>
        </xdr:cNvSpPr>
      </xdr:nvSpPr>
      <xdr:spPr bwMode="auto">
        <a:xfrm>
          <a:off x="1095375" y="5629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29</xdr:row>
      <xdr:rowOff>57150</xdr:rowOff>
    </xdr:from>
    <xdr:to>
      <xdr:col>3</xdr:col>
      <xdr:colOff>0</xdr:colOff>
      <xdr:row>31</xdr:row>
      <xdr:rowOff>0</xdr:rowOff>
    </xdr:to>
    <xdr:sp macro="" textlink="">
      <xdr:nvSpPr>
        <xdr:cNvPr id="598" name="AutoShape 46">
          <a:extLst>
            <a:ext uri="{FF2B5EF4-FFF2-40B4-BE49-F238E27FC236}">
              <a16:creationId xmlns:a16="http://schemas.microsoft.com/office/drawing/2014/main" id="{222ACE7C-BFDA-4C1C-90C8-91260C31FBEB}"/>
            </a:ext>
          </a:extLst>
        </xdr:cNvPr>
        <xdr:cNvSpPr>
          <a:spLocks noChangeArrowheads="1"/>
        </xdr:cNvSpPr>
      </xdr:nvSpPr>
      <xdr:spPr bwMode="auto">
        <a:xfrm>
          <a:off x="523875" y="562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40</xdr:row>
      <xdr:rowOff>104775</xdr:rowOff>
    </xdr:from>
    <xdr:to>
      <xdr:col>6</xdr:col>
      <xdr:colOff>0</xdr:colOff>
      <xdr:row>41</xdr:row>
      <xdr:rowOff>19050</xdr:rowOff>
    </xdr:to>
    <xdr:grpSp>
      <xdr:nvGrpSpPr>
        <xdr:cNvPr id="599" name="Group 1008">
          <a:extLst>
            <a:ext uri="{FF2B5EF4-FFF2-40B4-BE49-F238E27FC236}">
              <a16:creationId xmlns:a16="http://schemas.microsoft.com/office/drawing/2014/main" id="{92008DBF-DC89-44BB-9890-8C53B30D5362}"/>
            </a:ext>
          </a:extLst>
        </xdr:cNvPr>
        <xdr:cNvGrpSpPr>
          <a:grpSpLocks/>
        </xdr:cNvGrpSpPr>
      </xdr:nvGrpSpPr>
      <xdr:grpSpPr bwMode="auto">
        <a:xfrm>
          <a:off x="1897224" y="8152428"/>
          <a:ext cx="0" cy="108663"/>
          <a:chOff x="5475762" y="47760700"/>
          <a:chExt cx="314325" cy="230209"/>
        </a:xfrm>
      </xdr:grpSpPr>
      <xdr:cxnSp macro="">
        <xdr:nvCxnSpPr>
          <xdr:cNvPr id="600" name="Straight Connector 599">
            <a:extLst>
              <a:ext uri="{FF2B5EF4-FFF2-40B4-BE49-F238E27FC236}">
                <a16:creationId xmlns:a16="http://schemas.microsoft.com/office/drawing/2014/main" id="{2F017888-EE61-F072-0AE1-54A51B4443B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01" name="Straight Connector 529">
            <a:extLst>
              <a:ext uri="{FF2B5EF4-FFF2-40B4-BE49-F238E27FC236}">
                <a16:creationId xmlns:a16="http://schemas.microsoft.com/office/drawing/2014/main" id="{E157E95B-CAFC-18DA-0AF2-A07E5084542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02" name="Straight Connector 531">
            <a:extLst>
              <a:ext uri="{FF2B5EF4-FFF2-40B4-BE49-F238E27FC236}">
                <a16:creationId xmlns:a16="http://schemas.microsoft.com/office/drawing/2014/main" id="{1811B8AC-3382-753D-1288-CDC9062C947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03" name="Straight Connector 533">
            <a:extLst>
              <a:ext uri="{FF2B5EF4-FFF2-40B4-BE49-F238E27FC236}">
                <a16:creationId xmlns:a16="http://schemas.microsoft.com/office/drawing/2014/main" id="{C7FC686B-22AB-AC9E-7AFB-AA66B8341AE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04" name="Straight Connector 535">
            <a:extLst>
              <a:ext uri="{FF2B5EF4-FFF2-40B4-BE49-F238E27FC236}">
                <a16:creationId xmlns:a16="http://schemas.microsoft.com/office/drawing/2014/main" id="{177C99A2-FCEF-17D7-D48C-D502427E1CB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05" name="Straight Connector 537">
            <a:extLst>
              <a:ext uri="{FF2B5EF4-FFF2-40B4-BE49-F238E27FC236}">
                <a16:creationId xmlns:a16="http://schemas.microsoft.com/office/drawing/2014/main" id="{F0D27967-16BB-DFB7-880E-EFEE59836B1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06" name="Group 1008">
          <a:extLst>
            <a:ext uri="{FF2B5EF4-FFF2-40B4-BE49-F238E27FC236}">
              <a16:creationId xmlns:a16="http://schemas.microsoft.com/office/drawing/2014/main" id="{8E29C58B-31DE-426E-9DB5-AC6B3DDD8CCF}"/>
            </a:ext>
          </a:extLst>
        </xdr:cNvPr>
        <xdr:cNvGrpSpPr>
          <a:grpSpLocks/>
        </xdr:cNvGrpSpPr>
      </xdr:nvGrpSpPr>
      <xdr:grpSpPr bwMode="auto">
        <a:xfrm>
          <a:off x="1897224" y="8152428"/>
          <a:ext cx="0" cy="108663"/>
          <a:chOff x="5475762" y="47760700"/>
          <a:chExt cx="314325" cy="230209"/>
        </a:xfrm>
      </xdr:grpSpPr>
      <xdr:cxnSp macro="">
        <xdr:nvCxnSpPr>
          <xdr:cNvPr id="607" name="Straight Connector 606">
            <a:extLst>
              <a:ext uri="{FF2B5EF4-FFF2-40B4-BE49-F238E27FC236}">
                <a16:creationId xmlns:a16="http://schemas.microsoft.com/office/drawing/2014/main" id="{ED21BBC7-5A8F-68BC-1AB8-A3C85B2CECE8}"/>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08" name="Straight Connector 529">
            <a:extLst>
              <a:ext uri="{FF2B5EF4-FFF2-40B4-BE49-F238E27FC236}">
                <a16:creationId xmlns:a16="http://schemas.microsoft.com/office/drawing/2014/main" id="{6D5472A6-78CA-59F0-453F-F90551810AD6}"/>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609" name="Straight Connector 531">
            <a:extLst>
              <a:ext uri="{FF2B5EF4-FFF2-40B4-BE49-F238E27FC236}">
                <a16:creationId xmlns:a16="http://schemas.microsoft.com/office/drawing/2014/main" id="{5E825BAE-62FE-4AD6-37E8-B7DBFFED5B8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610" name="Straight Connector 533">
            <a:extLst>
              <a:ext uri="{FF2B5EF4-FFF2-40B4-BE49-F238E27FC236}">
                <a16:creationId xmlns:a16="http://schemas.microsoft.com/office/drawing/2014/main" id="{9AFA0843-C0A0-9F78-9288-9D843FAF0378}"/>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11" name="Straight Connector 535">
            <a:extLst>
              <a:ext uri="{FF2B5EF4-FFF2-40B4-BE49-F238E27FC236}">
                <a16:creationId xmlns:a16="http://schemas.microsoft.com/office/drawing/2014/main" id="{E592524D-9076-46CE-3F64-4476DC4EA37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12" name="Straight Connector 537">
            <a:extLst>
              <a:ext uri="{FF2B5EF4-FFF2-40B4-BE49-F238E27FC236}">
                <a16:creationId xmlns:a16="http://schemas.microsoft.com/office/drawing/2014/main" id="{74F77D5D-ED30-99F5-2437-9504B302A699}"/>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133350</xdr:rowOff>
    </xdr:from>
    <xdr:to>
      <xdr:col>6</xdr:col>
      <xdr:colOff>0</xdr:colOff>
      <xdr:row>41</xdr:row>
      <xdr:rowOff>47625</xdr:rowOff>
    </xdr:to>
    <xdr:grpSp>
      <xdr:nvGrpSpPr>
        <xdr:cNvPr id="613" name="Group 1008">
          <a:extLst>
            <a:ext uri="{FF2B5EF4-FFF2-40B4-BE49-F238E27FC236}">
              <a16:creationId xmlns:a16="http://schemas.microsoft.com/office/drawing/2014/main" id="{BB97CB32-CF11-400C-B54A-FF212A6B3FC2}"/>
            </a:ext>
          </a:extLst>
        </xdr:cNvPr>
        <xdr:cNvGrpSpPr>
          <a:grpSpLocks/>
        </xdr:cNvGrpSpPr>
      </xdr:nvGrpSpPr>
      <xdr:grpSpPr bwMode="auto">
        <a:xfrm>
          <a:off x="1897224" y="8181003"/>
          <a:ext cx="0" cy="108663"/>
          <a:chOff x="5475762" y="47760700"/>
          <a:chExt cx="314325" cy="230209"/>
        </a:xfrm>
      </xdr:grpSpPr>
      <xdr:cxnSp macro="">
        <xdr:nvCxnSpPr>
          <xdr:cNvPr id="614" name="Straight Connector 613">
            <a:extLst>
              <a:ext uri="{FF2B5EF4-FFF2-40B4-BE49-F238E27FC236}">
                <a16:creationId xmlns:a16="http://schemas.microsoft.com/office/drawing/2014/main" id="{173B9C04-CE2F-A7D4-B227-901641CC162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15" name="Straight Connector 529">
            <a:extLst>
              <a:ext uri="{FF2B5EF4-FFF2-40B4-BE49-F238E27FC236}">
                <a16:creationId xmlns:a16="http://schemas.microsoft.com/office/drawing/2014/main" id="{4122B6D9-86A3-9469-DC8D-508BE78BDBE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616" name="Straight Connector 531">
            <a:extLst>
              <a:ext uri="{FF2B5EF4-FFF2-40B4-BE49-F238E27FC236}">
                <a16:creationId xmlns:a16="http://schemas.microsoft.com/office/drawing/2014/main" id="{48FE55B8-A26D-2902-00B7-EF534B74231B}"/>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617" name="Straight Connector 533">
            <a:extLst>
              <a:ext uri="{FF2B5EF4-FFF2-40B4-BE49-F238E27FC236}">
                <a16:creationId xmlns:a16="http://schemas.microsoft.com/office/drawing/2014/main" id="{33A8114E-BAC0-BD30-6EB7-B60445193609}"/>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18" name="Straight Connector 535">
            <a:extLst>
              <a:ext uri="{FF2B5EF4-FFF2-40B4-BE49-F238E27FC236}">
                <a16:creationId xmlns:a16="http://schemas.microsoft.com/office/drawing/2014/main" id="{0C1AF804-66B9-48FC-E409-2E433A47966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19" name="Straight Connector 537">
            <a:extLst>
              <a:ext uri="{FF2B5EF4-FFF2-40B4-BE49-F238E27FC236}">
                <a16:creationId xmlns:a16="http://schemas.microsoft.com/office/drawing/2014/main" id="{57BAF3B8-EE47-FC7D-D396-4B2A094FFC7D}"/>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133350</xdr:rowOff>
    </xdr:from>
    <xdr:to>
      <xdr:col>6</xdr:col>
      <xdr:colOff>0</xdr:colOff>
      <xdr:row>41</xdr:row>
      <xdr:rowOff>57150</xdr:rowOff>
    </xdr:to>
    <xdr:grpSp>
      <xdr:nvGrpSpPr>
        <xdr:cNvPr id="620" name="Group 1008">
          <a:extLst>
            <a:ext uri="{FF2B5EF4-FFF2-40B4-BE49-F238E27FC236}">
              <a16:creationId xmlns:a16="http://schemas.microsoft.com/office/drawing/2014/main" id="{01623365-3A71-4F22-965A-129E8D7ECDAB}"/>
            </a:ext>
          </a:extLst>
        </xdr:cNvPr>
        <xdr:cNvGrpSpPr>
          <a:grpSpLocks/>
        </xdr:cNvGrpSpPr>
      </xdr:nvGrpSpPr>
      <xdr:grpSpPr bwMode="auto">
        <a:xfrm>
          <a:off x="1897224" y="8181003"/>
          <a:ext cx="0" cy="118188"/>
          <a:chOff x="5475762" y="47760700"/>
          <a:chExt cx="314325" cy="230209"/>
        </a:xfrm>
      </xdr:grpSpPr>
      <xdr:cxnSp macro="">
        <xdr:nvCxnSpPr>
          <xdr:cNvPr id="621" name="Straight Connector 620">
            <a:extLst>
              <a:ext uri="{FF2B5EF4-FFF2-40B4-BE49-F238E27FC236}">
                <a16:creationId xmlns:a16="http://schemas.microsoft.com/office/drawing/2014/main" id="{1931F6D4-0590-D112-ACAD-919FA624A03F}"/>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22" name="Straight Connector 529">
            <a:extLst>
              <a:ext uri="{FF2B5EF4-FFF2-40B4-BE49-F238E27FC236}">
                <a16:creationId xmlns:a16="http://schemas.microsoft.com/office/drawing/2014/main" id="{9CA4A5A7-EA04-EEBF-DEF4-178FA1FA6110}"/>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623" name="Straight Connector 531">
            <a:extLst>
              <a:ext uri="{FF2B5EF4-FFF2-40B4-BE49-F238E27FC236}">
                <a16:creationId xmlns:a16="http://schemas.microsoft.com/office/drawing/2014/main" id="{FE490D40-4585-0FB8-6C11-79279CA14E56}"/>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624" name="Straight Connector 533">
            <a:extLst>
              <a:ext uri="{FF2B5EF4-FFF2-40B4-BE49-F238E27FC236}">
                <a16:creationId xmlns:a16="http://schemas.microsoft.com/office/drawing/2014/main" id="{3165FDF4-167B-5E2F-737B-49C0029F1BC8}"/>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625" name="Straight Connector 535">
            <a:extLst>
              <a:ext uri="{FF2B5EF4-FFF2-40B4-BE49-F238E27FC236}">
                <a16:creationId xmlns:a16="http://schemas.microsoft.com/office/drawing/2014/main" id="{A986B97C-79C4-AEAA-BCDA-B632D8031727}"/>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626" name="Straight Connector 537">
            <a:extLst>
              <a:ext uri="{FF2B5EF4-FFF2-40B4-BE49-F238E27FC236}">
                <a16:creationId xmlns:a16="http://schemas.microsoft.com/office/drawing/2014/main" id="{7C2DA250-A86C-A6FD-7498-4DB9567E829E}"/>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27" name="Group 1008">
          <a:extLst>
            <a:ext uri="{FF2B5EF4-FFF2-40B4-BE49-F238E27FC236}">
              <a16:creationId xmlns:a16="http://schemas.microsoft.com/office/drawing/2014/main" id="{C2C66EC0-8FAF-4019-AC9E-17D5BF409364}"/>
            </a:ext>
          </a:extLst>
        </xdr:cNvPr>
        <xdr:cNvGrpSpPr>
          <a:grpSpLocks/>
        </xdr:cNvGrpSpPr>
      </xdr:nvGrpSpPr>
      <xdr:grpSpPr bwMode="auto">
        <a:xfrm>
          <a:off x="1897224" y="8152428"/>
          <a:ext cx="0" cy="108663"/>
          <a:chOff x="5475762" y="47760700"/>
          <a:chExt cx="314325" cy="230209"/>
        </a:xfrm>
      </xdr:grpSpPr>
      <xdr:cxnSp macro="">
        <xdr:nvCxnSpPr>
          <xdr:cNvPr id="628" name="Straight Connector 627">
            <a:extLst>
              <a:ext uri="{FF2B5EF4-FFF2-40B4-BE49-F238E27FC236}">
                <a16:creationId xmlns:a16="http://schemas.microsoft.com/office/drawing/2014/main" id="{88C1E2D7-D135-213D-4AE7-DC63B675C62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29" name="Straight Connector 529">
            <a:extLst>
              <a:ext uri="{FF2B5EF4-FFF2-40B4-BE49-F238E27FC236}">
                <a16:creationId xmlns:a16="http://schemas.microsoft.com/office/drawing/2014/main" id="{CADC8494-0474-518A-59D8-73845831865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30" name="Straight Connector 531">
            <a:extLst>
              <a:ext uri="{FF2B5EF4-FFF2-40B4-BE49-F238E27FC236}">
                <a16:creationId xmlns:a16="http://schemas.microsoft.com/office/drawing/2014/main" id="{FD28E065-8382-DF9C-E0BC-4F2C87280D3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31" name="Straight Connector 533">
            <a:extLst>
              <a:ext uri="{FF2B5EF4-FFF2-40B4-BE49-F238E27FC236}">
                <a16:creationId xmlns:a16="http://schemas.microsoft.com/office/drawing/2014/main" id="{0C642DA1-C607-0B15-4F8D-A825A288FE5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32" name="Straight Connector 535">
            <a:extLst>
              <a:ext uri="{FF2B5EF4-FFF2-40B4-BE49-F238E27FC236}">
                <a16:creationId xmlns:a16="http://schemas.microsoft.com/office/drawing/2014/main" id="{061A1D6C-100C-CF9C-11E0-53311F8551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33" name="Straight Connector 537">
            <a:extLst>
              <a:ext uri="{FF2B5EF4-FFF2-40B4-BE49-F238E27FC236}">
                <a16:creationId xmlns:a16="http://schemas.microsoft.com/office/drawing/2014/main" id="{987F11E9-FA97-BD4F-0C96-8AA70D06B46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34" name="Group 1008">
          <a:extLst>
            <a:ext uri="{FF2B5EF4-FFF2-40B4-BE49-F238E27FC236}">
              <a16:creationId xmlns:a16="http://schemas.microsoft.com/office/drawing/2014/main" id="{26C0EC7E-20EE-4121-9897-8FD2ADEF94DE}"/>
            </a:ext>
          </a:extLst>
        </xdr:cNvPr>
        <xdr:cNvGrpSpPr>
          <a:grpSpLocks/>
        </xdr:cNvGrpSpPr>
      </xdr:nvGrpSpPr>
      <xdr:grpSpPr bwMode="auto">
        <a:xfrm>
          <a:off x="1897224" y="8152428"/>
          <a:ext cx="0" cy="108663"/>
          <a:chOff x="5475762" y="47760700"/>
          <a:chExt cx="314325" cy="230209"/>
        </a:xfrm>
      </xdr:grpSpPr>
      <xdr:cxnSp macro="">
        <xdr:nvCxnSpPr>
          <xdr:cNvPr id="635" name="Straight Connector 634">
            <a:extLst>
              <a:ext uri="{FF2B5EF4-FFF2-40B4-BE49-F238E27FC236}">
                <a16:creationId xmlns:a16="http://schemas.microsoft.com/office/drawing/2014/main" id="{C5F0599E-B5A1-75BD-9667-8BCC884B3DD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36" name="Straight Connector 529">
            <a:extLst>
              <a:ext uri="{FF2B5EF4-FFF2-40B4-BE49-F238E27FC236}">
                <a16:creationId xmlns:a16="http://schemas.microsoft.com/office/drawing/2014/main" id="{26583D23-1028-FA15-2221-72E1DC9608C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37" name="Straight Connector 531">
            <a:extLst>
              <a:ext uri="{FF2B5EF4-FFF2-40B4-BE49-F238E27FC236}">
                <a16:creationId xmlns:a16="http://schemas.microsoft.com/office/drawing/2014/main" id="{69522BCB-96B1-9068-0B37-293DA73FA0E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38" name="Straight Connector 533">
            <a:extLst>
              <a:ext uri="{FF2B5EF4-FFF2-40B4-BE49-F238E27FC236}">
                <a16:creationId xmlns:a16="http://schemas.microsoft.com/office/drawing/2014/main" id="{25C53627-1A0A-72A8-3040-6CC9DB61D78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39" name="Straight Connector 535">
            <a:extLst>
              <a:ext uri="{FF2B5EF4-FFF2-40B4-BE49-F238E27FC236}">
                <a16:creationId xmlns:a16="http://schemas.microsoft.com/office/drawing/2014/main" id="{A8DCDF75-5CF2-EC69-08CE-8BE5C1A114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40" name="Straight Connector 537">
            <a:extLst>
              <a:ext uri="{FF2B5EF4-FFF2-40B4-BE49-F238E27FC236}">
                <a16:creationId xmlns:a16="http://schemas.microsoft.com/office/drawing/2014/main" id="{C93C5213-6E9F-C6BC-B8AC-D3B7DC25B23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41" name="Group 1008">
          <a:extLst>
            <a:ext uri="{FF2B5EF4-FFF2-40B4-BE49-F238E27FC236}">
              <a16:creationId xmlns:a16="http://schemas.microsoft.com/office/drawing/2014/main" id="{A02B55CB-EC6B-4A80-8071-755C125B319B}"/>
            </a:ext>
          </a:extLst>
        </xdr:cNvPr>
        <xdr:cNvGrpSpPr>
          <a:grpSpLocks/>
        </xdr:cNvGrpSpPr>
      </xdr:nvGrpSpPr>
      <xdr:grpSpPr bwMode="auto">
        <a:xfrm>
          <a:off x="1897224" y="8152428"/>
          <a:ext cx="0" cy="108663"/>
          <a:chOff x="5475762" y="47760700"/>
          <a:chExt cx="314325" cy="230209"/>
        </a:xfrm>
      </xdr:grpSpPr>
      <xdr:cxnSp macro="">
        <xdr:nvCxnSpPr>
          <xdr:cNvPr id="642" name="Straight Connector 641">
            <a:extLst>
              <a:ext uri="{FF2B5EF4-FFF2-40B4-BE49-F238E27FC236}">
                <a16:creationId xmlns:a16="http://schemas.microsoft.com/office/drawing/2014/main" id="{0E9C5194-6879-103A-7491-48B05521049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43" name="Straight Connector 529">
            <a:extLst>
              <a:ext uri="{FF2B5EF4-FFF2-40B4-BE49-F238E27FC236}">
                <a16:creationId xmlns:a16="http://schemas.microsoft.com/office/drawing/2014/main" id="{BE911EFB-9A60-F3F9-E853-99A605FC594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44" name="Straight Connector 531">
            <a:extLst>
              <a:ext uri="{FF2B5EF4-FFF2-40B4-BE49-F238E27FC236}">
                <a16:creationId xmlns:a16="http://schemas.microsoft.com/office/drawing/2014/main" id="{3C74E71C-F40A-0024-76A0-8ABFED806D4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45" name="Straight Connector 533">
            <a:extLst>
              <a:ext uri="{FF2B5EF4-FFF2-40B4-BE49-F238E27FC236}">
                <a16:creationId xmlns:a16="http://schemas.microsoft.com/office/drawing/2014/main" id="{503EDAE5-F9A7-DF9A-8770-E19B912E47D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46" name="Straight Connector 535">
            <a:extLst>
              <a:ext uri="{FF2B5EF4-FFF2-40B4-BE49-F238E27FC236}">
                <a16:creationId xmlns:a16="http://schemas.microsoft.com/office/drawing/2014/main" id="{F6550B7D-555E-49AB-A03F-20E5548C36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47" name="Straight Connector 537">
            <a:extLst>
              <a:ext uri="{FF2B5EF4-FFF2-40B4-BE49-F238E27FC236}">
                <a16:creationId xmlns:a16="http://schemas.microsoft.com/office/drawing/2014/main" id="{13471631-1B3A-6019-CE44-F972984CDB2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48" name="Group 1008">
          <a:extLst>
            <a:ext uri="{FF2B5EF4-FFF2-40B4-BE49-F238E27FC236}">
              <a16:creationId xmlns:a16="http://schemas.microsoft.com/office/drawing/2014/main" id="{D09E6931-E47D-4648-90CF-2CB46CDD1491}"/>
            </a:ext>
          </a:extLst>
        </xdr:cNvPr>
        <xdr:cNvGrpSpPr>
          <a:grpSpLocks/>
        </xdr:cNvGrpSpPr>
      </xdr:nvGrpSpPr>
      <xdr:grpSpPr bwMode="auto">
        <a:xfrm>
          <a:off x="1897224" y="8152428"/>
          <a:ext cx="0" cy="108663"/>
          <a:chOff x="5475762" y="47760700"/>
          <a:chExt cx="314325" cy="230209"/>
        </a:xfrm>
      </xdr:grpSpPr>
      <xdr:cxnSp macro="">
        <xdr:nvCxnSpPr>
          <xdr:cNvPr id="649" name="Straight Connector 648">
            <a:extLst>
              <a:ext uri="{FF2B5EF4-FFF2-40B4-BE49-F238E27FC236}">
                <a16:creationId xmlns:a16="http://schemas.microsoft.com/office/drawing/2014/main" id="{9F1A6A78-E8A6-B1D5-05AA-B3675B598AF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50" name="Straight Connector 529">
            <a:extLst>
              <a:ext uri="{FF2B5EF4-FFF2-40B4-BE49-F238E27FC236}">
                <a16:creationId xmlns:a16="http://schemas.microsoft.com/office/drawing/2014/main" id="{C22AE3AE-7393-9DE1-2F83-E12FD1CBA00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51" name="Straight Connector 531">
            <a:extLst>
              <a:ext uri="{FF2B5EF4-FFF2-40B4-BE49-F238E27FC236}">
                <a16:creationId xmlns:a16="http://schemas.microsoft.com/office/drawing/2014/main" id="{69A212BC-2EBB-279D-7A07-39E6C76220F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52" name="Straight Connector 533">
            <a:extLst>
              <a:ext uri="{FF2B5EF4-FFF2-40B4-BE49-F238E27FC236}">
                <a16:creationId xmlns:a16="http://schemas.microsoft.com/office/drawing/2014/main" id="{5DF34D55-C333-6975-6648-C6C2C27EAB5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53" name="Straight Connector 535">
            <a:extLst>
              <a:ext uri="{FF2B5EF4-FFF2-40B4-BE49-F238E27FC236}">
                <a16:creationId xmlns:a16="http://schemas.microsoft.com/office/drawing/2014/main" id="{E755107F-8ED2-0264-5589-7FDC4D2934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54" name="Straight Connector 537">
            <a:extLst>
              <a:ext uri="{FF2B5EF4-FFF2-40B4-BE49-F238E27FC236}">
                <a16:creationId xmlns:a16="http://schemas.microsoft.com/office/drawing/2014/main" id="{A753F957-B381-499E-CFDB-35457132336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55" name="Group 1008">
          <a:extLst>
            <a:ext uri="{FF2B5EF4-FFF2-40B4-BE49-F238E27FC236}">
              <a16:creationId xmlns:a16="http://schemas.microsoft.com/office/drawing/2014/main" id="{8874A88B-681A-41D2-A415-EE1FA886DE60}"/>
            </a:ext>
          </a:extLst>
        </xdr:cNvPr>
        <xdr:cNvGrpSpPr>
          <a:grpSpLocks/>
        </xdr:cNvGrpSpPr>
      </xdr:nvGrpSpPr>
      <xdr:grpSpPr bwMode="auto">
        <a:xfrm>
          <a:off x="1897224" y="8152428"/>
          <a:ext cx="0" cy="108663"/>
          <a:chOff x="5475762" y="47760700"/>
          <a:chExt cx="314325" cy="230209"/>
        </a:xfrm>
      </xdr:grpSpPr>
      <xdr:cxnSp macro="">
        <xdr:nvCxnSpPr>
          <xdr:cNvPr id="656" name="Straight Connector 655">
            <a:extLst>
              <a:ext uri="{FF2B5EF4-FFF2-40B4-BE49-F238E27FC236}">
                <a16:creationId xmlns:a16="http://schemas.microsoft.com/office/drawing/2014/main" id="{91A2144A-1E01-A39F-BBC4-3B91FACDA85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57" name="Straight Connector 529">
            <a:extLst>
              <a:ext uri="{FF2B5EF4-FFF2-40B4-BE49-F238E27FC236}">
                <a16:creationId xmlns:a16="http://schemas.microsoft.com/office/drawing/2014/main" id="{94A3E138-C8F5-B32B-38AE-C8AEB08258A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58" name="Straight Connector 531">
            <a:extLst>
              <a:ext uri="{FF2B5EF4-FFF2-40B4-BE49-F238E27FC236}">
                <a16:creationId xmlns:a16="http://schemas.microsoft.com/office/drawing/2014/main" id="{8957A0D5-2EB4-6F5A-0B95-4B64A0FB9F7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59" name="Straight Connector 533">
            <a:extLst>
              <a:ext uri="{FF2B5EF4-FFF2-40B4-BE49-F238E27FC236}">
                <a16:creationId xmlns:a16="http://schemas.microsoft.com/office/drawing/2014/main" id="{5CD9C0EC-50EF-D80A-0DD6-9574BD4A38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60" name="Straight Connector 535">
            <a:extLst>
              <a:ext uri="{FF2B5EF4-FFF2-40B4-BE49-F238E27FC236}">
                <a16:creationId xmlns:a16="http://schemas.microsoft.com/office/drawing/2014/main" id="{A84F9B5A-C14A-DC45-9462-BF7E3402676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61" name="Straight Connector 537">
            <a:extLst>
              <a:ext uri="{FF2B5EF4-FFF2-40B4-BE49-F238E27FC236}">
                <a16:creationId xmlns:a16="http://schemas.microsoft.com/office/drawing/2014/main" id="{4FA7D32E-F74A-4BBD-7F00-BA49A2EBBE5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62" name="Group 1008">
          <a:extLst>
            <a:ext uri="{FF2B5EF4-FFF2-40B4-BE49-F238E27FC236}">
              <a16:creationId xmlns:a16="http://schemas.microsoft.com/office/drawing/2014/main" id="{66936204-9DD2-48F9-BEC3-AC7B86F59A9E}"/>
            </a:ext>
          </a:extLst>
        </xdr:cNvPr>
        <xdr:cNvGrpSpPr>
          <a:grpSpLocks/>
        </xdr:cNvGrpSpPr>
      </xdr:nvGrpSpPr>
      <xdr:grpSpPr bwMode="auto">
        <a:xfrm>
          <a:off x="1897224" y="8152428"/>
          <a:ext cx="0" cy="108663"/>
          <a:chOff x="5475762" y="47760700"/>
          <a:chExt cx="314325" cy="230209"/>
        </a:xfrm>
      </xdr:grpSpPr>
      <xdr:cxnSp macro="">
        <xdr:nvCxnSpPr>
          <xdr:cNvPr id="663" name="Straight Connector 662">
            <a:extLst>
              <a:ext uri="{FF2B5EF4-FFF2-40B4-BE49-F238E27FC236}">
                <a16:creationId xmlns:a16="http://schemas.microsoft.com/office/drawing/2014/main" id="{ECED777E-2CD7-467F-00BD-DF9C0228243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64" name="Straight Connector 529">
            <a:extLst>
              <a:ext uri="{FF2B5EF4-FFF2-40B4-BE49-F238E27FC236}">
                <a16:creationId xmlns:a16="http://schemas.microsoft.com/office/drawing/2014/main" id="{D4BD2E72-072B-A0E1-C547-D4A1D78ABD1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65" name="Straight Connector 531">
            <a:extLst>
              <a:ext uri="{FF2B5EF4-FFF2-40B4-BE49-F238E27FC236}">
                <a16:creationId xmlns:a16="http://schemas.microsoft.com/office/drawing/2014/main" id="{EADF89F2-E3E5-0534-434C-BE759D70F4E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66" name="Straight Connector 533">
            <a:extLst>
              <a:ext uri="{FF2B5EF4-FFF2-40B4-BE49-F238E27FC236}">
                <a16:creationId xmlns:a16="http://schemas.microsoft.com/office/drawing/2014/main" id="{2ADE3B18-CCE9-7711-D666-D2933196758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67" name="Straight Connector 535">
            <a:extLst>
              <a:ext uri="{FF2B5EF4-FFF2-40B4-BE49-F238E27FC236}">
                <a16:creationId xmlns:a16="http://schemas.microsoft.com/office/drawing/2014/main" id="{180008C5-B922-D5F7-BEB7-1CD5F6E351D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68" name="Straight Connector 537">
            <a:extLst>
              <a:ext uri="{FF2B5EF4-FFF2-40B4-BE49-F238E27FC236}">
                <a16:creationId xmlns:a16="http://schemas.microsoft.com/office/drawing/2014/main" id="{69F10D32-A060-9C08-B7EC-A9E68AC3E7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69" name="Group 1008">
          <a:extLst>
            <a:ext uri="{FF2B5EF4-FFF2-40B4-BE49-F238E27FC236}">
              <a16:creationId xmlns:a16="http://schemas.microsoft.com/office/drawing/2014/main" id="{8A7814BD-F8FF-4867-95A5-4DBDDD0B0E77}"/>
            </a:ext>
          </a:extLst>
        </xdr:cNvPr>
        <xdr:cNvGrpSpPr>
          <a:grpSpLocks/>
        </xdr:cNvGrpSpPr>
      </xdr:nvGrpSpPr>
      <xdr:grpSpPr bwMode="auto">
        <a:xfrm>
          <a:off x="1897224" y="8152428"/>
          <a:ext cx="0" cy="108663"/>
          <a:chOff x="5475762" y="47760700"/>
          <a:chExt cx="314325" cy="230209"/>
        </a:xfrm>
      </xdr:grpSpPr>
      <xdr:cxnSp macro="">
        <xdr:nvCxnSpPr>
          <xdr:cNvPr id="670" name="Straight Connector 669">
            <a:extLst>
              <a:ext uri="{FF2B5EF4-FFF2-40B4-BE49-F238E27FC236}">
                <a16:creationId xmlns:a16="http://schemas.microsoft.com/office/drawing/2014/main" id="{E981638D-CE8C-7FF0-1C59-33318D161B0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71" name="Straight Connector 529">
            <a:extLst>
              <a:ext uri="{FF2B5EF4-FFF2-40B4-BE49-F238E27FC236}">
                <a16:creationId xmlns:a16="http://schemas.microsoft.com/office/drawing/2014/main" id="{55867742-BDA6-45E5-C079-609AD8C9B02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72" name="Straight Connector 531">
            <a:extLst>
              <a:ext uri="{FF2B5EF4-FFF2-40B4-BE49-F238E27FC236}">
                <a16:creationId xmlns:a16="http://schemas.microsoft.com/office/drawing/2014/main" id="{D0F73AA5-D168-3DBA-5DFC-A4D8E23DB34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73" name="Straight Connector 533">
            <a:extLst>
              <a:ext uri="{FF2B5EF4-FFF2-40B4-BE49-F238E27FC236}">
                <a16:creationId xmlns:a16="http://schemas.microsoft.com/office/drawing/2014/main" id="{D22719F5-3BA1-EAB5-BD81-CF4ABA2920A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74" name="Straight Connector 535">
            <a:extLst>
              <a:ext uri="{FF2B5EF4-FFF2-40B4-BE49-F238E27FC236}">
                <a16:creationId xmlns:a16="http://schemas.microsoft.com/office/drawing/2014/main" id="{C1A83A68-8E35-7A3C-21AF-048BF5CFE1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75" name="Straight Connector 537">
            <a:extLst>
              <a:ext uri="{FF2B5EF4-FFF2-40B4-BE49-F238E27FC236}">
                <a16:creationId xmlns:a16="http://schemas.microsoft.com/office/drawing/2014/main" id="{84F10708-2733-393A-CE4C-0EFBB88CD2E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76" name="Group 1008">
          <a:extLst>
            <a:ext uri="{FF2B5EF4-FFF2-40B4-BE49-F238E27FC236}">
              <a16:creationId xmlns:a16="http://schemas.microsoft.com/office/drawing/2014/main" id="{D5E1B955-6232-4D32-B6CE-79D81350ED6A}"/>
            </a:ext>
          </a:extLst>
        </xdr:cNvPr>
        <xdr:cNvGrpSpPr>
          <a:grpSpLocks/>
        </xdr:cNvGrpSpPr>
      </xdr:nvGrpSpPr>
      <xdr:grpSpPr bwMode="auto">
        <a:xfrm>
          <a:off x="1897224" y="8152428"/>
          <a:ext cx="0" cy="108663"/>
          <a:chOff x="5475762" y="47760700"/>
          <a:chExt cx="314325" cy="230209"/>
        </a:xfrm>
      </xdr:grpSpPr>
      <xdr:cxnSp macro="">
        <xdr:nvCxnSpPr>
          <xdr:cNvPr id="677" name="Straight Connector 676">
            <a:extLst>
              <a:ext uri="{FF2B5EF4-FFF2-40B4-BE49-F238E27FC236}">
                <a16:creationId xmlns:a16="http://schemas.microsoft.com/office/drawing/2014/main" id="{81928F0B-88D2-4CB2-0B7E-32C36341374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78" name="Straight Connector 529">
            <a:extLst>
              <a:ext uri="{FF2B5EF4-FFF2-40B4-BE49-F238E27FC236}">
                <a16:creationId xmlns:a16="http://schemas.microsoft.com/office/drawing/2014/main" id="{FAD738B7-1801-BBA3-1B6D-C77B2E04257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79" name="Straight Connector 531">
            <a:extLst>
              <a:ext uri="{FF2B5EF4-FFF2-40B4-BE49-F238E27FC236}">
                <a16:creationId xmlns:a16="http://schemas.microsoft.com/office/drawing/2014/main" id="{700548DA-D8AE-C1C0-EE4C-562D73E516A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80" name="Straight Connector 533">
            <a:extLst>
              <a:ext uri="{FF2B5EF4-FFF2-40B4-BE49-F238E27FC236}">
                <a16:creationId xmlns:a16="http://schemas.microsoft.com/office/drawing/2014/main" id="{FB73A61C-12C6-1D90-D8EC-0492CE60198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81" name="Straight Connector 535">
            <a:extLst>
              <a:ext uri="{FF2B5EF4-FFF2-40B4-BE49-F238E27FC236}">
                <a16:creationId xmlns:a16="http://schemas.microsoft.com/office/drawing/2014/main" id="{078257E2-E7C2-AA63-6824-5E77F30AFC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82" name="Straight Connector 537">
            <a:extLst>
              <a:ext uri="{FF2B5EF4-FFF2-40B4-BE49-F238E27FC236}">
                <a16:creationId xmlns:a16="http://schemas.microsoft.com/office/drawing/2014/main" id="{7C0BA22E-FCC7-F8C7-C3DF-2C3EEC94820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83" name="Group 1008">
          <a:extLst>
            <a:ext uri="{FF2B5EF4-FFF2-40B4-BE49-F238E27FC236}">
              <a16:creationId xmlns:a16="http://schemas.microsoft.com/office/drawing/2014/main" id="{BAB9FFF3-28AA-4898-B6D2-716A873CD1CA}"/>
            </a:ext>
          </a:extLst>
        </xdr:cNvPr>
        <xdr:cNvGrpSpPr>
          <a:grpSpLocks/>
        </xdr:cNvGrpSpPr>
      </xdr:nvGrpSpPr>
      <xdr:grpSpPr bwMode="auto">
        <a:xfrm>
          <a:off x="1897224" y="8152428"/>
          <a:ext cx="0" cy="108663"/>
          <a:chOff x="5475762" y="47760700"/>
          <a:chExt cx="314325" cy="230209"/>
        </a:xfrm>
      </xdr:grpSpPr>
      <xdr:cxnSp macro="">
        <xdr:nvCxnSpPr>
          <xdr:cNvPr id="684" name="Straight Connector 683">
            <a:extLst>
              <a:ext uri="{FF2B5EF4-FFF2-40B4-BE49-F238E27FC236}">
                <a16:creationId xmlns:a16="http://schemas.microsoft.com/office/drawing/2014/main" id="{D75E8554-ABEC-F484-CE8F-7CBDDA39BB8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85" name="Straight Connector 529">
            <a:extLst>
              <a:ext uri="{FF2B5EF4-FFF2-40B4-BE49-F238E27FC236}">
                <a16:creationId xmlns:a16="http://schemas.microsoft.com/office/drawing/2014/main" id="{31AA4F7F-05A9-E9EA-638D-B4F3461B4BB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86" name="Straight Connector 531">
            <a:extLst>
              <a:ext uri="{FF2B5EF4-FFF2-40B4-BE49-F238E27FC236}">
                <a16:creationId xmlns:a16="http://schemas.microsoft.com/office/drawing/2014/main" id="{3BB9C184-1C24-16BD-0EAA-D55812B40F9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87" name="Straight Connector 533">
            <a:extLst>
              <a:ext uri="{FF2B5EF4-FFF2-40B4-BE49-F238E27FC236}">
                <a16:creationId xmlns:a16="http://schemas.microsoft.com/office/drawing/2014/main" id="{37B14117-21E0-44AB-D73F-54DAE866E3F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88" name="Straight Connector 535">
            <a:extLst>
              <a:ext uri="{FF2B5EF4-FFF2-40B4-BE49-F238E27FC236}">
                <a16:creationId xmlns:a16="http://schemas.microsoft.com/office/drawing/2014/main" id="{5F7F5859-A1D9-EAD4-2DCB-C9333AE636F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89" name="Straight Connector 537">
            <a:extLst>
              <a:ext uri="{FF2B5EF4-FFF2-40B4-BE49-F238E27FC236}">
                <a16:creationId xmlns:a16="http://schemas.microsoft.com/office/drawing/2014/main" id="{876E6166-27E2-7197-0F16-55BB5E07B3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90" name="Group 1008">
          <a:extLst>
            <a:ext uri="{FF2B5EF4-FFF2-40B4-BE49-F238E27FC236}">
              <a16:creationId xmlns:a16="http://schemas.microsoft.com/office/drawing/2014/main" id="{1DF57C78-5F3C-4B71-956B-5261629EF4CB}"/>
            </a:ext>
          </a:extLst>
        </xdr:cNvPr>
        <xdr:cNvGrpSpPr>
          <a:grpSpLocks/>
        </xdr:cNvGrpSpPr>
      </xdr:nvGrpSpPr>
      <xdr:grpSpPr bwMode="auto">
        <a:xfrm>
          <a:off x="1897224" y="8152428"/>
          <a:ext cx="0" cy="108663"/>
          <a:chOff x="5475762" y="47760700"/>
          <a:chExt cx="314325" cy="230209"/>
        </a:xfrm>
      </xdr:grpSpPr>
      <xdr:cxnSp macro="">
        <xdr:nvCxnSpPr>
          <xdr:cNvPr id="691" name="Straight Connector 690">
            <a:extLst>
              <a:ext uri="{FF2B5EF4-FFF2-40B4-BE49-F238E27FC236}">
                <a16:creationId xmlns:a16="http://schemas.microsoft.com/office/drawing/2014/main" id="{0692CB86-3DD6-7010-71ED-2A91123B99A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92" name="Straight Connector 529">
            <a:extLst>
              <a:ext uri="{FF2B5EF4-FFF2-40B4-BE49-F238E27FC236}">
                <a16:creationId xmlns:a16="http://schemas.microsoft.com/office/drawing/2014/main" id="{F70729E8-D40E-ED25-D9C4-D494C2F89FF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93" name="Straight Connector 531">
            <a:extLst>
              <a:ext uri="{FF2B5EF4-FFF2-40B4-BE49-F238E27FC236}">
                <a16:creationId xmlns:a16="http://schemas.microsoft.com/office/drawing/2014/main" id="{1ECE6B56-596C-A06C-AE63-36237B41C6B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94" name="Straight Connector 533">
            <a:extLst>
              <a:ext uri="{FF2B5EF4-FFF2-40B4-BE49-F238E27FC236}">
                <a16:creationId xmlns:a16="http://schemas.microsoft.com/office/drawing/2014/main" id="{ACC6C8AB-9681-83A9-95FF-D5F429D49E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95" name="Straight Connector 535">
            <a:extLst>
              <a:ext uri="{FF2B5EF4-FFF2-40B4-BE49-F238E27FC236}">
                <a16:creationId xmlns:a16="http://schemas.microsoft.com/office/drawing/2014/main" id="{BF6C616E-3AF7-50F3-BF28-C468488EAAC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96" name="Straight Connector 537">
            <a:extLst>
              <a:ext uri="{FF2B5EF4-FFF2-40B4-BE49-F238E27FC236}">
                <a16:creationId xmlns:a16="http://schemas.microsoft.com/office/drawing/2014/main" id="{22D17E32-6555-5835-2848-02E9C1B186C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97" name="Group 1008">
          <a:extLst>
            <a:ext uri="{FF2B5EF4-FFF2-40B4-BE49-F238E27FC236}">
              <a16:creationId xmlns:a16="http://schemas.microsoft.com/office/drawing/2014/main" id="{77AE0E3E-F0F2-4B78-A2CB-9FDB7A532204}"/>
            </a:ext>
          </a:extLst>
        </xdr:cNvPr>
        <xdr:cNvGrpSpPr>
          <a:grpSpLocks/>
        </xdr:cNvGrpSpPr>
      </xdr:nvGrpSpPr>
      <xdr:grpSpPr bwMode="auto">
        <a:xfrm>
          <a:off x="1897224" y="8152428"/>
          <a:ext cx="0" cy="108663"/>
          <a:chOff x="5475762" y="47760700"/>
          <a:chExt cx="314325" cy="230209"/>
        </a:xfrm>
      </xdr:grpSpPr>
      <xdr:cxnSp macro="">
        <xdr:nvCxnSpPr>
          <xdr:cNvPr id="698" name="Straight Connector 697">
            <a:extLst>
              <a:ext uri="{FF2B5EF4-FFF2-40B4-BE49-F238E27FC236}">
                <a16:creationId xmlns:a16="http://schemas.microsoft.com/office/drawing/2014/main" id="{B1E1499A-D0B9-23FD-C044-7DF666C22C6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99" name="Straight Connector 529">
            <a:extLst>
              <a:ext uri="{FF2B5EF4-FFF2-40B4-BE49-F238E27FC236}">
                <a16:creationId xmlns:a16="http://schemas.microsoft.com/office/drawing/2014/main" id="{85035F4A-1726-E61D-624E-87C6FC9E139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00" name="Straight Connector 531">
            <a:extLst>
              <a:ext uri="{FF2B5EF4-FFF2-40B4-BE49-F238E27FC236}">
                <a16:creationId xmlns:a16="http://schemas.microsoft.com/office/drawing/2014/main" id="{4A43FC87-BD85-0E5E-739E-13F667C3538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01" name="Straight Connector 533">
            <a:extLst>
              <a:ext uri="{FF2B5EF4-FFF2-40B4-BE49-F238E27FC236}">
                <a16:creationId xmlns:a16="http://schemas.microsoft.com/office/drawing/2014/main" id="{95C1FB2D-96F3-776A-18E9-438DA8D8CA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02" name="Straight Connector 535">
            <a:extLst>
              <a:ext uri="{FF2B5EF4-FFF2-40B4-BE49-F238E27FC236}">
                <a16:creationId xmlns:a16="http://schemas.microsoft.com/office/drawing/2014/main" id="{FDEAA377-D55C-054C-8405-088FBA993C2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03" name="Straight Connector 537">
            <a:extLst>
              <a:ext uri="{FF2B5EF4-FFF2-40B4-BE49-F238E27FC236}">
                <a16:creationId xmlns:a16="http://schemas.microsoft.com/office/drawing/2014/main" id="{9517775A-F426-7E56-9087-9CAD9791C6D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04" name="Group 1008">
          <a:extLst>
            <a:ext uri="{FF2B5EF4-FFF2-40B4-BE49-F238E27FC236}">
              <a16:creationId xmlns:a16="http://schemas.microsoft.com/office/drawing/2014/main" id="{3B9183B1-4A67-4E24-937E-8E4C1D0814A8}"/>
            </a:ext>
          </a:extLst>
        </xdr:cNvPr>
        <xdr:cNvGrpSpPr>
          <a:grpSpLocks/>
        </xdr:cNvGrpSpPr>
      </xdr:nvGrpSpPr>
      <xdr:grpSpPr bwMode="auto">
        <a:xfrm>
          <a:off x="1897224" y="8152428"/>
          <a:ext cx="0" cy="108663"/>
          <a:chOff x="5475762" y="47760700"/>
          <a:chExt cx="314325" cy="230209"/>
        </a:xfrm>
      </xdr:grpSpPr>
      <xdr:cxnSp macro="">
        <xdr:nvCxnSpPr>
          <xdr:cNvPr id="705" name="Straight Connector 704">
            <a:extLst>
              <a:ext uri="{FF2B5EF4-FFF2-40B4-BE49-F238E27FC236}">
                <a16:creationId xmlns:a16="http://schemas.microsoft.com/office/drawing/2014/main" id="{B0D4A099-28A8-2784-3ED8-EC9356D5DB7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06" name="Straight Connector 529">
            <a:extLst>
              <a:ext uri="{FF2B5EF4-FFF2-40B4-BE49-F238E27FC236}">
                <a16:creationId xmlns:a16="http://schemas.microsoft.com/office/drawing/2014/main" id="{F121239F-20BA-98F1-1F74-8FF2C551D1D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07" name="Straight Connector 531">
            <a:extLst>
              <a:ext uri="{FF2B5EF4-FFF2-40B4-BE49-F238E27FC236}">
                <a16:creationId xmlns:a16="http://schemas.microsoft.com/office/drawing/2014/main" id="{BEC4D5F7-2893-8E87-682C-616E0C87A08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08" name="Straight Connector 533">
            <a:extLst>
              <a:ext uri="{FF2B5EF4-FFF2-40B4-BE49-F238E27FC236}">
                <a16:creationId xmlns:a16="http://schemas.microsoft.com/office/drawing/2014/main" id="{D2BBE8B5-93ED-825E-D17B-1C2EBD84A57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09" name="Straight Connector 535">
            <a:extLst>
              <a:ext uri="{FF2B5EF4-FFF2-40B4-BE49-F238E27FC236}">
                <a16:creationId xmlns:a16="http://schemas.microsoft.com/office/drawing/2014/main" id="{779141AC-8EF3-D7BC-6A0E-24194BCC6E6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10" name="Straight Connector 537">
            <a:extLst>
              <a:ext uri="{FF2B5EF4-FFF2-40B4-BE49-F238E27FC236}">
                <a16:creationId xmlns:a16="http://schemas.microsoft.com/office/drawing/2014/main" id="{FB6DD9C3-7CA4-918B-8923-2B41F2125C2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11" name="Group 1008">
          <a:extLst>
            <a:ext uri="{FF2B5EF4-FFF2-40B4-BE49-F238E27FC236}">
              <a16:creationId xmlns:a16="http://schemas.microsoft.com/office/drawing/2014/main" id="{0BAA62C7-DC6F-41E3-B0D7-E268E8AB74E8}"/>
            </a:ext>
          </a:extLst>
        </xdr:cNvPr>
        <xdr:cNvGrpSpPr>
          <a:grpSpLocks/>
        </xdr:cNvGrpSpPr>
      </xdr:nvGrpSpPr>
      <xdr:grpSpPr bwMode="auto">
        <a:xfrm>
          <a:off x="1897224" y="8152428"/>
          <a:ext cx="0" cy="108663"/>
          <a:chOff x="5475762" y="47760700"/>
          <a:chExt cx="314325" cy="230209"/>
        </a:xfrm>
      </xdr:grpSpPr>
      <xdr:cxnSp macro="">
        <xdr:nvCxnSpPr>
          <xdr:cNvPr id="712" name="Straight Connector 711">
            <a:extLst>
              <a:ext uri="{FF2B5EF4-FFF2-40B4-BE49-F238E27FC236}">
                <a16:creationId xmlns:a16="http://schemas.microsoft.com/office/drawing/2014/main" id="{AADEA6CE-75BD-A64F-C494-C92347FA2EC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13" name="Straight Connector 529">
            <a:extLst>
              <a:ext uri="{FF2B5EF4-FFF2-40B4-BE49-F238E27FC236}">
                <a16:creationId xmlns:a16="http://schemas.microsoft.com/office/drawing/2014/main" id="{82EACEEA-7ABC-0896-2075-0F533E34B30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14" name="Straight Connector 531">
            <a:extLst>
              <a:ext uri="{FF2B5EF4-FFF2-40B4-BE49-F238E27FC236}">
                <a16:creationId xmlns:a16="http://schemas.microsoft.com/office/drawing/2014/main" id="{9AC825E6-223C-0821-3970-7EB648873DE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15" name="Straight Connector 533">
            <a:extLst>
              <a:ext uri="{FF2B5EF4-FFF2-40B4-BE49-F238E27FC236}">
                <a16:creationId xmlns:a16="http://schemas.microsoft.com/office/drawing/2014/main" id="{9116F365-146C-F413-F19F-1F2EA1863A1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16" name="Straight Connector 535">
            <a:extLst>
              <a:ext uri="{FF2B5EF4-FFF2-40B4-BE49-F238E27FC236}">
                <a16:creationId xmlns:a16="http://schemas.microsoft.com/office/drawing/2014/main" id="{E277D019-8776-1435-2BFB-151821D68B6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17" name="Straight Connector 537">
            <a:extLst>
              <a:ext uri="{FF2B5EF4-FFF2-40B4-BE49-F238E27FC236}">
                <a16:creationId xmlns:a16="http://schemas.microsoft.com/office/drawing/2014/main" id="{EDD62894-4BD7-6D98-D62F-9F0BA2EB1B9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18" name="Group 1008">
          <a:extLst>
            <a:ext uri="{FF2B5EF4-FFF2-40B4-BE49-F238E27FC236}">
              <a16:creationId xmlns:a16="http://schemas.microsoft.com/office/drawing/2014/main" id="{7815775F-CAEB-4D30-8B51-894FC54C5480}"/>
            </a:ext>
          </a:extLst>
        </xdr:cNvPr>
        <xdr:cNvGrpSpPr>
          <a:grpSpLocks/>
        </xdr:cNvGrpSpPr>
      </xdr:nvGrpSpPr>
      <xdr:grpSpPr bwMode="auto">
        <a:xfrm>
          <a:off x="1897224" y="8152428"/>
          <a:ext cx="0" cy="108663"/>
          <a:chOff x="5475762" y="47760700"/>
          <a:chExt cx="314325" cy="230209"/>
        </a:xfrm>
      </xdr:grpSpPr>
      <xdr:cxnSp macro="">
        <xdr:nvCxnSpPr>
          <xdr:cNvPr id="719" name="Straight Connector 718">
            <a:extLst>
              <a:ext uri="{FF2B5EF4-FFF2-40B4-BE49-F238E27FC236}">
                <a16:creationId xmlns:a16="http://schemas.microsoft.com/office/drawing/2014/main" id="{3A41D8E5-D604-205E-4BD5-0CD57C17305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20" name="Straight Connector 529">
            <a:extLst>
              <a:ext uri="{FF2B5EF4-FFF2-40B4-BE49-F238E27FC236}">
                <a16:creationId xmlns:a16="http://schemas.microsoft.com/office/drawing/2014/main" id="{AA124941-7718-BCC8-1551-EC8A3E85BC6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21" name="Straight Connector 531">
            <a:extLst>
              <a:ext uri="{FF2B5EF4-FFF2-40B4-BE49-F238E27FC236}">
                <a16:creationId xmlns:a16="http://schemas.microsoft.com/office/drawing/2014/main" id="{F93D1903-2959-0A9A-25DE-36F1C8C59C1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22" name="Straight Connector 533">
            <a:extLst>
              <a:ext uri="{FF2B5EF4-FFF2-40B4-BE49-F238E27FC236}">
                <a16:creationId xmlns:a16="http://schemas.microsoft.com/office/drawing/2014/main" id="{82D2AFB0-B19B-66F5-1683-F787F6B035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23" name="Straight Connector 535">
            <a:extLst>
              <a:ext uri="{FF2B5EF4-FFF2-40B4-BE49-F238E27FC236}">
                <a16:creationId xmlns:a16="http://schemas.microsoft.com/office/drawing/2014/main" id="{54E6488A-38D6-0C1E-2134-32C686CCA46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24" name="Straight Connector 537">
            <a:extLst>
              <a:ext uri="{FF2B5EF4-FFF2-40B4-BE49-F238E27FC236}">
                <a16:creationId xmlns:a16="http://schemas.microsoft.com/office/drawing/2014/main" id="{C72F2738-09D8-43BC-86C7-D0565C2BF0D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25" name="Group 1008">
          <a:extLst>
            <a:ext uri="{FF2B5EF4-FFF2-40B4-BE49-F238E27FC236}">
              <a16:creationId xmlns:a16="http://schemas.microsoft.com/office/drawing/2014/main" id="{725FE25D-BA0B-422E-BC30-69648BE28B0C}"/>
            </a:ext>
          </a:extLst>
        </xdr:cNvPr>
        <xdr:cNvGrpSpPr>
          <a:grpSpLocks/>
        </xdr:cNvGrpSpPr>
      </xdr:nvGrpSpPr>
      <xdr:grpSpPr bwMode="auto">
        <a:xfrm>
          <a:off x="1897224" y="8152428"/>
          <a:ext cx="0" cy="108663"/>
          <a:chOff x="5475762" y="47760700"/>
          <a:chExt cx="314325" cy="230209"/>
        </a:xfrm>
      </xdr:grpSpPr>
      <xdr:cxnSp macro="">
        <xdr:nvCxnSpPr>
          <xdr:cNvPr id="726" name="Straight Connector 725">
            <a:extLst>
              <a:ext uri="{FF2B5EF4-FFF2-40B4-BE49-F238E27FC236}">
                <a16:creationId xmlns:a16="http://schemas.microsoft.com/office/drawing/2014/main" id="{5B876C47-9066-46B1-3812-775EB825BEF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27" name="Straight Connector 529">
            <a:extLst>
              <a:ext uri="{FF2B5EF4-FFF2-40B4-BE49-F238E27FC236}">
                <a16:creationId xmlns:a16="http://schemas.microsoft.com/office/drawing/2014/main" id="{CAFD36D7-1D25-A6B1-7588-B4F2BACFA95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28" name="Straight Connector 531">
            <a:extLst>
              <a:ext uri="{FF2B5EF4-FFF2-40B4-BE49-F238E27FC236}">
                <a16:creationId xmlns:a16="http://schemas.microsoft.com/office/drawing/2014/main" id="{1F96D6BF-621B-5900-489A-B6199415A07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29" name="Straight Connector 533">
            <a:extLst>
              <a:ext uri="{FF2B5EF4-FFF2-40B4-BE49-F238E27FC236}">
                <a16:creationId xmlns:a16="http://schemas.microsoft.com/office/drawing/2014/main" id="{0DF8AC6D-6E13-974D-6821-7B5E9D704EE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30" name="Straight Connector 535">
            <a:extLst>
              <a:ext uri="{FF2B5EF4-FFF2-40B4-BE49-F238E27FC236}">
                <a16:creationId xmlns:a16="http://schemas.microsoft.com/office/drawing/2014/main" id="{25F5C84A-100A-209C-B57F-BC676BCD8F3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31" name="Straight Connector 537">
            <a:extLst>
              <a:ext uri="{FF2B5EF4-FFF2-40B4-BE49-F238E27FC236}">
                <a16:creationId xmlns:a16="http://schemas.microsoft.com/office/drawing/2014/main" id="{248E3233-B1FD-0B35-FA99-9B21D8690ED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32" name="Group 1008">
          <a:extLst>
            <a:ext uri="{FF2B5EF4-FFF2-40B4-BE49-F238E27FC236}">
              <a16:creationId xmlns:a16="http://schemas.microsoft.com/office/drawing/2014/main" id="{2004A89A-D33D-4F89-9AC2-8703018339A3}"/>
            </a:ext>
          </a:extLst>
        </xdr:cNvPr>
        <xdr:cNvGrpSpPr>
          <a:grpSpLocks/>
        </xdr:cNvGrpSpPr>
      </xdr:nvGrpSpPr>
      <xdr:grpSpPr bwMode="auto">
        <a:xfrm>
          <a:off x="1897224" y="8152428"/>
          <a:ext cx="0" cy="108663"/>
          <a:chOff x="5475762" y="47760700"/>
          <a:chExt cx="314325" cy="230209"/>
        </a:xfrm>
      </xdr:grpSpPr>
      <xdr:cxnSp macro="">
        <xdr:nvCxnSpPr>
          <xdr:cNvPr id="733" name="Straight Connector 732">
            <a:extLst>
              <a:ext uri="{FF2B5EF4-FFF2-40B4-BE49-F238E27FC236}">
                <a16:creationId xmlns:a16="http://schemas.microsoft.com/office/drawing/2014/main" id="{EAD0630F-B00A-0A69-D1DC-7AE400D89B9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34" name="Straight Connector 529">
            <a:extLst>
              <a:ext uri="{FF2B5EF4-FFF2-40B4-BE49-F238E27FC236}">
                <a16:creationId xmlns:a16="http://schemas.microsoft.com/office/drawing/2014/main" id="{E0BF01D3-DAAC-0E24-EC0F-6D3B1EE99E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35" name="Straight Connector 531">
            <a:extLst>
              <a:ext uri="{FF2B5EF4-FFF2-40B4-BE49-F238E27FC236}">
                <a16:creationId xmlns:a16="http://schemas.microsoft.com/office/drawing/2014/main" id="{5EE1CF85-8B47-3E5B-D931-3CF79493410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36" name="Straight Connector 533">
            <a:extLst>
              <a:ext uri="{FF2B5EF4-FFF2-40B4-BE49-F238E27FC236}">
                <a16:creationId xmlns:a16="http://schemas.microsoft.com/office/drawing/2014/main" id="{762C5A68-9778-2E76-168A-5CEDEA6448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37" name="Straight Connector 535">
            <a:extLst>
              <a:ext uri="{FF2B5EF4-FFF2-40B4-BE49-F238E27FC236}">
                <a16:creationId xmlns:a16="http://schemas.microsoft.com/office/drawing/2014/main" id="{DD80CD92-1EB5-3F8E-855E-E04851EBAA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38" name="Straight Connector 537">
            <a:extLst>
              <a:ext uri="{FF2B5EF4-FFF2-40B4-BE49-F238E27FC236}">
                <a16:creationId xmlns:a16="http://schemas.microsoft.com/office/drawing/2014/main" id="{7F0F9CA1-4449-97C3-E55D-5C327DE9E43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39" name="Group 1008">
          <a:extLst>
            <a:ext uri="{FF2B5EF4-FFF2-40B4-BE49-F238E27FC236}">
              <a16:creationId xmlns:a16="http://schemas.microsoft.com/office/drawing/2014/main" id="{6FA57E29-6840-4886-9AE0-E6F2656A81F4}"/>
            </a:ext>
          </a:extLst>
        </xdr:cNvPr>
        <xdr:cNvGrpSpPr>
          <a:grpSpLocks/>
        </xdr:cNvGrpSpPr>
      </xdr:nvGrpSpPr>
      <xdr:grpSpPr bwMode="auto">
        <a:xfrm>
          <a:off x="1897224" y="8152428"/>
          <a:ext cx="0" cy="108663"/>
          <a:chOff x="5475762" y="47760700"/>
          <a:chExt cx="314325" cy="230209"/>
        </a:xfrm>
      </xdr:grpSpPr>
      <xdr:cxnSp macro="">
        <xdr:nvCxnSpPr>
          <xdr:cNvPr id="740" name="Straight Connector 739">
            <a:extLst>
              <a:ext uri="{FF2B5EF4-FFF2-40B4-BE49-F238E27FC236}">
                <a16:creationId xmlns:a16="http://schemas.microsoft.com/office/drawing/2014/main" id="{B2C8A259-21EA-C19D-5E13-8442407CCD2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41" name="Straight Connector 529">
            <a:extLst>
              <a:ext uri="{FF2B5EF4-FFF2-40B4-BE49-F238E27FC236}">
                <a16:creationId xmlns:a16="http://schemas.microsoft.com/office/drawing/2014/main" id="{6102AF3C-8242-9C6B-0469-A72A5B6FD80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42" name="Straight Connector 531">
            <a:extLst>
              <a:ext uri="{FF2B5EF4-FFF2-40B4-BE49-F238E27FC236}">
                <a16:creationId xmlns:a16="http://schemas.microsoft.com/office/drawing/2014/main" id="{2B40923E-59BF-93F4-E2B2-CBC04161FDF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43" name="Straight Connector 533">
            <a:extLst>
              <a:ext uri="{FF2B5EF4-FFF2-40B4-BE49-F238E27FC236}">
                <a16:creationId xmlns:a16="http://schemas.microsoft.com/office/drawing/2014/main" id="{F0D72EC4-3F7A-EDA0-0DB7-024D357CDB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44" name="Straight Connector 535">
            <a:extLst>
              <a:ext uri="{FF2B5EF4-FFF2-40B4-BE49-F238E27FC236}">
                <a16:creationId xmlns:a16="http://schemas.microsoft.com/office/drawing/2014/main" id="{A17CF997-D5EB-AE32-671D-E0F8CB345AA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45" name="Straight Connector 537">
            <a:extLst>
              <a:ext uri="{FF2B5EF4-FFF2-40B4-BE49-F238E27FC236}">
                <a16:creationId xmlns:a16="http://schemas.microsoft.com/office/drawing/2014/main" id="{8E8E2226-9B25-3C5F-940E-33C80398E9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46" name="Group 1008">
          <a:extLst>
            <a:ext uri="{FF2B5EF4-FFF2-40B4-BE49-F238E27FC236}">
              <a16:creationId xmlns:a16="http://schemas.microsoft.com/office/drawing/2014/main" id="{A5A37642-088F-46DF-95ED-EE437926DBB7}"/>
            </a:ext>
          </a:extLst>
        </xdr:cNvPr>
        <xdr:cNvGrpSpPr>
          <a:grpSpLocks/>
        </xdr:cNvGrpSpPr>
      </xdr:nvGrpSpPr>
      <xdr:grpSpPr bwMode="auto">
        <a:xfrm>
          <a:off x="1897224" y="8152428"/>
          <a:ext cx="0" cy="108663"/>
          <a:chOff x="5475762" y="47760700"/>
          <a:chExt cx="314325" cy="230209"/>
        </a:xfrm>
      </xdr:grpSpPr>
      <xdr:cxnSp macro="">
        <xdr:nvCxnSpPr>
          <xdr:cNvPr id="747" name="Straight Connector 746">
            <a:extLst>
              <a:ext uri="{FF2B5EF4-FFF2-40B4-BE49-F238E27FC236}">
                <a16:creationId xmlns:a16="http://schemas.microsoft.com/office/drawing/2014/main" id="{0D7113E7-3EF2-5038-7A5E-ED6D9612ACF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48" name="Straight Connector 529">
            <a:extLst>
              <a:ext uri="{FF2B5EF4-FFF2-40B4-BE49-F238E27FC236}">
                <a16:creationId xmlns:a16="http://schemas.microsoft.com/office/drawing/2014/main" id="{4015F4E8-7CCE-83CD-B12E-C677E47816F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49" name="Straight Connector 531">
            <a:extLst>
              <a:ext uri="{FF2B5EF4-FFF2-40B4-BE49-F238E27FC236}">
                <a16:creationId xmlns:a16="http://schemas.microsoft.com/office/drawing/2014/main" id="{72963DCD-EA2B-7F1D-5D6D-273B16B1849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50" name="Straight Connector 533">
            <a:extLst>
              <a:ext uri="{FF2B5EF4-FFF2-40B4-BE49-F238E27FC236}">
                <a16:creationId xmlns:a16="http://schemas.microsoft.com/office/drawing/2014/main" id="{7AE59E3F-12C7-8D3C-D300-8C4C9A533DD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51" name="Straight Connector 535">
            <a:extLst>
              <a:ext uri="{FF2B5EF4-FFF2-40B4-BE49-F238E27FC236}">
                <a16:creationId xmlns:a16="http://schemas.microsoft.com/office/drawing/2014/main" id="{D6B29E6B-B536-4626-8F33-8123F1B50E5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52" name="Straight Connector 537">
            <a:extLst>
              <a:ext uri="{FF2B5EF4-FFF2-40B4-BE49-F238E27FC236}">
                <a16:creationId xmlns:a16="http://schemas.microsoft.com/office/drawing/2014/main" id="{E011787C-DA4F-C7A7-1267-F9C686C3DB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53" name="Group 1008">
          <a:extLst>
            <a:ext uri="{FF2B5EF4-FFF2-40B4-BE49-F238E27FC236}">
              <a16:creationId xmlns:a16="http://schemas.microsoft.com/office/drawing/2014/main" id="{587856C3-04E4-43E0-85F1-81AA44EE1768}"/>
            </a:ext>
          </a:extLst>
        </xdr:cNvPr>
        <xdr:cNvGrpSpPr>
          <a:grpSpLocks/>
        </xdr:cNvGrpSpPr>
      </xdr:nvGrpSpPr>
      <xdr:grpSpPr bwMode="auto">
        <a:xfrm>
          <a:off x="1897224" y="8152428"/>
          <a:ext cx="0" cy="108663"/>
          <a:chOff x="5475762" y="47760700"/>
          <a:chExt cx="314325" cy="230209"/>
        </a:xfrm>
      </xdr:grpSpPr>
      <xdr:cxnSp macro="">
        <xdr:nvCxnSpPr>
          <xdr:cNvPr id="754" name="Straight Connector 753">
            <a:extLst>
              <a:ext uri="{FF2B5EF4-FFF2-40B4-BE49-F238E27FC236}">
                <a16:creationId xmlns:a16="http://schemas.microsoft.com/office/drawing/2014/main" id="{3CA6049D-FEFC-2BCE-71D0-291DC733D37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55" name="Straight Connector 529">
            <a:extLst>
              <a:ext uri="{FF2B5EF4-FFF2-40B4-BE49-F238E27FC236}">
                <a16:creationId xmlns:a16="http://schemas.microsoft.com/office/drawing/2014/main" id="{015BCB91-B671-401D-D4CC-B6D518D109E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56" name="Straight Connector 531">
            <a:extLst>
              <a:ext uri="{FF2B5EF4-FFF2-40B4-BE49-F238E27FC236}">
                <a16:creationId xmlns:a16="http://schemas.microsoft.com/office/drawing/2014/main" id="{0EA38597-A0D8-DB25-806B-5FA4CFC1EF7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57" name="Straight Connector 533">
            <a:extLst>
              <a:ext uri="{FF2B5EF4-FFF2-40B4-BE49-F238E27FC236}">
                <a16:creationId xmlns:a16="http://schemas.microsoft.com/office/drawing/2014/main" id="{150E6952-FBAF-7C63-FB22-13B2DAB6EB4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58" name="Straight Connector 535">
            <a:extLst>
              <a:ext uri="{FF2B5EF4-FFF2-40B4-BE49-F238E27FC236}">
                <a16:creationId xmlns:a16="http://schemas.microsoft.com/office/drawing/2014/main" id="{C6855F53-D879-00EC-4F03-1790F035015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59" name="Straight Connector 537">
            <a:extLst>
              <a:ext uri="{FF2B5EF4-FFF2-40B4-BE49-F238E27FC236}">
                <a16:creationId xmlns:a16="http://schemas.microsoft.com/office/drawing/2014/main" id="{8FCFD44F-0B4A-B6CA-AB87-EC7092A8E77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60" name="Group 1008">
          <a:extLst>
            <a:ext uri="{FF2B5EF4-FFF2-40B4-BE49-F238E27FC236}">
              <a16:creationId xmlns:a16="http://schemas.microsoft.com/office/drawing/2014/main" id="{29023615-E367-4B6E-B37F-2E2D551E450F}"/>
            </a:ext>
          </a:extLst>
        </xdr:cNvPr>
        <xdr:cNvGrpSpPr>
          <a:grpSpLocks/>
        </xdr:cNvGrpSpPr>
      </xdr:nvGrpSpPr>
      <xdr:grpSpPr bwMode="auto">
        <a:xfrm>
          <a:off x="1897224" y="8152428"/>
          <a:ext cx="0" cy="108663"/>
          <a:chOff x="5475762" y="47760700"/>
          <a:chExt cx="314325" cy="230209"/>
        </a:xfrm>
      </xdr:grpSpPr>
      <xdr:cxnSp macro="">
        <xdr:nvCxnSpPr>
          <xdr:cNvPr id="761" name="Straight Connector 760">
            <a:extLst>
              <a:ext uri="{FF2B5EF4-FFF2-40B4-BE49-F238E27FC236}">
                <a16:creationId xmlns:a16="http://schemas.microsoft.com/office/drawing/2014/main" id="{D892DDC7-3E7F-71DF-0086-2A86C3450C3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62" name="Straight Connector 529">
            <a:extLst>
              <a:ext uri="{FF2B5EF4-FFF2-40B4-BE49-F238E27FC236}">
                <a16:creationId xmlns:a16="http://schemas.microsoft.com/office/drawing/2014/main" id="{973CF2FC-18A1-C13F-99EE-017E051AB80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63" name="Straight Connector 531">
            <a:extLst>
              <a:ext uri="{FF2B5EF4-FFF2-40B4-BE49-F238E27FC236}">
                <a16:creationId xmlns:a16="http://schemas.microsoft.com/office/drawing/2014/main" id="{13B77DCA-1FB2-24FA-ADBD-F9F983B4394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64" name="Straight Connector 533">
            <a:extLst>
              <a:ext uri="{FF2B5EF4-FFF2-40B4-BE49-F238E27FC236}">
                <a16:creationId xmlns:a16="http://schemas.microsoft.com/office/drawing/2014/main" id="{F19BBC53-E824-3AA4-CCA6-774E5C3B1F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65" name="Straight Connector 535">
            <a:extLst>
              <a:ext uri="{FF2B5EF4-FFF2-40B4-BE49-F238E27FC236}">
                <a16:creationId xmlns:a16="http://schemas.microsoft.com/office/drawing/2014/main" id="{E2AFB173-6E0E-78B9-0D6B-A7A2205CB92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66" name="Straight Connector 537">
            <a:extLst>
              <a:ext uri="{FF2B5EF4-FFF2-40B4-BE49-F238E27FC236}">
                <a16:creationId xmlns:a16="http://schemas.microsoft.com/office/drawing/2014/main" id="{1CC1D943-7133-5D7C-59B9-E6E8F177640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67" name="Group 1008">
          <a:extLst>
            <a:ext uri="{FF2B5EF4-FFF2-40B4-BE49-F238E27FC236}">
              <a16:creationId xmlns:a16="http://schemas.microsoft.com/office/drawing/2014/main" id="{4AD2D205-641E-4678-8B55-56FED835E909}"/>
            </a:ext>
          </a:extLst>
        </xdr:cNvPr>
        <xdr:cNvGrpSpPr>
          <a:grpSpLocks/>
        </xdr:cNvGrpSpPr>
      </xdr:nvGrpSpPr>
      <xdr:grpSpPr bwMode="auto">
        <a:xfrm>
          <a:off x="1897224" y="8152428"/>
          <a:ext cx="0" cy="108663"/>
          <a:chOff x="5475762" y="47760700"/>
          <a:chExt cx="314325" cy="230209"/>
        </a:xfrm>
      </xdr:grpSpPr>
      <xdr:cxnSp macro="">
        <xdr:nvCxnSpPr>
          <xdr:cNvPr id="768" name="Straight Connector 767">
            <a:extLst>
              <a:ext uri="{FF2B5EF4-FFF2-40B4-BE49-F238E27FC236}">
                <a16:creationId xmlns:a16="http://schemas.microsoft.com/office/drawing/2014/main" id="{77B371BA-1A4F-7248-692B-581E112A35F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69" name="Straight Connector 529">
            <a:extLst>
              <a:ext uri="{FF2B5EF4-FFF2-40B4-BE49-F238E27FC236}">
                <a16:creationId xmlns:a16="http://schemas.microsoft.com/office/drawing/2014/main" id="{A6C6C6E1-D456-EC3C-0058-BA32D07C2D3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70" name="Straight Connector 531">
            <a:extLst>
              <a:ext uri="{FF2B5EF4-FFF2-40B4-BE49-F238E27FC236}">
                <a16:creationId xmlns:a16="http://schemas.microsoft.com/office/drawing/2014/main" id="{B1867BCA-A82F-77FA-9F86-66376298DF1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71" name="Straight Connector 533">
            <a:extLst>
              <a:ext uri="{FF2B5EF4-FFF2-40B4-BE49-F238E27FC236}">
                <a16:creationId xmlns:a16="http://schemas.microsoft.com/office/drawing/2014/main" id="{E4215DFA-3499-44B3-CA1E-A4E03744AA8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72" name="Straight Connector 535">
            <a:extLst>
              <a:ext uri="{FF2B5EF4-FFF2-40B4-BE49-F238E27FC236}">
                <a16:creationId xmlns:a16="http://schemas.microsoft.com/office/drawing/2014/main" id="{ED9EE5B1-CF65-B4BB-9E46-44724BFD04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73" name="Straight Connector 537">
            <a:extLst>
              <a:ext uri="{FF2B5EF4-FFF2-40B4-BE49-F238E27FC236}">
                <a16:creationId xmlns:a16="http://schemas.microsoft.com/office/drawing/2014/main" id="{FD8AFDCD-E6F9-518F-5070-C7A226A09E0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74" name="Group 1008">
          <a:extLst>
            <a:ext uri="{FF2B5EF4-FFF2-40B4-BE49-F238E27FC236}">
              <a16:creationId xmlns:a16="http://schemas.microsoft.com/office/drawing/2014/main" id="{DE99E1C5-D6CA-44AE-81EA-E1133B1DC8DD}"/>
            </a:ext>
          </a:extLst>
        </xdr:cNvPr>
        <xdr:cNvGrpSpPr>
          <a:grpSpLocks/>
        </xdr:cNvGrpSpPr>
      </xdr:nvGrpSpPr>
      <xdr:grpSpPr bwMode="auto">
        <a:xfrm>
          <a:off x="1897224" y="8152428"/>
          <a:ext cx="0" cy="108663"/>
          <a:chOff x="5475762" y="47760700"/>
          <a:chExt cx="314325" cy="230209"/>
        </a:xfrm>
      </xdr:grpSpPr>
      <xdr:cxnSp macro="">
        <xdr:nvCxnSpPr>
          <xdr:cNvPr id="775" name="Straight Connector 774">
            <a:extLst>
              <a:ext uri="{FF2B5EF4-FFF2-40B4-BE49-F238E27FC236}">
                <a16:creationId xmlns:a16="http://schemas.microsoft.com/office/drawing/2014/main" id="{B2F4E866-9F5D-5234-56C7-1EA05D401EC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76" name="Straight Connector 529">
            <a:extLst>
              <a:ext uri="{FF2B5EF4-FFF2-40B4-BE49-F238E27FC236}">
                <a16:creationId xmlns:a16="http://schemas.microsoft.com/office/drawing/2014/main" id="{91363547-2712-427A-CF11-321200F8723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77" name="Straight Connector 531">
            <a:extLst>
              <a:ext uri="{FF2B5EF4-FFF2-40B4-BE49-F238E27FC236}">
                <a16:creationId xmlns:a16="http://schemas.microsoft.com/office/drawing/2014/main" id="{0708F534-2485-A878-D55D-3E0BAA19E89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78" name="Straight Connector 533">
            <a:extLst>
              <a:ext uri="{FF2B5EF4-FFF2-40B4-BE49-F238E27FC236}">
                <a16:creationId xmlns:a16="http://schemas.microsoft.com/office/drawing/2014/main" id="{B271964B-3ACC-F6CE-B2A8-8C920D404B0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79" name="Straight Connector 535">
            <a:extLst>
              <a:ext uri="{FF2B5EF4-FFF2-40B4-BE49-F238E27FC236}">
                <a16:creationId xmlns:a16="http://schemas.microsoft.com/office/drawing/2014/main" id="{E74C9213-7231-5AA6-80A4-2DB7B7FF204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80" name="Straight Connector 537">
            <a:extLst>
              <a:ext uri="{FF2B5EF4-FFF2-40B4-BE49-F238E27FC236}">
                <a16:creationId xmlns:a16="http://schemas.microsoft.com/office/drawing/2014/main" id="{CF585C41-D662-1603-3C88-F7E160532F9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37</xdr:row>
      <xdr:rowOff>57150</xdr:rowOff>
    </xdr:from>
    <xdr:to>
      <xdr:col>17</xdr:col>
      <xdr:colOff>0</xdr:colOff>
      <xdr:row>39</xdr:row>
      <xdr:rowOff>0</xdr:rowOff>
    </xdr:to>
    <xdr:sp macro="" textlink="">
      <xdr:nvSpPr>
        <xdr:cNvPr id="781" name="AutoShape 46">
          <a:extLst>
            <a:ext uri="{FF2B5EF4-FFF2-40B4-BE49-F238E27FC236}">
              <a16:creationId xmlns:a16="http://schemas.microsoft.com/office/drawing/2014/main" id="{C2156FE0-ED15-42A3-8FF7-720E4F4F7EB8}"/>
            </a:ext>
          </a:extLst>
        </xdr:cNvPr>
        <xdr:cNvSpPr>
          <a:spLocks noChangeArrowheads="1"/>
        </xdr:cNvSpPr>
      </xdr:nvSpPr>
      <xdr:spPr bwMode="auto">
        <a:xfrm>
          <a:off x="48958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37</xdr:row>
      <xdr:rowOff>57150</xdr:rowOff>
    </xdr:from>
    <xdr:to>
      <xdr:col>19</xdr:col>
      <xdr:colOff>0</xdr:colOff>
      <xdr:row>39</xdr:row>
      <xdr:rowOff>0</xdr:rowOff>
    </xdr:to>
    <xdr:sp macro="" textlink="">
      <xdr:nvSpPr>
        <xdr:cNvPr id="782" name="AutoShape 46">
          <a:extLst>
            <a:ext uri="{FF2B5EF4-FFF2-40B4-BE49-F238E27FC236}">
              <a16:creationId xmlns:a16="http://schemas.microsoft.com/office/drawing/2014/main" id="{8F0846BD-2071-4658-A122-E51728A8A1DE}"/>
            </a:ext>
          </a:extLst>
        </xdr:cNvPr>
        <xdr:cNvSpPr>
          <a:spLocks noChangeArrowheads="1"/>
        </xdr:cNvSpPr>
      </xdr:nvSpPr>
      <xdr:spPr bwMode="auto">
        <a:xfrm>
          <a:off x="5467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37</xdr:row>
      <xdr:rowOff>57150</xdr:rowOff>
    </xdr:from>
    <xdr:to>
      <xdr:col>21</xdr:col>
      <xdr:colOff>0</xdr:colOff>
      <xdr:row>39</xdr:row>
      <xdr:rowOff>0</xdr:rowOff>
    </xdr:to>
    <xdr:sp macro="" textlink="">
      <xdr:nvSpPr>
        <xdr:cNvPr id="783" name="AutoShape 46">
          <a:extLst>
            <a:ext uri="{FF2B5EF4-FFF2-40B4-BE49-F238E27FC236}">
              <a16:creationId xmlns:a16="http://schemas.microsoft.com/office/drawing/2014/main" id="{5151DB78-7CD5-4774-B54F-CEFAFDBCEF53}"/>
            </a:ext>
          </a:extLst>
        </xdr:cNvPr>
        <xdr:cNvSpPr>
          <a:spLocks noChangeArrowheads="1"/>
        </xdr:cNvSpPr>
      </xdr:nvSpPr>
      <xdr:spPr bwMode="auto">
        <a:xfrm>
          <a:off x="60388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37</xdr:row>
      <xdr:rowOff>57150</xdr:rowOff>
    </xdr:from>
    <xdr:to>
      <xdr:col>23</xdr:col>
      <xdr:colOff>0</xdr:colOff>
      <xdr:row>39</xdr:row>
      <xdr:rowOff>0</xdr:rowOff>
    </xdr:to>
    <xdr:sp macro="" textlink="">
      <xdr:nvSpPr>
        <xdr:cNvPr id="784" name="AutoShape 46">
          <a:extLst>
            <a:ext uri="{FF2B5EF4-FFF2-40B4-BE49-F238E27FC236}">
              <a16:creationId xmlns:a16="http://schemas.microsoft.com/office/drawing/2014/main" id="{9FFB1D03-CA20-4715-91D2-DABCE51C4F26}"/>
            </a:ext>
          </a:extLst>
        </xdr:cNvPr>
        <xdr:cNvSpPr>
          <a:spLocks noChangeArrowheads="1"/>
        </xdr:cNvSpPr>
      </xdr:nvSpPr>
      <xdr:spPr bwMode="auto">
        <a:xfrm>
          <a:off x="6610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37</xdr:row>
      <xdr:rowOff>57150</xdr:rowOff>
    </xdr:from>
    <xdr:to>
      <xdr:col>25</xdr:col>
      <xdr:colOff>0</xdr:colOff>
      <xdr:row>39</xdr:row>
      <xdr:rowOff>0</xdr:rowOff>
    </xdr:to>
    <xdr:sp macro="" textlink="">
      <xdr:nvSpPr>
        <xdr:cNvPr id="785" name="AutoShape 46">
          <a:extLst>
            <a:ext uri="{FF2B5EF4-FFF2-40B4-BE49-F238E27FC236}">
              <a16:creationId xmlns:a16="http://schemas.microsoft.com/office/drawing/2014/main" id="{46A038A5-49BE-4F2B-B2AC-73BD7D5EC07C}"/>
            </a:ext>
          </a:extLst>
        </xdr:cNvPr>
        <xdr:cNvSpPr>
          <a:spLocks noChangeArrowheads="1"/>
        </xdr:cNvSpPr>
      </xdr:nvSpPr>
      <xdr:spPr bwMode="auto">
        <a:xfrm>
          <a:off x="71818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37</xdr:row>
      <xdr:rowOff>57150</xdr:rowOff>
    </xdr:from>
    <xdr:to>
      <xdr:col>27</xdr:col>
      <xdr:colOff>0</xdr:colOff>
      <xdr:row>39</xdr:row>
      <xdr:rowOff>0</xdr:rowOff>
    </xdr:to>
    <xdr:sp macro="" textlink="">
      <xdr:nvSpPr>
        <xdr:cNvPr id="786" name="AutoShape 46">
          <a:extLst>
            <a:ext uri="{FF2B5EF4-FFF2-40B4-BE49-F238E27FC236}">
              <a16:creationId xmlns:a16="http://schemas.microsoft.com/office/drawing/2014/main" id="{520131C3-BF0A-4943-B02B-C4CD328B32DC}"/>
            </a:ext>
          </a:extLst>
        </xdr:cNvPr>
        <xdr:cNvSpPr>
          <a:spLocks noChangeArrowheads="1"/>
        </xdr:cNvSpPr>
      </xdr:nvSpPr>
      <xdr:spPr bwMode="auto">
        <a:xfrm>
          <a:off x="7753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37</xdr:row>
      <xdr:rowOff>57150</xdr:rowOff>
    </xdr:from>
    <xdr:to>
      <xdr:col>29</xdr:col>
      <xdr:colOff>0</xdr:colOff>
      <xdr:row>39</xdr:row>
      <xdr:rowOff>0</xdr:rowOff>
    </xdr:to>
    <xdr:sp macro="" textlink="">
      <xdr:nvSpPr>
        <xdr:cNvPr id="787" name="AutoShape 46">
          <a:extLst>
            <a:ext uri="{FF2B5EF4-FFF2-40B4-BE49-F238E27FC236}">
              <a16:creationId xmlns:a16="http://schemas.microsoft.com/office/drawing/2014/main" id="{7520B36F-A500-48B0-AEC8-E991315747BC}"/>
            </a:ext>
          </a:extLst>
        </xdr:cNvPr>
        <xdr:cNvSpPr>
          <a:spLocks noChangeArrowheads="1"/>
        </xdr:cNvSpPr>
      </xdr:nvSpPr>
      <xdr:spPr bwMode="auto">
        <a:xfrm>
          <a:off x="83820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37</xdr:row>
      <xdr:rowOff>57150</xdr:rowOff>
    </xdr:from>
    <xdr:to>
      <xdr:col>31</xdr:col>
      <xdr:colOff>0</xdr:colOff>
      <xdr:row>39</xdr:row>
      <xdr:rowOff>0</xdr:rowOff>
    </xdr:to>
    <xdr:sp macro="" textlink="">
      <xdr:nvSpPr>
        <xdr:cNvPr id="788" name="AutoShape 46">
          <a:extLst>
            <a:ext uri="{FF2B5EF4-FFF2-40B4-BE49-F238E27FC236}">
              <a16:creationId xmlns:a16="http://schemas.microsoft.com/office/drawing/2014/main" id="{C60CC316-757A-4D60-A120-ADB922236BCA}"/>
            </a:ext>
          </a:extLst>
        </xdr:cNvPr>
        <xdr:cNvSpPr>
          <a:spLocks noChangeArrowheads="1"/>
        </xdr:cNvSpPr>
      </xdr:nvSpPr>
      <xdr:spPr bwMode="auto">
        <a:xfrm>
          <a:off x="89535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37</xdr:row>
      <xdr:rowOff>57150</xdr:rowOff>
    </xdr:from>
    <xdr:to>
      <xdr:col>33</xdr:col>
      <xdr:colOff>0</xdr:colOff>
      <xdr:row>39</xdr:row>
      <xdr:rowOff>0</xdr:rowOff>
    </xdr:to>
    <xdr:sp macro="" textlink="">
      <xdr:nvSpPr>
        <xdr:cNvPr id="789" name="AutoShape 46">
          <a:extLst>
            <a:ext uri="{FF2B5EF4-FFF2-40B4-BE49-F238E27FC236}">
              <a16:creationId xmlns:a16="http://schemas.microsoft.com/office/drawing/2014/main" id="{3D31BFB0-55FF-478F-B514-D2C9CF3062D6}"/>
            </a:ext>
          </a:extLst>
        </xdr:cNvPr>
        <xdr:cNvSpPr>
          <a:spLocks noChangeArrowheads="1"/>
        </xdr:cNvSpPr>
      </xdr:nvSpPr>
      <xdr:spPr bwMode="auto">
        <a:xfrm>
          <a:off x="95250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37</xdr:row>
      <xdr:rowOff>57150</xdr:rowOff>
    </xdr:from>
    <xdr:to>
      <xdr:col>35</xdr:col>
      <xdr:colOff>0</xdr:colOff>
      <xdr:row>39</xdr:row>
      <xdr:rowOff>0</xdr:rowOff>
    </xdr:to>
    <xdr:sp macro="" textlink="">
      <xdr:nvSpPr>
        <xdr:cNvPr id="790" name="AutoShape 46">
          <a:extLst>
            <a:ext uri="{FF2B5EF4-FFF2-40B4-BE49-F238E27FC236}">
              <a16:creationId xmlns:a16="http://schemas.microsoft.com/office/drawing/2014/main" id="{D7E616F6-58BF-4031-A632-1E2D02BE4199}"/>
            </a:ext>
          </a:extLst>
        </xdr:cNvPr>
        <xdr:cNvSpPr>
          <a:spLocks noChangeArrowheads="1"/>
        </xdr:cNvSpPr>
      </xdr:nvSpPr>
      <xdr:spPr bwMode="auto">
        <a:xfrm>
          <a:off x="100965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37</xdr:row>
      <xdr:rowOff>57150</xdr:rowOff>
    </xdr:from>
    <xdr:to>
      <xdr:col>37</xdr:col>
      <xdr:colOff>0</xdr:colOff>
      <xdr:row>39</xdr:row>
      <xdr:rowOff>0</xdr:rowOff>
    </xdr:to>
    <xdr:sp macro="" textlink="">
      <xdr:nvSpPr>
        <xdr:cNvPr id="791" name="AutoShape 46">
          <a:extLst>
            <a:ext uri="{FF2B5EF4-FFF2-40B4-BE49-F238E27FC236}">
              <a16:creationId xmlns:a16="http://schemas.microsoft.com/office/drawing/2014/main" id="{D16F5B94-5C01-4EA8-B887-F63E4BF699B7}"/>
            </a:ext>
          </a:extLst>
        </xdr:cNvPr>
        <xdr:cNvSpPr>
          <a:spLocks noChangeArrowheads="1"/>
        </xdr:cNvSpPr>
      </xdr:nvSpPr>
      <xdr:spPr bwMode="auto">
        <a:xfrm>
          <a:off x="11324167" y="7349067"/>
          <a:ext cx="38100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37</xdr:row>
      <xdr:rowOff>57150</xdr:rowOff>
    </xdr:from>
    <xdr:to>
      <xdr:col>39</xdr:col>
      <xdr:colOff>0</xdr:colOff>
      <xdr:row>39</xdr:row>
      <xdr:rowOff>0</xdr:rowOff>
    </xdr:to>
    <xdr:sp macro="" textlink="">
      <xdr:nvSpPr>
        <xdr:cNvPr id="792" name="AutoShape 46">
          <a:extLst>
            <a:ext uri="{FF2B5EF4-FFF2-40B4-BE49-F238E27FC236}">
              <a16:creationId xmlns:a16="http://schemas.microsoft.com/office/drawing/2014/main" id="{075F06A9-5E5F-43FE-85A2-7608A1F7084D}"/>
            </a:ext>
          </a:extLst>
        </xdr:cNvPr>
        <xdr:cNvSpPr>
          <a:spLocks noChangeArrowheads="1"/>
        </xdr:cNvSpPr>
      </xdr:nvSpPr>
      <xdr:spPr bwMode="auto">
        <a:xfrm>
          <a:off x="112395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37</xdr:row>
      <xdr:rowOff>57150</xdr:rowOff>
    </xdr:from>
    <xdr:to>
      <xdr:col>41</xdr:col>
      <xdr:colOff>0</xdr:colOff>
      <xdr:row>39</xdr:row>
      <xdr:rowOff>0</xdr:rowOff>
    </xdr:to>
    <xdr:sp macro="" textlink="">
      <xdr:nvSpPr>
        <xdr:cNvPr id="793" name="AutoShape 46">
          <a:extLst>
            <a:ext uri="{FF2B5EF4-FFF2-40B4-BE49-F238E27FC236}">
              <a16:creationId xmlns:a16="http://schemas.microsoft.com/office/drawing/2014/main" id="{6FF4AD3F-1FC3-4AE3-956E-D0F4D2F2A22E}"/>
            </a:ext>
          </a:extLst>
        </xdr:cNvPr>
        <xdr:cNvSpPr>
          <a:spLocks noChangeArrowheads="1"/>
        </xdr:cNvSpPr>
      </xdr:nvSpPr>
      <xdr:spPr bwMode="auto">
        <a:xfrm>
          <a:off x="118110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37</xdr:row>
      <xdr:rowOff>57150</xdr:rowOff>
    </xdr:from>
    <xdr:to>
      <xdr:col>43</xdr:col>
      <xdr:colOff>0</xdr:colOff>
      <xdr:row>39</xdr:row>
      <xdr:rowOff>0</xdr:rowOff>
    </xdr:to>
    <xdr:sp macro="" textlink="">
      <xdr:nvSpPr>
        <xdr:cNvPr id="794" name="AutoShape 46">
          <a:extLst>
            <a:ext uri="{FF2B5EF4-FFF2-40B4-BE49-F238E27FC236}">
              <a16:creationId xmlns:a16="http://schemas.microsoft.com/office/drawing/2014/main" id="{1A44A7C9-BA19-4767-AD06-3337C15D43E4}"/>
            </a:ext>
          </a:extLst>
        </xdr:cNvPr>
        <xdr:cNvSpPr>
          <a:spLocks noChangeArrowheads="1"/>
        </xdr:cNvSpPr>
      </xdr:nvSpPr>
      <xdr:spPr bwMode="auto">
        <a:xfrm>
          <a:off x="12382500" y="715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37</xdr:row>
      <xdr:rowOff>57150</xdr:rowOff>
    </xdr:from>
    <xdr:to>
      <xdr:col>45</xdr:col>
      <xdr:colOff>0</xdr:colOff>
      <xdr:row>39</xdr:row>
      <xdr:rowOff>0</xdr:rowOff>
    </xdr:to>
    <xdr:sp macro="" textlink="">
      <xdr:nvSpPr>
        <xdr:cNvPr id="795" name="AutoShape 46">
          <a:extLst>
            <a:ext uri="{FF2B5EF4-FFF2-40B4-BE49-F238E27FC236}">
              <a16:creationId xmlns:a16="http://schemas.microsoft.com/office/drawing/2014/main" id="{FB262775-BE65-43C8-A44A-0A790653953E}"/>
            </a:ext>
          </a:extLst>
        </xdr:cNvPr>
        <xdr:cNvSpPr>
          <a:spLocks noChangeArrowheads="1"/>
        </xdr:cNvSpPr>
      </xdr:nvSpPr>
      <xdr:spPr bwMode="auto">
        <a:xfrm>
          <a:off x="129540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37</xdr:row>
      <xdr:rowOff>57150</xdr:rowOff>
    </xdr:from>
    <xdr:to>
      <xdr:col>11</xdr:col>
      <xdr:colOff>0</xdr:colOff>
      <xdr:row>39</xdr:row>
      <xdr:rowOff>0</xdr:rowOff>
    </xdr:to>
    <xdr:sp macro="" textlink="">
      <xdr:nvSpPr>
        <xdr:cNvPr id="796" name="AutoShape 46">
          <a:extLst>
            <a:ext uri="{FF2B5EF4-FFF2-40B4-BE49-F238E27FC236}">
              <a16:creationId xmlns:a16="http://schemas.microsoft.com/office/drawing/2014/main" id="{01C59B0C-8EAB-48B9-B73F-FD77B5E894DF}"/>
            </a:ext>
          </a:extLst>
        </xdr:cNvPr>
        <xdr:cNvSpPr>
          <a:spLocks noChangeArrowheads="1"/>
        </xdr:cNvSpPr>
      </xdr:nvSpPr>
      <xdr:spPr bwMode="auto">
        <a:xfrm>
          <a:off x="3181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37</xdr:row>
      <xdr:rowOff>57150</xdr:rowOff>
    </xdr:from>
    <xdr:to>
      <xdr:col>13</xdr:col>
      <xdr:colOff>0</xdr:colOff>
      <xdr:row>39</xdr:row>
      <xdr:rowOff>0</xdr:rowOff>
    </xdr:to>
    <xdr:sp macro="" textlink="">
      <xdr:nvSpPr>
        <xdr:cNvPr id="797" name="AutoShape 46">
          <a:extLst>
            <a:ext uri="{FF2B5EF4-FFF2-40B4-BE49-F238E27FC236}">
              <a16:creationId xmlns:a16="http://schemas.microsoft.com/office/drawing/2014/main" id="{C871C7B3-8A34-4FFA-98D8-EF05D880D3D9}"/>
            </a:ext>
          </a:extLst>
        </xdr:cNvPr>
        <xdr:cNvSpPr>
          <a:spLocks noChangeArrowheads="1"/>
        </xdr:cNvSpPr>
      </xdr:nvSpPr>
      <xdr:spPr bwMode="auto">
        <a:xfrm>
          <a:off x="37528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37</xdr:row>
      <xdr:rowOff>57150</xdr:rowOff>
    </xdr:from>
    <xdr:to>
      <xdr:col>15</xdr:col>
      <xdr:colOff>0</xdr:colOff>
      <xdr:row>39</xdr:row>
      <xdr:rowOff>0</xdr:rowOff>
    </xdr:to>
    <xdr:sp macro="" textlink="">
      <xdr:nvSpPr>
        <xdr:cNvPr id="798" name="AutoShape 46">
          <a:extLst>
            <a:ext uri="{FF2B5EF4-FFF2-40B4-BE49-F238E27FC236}">
              <a16:creationId xmlns:a16="http://schemas.microsoft.com/office/drawing/2014/main" id="{087763A4-9CFA-4F87-96BE-C8EC48F0A8FF}"/>
            </a:ext>
          </a:extLst>
        </xdr:cNvPr>
        <xdr:cNvSpPr>
          <a:spLocks noChangeArrowheads="1"/>
        </xdr:cNvSpPr>
      </xdr:nvSpPr>
      <xdr:spPr bwMode="auto">
        <a:xfrm>
          <a:off x="4324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37</xdr:row>
      <xdr:rowOff>57150</xdr:rowOff>
    </xdr:from>
    <xdr:to>
      <xdr:col>9</xdr:col>
      <xdr:colOff>0</xdr:colOff>
      <xdr:row>39</xdr:row>
      <xdr:rowOff>0</xdr:rowOff>
    </xdr:to>
    <xdr:sp macro="" textlink="">
      <xdr:nvSpPr>
        <xdr:cNvPr id="799" name="AutoShape 46">
          <a:extLst>
            <a:ext uri="{FF2B5EF4-FFF2-40B4-BE49-F238E27FC236}">
              <a16:creationId xmlns:a16="http://schemas.microsoft.com/office/drawing/2014/main" id="{90299A2E-809C-4C6B-94A1-C8C803FA6597}"/>
            </a:ext>
          </a:extLst>
        </xdr:cNvPr>
        <xdr:cNvSpPr>
          <a:spLocks noChangeArrowheads="1"/>
        </xdr:cNvSpPr>
      </xdr:nvSpPr>
      <xdr:spPr bwMode="auto">
        <a:xfrm>
          <a:off x="2409825" y="7153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37</xdr:row>
      <xdr:rowOff>57150</xdr:rowOff>
    </xdr:from>
    <xdr:to>
      <xdr:col>7</xdr:col>
      <xdr:colOff>0</xdr:colOff>
      <xdr:row>39</xdr:row>
      <xdr:rowOff>0</xdr:rowOff>
    </xdr:to>
    <xdr:sp macro="" textlink="">
      <xdr:nvSpPr>
        <xdr:cNvPr id="800" name="AutoShape 46">
          <a:extLst>
            <a:ext uri="{FF2B5EF4-FFF2-40B4-BE49-F238E27FC236}">
              <a16:creationId xmlns:a16="http://schemas.microsoft.com/office/drawing/2014/main" id="{B28B80C9-4635-4076-B8D1-5FDD13CBEDB6}"/>
            </a:ext>
          </a:extLst>
        </xdr:cNvPr>
        <xdr:cNvSpPr>
          <a:spLocks noChangeArrowheads="1"/>
        </xdr:cNvSpPr>
      </xdr:nvSpPr>
      <xdr:spPr bwMode="auto">
        <a:xfrm>
          <a:off x="1819275" y="7153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37</xdr:row>
      <xdr:rowOff>57150</xdr:rowOff>
    </xdr:from>
    <xdr:to>
      <xdr:col>5</xdr:col>
      <xdr:colOff>0</xdr:colOff>
      <xdr:row>39</xdr:row>
      <xdr:rowOff>0</xdr:rowOff>
    </xdr:to>
    <xdr:sp macro="" textlink="">
      <xdr:nvSpPr>
        <xdr:cNvPr id="801" name="AutoShape 46">
          <a:extLst>
            <a:ext uri="{FF2B5EF4-FFF2-40B4-BE49-F238E27FC236}">
              <a16:creationId xmlns:a16="http://schemas.microsoft.com/office/drawing/2014/main" id="{3237200E-2584-4433-BED9-04AEB22D84F7}"/>
            </a:ext>
          </a:extLst>
        </xdr:cNvPr>
        <xdr:cNvSpPr>
          <a:spLocks noChangeArrowheads="1"/>
        </xdr:cNvSpPr>
      </xdr:nvSpPr>
      <xdr:spPr bwMode="auto">
        <a:xfrm>
          <a:off x="1095375" y="7153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37</xdr:row>
      <xdr:rowOff>57150</xdr:rowOff>
    </xdr:from>
    <xdr:to>
      <xdr:col>3</xdr:col>
      <xdr:colOff>0</xdr:colOff>
      <xdr:row>39</xdr:row>
      <xdr:rowOff>0</xdr:rowOff>
    </xdr:to>
    <xdr:sp macro="" textlink="">
      <xdr:nvSpPr>
        <xdr:cNvPr id="802" name="AutoShape 46">
          <a:extLst>
            <a:ext uri="{FF2B5EF4-FFF2-40B4-BE49-F238E27FC236}">
              <a16:creationId xmlns:a16="http://schemas.microsoft.com/office/drawing/2014/main" id="{1CC19BA7-7D0B-4E55-B4AF-E77EBAF68FA6}"/>
            </a:ext>
          </a:extLst>
        </xdr:cNvPr>
        <xdr:cNvSpPr>
          <a:spLocks noChangeArrowheads="1"/>
        </xdr:cNvSpPr>
      </xdr:nvSpPr>
      <xdr:spPr bwMode="auto">
        <a:xfrm>
          <a:off x="523875"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48</xdr:row>
      <xdr:rowOff>104775</xdr:rowOff>
    </xdr:from>
    <xdr:to>
      <xdr:col>6</xdr:col>
      <xdr:colOff>0</xdr:colOff>
      <xdr:row>49</xdr:row>
      <xdr:rowOff>19050</xdr:rowOff>
    </xdr:to>
    <xdr:grpSp>
      <xdr:nvGrpSpPr>
        <xdr:cNvPr id="803" name="Group 1008">
          <a:extLst>
            <a:ext uri="{FF2B5EF4-FFF2-40B4-BE49-F238E27FC236}">
              <a16:creationId xmlns:a16="http://schemas.microsoft.com/office/drawing/2014/main" id="{18AD5E83-6E09-42C0-A3B3-4A56271F6720}"/>
            </a:ext>
          </a:extLst>
        </xdr:cNvPr>
        <xdr:cNvGrpSpPr>
          <a:grpSpLocks/>
        </xdr:cNvGrpSpPr>
      </xdr:nvGrpSpPr>
      <xdr:grpSpPr bwMode="auto">
        <a:xfrm>
          <a:off x="1897224" y="9761959"/>
          <a:ext cx="0" cy="108662"/>
          <a:chOff x="5475762" y="47760700"/>
          <a:chExt cx="314325" cy="230209"/>
        </a:xfrm>
      </xdr:grpSpPr>
      <xdr:cxnSp macro="">
        <xdr:nvCxnSpPr>
          <xdr:cNvPr id="804" name="Straight Connector 803">
            <a:extLst>
              <a:ext uri="{FF2B5EF4-FFF2-40B4-BE49-F238E27FC236}">
                <a16:creationId xmlns:a16="http://schemas.microsoft.com/office/drawing/2014/main" id="{82C7EE6B-1318-E108-981D-A495F44810A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05" name="Straight Connector 529">
            <a:extLst>
              <a:ext uri="{FF2B5EF4-FFF2-40B4-BE49-F238E27FC236}">
                <a16:creationId xmlns:a16="http://schemas.microsoft.com/office/drawing/2014/main" id="{F1BC6D69-46CF-FD5C-E229-6F61BA3816B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06" name="Straight Connector 531">
            <a:extLst>
              <a:ext uri="{FF2B5EF4-FFF2-40B4-BE49-F238E27FC236}">
                <a16:creationId xmlns:a16="http://schemas.microsoft.com/office/drawing/2014/main" id="{987F06F1-E38C-9C6C-3B00-E80824D5D1F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07" name="Straight Connector 533">
            <a:extLst>
              <a:ext uri="{FF2B5EF4-FFF2-40B4-BE49-F238E27FC236}">
                <a16:creationId xmlns:a16="http://schemas.microsoft.com/office/drawing/2014/main" id="{9587943E-921F-6AB1-4204-4A2AE5494D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08" name="Straight Connector 535">
            <a:extLst>
              <a:ext uri="{FF2B5EF4-FFF2-40B4-BE49-F238E27FC236}">
                <a16:creationId xmlns:a16="http://schemas.microsoft.com/office/drawing/2014/main" id="{DA6DD8CD-C710-780F-07B0-04459CD260D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09" name="Straight Connector 537">
            <a:extLst>
              <a:ext uri="{FF2B5EF4-FFF2-40B4-BE49-F238E27FC236}">
                <a16:creationId xmlns:a16="http://schemas.microsoft.com/office/drawing/2014/main" id="{984CCC11-1AD6-A219-F459-17D0E5B3E22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10" name="Group 1008">
          <a:extLst>
            <a:ext uri="{FF2B5EF4-FFF2-40B4-BE49-F238E27FC236}">
              <a16:creationId xmlns:a16="http://schemas.microsoft.com/office/drawing/2014/main" id="{656CB9DE-A29D-4F24-A964-5DB6455A0EC4}"/>
            </a:ext>
          </a:extLst>
        </xdr:cNvPr>
        <xdr:cNvGrpSpPr>
          <a:grpSpLocks/>
        </xdr:cNvGrpSpPr>
      </xdr:nvGrpSpPr>
      <xdr:grpSpPr bwMode="auto">
        <a:xfrm>
          <a:off x="1897224" y="9761959"/>
          <a:ext cx="0" cy="108662"/>
          <a:chOff x="5475762" y="47760700"/>
          <a:chExt cx="314325" cy="230209"/>
        </a:xfrm>
      </xdr:grpSpPr>
      <xdr:cxnSp macro="">
        <xdr:nvCxnSpPr>
          <xdr:cNvPr id="811" name="Straight Connector 810">
            <a:extLst>
              <a:ext uri="{FF2B5EF4-FFF2-40B4-BE49-F238E27FC236}">
                <a16:creationId xmlns:a16="http://schemas.microsoft.com/office/drawing/2014/main" id="{97770B8D-7F90-9EC3-D0B8-5123BD9F3254}"/>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12" name="Straight Connector 529">
            <a:extLst>
              <a:ext uri="{FF2B5EF4-FFF2-40B4-BE49-F238E27FC236}">
                <a16:creationId xmlns:a16="http://schemas.microsoft.com/office/drawing/2014/main" id="{1E49126D-A9E4-473B-11CE-485C64580745}"/>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813" name="Straight Connector 531">
            <a:extLst>
              <a:ext uri="{FF2B5EF4-FFF2-40B4-BE49-F238E27FC236}">
                <a16:creationId xmlns:a16="http://schemas.microsoft.com/office/drawing/2014/main" id="{EC42CFA5-2F93-C291-8738-1463D1DA1D54}"/>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814" name="Straight Connector 533">
            <a:extLst>
              <a:ext uri="{FF2B5EF4-FFF2-40B4-BE49-F238E27FC236}">
                <a16:creationId xmlns:a16="http://schemas.microsoft.com/office/drawing/2014/main" id="{95D2DB6C-07E3-523A-9CFD-7F6267EB6AB1}"/>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815" name="Straight Connector 535">
            <a:extLst>
              <a:ext uri="{FF2B5EF4-FFF2-40B4-BE49-F238E27FC236}">
                <a16:creationId xmlns:a16="http://schemas.microsoft.com/office/drawing/2014/main" id="{A8010532-8848-7E0C-AA30-4E3C549747F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816" name="Straight Connector 537">
            <a:extLst>
              <a:ext uri="{FF2B5EF4-FFF2-40B4-BE49-F238E27FC236}">
                <a16:creationId xmlns:a16="http://schemas.microsoft.com/office/drawing/2014/main" id="{6B65DD0F-9D74-E037-2205-C47D944C329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133350</xdr:rowOff>
    </xdr:from>
    <xdr:to>
      <xdr:col>6</xdr:col>
      <xdr:colOff>0</xdr:colOff>
      <xdr:row>49</xdr:row>
      <xdr:rowOff>47625</xdr:rowOff>
    </xdr:to>
    <xdr:grpSp>
      <xdr:nvGrpSpPr>
        <xdr:cNvPr id="817" name="Group 1008">
          <a:extLst>
            <a:ext uri="{FF2B5EF4-FFF2-40B4-BE49-F238E27FC236}">
              <a16:creationId xmlns:a16="http://schemas.microsoft.com/office/drawing/2014/main" id="{4CA7A247-78B7-4BC8-8A61-BE6970F497D6}"/>
            </a:ext>
          </a:extLst>
        </xdr:cNvPr>
        <xdr:cNvGrpSpPr>
          <a:grpSpLocks/>
        </xdr:cNvGrpSpPr>
      </xdr:nvGrpSpPr>
      <xdr:grpSpPr bwMode="auto">
        <a:xfrm>
          <a:off x="1897224" y="9790534"/>
          <a:ext cx="0" cy="108662"/>
          <a:chOff x="5475762" y="47760700"/>
          <a:chExt cx="314325" cy="230209"/>
        </a:xfrm>
      </xdr:grpSpPr>
      <xdr:cxnSp macro="">
        <xdr:nvCxnSpPr>
          <xdr:cNvPr id="818" name="Straight Connector 817">
            <a:extLst>
              <a:ext uri="{FF2B5EF4-FFF2-40B4-BE49-F238E27FC236}">
                <a16:creationId xmlns:a16="http://schemas.microsoft.com/office/drawing/2014/main" id="{0523D2A5-B8CD-CC64-5C94-1C98115DC390}"/>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19" name="Straight Connector 529">
            <a:extLst>
              <a:ext uri="{FF2B5EF4-FFF2-40B4-BE49-F238E27FC236}">
                <a16:creationId xmlns:a16="http://schemas.microsoft.com/office/drawing/2014/main" id="{300C38AD-39D3-EC06-4A58-E63D3DC66F9C}"/>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820" name="Straight Connector 531">
            <a:extLst>
              <a:ext uri="{FF2B5EF4-FFF2-40B4-BE49-F238E27FC236}">
                <a16:creationId xmlns:a16="http://schemas.microsoft.com/office/drawing/2014/main" id="{BB019547-FCFC-B0F4-466A-50617395AF51}"/>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821" name="Straight Connector 533">
            <a:extLst>
              <a:ext uri="{FF2B5EF4-FFF2-40B4-BE49-F238E27FC236}">
                <a16:creationId xmlns:a16="http://schemas.microsoft.com/office/drawing/2014/main" id="{3B766193-4F8B-6D41-3901-EB0F717EC8D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822" name="Straight Connector 535">
            <a:extLst>
              <a:ext uri="{FF2B5EF4-FFF2-40B4-BE49-F238E27FC236}">
                <a16:creationId xmlns:a16="http://schemas.microsoft.com/office/drawing/2014/main" id="{8BD00EC3-2701-8B17-8C46-4F52113C678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823" name="Straight Connector 537">
            <a:extLst>
              <a:ext uri="{FF2B5EF4-FFF2-40B4-BE49-F238E27FC236}">
                <a16:creationId xmlns:a16="http://schemas.microsoft.com/office/drawing/2014/main" id="{2261F13A-2CAE-6857-D0C5-7DDF23BFA48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133350</xdr:rowOff>
    </xdr:from>
    <xdr:to>
      <xdr:col>6</xdr:col>
      <xdr:colOff>0</xdr:colOff>
      <xdr:row>49</xdr:row>
      <xdr:rowOff>57150</xdr:rowOff>
    </xdr:to>
    <xdr:grpSp>
      <xdr:nvGrpSpPr>
        <xdr:cNvPr id="824" name="Group 1008">
          <a:extLst>
            <a:ext uri="{FF2B5EF4-FFF2-40B4-BE49-F238E27FC236}">
              <a16:creationId xmlns:a16="http://schemas.microsoft.com/office/drawing/2014/main" id="{CEA038D5-214A-4722-97C9-BF015EC5B517}"/>
            </a:ext>
          </a:extLst>
        </xdr:cNvPr>
        <xdr:cNvGrpSpPr>
          <a:grpSpLocks/>
        </xdr:cNvGrpSpPr>
      </xdr:nvGrpSpPr>
      <xdr:grpSpPr bwMode="auto">
        <a:xfrm>
          <a:off x="1897224" y="9790534"/>
          <a:ext cx="0" cy="118187"/>
          <a:chOff x="5475762" y="47760700"/>
          <a:chExt cx="314325" cy="230209"/>
        </a:xfrm>
      </xdr:grpSpPr>
      <xdr:cxnSp macro="">
        <xdr:nvCxnSpPr>
          <xdr:cNvPr id="825" name="Straight Connector 824">
            <a:extLst>
              <a:ext uri="{FF2B5EF4-FFF2-40B4-BE49-F238E27FC236}">
                <a16:creationId xmlns:a16="http://schemas.microsoft.com/office/drawing/2014/main" id="{C6DD7027-2F5A-1BC9-3366-92ED33F38875}"/>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26" name="Straight Connector 529">
            <a:extLst>
              <a:ext uri="{FF2B5EF4-FFF2-40B4-BE49-F238E27FC236}">
                <a16:creationId xmlns:a16="http://schemas.microsoft.com/office/drawing/2014/main" id="{6FEA1EE8-6B3D-9878-6B3D-7850E59CBB59}"/>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827" name="Straight Connector 531">
            <a:extLst>
              <a:ext uri="{FF2B5EF4-FFF2-40B4-BE49-F238E27FC236}">
                <a16:creationId xmlns:a16="http://schemas.microsoft.com/office/drawing/2014/main" id="{550F87CC-5E1C-844D-435D-DE8384D23942}"/>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828" name="Straight Connector 533">
            <a:extLst>
              <a:ext uri="{FF2B5EF4-FFF2-40B4-BE49-F238E27FC236}">
                <a16:creationId xmlns:a16="http://schemas.microsoft.com/office/drawing/2014/main" id="{AED4BF49-4453-2599-3830-A636F6B2B900}"/>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829" name="Straight Connector 535">
            <a:extLst>
              <a:ext uri="{FF2B5EF4-FFF2-40B4-BE49-F238E27FC236}">
                <a16:creationId xmlns:a16="http://schemas.microsoft.com/office/drawing/2014/main" id="{BA790129-4554-3437-BE32-4453C9DB16F1}"/>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830" name="Straight Connector 537">
            <a:extLst>
              <a:ext uri="{FF2B5EF4-FFF2-40B4-BE49-F238E27FC236}">
                <a16:creationId xmlns:a16="http://schemas.microsoft.com/office/drawing/2014/main" id="{8F043099-CA3A-4E55-FAEC-08B96BF8D6A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31" name="Group 1008">
          <a:extLst>
            <a:ext uri="{FF2B5EF4-FFF2-40B4-BE49-F238E27FC236}">
              <a16:creationId xmlns:a16="http://schemas.microsoft.com/office/drawing/2014/main" id="{73E3CAFA-6642-4587-8907-3139CA03D6FD}"/>
            </a:ext>
          </a:extLst>
        </xdr:cNvPr>
        <xdr:cNvGrpSpPr>
          <a:grpSpLocks/>
        </xdr:cNvGrpSpPr>
      </xdr:nvGrpSpPr>
      <xdr:grpSpPr bwMode="auto">
        <a:xfrm>
          <a:off x="1897224" y="9761959"/>
          <a:ext cx="0" cy="108662"/>
          <a:chOff x="5475762" y="47760700"/>
          <a:chExt cx="314325" cy="230209"/>
        </a:xfrm>
      </xdr:grpSpPr>
      <xdr:cxnSp macro="">
        <xdr:nvCxnSpPr>
          <xdr:cNvPr id="832" name="Straight Connector 831">
            <a:extLst>
              <a:ext uri="{FF2B5EF4-FFF2-40B4-BE49-F238E27FC236}">
                <a16:creationId xmlns:a16="http://schemas.microsoft.com/office/drawing/2014/main" id="{858BB5D3-4928-BFB5-B4B1-61CD5F33BCC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33" name="Straight Connector 529">
            <a:extLst>
              <a:ext uri="{FF2B5EF4-FFF2-40B4-BE49-F238E27FC236}">
                <a16:creationId xmlns:a16="http://schemas.microsoft.com/office/drawing/2014/main" id="{EBF02CCC-73F8-4978-63DF-E9EE352AE85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34" name="Straight Connector 531">
            <a:extLst>
              <a:ext uri="{FF2B5EF4-FFF2-40B4-BE49-F238E27FC236}">
                <a16:creationId xmlns:a16="http://schemas.microsoft.com/office/drawing/2014/main" id="{6680D82E-BFC0-A312-8BAA-E90D1AE0B1E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35" name="Straight Connector 533">
            <a:extLst>
              <a:ext uri="{FF2B5EF4-FFF2-40B4-BE49-F238E27FC236}">
                <a16:creationId xmlns:a16="http://schemas.microsoft.com/office/drawing/2014/main" id="{0D6F6D83-9C82-3CC2-B618-F164ED692F3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36" name="Straight Connector 535">
            <a:extLst>
              <a:ext uri="{FF2B5EF4-FFF2-40B4-BE49-F238E27FC236}">
                <a16:creationId xmlns:a16="http://schemas.microsoft.com/office/drawing/2014/main" id="{D96B8136-335A-2D62-3698-DF9689BACB0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37" name="Straight Connector 537">
            <a:extLst>
              <a:ext uri="{FF2B5EF4-FFF2-40B4-BE49-F238E27FC236}">
                <a16:creationId xmlns:a16="http://schemas.microsoft.com/office/drawing/2014/main" id="{720F8480-E872-6540-8097-DA424B4C54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38" name="Group 1008">
          <a:extLst>
            <a:ext uri="{FF2B5EF4-FFF2-40B4-BE49-F238E27FC236}">
              <a16:creationId xmlns:a16="http://schemas.microsoft.com/office/drawing/2014/main" id="{FF42868F-B86B-4005-825E-37C4E8580DD2}"/>
            </a:ext>
          </a:extLst>
        </xdr:cNvPr>
        <xdr:cNvGrpSpPr>
          <a:grpSpLocks/>
        </xdr:cNvGrpSpPr>
      </xdr:nvGrpSpPr>
      <xdr:grpSpPr bwMode="auto">
        <a:xfrm>
          <a:off x="1897224" y="9761959"/>
          <a:ext cx="0" cy="108662"/>
          <a:chOff x="5475762" y="47760700"/>
          <a:chExt cx="314325" cy="230209"/>
        </a:xfrm>
      </xdr:grpSpPr>
      <xdr:cxnSp macro="">
        <xdr:nvCxnSpPr>
          <xdr:cNvPr id="839" name="Straight Connector 838">
            <a:extLst>
              <a:ext uri="{FF2B5EF4-FFF2-40B4-BE49-F238E27FC236}">
                <a16:creationId xmlns:a16="http://schemas.microsoft.com/office/drawing/2014/main" id="{D4A84A8C-8913-1B0F-1A22-46A254E4706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40" name="Straight Connector 529">
            <a:extLst>
              <a:ext uri="{FF2B5EF4-FFF2-40B4-BE49-F238E27FC236}">
                <a16:creationId xmlns:a16="http://schemas.microsoft.com/office/drawing/2014/main" id="{5C49053E-65E0-0F6A-87E2-7CC3EF606E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41" name="Straight Connector 531">
            <a:extLst>
              <a:ext uri="{FF2B5EF4-FFF2-40B4-BE49-F238E27FC236}">
                <a16:creationId xmlns:a16="http://schemas.microsoft.com/office/drawing/2014/main" id="{CB2DBEED-9B0E-EE51-BBB9-A949D3E1F8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42" name="Straight Connector 533">
            <a:extLst>
              <a:ext uri="{FF2B5EF4-FFF2-40B4-BE49-F238E27FC236}">
                <a16:creationId xmlns:a16="http://schemas.microsoft.com/office/drawing/2014/main" id="{67C01819-84AA-4CFF-636D-4EB6C2D8161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43" name="Straight Connector 535">
            <a:extLst>
              <a:ext uri="{FF2B5EF4-FFF2-40B4-BE49-F238E27FC236}">
                <a16:creationId xmlns:a16="http://schemas.microsoft.com/office/drawing/2014/main" id="{B5877F5F-3504-ACD9-02C6-18D15A015B2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44" name="Straight Connector 537">
            <a:extLst>
              <a:ext uri="{FF2B5EF4-FFF2-40B4-BE49-F238E27FC236}">
                <a16:creationId xmlns:a16="http://schemas.microsoft.com/office/drawing/2014/main" id="{119B8EE6-D608-AF32-761A-395D9D822AF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45" name="Group 1008">
          <a:extLst>
            <a:ext uri="{FF2B5EF4-FFF2-40B4-BE49-F238E27FC236}">
              <a16:creationId xmlns:a16="http://schemas.microsoft.com/office/drawing/2014/main" id="{F8E9C39B-5AB7-44F6-91F0-F021F41D7571}"/>
            </a:ext>
          </a:extLst>
        </xdr:cNvPr>
        <xdr:cNvGrpSpPr>
          <a:grpSpLocks/>
        </xdr:cNvGrpSpPr>
      </xdr:nvGrpSpPr>
      <xdr:grpSpPr bwMode="auto">
        <a:xfrm>
          <a:off x="1897224" y="9761959"/>
          <a:ext cx="0" cy="108662"/>
          <a:chOff x="5475762" y="47760700"/>
          <a:chExt cx="314325" cy="230209"/>
        </a:xfrm>
      </xdr:grpSpPr>
      <xdr:cxnSp macro="">
        <xdr:nvCxnSpPr>
          <xdr:cNvPr id="846" name="Straight Connector 845">
            <a:extLst>
              <a:ext uri="{FF2B5EF4-FFF2-40B4-BE49-F238E27FC236}">
                <a16:creationId xmlns:a16="http://schemas.microsoft.com/office/drawing/2014/main" id="{FAC2C226-3182-86CA-0BB9-D26F72F6B16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47" name="Straight Connector 529">
            <a:extLst>
              <a:ext uri="{FF2B5EF4-FFF2-40B4-BE49-F238E27FC236}">
                <a16:creationId xmlns:a16="http://schemas.microsoft.com/office/drawing/2014/main" id="{792133A6-A4E5-3463-AF32-203738C41D0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48" name="Straight Connector 531">
            <a:extLst>
              <a:ext uri="{FF2B5EF4-FFF2-40B4-BE49-F238E27FC236}">
                <a16:creationId xmlns:a16="http://schemas.microsoft.com/office/drawing/2014/main" id="{CB00483E-368A-2566-07C4-79CB8F2995E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49" name="Straight Connector 533">
            <a:extLst>
              <a:ext uri="{FF2B5EF4-FFF2-40B4-BE49-F238E27FC236}">
                <a16:creationId xmlns:a16="http://schemas.microsoft.com/office/drawing/2014/main" id="{85218085-5969-4FEE-377B-FAC3506F2C1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50" name="Straight Connector 535">
            <a:extLst>
              <a:ext uri="{FF2B5EF4-FFF2-40B4-BE49-F238E27FC236}">
                <a16:creationId xmlns:a16="http://schemas.microsoft.com/office/drawing/2014/main" id="{506622E7-2EC0-01F0-4325-608BCC03394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51" name="Straight Connector 537">
            <a:extLst>
              <a:ext uri="{FF2B5EF4-FFF2-40B4-BE49-F238E27FC236}">
                <a16:creationId xmlns:a16="http://schemas.microsoft.com/office/drawing/2014/main" id="{C51DC92F-99C2-B7FE-FA7A-63871B9489C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52" name="Group 1008">
          <a:extLst>
            <a:ext uri="{FF2B5EF4-FFF2-40B4-BE49-F238E27FC236}">
              <a16:creationId xmlns:a16="http://schemas.microsoft.com/office/drawing/2014/main" id="{1F6FFF75-B483-43BB-A9DC-12218FEAAEC8}"/>
            </a:ext>
          </a:extLst>
        </xdr:cNvPr>
        <xdr:cNvGrpSpPr>
          <a:grpSpLocks/>
        </xdr:cNvGrpSpPr>
      </xdr:nvGrpSpPr>
      <xdr:grpSpPr bwMode="auto">
        <a:xfrm>
          <a:off x="1897224" y="9761959"/>
          <a:ext cx="0" cy="108662"/>
          <a:chOff x="5475762" y="47760700"/>
          <a:chExt cx="314325" cy="230209"/>
        </a:xfrm>
      </xdr:grpSpPr>
      <xdr:cxnSp macro="">
        <xdr:nvCxnSpPr>
          <xdr:cNvPr id="853" name="Straight Connector 852">
            <a:extLst>
              <a:ext uri="{FF2B5EF4-FFF2-40B4-BE49-F238E27FC236}">
                <a16:creationId xmlns:a16="http://schemas.microsoft.com/office/drawing/2014/main" id="{9B0F8D9A-245E-7539-86F6-E8C31F9F0BE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54" name="Straight Connector 529">
            <a:extLst>
              <a:ext uri="{FF2B5EF4-FFF2-40B4-BE49-F238E27FC236}">
                <a16:creationId xmlns:a16="http://schemas.microsoft.com/office/drawing/2014/main" id="{15DC3915-EFE3-5683-23F4-FD419E97E38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55" name="Straight Connector 531">
            <a:extLst>
              <a:ext uri="{FF2B5EF4-FFF2-40B4-BE49-F238E27FC236}">
                <a16:creationId xmlns:a16="http://schemas.microsoft.com/office/drawing/2014/main" id="{DAF0057E-B21A-6035-9B09-A49DA16E981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56" name="Straight Connector 533">
            <a:extLst>
              <a:ext uri="{FF2B5EF4-FFF2-40B4-BE49-F238E27FC236}">
                <a16:creationId xmlns:a16="http://schemas.microsoft.com/office/drawing/2014/main" id="{B8814031-51D3-093A-8DE9-2D12B3FE7E5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57" name="Straight Connector 535">
            <a:extLst>
              <a:ext uri="{FF2B5EF4-FFF2-40B4-BE49-F238E27FC236}">
                <a16:creationId xmlns:a16="http://schemas.microsoft.com/office/drawing/2014/main" id="{0DAEFBFD-5EB2-22CC-22BC-E2F361CCBD5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58" name="Straight Connector 537">
            <a:extLst>
              <a:ext uri="{FF2B5EF4-FFF2-40B4-BE49-F238E27FC236}">
                <a16:creationId xmlns:a16="http://schemas.microsoft.com/office/drawing/2014/main" id="{B0420700-26C2-3375-0D0B-5065A5DCB00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59" name="Group 1008">
          <a:extLst>
            <a:ext uri="{FF2B5EF4-FFF2-40B4-BE49-F238E27FC236}">
              <a16:creationId xmlns:a16="http://schemas.microsoft.com/office/drawing/2014/main" id="{A3D57A04-7B3A-4857-9912-CD833AF533BF}"/>
            </a:ext>
          </a:extLst>
        </xdr:cNvPr>
        <xdr:cNvGrpSpPr>
          <a:grpSpLocks/>
        </xdr:cNvGrpSpPr>
      </xdr:nvGrpSpPr>
      <xdr:grpSpPr bwMode="auto">
        <a:xfrm>
          <a:off x="1897224" y="9761959"/>
          <a:ext cx="0" cy="108662"/>
          <a:chOff x="5475762" y="47760700"/>
          <a:chExt cx="314325" cy="230209"/>
        </a:xfrm>
      </xdr:grpSpPr>
      <xdr:cxnSp macro="">
        <xdr:nvCxnSpPr>
          <xdr:cNvPr id="860" name="Straight Connector 859">
            <a:extLst>
              <a:ext uri="{FF2B5EF4-FFF2-40B4-BE49-F238E27FC236}">
                <a16:creationId xmlns:a16="http://schemas.microsoft.com/office/drawing/2014/main" id="{91120CC7-E015-3B14-5F22-ADCA4460CA0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61" name="Straight Connector 529">
            <a:extLst>
              <a:ext uri="{FF2B5EF4-FFF2-40B4-BE49-F238E27FC236}">
                <a16:creationId xmlns:a16="http://schemas.microsoft.com/office/drawing/2014/main" id="{F43BDBDB-BF81-DF8B-364D-713329AF886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62" name="Straight Connector 531">
            <a:extLst>
              <a:ext uri="{FF2B5EF4-FFF2-40B4-BE49-F238E27FC236}">
                <a16:creationId xmlns:a16="http://schemas.microsoft.com/office/drawing/2014/main" id="{8DA1A005-AC44-387E-CF36-B1CA3CE5694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63" name="Straight Connector 533">
            <a:extLst>
              <a:ext uri="{FF2B5EF4-FFF2-40B4-BE49-F238E27FC236}">
                <a16:creationId xmlns:a16="http://schemas.microsoft.com/office/drawing/2014/main" id="{EE81F269-C152-B2E9-4AC7-0C2852C9573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64" name="Straight Connector 535">
            <a:extLst>
              <a:ext uri="{FF2B5EF4-FFF2-40B4-BE49-F238E27FC236}">
                <a16:creationId xmlns:a16="http://schemas.microsoft.com/office/drawing/2014/main" id="{EA6447F4-6670-DF4F-533E-D037DA72CF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65" name="Straight Connector 537">
            <a:extLst>
              <a:ext uri="{FF2B5EF4-FFF2-40B4-BE49-F238E27FC236}">
                <a16:creationId xmlns:a16="http://schemas.microsoft.com/office/drawing/2014/main" id="{48FE25E2-0B57-8B19-5E05-A4267D08DC1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66" name="Group 1008">
          <a:extLst>
            <a:ext uri="{FF2B5EF4-FFF2-40B4-BE49-F238E27FC236}">
              <a16:creationId xmlns:a16="http://schemas.microsoft.com/office/drawing/2014/main" id="{95A022A9-6E0C-406C-AD72-CA61AB16CD65}"/>
            </a:ext>
          </a:extLst>
        </xdr:cNvPr>
        <xdr:cNvGrpSpPr>
          <a:grpSpLocks/>
        </xdr:cNvGrpSpPr>
      </xdr:nvGrpSpPr>
      <xdr:grpSpPr bwMode="auto">
        <a:xfrm>
          <a:off x="1897224" y="9761959"/>
          <a:ext cx="0" cy="108662"/>
          <a:chOff x="5475762" y="47760700"/>
          <a:chExt cx="314325" cy="230209"/>
        </a:xfrm>
      </xdr:grpSpPr>
      <xdr:cxnSp macro="">
        <xdr:nvCxnSpPr>
          <xdr:cNvPr id="867" name="Straight Connector 866">
            <a:extLst>
              <a:ext uri="{FF2B5EF4-FFF2-40B4-BE49-F238E27FC236}">
                <a16:creationId xmlns:a16="http://schemas.microsoft.com/office/drawing/2014/main" id="{2A75A0DF-B47B-C0D3-5571-7AA922AC313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68" name="Straight Connector 529">
            <a:extLst>
              <a:ext uri="{FF2B5EF4-FFF2-40B4-BE49-F238E27FC236}">
                <a16:creationId xmlns:a16="http://schemas.microsoft.com/office/drawing/2014/main" id="{568137FC-9418-5A03-0BFA-5A0DB88C5A0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69" name="Straight Connector 531">
            <a:extLst>
              <a:ext uri="{FF2B5EF4-FFF2-40B4-BE49-F238E27FC236}">
                <a16:creationId xmlns:a16="http://schemas.microsoft.com/office/drawing/2014/main" id="{64DB83BA-84AF-767E-97C9-956D9D96F42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70" name="Straight Connector 533">
            <a:extLst>
              <a:ext uri="{FF2B5EF4-FFF2-40B4-BE49-F238E27FC236}">
                <a16:creationId xmlns:a16="http://schemas.microsoft.com/office/drawing/2014/main" id="{5F1C33D0-444E-FE2B-A594-BC29CC820DE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71" name="Straight Connector 535">
            <a:extLst>
              <a:ext uri="{FF2B5EF4-FFF2-40B4-BE49-F238E27FC236}">
                <a16:creationId xmlns:a16="http://schemas.microsoft.com/office/drawing/2014/main" id="{D3140E20-464A-7C2C-929D-BDF707A9F52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72" name="Straight Connector 537">
            <a:extLst>
              <a:ext uri="{FF2B5EF4-FFF2-40B4-BE49-F238E27FC236}">
                <a16:creationId xmlns:a16="http://schemas.microsoft.com/office/drawing/2014/main" id="{D801915C-C06D-1533-FA39-881AB2D7F1D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73" name="Group 1008">
          <a:extLst>
            <a:ext uri="{FF2B5EF4-FFF2-40B4-BE49-F238E27FC236}">
              <a16:creationId xmlns:a16="http://schemas.microsoft.com/office/drawing/2014/main" id="{23B46F42-54AB-49F7-A04A-BBD23EFA7A37}"/>
            </a:ext>
          </a:extLst>
        </xdr:cNvPr>
        <xdr:cNvGrpSpPr>
          <a:grpSpLocks/>
        </xdr:cNvGrpSpPr>
      </xdr:nvGrpSpPr>
      <xdr:grpSpPr bwMode="auto">
        <a:xfrm>
          <a:off x="1897224" y="9761959"/>
          <a:ext cx="0" cy="108662"/>
          <a:chOff x="5475762" y="47760700"/>
          <a:chExt cx="314325" cy="230209"/>
        </a:xfrm>
      </xdr:grpSpPr>
      <xdr:cxnSp macro="">
        <xdr:nvCxnSpPr>
          <xdr:cNvPr id="874" name="Straight Connector 873">
            <a:extLst>
              <a:ext uri="{FF2B5EF4-FFF2-40B4-BE49-F238E27FC236}">
                <a16:creationId xmlns:a16="http://schemas.microsoft.com/office/drawing/2014/main" id="{B93DC5D2-5B28-7509-1681-FCDB4D14AD2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75" name="Straight Connector 529">
            <a:extLst>
              <a:ext uri="{FF2B5EF4-FFF2-40B4-BE49-F238E27FC236}">
                <a16:creationId xmlns:a16="http://schemas.microsoft.com/office/drawing/2014/main" id="{9243406C-C017-DBF4-4F1F-0A7B14C755E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76" name="Straight Connector 531">
            <a:extLst>
              <a:ext uri="{FF2B5EF4-FFF2-40B4-BE49-F238E27FC236}">
                <a16:creationId xmlns:a16="http://schemas.microsoft.com/office/drawing/2014/main" id="{096E6A3C-8DFB-4B86-955F-73F720DFCA3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77" name="Straight Connector 533">
            <a:extLst>
              <a:ext uri="{FF2B5EF4-FFF2-40B4-BE49-F238E27FC236}">
                <a16:creationId xmlns:a16="http://schemas.microsoft.com/office/drawing/2014/main" id="{D1815AC4-A800-5A00-32EC-678A6B51376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78" name="Straight Connector 535">
            <a:extLst>
              <a:ext uri="{FF2B5EF4-FFF2-40B4-BE49-F238E27FC236}">
                <a16:creationId xmlns:a16="http://schemas.microsoft.com/office/drawing/2014/main" id="{03D3F562-5AC7-EBD7-EB47-0DDE456C299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79" name="Straight Connector 537">
            <a:extLst>
              <a:ext uri="{FF2B5EF4-FFF2-40B4-BE49-F238E27FC236}">
                <a16:creationId xmlns:a16="http://schemas.microsoft.com/office/drawing/2014/main" id="{E6A1A99C-93C0-3E09-B647-27B251F7AC7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80" name="Group 1008">
          <a:extLst>
            <a:ext uri="{FF2B5EF4-FFF2-40B4-BE49-F238E27FC236}">
              <a16:creationId xmlns:a16="http://schemas.microsoft.com/office/drawing/2014/main" id="{FC835ED1-16F5-43EB-8697-90ED0355BCAF}"/>
            </a:ext>
          </a:extLst>
        </xdr:cNvPr>
        <xdr:cNvGrpSpPr>
          <a:grpSpLocks/>
        </xdr:cNvGrpSpPr>
      </xdr:nvGrpSpPr>
      <xdr:grpSpPr bwMode="auto">
        <a:xfrm>
          <a:off x="1897224" y="9761959"/>
          <a:ext cx="0" cy="108662"/>
          <a:chOff x="5475762" y="47760700"/>
          <a:chExt cx="314325" cy="230209"/>
        </a:xfrm>
      </xdr:grpSpPr>
      <xdr:cxnSp macro="">
        <xdr:nvCxnSpPr>
          <xdr:cNvPr id="881" name="Straight Connector 880">
            <a:extLst>
              <a:ext uri="{FF2B5EF4-FFF2-40B4-BE49-F238E27FC236}">
                <a16:creationId xmlns:a16="http://schemas.microsoft.com/office/drawing/2014/main" id="{4EA49F5B-5590-9419-ADF1-6DA20278C7D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82" name="Straight Connector 529">
            <a:extLst>
              <a:ext uri="{FF2B5EF4-FFF2-40B4-BE49-F238E27FC236}">
                <a16:creationId xmlns:a16="http://schemas.microsoft.com/office/drawing/2014/main" id="{E950D8CC-4F41-1127-5762-C49E74E1C31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83" name="Straight Connector 531">
            <a:extLst>
              <a:ext uri="{FF2B5EF4-FFF2-40B4-BE49-F238E27FC236}">
                <a16:creationId xmlns:a16="http://schemas.microsoft.com/office/drawing/2014/main" id="{FBA93848-C3A3-C706-6A76-06D666629C8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84" name="Straight Connector 533">
            <a:extLst>
              <a:ext uri="{FF2B5EF4-FFF2-40B4-BE49-F238E27FC236}">
                <a16:creationId xmlns:a16="http://schemas.microsoft.com/office/drawing/2014/main" id="{6262CE58-F799-709A-0C30-0392859B8D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85" name="Straight Connector 535">
            <a:extLst>
              <a:ext uri="{FF2B5EF4-FFF2-40B4-BE49-F238E27FC236}">
                <a16:creationId xmlns:a16="http://schemas.microsoft.com/office/drawing/2014/main" id="{97CB9CD3-6870-D07A-B0A4-6C59B7BAB27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86" name="Straight Connector 537">
            <a:extLst>
              <a:ext uri="{FF2B5EF4-FFF2-40B4-BE49-F238E27FC236}">
                <a16:creationId xmlns:a16="http://schemas.microsoft.com/office/drawing/2014/main" id="{E0456269-D354-CCE6-2DF5-94A3EA4705D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87" name="Group 1008">
          <a:extLst>
            <a:ext uri="{FF2B5EF4-FFF2-40B4-BE49-F238E27FC236}">
              <a16:creationId xmlns:a16="http://schemas.microsoft.com/office/drawing/2014/main" id="{7F8E8CB9-1236-48E2-B355-44AAE82CBE1C}"/>
            </a:ext>
          </a:extLst>
        </xdr:cNvPr>
        <xdr:cNvGrpSpPr>
          <a:grpSpLocks/>
        </xdr:cNvGrpSpPr>
      </xdr:nvGrpSpPr>
      <xdr:grpSpPr bwMode="auto">
        <a:xfrm>
          <a:off x="1897224" y="9761959"/>
          <a:ext cx="0" cy="108662"/>
          <a:chOff x="5475762" y="47760700"/>
          <a:chExt cx="314325" cy="230209"/>
        </a:xfrm>
      </xdr:grpSpPr>
      <xdr:cxnSp macro="">
        <xdr:nvCxnSpPr>
          <xdr:cNvPr id="888" name="Straight Connector 887">
            <a:extLst>
              <a:ext uri="{FF2B5EF4-FFF2-40B4-BE49-F238E27FC236}">
                <a16:creationId xmlns:a16="http://schemas.microsoft.com/office/drawing/2014/main" id="{5FEF46F2-0415-42FD-A066-1DE25E800AF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89" name="Straight Connector 529">
            <a:extLst>
              <a:ext uri="{FF2B5EF4-FFF2-40B4-BE49-F238E27FC236}">
                <a16:creationId xmlns:a16="http://schemas.microsoft.com/office/drawing/2014/main" id="{ADD519DE-2667-E01D-E51E-B84478974BE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90" name="Straight Connector 531">
            <a:extLst>
              <a:ext uri="{FF2B5EF4-FFF2-40B4-BE49-F238E27FC236}">
                <a16:creationId xmlns:a16="http://schemas.microsoft.com/office/drawing/2014/main" id="{67F6E11E-DBDF-10BB-026D-B4942BC8833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91" name="Straight Connector 533">
            <a:extLst>
              <a:ext uri="{FF2B5EF4-FFF2-40B4-BE49-F238E27FC236}">
                <a16:creationId xmlns:a16="http://schemas.microsoft.com/office/drawing/2014/main" id="{CEA574F1-5AE2-91BF-5727-40339BAA2A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92" name="Straight Connector 535">
            <a:extLst>
              <a:ext uri="{FF2B5EF4-FFF2-40B4-BE49-F238E27FC236}">
                <a16:creationId xmlns:a16="http://schemas.microsoft.com/office/drawing/2014/main" id="{5C5908EF-5D15-B0F4-6DDF-51C71C757A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93" name="Straight Connector 537">
            <a:extLst>
              <a:ext uri="{FF2B5EF4-FFF2-40B4-BE49-F238E27FC236}">
                <a16:creationId xmlns:a16="http://schemas.microsoft.com/office/drawing/2014/main" id="{98575048-4D22-D9B5-432E-27DCA23A4AF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94" name="Group 1008">
          <a:extLst>
            <a:ext uri="{FF2B5EF4-FFF2-40B4-BE49-F238E27FC236}">
              <a16:creationId xmlns:a16="http://schemas.microsoft.com/office/drawing/2014/main" id="{C2EFAEB7-4C27-4A99-BEEB-D283C93A7309}"/>
            </a:ext>
          </a:extLst>
        </xdr:cNvPr>
        <xdr:cNvGrpSpPr>
          <a:grpSpLocks/>
        </xdr:cNvGrpSpPr>
      </xdr:nvGrpSpPr>
      <xdr:grpSpPr bwMode="auto">
        <a:xfrm>
          <a:off x="1897224" y="9761959"/>
          <a:ext cx="0" cy="108662"/>
          <a:chOff x="5475762" y="47760700"/>
          <a:chExt cx="314325" cy="230209"/>
        </a:xfrm>
      </xdr:grpSpPr>
      <xdr:cxnSp macro="">
        <xdr:nvCxnSpPr>
          <xdr:cNvPr id="895" name="Straight Connector 894">
            <a:extLst>
              <a:ext uri="{FF2B5EF4-FFF2-40B4-BE49-F238E27FC236}">
                <a16:creationId xmlns:a16="http://schemas.microsoft.com/office/drawing/2014/main" id="{9A76ED18-2E8C-3783-BBE9-BA33BB62867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96" name="Straight Connector 529">
            <a:extLst>
              <a:ext uri="{FF2B5EF4-FFF2-40B4-BE49-F238E27FC236}">
                <a16:creationId xmlns:a16="http://schemas.microsoft.com/office/drawing/2014/main" id="{88E54F6E-C042-E6E1-7503-17CFDA1B0EC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97" name="Straight Connector 531">
            <a:extLst>
              <a:ext uri="{FF2B5EF4-FFF2-40B4-BE49-F238E27FC236}">
                <a16:creationId xmlns:a16="http://schemas.microsoft.com/office/drawing/2014/main" id="{09B91463-A950-BD77-DF83-1C6BEA0382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98" name="Straight Connector 533">
            <a:extLst>
              <a:ext uri="{FF2B5EF4-FFF2-40B4-BE49-F238E27FC236}">
                <a16:creationId xmlns:a16="http://schemas.microsoft.com/office/drawing/2014/main" id="{5277C822-8678-A855-D9F7-2D362DBC41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99" name="Straight Connector 535">
            <a:extLst>
              <a:ext uri="{FF2B5EF4-FFF2-40B4-BE49-F238E27FC236}">
                <a16:creationId xmlns:a16="http://schemas.microsoft.com/office/drawing/2014/main" id="{98459E73-51E0-0E3C-4A1A-FCE067F8FD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00" name="Straight Connector 537">
            <a:extLst>
              <a:ext uri="{FF2B5EF4-FFF2-40B4-BE49-F238E27FC236}">
                <a16:creationId xmlns:a16="http://schemas.microsoft.com/office/drawing/2014/main" id="{F3C9A09B-A626-C415-A729-600446523C8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01" name="Group 1008">
          <a:extLst>
            <a:ext uri="{FF2B5EF4-FFF2-40B4-BE49-F238E27FC236}">
              <a16:creationId xmlns:a16="http://schemas.microsoft.com/office/drawing/2014/main" id="{2295E89B-B2DB-4524-99FA-03F9371BC028}"/>
            </a:ext>
          </a:extLst>
        </xdr:cNvPr>
        <xdr:cNvGrpSpPr>
          <a:grpSpLocks/>
        </xdr:cNvGrpSpPr>
      </xdr:nvGrpSpPr>
      <xdr:grpSpPr bwMode="auto">
        <a:xfrm>
          <a:off x="1897224" y="9761959"/>
          <a:ext cx="0" cy="108662"/>
          <a:chOff x="5475762" y="47760700"/>
          <a:chExt cx="314325" cy="230209"/>
        </a:xfrm>
      </xdr:grpSpPr>
      <xdr:cxnSp macro="">
        <xdr:nvCxnSpPr>
          <xdr:cNvPr id="902" name="Straight Connector 901">
            <a:extLst>
              <a:ext uri="{FF2B5EF4-FFF2-40B4-BE49-F238E27FC236}">
                <a16:creationId xmlns:a16="http://schemas.microsoft.com/office/drawing/2014/main" id="{C2FE7C20-701E-B5CD-1790-0617ED9351C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03" name="Straight Connector 529">
            <a:extLst>
              <a:ext uri="{FF2B5EF4-FFF2-40B4-BE49-F238E27FC236}">
                <a16:creationId xmlns:a16="http://schemas.microsoft.com/office/drawing/2014/main" id="{8F4F7DFA-2AB0-0125-1E38-9D36446EF8E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04" name="Straight Connector 531">
            <a:extLst>
              <a:ext uri="{FF2B5EF4-FFF2-40B4-BE49-F238E27FC236}">
                <a16:creationId xmlns:a16="http://schemas.microsoft.com/office/drawing/2014/main" id="{0F74F923-C758-7CF6-A0BA-01A06F6FC1D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05" name="Straight Connector 533">
            <a:extLst>
              <a:ext uri="{FF2B5EF4-FFF2-40B4-BE49-F238E27FC236}">
                <a16:creationId xmlns:a16="http://schemas.microsoft.com/office/drawing/2014/main" id="{5CE45162-C64E-635A-1003-777250173B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06" name="Straight Connector 535">
            <a:extLst>
              <a:ext uri="{FF2B5EF4-FFF2-40B4-BE49-F238E27FC236}">
                <a16:creationId xmlns:a16="http://schemas.microsoft.com/office/drawing/2014/main" id="{241ABBC8-CA4F-E102-0808-4CD0086C8A0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07" name="Straight Connector 537">
            <a:extLst>
              <a:ext uri="{FF2B5EF4-FFF2-40B4-BE49-F238E27FC236}">
                <a16:creationId xmlns:a16="http://schemas.microsoft.com/office/drawing/2014/main" id="{CEF0977B-9B4D-31DE-CD06-187529E655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08" name="Group 1008">
          <a:extLst>
            <a:ext uri="{FF2B5EF4-FFF2-40B4-BE49-F238E27FC236}">
              <a16:creationId xmlns:a16="http://schemas.microsoft.com/office/drawing/2014/main" id="{E83C031C-DB8A-4114-BF7A-AD31C65B307A}"/>
            </a:ext>
          </a:extLst>
        </xdr:cNvPr>
        <xdr:cNvGrpSpPr>
          <a:grpSpLocks/>
        </xdr:cNvGrpSpPr>
      </xdr:nvGrpSpPr>
      <xdr:grpSpPr bwMode="auto">
        <a:xfrm>
          <a:off x="1897224" y="9761959"/>
          <a:ext cx="0" cy="108662"/>
          <a:chOff x="5475762" y="47760700"/>
          <a:chExt cx="314325" cy="230209"/>
        </a:xfrm>
      </xdr:grpSpPr>
      <xdr:cxnSp macro="">
        <xdr:nvCxnSpPr>
          <xdr:cNvPr id="909" name="Straight Connector 908">
            <a:extLst>
              <a:ext uri="{FF2B5EF4-FFF2-40B4-BE49-F238E27FC236}">
                <a16:creationId xmlns:a16="http://schemas.microsoft.com/office/drawing/2014/main" id="{47025F7D-D47B-0952-712B-732874F04E4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10" name="Straight Connector 529">
            <a:extLst>
              <a:ext uri="{FF2B5EF4-FFF2-40B4-BE49-F238E27FC236}">
                <a16:creationId xmlns:a16="http://schemas.microsoft.com/office/drawing/2014/main" id="{19C58CE9-2C1E-DDF7-5A68-E76DD73EC92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11" name="Straight Connector 531">
            <a:extLst>
              <a:ext uri="{FF2B5EF4-FFF2-40B4-BE49-F238E27FC236}">
                <a16:creationId xmlns:a16="http://schemas.microsoft.com/office/drawing/2014/main" id="{12EFB86F-6CD8-2A01-3B5B-6BF4090304E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12" name="Straight Connector 533">
            <a:extLst>
              <a:ext uri="{FF2B5EF4-FFF2-40B4-BE49-F238E27FC236}">
                <a16:creationId xmlns:a16="http://schemas.microsoft.com/office/drawing/2014/main" id="{33558684-324F-959C-F899-8152E952260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13" name="Straight Connector 535">
            <a:extLst>
              <a:ext uri="{FF2B5EF4-FFF2-40B4-BE49-F238E27FC236}">
                <a16:creationId xmlns:a16="http://schemas.microsoft.com/office/drawing/2014/main" id="{D35D7100-DC13-8FE3-D1FD-8860F8DDE79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14" name="Straight Connector 537">
            <a:extLst>
              <a:ext uri="{FF2B5EF4-FFF2-40B4-BE49-F238E27FC236}">
                <a16:creationId xmlns:a16="http://schemas.microsoft.com/office/drawing/2014/main" id="{C8BF38FB-8CEB-C382-3BB5-70B7A45CA77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15" name="Group 1008">
          <a:extLst>
            <a:ext uri="{FF2B5EF4-FFF2-40B4-BE49-F238E27FC236}">
              <a16:creationId xmlns:a16="http://schemas.microsoft.com/office/drawing/2014/main" id="{2195226E-1FE3-429F-B68D-AA2BB7F93A70}"/>
            </a:ext>
          </a:extLst>
        </xdr:cNvPr>
        <xdr:cNvGrpSpPr>
          <a:grpSpLocks/>
        </xdr:cNvGrpSpPr>
      </xdr:nvGrpSpPr>
      <xdr:grpSpPr bwMode="auto">
        <a:xfrm>
          <a:off x="1897224" y="9761959"/>
          <a:ext cx="0" cy="108662"/>
          <a:chOff x="5475762" y="47760700"/>
          <a:chExt cx="314325" cy="230209"/>
        </a:xfrm>
      </xdr:grpSpPr>
      <xdr:cxnSp macro="">
        <xdr:nvCxnSpPr>
          <xdr:cNvPr id="916" name="Straight Connector 915">
            <a:extLst>
              <a:ext uri="{FF2B5EF4-FFF2-40B4-BE49-F238E27FC236}">
                <a16:creationId xmlns:a16="http://schemas.microsoft.com/office/drawing/2014/main" id="{BB0F8510-FA02-2BB5-D3A0-F2CC2E294B0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17" name="Straight Connector 529">
            <a:extLst>
              <a:ext uri="{FF2B5EF4-FFF2-40B4-BE49-F238E27FC236}">
                <a16:creationId xmlns:a16="http://schemas.microsoft.com/office/drawing/2014/main" id="{DA003D83-E9DF-E380-B31A-AE70474C135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18" name="Straight Connector 531">
            <a:extLst>
              <a:ext uri="{FF2B5EF4-FFF2-40B4-BE49-F238E27FC236}">
                <a16:creationId xmlns:a16="http://schemas.microsoft.com/office/drawing/2014/main" id="{60B3F295-9BCA-2B49-9149-B39CEC62B66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19" name="Straight Connector 533">
            <a:extLst>
              <a:ext uri="{FF2B5EF4-FFF2-40B4-BE49-F238E27FC236}">
                <a16:creationId xmlns:a16="http://schemas.microsoft.com/office/drawing/2014/main" id="{03A6C0A4-3B86-9522-B936-8A6960318E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20" name="Straight Connector 535">
            <a:extLst>
              <a:ext uri="{FF2B5EF4-FFF2-40B4-BE49-F238E27FC236}">
                <a16:creationId xmlns:a16="http://schemas.microsoft.com/office/drawing/2014/main" id="{BEE0840E-3FEA-4648-A82F-F0E6FE6C0C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21" name="Straight Connector 537">
            <a:extLst>
              <a:ext uri="{FF2B5EF4-FFF2-40B4-BE49-F238E27FC236}">
                <a16:creationId xmlns:a16="http://schemas.microsoft.com/office/drawing/2014/main" id="{DCC1F22F-8771-34E7-533D-1D009742D32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22" name="Group 1008">
          <a:extLst>
            <a:ext uri="{FF2B5EF4-FFF2-40B4-BE49-F238E27FC236}">
              <a16:creationId xmlns:a16="http://schemas.microsoft.com/office/drawing/2014/main" id="{56F75AA7-328B-4107-A375-4AE8BFFC9E37}"/>
            </a:ext>
          </a:extLst>
        </xdr:cNvPr>
        <xdr:cNvGrpSpPr>
          <a:grpSpLocks/>
        </xdr:cNvGrpSpPr>
      </xdr:nvGrpSpPr>
      <xdr:grpSpPr bwMode="auto">
        <a:xfrm>
          <a:off x="1897224" y="9761959"/>
          <a:ext cx="0" cy="108662"/>
          <a:chOff x="5475762" y="47760700"/>
          <a:chExt cx="314325" cy="230209"/>
        </a:xfrm>
      </xdr:grpSpPr>
      <xdr:cxnSp macro="">
        <xdr:nvCxnSpPr>
          <xdr:cNvPr id="923" name="Straight Connector 922">
            <a:extLst>
              <a:ext uri="{FF2B5EF4-FFF2-40B4-BE49-F238E27FC236}">
                <a16:creationId xmlns:a16="http://schemas.microsoft.com/office/drawing/2014/main" id="{4899019A-3040-9805-C79D-BC6825B6E01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24" name="Straight Connector 529">
            <a:extLst>
              <a:ext uri="{FF2B5EF4-FFF2-40B4-BE49-F238E27FC236}">
                <a16:creationId xmlns:a16="http://schemas.microsoft.com/office/drawing/2014/main" id="{06E619DD-DE87-DA8B-BD39-7FE9B98512B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25" name="Straight Connector 531">
            <a:extLst>
              <a:ext uri="{FF2B5EF4-FFF2-40B4-BE49-F238E27FC236}">
                <a16:creationId xmlns:a16="http://schemas.microsoft.com/office/drawing/2014/main" id="{8FC86625-2E95-3BF5-C44E-57F2301C9F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26" name="Straight Connector 533">
            <a:extLst>
              <a:ext uri="{FF2B5EF4-FFF2-40B4-BE49-F238E27FC236}">
                <a16:creationId xmlns:a16="http://schemas.microsoft.com/office/drawing/2014/main" id="{1DE60129-0CEF-90C1-6B25-404A1BF3941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27" name="Straight Connector 535">
            <a:extLst>
              <a:ext uri="{FF2B5EF4-FFF2-40B4-BE49-F238E27FC236}">
                <a16:creationId xmlns:a16="http://schemas.microsoft.com/office/drawing/2014/main" id="{504E5928-365F-7ACD-026B-950FAB35B1B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28" name="Straight Connector 537">
            <a:extLst>
              <a:ext uri="{FF2B5EF4-FFF2-40B4-BE49-F238E27FC236}">
                <a16:creationId xmlns:a16="http://schemas.microsoft.com/office/drawing/2014/main" id="{22DA4A7B-4E17-9584-971C-F7C9573220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29" name="Group 1008">
          <a:extLst>
            <a:ext uri="{FF2B5EF4-FFF2-40B4-BE49-F238E27FC236}">
              <a16:creationId xmlns:a16="http://schemas.microsoft.com/office/drawing/2014/main" id="{6C22E4D6-8F6D-47D6-B562-83CAA580E57E}"/>
            </a:ext>
          </a:extLst>
        </xdr:cNvPr>
        <xdr:cNvGrpSpPr>
          <a:grpSpLocks/>
        </xdr:cNvGrpSpPr>
      </xdr:nvGrpSpPr>
      <xdr:grpSpPr bwMode="auto">
        <a:xfrm>
          <a:off x="1897224" y="9761959"/>
          <a:ext cx="0" cy="108662"/>
          <a:chOff x="5475762" y="47760700"/>
          <a:chExt cx="314325" cy="230209"/>
        </a:xfrm>
      </xdr:grpSpPr>
      <xdr:cxnSp macro="">
        <xdr:nvCxnSpPr>
          <xdr:cNvPr id="930" name="Straight Connector 929">
            <a:extLst>
              <a:ext uri="{FF2B5EF4-FFF2-40B4-BE49-F238E27FC236}">
                <a16:creationId xmlns:a16="http://schemas.microsoft.com/office/drawing/2014/main" id="{362414EC-A538-0DE2-8A24-B1C421C9563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31" name="Straight Connector 529">
            <a:extLst>
              <a:ext uri="{FF2B5EF4-FFF2-40B4-BE49-F238E27FC236}">
                <a16:creationId xmlns:a16="http://schemas.microsoft.com/office/drawing/2014/main" id="{73BE96A6-58FE-6506-FF08-DB9BFF335F7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32" name="Straight Connector 531">
            <a:extLst>
              <a:ext uri="{FF2B5EF4-FFF2-40B4-BE49-F238E27FC236}">
                <a16:creationId xmlns:a16="http://schemas.microsoft.com/office/drawing/2014/main" id="{940F990E-8682-31B3-8C3B-E1231C341E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33" name="Straight Connector 533">
            <a:extLst>
              <a:ext uri="{FF2B5EF4-FFF2-40B4-BE49-F238E27FC236}">
                <a16:creationId xmlns:a16="http://schemas.microsoft.com/office/drawing/2014/main" id="{E3B70BE2-A406-BB95-7157-5B77CF6ED5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34" name="Straight Connector 535">
            <a:extLst>
              <a:ext uri="{FF2B5EF4-FFF2-40B4-BE49-F238E27FC236}">
                <a16:creationId xmlns:a16="http://schemas.microsoft.com/office/drawing/2014/main" id="{D894B22C-CB78-373F-0ACE-B42598AB9BD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35" name="Straight Connector 537">
            <a:extLst>
              <a:ext uri="{FF2B5EF4-FFF2-40B4-BE49-F238E27FC236}">
                <a16:creationId xmlns:a16="http://schemas.microsoft.com/office/drawing/2014/main" id="{9A1D2FD7-F1E2-3FD1-9A06-DA1039EA83D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36" name="Group 1008">
          <a:extLst>
            <a:ext uri="{FF2B5EF4-FFF2-40B4-BE49-F238E27FC236}">
              <a16:creationId xmlns:a16="http://schemas.microsoft.com/office/drawing/2014/main" id="{9730D4C8-7B0C-424D-8F32-BF4DFB58B506}"/>
            </a:ext>
          </a:extLst>
        </xdr:cNvPr>
        <xdr:cNvGrpSpPr>
          <a:grpSpLocks/>
        </xdr:cNvGrpSpPr>
      </xdr:nvGrpSpPr>
      <xdr:grpSpPr bwMode="auto">
        <a:xfrm>
          <a:off x="1897224" y="9761959"/>
          <a:ext cx="0" cy="108662"/>
          <a:chOff x="5475762" y="47760700"/>
          <a:chExt cx="314325" cy="230209"/>
        </a:xfrm>
      </xdr:grpSpPr>
      <xdr:cxnSp macro="">
        <xdr:nvCxnSpPr>
          <xdr:cNvPr id="937" name="Straight Connector 936">
            <a:extLst>
              <a:ext uri="{FF2B5EF4-FFF2-40B4-BE49-F238E27FC236}">
                <a16:creationId xmlns:a16="http://schemas.microsoft.com/office/drawing/2014/main" id="{7BF380BF-B228-0D2F-F7CF-B4C205A2058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38" name="Straight Connector 529">
            <a:extLst>
              <a:ext uri="{FF2B5EF4-FFF2-40B4-BE49-F238E27FC236}">
                <a16:creationId xmlns:a16="http://schemas.microsoft.com/office/drawing/2014/main" id="{27320469-384F-1C83-96C0-E7DF10D28D4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39" name="Straight Connector 531">
            <a:extLst>
              <a:ext uri="{FF2B5EF4-FFF2-40B4-BE49-F238E27FC236}">
                <a16:creationId xmlns:a16="http://schemas.microsoft.com/office/drawing/2014/main" id="{6B4C88DD-961C-A0BF-F8A1-B396C48640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40" name="Straight Connector 533">
            <a:extLst>
              <a:ext uri="{FF2B5EF4-FFF2-40B4-BE49-F238E27FC236}">
                <a16:creationId xmlns:a16="http://schemas.microsoft.com/office/drawing/2014/main" id="{FF6FEF21-9E60-CCE3-89AB-7F96B6A6FA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41" name="Straight Connector 535">
            <a:extLst>
              <a:ext uri="{FF2B5EF4-FFF2-40B4-BE49-F238E27FC236}">
                <a16:creationId xmlns:a16="http://schemas.microsoft.com/office/drawing/2014/main" id="{AFC3A73D-C2F1-D22C-61D3-4752AF7DCD4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42" name="Straight Connector 537">
            <a:extLst>
              <a:ext uri="{FF2B5EF4-FFF2-40B4-BE49-F238E27FC236}">
                <a16:creationId xmlns:a16="http://schemas.microsoft.com/office/drawing/2014/main" id="{B8E1440F-9160-5301-EA88-7AD0C0FA38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43" name="Group 1008">
          <a:extLst>
            <a:ext uri="{FF2B5EF4-FFF2-40B4-BE49-F238E27FC236}">
              <a16:creationId xmlns:a16="http://schemas.microsoft.com/office/drawing/2014/main" id="{8D801F03-CFB1-4237-95CC-6EFC7C2E782C}"/>
            </a:ext>
          </a:extLst>
        </xdr:cNvPr>
        <xdr:cNvGrpSpPr>
          <a:grpSpLocks/>
        </xdr:cNvGrpSpPr>
      </xdr:nvGrpSpPr>
      <xdr:grpSpPr bwMode="auto">
        <a:xfrm>
          <a:off x="1897224" y="9761959"/>
          <a:ext cx="0" cy="108662"/>
          <a:chOff x="5475762" y="47760700"/>
          <a:chExt cx="314325" cy="230209"/>
        </a:xfrm>
      </xdr:grpSpPr>
      <xdr:cxnSp macro="">
        <xdr:nvCxnSpPr>
          <xdr:cNvPr id="944" name="Straight Connector 943">
            <a:extLst>
              <a:ext uri="{FF2B5EF4-FFF2-40B4-BE49-F238E27FC236}">
                <a16:creationId xmlns:a16="http://schemas.microsoft.com/office/drawing/2014/main" id="{9287FB98-31ED-D88E-0F6D-40A3BA334A1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45" name="Straight Connector 529">
            <a:extLst>
              <a:ext uri="{FF2B5EF4-FFF2-40B4-BE49-F238E27FC236}">
                <a16:creationId xmlns:a16="http://schemas.microsoft.com/office/drawing/2014/main" id="{1F056516-8154-19A1-467E-78A9CFBDB53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46" name="Straight Connector 531">
            <a:extLst>
              <a:ext uri="{FF2B5EF4-FFF2-40B4-BE49-F238E27FC236}">
                <a16:creationId xmlns:a16="http://schemas.microsoft.com/office/drawing/2014/main" id="{81F6581B-063C-7300-CE89-59D4E06FD0C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47" name="Straight Connector 533">
            <a:extLst>
              <a:ext uri="{FF2B5EF4-FFF2-40B4-BE49-F238E27FC236}">
                <a16:creationId xmlns:a16="http://schemas.microsoft.com/office/drawing/2014/main" id="{8E404740-EB6E-5392-8960-75FADBC002E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48" name="Straight Connector 535">
            <a:extLst>
              <a:ext uri="{FF2B5EF4-FFF2-40B4-BE49-F238E27FC236}">
                <a16:creationId xmlns:a16="http://schemas.microsoft.com/office/drawing/2014/main" id="{7ECCFA2B-AAE4-1548-C41E-5E6CCC0C72E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49" name="Straight Connector 537">
            <a:extLst>
              <a:ext uri="{FF2B5EF4-FFF2-40B4-BE49-F238E27FC236}">
                <a16:creationId xmlns:a16="http://schemas.microsoft.com/office/drawing/2014/main" id="{8066808F-9D57-DD9D-E324-C660797BE85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50" name="Group 1008">
          <a:extLst>
            <a:ext uri="{FF2B5EF4-FFF2-40B4-BE49-F238E27FC236}">
              <a16:creationId xmlns:a16="http://schemas.microsoft.com/office/drawing/2014/main" id="{C675A9D0-1CAD-4535-B692-C11C9D54C675}"/>
            </a:ext>
          </a:extLst>
        </xdr:cNvPr>
        <xdr:cNvGrpSpPr>
          <a:grpSpLocks/>
        </xdr:cNvGrpSpPr>
      </xdr:nvGrpSpPr>
      <xdr:grpSpPr bwMode="auto">
        <a:xfrm>
          <a:off x="1897224" y="9761959"/>
          <a:ext cx="0" cy="108662"/>
          <a:chOff x="5475762" y="47760700"/>
          <a:chExt cx="314325" cy="230209"/>
        </a:xfrm>
      </xdr:grpSpPr>
      <xdr:cxnSp macro="">
        <xdr:nvCxnSpPr>
          <xdr:cNvPr id="951" name="Straight Connector 950">
            <a:extLst>
              <a:ext uri="{FF2B5EF4-FFF2-40B4-BE49-F238E27FC236}">
                <a16:creationId xmlns:a16="http://schemas.microsoft.com/office/drawing/2014/main" id="{D3648614-D9DF-362A-738B-0E4DBCC274B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52" name="Straight Connector 529">
            <a:extLst>
              <a:ext uri="{FF2B5EF4-FFF2-40B4-BE49-F238E27FC236}">
                <a16:creationId xmlns:a16="http://schemas.microsoft.com/office/drawing/2014/main" id="{E3A83233-13BA-5BC8-F0B6-420312099C5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53" name="Straight Connector 531">
            <a:extLst>
              <a:ext uri="{FF2B5EF4-FFF2-40B4-BE49-F238E27FC236}">
                <a16:creationId xmlns:a16="http://schemas.microsoft.com/office/drawing/2014/main" id="{4BB5FA66-784D-AE69-2D3D-D164C3BDFC4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54" name="Straight Connector 533">
            <a:extLst>
              <a:ext uri="{FF2B5EF4-FFF2-40B4-BE49-F238E27FC236}">
                <a16:creationId xmlns:a16="http://schemas.microsoft.com/office/drawing/2014/main" id="{089C34A8-9F99-B952-81EF-07DBDDDED27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55" name="Straight Connector 535">
            <a:extLst>
              <a:ext uri="{FF2B5EF4-FFF2-40B4-BE49-F238E27FC236}">
                <a16:creationId xmlns:a16="http://schemas.microsoft.com/office/drawing/2014/main" id="{BB9895C7-BF17-CBE4-8168-D8F82406DBF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56" name="Straight Connector 537">
            <a:extLst>
              <a:ext uri="{FF2B5EF4-FFF2-40B4-BE49-F238E27FC236}">
                <a16:creationId xmlns:a16="http://schemas.microsoft.com/office/drawing/2014/main" id="{CA1278E0-F27B-7669-8D5D-1125AA3BDD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57" name="Group 1008">
          <a:extLst>
            <a:ext uri="{FF2B5EF4-FFF2-40B4-BE49-F238E27FC236}">
              <a16:creationId xmlns:a16="http://schemas.microsoft.com/office/drawing/2014/main" id="{6BCC6E4F-58EA-432B-9409-DBDFAE3FB75D}"/>
            </a:ext>
          </a:extLst>
        </xdr:cNvPr>
        <xdr:cNvGrpSpPr>
          <a:grpSpLocks/>
        </xdr:cNvGrpSpPr>
      </xdr:nvGrpSpPr>
      <xdr:grpSpPr bwMode="auto">
        <a:xfrm>
          <a:off x="1897224" y="9761959"/>
          <a:ext cx="0" cy="108662"/>
          <a:chOff x="5475762" y="47760700"/>
          <a:chExt cx="314325" cy="230209"/>
        </a:xfrm>
      </xdr:grpSpPr>
      <xdr:cxnSp macro="">
        <xdr:nvCxnSpPr>
          <xdr:cNvPr id="958" name="Straight Connector 957">
            <a:extLst>
              <a:ext uri="{FF2B5EF4-FFF2-40B4-BE49-F238E27FC236}">
                <a16:creationId xmlns:a16="http://schemas.microsoft.com/office/drawing/2014/main" id="{280ECA36-8E38-F815-EE91-03080C4F43B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59" name="Straight Connector 529">
            <a:extLst>
              <a:ext uri="{FF2B5EF4-FFF2-40B4-BE49-F238E27FC236}">
                <a16:creationId xmlns:a16="http://schemas.microsoft.com/office/drawing/2014/main" id="{C32B1044-8AA1-3C11-82D0-80281DA806D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60" name="Straight Connector 531">
            <a:extLst>
              <a:ext uri="{FF2B5EF4-FFF2-40B4-BE49-F238E27FC236}">
                <a16:creationId xmlns:a16="http://schemas.microsoft.com/office/drawing/2014/main" id="{8CA18B4F-62E2-DA89-F8D7-736D979D8FA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61" name="Straight Connector 533">
            <a:extLst>
              <a:ext uri="{FF2B5EF4-FFF2-40B4-BE49-F238E27FC236}">
                <a16:creationId xmlns:a16="http://schemas.microsoft.com/office/drawing/2014/main" id="{5A4D9182-BE4D-8DC1-A15F-EBD49810EC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62" name="Straight Connector 535">
            <a:extLst>
              <a:ext uri="{FF2B5EF4-FFF2-40B4-BE49-F238E27FC236}">
                <a16:creationId xmlns:a16="http://schemas.microsoft.com/office/drawing/2014/main" id="{2A837816-2193-3104-3CFF-F29899C87A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63" name="Straight Connector 537">
            <a:extLst>
              <a:ext uri="{FF2B5EF4-FFF2-40B4-BE49-F238E27FC236}">
                <a16:creationId xmlns:a16="http://schemas.microsoft.com/office/drawing/2014/main" id="{54A80672-63FB-6FA9-B400-01E04B3B662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64" name="Group 1008">
          <a:extLst>
            <a:ext uri="{FF2B5EF4-FFF2-40B4-BE49-F238E27FC236}">
              <a16:creationId xmlns:a16="http://schemas.microsoft.com/office/drawing/2014/main" id="{CE9BE5E3-E4AD-4247-A099-2908A34CB713}"/>
            </a:ext>
          </a:extLst>
        </xdr:cNvPr>
        <xdr:cNvGrpSpPr>
          <a:grpSpLocks/>
        </xdr:cNvGrpSpPr>
      </xdr:nvGrpSpPr>
      <xdr:grpSpPr bwMode="auto">
        <a:xfrm>
          <a:off x="1897224" y="9761959"/>
          <a:ext cx="0" cy="108662"/>
          <a:chOff x="5475762" y="47760700"/>
          <a:chExt cx="314325" cy="230209"/>
        </a:xfrm>
      </xdr:grpSpPr>
      <xdr:cxnSp macro="">
        <xdr:nvCxnSpPr>
          <xdr:cNvPr id="965" name="Straight Connector 964">
            <a:extLst>
              <a:ext uri="{FF2B5EF4-FFF2-40B4-BE49-F238E27FC236}">
                <a16:creationId xmlns:a16="http://schemas.microsoft.com/office/drawing/2014/main" id="{FC02D34F-2C90-3B12-499A-5D30C447063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66" name="Straight Connector 529">
            <a:extLst>
              <a:ext uri="{FF2B5EF4-FFF2-40B4-BE49-F238E27FC236}">
                <a16:creationId xmlns:a16="http://schemas.microsoft.com/office/drawing/2014/main" id="{02BC77D0-CCD6-3727-8BB5-F0BB0C8BBD7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67" name="Straight Connector 531">
            <a:extLst>
              <a:ext uri="{FF2B5EF4-FFF2-40B4-BE49-F238E27FC236}">
                <a16:creationId xmlns:a16="http://schemas.microsoft.com/office/drawing/2014/main" id="{02526D79-44E6-1FA2-C382-0796C176492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68" name="Straight Connector 533">
            <a:extLst>
              <a:ext uri="{FF2B5EF4-FFF2-40B4-BE49-F238E27FC236}">
                <a16:creationId xmlns:a16="http://schemas.microsoft.com/office/drawing/2014/main" id="{17357B4C-F3F6-5F54-D8AF-73D6B89D066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69" name="Straight Connector 535">
            <a:extLst>
              <a:ext uri="{FF2B5EF4-FFF2-40B4-BE49-F238E27FC236}">
                <a16:creationId xmlns:a16="http://schemas.microsoft.com/office/drawing/2014/main" id="{7B7DF294-B312-B1D0-18B1-8952311BEC5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70" name="Straight Connector 537">
            <a:extLst>
              <a:ext uri="{FF2B5EF4-FFF2-40B4-BE49-F238E27FC236}">
                <a16:creationId xmlns:a16="http://schemas.microsoft.com/office/drawing/2014/main" id="{022B3A62-A531-3A57-3D25-9C963AA4F67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71" name="Group 1008">
          <a:extLst>
            <a:ext uri="{FF2B5EF4-FFF2-40B4-BE49-F238E27FC236}">
              <a16:creationId xmlns:a16="http://schemas.microsoft.com/office/drawing/2014/main" id="{E388F642-B355-4CF3-80BB-7D5BF1C38850}"/>
            </a:ext>
          </a:extLst>
        </xdr:cNvPr>
        <xdr:cNvGrpSpPr>
          <a:grpSpLocks/>
        </xdr:cNvGrpSpPr>
      </xdr:nvGrpSpPr>
      <xdr:grpSpPr bwMode="auto">
        <a:xfrm>
          <a:off x="1897224" y="9761959"/>
          <a:ext cx="0" cy="108662"/>
          <a:chOff x="5475762" y="47760700"/>
          <a:chExt cx="314325" cy="230209"/>
        </a:xfrm>
      </xdr:grpSpPr>
      <xdr:cxnSp macro="">
        <xdr:nvCxnSpPr>
          <xdr:cNvPr id="972" name="Straight Connector 971">
            <a:extLst>
              <a:ext uri="{FF2B5EF4-FFF2-40B4-BE49-F238E27FC236}">
                <a16:creationId xmlns:a16="http://schemas.microsoft.com/office/drawing/2014/main" id="{47836BF4-0852-A5AB-27D9-B8F5EE9FA43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73" name="Straight Connector 529">
            <a:extLst>
              <a:ext uri="{FF2B5EF4-FFF2-40B4-BE49-F238E27FC236}">
                <a16:creationId xmlns:a16="http://schemas.microsoft.com/office/drawing/2014/main" id="{12605F8B-B90C-67D7-1D70-6928D38BF43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74" name="Straight Connector 531">
            <a:extLst>
              <a:ext uri="{FF2B5EF4-FFF2-40B4-BE49-F238E27FC236}">
                <a16:creationId xmlns:a16="http://schemas.microsoft.com/office/drawing/2014/main" id="{E0E4F809-D324-80D4-6C6C-0DA6EC9739A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75" name="Straight Connector 533">
            <a:extLst>
              <a:ext uri="{FF2B5EF4-FFF2-40B4-BE49-F238E27FC236}">
                <a16:creationId xmlns:a16="http://schemas.microsoft.com/office/drawing/2014/main" id="{569F7700-330F-F4BC-583A-FBBE3C2EC69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76" name="Straight Connector 535">
            <a:extLst>
              <a:ext uri="{FF2B5EF4-FFF2-40B4-BE49-F238E27FC236}">
                <a16:creationId xmlns:a16="http://schemas.microsoft.com/office/drawing/2014/main" id="{FB365D81-74DC-30E4-8ADB-B637963B10D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77" name="Straight Connector 537">
            <a:extLst>
              <a:ext uri="{FF2B5EF4-FFF2-40B4-BE49-F238E27FC236}">
                <a16:creationId xmlns:a16="http://schemas.microsoft.com/office/drawing/2014/main" id="{8B97B6F6-62B1-D14A-B7B0-8A258F9F9D2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78" name="Group 1008">
          <a:extLst>
            <a:ext uri="{FF2B5EF4-FFF2-40B4-BE49-F238E27FC236}">
              <a16:creationId xmlns:a16="http://schemas.microsoft.com/office/drawing/2014/main" id="{142155E8-3798-49F9-A3F7-5B45D3852E1E}"/>
            </a:ext>
          </a:extLst>
        </xdr:cNvPr>
        <xdr:cNvGrpSpPr>
          <a:grpSpLocks/>
        </xdr:cNvGrpSpPr>
      </xdr:nvGrpSpPr>
      <xdr:grpSpPr bwMode="auto">
        <a:xfrm>
          <a:off x="1897224" y="9761959"/>
          <a:ext cx="0" cy="108662"/>
          <a:chOff x="5475762" y="47760700"/>
          <a:chExt cx="314325" cy="230209"/>
        </a:xfrm>
      </xdr:grpSpPr>
      <xdr:cxnSp macro="">
        <xdr:nvCxnSpPr>
          <xdr:cNvPr id="979" name="Straight Connector 978">
            <a:extLst>
              <a:ext uri="{FF2B5EF4-FFF2-40B4-BE49-F238E27FC236}">
                <a16:creationId xmlns:a16="http://schemas.microsoft.com/office/drawing/2014/main" id="{20C3DBBA-1EF5-1E59-0DD0-6B6CBBE6159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80" name="Straight Connector 529">
            <a:extLst>
              <a:ext uri="{FF2B5EF4-FFF2-40B4-BE49-F238E27FC236}">
                <a16:creationId xmlns:a16="http://schemas.microsoft.com/office/drawing/2014/main" id="{60171F9A-618D-AC23-8D4E-95F1136761C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81" name="Straight Connector 531">
            <a:extLst>
              <a:ext uri="{FF2B5EF4-FFF2-40B4-BE49-F238E27FC236}">
                <a16:creationId xmlns:a16="http://schemas.microsoft.com/office/drawing/2014/main" id="{06D1AC06-38D2-6C1E-6582-1E227A760D8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82" name="Straight Connector 533">
            <a:extLst>
              <a:ext uri="{FF2B5EF4-FFF2-40B4-BE49-F238E27FC236}">
                <a16:creationId xmlns:a16="http://schemas.microsoft.com/office/drawing/2014/main" id="{3B193EC3-FB42-7D1B-3399-C1D6A4A53C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83" name="Straight Connector 535">
            <a:extLst>
              <a:ext uri="{FF2B5EF4-FFF2-40B4-BE49-F238E27FC236}">
                <a16:creationId xmlns:a16="http://schemas.microsoft.com/office/drawing/2014/main" id="{50981BE0-7F4D-35F6-9665-D9D66D1845D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84" name="Straight Connector 537">
            <a:extLst>
              <a:ext uri="{FF2B5EF4-FFF2-40B4-BE49-F238E27FC236}">
                <a16:creationId xmlns:a16="http://schemas.microsoft.com/office/drawing/2014/main" id="{FE333EF4-6F02-757E-0A31-2351F91C770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45</xdr:row>
      <xdr:rowOff>57150</xdr:rowOff>
    </xdr:from>
    <xdr:to>
      <xdr:col>17</xdr:col>
      <xdr:colOff>0</xdr:colOff>
      <xdr:row>47</xdr:row>
      <xdr:rowOff>0</xdr:rowOff>
    </xdr:to>
    <xdr:sp macro="" textlink="">
      <xdr:nvSpPr>
        <xdr:cNvPr id="985" name="AutoShape 46">
          <a:extLst>
            <a:ext uri="{FF2B5EF4-FFF2-40B4-BE49-F238E27FC236}">
              <a16:creationId xmlns:a16="http://schemas.microsoft.com/office/drawing/2014/main" id="{DF623198-6439-4E9F-B91D-BED0E97BFE03}"/>
            </a:ext>
          </a:extLst>
        </xdr:cNvPr>
        <xdr:cNvSpPr>
          <a:spLocks noChangeArrowheads="1"/>
        </xdr:cNvSpPr>
      </xdr:nvSpPr>
      <xdr:spPr bwMode="auto">
        <a:xfrm>
          <a:off x="48958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45</xdr:row>
      <xdr:rowOff>57150</xdr:rowOff>
    </xdr:from>
    <xdr:to>
      <xdr:col>19</xdr:col>
      <xdr:colOff>0</xdr:colOff>
      <xdr:row>47</xdr:row>
      <xdr:rowOff>0</xdr:rowOff>
    </xdr:to>
    <xdr:sp macro="" textlink="">
      <xdr:nvSpPr>
        <xdr:cNvPr id="986" name="AutoShape 46">
          <a:extLst>
            <a:ext uri="{FF2B5EF4-FFF2-40B4-BE49-F238E27FC236}">
              <a16:creationId xmlns:a16="http://schemas.microsoft.com/office/drawing/2014/main" id="{2C864D95-302B-41DC-B096-968D8A32E928}"/>
            </a:ext>
          </a:extLst>
        </xdr:cNvPr>
        <xdr:cNvSpPr>
          <a:spLocks noChangeArrowheads="1"/>
        </xdr:cNvSpPr>
      </xdr:nvSpPr>
      <xdr:spPr bwMode="auto">
        <a:xfrm>
          <a:off x="54673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45</xdr:row>
      <xdr:rowOff>57150</xdr:rowOff>
    </xdr:from>
    <xdr:to>
      <xdr:col>21</xdr:col>
      <xdr:colOff>0</xdr:colOff>
      <xdr:row>47</xdr:row>
      <xdr:rowOff>0</xdr:rowOff>
    </xdr:to>
    <xdr:sp macro="" textlink="">
      <xdr:nvSpPr>
        <xdr:cNvPr id="987" name="AutoShape 46">
          <a:extLst>
            <a:ext uri="{FF2B5EF4-FFF2-40B4-BE49-F238E27FC236}">
              <a16:creationId xmlns:a16="http://schemas.microsoft.com/office/drawing/2014/main" id="{2B86ADC5-1D4B-4D19-A787-061A264088AA}"/>
            </a:ext>
          </a:extLst>
        </xdr:cNvPr>
        <xdr:cNvSpPr>
          <a:spLocks noChangeArrowheads="1"/>
        </xdr:cNvSpPr>
      </xdr:nvSpPr>
      <xdr:spPr bwMode="auto">
        <a:xfrm>
          <a:off x="60388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45</xdr:row>
      <xdr:rowOff>57150</xdr:rowOff>
    </xdr:from>
    <xdr:to>
      <xdr:col>23</xdr:col>
      <xdr:colOff>0</xdr:colOff>
      <xdr:row>47</xdr:row>
      <xdr:rowOff>0</xdr:rowOff>
    </xdr:to>
    <xdr:sp macro="" textlink="">
      <xdr:nvSpPr>
        <xdr:cNvPr id="988" name="AutoShape 46">
          <a:extLst>
            <a:ext uri="{FF2B5EF4-FFF2-40B4-BE49-F238E27FC236}">
              <a16:creationId xmlns:a16="http://schemas.microsoft.com/office/drawing/2014/main" id="{39847D02-1858-4998-BC07-E21327B2E86C}"/>
            </a:ext>
          </a:extLst>
        </xdr:cNvPr>
        <xdr:cNvSpPr>
          <a:spLocks noChangeArrowheads="1"/>
        </xdr:cNvSpPr>
      </xdr:nvSpPr>
      <xdr:spPr bwMode="auto">
        <a:xfrm>
          <a:off x="66103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24</xdr:col>
      <xdr:colOff>0</xdr:colOff>
      <xdr:row>45</xdr:row>
      <xdr:rowOff>60379</xdr:rowOff>
    </xdr:from>
    <xdr:to>
      <xdr:col>25</xdr:col>
      <xdr:colOff>0</xdr:colOff>
      <xdr:row>47</xdr:row>
      <xdr:rowOff>3229</xdr:rowOff>
    </xdr:to>
    <xdr:sp macro="" textlink="">
      <xdr:nvSpPr>
        <xdr:cNvPr id="989" name="AutoShape 46">
          <a:extLst>
            <a:ext uri="{FF2B5EF4-FFF2-40B4-BE49-F238E27FC236}">
              <a16:creationId xmlns:a16="http://schemas.microsoft.com/office/drawing/2014/main" id="{B1CACB3E-D6AB-44FB-8945-F5DABA7BB884}"/>
            </a:ext>
          </a:extLst>
        </xdr:cNvPr>
        <xdr:cNvSpPr>
          <a:spLocks noChangeArrowheads="1"/>
        </xdr:cNvSpPr>
      </xdr:nvSpPr>
      <xdr:spPr bwMode="auto">
        <a:xfrm>
          <a:off x="7546731" y="8884088"/>
          <a:ext cx="345412" cy="319663"/>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45</xdr:row>
      <xdr:rowOff>57150</xdr:rowOff>
    </xdr:from>
    <xdr:to>
      <xdr:col>27</xdr:col>
      <xdr:colOff>0</xdr:colOff>
      <xdr:row>47</xdr:row>
      <xdr:rowOff>0</xdr:rowOff>
    </xdr:to>
    <xdr:sp macro="" textlink="">
      <xdr:nvSpPr>
        <xdr:cNvPr id="990" name="AutoShape 46">
          <a:extLst>
            <a:ext uri="{FF2B5EF4-FFF2-40B4-BE49-F238E27FC236}">
              <a16:creationId xmlns:a16="http://schemas.microsoft.com/office/drawing/2014/main" id="{F3B66149-2429-413D-8077-2C879C9F2B86}"/>
            </a:ext>
          </a:extLst>
        </xdr:cNvPr>
        <xdr:cNvSpPr>
          <a:spLocks noChangeArrowheads="1"/>
        </xdr:cNvSpPr>
      </xdr:nvSpPr>
      <xdr:spPr bwMode="auto">
        <a:xfrm>
          <a:off x="77533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45</xdr:row>
      <xdr:rowOff>57150</xdr:rowOff>
    </xdr:from>
    <xdr:to>
      <xdr:col>29</xdr:col>
      <xdr:colOff>0</xdr:colOff>
      <xdr:row>47</xdr:row>
      <xdr:rowOff>0</xdr:rowOff>
    </xdr:to>
    <xdr:sp macro="" textlink="">
      <xdr:nvSpPr>
        <xdr:cNvPr id="991" name="AutoShape 46">
          <a:extLst>
            <a:ext uri="{FF2B5EF4-FFF2-40B4-BE49-F238E27FC236}">
              <a16:creationId xmlns:a16="http://schemas.microsoft.com/office/drawing/2014/main" id="{CCA9C04A-6B14-46E8-A03D-8B871638E887}"/>
            </a:ext>
          </a:extLst>
        </xdr:cNvPr>
        <xdr:cNvSpPr>
          <a:spLocks noChangeArrowheads="1"/>
        </xdr:cNvSpPr>
      </xdr:nvSpPr>
      <xdr:spPr bwMode="auto">
        <a:xfrm>
          <a:off x="83820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45</xdr:row>
      <xdr:rowOff>57150</xdr:rowOff>
    </xdr:from>
    <xdr:to>
      <xdr:col>31</xdr:col>
      <xdr:colOff>0</xdr:colOff>
      <xdr:row>47</xdr:row>
      <xdr:rowOff>0</xdr:rowOff>
    </xdr:to>
    <xdr:sp macro="" textlink="">
      <xdr:nvSpPr>
        <xdr:cNvPr id="992" name="AutoShape 46">
          <a:extLst>
            <a:ext uri="{FF2B5EF4-FFF2-40B4-BE49-F238E27FC236}">
              <a16:creationId xmlns:a16="http://schemas.microsoft.com/office/drawing/2014/main" id="{705480C3-D0D2-4953-BF21-333317C3E693}"/>
            </a:ext>
          </a:extLst>
        </xdr:cNvPr>
        <xdr:cNvSpPr>
          <a:spLocks noChangeArrowheads="1"/>
        </xdr:cNvSpPr>
      </xdr:nvSpPr>
      <xdr:spPr bwMode="auto">
        <a:xfrm>
          <a:off x="89535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45</xdr:row>
      <xdr:rowOff>57150</xdr:rowOff>
    </xdr:from>
    <xdr:to>
      <xdr:col>33</xdr:col>
      <xdr:colOff>0</xdr:colOff>
      <xdr:row>47</xdr:row>
      <xdr:rowOff>0</xdr:rowOff>
    </xdr:to>
    <xdr:sp macro="" textlink="">
      <xdr:nvSpPr>
        <xdr:cNvPr id="993" name="AutoShape 46">
          <a:extLst>
            <a:ext uri="{FF2B5EF4-FFF2-40B4-BE49-F238E27FC236}">
              <a16:creationId xmlns:a16="http://schemas.microsoft.com/office/drawing/2014/main" id="{3010EBFA-7F20-4F86-AB9C-0BB9F8CA0CF1}"/>
            </a:ext>
          </a:extLst>
        </xdr:cNvPr>
        <xdr:cNvSpPr>
          <a:spLocks noChangeArrowheads="1"/>
        </xdr:cNvSpPr>
      </xdr:nvSpPr>
      <xdr:spPr bwMode="auto">
        <a:xfrm>
          <a:off x="95250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45</xdr:row>
      <xdr:rowOff>57150</xdr:rowOff>
    </xdr:from>
    <xdr:to>
      <xdr:col>35</xdr:col>
      <xdr:colOff>0</xdr:colOff>
      <xdr:row>47</xdr:row>
      <xdr:rowOff>0</xdr:rowOff>
    </xdr:to>
    <xdr:sp macro="" textlink="">
      <xdr:nvSpPr>
        <xdr:cNvPr id="994" name="AutoShape 46">
          <a:extLst>
            <a:ext uri="{FF2B5EF4-FFF2-40B4-BE49-F238E27FC236}">
              <a16:creationId xmlns:a16="http://schemas.microsoft.com/office/drawing/2014/main" id="{EFB7074A-6989-4E6E-9758-F80F202BC1E7}"/>
            </a:ext>
          </a:extLst>
        </xdr:cNvPr>
        <xdr:cNvSpPr>
          <a:spLocks noChangeArrowheads="1"/>
        </xdr:cNvSpPr>
      </xdr:nvSpPr>
      <xdr:spPr bwMode="auto">
        <a:xfrm>
          <a:off x="100965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45</xdr:row>
      <xdr:rowOff>57150</xdr:rowOff>
    </xdr:from>
    <xdr:to>
      <xdr:col>37</xdr:col>
      <xdr:colOff>0</xdr:colOff>
      <xdr:row>47</xdr:row>
      <xdr:rowOff>0</xdr:rowOff>
    </xdr:to>
    <xdr:sp macro="" textlink="">
      <xdr:nvSpPr>
        <xdr:cNvPr id="995" name="AutoShape 46">
          <a:extLst>
            <a:ext uri="{FF2B5EF4-FFF2-40B4-BE49-F238E27FC236}">
              <a16:creationId xmlns:a16="http://schemas.microsoft.com/office/drawing/2014/main" id="{E8E7910B-5F44-4BB1-8A5D-DEC75F60334C}"/>
            </a:ext>
          </a:extLst>
        </xdr:cNvPr>
        <xdr:cNvSpPr>
          <a:spLocks noChangeArrowheads="1"/>
        </xdr:cNvSpPr>
      </xdr:nvSpPr>
      <xdr:spPr bwMode="auto">
        <a:xfrm>
          <a:off x="106680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45</xdr:row>
      <xdr:rowOff>57150</xdr:rowOff>
    </xdr:from>
    <xdr:to>
      <xdr:col>39</xdr:col>
      <xdr:colOff>0</xdr:colOff>
      <xdr:row>47</xdr:row>
      <xdr:rowOff>0</xdr:rowOff>
    </xdr:to>
    <xdr:sp macro="" textlink="">
      <xdr:nvSpPr>
        <xdr:cNvPr id="996" name="AutoShape 46">
          <a:extLst>
            <a:ext uri="{FF2B5EF4-FFF2-40B4-BE49-F238E27FC236}">
              <a16:creationId xmlns:a16="http://schemas.microsoft.com/office/drawing/2014/main" id="{AEF3DB84-B7E4-4903-A28E-7946A7062B7A}"/>
            </a:ext>
          </a:extLst>
        </xdr:cNvPr>
        <xdr:cNvSpPr>
          <a:spLocks noChangeArrowheads="1"/>
        </xdr:cNvSpPr>
      </xdr:nvSpPr>
      <xdr:spPr bwMode="auto">
        <a:xfrm>
          <a:off x="112395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45</xdr:row>
      <xdr:rowOff>57150</xdr:rowOff>
    </xdr:from>
    <xdr:to>
      <xdr:col>41</xdr:col>
      <xdr:colOff>0</xdr:colOff>
      <xdr:row>47</xdr:row>
      <xdr:rowOff>0</xdr:rowOff>
    </xdr:to>
    <xdr:sp macro="" textlink="">
      <xdr:nvSpPr>
        <xdr:cNvPr id="997" name="AutoShape 46">
          <a:extLst>
            <a:ext uri="{FF2B5EF4-FFF2-40B4-BE49-F238E27FC236}">
              <a16:creationId xmlns:a16="http://schemas.microsoft.com/office/drawing/2014/main" id="{B63FE2EF-3AFF-4A16-977A-D8E8485F4B96}"/>
            </a:ext>
          </a:extLst>
        </xdr:cNvPr>
        <xdr:cNvSpPr>
          <a:spLocks noChangeArrowheads="1"/>
        </xdr:cNvSpPr>
      </xdr:nvSpPr>
      <xdr:spPr bwMode="auto">
        <a:xfrm>
          <a:off x="118110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45</xdr:row>
      <xdr:rowOff>57150</xdr:rowOff>
    </xdr:from>
    <xdr:to>
      <xdr:col>43</xdr:col>
      <xdr:colOff>0</xdr:colOff>
      <xdr:row>47</xdr:row>
      <xdr:rowOff>0</xdr:rowOff>
    </xdr:to>
    <xdr:sp macro="" textlink="">
      <xdr:nvSpPr>
        <xdr:cNvPr id="998" name="AutoShape 46">
          <a:extLst>
            <a:ext uri="{FF2B5EF4-FFF2-40B4-BE49-F238E27FC236}">
              <a16:creationId xmlns:a16="http://schemas.microsoft.com/office/drawing/2014/main" id="{20F7E992-FA3B-4505-ABF7-F96035A4CC42}"/>
            </a:ext>
          </a:extLst>
        </xdr:cNvPr>
        <xdr:cNvSpPr>
          <a:spLocks noChangeArrowheads="1"/>
        </xdr:cNvSpPr>
      </xdr:nvSpPr>
      <xdr:spPr bwMode="auto">
        <a:xfrm>
          <a:off x="12382500" y="867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45</xdr:row>
      <xdr:rowOff>57150</xdr:rowOff>
    </xdr:from>
    <xdr:to>
      <xdr:col>45</xdr:col>
      <xdr:colOff>0</xdr:colOff>
      <xdr:row>47</xdr:row>
      <xdr:rowOff>0</xdr:rowOff>
    </xdr:to>
    <xdr:sp macro="" textlink="">
      <xdr:nvSpPr>
        <xdr:cNvPr id="999" name="AutoShape 46">
          <a:extLst>
            <a:ext uri="{FF2B5EF4-FFF2-40B4-BE49-F238E27FC236}">
              <a16:creationId xmlns:a16="http://schemas.microsoft.com/office/drawing/2014/main" id="{C9A3C502-F3AC-49BC-85A0-142E255A5732}"/>
            </a:ext>
          </a:extLst>
        </xdr:cNvPr>
        <xdr:cNvSpPr>
          <a:spLocks noChangeArrowheads="1"/>
        </xdr:cNvSpPr>
      </xdr:nvSpPr>
      <xdr:spPr bwMode="auto">
        <a:xfrm>
          <a:off x="12954000" y="867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45</xdr:row>
      <xdr:rowOff>57150</xdr:rowOff>
    </xdr:from>
    <xdr:to>
      <xdr:col>11</xdr:col>
      <xdr:colOff>0</xdr:colOff>
      <xdr:row>47</xdr:row>
      <xdr:rowOff>0</xdr:rowOff>
    </xdr:to>
    <xdr:sp macro="" textlink="">
      <xdr:nvSpPr>
        <xdr:cNvPr id="1000" name="AutoShape 46">
          <a:extLst>
            <a:ext uri="{FF2B5EF4-FFF2-40B4-BE49-F238E27FC236}">
              <a16:creationId xmlns:a16="http://schemas.microsoft.com/office/drawing/2014/main" id="{11585560-5CCD-499D-8B64-614D8456DD5E}"/>
            </a:ext>
          </a:extLst>
        </xdr:cNvPr>
        <xdr:cNvSpPr>
          <a:spLocks noChangeArrowheads="1"/>
        </xdr:cNvSpPr>
      </xdr:nvSpPr>
      <xdr:spPr bwMode="auto">
        <a:xfrm>
          <a:off x="3181350" y="8677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12</xdr:col>
      <xdr:colOff>0</xdr:colOff>
      <xdr:row>45</xdr:row>
      <xdr:rowOff>57150</xdr:rowOff>
    </xdr:from>
    <xdr:to>
      <xdr:col>13</xdr:col>
      <xdr:colOff>0</xdr:colOff>
      <xdr:row>47</xdr:row>
      <xdr:rowOff>0</xdr:rowOff>
    </xdr:to>
    <xdr:sp macro="" textlink="">
      <xdr:nvSpPr>
        <xdr:cNvPr id="1001" name="AutoShape 46">
          <a:extLst>
            <a:ext uri="{FF2B5EF4-FFF2-40B4-BE49-F238E27FC236}">
              <a16:creationId xmlns:a16="http://schemas.microsoft.com/office/drawing/2014/main" id="{7E45042D-0F11-4BA2-8ECE-F078CC3868BD}"/>
            </a:ext>
          </a:extLst>
        </xdr:cNvPr>
        <xdr:cNvSpPr>
          <a:spLocks noChangeArrowheads="1"/>
        </xdr:cNvSpPr>
      </xdr:nvSpPr>
      <xdr:spPr bwMode="auto">
        <a:xfrm>
          <a:off x="37528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45</xdr:row>
      <xdr:rowOff>57150</xdr:rowOff>
    </xdr:from>
    <xdr:to>
      <xdr:col>15</xdr:col>
      <xdr:colOff>0</xdr:colOff>
      <xdr:row>47</xdr:row>
      <xdr:rowOff>0</xdr:rowOff>
    </xdr:to>
    <xdr:sp macro="" textlink="">
      <xdr:nvSpPr>
        <xdr:cNvPr id="1002" name="AutoShape 46">
          <a:extLst>
            <a:ext uri="{FF2B5EF4-FFF2-40B4-BE49-F238E27FC236}">
              <a16:creationId xmlns:a16="http://schemas.microsoft.com/office/drawing/2014/main" id="{BCD2B7C1-B1EB-4A79-B590-4F9DD63E10BF}"/>
            </a:ext>
          </a:extLst>
        </xdr:cNvPr>
        <xdr:cNvSpPr>
          <a:spLocks noChangeArrowheads="1"/>
        </xdr:cNvSpPr>
      </xdr:nvSpPr>
      <xdr:spPr bwMode="auto">
        <a:xfrm>
          <a:off x="43243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45</xdr:row>
      <xdr:rowOff>57150</xdr:rowOff>
    </xdr:from>
    <xdr:to>
      <xdr:col>9</xdr:col>
      <xdr:colOff>0</xdr:colOff>
      <xdr:row>47</xdr:row>
      <xdr:rowOff>0</xdr:rowOff>
    </xdr:to>
    <xdr:sp macro="" textlink="">
      <xdr:nvSpPr>
        <xdr:cNvPr id="1003" name="AutoShape 46">
          <a:extLst>
            <a:ext uri="{FF2B5EF4-FFF2-40B4-BE49-F238E27FC236}">
              <a16:creationId xmlns:a16="http://schemas.microsoft.com/office/drawing/2014/main" id="{37E55EEE-8B80-46AC-BB7F-9B7064E1E38B}"/>
            </a:ext>
          </a:extLst>
        </xdr:cNvPr>
        <xdr:cNvSpPr>
          <a:spLocks noChangeArrowheads="1"/>
        </xdr:cNvSpPr>
      </xdr:nvSpPr>
      <xdr:spPr bwMode="auto">
        <a:xfrm>
          <a:off x="2409825" y="8677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45</xdr:row>
      <xdr:rowOff>57150</xdr:rowOff>
    </xdr:from>
    <xdr:to>
      <xdr:col>7</xdr:col>
      <xdr:colOff>0</xdr:colOff>
      <xdr:row>47</xdr:row>
      <xdr:rowOff>0</xdr:rowOff>
    </xdr:to>
    <xdr:sp macro="" textlink="">
      <xdr:nvSpPr>
        <xdr:cNvPr id="1004" name="AutoShape 46">
          <a:extLst>
            <a:ext uri="{FF2B5EF4-FFF2-40B4-BE49-F238E27FC236}">
              <a16:creationId xmlns:a16="http://schemas.microsoft.com/office/drawing/2014/main" id="{CDB6D351-440B-44A8-B11E-A08D1A9901B4}"/>
            </a:ext>
          </a:extLst>
        </xdr:cNvPr>
        <xdr:cNvSpPr>
          <a:spLocks noChangeArrowheads="1"/>
        </xdr:cNvSpPr>
      </xdr:nvSpPr>
      <xdr:spPr bwMode="auto">
        <a:xfrm>
          <a:off x="1819275" y="8677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45</xdr:row>
      <xdr:rowOff>57150</xdr:rowOff>
    </xdr:from>
    <xdr:to>
      <xdr:col>5</xdr:col>
      <xdr:colOff>0</xdr:colOff>
      <xdr:row>47</xdr:row>
      <xdr:rowOff>0</xdr:rowOff>
    </xdr:to>
    <xdr:sp macro="" textlink="">
      <xdr:nvSpPr>
        <xdr:cNvPr id="1005" name="AutoShape 46">
          <a:extLst>
            <a:ext uri="{FF2B5EF4-FFF2-40B4-BE49-F238E27FC236}">
              <a16:creationId xmlns:a16="http://schemas.microsoft.com/office/drawing/2014/main" id="{5F5AE1A9-57ED-4E91-8811-568E6EFFFF75}"/>
            </a:ext>
          </a:extLst>
        </xdr:cNvPr>
        <xdr:cNvSpPr>
          <a:spLocks noChangeArrowheads="1"/>
        </xdr:cNvSpPr>
      </xdr:nvSpPr>
      <xdr:spPr bwMode="auto">
        <a:xfrm>
          <a:off x="1095375" y="8677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45</xdr:row>
      <xdr:rowOff>57150</xdr:rowOff>
    </xdr:from>
    <xdr:to>
      <xdr:col>3</xdr:col>
      <xdr:colOff>0</xdr:colOff>
      <xdr:row>47</xdr:row>
      <xdr:rowOff>0</xdr:rowOff>
    </xdr:to>
    <xdr:sp macro="" textlink="">
      <xdr:nvSpPr>
        <xdr:cNvPr id="1006" name="AutoShape 46">
          <a:extLst>
            <a:ext uri="{FF2B5EF4-FFF2-40B4-BE49-F238E27FC236}">
              <a16:creationId xmlns:a16="http://schemas.microsoft.com/office/drawing/2014/main" id="{20692894-6E51-44E6-8D6B-4CD89E133D2C}"/>
            </a:ext>
          </a:extLst>
        </xdr:cNvPr>
        <xdr:cNvSpPr>
          <a:spLocks noChangeArrowheads="1"/>
        </xdr:cNvSpPr>
      </xdr:nvSpPr>
      <xdr:spPr bwMode="auto">
        <a:xfrm>
          <a:off x="523875" y="867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56</xdr:row>
      <xdr:rowOff>104775</xdr:rowOff>
    </xdr:from>
    <xdr:to>
      <xdr:col>6</xdr:col>
      <xdr:colOff>0</xdr:colOff>
      <xdr:row>57</xdr:row>
      <xdr:rowOff>19050</xdr:rowOff>
    </xdr:to>
    <xdr:grpSp>
      <xdr:nvGrpSpPr>
        <xdr:cNvPr id="1007" name="Group 1008">
          <a:extLst>
            <a:ext uri="{FF2B5EF4-FFF2-40B4-BE49-F238E27FC236}">
              <a16:creationId xmlns:a16="http://schemas.microsoft.com/office/drawing/2014/main" id="{D3D970E4-97B0-4C5E-9B4C-F4058078A037}"/>
            </a:ext>
          </a:extLst>
        </xdr:cNvPr>
        <xdr:cNvGrpSpPr>
          <a:grpSpLocks/>
        </xdr:cNvGrpSpPr>
      </xdr:nvGrpSpPr>
      <xdr:grpSpPr bwMode="auto">
        <a:xfrm>
          <a:off x="1897224" y="11441469"/>
          <a:ext cx="0" cy="108663"/>
          <a:chOff x="5475762" y="47760700"/>
          <a:chExt cx="314325" cy="230209"/>
        </a:xfrm>
      </xdr:grpSpPr>
      <xdr:cxnSp macro="">
        <xdr:nvCxnSpPr>
          <xdr:cNvPr id="1008" name="Straight Connector 1007">
            <a:extLst>
              <a:ext uri="{FF2B5EF4-FFF2-40B4-BE49-F238E27FC236}">
                <a16:creationId xmlns:a16="http://schemas.microsoft.com/office/drawing/2014/main" id="{FE116180-EA11-8112-3AF0-3E73FE51F5B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09" name="Straight Connector 529">
            <a:extLst>
              <a:ext uri="{FF2B5EF4-FFF2-40B4-BE49-F238E27FC236}">
                <a16:creationId xmlns:a16="http://schemas.microsoft.com/office/drawing/2014/main" id="{B8B7A6A8-56B9-10FD-E72C-8F2100E7270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10" name="Straight Connector 531">
            <a:extLst>
              <a:ext uri="{FF2B5EF4-FFF2-40B4-BE49-F238E27FC236}">
                <a16:creationId xmlns:a16="http://schemas.microsoft.com/office/drawing/2014/main" id="{17ADC862-E8F8-ECE2-31F3-6A583ECFCA6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11" name="Straight Connector 533">
            <a:extLst>
              <a:ext uri="{FF2B5EF4-FFF2-40B4-BE49-F238E27FC236}">
                <a16:creationId xmlns:a16="http://schemas.microsoft.com/office/drawing/2014/main" id="{7DFFB97F-A183-E742-87BD-07D384F7044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12" name="Straight Connector 535">
            <a:extLst>
              <a:ext uri="{FF2B5EF4-FFF2-40B4-BE49-F238E27FC236}">
                <a16:creationId xmlns:a16="http://schemas.microsoft.com/office/drawing/2014/main" id="{B9C0BD06-019A-65DF-4340-9C01B629F84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13" name="Straight Connector 537">
            <a:extLst>
              <a:ext uri="{FF2B5EF4-FFF2-40B4-BE49-F238E27FC236}">
                <a16:creationId xmlns:a16="http://schemas.microsoft.com/office/drawing/2014/main" id="{4F8A8F9F-913B-54FE-7ED4-03913D81F90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14" name="Group 1008">
          <a:extLst>
            <a:ext uri="{FF2B5EF4-FFF2-40B4-BE49-F238E27FC236}">
              <a16:creationId xmlns:a16="http://schemas.microsoft.com/office/drawing/2014/main" id="{6D0DD37C-F844-40DF-B2DF-2CED54491AB8}"/>
            </a:ext>
          </a:extLst>
        </xdr:cNvPr>
        <xdr:cNvGrpSpPr>
          <a:grpSpLocks/>
        </xdr:cNvGrpSpPr>
      </xdr:nvGrpSpPr>
      <xdr:grpSpPr bwMode="auto">
        <a:xfrm>
          <a:off x="1897224" y="11441469"/>
          <a:ext cx="0" cy="108663"/>
          <a:chOff x="5475762" y="47760700"/>
          <a:chExt cx="314325" cy="230209"/>
        </a:xfrm>
      </xdr:grpSpPr>
      <xdr:cxnSp macro="">
        <xdr:nvCxnSpPr>
          <xdr:cNvPr id="1015" name="Straight Connector 1014">
            <a:extLst>
              <a:ext uri="{FF2B5EF4-FFF2-40B4-BE49-F238E27FC236}">
                <a16:creationId xmlns:a16="http://schemas.microsoft.com/office/drawing/2014/main" id="{E165A32D-D04F-9BE2-714C-66936A7B717A}"/>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16" name="Straight Connector 529">
            <a:extLst>
              <a:ext uri="{FF2B5EF4-FFF2-40B4-BE49-F238E27FC236}">
                <a16:creationId xmlns:a16="http://schemas.microsoft.com/office/drawing/2014/main" id="{DB789B69-9191-AED1-A6CA-A4333BEF8050}"/>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017" name="Straight Connector 531">
            <a:extLst>
              <a:ext uri="{FF2B5EF4-FFF2-40B4-BE49-F238E27FC236}">
                <a16:creationId xmlns:a16="http://schemas.microsoft.com/office/drawing/2014/main" id="{518A783E-4B2A-631E-93EF-24E5FAB0786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018" name="Straight Connector 533">
            <a:extLst>
              <a:ext uri="{FF2B5EF4-FFF2-40B4-BE49-F238E27FC236}">
                <a16:creationId xmlns:a16="http://schemas.microsoft.com/office/drawing/2014/main" id="{333E81CD-0948-18B2-DE61-0839A66A623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019" name="Straight Connector 535">
            <a:extLst>
              <a:ext uri="{FF2B5EF4-FFF2-40B4-BE49-F238E27FC236}">
                <a16:creationId xmlns:a16="http://schemas.microsoft.com/office/drawing/2014/main" id="{DE8A3EF5-9C10-4C06-D15F-7B1B136593F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020" name="Straight Connector 537">
            <a:extLst>
              <a:ext uri="{FF2B5EF4-FFF2-40B4-BE49-F238E27FC236}">
                <a16:creationId xmlns:a16="http://schemas.microsoft.com/office/drawing/2014/main" id="{FE113F39-3D8A-26B9-FAB6-2AB609743915}"/>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133350</xdr:rowOff>
    </xdr:from>
    <xdr:to>
      <xdr:col>6</xdr:col>
      <xdr:colOff>0</xdr:colOff>
      <xdr:row>57</xdr:row>
      <xdr:rowOff>47625</xdr:rowOff>
    </xdr:to>
    <xdr:grpSp>
      <xdr:nvGrpSpPr>
        <xdr:cNvPr id="1021" name="Group 1008">
          <a:extLst>
            <a:ext uri="{FF2B5EF4-FFF2-40B4-BE49-F238E27FC236}">
              <a16:creationId xmlns:a16="http://schemas.microsoft.com/office/drawing/2014/main" id="{9CD69584-AD2E-4A66-AABE-CD1EB0405C71}"/>
            </a:ext>
          </a:extLst>
        </xdr:cNvPr>
        <xdr:cNvGrpSpPr>
          <a:grpSpLocks/>
        </xdr:cNvGrpSpPr>
      </xdr:nvGrpSpPr>
      <xdr:grpSpPr bwMode="auto">
        <a:xfrm>
          <a:off x="1897224" y="11470044"/>
          <a:ext cx="0" cy="108663"/>
          <a:chOff x="5475762" y="47760700"/>
          <a:chExt cx="314325" cy="230209"/>
        </a:xfrm>
      </xdr:grpSpPr>
      <xdr:cxnSp macro="">
        <xdr:nvCxnSpPr>
          <xdr:cNvPr id="1022" name="Straight Connector 1021">
            <a:extLst>
              <a:ext uri="{FF2B5EF4-FFF2-40B4-BE49-F238E27FC236}">
                <a16:creationId xmlns:a16="http://schemas.microsoft.com/office/drawing/2014/main" id="{AE86A5B7-016A-1FBE-7E3B-6443B4D99AFC}"/>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23" name="Straight Connector 529">
            <a:extLst>
              <a:ext uri="{FF2B5EF4-FFF2-40B4-BE49-F238E27FC236}">
                <a16:creationId xmlns:a16="http://schemas.microsoft.com/office/drawing/2014/main" id="{C3B52702-C7A8-4D34-6389-D21ADC0BBA09}"/>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024" name="Straight Connector 531">
            <a:extLst>
              <a:ext uri="{FF2B5EF4-FFF2-40B4-BE49-F238E27FC236}">
                <a16:creationId xmlns:a16="http://schemas.microsoft.com/office/drawing/2014/main" id="{0A145CD4-FEEC-DD5C-237C-E07F903798D5}"/>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025" name="Straight Connector 533">
            <a:extLst>
              <a:ext uri="{FF2B5EF4-FFF2-40B4-BE49-F238E27FC236}">
                <a16:creationId xmlns:a16="http://schemas.microsoft.com/office/drawing/2014/main" id="{6B89B8D0-7601-8C19-3442-1AD4A1CE26B1}"/>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026" name="Straight Connector 535">
            <a:extLst>
              <a:ext uri="{FF2B5EF4-FFF2-40B4-BE49-F238E27FC236}">
                <a16:creationId xmlns:a16="http://schemas.microsoft.com/office/drawing/2014/main" id="{52AECB53-1A80-9E6B-7320-39F592672B5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027" name="Straight Connector 537">
            <a:extLst>
              <a:ext uri="{FF2B5EF4-FFF2-40B4-BE49-F238E27FC236}">
                <a16:creationId xmlns:a16="http://schemas.microsoft.com/office/drawing/2014/main" id="{966DC554-1A51-898D-FEB7-2AAACC625A6C}"/>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133350</xdr:rowOff>
    </xdr:from>
    <xdr:to>
      <xdr:col>6</xdr:col>
      <xdr:colOff>0</xdr:colOff>
      <xdr:row>57</xdr:row>
      <xdr:rowOff>57150</xdr:rowOff>
    </xdr:to>
    <xdr:grpSp>
      <xdr:nvGrpSpPr>
        <xdr:cNvPr id="1028" name="Group 1008">
          <a:extLst>
            <a:ext uri="{FF2B5EF4-FFF2-40B4-BE49-F238E27FC236}">
              <a16:creationId xmlns:a16="http://schemas.microsoft.com/office/drawing/2014/main" id="{074F60F7-62EA-4642-9362-7D9935E3CE36}"/>
            </a:ext>
          </a:extLst>
        </xdr:cNvPr>
        <xdr:cNvGrpSpPr>
          <a:grpSpLocks/>
        </xdr:cNvGrpSpPr>
      </xdr:nvGrpSpPr>
      <xdr:grpSpPr bwMode="auto">
        <a:xfrm>
          <a:off x="1897224" y="11470044"/>
          <a:ext cx="0" cy="118188"/>
          <a:chOff x="5475762" y="47760700"/>
          <a:chExt cx="314325" cy="230209"/>
        </a:xfrm>
      </xdr:grpSpPr>
      <xdr:cxnSp macro="">
        <xdr:nvCxnSpPr>
          <xdr:cNvPr id="1029" name="Straight Connector 1028">
            <a:extLst>
              <a:ext uri="{FF2B5EF4-FFF2-40B4-BE49-F238E27FC236}">
                <a16:creationId xmlns:a16="http://schemas.microsoft.com/office/drawing/2014/main" id="{BC10CC79-C949-E721-2A18-AF754BBD94DC}"/>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30" name="Straight Connector 529">
            <a:extLst>
              <a:ext uri="{FF2B5EF4-FFF2-40B4-BE49-F238E27FC236}">
                <a16:creationId xmlns:a16="http://schemas.microsoft.com/office/drawing/2014/main" id="{CD9BFA7C-B23D-AF5B-3C5E-DF75A2A6CFD4}"/>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031" name="Straight Connector 531">
            <a:extLst>
              <a:ext uri="{FF2B5EF4-FFF2-40B4-BE49-F238E27FC236}">
                <a16:creationId xmlns:a16="http://schemas.microsoft.com/office/drawing/2014/main" id="{18CB4146-F92F-3767-ABD5-0228DEB331D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032" name="Straight Connector 533">
            <a:extLst>
              <a:ext uri="{FF2B5EF4-FFF2-40B4-BE49-F238E27FC236}">
                <a16:creationId xmlns:a16="http://schemas.microsoft.com/office/drawing/2014/main" id="{547C59A8-2D47-6353-06DC-921F1DD0FA1A}"/>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033" name="Straight Connector 535">
            <a:extLst>
              <a:ext uri="{FF2B5EF4-FFF2-40B4-BE49-F238E27FC236}">
                <a16:creationId xmlns:a16="http://schemas.microsoft.com/office/drawing/2014/main" id="{4857055E-A49D-FEC0-B6BF-37F062BBA607}"/>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034" name="Straight Connector 537">
            <a:extLst>
              <a:ext uri="{FF2B5EF4-FFF2-40B4-BE49-F238E27FC236}">
                <a16:creationId xmlns:a16="http://schemas.microsoft.com/office/drawing/2014/main" id="{96567299-A862-E10C-C78A-44226D8EC6A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35" name="Group 1008">
          <a:extLst>
            <a:ext uri="{FF2B5EF4-FFF2-40B4-BE49-F238E27FC236}">
              <a16:creationId xmlns:a16="http://schemas.microsoft.com/office/drawing/2014/main" id="{4309CBE5-CA03-4345-95E1-213C7C230474}"/>
            </a:ext>
          </a:extLst>
        </xdr:cNvPr>
        <xdr:cNvGrpSpPr>
          <a:grpSpLocks/>
        </xdr:cNvGrpSpPr>
      </xdr:nvGrpSpPr>
      <xdr:grpSpPr bwMode="auto">
        <a:xfrm>
          <a:off x="1897224" y="11441469"/>
          <a:ext cx="0" cy="108663"/>
          <a:chOff x="5475762" y="47760700"/>
          <a:chExt cx="314325" cy="230209"/>
        </a:xfrm>
      </xdr:grpSpPr>
      <xdr:cxnSp macro="">
        <xdr:nvCxnSpPr>
          <xdr:cNvPr id="1036" name="Straight Connector 1035">
            <a:extLst>
              <a:ext uri="{FF2B5EF4-FFF2-40B4-BE49-F238E27FC236}">
                <a16:creationId xmlns:a16="http://schemas.microsoft.com/office/drawing/2014/main" id="{28D59DE7-2442-9F89-82D6-B7469EB1550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37" name="Straight Connector 529">
            <a:extLst>
              <a:ext uri="{FF2B5EF4-FFF2-40B4-BE49-F238E27FC236}">
                <a16:creationId xmlns:a16="http://schemas.microsoft.com/office/drawing/2014/main" id="{6D02150C-3E28-D679-9A72-E90C6C34C23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38" name="Straight Connector 531">
            <a:extLst>
              <a:ext uri="{FF2B5EF4-FFF2-40B4-BE49-F238E27FC236}">
                <a16:creationId xmlns:a16="http://schemas.microsoft.com/office/drawing/2014/main" id="{825E0559-A174-B20E-DE65-FFDB13991A6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39" name="Straight Connector 533">
            <a:extLst>
              <a:ext uri="{FF2B5EF4-FFF2-40B4-BE49-F238E27FC236}">
                <a16:creationId xmlns:a16="http://schemas.microsoft.com/office/drawing/2014/main" id="{42A1D9E4-C6D9-EC66-0C25-0FA43290FE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40" name="Straight Connector 535">
            <a:extLst>
              <a:ext uri="{FF2B5EF4-FFF2-40B4-BE49-F238E27FC236}">
                <a16:creationId xmlns:a16="http://schemas.microsoft.com/office/drawing/2014/main" id="{8790EAF0-C853-BFD2-6A1D-D7A895CDD3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41" name="Straight Connector 537">
            <a:extLst>
              <a:ext uri="{FF2B5EF4-FFF2-40B4-BE49-F238E27FC236}">
                <a16:creationId xmlns:a16="http://schemas.microsoft.com/office/drawing/2014/main" id="{97DE3795-BEA0-D35C-D0A1-92FA4EF4BBC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42" name="Group 1008">
          <a:extLst>
            <a:ext uri="{FF2B5EF4-FFF2-40B4-BE49-F238E27FC236}">
              <a16:creationId xmlns:a16="http://schemas.microsoft.com/office/drawing/2014/main" id="{5FC30B7D-6F99-403B-BB78-11253EB2F27D}"/>
            </a:ext>
          </a:extLst>
        </xdr:cNvPr>
        <xdr:cNvGrpSpPr>
          <a:grpSpLocks/>
        </xdr:cNvGrpSpPr>
      </xdr:nvGrpSpPr>
      <xdr:grpSpPr bwMode="auto">
        <a:xfrm>
          <a:off x="1897224" y="11441469"/>
          <a:ext cx="0" cy="108663"/>
          <a:chOff x="5475762" y="47760700"/>
          <a:chExt cx="314325" cy="230209"/>
        </a:xfrm>
      </xdr:grpSpPr>
      <xdr:cxnSp macro="">
        <xdr:nvCxnSpPr>
          <xdr:cNvPr id="1043" name="Straight Connector 1042">
            <a:extLst>
              <a:ext uri="{FF2B5EF4-FFF2-40B4-BE49-F238E27FC236}">
                <a16:creationId xmlns:a16="http://schemas.microsoft.com/office/drawing/2014/main" id="{1E901F29-1C4D-B217-C47F-46D08921FCC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44" name="Straight Connector 529">
            <a:extLst>
              <a:ext uri="{FF2B5EF4-FFF2-40B4-BE49-F238E27FC236}">
                <a16:creationId xmlns:a16="http://schemas.microsoft.com/office/drawing/2014/main" id="{21F1714F-487B-81C8-516E-CDFA289BA89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45" name="Straight Connector 531">
            <a:extLst>
              <a:ext uri="{FF2B5EF4-FFF2-40B4-BE49-F238E27FC236}">
                <a16:creationId xmlns:a16="http://schemas.microsoft.com/office/drawing/2014/main" id="{069B18F6-A873-2942-7B95-6580035259B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46" name="Straight Connector 533">
            <a:extLst>
              <a:ext uri="{FF2B5EF4-FFF2-40B4-BE49-F238E27FC236}">
                <a16:creationId xmlns:a16="http://schemas.microsoft.com/office/drawing/2014/main" id="{37133DCD-AC38-4637-E00B-5D296F24FA1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47" name="Straight Connector 535">
            <a:extLst>
              <a:ext uri="{FF2B5EF4-FFF2-40B4-BE49-F238E27FC236}">
                <a16:creationId xmlns:a16="http://schemas.microsoft.com/office/drawing/2014/main" id="{54396F51-B813-D50A-029A-5E1D095E45D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48" name="Straight Connector 537">
            <a:extLst>
              <a:ext uri="{FF2B5EF4-FFF2-40B4-BE49-F238E27FC236}">
                <a16:creationId xmlns:a16="http://schemas.microsoft.com/office/drawing/2014/main" id="{E254B928-8D64-774D-2343-20F34B69E48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49" name="Group 1008">
          <a:extLst>
            <a:ext uri="{FF2B5EF4-FFF2-40B4-BE49-F238E27FC236}">
              <a16:creationId xmlns:a16="http://schemas.microsoft.com/office/drawing/2014/main" id="{D7F52C4B-60E4-43AD-9A86-11D07D0D070B}"/>
            </a:ext>
          </a:extLst>
        </xdr:cNvPr>
        <xdr:cNvGrpSpPr>
          <a:grpSpLocks/>
        </xdr:cNvGrpSpPr>
      </xdr:nvGrpSpPr>
      <xdr:grpSpPr bwMode="auto">
        <a:xfrm>
          <a:off x="1897224" y="11441469"/>
          <a:ext cx="0" cy="108663"/>
          <a:chOff x="5475762" y="47760700"/>
          <a:chExt cx="314325" cy="230209"/>
        </a:xfrm>
      </xdr:grpSpPr>
      <xdr:cxnSp macro="">
        <xdr:nvCxnSpPr>
          <xdr:cNvPr id="1050" name="Straight Connector 1049">
            <a:extLst>
              <a:ext uri="{FF2B5EF4-FFF2-40B4-BE49-F238E27FC236}">
                <a16:creationId xmlns:a16="http://schemas.microsoft.com/office/drawing/2014/main" id="{BD68A287-820F-1794-66BF-2B70C6200B0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51" name="Straight Connector 529">
            <a:extLst>
              <a:ext uri="{FF2B5EF4-FFF2-40B4-BE49-F238E27FC236}">
                <a16:creationId xmlns:a16="http://schemas.microsoft.com/office/drawing/2014/main" id="{FA40C39A-190B-8EC2-6FAF-30C78768FE0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52" name="Straight Connector 531">
            <a:extLst>
              <a:ext uri="{FF2B5EF4-FFF2-40B4-BE49-F238E27FC236}">
                <a16:creationId xmlns:a16="http://schemas.microsoft.com/office/drawing/2014/main" id="{BA19DF13-793F-1DE6-0EAB-12F23CAC75C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53" name="Straight Connector 533">
            <a:extLst>
              <a:ext uri="{FF2B5EF4-FFF2-40B4-BE49-F238E27FC236}">
                <a16:creationId xmlns:a16="http://schemas.microsoft.com/office/drawing/2014/main" id="{083B83CC-FC71-8578-63B0-1776C923F4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54" name="Straight Connector 535">
            <a:extLst>
              <a:ext uri="{FF2B5EF4-FFF2-40B4-BE49-F238E27FC236}">
                <a16:creationId xmlns:a16="http://schemas.microsoft.com/office/drawing/2014/main" id="{7E7B4311-98BF-BE00-2E9B-73981347F2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55" name="Straight Connector 537">
            <a:extLst>
              <a:ext uri="{FF2B5EF4-FFF2-40B4-BE49-F238E27FC236}">
                <a16:creationId xmlns:a16="http://schemas.microsoft.com/office/drawing/2014/main" id="{F6B89947-5B2A-F831-65F2-183ADBB4C0B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56" name="Group 1008">
          <a:extLst>
            <a:ext uri="{FF2B5EF4-FFF2-40B4-BE49-F238E27FC236}">
              <a16:creationId xmlns:a16="http://schemas.microsoft.com/office/drawing/2014/main" id="{4E2FD238-9992-4D17-8C57-467B04ED0630}"/>
            </a:ext>
          </a:extLst>
        </xdr:cNvPr>
        <xdr:cNvGrpSpPr>
          <a:grpSpLocks/>
        </xdr:cNvGrpSpPr>
      </xdr:nvGrpSpPr>
      <xdr:grpSpPr bwMode="auto">
        <a:xfrm>
          <a:off x="1897224" y="11441469"/>
          <a:ext cx="0" cy="108663"/>
          <a:chOff x="5475762" y="47760700"/>
          <a:chExt cx="314325" cy="230209"/>
        </a:xfrm>
      </xdr:grpSpPr>
      <xdr:cxnSp macro="">
        <xdr:nvCxnSpPr>
          <xdr:cNvPr id="1057" name="Straight Connector 1056">
            <a:extLst>
              <a:ext uri="{FF2B5EF4-FFF2-40B4-BE49-F238E27FC236}">
                <a16:creationId xmlns:a16="http://schemas.microsoft.com/office/drawing/2014/main" id="{D78D4C75-9221-4C91-25E4-80ADF1C6C0D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58" name="Straight Connector 529">
            <a:extLst>
              <a:ext uri="{FF2B5EF4-FFF2-40B4-BE49-F238E27FC236}">
                <a16:creationId xmlns:a16="http://schemas.microsoft.com/office/drawing/2014/main" id="{FCD14E3A-F8BA-20C1-1173-208CDB9251D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59" name="Straight Connector 531">
            <a:extLst>
              <a:ext uri="{FF2B5EF4-FFF2-40B4-BE49-F238E27FC236}">
                <a16:creationId xmlns:a16="http://schemas.microsoft.com/office/drawing/2014/main" id="{BB8755AD-A779-FD9E-445B-E6AA1D8481F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60" name="Straight Connector 533">
            <a:extLst>
              <a:ext uri="{FF2B5EF4-FFF2-40B4-BE49-F238E27FC236}">
                <a16:creationId xmlns:a16="http://schemas.microsoft.com/office/drawing/2014/main" id="{EE986416-0CA3-4240-26CE-F066DAFBA9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61" name="Straight Connector 535">
            <a:extLst>
              <a:ext uri="{FF2B5EF4-FFF2-40B4-BE49-F238E27FC236}">
                <a16:creationId xmlns:a16="http://schemas.microsoft.com/office/drawing/2014/main" id="{361B5143-FBC0-16E3-5663-964BE30D32A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62" name="Straight Connector 537">
            <a:extLst>
              <a:ext uri="{FF2B5EF4-FFF2-40B4-BE49-F238E27FC236}">
                <a16:creationId xmlns:a16="http://schemas.microsoft.com/office/drawing/2014/main" id="{330BF720-8CCA-74C8-6F8A-99556793E71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63" name="Group 1008">
          <a:extLst>
            <a:ext uri="{FF2B5EF4-FFF2-40B4-BE49-F238E27FC236}">
              <a16:creationId xmlns:a16="http://schemas.microsoft.com/office/drawing/2014/main" id="{87409160-E628-4E6F-A904-4E1D5B9998D1}"/>
            </a:ext>
          </a:extLst>
        </xdr:cNvPr>
        <xdr:cNvGrpSpPr>
          <a:grpSpLocks/>
        </xdr:cNvGrpSpPr>
      </xdr:nvGrpSpPr>
      <xdr:grpSpPr bwMode="auto">
        <a:xfrm>
          <a:off x="1897224" y="11441469"/>
          <a:ext cx="0" cy="108663"/>
          <a:chOff x="5475762" y="47760700"/>
          <a:chExt cx="314325" cy="230209"/>
        </a:xfrm>
      </xdr:grpSpPr>
      <xdr:cxnSp macro="">
        <xdr:nvCxnSpPr>
          <xdr:cNvPr id="1064" name="Straight Connector 1063">
            <a:extLst>
              <a:ext uri="{FF2B5EF4-FFF2-40B4-BE49-F238E27FC236}">
                <a16:creationId xmlns:a16="http://schemas.microsoft.com/office/drawing/2014/main" id="{193DAC02-90FE-7A75-9653-47FDB262A76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65" name="Straight Connector 529">
            <a:extLst>
              <a:ext uri="{FF2B5EF4-FFF2-40B4-BE49-F238E27FC236}">
                <a16:creationId xmlns:a16="http://schemas.microsoft.com/office/drawing/2014/main" id="{F03322AE-5190-B6EC-0E16-8D216009BA1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66" name="Straight Connector 531">
            <a:extLst>
              <a:ext uri="{FF2B5EF4-FFF2-40B4-BE49-F238E27FC236}">
                <a16:creationId xmlns:a16="http://schemas.microsoft.com/office/drawing/2014/main" id="{FD7B8B61-CAD6-E31F-67FB-F3F16277DDD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67" name="Straight Connector 533">
            <a:extLst>
              <a:ext uri="{FF2B5EF4-FFF2-40B4-BE49-F238E27FC236}">
                <a16:creationId xmlns:a16="http://schemas.microsoft.com/office/drawing/2014/main" id="{61C6CA1F-2C66-EB05-9F79-3884D8A9B38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68" name="Straight Connector 535">
            <a:extLst>
              <a:ext uri="{FF2B5EF4-FFF2-40B4-BE49-F238E27FC236}">
                <a16:creationId xmlns:a16="http://schemas.microsoft.com/office/drawing/2014/main" id="{4E1518AA-11A6-6FA9-84C8-FC305C7162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69" name="Straight Connector 537">
            <a:extLst>
              <a:ext uri="{FF2B5EF4-FFF2-40B4-BE49-F238E27FC236}">
                <a16:creationId xmlns:a16="http://schemas.microsoft.com/office/drawing/2014/main" id="{C68495B3-6A07-7531-A822-DDE602F04CC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70" name="Group 1008">
          <a:extLst>
            <a:ext uri="{FF2B5EF4-FFF2-40B4-BE49-F238E27FC236}">
              <a16:creationId xmlns:a16="http://schemas.microsoft.com/office/drawing/2014/main" id="{2D2C5D22-2005-4FC4-A0FE-705E0A95829D}"/>
            </a:ext>
          </a:extLst>
        </xdr:cNvPr>
        <xdr:cNvGrpSpPr>
          <a:grpSpLocks/>
        </xdr:cNvGrpSpPr>
      </xdr:nvGrpSpPr>
      <xdr:grpSpPr bwMode="auto">
        <a:xfrm>
          <a:off x="1897224" y="11441469"/>
          <a:ext cx="0" cy="108663"/>
          <a:chOff x="5475762" y="47760700"/>
          <a:chExt cx="314325" cy="230209"/>
        </a:xfrm>
      </xdr:grpSpPr>
      <xdr:cxnSp macro="">
        <xdr:nvCxnSpPr>
          <xdr:cNvPr id="1071" name="Straight Connector 1070">
            <a:extLst>
              <a:ext uri="{FF2B5EF4-FFF2-40B4-BE49-F238E27FC236}">
                <a16:creationId xmlns:a16="http://schemas.microsoft.com/office/drawing/2014/main" id="{0CF436CE-4C4A-B800-864B-8429EB40CF7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72" name="Straight Connector 529">
            <a:extLst>
              <a:ext uri="{FF2B5EF4-FFF2-40B4-BE49-F238E27FC236}">
                <a16:creationId xmlns:a16="http://schemas.microsoft.com/office/drawing/2014/main" id="{014339A1-7DE6-6A29-1D59-19DC342FCD2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73" name="Straight Connector 531">
            <a:extLst>
              <a:ext uri="{FF2B5EF4-FFF2-40B4-BE49-F238E27FC236}">
                <a16:creationId xmlns:a16="http://schemas.microsoft.com/office/drawing/2014/main" id="{BDC757BE-0B61-45FA-2BB2-6A5D4548033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74" name="Straight Connector 533">
            <a:extLst>
              <a:ext uri="{FF2B5EF4-FFF2-40B4-BE49-F238E27FC236}">
                <a16:creationId xmlns:a16="http://schemas.microsoft.com/office/drawing/2014/main" id="{246049E6-F066-D803-F655-D6BD29C64CB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75" name="Straight Connector 535">
            <a:extLst>
              <a:ext uri="{FF2B5EF4-FFF2-40B4-BE49-F238E27FC236}">
                <a16:creationId xmlns:a16="http://schemas.microsoft.com/office/drawing/2014/main" id="{B51E9CB4-C054-6F18-02A3-A2FC87C245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76" name="Straight Connector 537">
            <a:extLst>
              <a:ext uri="{FF2B5EF4-FFF2-40B4-BE49-F238E27FC236}">
                <a16:creationId xmlns:a16="http://schemas.microsoft.com/office/drawing/2014/main" id="{31A2EE9D-99A4-CBE9-9C43-C404E00ED86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77" name="Group 1008">
          <a:extLst>
            <a:ext uri="{FF2B5EF4-FFF2-40B4-BE49-F238E27FC236}">
              <a16:creationId xmlns:a16="http://schemas.microsoft.com/office/drawing/2014/main" id="{C1EF3E78-4E0D-48CD-9EE9-FA1BA5FCA27C}"/>
            </a:ext>
          </a:extLst>
        </xdr:cNvPr>
        <xdr:cNvGrpSpPr>
          <a:grpSpLocks/>
        </xdr:cNvGrpSpPr>
      </xdr:nvGrpSpPr>
      <xdr:grpSpPr bwMode="auto">
        <a:xfrm>
          <a:off x="1897224" y="11441469"/>
          <a:ext cx="0" cy="108663"/>
          <a:chOff x="5475762" y="47760700"/>
          <a:chExt cx="314325" cy="230209"/>
        </a:xfrm>
      </xdr:grpSpPr>
      <xdr:cxnSp macro="">
        <xdr:nvCxnSpPr>
          <xdr:cNvPr id="1078" name="Straight Connector 1077">
            <a:extLst>
              <a:ext uri="{FF2B5EF4-FFF2-40B4-BE49-F238E27FC236}">
                <a16:creationId xmlns:a16="http://schemas.microsoft.com/office/drawing/2014/main" id="{158CD503-81EB-BB31-5FCF-56D749389C3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79" name="Straight Connector 529">
            <a:extLst>
              <a:ext uri="{FF2B5EF4-FFF2-40B4-BE49-F238E27FC236}">
                <a16:creationId xmlns:a16="http://schemas.microsoft.com/office/drawing/2014/main" id="{05116493-EAEA-AB8D-0707-425B278A8FF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80" name="Straight Connector 531">
            <a:extLst>
              <a:ext uri="{FF2B5EF4-FFF2-40B4-BE49-F238E27FC236}">
                <a16:creationId xmlns:a16="http://schemas.microsoft.com/office/drawing/2014/main" id="{5450FEC4-2EE0-F138-1A65-7FECE7802EB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81" name="Straight Connector 533">
            <a:extLst>
              <a:ext uri="{FF2B5EF4-FFF2-40B4-BE49-F238E27FC236}">
                <a16:creationId xmlns:a16="http://schemas.microsoft.com/office/drawing/2014/main" id="{5168E2D9-669B-C0EE-D7EF-FEB314E651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82" name="Straight Connector 535">
            <a:extLst>
              <a:ext uri="{FF2B5EF4-FFF2-40B4-BE49-F238E27FC236}">
                <a16:creationId xmlns:a16="http://schemas.microsoft.com/office/drawing/2014/main" id="{CF4A2ABA-FB86-77DF-535D-4E7B63C2B7D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83" name="Straight Connector 537">
            <a:extLst>
              <a:ext uri="{FF2B5EF4-FFF2-40B4-BE49-F238E27FC236}">
                <a16:creationId xmlns:a16="http://schemas.microsoft.com/office/drawing/2014/main" id="{5AD4C9F4-3F4F-AD23-30D1-2B93C80794F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84" name="Group 1008">
          <a:extLst>
            <a:ext uri="{FF2B5EF4-FFF2-40B4-BE49-F238E27FC236}">
              <a16:creationId xmlns:a16="http://schemas.microsoft.com/office/drawing/2014/main" id="{CACAE110-E5F4-46E3-8B76-917178FA7654}"/>
            </a:ext>
          </a:extLst>
        </xdr:cNvPr>
        <xdr:cNvGrpSpPr>
          <a:grpSpLocks/>
        </xdr:cNvGrpSpPr>
      </xdr:nvGrpSpPr>
      <xdr:grpSpPr bwMode="auto">
        <a:xfrm>
          <a:off x="1897224" y="11441469"/>
          <a:ext cx="0" cy="108663"/>
          <a:chOff x="5475762" y="47760700"/>
          <a:chExt cx="314325" cy="230209"/>
        </a:xfrm>
      </xdr:grpSpPr>
      <xdr:cxnSp macro="">
        <xdr:nvCxnSpPr>
          <xdr:cNvPr id="1085" name="Straight Connector 1084">
            <a:extLst>
              <a:ext uri="{FF2B5EF4-FFF2-40B4-BE49-F238E27FC236}">
                <a16:creationId xmlns:a16="http://schemas.microsoft.com/office/drawing/2014/main" id="{A93B0070-8A57-C318-BB26-74182417BDC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86" name="Straight Connector 529">
            <a:extLst>
              <a:ext uri="{FF2B5EF4-FFF2-40B4-BE49-F238E27FC236}">
                <a16:creationId xmlns:a16="http://schemas.microsoft.com/office/drawing/2014/main" id="{FC540FA7-B63A-F833-1688-9BAC03990BD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87" name="Straight Connector 531">
            <a:extLst>
              <a:ext uri="{FF2B5EF4-FFF2-40B4-BE49-F238E27FC236}">
                <a16:creationId xmlns:a16="http://schemas.microsoft.com/office/drawing/2014/main" id="{3A81C4E7-9808-774D-0C17-5751398F712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88" name="Straight Connector 533">
            <a:extLst>
              <a:ext uri="{FF2B5EF4-FFF2-40B4-BE49-F238E27FC236}">
                <a16:creationId xmlns:a16="http://schemas.microsoft.com/office/drawing/2014/main" id="{8B89C57B-9BCD-9421-FFDD-D2152382EE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89" name="Straight Connector 535">
            <a:extLst>
              <a:ext uri="{FF2B5EF4-FFF2-40B4-BE49-F238E27FC236}">
                <a16:creationId xmlns:a16="http://schemas.microsoft.com/office/drawing/2014/main" id="{F4CBC645-1926-D1C3-B584-141283991A9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90" name="Straight Connector 537">
            <a:extLst>
              <a:ext uri="{FF2B5EF4-FFF2-40B4-BE49-F238E27FC236}">
                <a16:creationId xmlns:a16="http://schemas.microsoft.com/office/drawing/2014/main" id="{8EFD788F-03F6-5DD1-F819-FE61871A816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91" name="Group 1008">
          <a:extLst>
            <a:ext uri="{FF2B5EF4-FFF2-40B4-BE49-F238E27FC236}">
              <a16:creationId xmlns:a16="http://schemas.microsoft.com/office/drawing/2014/main" id="{676434EB-FA95-4973-8AA0-9DC0CFAD1604}"/>
            </a:ext>
          </a:extLst>
        </xdr:cNvPr>
        <xdr:cNvGrpSpPr>
          <a:grpSpLocks/>
        </xdr:cNvGrpSpPr>
      </xdr:nvGrpSpPr>
      <xdr:grpSpPr bwMode="auto">
        <a:xfrm>
          <a:off x="1897224" y="11441469"/>
          <a:ext cx="0" cy="108663"/>
          <a:chOff x="5475762" y="47760700"/>
          <a:chExt cx="314325" cy="230209"/>
        </a:xfrm>
      </xdr:grpSpPr>
      <xdr:cxnSp macro="">
        <xdr:nvCxnSpPr>
          <xdr:cNvPr id="1092" name="Straight Connector 1091">
            <a:extLst>
              <a:ext uri="{FF2B5EF4-FFF2-40B4-BE49-F238E27FC236}">
                <a16:creationId xmlns:a16="http://schemas.microsoft.com/office/drawing/2014/main" id="{8F59A6C7-C3F8-CDF7-9DC1-67BB21945FD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93" name="Straight Connector 529">
            <a:extLst>
              <a:ext uri="{FF2B5EF4-FFF2-40B4-BE49-F238E27FC236}">
                <a16:creationId xmlns:a16="http://schemas.microsoft.com/office/drawing/2014/main" id="{F761AD39-E2B9-0829-C82E-9ABB02AEAD8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94" name="Straight Connector 531">
            <a:extLst>
              <a:ext uri="{FF2B5EF4-FFF2-40B4-BE49-F238E27FC236}">
                <a16:creationId xmlns:a16="http://schemas.microsoft.com/office/drawing/2014/main" id="{BAC870A3-7220-D490-19B1-E6B59B010A6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95" name="Straight Connector 533">
            <a:extLst>
              <a:ext uri="{FF2B5EF4-FFF2-40B4-BE49-F238E27FC236}">
                <a16:creationId xmlns:a16="http://schemas.microsoft.com/office/drawing/2014/main" id="{D1FEE376-553A-2EFE-75AB-CEC86EED1B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96" name="Straight Connector 535">
            <a:extLst>
              <a:ext uri="{FF2B5EF4-FFF2-40B4-BE49-F238E27FC236}">
                <a16:creationId xmlns:a16="http://schemas.microsoft.com/office/drawing/2014/main" id="{C99864CB-96D8-BF65-9804-A773CE0AF85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97" name="Straight Connector 537">
            <a:extLst>
              <a:ext uri="{FF2B5EF4-FFF2-40B4-BE49-F238E27FC236}">
                <a16:creationId xmlns:a16="http://schemas.microsoft.com/office/drawing/2014/main" id="{E4F56EBE-04C4-9EE5-CAAF-D8C2DD7EC80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98" name="Group 1008">
          <a:extLst>
            <a:ext uri="{FF2B5EF4-FFF2-40B4-BE49-F238E27FC236}">
              <a16:creationId xmlns:a16="http://schemas.microsoft.com/office/drawing/2014/main" id="{629C0BB9-95A4-48E8-8DF4-8AE83F599C96}"/>
            </a:ext>
          </a:extLst>
        </xdr:cNvPr>
        <xdr:cNvGrpSpPr>
          <a:grpSpLocks/>
        </xdr:cNvGrpSpPr>
      </xdr:nvGrpSpPr>
      <xdr:grpSpPr bwMode="auto">
        <a:xfrm>
          <a:off x="1897224" y="11441469"/>
          <a:ext cx="0" cy="108663"/>
          <a:chOff x="5475762" y="47760700"/>
          <a:chExt cx="314325" cy="230209"/>
        </a:xfrm>
      </xdr:grpSpPr>
      <xdr:cxnSp macro="">
        <xdr:nvCxnSpPr>
          <xdr:cNvPr id="1099" name="Straight Connector 1098">
            <a:extLst>
              <a:ext uri="{FF2B5EF4-FFF2-40B4-BE49-F238E27FC236}">
                <a16:creationId xmlns:a16="http://schemas.microsoft.com/office/drawing/2014/main" id="{12F89214-BB34-8126-CCAA-1FC26A2DA76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00" name="Straight Connector 529">
            <a:extLst>
              <a:ext uri="{FF2B5EF4-FFF2-40B4-BE49-F238E27FC236}">
                <a16:creationId xmlns:a16="http://schemas.microsoft.com/office/drawing/2014/main" id="{5036FA4E-5742-CC7A-1B8C-0D4083DAB06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01" name="Straight Connector 531">
            <a:extLst>
              <a:ext uri="{FF2B5EF4-FFF2-40B4-BE49-F238E27FC236}">
                <a16:creationId xmlns:a16="http://schemas.microsoft.com/office/drawing/2014/main" id="{CE270307-9E9E-27D3-9F6E-9D0F4E0F56F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02" name="Straight Connector 533">
            <a:extLst>
              <a:ext uri="{FF2B5EF4-FFF2-40B4-BE49-F238E27FC236}">
                <a16:creationId xmlns:a16="http://schemas.microsoft.com/office/drawing/2014/main" id="{45A9D5D1-F444-AD28-528E-F97D4FBBA3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03" name="Straight Connector 535">
            <a:extLst>
              <a:ext uri="{FF2B5EF4-FFF2-40B4-BE49-F238E27FC236}">
                <a16:creationId xmlns:a16="http://schemas.microsoft.com/office/drawing/2014/main" id="{ADC4596D-E03C-DFED-F7DF-3CC558DC941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04" name="Straight Connector 537">
            <a:extLst>
              <a:ext uri="{FF2B5EF4-FFF2-40B4-BE49-F238E27FC236}">
                <a16:creationId xmlns:a16="http://schemas.microsoft.com/office/drawing/2014/main" id="{AD421901-37F6-BEEB-D4C6-BA8746A9E8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05" name="Group 1008">
          <a:extLst>
            <a:ext uri="{FF2B5EF4-FFF2-40B4-BE49-F238E27FC236}">
              <a16:creationId xmlns:a16="http://schemas.microsoft.com/office/drawing/2014/main" id="{59E98543-A749-45B4-81AD-86F5624540F6}"/>
            </a:ext>
          </a:extLst>
        </xdr:cNvPr>
        <xdr:cNvGrpSpPr>
          <a:grpSpLocks/>
        </xdr:cNvGrpSpPr>
      </xdr:nvGrpSpPr>
      <xdr:grpSpPr bwMode="auto">
        <a:xfrm>
          <a:off x="1897224" y="11441469"/>
          <a:ext cx="0" cy="108663"/>
          <a:chOff x="5475762" y="47760700"/>
          <a:chExt cx="314325" cy="230209"/>
        </a:xfrm>
      </xdr:grpSpPr>
      <xdr:cxnSp macro="">
        <xdr:nvCxnSpPr>
          <xdr:cNvPr id="1106" name="Straight Connector 1105">
            <a:extLst>
              <a:ext uri="{FF2B5EF4-FFF2-40B4-BE49-F238E27FC236}">
                <a16:creationId xmlns:a16="http://schemas.microsoft.com/office/drawing/2014/main" id="{BA711E73-B7E9-7B92-E0C0-A6870786D90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07" name="Straight Connector 529">
            <a:extLst>
              <a:ext uri="{FF2B5EF4-FFF2-40B4-BE49-F238E27FC236}">
                <a16:creationId xmlns:a16="http://schemas.microsoft.com/office/drawing/2014/main" id="{6E8793CE-4059-BBCE-7F38-5B2C994F3CC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08" name="Straight Connector 531">
            <a:extLst>
              <a:ext uri="{FF2B5EF4-FFF2-40B4-BE49-F238E27FC236}">
                <a16:creationId xmlns:a16="http://schemas.microsoft.com/office/drawing/2014/main" id="{F0585CF0-FB92-1579-0C1A-009028E85AA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09" name="Straight Connector 533">
            <a:extLst>
              <a:ext uri="{FF2B5EF4-FFF2-40B4-BE49-F238E27FC236}">
                <a16:creationId xmlns:a16="http://schemas.microsoft.com/office/drawing/2014/main" id="{04A173B3-A928-4671-41B1-89A8C28FBF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10" name="Straight Connector 535">
            <a:extLst>
              <a:ext uri="{FF2B5EF4-FFF2-40B4-BE49-F238E27FC236}">
                <a16:creationId xmlns:a16="http://schemas.microsoft.com/office/drawing/2014/main" id="{6F96F3AB-05BB-21F1-5221-0404B3786EA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11" name="Straight Connector 537">
            <a:extLst>
              <a:ext uri="{FF2B5EF4-FFF2-40B4-BE49-F238E27FC236}">
                <a16:creationId xmlns:a16="http://schemas.microsoft.com/office/drawing/2014/main" id="{324A6611-22C6-3866-0588-826F220756B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12" name="Group 1008">
          <a:extLst>
            <a:ext uri="{FF2B5EF4-FFF2-40B4-BE49-F238E27FC236}">
              <a16:creationId xmlns:a16="http://schemas.microsoft.com/office/drawing/2014/main" id="{FD14E8F6-C4E6-4B16-87B1-9F4C6BEC1BB2}"/>
            </a:ext>
          </a:extLst>
        </xdr:cNvPr>
        <xdr:cNvGrpSpPr>
          <a:grpSpLocks/>
        </xdr:cNvGrpSpPr>
      </xdr:nvGrpSpPr>
      <xdr:grpSpPr bwMode="auto">
        <a:xfrm>
          <a:off x="1897224" y="11441469"/>
          <a:ext cx="0" cy="108663"/>
          <a:chOff x="5475762" y="47760700"/>
          <a:chExt cx="314325" cy="230209"/>
        </a:xfrm>
      </xdr:grpSpPr>
      <xdr:cxnSp macro="">
        <xdr:nvCxnSpPr>
          <xdr:cNvPr id="1113" name="Straight Connector 1112">
            <a:extLst>
              <a:ext uri="{FF2B5EF4-FFF2-40B4-BE49-F238E27FC236}">
                <a16:creationId xmlns:a16="http://schemas.microsoft.com/office/drawing/2014/main" id="{7C5F211E-1EE2-6E03-36D1-D67DDB62AFF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14" name="Straight Connector 529">
            <a:extLst>
              <a:ext uri="{FF2B5EF4-FFF2-40B4-BE49-F238E27FC236}">
                <a16:creationId xmlns:a16="http://schemas.microsoft.com/office/drawing/2014/main" id="{21CF3323-5F17-BD3A-CE8B-F81657F6113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15" name="Straight Connector 531">
            <a:extLst>
              <a:ext uri="{FF2B5EF4-FFF2-40B4-BE49-F238E27FC236}">
                <a16:creationId xmlns:a16="http://schemas.microsoft.com/office/drawing/2014/main" id="{4DB76B54-B09B-D4C1-9F85-EE9628F40FC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16" name="Straight Connector 533">
            <a:extLst>
              <a:ext uri="{FF2B5EF4-FFF2-40B4-BE49-F238E27FC236}">
                <a16:creationId xmlns:a16="http://schemas.microsoft.com/office/drawing/2014/main" id="{239C02D7-A2EC-375B-0BD9-B5B8797CED4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17" name="Straight Connector 535">
            <a:extLst>
              <a:ext uri="{FF2B5EF4-FFF2-40B4-BE49-F238E27FC236}">
                <a16:creationId xmlns:a16="http://schemas.microsoft.com/office/drawing/2014/main" id="{F0B01289-E01E-46C0-C837-AAF143CA64B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18" name="Straight Connector 537">
            <a:extLst>
              <a:ext uri="{FF2B5EF4-FFF2-40B4-BE49-F238E27FC236}">
                <a16:creationId xmlns:a16="http://schemas.microsoft.com/office/drawing/2014/main" id="{C96E9356-2FEB-701F-BB71-6B5E7EAD2CD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19" name="Group 1008">
          <a:extLst>
            <a:ext uri="{FF2B5EF4-FFF2-40B4-BE49-F238E27FC236}">
              <a16:creationId xmlns:a16="http://schemas.microsoft.com/office/drawing/2014/main" id="{DF221531-CA41-4E6C-BC0B-C349871372C2}"/>
            </a:ext>
          </a:extLst>
        </xdr:cNvPr>
        <xdr:cNvGrpSpPr>
          <a:grpSpLocks/>
        </xdr:cNvGrpSpPr>
      </xdr:nvGrpSpPr>
      <xdr:grpSpPr bwMode="auto">
        <a:xfrm>
          <a:off x="1897224" y="11441469"/>
          <a:ext cx="0" cy="108663"/>
          <a:chOff x="5475762" y="47760700"/>
          <a:chExt cx="314325" cy="230209"/>
        </a:xfrm>
      </xdr:grpSpPr>
      <xdr:cxnSp macro="">
        <xdr:nvCxnSpPr>
          <xdr:cNvPr id="1120" name="Straight Connector 1119">
            <a:extLst>
              <a:ext uri="{FF2B5EF4-FFF2-40B4-BE49-F238E27FC236}">
                <a16:creationId xmlns:a16="http://schemas.microsoft.com/office/drawing/2014/main" id="{29874D81-D273-C854-8C41-8E753E939C0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21" name="Straight Connector 529">
            <a:extLst>
              <a:ext uri="{FF2B5EF4-FFF2-40B4-BE49-F238E27FC236}">
                <a16:creationId xmlns:a16="http://schemas.microsoft.com/office/drawing/2014/main" id="{0EA8D5C1-95FE-7D42-A087-4288DAC8BDB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22" name="Straight Connector 531">
            <a:extLst>
              <a:ext uri="{FF2B5EF4-FFF2-40B4-BE49-F238E27FC236}">
                <a16:creationId xmlns:a16="http://schemas.microsoft.com/office/drawing/2014/main" id="{CE3F0A59-8520-3D4F-BBED-3277A92800C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23" name="Straight Connector 533">
            <a:extLst>
              <a:ext uri="{FF2B5EF4-FFF2-40B4-BE49-F238E27FC236}">
                <a16:creationId xmlns:a16="http://schemas.microsoft.com/office/drawing/2014/main" id="{EA411F36-E106-4C0F-93EA-440356344C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24" name="Straight Connector 535">
            <a:extLst>
              <a:ext uri="{FF2B5EF4-FFF2-40B4-BE49-F238E27FC236}">
                <a16:creationId xmlns:a16="http://schemas.microsoft.com/office/drawing/2014/main" id="{A7E70638-F210-A474-6A20-0543B4BCCA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25" name="Straight Connector 537">
            <a:extLst>
              <a:ext uri="{FF2B5EF4-FFF2-40B4-BE49-F238E27FC236}">
                <a16:creationId xmlns:a16="http://schemas.microsoft.com/office/drawing/2014/main" id="{F3A4415C-90E0-9786-6E43-DECA30E940D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26" name="Group 1008">
          <a:extLst>
            <a:ext uri="{FF2B5EF4-FFF2-40B4-BE49-F238E27FC236}">
              <a16:creationId xmlns:a16="http://schemas.microsoft.com/office/drawing/2014/main" id="{9990AE50-24A7-4A2E-8056-0A03A3B197E0}"/>
            </a:ext>
          </a:extLst>
        </xdr:cNvPr>
        <xdr:cNvGrpSpPr>
          <a:grpSpLocks/>
        </xdr:cNvGrpSpPr>
      </xdr:nvGrpSpPr>
      <xdr:grpSpPr bwMode="auto">
        <a:xfrm>
          <a:off x="1897224" y="11441469"/>
          <a:ext cx="0" cy="108663"/>
          <a:chOff x="5475762" y="47760700"/>
          <a:chExt cx="314325" cy="230209"/>
        </a:xfrm>
      </xdr:grpSpPr>
      <xdr:cxnSp macro="">
        <xdr:nvCxnSpPr>
          <xdr:cNvPr id="1127" name="Straight Connector 1126">
            <a:extLst>
              <a:ext uri="{FF2B5EF4-FFF2-40B4-BE49-F238E27FC236}">
                <a16:creationId xmlns:a16="http://schemas.microsoft.com/office/drawing/2014/main" id="{632FC32E-97D7-52B8-E6FF-9BDAC0E0046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28" name="Straight Connector 529">
            <a:extLst>
              <a:ext uri="{FF2B5EF4-FFF2-40B4-BE49-F238E27FC236}">
                <a16:creationId xmlns:a16="http://schemas.microsoft.com/office/drawing/2014/main" id="{537EBD88-25E4-130F-784C-114B0FB6515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29" name="Straight Connector 531">
            <a:extLst>
              <a:ext uri="{FF2B5EF4-FFF2-40B4-BE49-F238E27FC236}">
                <a16:creationId xmlns:a16="http://schemas.microsoft.com/office/drawing/2014/main" id="{4E584B25-449D-38DB-2C8D-F9B4D30FEDB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30" name="Straight Connector 533">
            <a:extLst>
              <a:ext uri="{FF2B5EF4-FFF2-40B4-BE49-F238E27FC236}">
                <a16:creationId xmlns:a16="http://schemas.microsoft.com/office/drawing/2014/main" id="{0B33C503-8FFC-5F5F-3973-C78027C3C5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1" name="Straight Connector 535">
            <a:extLst>
              <a:ext uri="{FF2B5EF4-FFF2-40B4-BE49-F238E27FC236}">
                <a16:creationId xmlns:a16="http://schemas.microsoft.com/office/drawing/2014/main" id="{C8F0DCB3-E0E9-787A-D100-9D5FDD6BD9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2" name="Straight Connector 537">
            <a:extLst>
              <a:ext uri="{FF2B5EF4-FFF2-40B4-BE49-F238E27FC236}">
                <a16:creationId xmlns:a16="http://schemas.microsoft.com/office/drawing/2014/main" id="{376584FC-DC53-0959-81A1-FB1F4FE8CCC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33" name="Group 1008">
          <a:extLst>
            <a:ext uri="{FF2B5EF4-FFF2-40B4-BE49-F238E27FC236}">
              <a16:creationId xmlns:a16="http://schemas.microsoft.com/office/drawing/2014/main" id="{00238303-0C4E-4826-BD3D-9433E53FAB05}"/>
            </a:ext>
          </a:extLst>
        </xdr:cNvPr>
        <xdr:cNvGrpSpPr>
          <a:grpSpLocks/>
        </xdr:cNvGrpSpPr>
      </xdr:nvGrpSpPr>
      <xdr:grpSpPr bwMode="auto">
        <a:xfrm>
          <a:off x="1897224" y="11441469"/>
          <a:ext cx="0" cy="108663"/>
          <a:chOff x="5475762" y="47760700"/>
          <a:chExt cx="314325" cy="230209"/>
        </a:xfrm>
      </xdr:grpSpPr>
      <xdr:cxnSp macro="">
        <xdr:nvCxnSpPr>
          <xdr:cNvPr id="1134" name="Straight Connector 1133">
            <a:extLst>
              <a:ext uri="{FF2B5EF4-FFF2-40B4-BE49-F238E27FC236}">
                <a16:creationId xmlns:a16="http://schemas.microsoft.com/office/drawing/2014/main" id="{D3C58E29-3760-F102-877A-BB08F8A99B5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35" name="Straight Connector 529">
            <a:extLst>
              <a:ext uri="{FF2B5EF4-FFF2-40B4-BE49-F238E27FC236}">
                <a16:creationId xmlns:a16="http://schemas.microsoft.com/office/drawing/2014/main" id="{5985A67B-4E82-8776-3A4E-07BD2869CD7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36" name="Straight Connector 531">
            <a:extLst>
              <a:ext uri="{FF2B5EF4-FFF2-40B4-BE49-F238E27FC236}">
                <a16:creationId xmlns:a16="http://schemas.microsoft.com/office/drawing/2014/main" id="{C93ABDE9-F596-2233-684B-4FDE6AEFEE0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37" name="Straight Connector 533">
            <a:extLst>
              <a:ext uri="{FF2B5EF4-FFF2-40B4-BE49-F238E27FC236}">
                <a16:creationId xmlns:a16="http://schemas.microsoft.com/office/drawing/2014/main" id="{C1D550AF-EE4C-0C14-B59C-BCBFAA8089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8" name="Straight Connector 535">
            <a:extLst>
              <a:ext uri="{FF2B5EF4-FFF2-40B4-BE49-F238E27FC236}">
                <a16:creationId xmlns:a16="http://schemas.microsoft.com/office/drawing/2014/main" id="{4A316063-6E08-72EA-130F-F396FFF3F10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9" name="Straight Connector 537">
            <a:extLst>
              <a:ext uri="{FF2B5EF4-FFF2-40B4-BE49-F238E27FC236}">
                <a16:creationId xmlns:a16="http://schemas.microsoft.com/office/drawing/2014/main" id="{24EA894F-A5E2-3ED1-5305-1F23A5292E9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40" name="Group 1008">
          <a:extLst>
            <a:ext uri="{FF2B5EF4-FFF2-40B4-BE49-F238E27FC236}">
              <a16:creationId xmlns:a16="http://schemas.microsoft.com/office/drawing/2014/main" id="{8A1892B4-0CD1-4C5A-A28E-7EDFBE5389B3}"/>
            </a:ext>
          </a:extLst>
        </xdr:cNvPr>
        <xdr:cNvGrpSpPr>
          <a:grpSpLocks/>
        </xdr:cNvGrpSpPr>
      </xdr:nvGrpSpPr>
      <xdr:grpSpPr bwMode="auto">
        <a:xfrm>
          <a:off x="1897224" y="11441469"/>
          <a:ext cx="0" cy="108663"/>
          <a:chOff x="5475762" y="47760700"/>
          <a:chExt cx="314325" cy="230209"/>
        </a:xfrm>
      </xdr:grpSpPr>
      <xdr:cxnSp macro="">
        <xdr:nvCxnSpPr>
          <xdr:cNvPr id="1141" name="Straight Connector 1140">
            <a:extLst>
              <a:ext uri="{FF2B5EF4-FFF2-40B4-BE49-F238E27FC236}">
                <a16:creationId xmlns:a16="http://schemas.microsoft.com/office/drawing/2014/main" id="{B4919D7A-39D2-6568-2BF2-68B4C5D186B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42" name="Straight Connector 529">
            <a:extLst>
              <a:ext uri="{FF2B5EF4-FFF2-40B4-BE49-F238E27FC236}">
                <a16:creationId xmlns:a16="http://schemas.microsoft.com/office/drawing/2014/main" id="{D05A8715-89EC-894D-9569-1D3F36403A0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43" name="Straight Connector 531">
            <a:extLst>
              <a:ext uri="{FF2B5EF4-FFF2-40B4-BE49-F238E27FC236}">
                <a16:creationId xmlns:a16="http://schemas.microsoft.com/office/drawing/2014/main" id="{6C1DCB5C-65EB-7E54-25F9-AAA6F55C149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44" name="Straight Connector 533">
            <a:extLst>
              <a:ext uri="{FF2B5EF4-FFF2-40B4-BE49-F238E27FC236}">
                <a16:creationId xmlns:a16="http://schemas.microsoft.com/office/drawing/2014/main" id="{B637629B-6246-9D2E-0AE6-D4C17BD770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45" name="Straight Connector 535">
            <a:extLst>
              <a:ext uri="{FF2B5EF4-FFF2-40B4-BE49-F238E27FC236}">
                <a16:creationId xmlns:a16="http://schemas.microsoft.com/office/drawing/2014/main" id="{8C6E3874-2962-2DFC-9F66-180FC06513E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46" name="Straight Connector 537">
            <a:extLst>
              <a:ext uri="{FF2B5EF4-FFF2-40B4-BE49-F238E27FC236}">
                <a16:creationId xmlns:a16="http://schemas.microsoft.com/office/drawing/2014/main" id="{51DC9DE1-E9A0-A81E-F693-4A71E656E07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47" name="Group 1008">
          <a:extLst>
            <a:ext uri="{FF2B5EF4-FFF2-40B4-BE49-F238E27FC236}">
              <a16:creationId xmlns:a16="http://schemas.microsoft.com/office/drawing/2014/main" id="{945682AC-30E5-4BC8-8D5A-09119FBC8869}"/>
            </a:ext>
          </a:extLst>
        </xdr:cNvPr>
        <xdr:cNvGrpSpPr>
          <a:grpSpLocks/>
        </xdr:cNvGrpSpPr>
      </xdr:nvGrpSpPr>
      <xdr:grpSpPr bwMode="auto">
        <a:xfrm>
          <a:off x="1897224" y="11441469"/>
          <a:ext cx="0" cy="108663"/>
          <a:chOff x="5475762" y="47760700"/>
          <a:chExt cx="314325" cy="230209"/>
        </a:xfrm>
      </xdr:grpSpPr>
      <xdr:cxnSp macro="">
        <xdr:nvCxnSpPr>
          <xdr:cNvPr id="1148" name="Straight Connector 1147">
            <a:extLst>
              <a:ext uri="{FF2B5EF4-FFF2-40B4-BE49-F238E27FC236}">
                <a16:creationId xmlns:a16="http://schemas.microsoft.com/office/drawing/2014/main" id="{F4ABFED7-163C-37C7-8B77-F9B1569A10C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49" name="Straight Connector 529">
            <a:extLst>
              <a:ext uri="{FF2B5EF4-FFF2-40B4-BE49-F238E27FC236}">
                <a16:creationId xmlns:a16="http://schemas.microsoft.com/office/drawing/2014/main" id="{F0DB7512-FB05-6690-3B88-8963254EF2B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50" name="Straight Connector 531">
            <a:extLst>
              <a:ext uri="{FF2B5EF4-FFF2-40B4-BE49-F238E27FC236}">
                <a16:creationId xmlns:a16="http://schemas.microsoft.com/office/drawing/2014/main" id="{E3C2D74F-B26A-1450-C3FA-0E2D98ABB39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51" name="Straight Connector 533">
            <a:extLst>
              <a:ext uri="{FF2B5EF4-FFF2-40B4-BE49-F238E27FC236}">
                <a16:creationId xmlns:a16="http://schemas.microsoft.com/office/drawing/2014/main" id="{45E69A8B-5070-0A9C-CB2B-02CAB921B1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52" name="Straight Connector 535">
            <a:extLst>
              <a:ext uri="{FF2B5EF4-FFF2-40B4-BE49-F238E27FC236}">
                <a16:creationId xmlns:a16="http://schemas.microsoft.com/office/drawing/2014/main" id="{886036ED-1D7B-B116-3402-991218AF73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53" name="Straight Connector 537">
            <a:extLst>
              <a:ext uri="{FF2B5EF4-FFF2-40B4-BE49-F238E27FC236}">
                <a16:creationId xmlns:a16="http://schemas.microsoft.com/office/drawing/2014/main" id="{81DF06AF-6A22-AD9F-6D33-4A3A6DDD8A4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54" name="Group 1008">
          <a:extLst>
            <a:ext uri="{FF2B5EF4-FFF2-40B4-BE49-F238E27FC236}">
              <a16:creationId xmlns:a16="http://schemas.microsoft.com/office/drawing/2014/main" id="{59A5F84F-8010-475A-94F4-4EAA82AC438D}"/>
            </a:ext>
          </a:extLst>
        </xdr:cNvPr>
        <xdr:cNvGrpSpPr>
          <a:grpSpLocks/>
        </xdr:cNvGrpSpPr>
      </xdr:nvGrpSpPr>
      <xdr:grpSpPr bwMode="auto">
        <a:xfrm>
          <a:off x="1897224" y="11441469"/>
          <a:ext cx="0" cy="108663"/>
          <a:chOff x="5475762" y="47760700"/>
          <a:chExt cx="314325" cy="230209"/>
        </a:xfrm>
      </xdr:grpSpPr>
      <xdr:cxnSp macro="">
        <xdr:nvCxnSpPr>
          <xdr:cNvPr id="1155" name="Straight Connector 1154">
            <a:extLst>
              <a:ext uri="{FF2B5EF4-FFF2-40B4-BE49-F238E27FC236}">
                <a16:creationId xmlns:a16="http://schemas.microsoft.com/office/drawing/2014/main" id="{7F13CC66-9FD4-F97F-E986-9E4C8997E44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56" name="Straight Connector 529">
            <a:extLst>
              <a:ext uri="{FF2B5EF4-FFF2-40B4-BE49-F238E27FC236}">
                <a16:creationId xmlns:a16="http://schemas.microsoft.com/office/drawing/2014/main" id="{6C1D927C-E87D-DE82-FBBE-725A4398835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57" name="Straight Connector 531">
            <a:extLst>
              <a:ext uri="{FF2B5EF4-FFF2-40B4-BE49-F238E27FC236}">
                <a16:creationId xmlns:a16="http://schemas.microsoft.com/office/drawing/2014/main" id="{1F8B95F7-F782-0D8D-A3C6-B200FD53703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58" name="Straight Connector 533">
            <a:extLst>
              <a:ext uri="{FF2B5EF4-FFF2-40B4-BE49-F238E27FC236}">
                <a16:creationId xmlns:a16="http://schemas.microsoft.com/office/drawing/2014/main" id="{818DE05C-B434-88A2-8BD4-F0BFC091692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59" name="Straight Connector 535">
            <a:extLst>
              <a:ext uri="{FF2B5EF4-FFF2-40B4-BE49-F238E27FC236}">
                <a16:creationId xmlns:a16="http://schemas.microsoft.com/office/drawing/2014/main" id="{B9AF21A3-C262-9CCF-F228-61676BBE5CC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60" name="Straight Connector 537">
            <a:extLst>
              <a:ext uri="{FF2B5EF4-FFF2-40B4-BE49-F238E27FC236}">
                <a16:creationId xmlns:a16="http://schemas.microsoft.com/office/drawing/2014/main" id="{6DDE977A-4E78-4BB1-9EFC-792D9CCE11F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61" name="Group 1008">
          <a:extLst>
            <a:ext uri="{FF2B5EF4-FFF2-40B4-BE49-F238E27FC236}">
              <a16:creationId xmlns:a16="http://schemas.microsoft.com/office/drawing/2014/main" id="{0EA03C05-3BD4-4F77-B41D-5F46FEB8D3E0}"/>
            </a:ext>
          </a:extLst>
        </xdr:cNvPr>
        <xdr:cNvGrpSpPr>
          <a:grpSpLocks/>
        </xdr:cNvGrpSpPr>
      </xdr:nvGrpSpPr>
      <xdr:grpSpPr bwMode="auto">
        <a:xfrm>
          <a:off x="1897224" y="11441469"/>
          <a:ext cx="0" cy="108663"/>
          <a:chOff x="5475762" y="47760700"/>
          <a:chExt cx="314325" cy="230209"/>
        </a:xfrm>
      </xdr:grpSpPr>
      <xdr:cxnSp macro="">
        <xdr:nvCxnSpPr>
          <xdr:cNvPr id="1162" name="Straight Connector 1161">
            <a:extLst>
              <a:ext uri="{FF2B5EF4-FFF2-40B4-BE49-F238E27FC236}">
                <a16:creationId xmlns:a16="http://schemas.microsoft.com/office/drawing/2014/main" id="{CC99F769-490D-087E-E915-261896289A2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63" name="Straight Connector 529">
            <a:extLst>
              <a:ext uri="{FF2B5EF4-FFF2-40B4-BE49-F238E27FC236}">
                <a16:creationId xmlns:a16="http://schemas.microsoft.com/office/drawing/2014/main" id="{1A8C5819-1878-CA53-AB37-E38F9170DE4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64" name="Straight Connector 531">
            <a:extLst>
              <a:ext uri="{FF2B5EF4-FFF2-40B4-BE49-F238E27FC236}">
                <a16:creationId xmlns:a16="http://schemas.microsoft.com/office/drawing/2014/main" id="{6B0A002C-3DA4-49F5-D880-2CBDF83B18E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65" name="Straight Connector 533">
            <a:extLst>
              <a:ext uri="{FF2B5EF4-FFF2-40B4-BE49-F238E27FC236}">
                <a16:creationId xmlns:a16="http://schemas.microsoft.com/office/drawing/2014/main" id="{1538AFA1-62AD-CAAE-B47E-0EFEC94122B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66" name="Straight Connector 535">
            <a:extLst>
              <a:ext uri="{FF2B5EF4-FFF2-40B4-BE49-F238E27FC236}">
                <a16:creationId xmlns:a16="http://schemas.microsoft.com/office/drawing/2014/main" id="{A1ABD1C8-1DB4-7C27-83C8-26F48607954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67" name="Straight Connector 537">
            <a:extLst>
              <a:ext uri="{FF2B5EF4-FFF2-40B4-BE49-F238E27FC236}">
                <a16:creationId xmlns:a16="http://schemas.microsoft.com/office/drawing/2014/main" id="{0236DB2B-C905-08DB-B7CA-8603906196F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68" name="Group 1008">
          <a:extLst>
            <a:ext uri="{FF2B5EF4-FFF2-40B4-BE49-F238E27FC236}">
              <a16:creationId xmlns:a16="http://schemas.microsoft.com/office/drawing/2014/main" id="{226D08E5-4D66-4363-B931-34F0D805CBFB}"/>
            </a:ext>
          </a:extLst>
        </xdr:cNvPr>
        <xdr:cNvGrpSpPr>
          <a:grpSpLocks/>
        </xdr:cNvGrpSpPr>
      </xdr:nvGrpSpPr>
      <xdr:grpSpPr bwMode="auto">
        <a:xfrm>
          <a:off x="1897224" y="11441469"/>
          <a:ext cx="0" cy="108663"/>
          <a:chOff x="5475762" y="47760700"/>
          <a:chExt cx="314325" cy="230209"/>
        </a:xfrm>
      </xdr:grpSpPr>
      <xdr:cxnSp macro="">
        <xdr:nvCxnSpPr>
          <xdr:cNvPr id="1169" name="Straight Connector 1168">
            <a:extLst>
              <a:ext uri="{FF2B5EF4-FFF2-40B4-BE49-F238E27FC236}">
                <a16:creationId xmlns:a16="http://schemas.microsoft.com/office/drawing/2014/main" id="{D7D0A190-DD72-CD3F-2BB1-54D6E0A4D78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70" name="Straight Connector 529">
            <a:extLst>
              <a:ext uri="{FF2B5EF4-FFF2-40B4-BE49-F238E27FC236}">
                <a16:creationId xmlns:a16="http://schemas.microsoft.com/office/drawing/2014/main" id="{CA3A45CE-5EDE-630C-A699-4A9D3493B99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71" name="Straight Connector 531">
            <a:extLst>
              <a:ext uri="{FF2B5EF4-FFF2-40B4-BE49-F238E27FC236}">
                <a16:creationId xmlns:a16="http://schemas.microsoft.com/office/drawing/2014/main" id="{E19C1FC4-05C1-FD70-9CD2-FCFBD06761C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72" name="Straight Connector 533">
            <a:extLst>
              <a:ext uri="{FF2B5EF4-FFF2-40B4-BE49-F238E27FC236}">
                <a16:creationId xmlns:a16="http://schemas.microsoft.com/office/drawing/2014/main" id="{A8AF163A-7CE8-1E59-BF05-87CF47CE59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73" name="Straight Connector 535">
            <a:extLst>
              <a:ext uri="{FF2B5EF4-FFF2-40B4-BE49-F238E27FC236}">
                <a16:creationId xmlns:a16="http://schemas.microsoft.com/office/drawing/2014/main" id="{BCDCB6EA-7187-041C-8999-5DD0679E5BE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74" name="Straight Connector 537">
            <a:extLst>
              <a:ext uri="{FF2B5EF4-FFF2-40B4-BE49-F238E27FC236}">
                <a16:creationId xmlns:a16="http://schemas.microsoft.com/office/drawing/2014/main" id="{D45C1422-4AB9-2190-16D6-6A5EC52908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75" name="Group 1008">
          <a:extLst>
            <a:ext uri="{FF2B5EF4-FFF2-40B4-BE49-F238E27FC236}">
              <a16:creationId xmlns:a16="http://schemas.microsoft.com/office/drawing/2014/main" id="{976088DA-C5D6-4D37-9F42-EFD5155A8223}"/>
            </a:ext>
          </a:extLst>
        </xdr:cNvPr>
        <xdr:cNvGrpSpPr>
          <a:grpSpLocks/>
        </xdr:cNvGrpSpPr>
      </xdr:nvGrpSpPr>
      <xdr:grpSpPr bwMode="auto">
        <a:xfrm>
          <a:off x="1897224" y="11441469"/>
          <a:ext cx="0" cy="108663"/>
          <a:chOff x="5475762" y="47760700"/>
          <a:chExt cx="314325" cy="230209"/>
        </a:xfrm>
      </xdr:grpSpPr>
      <xdr:cxnSp macro="">
        <xdr:nvCxnSpPr>
          <xdr:cNvPr id="1176" name="Straight Connector 1175">
            <a:extLst>
              <a:ext uri="{FF2B5EF4-FFF2-40B4-BE49-F238E27FC236}">
                <a16:creationId xmlns:a16="http://schemas.microsoft.com/office/drawing/2014/main" id="{7C6903BA-4569-873C-C57E-BD69274058D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77" name="Straight Connector 529">
            <a:extLst>
              <a:ext uri="{FF2B5EF4-FFF2-40B4-BE49-F238E27FC236}">
                <a16:creationId xmlns:a16="http://schemas.microsoft.com/office/drawing/2014/main" id="{DCBF83C9-97BA-B4D6-8858-E76CB785580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78" name="Straight Connector 531">
            <a:extLst>
              <a:ext uri="{FF2B5EF4-FFF2-40B4-BE49-F238E27FC236}">
                <a16:creationId xmlns:a16="http://schemas.microsoft.com/office/drawing/2014/main" id="{00A707D2-2AD9-CBBF-D62E-7E2A49EF188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79" name="Straight Connector 533">
            <a:extLst>
              <a:ext uri="{FF2B5EF4-FFF2-40B4-BE49-F238E27FC236}">
                <a16:creationId xmlns:a16="http://schemas.microsoft.com/office/drawing/2014/main" id="{A947F624-1D76-0EAB-DDA2-FE9A869C732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80" name="Straight Connector 535">
            <a:extLst>
              <a:ext uri="{FF2B5EF4-FFF2-40B4-BE49-F238E27FC236}">
                <a16:creationId xmlns:a16="http://schemas.microsoft.com/office/drawing/2014/main" id="{DD29EEA8-23B5-6C3B-DCEC-AC4AF070C3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81" name="Straight Connector 537">
            <a:extLst>
              <a:ext uri="{FF2B5EF4-FFF2-40B4-BE49-F238E27FC236}">
                <a16:creationId xmlns:a16="http://schemas.microsoft.com/office/drawing/2014/main" id="{3CC4FD3A-870D-35D9-BEB6-DD8DA67D85D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82" name="Group 1008">
          <a:extLst>
            <a:ext uri="{FF2B5EF4-FFF2-40B4-BE49-F238E27FC236}">
              <a16:creationId xmlns:a16="http://schemas.microsoft.com/office/drawing/2014/main" id="{5AB02122-1691-4F98-99A5-CB65CC4D458A}"/>
            </a:ext>
          </a:extLst>
        </xdr:cNvPr>
        <xdr:cNvGrpSpPr>
          <a:grpSpLocks/>
        </xdr:cNvGrpSpPr>
      </xdr:nvGrpSpPr>
      <xdr:grpSpPr bwMode="auto">
        <a:xfrm>
          <a:off x="1897224" y="11441469"/>
          <a:ext cx="0" cy="108663"/>
          <a:chOff x="5475762" y="47760700"/>
          <a:chExt cx="314325" cy="230209"/>
        </a:xfrm>
      </xdr:grpSpPr>
      <xdr:cxnSp macro="">
        <xdr:nvCxnSpPr>
          <xdr:cNvPr id="1183" name="Straight Connector 1182">
            <a:extLst>
              <a:ext uri="{FF2B5EF4-FFF2-40B4-BE49-F238E27FC236}">
                <a16:creationId xmlns:a16="http://schemas.microsoft.com/office/drawing/2014/main" id="{E7308A84-813A-8B2A-1468-DDF0BD90943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84" name="Straight Connector 529">
            <a:extLst>
              <a:ext uri="{FF2B5EF4-FFF2-40B4-BE49-F238E27FC236}">
                <a16:creationId xmlns:a16="http://schemas.microsoft.com/office/drawing/2014/main" id="{8FA592D9-07A5-8421-3140-B6CD6CABA73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85" name="Straight Connector 531">
            <a:extLst>
              <a:ext uri="{FF2B5EF4-FFF2-40B4-BE49-F238E27FC236}">
                <a16:creationId xmlns:a16="http://schemas.microsoft.com/office/drawing/2014/main" id="{8C3EFBFD-F09D-0EFD-92DE-83AFF0ECBC0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86" name="Straight Connector 533">
            <a:extLst>
              <a:ext uri="{FF2B5EF4-FFF2-40B4-BE49-F238E27FC236}">
                <a16:creationId xmlns:a16="http://schemas.microsoft.com/office/drawing/2014/main" id="{50CBE20E-B675-171F-4E98-E9B77433821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87" name="Straight Connector 535">
            <a:extLst>
              <a:ext uri="{FF2B5EF4-FFF2-40B4-BE49-F238E27FC236}">
                <a16:creationId xmlns:a16="http://schemas.microsoft.com/office/drawing/2014/main" id="{6D19F627-A7FB-3BC4-EF8E-84311BFC79D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88" name="Straight Connector 537">
            <a:extLst>
              <a:ext uri="{FF2B5EF4-FFF2-40B4-BE49-F238E27FC236}">
                <a16:creationId xmlns:a16="http://schemas.microsoft.com/office/drawing/2014/main" id="{2F431346-5936-37F9-D62A-285095E5FC1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53</xdr:row>
      <xdr:rowOff>57150</xdr:rowOff>
    </xdr:from>
    <xdr:to>
      <xdr:col>17</xdr:col>
      <xdr:colOff>0</xdr:colOff>
      <xdr:row>55</xdr:row>
      <xdr:rowOff>0</xdr:rowOff>
    </xdr:to>
    <xdr:sp macro="" textlink="">
      <xdr:nvSpPr>
        <xdr:cNvPr id="1189" name="AutoShape 46">
          <a:extLst>
            <a:ext uri="{FF2B5EF4-FFF2-40B4-BE49-F238E27FC236}">
              <a16:creationId xmlns:a16="http://schemas.microsoft.com/office/drawing/2014/main" id="{F723849B-5262-481E-B7C7-88607A6F81D7}"/>
            </a:ext>
          </a:extLst>
        </xdr:cNvPr>
        <xdr:cNvSpPr>
          <a:spLocks noChangeArrowheads="1"/>
        </xdr:cNvSpPr>
      </xdr:nvSpPr>
      <xdr:spPr bwMode="auto">
        <a:xfrm>
          <a:off x="48958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53</xdr:row>
      <xdr:rowOff>57150</xdr:rowOff>
    </xdr:from>
    <xdr:to>
      <xdr:col>19</xdr:col>
      <xdr:colOff>0</xdr:colOff>
      <xdr:row>55</xdr:row>
      <xdr:rowOff>0</xdr:rowOff>
    </xdr:to>
    <xdr:sp macro="" textlink="">
      <xdr:nvSpPr>
        <xdr:cNvPr id="1190" name="AutoShape 46">
          <a:extLst>
            <a:ext uri="{FF2B5EF4-FFF2-40B4-BE49-F238E27FC236}">
              <a16:creationId xmlns:a16="http://schemas.microsoft.com/office/drawing/2014/main" id="{12022C38-6906-4453-9BC2-B00502373C8D}"/>
            </a:ext>
          </a:extLst>
        </xdr:cNvPr>
        <xdr:cNvSpPr>
          <a:spLocks noChangeArrowheads="1"/>
        </xdr:cNvSpPr>
      </xdr:nvSpPr>
      <xdr:spPr bwMode="auto">
        <a:xfrm>
          <a:off x="54673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19</xdr:col>
      <xdr:colOff>285749</xdr:colOff>
      <xdr:row>53</xdr:row>
      <xdr:rowOff>46566</xdr:rowOff>
    </xdr:from>
    <xdr:to>
      <xdr:col>21</xdr:col>
      <xdr:colOff>1</xdr:colOff>
      <xdr:row>54</xdr:row>
      <xdr:rowOff>179916</xdr:rowOff>
    </xdr:to>
    <xdr:sp macro="" textlink="">
      <xdr:nvSpPr>
        <xdr:cNvPr id="1191" name="AutoShape 46">
          <a:extLst>
            <a:ext uri="{FF2B5EF4-FFF2-40B4-BE49-F238E27FC236}">
              <a16:creationId xmlns:a16="http://schemas.microsoft.com/office/drawing/2014/main" id="{D8FFDA74-C8EE-4D74-BE30-06D29E39AD02}"/>
            </a:ext>
          </a:extLst>
        </xdr:cNvPr>
        <xdr:cNvSpPr>
          <a:spLocks noChangeArrowheads="1"/>
        </xdr:cNvSpPr>
      </xdr:nvSpPr>
      <xdr:spPr bwMode="auto">
        <a:xfrm>
          <a:off x="6466416" y="10587566"/>
          <a:ext cx="402168"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53</xdr:row>
      <xdr:rowOff>102420</xdr:rowOff>
    </xdr:from>
    <xdr:to>
      <xdr:col>23</xdr:col>
      <xdr:colOff>20484</xdr:colOff>
      <xdr:row>55</xdr:row>
      <xdr:rowOff>10242</xdr:rowOff>
    </xdr:to>
    <xdr:sp macro="" textlink="">
      <xdr:nvSpPr>
        <xdr:cNvPr id="1192" name="AutoShape 46">
          <a:extLst>
            <a:ext uri="{FF2B5EF4-FFF2-40B4-BE49-F238E27FC236}">
              <a16:creationId xmlns:a16="http://schemas.microsoft.com/office/drawing/2014/main" id="{06D128F0-E6AB-4CCE-B638-C68CDCFD6F4D}"/>
            </a:ext>
          </a:extLst>
        </xdr:cNvPr>
        <xdr:cNvSpPr>
          <a:spLocks noChangeArrowheads="1"/>
        </xdr:cNvSpPr>
      </xdr:nvSpPr>
      <xdr:spPr bwMode="auto">
        <a:xfrm>
          <a:off x="7077177" y="10835968"/>
          <a:ext cx="358468" cy="297016"/>
        </a:xfrm>
        <a:prstGeom prst="triangle">
          <a:avLst>
            <a:gd name="adj" fmla="val 47873"/>
          </a:avLst>
        </a:prstGeom>
        <a:solidFill>
          <a:srgbClr val="FFFFFF"/>
        </a:solidFill>
        <a:ln w="9525">
          <a:solidFill>
            <a:srgbClr val="000000"/>
          </a:solidFill>
          <a:miter lim="800000"/>
          <a:headEnd/>
          <a:tailEnd/>
        </a:ln>
      </xdr:spPr>
    </xdr:sp>
    <xdr:clientData/>
  </xdr:twoCellAnchor>
  <xdr:twoCellAnchor>
    <xdr:from>
      <xdr:col>24</xdr:col>
      <xdr:colOff>0</xdr:colOff>
      <xdr:row>53</xdr:row>
      <xdr:rowOff>57150</xdr:rowOff>
    </xdr:from>
    <xdr:to>
      <xdr:col>25</xdr:col>
      <xdr:colOff>0</xdr:colOff>
      <xdr:row>55</xdr:row>
      <xdr:rowOff>0</xdr:rowOff>
    </xdr:to>
    <xdr:sp macro="" textlink="">
      <xdr:nvSpPr>
        <xdr:cNvPr id="1193" name="AutoShape 46">
          <a:extLst>
            <a:ext uri="{FF2B5EF4-FFF2-40B4-BE49-F238E27FC236}">
              <a16:creationId xmlns:a16="http://schemas.microsoft.com/office/drawing/2014/main" id="{BC797F8B-E26D-4139-9E1C-E5DEDDC96131}"/>
            </a:ext>
          </a:extLst>
        </xdr:cNvPr>
        <xdr:cNvSpPr>
          <a:spLocks noChangeArrowheads="1"/>
        </xdr:cNvSpPr>
      </xdr:nvSpPr>
      <xdr:spPr bwMode="auto">
        <a:xfrm>
          <a:off x="71818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53</xdr:row>
      <xdr:rowOff>57150</xdr:rowOff>
    </xdr:from>
    <xdr:to>
      <xdr:col>27</xdr:col>
      <xdr:colOff>0</xdr:colOff>
      <xdr:row>55</xdr:row>
      <xdr:rowOff>0</xdr:rowOff>
    </xdr:to>
    <xdr:sp macro="" textlink="">
      <xdr:nvSpPr>
        <xdr:cNvPr id="1194" name="AutoShape 46">
          <a:extLst>
            <a:ext uri="{FF2B5EF4-FFF2-40B4-BE49-F238E27FC236}">
              <a16:creationId xmlns:a16="http://schemas.microsoft.com/office/drawing/2014/main" id="{088783F3-E50B-4865-9617-2AA8C99DA850}"/>
            </a:ext>
          </a:extLst>
        </xdr:cNvPr>
        <xdr:cNvSpPr>
          <a:spLocks noChangeArrowheads="1"/>
        </xdr:cNvSpPr>
      </xdr:nvSpPr>
      <xdr:spPr bwMode="auto">
        <a:xfrm>
          <a:off x="77533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53</xdr:row>
      <xdr:rowOff>57150</xdr:rowOff>
    </xdr:from>
    <xdr:to>
      <xdr:col>29</xdr:col>
      <xdr:colOff>0</xdr:colOff>
      <xdr:row>55</xdr:row>
      <xdr:rowOff>0</xdr:rowOff>
    </xdr:to>
    <xdr:sp macro="" textlink="">
      <xdr:nvSpPr>
        <xdr:cNvPr id="1195" name="AutoShape 46">
          <a:extLst>
            <a:ext uri="{FF2B5EF4-FFF2-40B4-BE49-F238E27FC236}">
              <a16:creationId xmlns:a16="http://schemas.microsoft.com/office/drawing/2014/main" id="{0A475188-F3BC-44F3-BBFF-39A06BD06499}"/>
            </a:ext>
          </a:extLst>
        </xdr:cNvPr>
        <xdr:cNvSpPr>
          <a:spLocks noChangeArrowheads="1"/>
        </xdr:cNvSpPr>
      </xdr:nvSpPr>
      <xdr:spPr bwMode="auto">
        <a:xfrm>
          <a:off x="83820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53</xdr:row>
      <xdr:rowOff>57150</xdr:rowOff>
    </xdr:from>
    <xdr:to>
      <xdr:col>31</xdr:col>
      <xdr:colOff>0</xdr:colOff>
      <xdr:row>55</xdr:row>
      <xdr:rowOff>0</xdr:rowOff>
    </xdr:to>
    <xdr:sp macro="" textlink="">
      <xdr:nvSpPr>
        <xdr:cNvPr id="1196" name="AutoShape 46">
          <a:extLst>
            <a:ext uri="{FF2B5EF4-FFF2-40B4-BE49-F238E27FC236}">
              <a16:creationId xmlns:a16="http://schemas.microsoft.com/office/drawing/2014/main" id="{64BDC38C-AB19-4A05-A11A-E364376512AC}"/>
            </a:ext>
          </a:extLst>
        </xdr:cNvPr>
        <xdr:cNvSpPr>
          <a:spLocks noChangeArrowheads="1"/>
        </xdr:cNvSpPr>
      </xdr:nvSpPr>
      <xdr:spPr bwMode="auto">
        <a:xfrm>
          <a:off x="89535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53</xdr:row>
      <xdr:rowOff>57150</xdr:rowOff>
    </xdr:from>
    <xdr:to>
      <xdr:col>33</xdr:col>
      <xdr:colOff>0</xdr:colOff>
      <xdr:row>55</xdr:row>
      <xdr:rowOff>0</xdr:rowOff>
    </xdr:to>
    <xdr:sp macro="" textlink="">
      <xdr:nvSpPr>
        <xdr:cNvPr id="1197" name="AutoShape 46">
          <a:extLst>
            <a:ext uri="{FF2B5EF4-FFF2-40B4-BE49-F238E27FC236}">
              <a16:creationId xmlns:a16="http://schemas.microsoft.com/office/drawing/2014/main" id="{B47F7D6F-A6F1-41F4-924D-43F3F602A9F9}"/>
            </a:ext>
          </a:extLst>
        </xdr:cNvPr>
        <xdr:cNvSpPr>
          <a:spLocks noChangeArrowheads="1"/>
        </xdr:cNvSpPr>
      </xdr:nvSpPr>
      <xdr:spPr bwMode="auto">
        <a:xfrm>
          <a:off x="95250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53</xdr:row>
      <xdr:rowOff>57150</xdr:rowOff>
    </xdr:from>
    <xdr:to>
      <xdr:col>35</xdr:col>
      <xdr:colOff>0</xdr:colOff>
      <xdr:row>55</xdr:row>
      <xdr:rowOff>0</xdr:rowOff>
    </xdr:to>
    <xdr:sp macro="" textlink="">
      <xdr:nvSpPr>
        <xdr:cNvPr id="1198" name="AutoShape 46">
          <a:extLst>
            <a:ext uri="{FF2B5EF4-FFF2-40B4-BE49-F238E27FC236}">
              <a16:creationId xmlns:a16="http://schemas.microsoft.com/office/drawing/2014/main" id="{75100050-BE52-4442-BDD5-C51EBA899454}"/>
            </a:ext>
          </a:extLst>
        </xdr:cNvPr>
        <xdr:cNvSpPr>
          <a:spLocks noChangeArrowheads="1"/>
        </xdr:cNvSpPr>
      </xdr:nvSpPr>
      <xdr:spPr bwMode="auto">
        <a:xfrm>
          <a:off x="100965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53</xdr:row>
      <xdr:rowOff>57150</xdr:rowOff>
    </xdr:from>
    <xdr:to>
      <xdr:col>37</xdr:col>
      <xdr:colOff>0</xdr:colOff>
      <xdr:row>55</xdr:row>
      <xdr:rowOff>0</xdr:rowOff>
    </xdr:to>
    <xdr:sp macro="" textlink="">
      <xdr:nvSpPr>
        <xdr:cNvPr id="1199" name="AutoShape 46">
          <a:extLst>
            <a:ext uri="{FF2B5EF4-FFF2-40B4-BE49-F238E27FC236}">
              <a16:creationId xmlns:a16="http://schemas.microsoft.com/office/drawing/2014/main" id="{619615EB-D41A-42A4-8736-D1A92CF593D4}"/>
            </a:ext>
          </a:extLst>
        </xdr:cNvPr>
        <xdr:cNvSpPr>
          <a:spLocks noChangeArrowheads="1"/>
        </xdr:cNvSpPr>
      </xdr:nvSpPr>
      <xdr:spPr bwMode="auto">
        <a:xfrm>
          <a:off x="106680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53</xdr:row>
      <xdr:rowOff>57150</xdr:rowOff>
    </xdr:from>
    <xdr:to>
      <xdr:col>39</xdr:col>
      <xdr:colOff>0</xdr:colOff>
      <xdr:row>55</xdr:row>
      <xdr:rowOff>0</xdr:rowOff>
    </xdr:to>
    <xdr:sp macro="" textlink="">
      <xdr:nvSpPr>
        <xdr:cNvPr id="1200" name="AutoShape 46">
          <a:extLst>
            <a:ext uri="{FF2B5EF4-FFF2-40B4-BE49-F238E27FC236}">
              <a16:creationId xmlns:a16="http://schemas.microsoft.com/office/drawing/2014/main" id="{C07667C2-BFBD-4A19-804F-D9F93FAEC991}"/>
            </a:ext>
          </a:extLst>
        </xdr:cNvPr>
        <xdr:cNvSpPr>
          <a:spLocks noChangeArrowheads="1"/>
        </xdr:cNvSpPr>
      </xdr:nvSpPr>
      <xdr:spPr bwMode="auto">
        <a:xfrm>
          <a:off x="112395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53</xdr:row>
      <xdr:rowOff>57150</xdr:rowOff>
    </xdr:from>
    <xdr:to>
      <xdr:col>41</xdr:col>
      <xdr:colOff>0</xdr:colOff>
      <xdr:row>55</xdr:row>
      <xdr:rowOff>0</xdr:rowOff>
    </xdr:to>
    <xdr:sp macro="" textlink="">
      <xdr:nvSpPr>
        <xdr:cNvPr id="1201" name="AutoShape 46">
          <a:extLst>
            <a:ext uri="{FF2B5EF4-FFF2-40B4-BE49-F238E27FC236}">
              <a16:creationId xmlns:a16="http://schemas.microsoft.com/office/drawing/2014/main" id="{13E6D659-8AF3-4259-B334-C0D21CEFE992}"/>
            </a:ext>
          </a:extLst>
        </xdr:cNvPr>
        <xdr:cNvSpPr>
          <a:spLocks noChangeArrowheads="1"/>
        </xdr:cNvSpPr>
      </xdr:nvSpPr>
      <xdr:spPr bwMode="auto">
        <a:xfrm>
          <a:off x="118110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53</xdr:row>
      <xdr:rowOff>57150</xdr:rowOff>
    </xdr:from>
    <xdr:to>
      <xdr:col>43</xdr:col>
      <xdr:colOff>0</xdr:colOff>
      <xdr:row>55</xdr:row>
      <xdr:rowOff>0</xdr:rowOff>
    </xdr:to>
    <xdr:sp macro="" textlink="">
      <xdr:nvSpPr>
        <xdr:cNvPr id="1202" name="AutoShape 46">
          <a:extLst>
            <a:ext uri="{FF2B5EF4-FFF2-40B4-BE49-F238E27FC236}">
              <a16:creationId xmlns:a16="http://schemas.microsoft.com/office/drawing/2014/main" id="{3F778D70-4836-4581-A3AA-AA6A4AF8B097}"/>
            </a:ext>
          </a:extLst>
        </xdr:cNvPr>
        <xdr:cNvSpPr>
          <a:spLocks noChangeArrowheads="1"/>
        </xdr:cNvSpPr>
      </xdr:nvSpPr>
      <xdr:spPr bwMode="auto">
        <a:xfrm>
          <a:off x="123825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53</xdr:row>
      <xdr:rowOff>57150</xdr:rowOff>
    </xdr:from>
    <xdr:to>
      <xdr:col>45</xdr:col>
      <xdr:colOff>0</xdr:colOff>
      <xdr:row>55</xdr:row>
      <xdr:rowOff>0</xdr:rowOff>
    </xdr:to>
    <xdr:sp macro="" textlink="">
      <xdr:nvSpPr>
        <xdr:cNvPr id="1203" name="AutoShape 46">
          <a:extLst>
            <a:ext uri="{FF2B5EF4-FFF2-40B4-BE49-F238E27FC236}">
              <a16:creationId xmlns:a16="http://schemas.microsoft.com/office/drawing/2014/main" id="{648B5C5A-CC97-474D-89B9-7DA398E9BC93}"/>
            </a:ext>
          </a:extLst>
        </xdr:cNvPr>
        <xdr:cNvSpPr>
          <a:spLocks noChangeArrowheads="1"/>
        </xdr:cNvSpPr>
      </xdr:nvSpPr>
      <xdr:spPr bwMode="auto">
        <a:xfrm>
          <a:off x="129540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53</xdr:row>
      <xdr:rowOff>57150</xdr:rowOff>
    </xdr:from>
    <xdr:to>
      <xdr:col>11</xdr:col>
      <xdr:colOff>0</xdr:colOff>
      <xdr:row>55</xdr:row>
      <xdr:rowOff>0</xdr:rowOff>
    </xdr:to>
    <xdr:sp macro="" textlink="">
      <xdr:nvSpPr>
        <xdr:cNvPr id="1204" name="AutoShape 46">
          <a:extLst>
            <a:ext uri="{FF2B5EF4-FFF2-40B4-BE49-F238E27FC236}">
              <a16:creationId xmlns:a16="http://schemas.microsoft.com/office/drawing/2014/main" id="{9B44CF67-3FD4-4B3D-B396-44B256876EA3}"/>
            </a:ext>
          </a:extLst>
        </xdr:cNvPr>
        <xdr:cNvSpPr>
          <a:spLocks noChangeArrowheads="1"/>
        </xdr:cNvSpPr>
      </xdr:nvSpPr>
      <xdr:spPr bwMode="auto">
        <a:xfrm>
          <a:off x="31813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53</xdr:row>
      <xdr:rowOff>57150</xdr:rowOff>
    </xdr:from>
    <xdr:to>
      <xdr:col>13</xdr:col>
      <xdr:colOff>0</xdr:colOff>
      <xdr:row>55</xdr:row>
      <xdr:rowOff>0</xdr:rowOff>
    </xdr:to>
    <xdr:sp macro="" textlink="">
      <xdr:nvSpPr>
        <xdr:cNvPr id="1205" name="AutoShape 46">
          <a:extLst>
            <a:ext uri="{FF2B5EF4-FFF2-40B4-BE49-F238E27FC236}">
              <a16:creationId xmlns:a16="http://schemas.microsoft.com/office/drawing/2014/main" id="{749FDFE9-03AD-4BC7-82E8-64D85D52E66A}"/>
            </a:ext>
          </a:extLst>
        </xdr:cNvPr>
        <xdr:cNvSpPr>
          <a:spLocks noChangeArrowheads="1"/>
        </xdr:cNvSpPr>
      </xdr:nvSpPr>
      <xdr:spPr bwMode="auto">
        <a:xfrm>
          <a:off x="37528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53</xdr:row>
      <xdr:rowOff>57150</xdr:rowOff>
    </xdr:from>
    <xdr:to>
      <xdr:col>15</xdr:col>
      <xdr:colOff>0</xdr:colOff>
      <xdr:row>55</xdr:row>
      <xdr:rowOff>0</xdr:rowOff>
    </xdr:to>
    <xdr:sp macro="" textlink="">
      <xdr:nvSpPr>
        <xdr:cNvPr id="1206" name="AutoShape 46">
          <a:extLst>
            <a:ext uri="{FF2B5EF4-FFF2-40B4-BE49-F238E27FC236}">
              <a16:creationId xmlns:a16="http://schemas.microsoft.com/office/drawing/2014/main" id="{E97312F3-1BA3-4588-8B66-4CCB8398E70B}"/>
            </a:ext>
          </a:extLst>
        </xdr:cNvPr>
        <xdr:cNvSpPr>
          <a:spLocks noChangeArrowheads="1"/>
        </xdr:cNvSpPr>
      </xdr:nvSpPr>
      <xdr:spPr bwMode="auto">
        <a:xfrm>
          <a:off x="43243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53</xdr:row>
      <xdr:rowOff>57150</xdr:rowOff>
    </xdr:from>
    <xdr:to>
      <xdr:col>9</xdr:col>
      <xdr:colOff>0</xdr:colOff>
      <xdr:row>55</xdr:row>
      <xdr:rowOff>0</xdr:rowOff>
    </xdr:to>
    <xdr:sp macro="" textlink="">
      <xdr:nvSpPr>
        <xdr:cNvPr id="1207" name="AutoShape 46">
          <a:extLst>
            <a:ext uri="{FF2B5EF4-FFF2-40B4-BE49-F238E27FC236}">
              <a16:creationId xmlns:a16="http://schemas.microsoft.com/office/drawing/2014/main" id="{39690C07-95A9-452E-B550-5FE5F5AC0DCC}"/>
            </a:ext>
          </a:extLst>
        </xdr:cNvPr>
        <xdr:cNvSpPr>
          <a:spLocks noChangeArrowheads="1"/>
        </xdr:cNvSpPr>
      </xdr:nvSpPr>
      <xdr:spPr bwMode="auto">
        <a:xfrm>
          <a:off x="2409825" y="10201275"/>
          <a:ext cx="48577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53</xdr:row>
      <xdr:rowOff>57150</xdr:rowOff>
    </xdr:from>
    <xdr:to>
      <xdr:col>7</xdr:col>
      <xdr:colOff>0</xdr:colOff>
      <xdr:row>55</xdr:row>
      <xdr:rowOff>0</xdr:rowOff>
    </xdr:to>
    <xdr:sp macro="" textlink="">
      <xdr:nvSpPr>
        <xdr:cNvPr id="1208" name="AutoShape 46">
          <a:extLst>
            <a:ext uri="{FF2B5EF4-FFF2-40B4-BE49-F238E27FC236}">
              <a16:creationId xmlns:a16="http://schemas.microsoft.com/office/drawing/2014/main" id="{C2511FCC-C0FC-4BEB-B34A-AFF711A09894}"/>
            </a:ext>
          </a:extLst>
        </xdr:cNvPr>
        <xdr:cNvSpPr>
          <a:spLocks noChangeArrowheads="1"/>
        </xdr:cNvSpPr>
      </xdr:nvSpPr>
      <xdr:spPr bwMode="auto">
        <a:xfrm>
          <a:off x="1819275" y="10201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53</xdr:row>
      <xdr:rowOff>57150</xdr:rowOff>
    </xdr:from>
    <xdr:to>
      <xdr:col>5</xdr:col>
      <xdr:colOff>0</xdr:colOff>
      <xdr:row>55</xdr:row>
      <xdr:rowOff>0</xdr:rowOff>
    </xdr:to>
    <xdr:sp macro="" textlink="">
      <xdr:nvSpPr>
        <xdr:cNvPr id="1209" name="AutoShape 46">
          <a:extLst>
            <a:ext uri="{FF2B5EF4-FFF2-40B4-BE49-F238E27FC236}">
              <a16:creationId xmlns:a16="http://schemas.microsoft.com/office/drawing/2014/main" id="{2FF0DE4C-1198-4376-B7CC-4AC4D853D75E}"/>
            </a:ext>
          </a:extLst>
        </xdr:cNvPr>
        <xdr:cNvSpPr>
          <a:spLocks noChangeArrowheads="1"/>
        </xdr:cNvSpPr>
      </xdr:nvSpPr>
      <xdr:spPr bwMode="auto">
        <a:xfrm>
          <a:off x="1095375" y="10201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53</xdr:row>
      <xdr:rowOff>57150</xdr:rowOff>
    </xdr:from>
    <xdr:to>
      <xdr:col>3</xdr:col>
      <xdr:colOff>0</xdr:colOff>
      <xdr:row>55</xdr:row>
      <xdr:rowOff>0</xdr:rowOff>
    </xdr:to>
    <xdr:sp macro="" textlink="">
      <xdr:nvSpPr>
        <xdr:cNvPr id="1210" name="AutoShape 46">
          <a:extLst>
            <a:ext uri="{FF2B5EF4-FFF2-40B4-BE49-F238E27FC236}">
              <a16:creationId xmlns:a16="http://schemas.microsoft.com/office/drawing/2014/main" id="{9B403B9A-DA7F-4A9E-819E-B1DA00619649}"/>
            </a:ext>
          </a:extLst>
        </xdr:cNvPr>
        <xdr:cNvSpPr>
          <a:spLocks noChangeArrowheads="1"/>
        </xdr:cNvSpPr>
      </xdr:nvSpPr>
      <xdr:spPr bwMode="auto">
        <a:xfrm>
          <a:off x="523875" y="1020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64</xdr:row>
      <xdr:rowOff>104775</xdr:rowOff>
    </xdr:from>
    <xdr:to>
      <xdr:col>6</xdr:col>
      <xdr:colOff>0</xdr:colOff>
      <xdr:row>65</xdr:row>
      <xdr:rowOff>19050</xdr:rowOff>
    </xdr:to>
    <xdr:grpSp>
      <xdr:nvGrpSpPr>
        <xdr:cNvPr id="1211" name="Group 1008">
          <a:extLst>
            <a:ext uri="{FF2B5EF4-FFF2-40B4-BE49-F238E27FC236}">
              <a16:creationId xmlns:a16="http://schemas.microsoft.com/office/drawing/2014/main" id="{F681E9A5-6FC7-4A10-8BA3-148B3205AFEE}"/>
            </a:ext>
          </a:extLst>
        </xdr:cNvPr>
        <xdr:cNvGrpSpPr>
          <a:grpSpLocks/>
        </xdr:cNvGrpSpPr>
      </xdr:nvGrpSpPr>
      <xdr:grpSpPr bwMode="auto">
        <a:xfrm>
          <a:off x="1897224" y="13050999"/>
          <a:ext cx="0" cy="108663"/>
          <a:chOff x="5475762" y="47760700"/>
          <a:chExt cx="314325" cy="230209"/>
        </a:xfrm>
      </xdr:grpSpPr>
      <xdr:cxnSp macro="">
        <xdr:nvCxnSpPr>
          <xdr:cNvPr id="1212" name="Straight Connector 1211">
            <a:extLst>
              <a:ext uri="{FF2B5EF4-FFF2-40B4-BE49-F238E27FC236}">
                <a16:creationId xmlns:a16="http://schemas.microsoft.com/office/drawing/2014/main" id="{653D5BFD-FEA0-608A-54A4-A7FA6C98437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13" name="Straight Connector 529">
            <a:extLst>
              <a:ext uri="{FF2B5EF4-FFF2-40B4-BE49-F238E27FC236}">
                <a16:creationId xmlns:a16="http://schemas.microsoft.com/office/drawing/2014/main" id="{D378F60B-34A5-163E-5983-FB5D5E51A70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14" name="Straight Connector 531">
            <a:extLst>
              <a:ext uri="{FF2B5EF4-FFF2-40B4-BE49-F238E27FC236}">
                <a16:creationId xmlns:a16="http://schemas.microsoft.com/office/drawing/2014/main" id="{9795835D-A4F2-DA92-F493-D4D6CF1DF80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15" name="Straight Connector 533">
            <a:extLst>
              <a:ext uri="{FF2B5EF4-FFF2-40B4-BE49-F238E27FC236}">
                <a16:creationId xmlns:a16="http://schemas.microsoft.com/office/drawing/2014/main" id="{0C2979CD-7634-74BA-A29B-7B9E1854DEC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16" name="Straight Connector 535">
            <a:extLst>
              <a:ext uri="{FF2B5EF4-FFF2-40B4-BE49-F238E27FC236}">
                <a16:creationId xmlns:a16="http://schemas.microsoft.com/office/drawing/2014/main" id="{5980BA51-1DCA-2EE2-7ABF-1D5B6CF4908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17" name="Straight Connector 537">
            <a:extLst>
              <a:ext uri="{FF2B5EF4-FFF2-40B4-BE49-F238E27FC236}">
                <a16:creationId xmlns:a16="http://schemas.microsoft.com/office/drawing/2014/main" id="{79FCA874-35E2-2727-B14B-32516960CEA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18" name="Group 1008">
          <a:extLst>
            <a:ext uri="{FF2B5EF4-FFF2-40B4-BE49-F238E27FC236}">
              <a16:creationId xmlns:a16="http://schemas.microsoft.com/office/drawing/2014/main" id="{C1AFF199-DEC1-4B4B-B5DB-C3F12C7897B0}"/>
            </a:ext>
          </a:extLst>
        </xdr:cNvPr>
        <xdr:cNvGrpSpPr>
          <a:grpSpLocks/>
        </xdr:cNvGrpSpPr>
      </xdr:nvGrpSpPr>
      <xdr:grpSpPr bwMode="auto">
        <a:xfrm>
          <a:off x="1897224" y="13050999"/>
          <a:ext cx="0" cy="108663"/>
          <a:chOff x="5475762" y="47760700"/>
          <a:chExt cx="314325" cy="230209"/>
        </a:xfrm>
      </xdr:grpSpPr>
      <xdr:cxnSp macro="">
        <xdr:nvCxnSpPr>
          <xdr:cNvPr id="1219" name="Straight Connector 1218">
            <a:extLst>
              <a:ext uri="{FF2B5EF4-FFF2-40B4-BE49-F238E27FC236}">
                <a16:creationId xmlns:a16="http://schemas.microsoft.com/office/drawing/2014/main" id="{50FA1496-D83E-369C-4DC8-757E54A13475}"/>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20" name="Straight Connector 529">
            <a:extLst>
              <a:ext uri="{FF2B5EF4-FFF2-40B4-BE49-F238E27FC236}">
                <a16:creationId xmlns:a16="http://schemas.microsoft.com/office/drawing/2014/main" id="{E219E5C4-CDE6-DC48-5BC4-284FF2FAB7A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221" name="Straight Connector 531">
            <a:extLst>
              <a:ext uri="{FF2B5EF4-FFF2-40B4-BE49-F238E27FC236}">
                <a16:creationId xmlns:a16="http://schemas.microsoft.com/office/drawing/2014/main" id="{2DE3BF56-7610-3DB8-DCD0-742A52EEE325}"/>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222" name="Straight Connector 533">
            <a:extLst>
              <a:ext uri="{FF2B5EF4-FFF2-40B4-BE49-F238E27FC236}">
                <a16:creationId xmlns:a16="http://schemas.microsoft.com/office/drawing/2014/main" id="{5D84FD7F-3027-63AF-BE13-605ADF1DC53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223" name="Straight Connector 535">
            <a:extLst>
              <a:ext uri="{FF2B5EF4-FFF2-40B4-BE49-F238E27FC236}">
                <a16:creationId xmlns:a16="http://schemas.microsoft.com/office/drawing/2014/main" id="{1DCC9554-31ED-D39F-5F7B-4697AA8564F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224" name="Straight Connector 537">
            <a:extLst>
              <a:ext uri="{FF2B5EF4-FFF2-40B4-BE49-F238E27FC236}">
                <a16:creationId xmlns:a16="http://schemas.microsoft.com/office/drawing/2014/main" id="{E1A265B8-2CA6-59F0-A3C0-42B19F9CAA0E}"/>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133350</xdr:rowOff>
    </xdr:from>
    <xdr:to>
      <xdr:col>6</xdr:col>
      <xdr:colOff>0</xdr:colOff>
      <xdr:row>65</xdr:row>
      <xdr:rowOff>47625</xdr:rowOff>
    </xdr:to>
    <xdr:grpSp>
      <xdr:nvGrpSpPr>
        <xdr:cNvPr id="1225" name="Group 1008">
          <a:extLst>
            <a:ext uri="{FF2B5EF4-FFF2-40B4-BE49-F238E27FC236}">
              <a16:creationId xmlns:a16="http://schemas.microsoft.com/office/drawing/2014/main" id="{D738754F-1040-44D0-835F-999E6FE3B359}"/>
            </a:ext>
          </a:extLst>
        </xdr:cNvPr>
        <xdr:cNvGrpSpPr>
          <a:grpSpLocks/>
        </xdr:cNvGrpSpPr>
      </xdr:nvGrpSpPr>
      <xdr:grpSpPr bwMode="auto">
        <a:xfrm>
          <a:off x="1897224" y="13079574"/>
          <a:ext cx="0" cy="108663"/>
          <a:chOff x="5475762" y="47760700"/>
          <a:chExt cx="314325" cy="230209"/>
        </a:xfrm>
      </xdr:grpSpPr>
      <xdr:cxnSp macro="">
        <xdr:nvCxnSpPr>
          <xdr:cNvPr id="1226" name="Straight Connector 1225">
            <a:extLst>
              <a:ext uri="{FF2B5EF4-FFF2-40B4-BE49-F238E27FC236}">
                <a16:creationId xmlns:a16="http://schemas.microsoft.com/office/drawing/2014/main" id="{8EECEEF6-78B9-9B28-DDCD-D5BD0C737B63}"/>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27" name="Straight Connector 529">
            <a:extLst>
              <a:ext uri="{FF2B5EF4-FFF2-40B4-BE49-F238E27FC236}">
                <a16:creationId xmlns:a16="http://schemas.microsoft.com/office/drawing/2014/main" id="{2DEA4DB7-FD92-F161-D644-2C94A7B3C135}"/>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228" name="Straight Connector 531">
            <a:extLst>
              <a:ext uri="{FF2B5EF4-FFF2-40B4-BE49-F238E27FC236}">
                <a16:creationId xmlns:a16="http://schemas.microsoft.com/office/drawing/2014/main" id="{08C292FE-89BD-D3EF-6DE6-21BD553885A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229" name="Straight Connector 533">
            <a:extLst>
              <a:ext uri="{FF2B5EF4-FFF2-40B4-BE49-F238E27FC236}">
                <a16:creationId xmlns:a16="http://schemas.microsoft.com/office/drawing/2014/main" id="{B41228F2-593E-39A6-6F92-D9E9AFA051B8}"/>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230" name="Straight Connector 535">
            <a:extLst>
              <a:ext uri="{FF2B5EF4-FFF2-40B4-BE49-F238E27FC236}">
                <a16:creationId xmlns:a16="http://schemas.microsoft.com/office/drawing/2014/main" id="{60E50646-182C-C153-FDC5-5FCD29FD30B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231" name="Straight Connector 537">
            <a:extLst>
              <a:ext uri="{FF2B5EF4-FFF2-40B4-BE49-F238E27FC236}">
                <a16:creationId xmlns:a16="http://schemas.microsoft.com/office/drawing/2014/main" id="{0E1516F3-C842-78C6-8B72-9E9775C3DFFD}"/>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133350</xdr:rowOff>
    </xdr:from>
    <xdr:to>
      <xdr:col>6</xdr:col>
      <xdr:colOff>0</xdr:colOff>
      <xdr:row>65</xdr:row>
      <xdr:rowOff>57150</xdr:rowOff>
    </xdr:to>
    <xdr:grpSp>
      <xdr:nvGrpSpPr>
        <xdr:cNvPr id="1232" name="Group 1008">
          <a:extLst>
            <a:ext uri="{FF2B5EF4-FFF2-40B4-BE49-F238E27FC236}">
              <a16:creationId xmlns:a16="http://schemas.microsoft.com/office/drawing/2014/main" id="{3A1ECC4F-CF7B-4D7D-839B-99D76399870F}"/>
            </a:ext>
          </a:extLst>
        </xdr:cNvPr>
        <xdr:cNvGrpSpPr>
          <a:grpSpLocks/>
        </xdr:cNvGrpSpPr>
      </xdr:nvGrpSpPr>
      <xdr:grpSpPr bwMode="auto">
        <a:xfrm>
          <a:off x="1897224" y="13079574"/>
          <a:ext cx="0" cy="118188"/>
          <a:chOff x="5475762" y="47760700"/>
          <a:chExt cx="314325" cy="230209"/>
        </a:xfrm>
      </xdr:grpSpPr>
      <xdr:cxnSp macro="">
        <xdr:nvCxnSpPr>
          <xdr:cNvPr id="1233" name="Straight Connector 1232">
            <a:extLst>
              <a:ext uri="{FF2B5EF4-FFF2-40B4-BE49-F238E27FC236}">
                <a16:creationId xmlns:a16="http://schemas.microsoft.com/office/drawing/2014/main" id="{46D32149-C9BB-274B-A673-127897E9CFE0}"/>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34" name="Straight Connector 529">
            <a:extLst>
              <a:ext uri="{FF2B5EF4-FFF2-40B4-BE49-F238E27FC236}">
                <a16:creationId xmlns:a16="http://schemas.microsoft.com/office/drawing/2014/main" id="{6E44459C-A1C2-3B03-EF6F-52DD9B539013}"/>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235" name="Straight Connector 531">
            <a:extLst>
              <a:ext uri="{FF2B5EF4-FFF2-40B4-BE49-F238E27FC236}">
                <a16:creationId xmlns:a16="http://schemas.microsoft.com/office/drawing/2014/main" id="{C782D393-B1B8-CCDA-2A52-C1D10EBBBB04}"/>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236" name="Straight Connector 533">
            <a:extLst>
              <a:ext uri="{FF2B5EF4-FFF2-40B4-BE49-F238E27FC236}">
                <a16:creationId xmlns:a16="http://schemas.microsoft.com/office/drawing/2014/main" id="{EB11CE01-778D-B5CC-7E9C-D6EE001A7FB6}"/>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237" name="Straight Connector 535">
            <a:extLst>
              <a:ext uri="{FF2B5EF4-FFF2-40B4-BE49-F238E27FC236}">
                <a16:creationId xmlns:a16="http://schemas.microsoft.com/office/drawing/2014/main" id="{117A2242-A724-61AF-BB50-72CC8FA2C46F}"/>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238" name="Straight Connector 537">
            <a:extLst>
              <a:ext uri="{FF2B5EF4-FFF2-40B4-BE49-F238E27FC236}">
                <a16:creationId xmlns:a16="http://schemas.microsoft.com/office/drawing/2014/main" id="{5AF1516B-5D45-0D06-AAB9-8FFB5E93E6C3}"/>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39" name="Group 1008">
          <a:extLst>
            <a:ext uri="{FF2B5EF4-FFF2-40B4-BE49-F238E27FC236}">
              <a16:creationId xmlns:a16="http://schemas.microsoft.com/office/drawing/2014/main" id="{49DA5F0D-BAD9-4C3D-979C-CF76E5FF4516}"/>
            </a:ext>
          </a:extLst>
        </xdr:cNvPr>
        <xdr:cNvGrpSpPr>
          <a:grpSpLocks/>
        </xdr:cNvGrpSpPr>
      </xdr:nvGrpSpPr>
      <xdr:grpSpPr bwMode="auto">
        <a:xfrm>
          <a:off x="1897224" y="13050999"/>
          <a:ext cx="0" cy="108663"/>
          <a:chOff x="5475762" y="47760700"/>
          <a:chExt cx="314325" cy="230209"/>
        </a:xfrm>
      </xdr:grpSpPr>
      <xdr:cxnSp macro="">
        <xdr:nvCxnSpPr>
          <xdr:cNvPr id="1240" name="Straight Connector 1239">
            <a:extLst>
              <a:ext uri="{FF2B5EF4-FFF2-40B4-BE49-F238E27FC236}">
                <a16:creationId xmlns:a16="http://schemas.microsoft.com/office/drawing/2014/main" id="{0AB32013-9C7B-2F3B-8C70-B48A9D6DC8E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41" name="Straight Connector 529">
            <a:extLst>
              <a:ext uri="{FF2B5EF4-FFF2-40B4-BE49-F238E27FC236}">
                <a16:creationId xmlns:a16="http://schemas.microsoft.com/office/drawing/2014/main" id="{28D6DBBD-65E3-4239-0534-70E38D70B03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42" name="Straight Connector 531">
            <a:extLst>
              <a:ext uri="{FF2B5EF4-FFF2-40B4-BE49-F238E27FC236}">
                <a16:creationId xmlns:a16="http://schemas.microsoft.com/office/drawing/2014/main" id="{7F46681F-D88D-0146-FD77-4195B965B72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43" name="Straight Connector 533">
            <a:extLst>
              <a:ext uri="{FF2B5EF4-FFF2-40B4-BE49-F238E27FC236}">
                <a16:creationId xmlns:a16="http://schemas.microsoft.com/office/drawing/2014/main" id="{BCA7C5AB-E8FF-28B6-DDBF-4B924E8B54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44" name="Straight Connector 535">
            <a:extLst>
              <a:ext uri="{FF2B5EF4-FFF2-40B4-BE49-F238E27FC236}">
                <a16:creationId xmlns:a16="http://schemas.microsoft.com/office/drawing/2014/main" id="{300BAAF0-125E-83DA-C33D-7632295601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45" name="Straight Connector 537">
            <a:extLst>
              <a:ext uri="{FF2B5EF4-FFF2-40B4-BE49-F238E27FC236}">
                <a16:creationId xmlns:a16="http://schemas.microsoft.com/office/drawing/2014/main" id="{5DAACB86-B4B9-95F6-E98D-9C5D29A336D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46" name="Group 1008">
          <a:extLst>
            <a:ext uri="{FF2B5EF4-FFF2-40B4-BE49-F238E27FC236}">
              <a16:creationId xmlns:a16="http://schemas.microsoft.com/office/drawing/2014/main" id="{87CFCB15-044E-4AA2-AD3F-C0C787147FB7}"/>
            </a:ext>
          </a:extLst>
        </xdr:cNvPr>
        <xdr:cNvGrpSpPr>
          <a:grpSpLocks/>
        </xdr:cNvGrpSpPr>
      </xdr:nvGrpSpPr>
      <xdr:grpSpPr bwMode="auto">
        <a:xfrm>
          <a:off x="1897224" y="13050999"/>
          <a:ext cx="0" cy="108663"/>
          <a:chOff x="5475762" y="47760700"/>
          <a:chExt cx="314325" cy="230209"/>
        </a:xfrm>
      </xdr:grpSpPr>
      <xdr:cxnSp macro="">
        <xdr:nvCxnSpPr>
          <xdr:cNvPr id="1247" name="Straight Connector 1246">
            <a:extLst>
              <a:ext uri="{FF2B5EF4-FFF2-40B4-BE49-F238E27FC236}">
                <a16:creationId xmlns:a16="http://schemas.microsoft.com/office/drawing/2014/main" id="{9FA6BC29-1B7C-2521-630D-CA51E0B6201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48" name="Straight Connector 529">
            <a:extLst>
              <a:ext uri="{FF2B5EF4-FFF2-40B4-BE49-F238E27FC236}">
                <a16:creationId xmlns:a16="http://schemas.microsoft.com/office/drawing/2014/main" id="{EC2B8772-8600-A12F-243C-498D216DFCA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49" name="Straight Connector 531">
            <a:extLst>
              <a:ext uri="{FF2B5EF4-FFF2-40B4-BE49-F238E27FC236}">
                <a16:creationId xmlns:a16="http://schemas.microsoft.com/office/drawing/2014/main" id="{4ECF830E-C34C-8F24-FF6B-134AE0A1EC4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50" name="Straight Connector 533">
            <a:extLst>
              <a:ext uri="{FF2B5EF4-FFF2-40B4-BE49-F238E27FC236}">
                <a16:creationId xmlns:a16="http://schemas.microsoft.com/office/drawing/2014/main" id="{530A39C7-C43F-6B71-C1DF-DD9A8B4ADE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51" name="Straight Connector 535">
            <a:extLst>
              <a:ext uri="{FF2B5EF4-FFF2-40B4-BE49-F238E27FC236}">
                <a16:creationId xmlns:a16="http://schemas.microsoft.com/office/drawing/2014/main" id="{D2EDB65F-6D1F-D653-121B-E568BDE5A35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52" name="Straight Connector 537">
            <a:extLst>
              <a:ext uri="{FF2B5EF4-FFF2-40B4-BE49-F238E27FC236}">
                <a16:creationId xmlns:a16="http://schemas.microsoft.com/office/drawing/2014/main" id="{FA093D76-FEC1-1C0A-9630-6E6E388ADC6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53" name="Group 1008">
          <a:extLst>
            <a:ext uri="{FF2B5EF4-FFF2-40B4-BE49-F238E27FC236}">
              <a16:creationId xmlns:a16="http://schemas.microsoft.com/office/drawing/2014/main" id="{7EFEBB86-AF1F-417E-845B-6F0AAB9718FE}"/>
            </a:ext>
          </a:extLst>
        </xdr:cNvPr>
        <xdr:cNvGrpSpPr>
          <a:grpSpLocks/>
        </xdr:cNvGrpSpPr>
      </xdr:nvGrpSpPr>
      <xdr:grpSpPr bwMode="auto">
        <a:xfrm>
          <a:off x="1897224" y="13050999"/>
          <a:ext cx="0" cy="108663"/>
          <a:chOff x="5475762" y="47760700"/>
          <a:chExt cx="314325" cy="230209"/>
        </a:xfrm>
      </xdr:grpSpPr>
      <xdr:cxnSp macro="">
        <xdr:nvCxnSpPr>
          <xdr:cNvPr id="1254" name="Straight Connector 1253">
            <a:extLst>
              <a:ext uri="{FF2B5EF4-FFF2-40B4-BE49-F238E27FC236}">
                <a16:creationId xmlns:a16="http://schemas.microsoft.com/office/drawing/2014/main" id="{770A3654-31E5-C72D-DFEF-A7594A8D309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55" name="Straight Connector 529">
            <a:extLst>
              <a:ext uri="{FF2B5EF4-FFF2-40B4-BE49-F238E27FC236}">
                <a16:creationId xmlns:a16="http://schemas.microsoft.com/office/drawing/2014/main" id="{B4FCA904-F237-6157-F9E9-DC965C1BB29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56" name="Straight Connector 531">
            <a:extLst>
              <a:ext uri="{FF2B5EF4-FFF2-40B4-BE49-F238E27FC236}">
                <a16:creationId xmlns:a16="http://schemas.microsoft.com/office/drawing/2014/main" id="{E4DD58CD-51E3-EAF1-6C95-92DC71482BD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57" name="Straight Connector 533">
            <a:extLst>
              <a:ext uri="{FF2B5EF4-FFF2-40B4-BE49-F238E27FC236}">
                <a16:creationId xmlns:a16="http://schemas.microsoft.com/office/drawing/2014/main" id="{55B0BE42-B308-10DA-EFFF-33169639A7D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58" name="Straight Connector 535">
            <a:extLst>
              <a:ext uri="{FF2B5EF4-FFF2-40B4-BE49-F238E27FC236}">
                <a16:creationId xmlns:a16="http://schemas.microsoft.com/office/drawing/2014/main" id="{A43714D3-489A-0C44-B4D2-C772B885BE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59" name="Straight Connector 537">
            <a:extLst>
              <a:ext uri="{FF2B5EF4-FFF2-40B4-BE49-F238E27FC236}">
                <a16:creationId xmlns:a16="http://schemas.microsoft.com/office/drawing/2014/main" id="{6FBB2CFB-CACE-0325-51BD-2D4A2CA59CA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60" name="Group 1008">
          <a:extLst>
            <a:ext uri="{FF2B5EF4-FFF2-40B4-BE49-F238E27FC236}">
              <a16:creationId xmlns:a16="http://schemas.microsoft.com/office/drawing/2014/main" id="{516E8483-25D3-4902-A528-7F9E95815B0B}"/>
            </a:ext>
          </a:extLst>
        </xdr:cNvPr>
        <xdr:cNvGrpSpPr>
          <a:grpSpLocks/>
        </xdr:cNvGrpSpPr>
      </xdr:nvGrpSpPr>
      <xdr:grpSpPr bwMode="auto">
        <a:xfrm>
          <a:off x="1897224" y="13050999"/>
          <a:ext cx="0" cy="108663"/>
          <a:chOff x="5475762" y="47760700"/>
          <a:chExt cx="314325" cy="230209"/>
        </a:xfrm>
      </xdr:grpSpPr>
      <xdr:cxnSp macro="">
        <xdr:nvCxnSpPr>
          <xdr:cNvPr id="1261" name="Straight Connector 1260">
            <a:extLst>
              <a:ext uri="{FF2B5EF4-FFF2-40B4-BE49-F238E27FC236}">
                <a16:creationId xmlns:a16="http://schemas.microsoft.com/office/drawing/2014/main" id="{ADA8727B-56D9-3461-8A7B-5A014E13186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62" name="Straight Connector 529">
            <a:extLst>
              <a:ext uri="{FF2B5EF4-FFF2-40B4-BE49-F238E27FC236}">
                <a16:creationId xmlns:a16="http://schemas.microsoft.com/office/drawing/2014/main" id="{E1C96474-DE72-059C-A719-BB794AB1951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63" name="Straight Connector 531">
            <a:extLst>
              <a:ext uri="{FF2B5EF4-FFF2-40B4-BE49-F238E27FC236}">
                <a16:creationId xmlns:a16="http://schemas.microsoft.com/office/drawing/2014/main" id="{C9178096-4A44-6965-65E6-D10203DFE0F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64" name="Straight Connector 533">
            <a:extLst>
              <a:ext uri="{FF2B5EF4-FFF2-40B4-BE49-F238E27FC236}">
                <a16:creationId xmlns:a16="http://schemas.microsoft.com/office/drawing/2014/main" id="{04DB706B-4D5B-B24A-F572-0F7DBE629A5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65" name="Straight Connector 535">
            <a:extLst>
              <a:ext uri="{FF2B5EF4-FFF2-40B4-BE49-F238E27FC236}">
                <a16:creationId xmlns:a16="http://schemas.microsoft.com/office/drawing/2014/main" id="{44CFFCB5-FAF4-8303-D8C5-CB1634F742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66" name="Straight Connector 537">
            <a:extLst>
              <a:ext uri="{FF2B5EF4-FFF2-40B4-BE49-F238E27FC236}">
                <a16:creationId xmlns:a16="http://schemas.microsoft.com/office/drawing/2014/main" id="{1CCFCF09-525B-18A7-13F6-BD34B47ACFC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67" name="Group 1008">
          <a:extLst>
            <a:ext uri="{FF2B5EF4-FFF2-40B4-BE49-F238E27FC236}">
              <a16:creationId xmlns:a16="http://schemas.microsoft.com/office/drawing/2014/main" id="{A75A5564-209F-40AF-91BD-98DBD24C5665}"/>
            </a:ext>
          </a:extLst>
        </xdr:cNvPr>
        <xdr:cNvGrpSpPr>
          <a:grpSpLocks/>
        </xdr:cNvGrpSpPr>
      </xdr:nvGrpSpPr>
      <xdr:grpSpPr bwMode="auto">
        <a:xfrm>
          <a:off x="1897224" y="13050999"/>
          <a:ext cx="0" cy="108663"/>
          <a:chOff x="5475762" y="47760700"/>
          <a:chExt cx="314325" cy="230209"/>
        </a:xfrm>
      </xdr:grpSpPr>
      <xdr:cxnSp macro="">
        <xdr:nvCxnSpPr>
          <xdr:cNvPr id="1268" name="Straight Connector 1267">
            <a:extLst>
              <a:ext uri="{FF2B5EF4-FFF2-40B4-BE49-F238E27FC236}">
                <a16:creationId xmlns:a16="http://schemas.microsoft.com/office/drawing/2014/main" id="{10D08E70-A6F4-B441-0151-A98A7DEC186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69" name="Straight Connector 529">
            <a:extLst>
              <a:ext uri="{FF2B5EF4-FFF2-40B4-BE49-F238E27FC236}">
                <a16:creationId xmlns:a16="http://schemas.microsoft.com/office/drawing/2014/main" id="{C463098F-9FEF-6DFE-350B-E5D59C50698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70" name="Straight Connector 531">
            <a:extLst>
              <a:ext uri="{FF2B5EF4-FFF2-40B4-BE49-F238E27FC236}">
                <a16:creationId xmlns:a16="http://schemas.microsoft.com/office/drawing/2014/main" id="{DEAEA818-C40A-E741-6B30-CE5C9AEE71E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71" name="Straight Connector 533">
            <a:extLst>
              <a:ext uri="{FF2B5EF4-FFF2-40B4-BE49-F238E27FC236}">
                <a16:creationId xmlns:a16="http://schemas.microsoft.com/office/drawing/2014/main" id="{F666787F-C9D9-46C4-DD1D-25D3B75625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72" name="Straight Connector 535">
            <a:extLst>
              <a:ext uri="{FF2B5EF4-FFF2-40B4-BE49-F238E27FC236}">
                <a16:creationId xmlns:a16="http://schemas.microsoft.com/office/drawing/2014/main" id="{C3E0913D-FD76-274B-CA4A-51BD2984F7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73" name="Straight Connector 537">
            <a:extLst>
              <a:ext uri="{FF2B5EF4-FFF2-40B4-BE49-F238E27FC236}">
                <a16:creationId xmlns:a16="http://schemas.microsoft.com/office/drawing/2014/main" id="{4A46D7F1-5D6A-AD2E-0236-C82D05A5A51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74" name="Group 1008">
          <a:extLst>
            <a:ext uri="{FF2B5EF4-FFF2-40B4-BE49-F238E27FC236}">
              <a16:creationId xmlns:a16="http://schemas.microsoft.com/office/drawing/2014/main" id="{FD66AE83-305A-45DD-8022-45334A377628}"/>
            </a:ext>
          </a:extLst>
        </xdr:cNvPr>
        <xdr:cNvGrpSpPr>
          <a:grpSpLocks/>
        </xdr:cNvGrpSpPr>
      </xdr:nvGrpSpPr>
      <xdr:grpSpPr bwMode="auto">
        <a:xfrm>
          <a:off x="1897224" y="13050999"/>
          <a:ext cx="0" cy="108663"/>
          <a:chOff x="5475762" y="47760700"/>
          <a:chExt cx="314325" cy="230209"/>
        </a:xfrm>
      </xdr:grpSpPr>
      <xdr:cxnSp macro="">
        <xdr:nvCxnSpPr>
          <xdr:cNvPr id="1275" name="Straight Connector 1274">
            <a:extLst>
              <a:ext uri="{FF2B5EF4-FFF2-40B4-BE49-F238E27FC236}">
                <a16:creationId xmlns:a16="http://schemas.microsoft.com/office/drawing/2014/main" id="{9F18ADA4-B2C1-81FE-4452-F7269FCAC26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76" name="Straight Connector 529">
            <a:extLst>
              <a:ext uri="{FF2B5EF4-FFF2-40B4-BE49-F238E27FC236}">
                <a16:creationId xmlns:a16="http://schemas.microsoft.com/office/drawing/2014/main" id="{8C061E46-546D-E7E2-B181-C9B1A84D841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77" name="Straight Connector 531">
            <a:extLst>
              <a:ext uri="{FF2B5EF4-FFF2-40B4-BE49-F238E27FC236}">
                <a16:creationId xmlns:a16="http://schemas.microsoft.com/office/drawing/2014/main" id="{122E70A8-B0BA-1F6F-38E2-7CD6A4FEBB8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78" name="Straight Connector 533">
            <a:extLst>
              <a:ext uri="{FF2B5EF4-FFF2-40B4-BE49-F238E27FC236}">
                <a16:creationId xmlns:a16="http://schemas.microsoft.com/office/drawing/2014/main" id="{2BC4CE42-CAF6-EB64-DA18-E2C192529D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79" name="Straight Connector 535">
            <a:extLst>
              <a:ext uri="{FF2B5EF4-FFF2-40B4-BE49-F238E27FC236}">
                <a16:creationId xmlns:a16="http://schemas.microsoft.com/office/drawing/2014/main" id="{E3414EF9-2EA2-8749-AF7E-2149A1C8336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80" name="Straight Connector 537">
            <a:extLst>
              <a:ext uri="{FF2B5EF4-FFF2-40B4-BE49-F238E27FC236}">
                <a16:creationId xmlns:a16="http://schemas.microsoft.com/office/drawing/2014/main" id="{E4E059DA-4A8F-A01F-EB95-C6560FA4CA1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81" name="Group 1008">
          <a:extLst>
            <a:ext uri="{FF2B5EF4-FFF2-40B4-BE49-F238E27FC236}">
              <a16:creationId xmlns:a16="http://schemas.microsoft.com/office/drawing/2014/main" id="{BAACAA43-0600-4FFB-B317-1917AE9BD604}"/>
            </a:ext>
          </a:extLst>
        </xdr:cNvPr>
        <xdr:cNvGrpSpPr>
          <a:grpSpLocks/>
        </xdr:cNvGrpSpPr>
      </xdr:nvGrpSpPr>
      <xdr:grpSpPr bwMode="auto">
        <a:xfrm>
          <a:off x="1897224" y="13050999"/>
          <a:ext cx="0" cy="108663"/>
          <a:chOff x="5475762" y="47760700"/>
          <a:chExt cx="314325" cy="230209"/>
        </a:xfrm>
      </xdr:grpSpPr>
      <xdr:cxnSp macro="">
        <xdr:nvCxnSpPr>
          <xdr:cNvPr id="1282" name="Straight Connector 1281">
            <a:extLst>
              <a:ext uri="{FF2B5EF4-FFF2-40B4-BE49-F238E27FC236}">
                <a16:creationId xmlns:a16="http://schemas.microsoft.com/office/drawing/2014/main" id="{C4B8B5C8-2FE3-7ACC-FD1E-96CDD049F51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83" name="Straight Connector 529">
            <a:extLst>
              <a:ext uri="{FF2B5EF4-FFF2-40B4-BE49-F238E27FC236}">
                <a16:creationId xmlns:a16="http://schemas.microsoft.com/office/drawing/2014/main" id="{142105A1-FDFF-8AAB-1D68-30A971BDAC2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84" name="Straight Connector 531">
            <a:extLst>
              <a:ext uri="{FF2B5EF4-FFF2-40B4-BE49-F238E27FC236}">
                <a16:creationId xmlns:a16="http://schemas.microsoft.com/office/drawing/2014/main" id="{2A7C8D55-10C9-1F85-096E-C615D219AA9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85" name="Straight Connector 533">
            <a:extLst>
              <a:ext uri="{FF2B5EF4-FFF2-40B4-BE49-F238E27FC236}">
                <a16:creationId xmlns:a16="http://schemas.microsoft.com/office/drawing/2014/main" id="{D99A263E-AA94-5049-A0ED-B8E854A18D4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86" name="Straight Connector 535">
            <a:extLst>
              <a:ext uri="{FF2B5EF4-FFF2-40B4-BE49-F238E27FC236}">
                <a16:creationId xmlns:a16="http://schemas.microsoft.com/office/drawing/2014/main" id="{D00C4343-3FE7-CBB1-80F9-1E146146C4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87" name="Straight Connector 537">
            <a:extLst>
              <a:ext uri="{FF2B5EF4-FFF2-40B4-BE49-F238E27FC236}">
                <a16:creationId xmlns:a16="http://schemas.microsoft.com/office/drawing/2014/main" id="{9E42FCB8-CF83-373E-6058-251D9027D1F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88" name="Group 1008">
          <a:extLst>
            <a:ext uri="{FF2B5EF4-FFF2-40B4-BE49-F238E27FC236}">
              <a16:creationId xmlns:a16="http://schemas.microsoft.com/office/drawing/2014/main" id="{A460B462-054D-4E16-B00A-563BE3D1262C}"/>
            </a:ext>
          </a:extLst>
        </xdr:cNvPr>
        <xdr:cNvGrpSpPr>
          <a:grpSpLocks/>
        </xdr:cNvGrpSpPr>
      </xdr:nvGrpSpPr>
      <xdr:grpSpPr bwMode="auto">
        <a:xfrm>
          <a:off x="1897224" y="13050999"/>
          <a:ext cx="0" cy="108663"/>
          <a:chOff x="5475762" y="47760700"/>
          <a:chExt cx="314325" cy="230209"/>
        </a:xfrm>
      </xdr:grpSpPr>
      <xdr:cxnSp macro="">
        <xdr:nvCxnSpPr>
          <xdr:cNvPr id="1289" name="Straight Connector 1288">
            <a:extLst>
              <a:ext uri="{FF2B5EF4-FFF2-40B4-BE49-F238E27FC236}">
                <a16:creationId xmlns:a16="http://schemas.microsoft.com/office/drawing/2014/main" id="{C4BE89CB-0367-7CCB-C735-0D6A22A086C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90" name="Straight Connector 529">
            <a:extLst>
              <a:ext uri="{FF2B5EF4-FFF2-40B4-BE49-F238E27FC236}">
                <a16:creationId xmlns:a16="http://schemas.microsoft.com/office/drawing/2014/main" id="{C8FCC712-BE62-CC23-3DA8-281E4998607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91" name="Straight Connector 531">
            <a:extLst>
              <a:ext uri="{FF2B5EF4-FFF2-40B4-BE49-F238E27FC236}">
                <a16:creationId xmlns:a16="http://schemas.microsoft.com/office/drawing/2014/main" id="{16523F2C-EF8B-F8A3-D05F-AB2531BA827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92" name="Straight Connector 533">
            <a:extLst>
              <a:ext uri="{FF2B5EF4-FFF2-40B4-BE49-F238E27FC236}">
                <a16:creationId xmlns:a16="http://schemas.microsoft.com/office/drawing/2014/main" id="{B186DAB7-5B63-3359-8F67-FF39FD50A93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93" name="Straight Connector 535">
            <a:extLst>
              <a:ext uri="{FF2B5EF4-FFF2-40B4-BE49-F238E27FC236}">
                <a16:creationId xmlns:a16="http://schemas.microsoft.com/office/drawing/2014/main" id="{E4C21F40-2D81-C985-255D-96550D75912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94" name="Straight Connector 537">
            <a:extLst>
              <a:ext uri="{FF2B5EF4-FFF2-40B4-BE49-F238E27FC236}">
                <a16:creationId xmlns:a16="http://schemas.microsoft.com/office/drawing/2014/main" id="{00B0574E-842B-FB35-373A-915DC3F8A83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95" name="Group 1008">
          <a:extLst>
            <a:ext uri="{FF2B5EF4-FFF2-40B4-BE49-F238E27FC236}">
              <a16:creationId xmlns:a16="http://schemas.microsoft.com/office/drawing/2014/main" id="{4C543866-D6B3-421E-A184-A80B7873B447}"/>
            </a:ext>
          </a:extLst>
        </xdr:cNvPr>
        <xdr:cNvGrpSpPr>
          <a:grpSpLocks/>
        </xdr:cNvGrpSpPr>
      </xdr:nvGrpSpPr>
      <xdr:grpSpPr bwMode="auto">
        <a:xfrm>
          <a:off x="1897224" y="13050999"/>
          <a:ext cx="0" cy="108663"/>
          <a:chOff x="5475762" y="47760700"/>
          <a:chExt cx="314325" cy="230209"/>
        </a:xfrm>
      </xdr:grpSpPr>
      <xdr:cxnSp macro="">
        <xdr:nvCxnSpPr>
          <xdr:cNvPr id="1296" name="Straight Connector 1295">
            <a:extLst>
              <a:ext uri="{FF2B5EF4-FFF2-40B4-BE49-F238E27FC236}">
                <a16:creationId xmlns:a16="http://schemas.microsoft.com/office/drawing/2014/main" id="{E3C26F08-6659-E791-B6C9-3298FD45D0C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97" name="Straight Connector 529">
            <a:extLst>
              <a:ext uri="{FF2B5EF4-FFF2-40B4-BE49-F238E27FC236}">
                <a16:creationId xmlns:a16="http://schemas.microsoft.com/office/drawing/2014/main" id="{28345AF5-33FE-95C1-15D8-42AF12FAA01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98" name="Straight Connector 531">
            <a:extLst>
              <a:ext uri="{FF2B5EF4-FFF2-40B4-BE49-F238E27FC236}">
                <a16:creationId xmlns:a16="http://schemas.microsoft.com/office/drawing/2014/main" id="{02C54D9C-121D-26C3-DACE-9607E67E53B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99" name="Straight Connector 533">
            <a:extLst>
              <a:ext uri="{FF2B5EF4-FFF2-40B4-BE49-F238E27FC236}">
                <a16:creationId xmlns:a16="http://schemas.microsoft.com/office/drawing/2014/main" id="{1CEA9C42-4B29-6144-702F-9CD967C9649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00" name="Straight Connector 535">
            <a:extLst>
              <a:ext uri="{FF2B5EF4-FFF2-40B4-BE49-F238E27FC236}">
                <a16:creationId xmlns:a16="http://schemas.microsoft.com/office/drawing/2014/main" id="{4809D3F4-687E-4461-FCE7-3F8DF997A9E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01" name="Straight Connector 537">
            <a:extLst>
              <a:ext uri="{FF2B5EF4-FFF2-40B4-BE49-F238E27FC236}">
                <a16:creationId xmlns:a16="http://schemas.microsoft.com/office/drawing/2014/main" id="{5254C973-76E3-0301-6606-7D3A0229C07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02" name="Group 1008">
          <a:extLst>
            <a:ext uri="{FF2B5EF4-FFF2-40B4-BE49-F238E27FC236}">
              <a16:creationId xmlns:a16="http://schemas.microsoft.com/office/drawing/2014/main" id="{11778A30-5205-43CF-BAC5-F9F5FBC2B459}"/>
            </a:ext>
          </a:extLst>
        </xdr:cNvPr>
        <xdr:cNvGrpSpPr>
          <a:grpSpLocks/>
        </xdr:cNvGrpSpPr>
      </xdr:nvGrpSpPr>
      <xdr:grpSpPr bwMode="auto">
        <a:xfrm>
          <a:off x="1897224" y="13050999"/>
          <a:ext cx="0" cy="108663"/>
          <a:chOff x="5475762" y="47760700"/>
          <a:chExt cx="314325" cy="230209"/>
        </a:xfrm>
      </xdr:grpSpPr>
      <xdr:cxnSp macro="">
        <xdr:nvCxnSpPr>
          <xdr:cNvPr id="1303" name="Straight Connector 1302">
            <a:extLst>
              <a:ext uri="{FF2B5EF4-FFF2-40B4-BE49-F238E27FC236}">
                <a16:creationId xmlns:a16="http://schemas.microsoft.com/office/drawing/2014/main" id="{1548809F-03A1-D658-D3CC-A0C630B2EB1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04" name="Straight Connector 529">
            <a:extLst>
              <a:ext uri="{FF2B5EF4-FFF2-40B4-BE49-F238E27FC236}">
                <a16:creationId xmlns:a16="http://schemas.microsoft.com/office/drawing/2014/main" id="{1D0E6512-8C25-063E-B552-2D9D3AE592A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05" name="Straight Connector 531">
            <a:extLst>
              <a:ext uri="{FF2B5EF4-FFF2-40B4-BE49-F238E27FC236}">
                <a16:creationId xmlns:a16="http://schemas.microsoft.com/office/drawing/2014/main" id="{8DF6DB1D-C40A-9DCF-CDC7-1E182326298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06" name="Straight Connector 533">
            <a:extLst>
              <a:ext uri="{FF2B5EF4-FFF2-40B4-BE49-F238E27FC236}">
                <a16:creationId xmlns:a16="http://schemas.microsoft.com/office/drawing/2014/main" id="{F7E0C81E-0A95-94D5-856B-11AB7A0BAB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07" name="Straight Connector 535">
            <a:extLst>
              <a:ext uri="{FF2B5EF4-FFF2-40B4-BE49-F238E27FC236}">
                <a16:creationId xmlns:a16="http://schemas.microsoft.com/office/drawing/2014/main" id="{9D88E8E1-46F1-1829-3A73-147A0DDABE1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08" name="Straight Connector 537">
            <a:extLst>
              <a:ext uri="{FF2B5EF4-FFF2-40B4-BE49-F238E27FC236}">
                <a16:creationId xmlns:a16="http://schemas.microsoft.com/office/drawing/2014/main" id="{067B3DC5-9500-6C9D-6BA0-4E9EC07E157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09" name="Group 1008">
          <a:extLst>
            <a:ext uri="{FF2B5EF4-FFF2-40B4-BE49-F238E27FC236}">
              <a16:creationId xmlns:a16="http://schemas.microsoft.com/office/drawing/2014/main" id="{625C6350-1337-401A-A548-35B89B7D85F9}"/>
            </a:ext>
          </a:extLst>
        </xdr:cNvPr>
        <xdr:cNvGrpSpPr>
          <a:grpSpLocks/>
        </xdr:cNvGrpSpPr>
      </xdr:nvGrpSpPr>
      <xdr:grpSpPr bwMode="auto">
        <a:xfrm>
          <a:off x="1897224" y="13050999"/>
          <a:ext cx="0" cy="108663"/>
          <a:chOff x="5475762" y="47760700"/>
          <a:chExt cx="314325" cy="230209"/>
        </a:xfrm>
      </xdr:grpSpPr>
      <xdr:cxnSp macro="">
        <xdr:nvCxnSpPr>
          <xdr:cNvPr id="1310" name="Straight Connector 1309">
            <a:extLst>
              <a:ext uri="{FF2B5EF4-FFF2-40B4-BE49-F238E27FC236}">
                <a16:creationId xmlns:a16="http://schemas.microsoft.com/office/drawing/2014/main" id="{25479810-FF8E-D17D-87BD-AECBF04CE00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11" name="Straight Connector 529">
            <a:extLst>
              <a:ext uri="{FF2B5EF4-FFF2-40B4-BE49-F238E27FC236}">
                <a16:creationId xmlns:a16="http://schemas.microsoft.com/office/drawing/2014/main" id="{91CE91B7-648E-408F-3A27-E9820045AE8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12" name="Straight Connector 531">
            <a:extLst>
              <a:ext uri="{FF2B5EF4-FFF2-40B4-BE49-F238E27FC236}">
                <a16:creationId xmlns:a16="http://schemas.microsoft.com/office/drawing/2014/main" id="{179ED34F-7CA5-CE02-1CF3-13602FE91CC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13" name="Straight Connector 533">
            <a:extLst>
              <a:ext uri="{FF2B5EF4-FFF2-40B4-BE49-F238E27FC236}">
                <a16:creationId xmlns:a16="http://schemas.microsoft.com/office/drawing/2014/main" id="{3CA2DD20-D1ED-5BC1-7AAE-C89A0FF098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14" name="Straight Connector 535">
            <a:extLst>
              <a:ext uri="{FF2B5EF4-FFF2-40B4-BE49-F238E27FC236}">
                <a16:creationId xmlns:a16="http://schemas.microsoft.com/office/drawing/2014/main" id="{CC550164-B296-C405-FCF3-13D7F8ECB5E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15" name="Straight Connector 537">
            <a:extLst>
              <a:ext uri="{FF2B5EF4-FFF2-40B4-BE49-F238E27FC236}">
                <a16:creationId xmlns:a16="http://schemas.microsoft.com/office/drawing/2014/main" id="{9E656F3E-0AF0-55A0-6F0F-E06F1CA3224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16" name="Group 1008">
          <a:extLst>
            <a:ext uri="{FF2B5EF4-FFF2-40B4-BE49-F238E27FC236}">
              <a16:creationId xmlns:a16="http://schemas.microsoft.com/office/drawing/2014/main" id="{A739F189-FA8A-4E59-B4B8-5A2834CEDD4D}"/>
            </a:ext>
          </a:extLst>
        </xdr:cNvPr>
        <xdr:cNvGrpSpPr>
          <a:grpSpLocks/>
        </xdr:cNvGrpSpPr>
      </xdr:nvGrpSpPr>
      <xdr:grpSpPr bwMode="auto">
        <a:xfrm>
          <a:off x="1897224" y="13050999"/>
          <a:ext cx="0" cy="108663"/>
          <a:chOff x="5475762" y="47760700"/>
          <a:chExt cx="314325" cy="230209"/>
        </a:xfrm>
      </xdr:grpSpPr>
      <xdr:cxnSp macro="">
        <xdr:nvCxnSpPr>
          <xdr:cNvPr id="1317" name="Straight Connector 1316">
            <a:extLst>
              <a:ext uri="{FF2B5EF4-FFF2-40B4-BE49-F238E27FC236}">
                <a16:creationId xmlns:a16="http://schemas.microsoft.com/office/drawing/2014/main" id="{13E7A601-01CA-5ECF-3DB0-B975AF7108B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18" name="Straight Connector 529">
            <a:extLst>
              <a:ext uri="{FF2B5EF4-FFF2-40B4-BE49-F238E27FC236}">
                <a16:creationId xmlns:a16="http://schemas.microsoft.com/office/drawing/2014/main" id="{5695A87B-5F4A-6F02-53C1-345A4CA5078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19" name="Straight Connector 531">
            <a:extLst>
              <a:ext uri="{FF2B5EF4-FFF2-40B4-BE49-F238E27FC236}">
                <a16:creationId xmlns:a16="http://schemas.microsoft.com/office/drawing/2014/main" id="{C0A572E1-02D9-CC79-260F-2A8615131AA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20" name="Straight Connector 533">
            <a:extLst>
              <a:ext uri="{FF2B5EF4-FFF2-40B4-BE49-F238E27FC236}">
                <a16:creationId xmlns:a16="http://schemas.microsoft.com/office/drawing/2014/main" id="{35B2FF43-6122-05CA-1116-89B56C65A8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21" name="Straight Connector 535">
            <a:extLst>
              <a:ext uri="{FF2B5EF4-FFF2-40B4-BE49-F238E27FC236}">
                <a16:creationId xmlns:a16="http://schemas.microsoft.com/office/drawing/2014/main" id="{C0DD512B-DB13-CAE7-F753-0E9A90FACC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22" name="Straight Connector 537">
            <a:extLst>
              <a:ext uri="{FF2B5EF4-FFF2-40B4-BE49-F238E27FC236}">
                <a16:creationId xmlns:a16="http://schemas.microsoft.com/office/drawing/2014/main" id="{55D1DCAD-42D5-C0C6-963B-8846F8967B7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23" name="Group 1008">
          <a:extLst>
            <a:ext uri="{FF2B5EF4-FFF2-40B4-BE49-F238E27FC236}">
              <a16:creationId xmlns:a16="http://schemas.microsoft.com/office/drawing/2014/main" id="{2167ED52-60FC-4058-8269-0B3CC8C1DFA3}"/>
            </a:ext>
          </a:extLst>
        </xdr:cNvPr>
        <xdr:cNvGrpSpPr>
          <a:grpSpLocks/>
        </xdr:cNvGrpSpPr>
      </xdr:nvGrpSpPr>
      <xdr:grpSpPr bwMode="auto">
        <a:xfrm>
          <a:off x="1897224" y="13050999"/>
          <a:ext cx="0" cy="108663"/>
          <a:chOff x="5475762" y="47760700"/>
          <a:chExt cx="314325" cy="230209"/>
        </a:xfrm>
      </xdr:grpSpPr>
      <xdr:cxnSp macro="">
        <xdr:nvCxnSpPr>
          <xdr:cNvPr id="1324" name="Straight Connector 1323">
            <a:extLst>
              <a:ext uri="{FF2B5EF4-FFF2-40B4-BE49-F238E27FC236}">
                <a16:creationId xmlns:a16="http://schemas.microsoft.com/office/drawing/2014/main" id="{E764AF08-D86E-B966-6431-BF4155C1A46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25" name="Straight Connector 529">
            <a:extLst>
              <a:ext uri="{FF2B5EF4-FFF2-40B4-BE49-F238E27FC236}">
                <a16:creationId xmlns:a16="http://schemas.microsoft.com/office/drawing/2014/main" id="{50425ADC-71AF-8F01-5162-6C060843FE2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26" name="Straight Connector 531">
            <a:extLst>
              <a:ext uri="{FF2B5EF4-FFF2-40B4-BE49-F238E27FC236}">
                <a16:creationId xmlns:a16="http://schemas.microsoft.com/office/drawing/2014/main" id="{1CD5DE92-2517-8BBA-6B1D-EDD454451C8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27" name="Straight Connector 533">
            <a:extLst>
              <a:ext uri="{FF2B5EF4-FFF2-40B4-BE49-F238E27FC236}">
                <a16:creationId xmlns:a16="http://schemas.microsoft.com/office/drawing/2014/main" id="{C57796C4-C305-09AD-DA77-CD583C5695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28" name="Straight Connector 535">
            <a:extLst>
              <a:ext uri="{FF2B5EF4-FFF2-40B4-BE49-F238E27FC236}">
                <a16:creationId xmlns:a16="http://schemas.microsoft.com/office/drawing/2014/main" id="{4A3D37E4-2E51-2E1C-C88F-6B029EB43D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29" name="Straight Connector 537">
            <a:extLst>
              <a:ext uri="{FF2B5EF4-FFF2-40B4-BE49-F238E27FC236}">
                <a16:creationId xmlns:a16="http://schemas.microsoft.com/office/drawing/2014/main" id="{40328F39-FB79-05F5-4F13-0544EF90F81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30" name="Group 1008">
          <a:extLst>
            <a:ext uri="{FF2B5EF4-FFF2-40B4-BE49-F238E27FC236}">
              <a16:creationId xmlns:a16="http://schemas.microsoft.com/office/drawing/2014/main" id="{C687E7B7-4996-4343-B3D4-CDF53CAA23E6}"/>
            </a:ext>
          </a:extLst>
        </xdr:cNvPr>
        <xdr:cNvGrpSpPr>
          <a:grpSpLocks/>
        </xdr:cNvGrpSpPr>
      </xdr:nvGrpSpPr>
      <xdr:grpSpPr bwMode="auto">
        <a:xfrm>
          <a:off x="1897224" y="13050999"/>
          <a:ext cx="0" cy="108663"/>
          <a:chOff x="5475762" y="47760700"/>
          <a:chExt cx="314325" cy="230209"/>
        </a:xfrm>
      </xdr:grpSpPr>
      <xdr:cxnSp macro="">
        <xdr:nvCxnSpPr>
          <xdr:cNvPr id="1331" name="Straight Connector 1330">
            <a:extLst>
              <a:ext uri="{FF2B5EF4-FFF2-40B4-BE49-F238E27FC236}">
                <a16:creationId xmlns:a16="http://schemas.microsoft.com/office/drawing/2014/main" id="{F2596B0E-86FA-5BC7-022E-C9843064E38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32" name="Straight Connector 529">
            <a:extLst>
              <a:ext uri="{FF2B5EF4-FFF2-40B4-BE49-F238E27FC236}">
                <a16:creationId xmlns:a16="http://schemas.microsoft.com/office/drawing/2014/main" id="{C5ECFDE9-AB8D-EF1E-162B-9A975453D62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33" name="Straight Connector 531">
            <a:extLst>
              <a:ext uri="{FF2B5EF4-FFF2-40B4-BE49-F238E27FC236}">
                <a16:creationId xmlns:a16="http://schemas.microsoft.com/office/drawing/2014/main" id="{8E1CEE5D-CD60-6AE5-6C8D-405E86E416F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34" name="Straight Connector 533">
            <a:extLst>
              <a:ext uri="{FF2B5EF4-FFF2-40B4-BE49-F238E27FC236}">
                <a16:creationId xmlns:a16="http://schemas.microsoft.com/office/drawing/2014/main" id="{560E2AE7-B987-2295-3FBB-D21A3DF232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35" name="Straight Connector 535">
            <a:extLst>
              <a:ext uri="{FF2B5EF4-FFF2-40B4-BE49-F238E27FC236}">
                <a16:creationId xmlns:a16="http://schemas.microsoft.com/office/drawing/2014/main" id="{08FADB48-0A24-CF55-332D-B83AAD1320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36" name="Straight Connector 537">
            <a:extLst>
              <a:ext uri="{FF2B5EF4-FFF2-40B4-BE49-F238E27FC236}">
                <a16:creationId xmlns:a16="http://schemas.microsoft.com/office/drawing/2014/main" id="{CDCFDB1D-F88D-3B0A-A0AF-9D6EF15C26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37" name="Group 1008">
          <a:extLst>
            <a:ext uri="{FF2B5EF4-FFF2-40B4-BE49-F238E27FC236}">
              <a16:creationId xmlns:a16="http://schemas.microsoft.com/office/drawing/2014/main" id="{1F2F4D3D-D4EE-4D0C-BB4F-7AD20D46A83D}"/>
            </a:ext>
          </a:extLst>
        </xdr:cNvPr>
        <xdr:cNvGrpSpPr>
          <a:grpSpLocks/>
        </xdr:cNvGrpSpPr>
      </xdr:nvGrpSpPr>
      <xdr:grpSpPr bwMode="auto">
        <a:xfrm>
          <a:off x="1897224" y="13050999"/>
          <a:ext cx="0" cy="108663"/>
          <a:chOff x="5475762" y="47760700"/>
          <a:chExt cx="314325" cy="230209"/>
        </a:xfrm>
      </xdr:grpSpPr>
      <xdr:cxnSp macro="">
        <xdr:nvCxnSpPr>
          <xdr:cNvPr id="1338" name="Straight Connector 1337">
            <a:extLst>
              <a:ext uri="{FF2B5EF4-FFF2-40B4-BE49-F238E27FC236}">
                <a16:creationId xmlns:a16="http://schemas.microsoft.com/office/drawing/2014/main" id="{B860633D-B61C-B1FB-4BFC-40F943E5811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39" name="Straight Connector 529">
            <a:extLst>
              <a:ext uri="{FF2B5EF4-FFF2-40B4-BE49-F238E27FC236}">
                <a16:creationId xmlns:a16="http://schemas.microsoft.com/office/drawing/2014/main" id="{68A0AA17-5688-EBE0-9E87-B68EFB255B5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40" name="Straight Connector 531">
            <a:extLst>
              <a:ext uri="{FF2B5EF4-FFF2-40B4-BE49-F238E27FC236}">
                <a16:creationId xmlns:a16="http://schemas.microsoft.com/office/drawing/2014/main" id="{5750796A-37D4-1C07-1649-034348A24D8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41" name="Straight Connector 533">
            <a:extLst>
              <a:ext uri="{FF2B5EF4-FFF2-40B4-BE49-F238E27FC236}">
                <a16:creationId xmlns:a16="http://schemas.microsoft.com/office/drawing/2014/main" id="{F7068C6D-CF0B-9318-771C-AE32F9FF38F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42" name="Straight Connector 535">
            <a:extLst>
              <a:ext uri="{FF2B5EF4-FFF2-40B4-BE49-F238E27FC236}">
                <a16:creationId xmlns:a16="http://schemas.microsoft.com/office/drawing/2014/main" id="{EF1AF4BA-DAF3-33E2-702E-F54C412CEF8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43" name="Straight Connector 537">
            <a:extLst>
              <a:ext uri="{FF2B5EF4-FFF2-40B4-BE49-F238E27FC236}">
                <a16:creationId xmlns:a16="http://schemas.microsoft.com/office/drawing/2014/main" id="{A0F7F3CB-3399-EB49-C46B-1DB9E629263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44" name="Group 1008">
          <a:extLst>
            <a:ext uri="{FF2B5EF4-FFF2-40B4-BE49-F238E27FC236}">
              <a16:creationId xmlns:a16="http://schemas.microsoft.com/office/drawing/2014/main" id="{E0F4CE4C-34B0-4B84-8906-B2E8A7F64E4D}"/>
            </a:ext>
          </a:extLst>
        </xdr:cNvPr>
        <xdr:cNvGrpSpPr>
          <a:grpSpLocks/>
        </xdr:cNvGrpSpPr>
      </xdr:nvGrpSpPr>
      <xdr:grpSpPr bwMode="auto">
        <a:xfrm>
          <a:off x="1897224" y="13050999"/>
          <a:ext cx="0" cy="108663"/>
          <a:chOff x="5475762" y="47760700"/>
          <a:chExt cx="314325" cy="230209"/>
        </a:xfrm>
      </xdr:grpSpPr>
      <xdr:cxnSp macro="">
        <xdr:nvCxnSpPr>
          <xdr:cNvPr id="1345" name="Straight Connector 1344">
            <a:extLst>
              <a:ext uri="{FF2B5EF4-FFF2-40B4-BE49-F238E27FC236}">
                <a16:creationId xmlns:a16="http://schemas.microsoft.com/office/drawing/2014/main" id="{9DF77D74-7E7D-14C2-0E4D-F41BDEB1707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46" name="Straight Connector 529">
            <a:extLst>
              <a:ext uri="{FF2B5EF4-FFF2-40B4-BE49-F238E27FC236}">
                <a16:creationId xmlns:a16="http://schemas.microsoft.com/office/drawing/2014/main" id="{AC783681-DA3F-0AE8-77E1-D6AAA4678A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47" name="Straight Connector 531">
            <a:extLst>
              <a:ext uri="{FF2B5EF4-FFF2-40B4-BE49-F238E27FC236}">
                <a16:creationId xmlns:a16="http://schemas.microsoft.com/office/drawing/2014/main" id="{024A03C6-EA14-E180-5122-FB503D09206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48" name="Straight Connector 533">
            <a:extLst>
              <a:ext uri="{FF2B5EF4-FFF2-40B4-BE49-F238E27FC236}">
                <a16:creationId xmlns:a16="http://schemas.microsoft.com/office/drawing/2014/main" id="{9BEFBEE1-2F92-2B9C-80EA-D5D3A88D49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49" name="Straight Connector 535">
            <a:extLst>
              <a:ext uri="{FF2B5EF4-FFF2-40B4-BE49-F238E27FC236}">
                <a16:creationId xmlns:a16="http://schemas.microsoft.com/office/drawing/2014/main" id="{6112F9C1-F183-9EB1-AA11-61818DDADBA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50" name="Straight Connector 537">
            <a:extLst>
              <a:ext uri="{FF2B5EF4-FFF2-40B4-BE49-F238E27FC236}">
                <a16:creationId xmlns:a16="http://schemas.microsoft.com/office/drawing/2014/main" id="{03CAA309-5DCB-2D19-D916-828B23AD31F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51" name="Group 1008">
          <a:extLst>
            <a:ext uri="{FF2B5EF4-FFF2-40B4-BE49-F238E27FC236}">
              <a16:creationId xmlns:a16="http://schemas.microsoft.com/office/drawing/2014/main" id="{7C6D5427-0CA3-4154-8D45-6FBE176931C7}"/>
            </a:ext>
          </a:extLst>
        </xdr:cNvPr>
        <xdr:cNvGrpSpPr>
          <a:grpSpLocks/>
        </xdr:cNvGrpSpPr>
      </xdr:nvGrpSpPr>
      <xdr:grpSpPr bwMode="auto">
        <a:xfrm>
          <a:off x="1897224" y="13050999"/>
          <a:ext cx="0" cy="108663"/>
          <a:chOff x="5475762" y="47760700"/>
          <a:chExt cx="314325" cy="230209"/>
        </a:xfrm>
      </xdr:grpSpPr>
      <xdr:cxnSp macro="">
        <xdr:nvCxnSpPr>
          <xdr:cNvPr id="1352" name="Straight Connector 1351">
            <a:extLst>
              <a:ext uri="{FF2B5EF4-FFF2-40B4-BE49-F238E27FC236}">
                <a16:creationId xmlns:a16="http://schemas.microsoft.com/office/drawing/2014/main" id="{142CE9A4-6326-E8AB-29EE-665E8ABD877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53" name="Straight Connector 529">
            <a:extLst>
              <a:ext uri="{FF2B5EF4-FFF2-40B4-BE49-F238E27FC236}">
                <a16:creationId xmlns:a16="http://schemas.microsoft.com/office/drawing/2014/main" id="{91BC45C6-C2F0-ED02-9E1B-215B3FA94CC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54" name="Straight Connector 531">
            <a:extLst>
              <a:ext uri="{FF2B5EF4-FFF2-40B4-BE49-F238E27FC236}">
                <a16:creationId xmlns:a16="http://schemas.microsoft.com/office/drawing/2014/main" id="{9AF63C1A-F4C0-2856-6551-C073DAF3740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55" name="Straight Connector 533">
            <a:extLst>
              <a:ext uri="{FF2B5EF4-FFF2-40B4-BE49-F238E27FC236}">
                <a16:creationId xmlns:a16="http://schemas.microsoft.com/office/drawing/2014/main" id="{67D6FA34-6B0E-08A7-2D21-0CEA5CE23F0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56" name="Straight Connector 535">
            <a:extLst>
              <a:ext uri="{FF2B5EF4-FFF2-40B4-BE49-F238E27FC236}">
                <a16:creationId xmlns:a16="http://schemas.microsoft.com/office/drawing/2014/main" id="{09187826-AFD3-E231-7D86-C8B8C318AF6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57" name="Straight Connector 537">
            <a:extLst>
              <a:ext uri="{FF2B5EF4-FFF2-40B4-BE49-F238E27FC236}">
                <a16:creationId xmlns:a16="http://schemas.microsoft.com/office/drawing/2014/main" id="{7163429D-7157-4022-A848-AB00A89F317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58" name="Group 1008">
          <a:extLst>
            <a:ext uri="{FF2B5EF4-FFF2-40B4-BE49-F238E27FC236}">
              <a16:creationId xmlns:a16="http://schemas.microsoft.com/office/drawing/2014/main" id="{F5B6C259-8E5C-499A-97E8-4BC3A299D6CF}"/>
            </a:ext>
          </a:extLst>
        </xdr:cNvPr>
        <xdr:cNvGrpSpPr>
          <a:grpSpLocks/>
        </xdr:cNvGrpSpPr>
      </xdr:nvGrpSpPr>
      <xdr:grpSpPr bwMode="auto">
        <a:xfrm>
          <a:off x="1897224" y="13050999"/>
          <a:ext cx="0" cy="108663"/>
          <a:chOff x="5475762" y="47760700"/>
          <a:chExt cx="314325" cy="230209"/>
        </a:xfrm>
      </xdr:grpSpPr>
      <xdr:cxnSp macro="">
        <xdr:nvCxnSpPr>
          <xdr:cNvPr id="1359" name="Straight Connector 1358">
            <a:extLst>
              <a:ext uri="{FF2B5EF4-FFF2-40B4-BE49-F238E27FC236}">
                <a16:creationId xmlns:a16="http://schemas.microsoft.com/office/drawing/2014/main" id="{5A01472C-24E7-3100-D969-574B1D6F3AB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60" name="Straight Connector 529">
            <a:extLst>
              <a:ext uri="{FF2B5EF4-FFF2-40B4-BE49-F238E27FC236}">
                <a16:creationId xmlns:a16="http://schemas.microsoft.com/office/drawing/2014/main" id="{B59D40C6-8D52-04D6-5906-A094812A70E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61" name="Straight Connector 531">
            <a:extLst>
              <a:ext uri="{FF2B5EF4-FFF2-40B4-BE49-F238E27FC236}">
                <a16:creationId xmlns:a16="http://schemas.microsoft.com/office/drawing/2014/main" id="{FE3D731E-C8E5-103D-6D0E-1A5F16F5DE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62" name="Straight Connector 533">
            <a:extLst>
              <a:ext uri="{FF2B5EF4-FFF2-40B4-BE49-F238E27FC236}">
                <a16:creationId xmlns:a16="http://schemas.microsoft.com/office/drawing/2014/main" id="{88508142-88D1-84BF-7800-4F156E04B01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63" name="Straight Connector 535">
            <a:extLst>
              <a:ext uri="{FF2B5EF4-FFF2-40B4-BE49-F238E27FC236}">
                <a16:creationId xmlns:a16="http://schemas.microsoft.com/office/drawing/2014/main" id="{E5C30D8D-46B1-ECAB-C76C-C7D3358D7AE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64" name="Straight Connector 537">
            <a:extLst>
              <a:ext uri="{FF2B5EF4-FFF2-40B4-BE49-F238E27FC236}">
                <a16:creationId xmlns:a16="http://schemas.microsoft.com/office/drawing/2014/main" id="{E116B3D9-9455-D455-77BC-146A9FDD1B4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65" name="Group 1008">
          <a:extLst>
            <a:ext uri="{FF2B5EF4-FFF2-40B4-BE49-F238E27FC236}">
              <a16:creationId xmlns:a16="http://schemas.microsoft.com/office/drawing/2014/main" id="{EC20F2D3-F0E3-4895-964E-E5B02FE8513C}"/>
            </a:ext>
          </a:extLst>
        </xdr:cNvPr>
        <xdr:cNvGrpSpPr>
          <a:grpSpLocks/>
        </xdr:cNvGrpSpPr>
      </xdr:nvGrpSpPr>
      <xdr:grpSpPr bwMode="auto">
        <a:xfrm>
          <a:off x="1897224" y="13050999"/>
          <a:ext cx="0" cy="108663"/>
          <a:chOff x="5475762" y="47760700"/>
          <a:chExt cx="314325" cy="230209"/>
        </a:xfrm>
      </xdr:grpSpPr>
      <xdr:cxnSp macro="">
        <xdr:nvCxnSpPr>
          <xdr:cNvPr id="1366" name="Straight Connector 1365">
            <a:extLst>
              <a:ext uri="{FF2B5EF4-FFF2-40B4-BE49-F238E27FC236}">
                <a16:creationId xmlns:a16="http://schemas.microsoft.com/office/drawing/2014/main" id="{01C45313-A440-41D1-CC7F-BED157676EE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67" name="Straight Connector 529">
            <a:extLst>
              <a:ext uri="{FF2B5EF4-FFF2-40B4-BE49-F238E27FC236}">
                <a16:creationId xmlns:a16="http://schemas.microsoft.com/office/drawing/2014/main" id="{05B37EAE-34BA-11E3-4209-49C8C55D42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68" name="Straight Connector 531">
            <a:extLst>
              <a:ext uri="{FF2B5EF4-FFF2-40B4-BE49-F238E27FC236}">
                <a16:creationId xmlns:a16="http://schemas.microsoft.com/office/drawing/2014/main" id="{A31F539F-BF87-9D41-D7BB-A757C480467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69" name="Straight Connector 533">
            <a:extLst>
              <a:ext uri="{FF2B5EF4-FFF2-40B4-BE49-F238E27FC236}">
                <a16:creationId xmlns:a16="http://schemas.microsoft.com/office/drawing/2014/main" id="{B4E74522-5635-6B66-3AE9-DDE78142E93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70" name="Straight Connector 535">
            <a:extLst>
              <a:ext uri="{FF2B5EF4-FFF2-40B4-BE49-F238E27FC236}">
                <a16:creationId xmlns:a16="http://schemas.microsoft.com/office/drawing/2014/main" id="{33D49BAF-51B0-CF6C-340D-ECDD8F8BEB5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71" name="Straight Connector 537">
            <a:extLst>
              <a:ext uri="{FF2B5EF4-FFF2-40B4-BE49-F238E27FC236}">
                <a16:creationId xmlns:a16="http://schemas.microsoft.com/office/drawing/2014/main" id="{04E4B07F-57EB-2D38-DCCE-070ED97C87B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72" name="Group 1008">
          <a:extLst>
            <a:ext uri="{FF2B5EF4-FFF2-40B4-BE49-F238E27FC236}">
              <a16:creationId xmlns:a16="http://schemas.microsoft.com/office/drawing/2014/main" id="{D3888959-5B01-4995-82C2-4D8BAD5D645C}"/>
            </a:ext>
          </a:extLst>
        </xdr:cNvPr>
        <xdr:cNvGrpSpPr>
          <a:grpSpLocks/>
        </xdr:cNvGrpSpPr>
      </xdr:nvGrpSpPr>
      <xdr:grpSpPr bwMode="auto">
        <a:xfrm>
          <a:off x="1897224" y="13050999"/>
          <a:ext cx="0" cy="108663"/>
          <a:chOff x="5475762" y="47760700"/>
          <a:chExt cx="314325" cy="230209"/>
        </a:xfrm>
      </xdr:grpSpPr>
      <xdr:cxnSp macro="">
        <xdr:nvCxnSpPr>
          <xdr:cNvPr id="1373" name="Straight Connector 1372">
            <a:extLst>
              <a:ext uri="{FF2B5EF4-FFF2-40B4-BE49-F238E27FC236}">
                <a16:creationId xmlns:a16="http://schemas.microsoft.com/office/drawing/2014/main" id="{C4A50EAF-090E-8A79-EB01-58A1577692A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74" name="Straight Connector 529">
            <a:extLst>
              <a:ext uri="{FF2B5EF4-FFF2-40B4-BE49-F238E27FC236}">
                <a16:creationId xmlns:a16="http://schemas.microsoft.com/office/drawing/2014/main" id="{1C58501B-42EE-5041-BD00-6EA5738E49A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75" name="Straight Connector 531">
            <a:extLst>
              <a:ext uri="{FF2B5EF4-FFF2-40B4-BE49-F238E27FC236}">
                <a16:creationId xmlns:a16="http://schemas.microsoft.com/office/drawing/2014/main" id="{2C5550D5-1518-24A8-6F55-5001A4EA0B1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76" name="Straight Connector 533">
            <a:extLst>
              <a:ext uri="{FF2B5EF4-FFF2-40B4-BE49-F238E27FC236}">
                <a16:creationId xmlns:a16="http://schemas.microsoft.com/office/drawing/2014/main" id="{93C471D9-F868-6F0F-E3FA-BC4F2B0E7A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77" name="Straight Connector 535">
            <a:extLst>
              <a:ext uri="{FF2B5EF4-FFF2-40B4-BE49-F238E27FC236}">
                <a16:creationId xmlns:a16="http://schemas.microsoft.com/office/drawing/2014/main" id="{7E67CE14-9F8D-FEAA-19E9-2341370C63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78" name="Straight Connector 537">
            <a:extLst>
              <a:ext uri="{FF2B5EF4-FFF2-40B4-BE49-F238E27FC236}">
                <a16:creationId xmlns:a16="http://schemas.microsoft.com/office/drawing/2014/main" id="{082A33FA-9A11-E920-4A31-991CA1F1129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79" name="Group 1008">
          <a:extLst>
            <a:ext uri="{FF2B5EF4-FFF2-40B4-BE49-F238E27FC236}">
              <a16:creationId xmlns:a16="http://schemas.microsoft.com/office/drawing/2014/main" id="{9484D7D1-2981-41DE-958C-4807296CA33B}"/>
            </a:ext>
          </a:extLst>
        </xdr:cNvPr>
        <xdr:cNvGrpSpPr>
          <a:grpSpLocks/>
        </xdr:cNvGrpSpPr>
      </xdr:nvGrpSpPr>
      <xdr:grpSpPr bwMode="auto">
        <a:xfrm>
          <a:off x="1897224" y="13050999"/>
          <a:ext cx="0" cy="108663"/>
          <a:chOff x="5475762" y="47760700"/>
          <a:chExt cx="314325" cy="230209"/>
        </a:xfrm>
      </xdr:grpSpPr>
      <xdr:cxnSp macro="">
        <xdr:nvCxnSpPr>
          <xdr:cNvPr id="1380" name="Straight Connector 1379">
            <a:extLst>
              <a:ext uri="{FF2B5EF4-FFF2-40B4-BE49-F238E27FC236}">
                <a16:creationId xmlns:a16="http://schemas.microsoft.com/office/drawing/2014/main" id="{C0FDD67A-E45C-498E-2383-E6B5DBBE34A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81" name="Straight Connector 529">
            <a:extLst>
              <a:ext uri="{FF2B5EF4-FFF2-40B4-BE49-F238E27FC236}">
                <a16:creationId xmlns:a16="http://schemas.microsoft.com/office/drawing/2014/main" id="{3D2E5CA7-982A-6DDC-E959-4AA8F7E4C9B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82" name="Straight Connector 531">
            <a:extLst>
              <a:ext uri="{FF2B5EF4-FFF2-40B4-BE49-F238E27FC236}">
                <a16:creationId xmlns:a16="http://schemas.microsoft.com/office/drawing/2014/main" id="{0B9ED7B1-012A-D362-AC71-C6A9121E42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83" name="Straight Connector 533">
            <a:extLst>
              <a:ext uri="{FF2B5EF4-FFF2-40B4-BE49-F238E27FC236}">
                <a16:creationId xmlns:a16="http://schemas.microsoft.com/office/drawing/2014/main" id="{32F94026-60E6-A4A0-E701-B27F212C5C6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84" name="Straight Connector 535">
            <a:extLst>
              <a:ext uri="{FF2B5EF4-FFF2-40B4-BE49-F238E27FC236}">
                <a16:creationId xmlns:a16="http://schemas.microsoft.com/office/drawing/2014/main" id="{8B6E4C66-46FF-7E57-2A8F-CA22311B17E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85" name="Straight Connector 537">
            <a:extLst>
              <a:ext uri="{FF2B5EF4-FFF2-40B4-BE49-F238E27FC236}">
                <a16:creationId xmlns:a16="http://schemas.microsoft.com/office/drawing/2014/main" id="{D31483D7-C09C-2D1C-D4B6-58C80FF58E6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86" name="Group 1008">
          <a:extLst>
            <a:ext uri="{FF2B5EF4-FFF2-40B4-BE49-F238E27FC236}">
              <a16:creationId xmlns:a16="http://schemas.microsoft.com/office/drawing/2014/main" id="{9D106DB7-91B5-485A-A4A7-EBCA07829163}"/>
            </a:ext>
          </a:extLst>
        </xdr:cNvPr>
        <xdr:cNvGrpSpPr>
          <a:grpSpLocks/>
        </xdr:cNvGrpSpPr>
      </xdr:nvGrpSpPr>
      <xdr:grpSpPr bwMode="auto">
        <a:xfrm>
          <a:off x="1897224" y="13050999"/>
          <a:ext cx="0" cy="108663"/>
          <a:chOff x="5475762" y="47760700"/>
          <a:chExt cx="314325" cy="230209"/>
        </a:xfrm>
      </xdr:grpSpPr>
      <xdr:cxnSp macro="">
        <xdr:nvCxnSpPr>
          <xdr:cNvPr id="1387" name="Straight Connector 1386">
            <a:extLst>
              <a:ext uri="{FF2B5EF4-FFF2-40B4-BE49-F238E27FC236}">
                <a16:creationId xmlns:a16="http://schemas.microsoft.com/office/drawing/2014/main" id="{445F2EC1-08F0-5D37-72F8-AD529E8212C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88" name="Straight Connector 529">
            <a:extLst>
              <a:ext uri="{FF2B5EF4-FFF2-40B4-BE49-F238E27FC236}">
                <a16:creationId xmlns:a16="http://schemas.microsoft.com/office/drawing/2014/main" id="{424E8FDD-337E-1D64-BB9D-07150CE2775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89" name="Straight Connector 531">
            <a:extLst>
              <a:ext uri="{FF2B5EF4-FFF2-40B4-BE49-F238E27FC236}">
                <a16:creationId xmlns:a16="http://schemas.microsoft.com/office/drawing/2014/main" id="{DADDE4E9-5C8B-7FB9-9E84-730CB62DF54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90" name="Straight Connector 533">
            <a:extLst>
              <a:ext uri="{FF2B5EF4-FFF2-40B4-BE49-F238E27FC236}">
                <a16:creationId xmlns:a16="http://schemas.microsoft.com/office/drawing/2014/main" id="{CA4CAB66-5819-F1C0-E953-5904FAFAD96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91" name="Straight Connector 535">
            <a:extLst>
              <a:ext uri="{FF2B5EF4-FFF2-40B4-BE49-F238E27FC236}">
                <a16:creationId xmlns:a16="http://schemas.microsoft.com/office/drawing/2014/main" id="{4709A724-0FC1-0A00-CC5A-75D7BA92C4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92" name="Straight Connector 537">
            <a:extLst>
              <a:ext uri="{FF2B5EF4-FFF2-40B4-BE49-F238E27FC236}">
                <a16:creationId xmlns:a16="http://schemas.microsoft.com/office/drawing/2014/main" id="{00DC3883-FCD7-B596-206F-7436DDB97B5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61</xdr:row>
      <xdr:rowOff>57150</xdr:rowOff>
    </xdr:from>
    <xdr:to>
      <xdr:col>17</xdr:col>
      <xdr:colOff>0</xdr:colOff>
      <xdr:row>63</xdr:row>
      <xdr:rowOff>0</xdr:rowOff>
    </xdr:to>
    <xdr:sp macro="" textlink="">
      <xdr:nvSpPr>
        <xdr:cNvPr id="1393" name="AutoShape 46">
          <a:extLst>
            <a:ext uri="{FF2B5EF4-FFF2-40B4-BE49-F238E27FC236}">
              <a16:creationId xmlns:a16="http://schemas.microsoft.com/office/drawing/2014/main" id="{8FD3FC8F-6BD8-4FF1-84B6-CF61A2128B09}"/>
            </a:ext>
          </a:extLst>
        </xdr:cNvPr>
        <xdr:cNvSpPr>
          <a:spLocks noChangeArrowheads="1"/>
        </xdr:cNvSpPr>
      </xdr:nvSpPr>
      <xdr:spPr bwMode="auto">
        <a:xfrm>
          <a:off x="48958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61</xdr:row>
      <xdr:rowOff>57150</xdr:rowOff>
    </xdr:from>
    <xdr:to>
      <xdr:col>19</xdr:col>
      <xdr:colOff>0</xdr:colOff>
      <xdr:row>63</xdr:row>
      <xdr:rowOff>0</xdr:rowOff>
    </xdr:to>
    <xdr:sp macro="" textlink="">
      <xdr:nvSpPr>
        <xdr:cNvPr id="1394" name="AutoShape 46">
          <a:extLst>
            <a:ext uri="{FF2B5EF4-FFF2-40B4-BE49-F238E27FC236}">
              <a16:creationId xmlns:a16="http://schemas.microsoft.com/office/drawing/2014/main" id="{EAA37FC2-A2AF-4623-A1E3-4B6A8BFCA38D}"/>
            </a:ext>
          </a:extLst>
        </xdr:cNvPr>
        <xdr:cNvSpPr>
          <a:spLocks noChangeArrowheads="1"/>
        </xdr:cNvSpPr>
      </xdr:nvSpPr>
      <xdr:spPr bwMode="auto">
        <a:xfrm>
          <a:off x="5467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61</xdr:row>
      <xdr:rowOff>57150</xdr:rowOff>
    </xdr:from>
    <xdr:to>
      <xdr:col>21</xdr:col>
      <xdr:colOff>0</xdr:colOff>
      <xdr:row>63</xdr:row>
      <xdr:rowOff>0</xdr:rowOff>
    </xdr:to>
    <xdr:sp macro="" textlink="">
      <xdr:nvSpPr>
        <xdr:cNvPr id="1395" name="AutoShape 46">
          <a:extLst>
            <a:ext uri="{FF2B5EF4-FFF2-40B4-BE49-F238E27FC236}">
              <a16:creationId xmlns:a16="http://schemas.microsoft.com/office/drawing/2014/main" id="{15B1B75F-0423-4842-8508-170B7EF2B8C0}"/>
            </a:ext>
          </a:extLst>
        </xdr:cNvPr>
        <xdr:cNvSpPr>
          <a:spLocks noChangeArrowheads="1"/>
        </xdr:cNvSpPr>
      </xdr:nvSpPr>
      <xdr:spPr bwMode="auto">
        <a:xfrm>
          <a:off x="60388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61</xdr:row>
      <xdr:rowOff>57150</xdr:rowOff>
    </xdr:from>
    <xdr:to>
      <xdr:col>23</xdr:col>
      <xdr:colOff>0</xdr:colOff>
      <xdr:row>63</xdr:row>
      <xdr:rowOff>0</xdr:rowOff>
    </xdr:to>
    <xdr:sp macro="" textlink="">
      <xdr:nvSpPr>
        <xdr:cNvPr id="1396" name="AutoShape 46">
          <a:extLst>
            <a:ext uri="{FF2B5EF4-FFF2-40B4-BE49-F238E27FC236}">
              <a16:creationId xmlns:a16="http://schemas.microsoft.com/office/drawing/2014/main" id="{6D662CC4-ED76-4B12-A4D4-D6458DFC4787}"/>
            </a:ext>
          </a:extLst>
        </xdr:cNvPr>
        <xdr:cNvSpPr>
          <a:spLocks noChangeArrowheads="1"/>
        </xdr:cNvSpPr>
      </xdr:nvSpPr>
      <xdr:spPr bwMode="auto">
        <a:xfrm>
          <a:off x="6610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24</xdr:col>
      <xdr:colOff>0</xdr:colOff>
      <xdr:row>61</xdr:row>
      <xdr:rowOff>57150</xdr:rowOff>
    </xdr:from>
    <xdr:to>
      <xdr:col>25</xdr:col>
      <xdr:colOff>0</xdr:colOff>
      <xdr:row>63</xdr:row>
      <xdr:rowOff>0</xdr:rowOff>
    </xdr:to>
    <xdr:sp macro="" textlink="">
      <xdr:nvSpPr>
        <xdr:cNvPr id="1397" name="AutoShape 46">
          <a:extLst>
            <a:ext uri="{FF2B5EF4-FFF2-40B4-BE49-F238E27FC236}">
              <a16:creationId xmlns:a16="http://schemas.microsoft.com/office/drawing/2014/main" id="{539165CE-6BF3-45FC-A4C7-33F538A4E31B}"/>
            </a:ext>
          </a:extLst>
        </xdr:cNvPr>
        <xdr:cNvSpPr>
          <a:spLocks noChangeArrowheads="1"/>
        </xdr:cNvSpPr>
      </xdr:nvSpPr>
      <xdr:spPr bwMode="auto">
        <a:xfrm>
          <a:off x="71818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61</xdr:row>
      <xdr:rowOff>57150</xdr:rowOff>
    </xdr:from>
    <xdr:to>
      <xdr:col>27</xdr:col>
      <xdr:colOff>0</xdr:colOff>
      <xdr:row>63</xdr:row>
      <xdr:rowOff>0</xdr:rowOff>
    </xdr:to>
    <xdr:sp macro="" textlink="">
      <xdr:nvSpPr>
        <xdr:cNvPr id="1398" name="AutoShape 46">
          <a:extLst>
            <a:ext uri="{FF2B5EF4-FFF2-40B4-BE49-F238E27FC236}">
              <a16:creationId xmlns:a16="http://schemas.microsoft.com/office/drawing/2014/main" id="{F6EE8536-092A-4AA1-8982-F02CEAF91EC3}"/>
            </a:ext>
          </a:extLst>
        </xdr:cNvPr>
        <xdr:cNvSpPr>
          <a:spLocks noChangeArrowheads="1"/>
        </xdr:cNvSpPr>
      </xdr:nvSpPr>
      <xdr:spPr bwMode="auto">
        <a:xfrm>
          <a:off x="7753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61</xdr:row>
      <xdr:rowOff>57150</xdr:rowOff>
    </xdr:from>
    <xdr:to>
      <xdr:col>29</xdr:col>
      <xdr:colOff>0</xdr:colOff>
      <xdr:row>63</xdr:row>
      <xdr:rowOff>0</xdr:rowOff>
    </xdr:to>
    <xdr:sp macro="" textlink="">
      <xdr:nvSpPr>
        <xdr:cNvPr id="1399" name="AutoShape 46">
          <a:extLst>
            <a:ext uri="{FF2B5EF4-FFF2-40B4-BE49-F238E27FC236}">
              <a16:creationId xmlns:a16="http://schemas.microsoft.com/office/drawing/2014/main" id="{45018510-455F-4CAF-B4A9-0F14F9CA4607}"/>
            </a:ext>
          </a:extLst>
        </xdr:cNvPr>
        <xdr:cNvSpPr>
          <a:spLocks noChangeArrowheads="1"/>
        </xdr:cNvSpPr>
      </xdr:nvSpPr>
      <xdr:spPr bwMode="auto">
        <a:xfrm>
          <a:off x="8382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61</xdr:row>
      <xdr:rowOff>57150</xdr:rowOff>
    </xdr:from>
    <xdr:to>
      <xdr:col>31</xdr:col>
      <xdr:colOff>0</xdr:colOff>
      <xdr:row>63</xdr:row>
      <xdr:rowOff>0</xdr:rowOff>
    </xdr:to>
    <xdr:sp macro="" textlink="">
      <xdr:nvSpPr>
        <xdr:cNvPr id="1400" name="AutoShape 46">
          <a:extLst>
            <a:ext uri="{FF2B5EF4-FFF2-40B4-BE49-F238E27FC236}">
              <a16:creationId xmlns:a16="http://schemas.microsoft.com/office/drawing/2014/main" id="{349DB828-73E0-411E-AD50-9F477D8D7836}"/>
            </a:ext>
          </a:extLst>
        </xdr:cNvPr>
        <xdr:cNvSpPr>
          <a:spLocks noChangeArrowheads="1"/>
        </xdr:cNvSpPr>
      </xdr:nvSpPr>
      <xdr:spPr bwMode="auto">
        <a:xfrm>
          <a:off x="89535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61</xdr:row>
      <xdr:rowOff>57150</xdr:rowOff>
    </xdr:from>
    <xdr:to>
      <xdr:col>33</xdr:col>
      <xdr:colOff>0</xdr:colOff>
      <xdr:row>63</xdr:row>
      <xdr:rowOff>0</xdr:rowOff>
    </xdr:to>
    <xdr:sp macro="" textlink="">
      <xdr:nvSpPr>
        <xdr:cNvPr id="1401" name="AutoShape 46">
          <a:extLst>
            <a:ext uri="{FF2B5EF4-FFF2-40B4-BE49-F238E27FC236}">
              <a16:creationId xmlns:a16="http://schemas.microsoft.com/office/drawing/2014/main" id="{18276280-D9B9-4035-BD91-03B0269F41CF}"/>
            </a:ext>
          </a:extLst>
        </xdr:cNvPr>
        <xdr:cNvSpPr>
          <a:spLocks noChangeArrowheads="1"/>
        </xdr:cNvSpPr>
      </xdr:nvSpPr>
      <xdr:spPr bwMode="auto">
        <a:xfrm>
          <a:off x="9525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61</xdr:row>
      <xdr:rowOff>57150</xdr:rowOff>
    </xdr:from>
    <xdr:to>
      <xdr:col>35</xdr:col>
      <xdr:colOff>0</xdr:colOff>
      <xdr:row>63</xdr:row>
      <xdr:rowOff>0</xdr:rowOff>
    </xdr:to>
    <xdr:sp macro="" textlink="">
      <xdr:nvSpPr>
        <xdr:cNvPr id="1402" name="AutoShape 46">
          <a:extLst>
            <a:ext uri="{FF2B5EF4-FFF2-40B4-BE49-F238E27FC236}">
              <a16:creationId xmlns:a16="http://schemas.microsoft.com/office/drawing/2014/main" id="{0F86A0AC-FC5E-4738-AC62-41DCCB07780A}"/>
            </a:ext>
          </a:extLst>
        </xdr:cNvPr>
        <xdr:cNvSpPr>
          <a:spLocks noChangeArrowheads="1"/>
        </xdr:cNvSpPr>
      </xdr:nvSpPr>
      <xdr:spPr bwMode="auto">
        <a:xfrm>
          <a:off x="100965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61</xdr:row>
      <xdr:rowOff>57150</xdr:rowOff>
    </xdr:from>
    <xdr:to>
      <xdr:col>37</xdr:col>
      <xdr:colOff>0</xdr:colOff>
      <xdr:row>63</xdr:row>
      <xdr:rowOff>0</xdr:rowOff>
    </xdr:to>
    <xdr:sp macro="" textlink="">
      <xdr:nvSpPr>
        <xdr:cNvPr id="1403" name="AutoShape 46">
          <a:extLst>
            <a:ext uri="{FF2B5EF4-FFF2-40B4-BE49-F238E27FC236}">
              <a16:creationId xmlns:a16="http://schemas.microsoft.com/office/drawing/2014/main" id="{434BBF12-0D3D-4A73-846B-8F654A436DE1}"/>
            </a:ext>
          </a:extLst>
        </xdr:cNvPr>
        <xdr:cNvSpPr>
          <a:spLocks noChangeArrowheads="1"/>
        </xdr:cNvSpPr>
      </xdr:nvSpPr>
      <xdr:spPr bwMode="auto">
        <a:xfrm>
          <a:off x="10668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61</xdr:row>
      <xdr:rowOff>57150</xdr:rowOff>
    </xdr:from>
    <xdr:to>
      <xdr:col>39</xdr:col>
      <xdr:colOff>0</xdr:colOff>
      <xdr:row>63</xdr:row>
      <xdr:rowOff>0</xdr:rowOff>
    </xdr:to>
    <xdr:sp macro="" textlink="">
      <xdr:nvSpPr>
        <xdr:cNvPr id="1404" name="AutoShape 46">
          <a:extLst>
            <a:ext uri="{FF2B5EF4-FFF2-40B4-BE49-F238E27FC236}">
              <a16:creationId xmlns:a16="http://schemas.microsoft.com/office/drawing/2014/main" id="{EAACD5DC-519B-400B-957A-4EEEEC2CEC8E}"/>
            </a:ext>
          </a:extLst>
        </xdr:cNvPr>
        <xdr:cNvSpPr>
          <a:spLocks noChangeArrowheads="1"/>
        </xdr:cNvSpPr>
      </xdr:nvSpPr>
      <xdr:spPr bwMode="auto">
        <a:xfrm>
          <a:off x="112395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61</xdr:row>
      <xdr:rowOff>57150</xdr:rowOff>
    </xdr:from>
    <xdr:to>
      <xdr:col>41</xdr:col>
      <xdr:colOff>0</xdr:colOff>
      <xdr:row>63</xdr:row>
      <xdr:rowOff>0</xdr:rowOff>
    </xdr:to>
    <xdr:sp macro="" textlink="">
      <xdr:nvSpPr>
        <xdr:cNvPr id="1405" name="AutoShape 46">
          <a:extLst>
            <a:ext uri="{FF2B5EF4-FFF2-40B4-BE49-F238E27FC236}">
              <a16:creationId xmlns:a16="http://schemas.microsoft.com/office/drawing/2014/main" id="{EFE29400-8FB7-46F9-A364-8D8F6388F28C}"/>
            </a:ext>
          </a:extLst>
        </xdr:cNvPr>
        <xdr:cNvSpPr>
          <a:spLocks noChangeArrowheads="1"/>
        </xdr:cNvSpPr>
      </xdr:nvSpPr>
      <xdr:spPr bwMode="auto">
        <a:xfrm>
          <a:off x="11811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61</xdr:row>
      <xdr:rowOff>57150</xdr:rowOff>
    </xdr:from>
    <xdr:to>
      <xdr:col>43</xdr:col>
      <xdr:colOff>0</xdr:colOff>
      <xdr:row>63</xdr:row>
      <xdr:rowOff>0</xdr:rowOff>
    </xdr:to>
    <xdr:sp macro="" textlink="">
      <xdr:nvSpPr>
        <xdr:cNvPr id="1406" name="AutoShape 46">
          <a:extLst>
            <a:ext uri="{FF2B5EF4-FFF2-40B4-BE49-F238E27FC236}">
              <a16:creationId xmlns:a16="http://schemas.microsoft.com/office/drawing/2014/main" id="{307D41BE-918F-46D8-8E49-64EF557178ED}"/>
            </a:ext>
          </a:extLst>
        </xdr:cNvPr>
        <xdr:cNvSpPr>
          <a:spLocks noChangeArrowheads="1"/>
        </xdr:cNvSpPr>
      </xdr:nvSpPr>
      <xdr:spPr bwMode="auto">
        <a:xfrm>
          <a:off x="123825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61</xdr:row>
      <xdr:rowOff>57150</xdr:rowOff>
    </xdr:from>
    <xdr:to>
      <xdr:col>45</xdr:col>
      <xdr:colOff>0</xdr:colOff>
      <xdr:row>63</xdr:row>
      <xdr:rowOff>0</xdr:rowOff>
    </xdr:to>
    <xdr:sp macro="" textlink="">
      <xdr:nvSpPr>
        <xdr:cNvPr id="1407" name="AutoShape 46">
          <a:extLst>
            <a:ext uri="{FF2B5EF4-FFF2-40B4-BE49-F238E27FC236}">
              <a16:creationId xmlns:a16="http://schemas.microsoft.com/office/drawing/2014/main" id="{EFC3E67C-6BFB-40D2-8E61-7D2F078AE053}"/>
            </a:ext>
          </a:extLst>
        </xdr:cNvPr>
        <xdr:cNvSpPr>
          <a:spLocks noChangeArrowheads="1"/>
        </xdr:cNvSpPr>
      </xdr:nvSpPr>
      <xdr:spPr bwMode="auto">
        <a:xfrm>
          <a:off x="12954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61</xdr:row>
      <xdr:rowOff>57150</xdr:rowOff>
    </xdr:from>
    <xdr:to>
      <xdr:col>11</xdr:col>
      <xdr:colOff>0</xdr:colOff>
      <xdr:row>63</xdr:row>
      <xdr:rowOff>0</xdr:rowOff>
    </xdr:to>
    <xdr:sp macro="" textlink="">
      <xdr:nvSpPr>
        <xdr:cNvPr id="1408" name="AutoShape 46">
          <a:extLst>
            <a:ext uri="{FF2B5EF4-FFF2-40B4-BE49-F238E27FC236}">
              <a16:creationId xmlns:a16="http://schemas.microsoft.com/office/drawing/2014/main" id="{E71C7555-F6CB-4E46-B859-37105312A579}"/>
            </a:ext>
          </a:extLst>
        </xdr:cNvPr>
        <xdr:cNvSpPr>
          <a:spLocks noChangeArrowheads="1"/>
        </xdr:cNvSpPr>
      </xdr:nvSpPr>
      <xdr:spPr bwMode="auto">
        <a:xfrm>
          <a:off x="3181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61</xdr:row>
      <xdr:rowOff>57150</xdr:rowOff>
    </xdr:from>
    <xdr:to>
      <xdr:col>13</xdr:col>
      <xdr:colOff>0</xdr:colOff>
      <xdr:row>63</xdr:row>
      <xdr:rowOff>0</xdr:rowOff>
    </xdr:to>
    <xdr:sp macro="" textlink="">
      <xdr:nvSpPr>
        <xdr:cNvPr id="1409" name="AutoShape 46">
          <a:extLst>
            <a:ext uri="{FF2B5EF4-FFF2-40B4-BE49-F238E27FC236}">
              <a16:creationId xmlns:a16="http://schemas.microsoft.com/office/drawing/2014/main" id="{0067D980-D5EE-4E3C-B9B9-33E7295AB059}"/>
            </a:ext>
          </a:extLst>
        </xdr:cNvPr>
        <xdr:cNvSpPr>
          <a:spLocks noChangeArrowheads="1"/>
        </xdr:cNvSpPr>
      </xdr:nvSpPr>
      <xdr:spPr bwMode="auto">
        <a:xfrm>
          <a:off x="37528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61</xdr:row>
      <xdr:rowOff>57150</xdr:rowOff>
    </xdr:from>
    <xdr:to>
      <xdr:col>15</xdr:col>
      <xdr:colOff>0</xdr:colOff>
      <xdr:row>63</xdr:row>
      <xdr:rowOff>0</xdr:rowOff>
    </xdr:to>
    <xdr:sp macro="" textlink="">
      <xdr:nvSpPr>
        <xdr:cNvPr id="1410" name="AutoShape 46">
          <a:extLst>
            <a:ext uri="{FF2B5EF4-FFF2-40B4-BE49-F238E27FC236}">
              <a16:creationId xmlns:a16="http://schemas.microsoft.com/office/drawing/2014/main" id="{75B8C3C7-31BD-40E2-9D56-6D519FED35C7}"/>
            </a:ext>
          </a:extLst>
        </xdr:cNvPr>
        <xdr:cNvSpPr>
          <a:spLocks noChangeArrowheads="1"/>
        </xdr:cNvSpPr>
      </xdr:nvSpPr>
      <xdr:spPr bwMode="auto">
        <a:xfrm>
          <a:off x="4324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61</xdr:row>
      <xdr:rowOff>57150</xdr:rowOff>
    </xdr:from>
    <xdr:to>
      <xdr:col>9</xdr:col>
      <xdr:colOff>0</xdr:colOff>
      <xdr:row>63</xdr:row>
      <xdr:rowOff>0</xdr:rowOff>
    </xdr:to>
    <xdr:sp macro="" textlink="">
      <xdr:nvSpPr>
        <xdr:cNvPr id="1411" name="AutoShape 46">
          <a:extLst>
            <a:ext uri="{FF2B5EF4-FFF2-40B4-BE49-F238E27FC236}">
              <a16:creationId xmlns:a16="http://schemas.microsoft.com/office/drawing/2014/main" id="{FCCF43A7-D3BB-4449-809F-C3F3A57FD1F1}"/>
            </a:ext>
          </a:extLst>
        </xdr:cNvPr>
        <xdr:cNvSpPr>
          <a:spLocks noChangeArrowheads="1"/>
        </xdr:cNvSpPr>
      </xdr:nvSpPr>
      <xdr:spPr bwMode="auto">
        <a:xfrm>
          <a:off x="2409825" y="11725275"/>
          <a:ext cx="48577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61</xdr:row>
      <xdr:rowOff>57150</xdr:rowOff>
    </xdr:from>
    <xdr:to>
      <xdr:col>7</xdr:col>
      <xdr:colOff>0</xdr:colOff>
      <xdr:row>63</xdr:row>
      <xdr:rowOff>0</xdr:rowOff>
    </xdr:to>
    <xdr:sp macro="" textlink="">
      <xdr:nvSpPr>
        <xdr:cNvPr id="1412" name="AutoShape 46">
          <a:extLst>
            <a:ext uri="{FF2B5EF4-FFF2-40B4-BE49-F238E27FC236}">
              <a16:creationId xmlns:a16="http://schemas.microsoft.com/office/drawing/2014/main" id="{1581929C-53A5-45F8-823A-F2F2590F4C38}"/>
            </a:ext>
          </a:extLst>
        </xdr:cNvPr>
        <xdr:cNvSpPr>
          <a:spLocks noChangeArrowheads="1"/>
        </xdr:cNvSpPr>
      </xdr:nvSpPr>
      <xdr:spPr bwMode="auto">
        <a:xfrm>
          <a:off x="1819275" y="11725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61</xdr:row>
      <xdr:rowOff>57150</xdr:rowOff>
    </xdr:from>
    <xdr:to>
      <xdr:col>5</xdr:col>
      <xdr:colOff>0</xdr:colOff>
      <xdr:row>63</xdr:row>
      <xdr:rowOff>0</xdr:rowOff>
    </xdr:to>
    <xdr:sp macro="" textlink="">
      <xdr:nvSpPr>
        <xdr:cNvPr id="1413" name="AutoShape 46">
          <a:extLst>
            <a:ext uri="{FF2B5EF4-FFF2-40B4-BE49-F238E27FC236}">
              <a16:creationId xmlns:a16="http://schemas.microsoft.com/office/drawing/2014/main" id="{A0FFB648-A88F-4346-B76A-89269FD92E31}"/>
            </a:ext>
          </a:extLst>
        </xdr:cNvPr>
        <xdr:cNvSpPr>
          <a:spLocks noChangeArrowheads="1"/>
        </xdr:cNvSpPr>
      </xdr:nvSpPr>
      <xdr:spPr bwMode="auto">
        <a:xfrm>
          <a:off x="1095375" y="11725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61</xdr:row>
      <xdr:rowOff>57150</xdr:rowOff>
    </xdr:from>
    <xdr:to>
      <xdr:col>3</xdr:col>
      <xdr:colOff>0</xdr:colOff>
      <xdr:row>63</xdr:row>
      <xdr:rowOff>0</xdr:rowOff>
    </xdr:to>
    <xdr:sp macro="" textlink="">
      <xdr:nvSpPr>
        <xdr:cNvPr id="1414" name="AutoShape 46">
          <a:extLst>
            <a:ext uri="{FF2B5EF4-FFF2-40B4-BE49-F238E27FC236}">
              <a16:creationId xmlns:a16="http://schemas.microsoft.com/office/drawing/2014/main" id="{3D15D594-9A6F-43DB-BCC8-E8148F31DDA7}"/>
            </a:ext>
          </a:extLst>
        </xdr:cNvPr>
        <xdr:cNvSpPr>
          <a:spLocks noChangeArrowheads="1"/>
        </xdr:cNvSpPr>
      </xdr:nvSpPr>
      <xdr:spPr bwMode="auto">
        <a:xfrm>
          <a:off x="523875"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72</xdr:row>
      <xdr:rowOff>104775</xdr:rowOff>
    </xdr:from>
    <xdr:to>
      <xdr:col>6</xdr:col>
      <xdr:colOff>0</xdr:colOff>
      <xdr:row>73</xdr:row>
      <xdr:rowOff>19050</xdr:rowOff>
    </xdr:to>
    <xdr:grpSp>
      <xdr:nvGrpSpPr>
        <xdr:cNvPr id="1415" name="Group 1008">
          <a:extLst>
            <a:ext uri="{FF2B5EF4-FFF2-40B4-BE49-F238E27FC236}">
              <a16:creationId xmlns:a16="http://schemas.microsoft.com/office/drawing/2014/main" id="{766C9191-D642-40B3-9E31-9B57777F2224}"/>
            </a:ext>
          </a:extLst>
        </xdr:cNvPr>
        <xdr:cNvGrpSpPr>
          <a:grpSpLocks/>
        </xdr:cNvGrpSpPr>
      </xdr:nvGrpSpPr>
      <xdr:grpSpPr bwMode="auto">
        <a:xfrm>
          <a:off x="1897224" y="14660530"/>
          <a:ext cx="0" cy="108663"/>
          <a:chOff x="5475762" y="47760700"/>
          <a:chExt cx="314325" cy="230209"/>
        </a:xfrm>
      </xdr:grpSpPr>
      <xdr:cxnSp macro="">
        <xdr:nvCxnSpPr>
          <xdr:cNvPr id="1416" name="Straight Connector 1415">
            <a:extLst>
              <a:ext uri="{FF2B5EF4-FFF2-40B4-BE49-F238E27FC236}">
                <a16:creationId xmlns:a16="http://schemas.microsoft.com/office/drawing/2014/main" id="{D073F1FC-FEB0-D71C-EAAC-AB457194840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17" name="Straight Connector 529">
            <a:extLst>
              <a:ext uri="{FF2B5EF4-FFF2-40B4-BE49-F238E27FC236}">
                <a16:creationId xmlns:a16="http://schemas.microsoft.com/office/drawing/2014/main" id="{A52E6485-751D-B5BF-8577-F3AFEC3CC19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18" name="Straight Connector 531">
            <a:extLst>
              <a:ext uri="{FF2B5EF4-FFF2-40B4-BE49-F238E27FC236}">
                <a16:creationId xmlns:a16="http://schemas.microsoft.com/office/drawing/2014/main" id="{E85B3027-354E-B325-5CE6-FCB6BD3C603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19" name="Straight Connector 533">
            <a:extLst>
              <a:ext uri="{FF2B5EF4-FFF2-40B4-BE49-F238E27FC236}">
                <a16:creationId xmlns:a16="http://schemas.microsoft.com/office/drawing/2014/main" id="{EBF9AD06-2FEA-4701-9DB6-47FCA7C1A9B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20" name="Straight Connector 535">
            <a:extLst>
              <a:ext uri="{FF2B5EF4-FFF2-40B4-BE49-F238E27FC236}">
                <a16:creationId xmlns:a16="http://schemas.microsoft.com/office/drawing/2014/main" id="{0D15720B-4FD1-660F-DFE9-A522596E1C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21" name="Straight Connector 537">
            <a:extLst>
              <a:ext uri="{FF2B5EF4-FFF2-40B4-BE49-F238E27FC236}">
                <a16:creationId xmlns:a16="http://schemas.microsoft.com/office/drawing/2014/main" id="{8FC7DE73-05C1-DECA-09D6-A0F715915B1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22" name="Group 1008">
          <a:extLst>
            <a:ext uri="{FF2B5EF4-FFF2-40B4-BE49-F238E27FC236}">
              <a16:creationId xmlns:a16="http://schemas.microsoft.com/office/drawing/2014/main" id="{CFA7FA8D-7A66-4BE2-A608-546FC850AD3B}"/>
            </a:ext>
          </a:extLst>
        </xdr:cNvPr>
        <xdr:cNvGrpSpPr>
          <a:grpSpLocks/>
        </xdr:cNvGrpSpPr>
      </xdr:nvGrpSpPr>
      <xdr:grpSpPr bwMode="auto">
        <a:xfrm>
          <a:off x="1897224" y="14660530"/>
          <a:ext cx="0" cy="108663"/>
          <a:chOff x="5475762" y="47760700"/>
          <a:chExt cx="314325" cy="230209"/>
        </a:xfrm>
      </xdr:grpSpPr>
      <xdr:cxnSp macro="">
        <xdr:nvCxnSpPr>
          <xdr:cNvPr id="1423" name="Straight Connector 1422">
            <a:extLst>
              <a:ext uri="{FF2B5EF4-FFF2-40B4-BE49-F238E27FC236}">
                <a16:creationId xmlns:a16="http://schemas.microsoft.com/office/drawing/2014/main" id="{D760F662-017E-FCB6-4A26-D58DF41E7C89}"/>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24" name="Straight Connector 529">
            <a:extLst>
              <a:ext uri="{FF2B5EF4-FFF2-40B4-BE49-F238E27FC236}">
                <a16:creationId xmlns:a16="http://schemas.microsoft.com/office/drawing/2014/main" id="{B7789F51-6AE2-5351-B6E2-98A1437EA2D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425" name="Straight Connector 531">
            <a:extLst>
              <a:ext uri="{FF2B5EF4-FFF2-40B4-BE49-F238E27FC236}">
                <a16:creationId xmlns:a16="http://schemas.microsoft.com/office/drawing/2014/main" id="{8CC8379E-3C98-B1B7-BBA0-8AAA9FFF75E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426" name="Straight Connector 533">
            <a:extLst>
              <a:ext uri="{FF2B5EF4-FFF2-40B4-BE49-F238E27FC236}">
                <a16:creationId xmlns:a16="http://schemas.microsoft.com/office/drawing/2014/main" id="{B47B658E-F78A-E67E-9B51-D5F360419CA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427" name="Straight Connector 535">
            <a:extLst>
              <a:ext uri="{FF2B5EF4-FFF2-40B4-BE49-F238E27FC236}">
                <a16:creationId xmlns:a16="http://schemas.microsoft.com/office/drawing/2014/main" id="{31F40302-C88B-80D5-AA64-8AC99941AC5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428" name="Straight Connector 537">
            <a:extLst>
              <a:ext uri="{FF2B5EF4-FFF2-40B4-BE49-F238E27FC236}">
                <a16:creationId xmlns:a16="http://schemas.microsoft.com/office/drawing/2014/main" id="{1F845099-EF47-59B2-6773-1B4EF3F5EB3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133350</xdr:rowOff>
    </xdr:from>
    <xdr:to>
      <xdr:col>6</xdr:col>
      <xdr:colOff>0</xdr:colOff>
      <xdr:row>73</xdr:row>
      <xdr:rowOff>47625</xdr:rowOff>
    </xdr:to>
    <xdr:grpSp>
      <xdr:nvGrpSpPr>
        <xdr:cNvPr id="1429" name="Group 1008">
          <a:extLst>
            <a:ext uri="{FF2B5EF4-FFF2-40B4-BE49-F238E27FC236}">
              <a16:creationId xmlns:a16="http://schemas.microsoft.com/office/drawing/2014/main" id="{AA783CE4-74E0-47D1-95E8-CCFBBE72D2BA}"/>
            </a:ext>
          </a:extLst>
        </xdr:cNvPr>
        <xdr:cNvGrpSpPr>
          <a:grpSpLocks/>
        </xdr:cNvGrpSpPr>
      </xdr:nvGrpSpPr>
      <xdr:grpSpPr bwMode="auto">
        <a:xfrm>
          <a:off x="1897224" y="14689105"/>
          <a:ext cx="0" cy="108663"/>
          <a:chOff x="5475762" y="47760700"/>
          <a:chExt cx="314325" cy="230209"/>
        </a:xfrm>
      </xdr:grpSpPr>
      <xdr:cxnSp macro="">
        <xdr:nvCxnSpPr>
          <xdr:cNvPr id="1430" name="Straight Connector 1429">
            <a:extLst>
              <a:ext uri="{FF2B5EF4-FFF2-40B4-BE49-F238E27FC236}">
                <a16:creationId xmlns:a16="http://schemas.microsoft.com/office/drawing/2014/main" id="{241C2E31-B7F9-1D0D-AB3A-71735B059656}"/>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31" name="Straight Connector 529">
            <a:extLst>
              <a:ext uri="{FF2B5EF4-FFF2-40B4-BE49-F238E27FC236}">
                <a16:creationId xmlns:a16="http://schemas.microsoft.com/office/drawing/2014/main" id="{A58DB5DC-C607-BB2D-BA9F-0DCE77D62F42}"/>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432" name="Straight Connector 531">
            <a:extLst>
              <a:ext uri="{FF2B5EF4-FFF2-40B4-BE49-F238E27FC236}">
                <a16:creationId xmlns:a16="http://schemas.microsoft.com/office/drawing/2014/main" id="{7D621591-4E1B-9513-A7FD-03F42B692FF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433" name="Straight Connector 533">
            <a:extLst>
              <a:ext uri="{FF2B5EF4-FFF2-40B4-BE49-F238E27FC236}">
                <a16:creationId xmlns:a16="http://schemas.microsoft.com/office/drawing/2014/main" id="{1D203285-25CF-7E6E-9355-AD8600F30BB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434" name="Straight Connector 535">
            <a:extLst>
              <a:ext uri="{FF2B5EF4-FFF2-40B4-BE49-F238E27FC236}">
                <a16:creationId xmlns:a16="http://schemas.microsoft.com/office/drawing/2014/main" id="{FEAACC1E-305E-A25B-321F-9E6321BD127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435" name="Straight Connector 537">
            <a:extLst>
              <a:ext uri="{FF2B5EF4-FFF2-40B4-BE49-F238E27FC236}">
                <a16:creationId xmlns:a16="http://schemas.microsoft.com/office/drawing/2014/main" id="{5CE0D304-16FF-492E-79D8-A045CF7B754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133350</xdr:rowOff>
    </xdr:from>
    <xdr:to>
      <xdr:col>6</xdr:col>
      <xdr:colOff>0</xdr:colOff>
      <xdr:row>73</xdr:row>
      <xdr:rowOff>57150</xdr:rowOff>
    </xdr:to>
    <xdr:grpSp>
      <xdr:nvGrpSpPr>
        <xdr:cNvPr id="1436" name="Group 1008">
          <a:extLst>
            <a:ext uri="{FF2B5EF4-FFF2-40B4-BE49-F238E27FC236}">
              <a16:creationId xmlns:a16="http://schemas.microsoft.com/office/drawing/2014/main" id="{B25D46D0-A02A-46C6-B9B1-FA821CC1EB07}"/>
            </a:ext>
          </a:extLst>
        </xdr:cNvPr>
        <xdr:cNvGrpSpPr>
          <a:grpSpLocks/>
        </xdr:cNvGrpSpPr>
      </xdr:nvGrpSpPr>
      <xdr:grpSpPr bwMode="auto">
        <a:xfrm>
          <a:off x="1897224" y="14689105"/>
          <a:ext cx="0" cy="118188"/>
          <a:chOff x="5475762" y="47760700"/>
          <a:chExt cx="314325" cy="230209"/>
        </a:xfrm>
      </xdr:grpSpPr>
      <xdr:cxnSp macro="">
        <xdr:nvCxnSpPr>
          <xdr:cNvPr id="1437" name="Straight Connector 1436">
            <a:extLst>
              <a:ext uri="{FF2B5EF4-FFF2-40B4-BE49-F238E27FC236}">
                <a16:creationId xmlns:a16="http://schemas.microsoft.com/office/drawing/2014/main" id="{E3345CFC-0083-C676-FE4E-3686853A138A}"/>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38" name="Straight Connector 529">
            <a:extLst>
              <a:ext uri="{FF2B5EF4-FFF2-40B4-BE49-F238E27FC236}">
                <a16:creationId xmlns:a16="http://schemas.microsoft.com/office/drawing/2014/main" id="{D2F1E192-E528-B7C4-73DB-D455FD9D6346}"/>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439" name="Straight Connector 531">
            <a:extLst>
              <a:ext uri="{FF2B5EF4-FFF2-40B4-BE49-F238E27FC236}">
                <a16:creationId xmlns:a16="http://schemas.microsoft.com/office/drawing/2014/main" id="{5B523820-6FF5-AA99-D6F6-65A3BD8F7EA1}"/>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440" name="Straight Connector 533">
            <a:extLst>
              <a:ext uri="{FF2B5EF4-FFF2-40B4-BE49-F238E27FC236}">
                <a16:creationId xmlns:a16="http://schemas.microsoft.com/office/drawing/2014/main" id="{EE213CE3-742B-8201-E189-1BF1953935CD}"/>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441" name="Straight Connector 535">
            <a:extLst>
              <a:ext uri="{FF2B5EF4-FFF2-40B4-BE49-F238E27FC236}">
                <a16:creationId xmlns:a16="http://schemas.microsoft.com/office/drawing/2014/main" id="{46BE2E05-B719-8CC8-45B2-16F9F319DACE}"/>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442" name="Straight Connector 537">
            <a:extLst>
              <a:ext uri="{FF2B5EF4-FFF2-40B4-BE49-F238E27FC236}">
                <a16:creationId xmlns:a16="http://schemas.microsoft.com/office/drawing/2014/main" id="{F9BB9DFB-03D3-27CE-D4D2-5306DFD968B3}"/>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43" name="Group 1008">
          <a:extLst>
            <a:ext uri="{FF2B5EF4-FFF2-40B4-BE49-F238E27FC236}">
              <a16:creationId xmlns:a16="http://schemas.microsoft.com/office/drawing/2014/main" id="{8FF10C68-6FEF-45A1-8F2E-BEEA459D9E74}"/>
            </a:ext>
          </a:extLst>
        </xdr:cNvPr>
        <xdr:cNvGrpSpPr>
          <a:grpSpLocks/>
        </xdr:cNvGrpSpPr>
      </xdr:nvGrpSpPr>
      <xdr:grpSpPr bwMode="auto">
        <a:xfrm>
          <a:off x="1897224" y="14660530"/>
          <a:ext cx="0" cy="108663"/>
          <a:chOff x="5475762" y="47760700"/>
          <a:chExt cx="314325" cy="230209"/>
        </a:xfrm>
      </xdr:grpSpPr>
      <xdr:cxnSp macro="">
        <xdr:nvCxnSpPr>
          <xdr:cNvPr id="1444" name="Straight Connector 1443">
            <a:extLst>
              <a:ext uri="{FF2B5EF4-FFF2-40B4-BE49-F238E27FC236}">
                <a16:creationId xmlns:a16="http://schemas.microsoft.com/office/drawing/2014/main" id="{CB8008DF-A551-6AAB-1517-CCEAE14CD2F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45" name="Straight Connector 529">
            <a:extLst>
              <a:ext uri="{FF2B5EF4-FFF2-40B4-BE49-F238E27FC236}">
                <a16:creationId xmlns:a16="http://schemas.microsoft.com/office/drawing/2014/main" id="{66FA7E9B-91BC-9570-6B4A-D920631A569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46" name="Straight Connector 531">
            <a:extLst>
              <a:ext uri="{FF2B5EF4-FFF2-40B4-BE49-F238E27FC236}">
                <a16:creationId xmlns:a16="http://schemas.microsoft.com/office/drawing/2014/main" id="{BA63EFAE-3F9E-418B-8528-A2615D2BD58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47" name="Straight Connector 533">
            <a:extLst>
              <a:ext uri="{FF2B5EF4-FFF2-40B4-BE49-F238E27FC236}">
                <a16:creationId xmlns:a16="http://schemas.microsoft.com/office/drawing/2014/main" id="{0F0BE847-1445-412C-B6ED-6774839E79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48" name="Straight Connector 535">
            <a:extLst>
              <a:ext uri="{FF2B5EF4-FFF2-40B4-BE49-F238E27FC236}">
                <a16:creationId xmlns:a16="http://schemas.microsoft.com/office/drawing/2014/main" id="{24497823-9B6D-AA75-6E10-89718989B9F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49" name="Straight Connector 537">
            <a:extLst>
              <a:ext uri="{FF2B5EF4-FFF2-40B4-BE49-F238E27FC236}">
                <a16:creationId xmlns:a16="http://schemas.microsoft.com/office/drawing/2014/main" id="{ED2A64C5-4879-617A-5D89-E5BE6817BD0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50" name="Group 1008">
          <a:extLst>
            <a:ext uri="{FF2B5EF4-FFF2-40B4-BE49-F238E27FC236}">
              <a16:creationId xmlns:a16="http://schemas.microsoft.com/office/drawing/2014/main" id="{81223494-9A73-4789-8043-38BEFAF0373D}"/>
            </a:ext>
          </a:extLst>
        </xdr:cNvPr>
        <xdr:cNvGrpSpPr>
          <a:grpSpLocks/>
        </xdr:cNvGrpSpPr>
      </xdr:nvGrpSpPr>
      <xdr:grpSpPr bwMode="auto">
        <a:xfrm>
          <a:off x="1897224" y="14660530"/>
          <a:ext cx="0" cy="108663"/>
          <a:chOff x="5475762" y="47760700"/>
          <a:chExt cx="314325" cy="230209"/>
        </a:xfrm>
      </xdr:grpSpPr>
      <xdr:cxnSp macro="">
        <xdr:nvCxnSpPr>
          <xdr:cNvPr id="1451" name="Straight Connector 1450">
            <a:extLst>
              <a:ext uri="{FF2B5EF4-FFF2-40B4-BE49-F238E27FC236}">
                <a16:creationId xmlns:a16="http://schemas.microsoft.com/office/drawing/2014/main" id="{DD1FD04E-79E7-109B-0137-8DC6D5E59A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52" name="Straight Connector 529">
            <a:extLst>
              <a:ext uri="{FF2B5EF4-FFF2-40B4-BE49-F238E27FC236}">
                <a16:creationId xmlns:a16="http://schemas.microsoft.com/office/drawing/2014/main" id="{B10FCA9E-1799-65AC-CB3E-F9980A8140B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53" name="Straight Connector 531">
            <a:extLst>
              <a:ext uri="{FF2B5EF4-FFF2-40B4-BE49-F238E27FC236}">
                <a16:creationId xmlns:a16="http://schemas.microsoft.com/office/drawing/2014/main" id="{CE843AA0-5B3E-41D6-3380-F589D87A13E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54" name="Straight Connector 533">
            <a:extLst>
              <a:ext uri="{FF2B5EF4-FFF2-40B4-BE49-F238E27FC236}">
                <a16:creationId xmlns:a16="http://schemas.microsoft.com/office/drawing/2014/main" id="{6F848D54-7265-9161-152A-A65DAB2D257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55" name="Straight Connector 535">
            <a:extLst>
              <a:ext uri="{FF2B5EF4-FFF2-40B4-BE49-F238E27FC236}">
                <a16:creationId xmlns:a16="http://schemas.microsoft.com/office/drawing/2014/main" id="{BA7D4F56-607B-41C4-9BF9-25F03E2610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56" name="Straight Connector 537">
            <a:extLst>
              <a:ext uri="{FF2B5EF4-FFF2-40B4-BE49-F238E27FC236}">
                <a16:creationId xmlns:a16="http://schemas.microsoft.com/office/drawing/2014/main" id="{5C877D45-6268-DC56-1B7A-26B2A8D553E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57" name="Group 1008">
          <a:extLst>
            <a:ext uri="{FF2B5EF4-FFF2-40B4-BE49-F238E27FC236}">
              <a16:creationId xmlns:a16="http://schemas.microsoft.com/office/drawing/2014/main" id="{D6F95D16-BC96-4398-821A-4228CD198D55}"/>
            </a:ext>
          </a:extLst>
        </xdr:cNvPr>
        <xdr:cNvGrpSpPr>
          <a:grpSpLocks/>
        </xdr:cNvGrpSpPr>
      </xdr:nvGrpSpPr>
      <xdr:grpSpPr bwMode="auto">
        <a:xfrm>
          <a:off x="1897224" y="14660530"/>
          <a:ext cx="0" cy="108663"/>
          <a:chOff x="5475762" y="47760700"/>
          <a:chExt cx="314325" cy="230209"/>
        </a:xfrm>
      </xdr:grpSpPr>
      <xdr:cxnSp macro="">
        <xdr:nvCxnSpPr>
          <xdr:cNvPr id="1458" name="Straight Connector 1457">
            <a:extLst>
              <a:ext uri="{FF2B5EF4-FFF2-40B4-BE49-F238E27FC236}">
                <a16:creationId xmlns:a16="http://schemas.microsoft.com/office/drawing/2014/main" id="{A807DA4A-ACE6-1CD5-7E81-3603D8E0989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59" name="Straight Connector 529">
            <a:extLst>
              <a:ext uri="{FF2B5EF4-FFF2-40B4-BE49-F238E27FC236}">
                <a16:creationId xmlns:a16="http://schemas.microsoft.com/office/drawing/2014/main" id="{BB5CB81B-B8BD-680D-39E2-2D30C466C87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60" name="Straight Connector 531">
            <a:extLst>
              <a:ext uri="{FF2B5EF4-FFF2-40B4-BE49-F238E27FC236}">
                <a16:creationId xmlns:a16="http://schemas.microsoft.com/office/drawing/2014/main" id="{6D6CE7A6-ACD5-CB10-2381-F262F8EF521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61" name="Straight Connector 533">
            <a:extLst>
              <a:ext uri="{FF2B5EF4-FFF2-40B4-BE49-F238E27FC236}">
                <a16:creationId xmlns:a16="http://schemas.microsoft.com/office/drawing/2014/main" id="{5D990873-51B9-16D9-699D-E62660D00C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62" name="Straight Connector 535">
            <a:extLst>
              <a:ext uri="{FF2B5EF4-FFF2-40B4-BE49-F238E27FC236}">
                <a16:creationId xmlns:a16="http://schemas.microsoft.com/office/drawing/2014/main" id="{B359BEA7-E8E7-69E4-8831-41EEC197800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63" name="Straight Connector 537">
            <a:extLst>
              <a:ext uri="{FF2B5EF4-FFF2-40B4-BE49-F238E27FC236}">
                <a16:creationId xmlns:a16="http://schemas.microsoft.com/office/drawing/2014/main" id="{187FA52A-CB9A-2758-8C6D-7D903044327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64" name="Group 1008">
          <a:extLst>
            <a:ext uri="{FF2B5EF4-FFF2-40B4-BE49-F238E27FC236}">
              <a16:creationId xmlns:a16="http://schemas.microsoft.com/office/drawing/2014/main" id="{6FCE3CCA-A207-411F-B312-8475B5A689A3}"/>
            </a:ext>
          </a:extLst>
        </xdr:cNvPr>
        <xdr:cNvGrpSpPr>
          <a:grpSpLocks/>
        </xdr:cNvGrpSpPr>
      </xdr:nvGrpSpPr>
      <xdr:grpSpPr bwMode="auto">
        <a:xfrm>
          <a:off x="1897224" y="14660530"/>
          <a:ext cx="0" cy="108663"/>
          <a:chOff x="5475762" y="47760700"/>
          <a:chExt cx="314325" cy="230209"/>
        </a:xfrm>
      </xdr:grpSpPr>
      <xdr:cxnSp macro="">
        <xdr:nvCxnSpPr>
          <xdr:cNvPr id="1465" name="Straight Connector 1464">
            <a:extLst>
              <a:ext uri="{FF2B5EF4-FFF2-40B4-BE49-F238E27FC236}">
                <a16:creationId xmlns:a16="http://schemas.microsoft.com/office/drawing/2014/main" id="{828F1A04-4C84-AD90-5346-6B2E932428F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66" name="Straight Connector 529">
            <a:extLst>
              <a:ext uri="{FF2B5EF4-FFF2-40B4-BE49-F238E27FC236}">
                <a16:creationId xmlns:a16="http://schemas.microsoft.com/office/drawing/2014/main" id="{C53DA44B-B31E-988C-66B4-CD2B9784BA0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67" name="Straight Connector 531">
            <a:extLst>
              <a:ext uri="{FF2B5EF4-FFF2-40B4-BE49-F238E27FC236}">
                <a16:creationId xmlns:a16="http://schemas.microsoft.com/office/drawing/2014/main" id="{2000810B-0661-0FBB-56DC-F1AD1869726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68" name="Straight Connector 533">
            <a:extLst>
              <a:ext uri="{FF2B5EF4-FFF2-40B4-BE49-F238E27FC236}">
                <a16:creationId xmlns:a16="http://schemas.microsoft.com/office/drawing/2014/main" id="{352192CA-65BE-D3E0-3796-FDE4403727F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69" name="Straight Connector 535">
            <a:extLst>
              <a:ext uri="{FF2B5EF4-FFF2-40B4-BE49-F238E27FC236}">
                <a16:creationId xmlns:a16="http://schemas.microsoft.com/office/drawing/2014/main" id="{3DC8D165-E897-900A-2A02-AA003397D1A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70" name="Straight Connector 537">
            <a:extLst>
              <a:ext uri="{FF2B5EF4-FFF2-40B4-BE49-F238E27FC236}">
                <a16:creationId xmlns:a16="http://schemas.microsoft.com/office/drawing/2014/main" id="{BF9EFFC5-6548-C85A-0E45-333E5299197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71" name="Group 1008">
          <a:extLst>
            <a:ext uri="{FF2B5EF4-FFF2-40B4-BE49-F238E27FC236}">
              <a16:creationId xmlns:a16="http://schemas.microsoft.com/office/drawing/2014/main" id="{EF085E14-77F0-4567-A74C-C46149B0519F}"/>
            </a:ext>
          </a:extLst>
        </xdr:cNvPr>
        <xdr:cNvGrpSpPr>
          <a:grpSpLocks/>
        </xdr:cNvGrpSpPr>
      </xdr:nvGrpSpPr>
      <xdr:grpSpPr bwMode="auto">
        <a:xfrm>
          <a:off x="1897224" y="14660530"/>
          <a:ext cx="0" cy="108663"/>
          <a:chOff x="5475762" y="47760700"/>
          <a:chExt cx="314325" cy="230209"/>
        </a:xfrm>
      </xdr:grpSpPr>
      <xdr:cxnSp macro="">
        <xdr:nvCxnSpPr>
          <xdr:cNvPr id="1472" name="Straight Connector 1471">
            <a:extLst>
              <a:ext uri="{FF2B5EF4-FFF2-40B4-BE49-F238E27FC236}">
                <a16:creationId xmlns:a16="http://schemas.microsoft.com/office/drawing/2014/main" id="{693B7F42-9DD9-F828-2C5B-31058D652F9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73" name="Straight Connector 529">
            <a:extLst>
              <a:ext uri="{FF2B5EF4-FFF2-40B4-BE49-F238E27FC236}">
                <a16:creationId xmlns:a16="http://schemas.microsoft.com/office/drawing/2014/main" id="{5F717595-D42E-D808-7F09-16A372DF17C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74" name="Straight Connector 531">
            <a:extLst>
              <a:ext uri="{FF2B5EF4-FFF2-40B4-BE49-F238E27FC236}">
                <a16:creationId xmlns:a16="http://schemas.microsoft.com/office/drawing/2014/main" id="{6A396C3B-B995-00C2-ACBA-D896AE16DD4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75" name="Straight Connector 533">
            <a:extLst>
              <a:ext uri="{FF2B5EF4-FFF2-40B4-BE49-F238E27FC236}">
                <a16:creationId xmlns:a16="http://schemas.microsoft.com/office/drawing/2014/main" id="{E0F0E32C-5B63-DFFD-DA4A-D777B5B2DAA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76" name="Straight Connector 535">
            <a:extLst>
              <a:ext uri="{FF2B5EF4-FFF2-40B4-BE49-F238E27FC236}">
                <a16:creationId xmlns:a16="http://schemas.microsoft.com/office/drawing/2014/main" id="{B6216BA8-425C-7BBD-E4F8-6C52F8F24C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77" name="Straight Connector 537">
            <a:extLst>
              <a:ext uri="{FF2B5EF4-FFF2-40B4-BE49-F238E27FC236}">
                <a16:creationId xmlns:a16="http://schemas.microsoft.com/office/drawing/2014/main" id="{F32DC774-63F8-0536-FAC6-8AA27E9AFF5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78" name="Group 1008">
          <a:extLst>
            <a:ext uri="{FF2B5EF4-FFF2-40B4-BE49-F238E27FC236}">
              <a16:creationId xmlns:a16="http://schemas.microsoft.com/office/drawing/2014/main" id="{53C23717-9C35-4D9F-B708-9C0229E29B27}"/>
            </a:ext>
          </a:extLst>
        </xdr:cNvPr>
        <xdr:cNvGrpSpPr>
          <a:grpSpLocks/>
        </xdr:cNvGrpSpPr>
      </xdr:nvGrpSpPr>
      <xdr:grpSpPr bwMode="auto">
        <a:xfrm>
          <a:off x="1897224" y="14660530"/>
          <a:ext cx="0" cy="108663"/>
          <a:chOff x="5475762" y="47760700"/>
          <a:chExt cx="314325" cy="230209"/>
        </a:xfrm>
      </xdr:grpSpPr>
      <xdr:cxnSp macro="">
        <xdr:nvCxnSpPr>
          <xdr:cNvPr id="1479" name="Straight Connector 1478">
            <a:extLst>
              <a:ext uri="{FF2B5EF4-FFF2-40B4-BE49-F238E27FC236}">
                <a16:creationId xmlns:a16="http://schemas.microsoft.com/office/drawing/2014/main" id="{963DA06A-EB37-B15B-25F7-27A15647B3E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80" name="Straight Connector 529">
            <a:extLst>
              <a:ext uri="{FF2B5EF4-FFF2-40B4-BE49-F238E27FC236}">
                <a16:creationId xmlns:a16="http://schemas.microsoft.com/office/drawing/2014/main" id="{8AADA340-EAD3-A24F-997D-E21A118E4D8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81" name="Straight Connector 531">
            <a:extLst>
              <a:ext uri="{FF2B5EF4-FFF2-40B4-BE49-F238E27FC236}">
                <a16:creationId xmlns:a16="http://schemas.microsoft.com/office/drawing/2014/main" id="{854E01D2-2FA6-4FF4-7986-581AB129312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82" name="Straight Connector 533">
            <a:extLst>
              <a:ext uri="{FF2B5EF4-FFF2-40B4-BE49-F238E27FC236}">
                <a16:creationId xmlns:a16="http://schemas.microsoft.com/office/drawing/2014/main" id="{E4D3DA7D-2128-0A08-1BAC-D1550A93F7E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83" name="Straight Connector 535">
            <a:extLst>
              <a:ext uri="{FF2B5EF4-FFF2-40B4-BE49-F238E27FC236}">
                <a16:creationId xmlns:a16="http://schemas.microsoft.com/office/drawing/2014/main" id="{94178DFF-EC46-6EC1-7584-8EBA2E0E82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84" name="Straight Connector 537">
            <a:extLst>
              <a:ext uri="{FF2B5EF4-FFF2-40B4-BE49-F238E27FC236}">
                <a16:creationId xmlns:a16="http://schemas.microsoft.com/office/drawing/2014/main" id="{85BEE3A6-0481-FA9A-9916-2EC7A762EAC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85" name="Group 1008">
          <a:extLst>
            <a:ext uri="{FF2B5EF4-FFF2-40B4-BE49-F238E27FC236}">
              <a16:creationId xmlns:a16="http://schemas.microsoft.com/office/drawing/2014/main" id="{114119B4-0D2D-4549-9DD9-6A16FB16A970}"/>
            </a:ext>
          </a:extLst>
        </xdr:cNvPr>
        <xdr:cNvGrpSpPr>
          <a:grpSpLocks/>
        </xdr:cNvGrpSpPr>
      </xdr:nvGrpSpPr>
      <xdr:grpSpPr bwMode="auto">
        <a:xfrm>
          <a:off x="1897224" y="14660530"/>
          <a:ext cx="0" cy="108663"/>
          <a:chOff x="5475762" y="47760700"/>
          <a:chExt cx="314325" cy="230209"/>
        </a:xfrm>
      </xdr:grpSpPr>
      <xdr:cxnSp macro="">
        <xdr:nvCxnSpPr>
          <xdr:cNvPr id="1486" name="Straight Connector 1485">
            <a:extLst>
              <a:ext uri="{FF2B5EF4-FFF2-40B4-BE49-F238E27FC236}">
                <a16:creationId xmlns:a16="http://schemas.microsoft.com/office/drawing/2014/main" id="{41E70CA0-AA13-5910-FE2A-A0F67785274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87" name="Straight Connector 529">
            <a:extLst>
              <a:ext uri="{FF2B5EF4-FFF2-40B4-BE49-F238E27FC236}">
                <a16:creationId xmlns:a16="http://schemas.microsoft.com/office/drawing/2014/main" id="{E23E365E-01B1-6FF9-E775-EF567060AFD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88" name="Straight Connector 531">
            <a:extLst>
              <a:ext uri="{FF2B5EF4-FFF2-40B4-BE49-F238E27FC236}">
                <a16:creationId xmlns:a16="http://schemas.microsoft.com/office/drawing/2014/main" id="{605BA57C-F75D-F222-173A-93C26C37DB3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89" name="Straight Connector 533">
            <a:extLst>
              <a:ext uri="{FF2B5EF4-FFF2-40B4-BE49-F238E27FC236}">
                <a16:creationId xmlns:a16="http://schemas.microsoft.com/office/drawing/2014/main" id="{2F628D0D-A23E-DE92-8B4E-90AF124F77E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0" name="Straight Connector 535">
            <a:extLst>
              <a:ext uri="{FF2B5EF4-FFF2-40B4-BE49-F238E27FC236}">
                <a16:creationId xmlns:a16="http://schemas.microsoft.com/office/drawing/2014/main" id="{3A2B72E0-4700-2E9A-210B-30CF1D3296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1" name="Straight Connector 537">
            <a:extLst>
              <a:ext uri="{FF2B5EF4-FFF2-40B4-BE49-F238E27FC236}">
                <a16:creationId xmlns:a16="http://schemas.microsoft.com/office/drawing/2014/main" id="{D8CF3386-2439-702F-F2E5-4EDC225141D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92" name="Group 1008">
          <a:extLst>
            <a:ext uri="{FF2B5EF4-FFF2-40B4-BE49-F238E27FC236}">
              <a16:creationId xmlns:a16="http://schemas.microsoft.com/office/drawing/2014/main" id="{AFEC6586-6911-42AB-B7A6-F512CB826748}"/>
            </a:ext>
          </a:extLst>
        </xdr:cNvPr>
        <xdr:cNvGrpSpPr>
          <a:grpSpLocks/>
        </xdr:cNvGrpSpPr>
      </xdr:nvGrpSpPr>
      <xdr:grpSpPr bwMode="auto">
        <a:xfrm>
          <a:off x="1897224" y="14660530"/>
          <a:ext cx="0" cy="108663"/>
          <a:chOff x="5475762" y="47760700"/>
          <a:chExt cx="314325" cy="230209"/>
        </a:xfrm>
      </xdr:grpSpPr>
      <xdr:cxnSp macro="">
        <xdr:nvCxnSpPr>
          <xdr:cNvPr id="1493" name="Straight Connector 1492">
            <a:extLst>
              <a:ext uri="{FF2B5EF4-FFF2-40B4-BE49-F238E27FC236}">
                <a16:creationId xmlns:a16="http://schemas.microsoft.com/office/drawing/2014/main" id="{EE340273-BFBD-28B3-AEC7-DFB58319DEA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94" name="Straight Connector 529">
            <a:extLst>
              <a:ext uri="{FF2B5EF4-FFF2-40B4-BE49-F238E27FC236}">
                <a16:creationId xmlns:a16="http://schemas.microsoft.com/office/drawing/2014/main" id="{9C654EDA-51B8-78D9-C89E-F61725C1FD6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95" name="Straight Connector 531">
            <a:extLst>
              <a:ext uri="{FF2B5EF4-FFF2-40B4-BE49-F238E27FC236}">
                <a16:creationId xmlns:a16="http://schemas.microsoft.com/office/drawing/2014/main" id="{4AE605EC-7359-4170-66B0-777AC39DB2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96" name="Straight Connector 533">
            <a:extLst>
              <a:ext uri="{FF2B5EF4-FFF2-40B4-BE49-F238E27FC236}">
                <a16:creationId xmlns:a16="http://schemas.microsoft.com/office/drawing/2014/main" id="{789D9DBB-F5B9-E14E-3174-1866B63BF7F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7" name="Straight Connector 535">
            <a:extLst>
              <a:ext uri="{FF2B5EF4-FFF2-40B4-BE49-F238E27FC236}">
                <a16:creationId xmlns:a16="http://schemas.microsoft.com/office/drawing/2014/main" id="{3999EC2E-F80C-FC6B-6F21-301F75845FA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8" name="Straight Connector 537">
            <a:extLst>
              <a:ext uri="{FF2B5EF4-FFF2-40B4-BE49-F238E27FC236}">
                <a16:creationId xmlns:a16="http://schemas.microsoft.com/office/drawing/2014/main" id="{B14D3C4F-2A5D-DA80-634E-78B88319F78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99" name="Group 1008">
          <a:extLst>
            <a:ext uri="{FF2B5EF4-FFF2-40B4-BE49-F238E27FC236}">
              <a16:creationId xmlns:a16="http://schemas.microsoft.com/office/drawing/2014/main" id="{D91928FD-927A-48C8-ACE2-167BDB92B073}"/>
            </a:ext>
          </a:extLst>
        </xdr:cNvPr>
        <xdr:cNvGrpSpPr>
          <a:grpSpLocks/>
        </xdr:cNvGrpSpPr>
      </xdr:nvGrpSpPr>
      <xdr:grpSpPr bwMode="auto">
        <a:xfrm>
          <a:off x="1897224" y="14660530"/>
          <a:ext cx="0" cy="108663"/>
          <a:chOff x="5475762" y="47760700"/>
          <a:chExt cx="314325" cy="230209"/>
        </a:xfrm>
      </xdr:grpSpPr>
      <xdr:cxnSp macro="">
        <xdr:nvCxnSpPr>
          <xdr:cNvPr id="1500" name="Straight Connector 1499">
            <a:extLst>
              <a:ext uri="{FF2B5EF4-FFF2-40B4-BE49-F238E27FC236}">
                <a16:creationId xmlns:a16="http://schemas.microsoft.com/office/drawing/2014/main" id="{8D2BF1E0-B777-0850-F02A-E1E4DD55D41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01" name="Straight Connector 529">
            <a:extLst>
              <a:ext uri="{FF2B5EF4-FFF2-40B4-BE49-F238E27FC236}">
                <a16:creationId xmlns:a16="http://schemas.microsoft.com/office/drawing/2014/main" id="{9818CA4C-D3FE-6577-D5C5-0DAD6EBE434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02" name="Straight Connector 531">
            <a:extLst>
              <a:ext uri="{FF2B5EF4-FFF2-40B4-BE49-F238E27FC236}">
                <a16:creationId xmlns:a16="http://schemas.microsoft.com/office/drawing/2014/main" id="{7B1336AF-24EF-EEFC-959A-8900D0695C7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03" name="Straight Connector 533">
            <a:extLst>
              <a:ext uri="{FF2B5EF4-FFF2-40B4-BE49-F238E27FC236}">
                <a16:creationId xmlns:a16="http://schemas.microsoft.com/office/drawing/2014/main" id="{505F7F16-FE8C-6199-6C89-BAC88FBC8B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04" name="Straight Connector 535">
            <a:extLst>
              <a:ext uri="{FF2B5EF4-FFF2-40B4-BE49-F238E27FC236}">
                <a16:creationId xmlns:a16="http://schemas.microsoft.com/office/drawing/2014/main" id="{AEB9F7AA-F36D-06D8-2D1C-D635A3F49D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05" name="Straight Connector 537">
            <a:extLst>
              <a:ext uri="{FF2B5EF4-FFF2-40B4-BE49-F238E27FC236}">
                <a16:creationId xmlns:a16="http://schemas.microsoft.com/office/drawing/2014/main" id="{22FAB172-6AF2-0905-012A-4D7258AFA3A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06" name="Group 1008">
          <a:extLst>
            <a:ext uri="{FF2B5EF4-FFF2-40B4-BE49-F238E27FC236}">
              <a16:creationId xmlns:a16="http://schemas.microsoft.com/office/drawing/2014/main" id="{E26E6C6C-856F-4BDD-99B8-AAE41B92F2D4}"/>
            </a:ext>
          </a:extLst>
        </xdr:cNvPr>
        <xdr:cNvGrpSpPr>
          <a:grpSpLocks/>
        </xdr:cNvGrpSpPr>
      </xdr:nvGrpSpPr>
      <xdr:grpSpPr bwMode="auto">
        <a:xfrm>
          <a:off x="1897224" y="14660530"/>
          <a:ext cx="0" cy="108663"/>
          <a:chOff x="5475762" y="47760700"/>
          <a:chExt cx="314325" cy="230209"/>
        </a:xfrm>
      </xdr:grpSpPr>
      <xdr:cxnSp macro="">
        <xdr:nvCxnSpPr>
          <xdr:cNvPr id="1507" name="Straight Connector 1506">
            <a:extLst>
              <a:ext uri="{FF2B5EF4-FFF2-40B4-BE49-F238E27FC236}">
                <a16:creationId xmlns:a16="http://schemas.microsoft.com/office/drawing/2014/main" id="{0227BEC0-075C-6519-35B8-564085288D2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08" name="Straight Connector 529">
            <a:extLst>
              <a:ext uri="{FF2B5EF4-FFF2-40B4-BE49-F238E27FC236}">
                <a16:creationId xmlns:a16="http://schemas.microsoft.com/office/drawing/2014/main" id="{4F24DDEF-3DBB-B587-2F1E-637F24351DE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09" name="Straight Connector 531">
            <a:extLst>
              <a:ext uri="{FF2B5EF4-FFF2-40B4-BE49-F238E27FC236}">
                <a16:creationId xmlns:a16="http://schemas.microsoft.com/office/drawing/2014/main" id="{05E129EF-CE90-B01A-62DD-468BC40A0F5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10" name="Straight Connector 533">
            <a:extLst>
              <a:ext uri="{FF2B5EF4-FFF2-40B4-BE49-F238E27FC236}">
                <a16:creationId xmlns:a16="http://schemas.microsoft.com/office/drawing/2014/main" id="{1ADDD07D-1867-15D4-C3B9-4D2252E76D3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11" name="Straight Connector 535">
            <a:extLst>
              <a:ext uri="{FF2B5EF4-FFF2-40B4-BE49-F238E27FC236}">
                <a16:creationId xmlns:a16="http://schemas.microsoft.com/office/drawing/2014/main" id="{78F6DC38-3691-24F0-009A-D0147AC0316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12" name="Straight Connector 537">
            <a:extLst>
              <a:ext uri="{FF2B5EF4-FFF2-40B4-BE49-F238E27FC236}">
                <a16:creationId xmlns:a16="http://schemas.microsoft.com/office/drawing/2014/main" id="{F72AFCB4-113C-99F6-CEB7-E43335F9457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13" name="Group 1008">
          <a:extLst>
            <a:ext uri="{FF2B5EF4-FFF2-40B4-BE49-F238E27FC236}">
              <a16:creationId xmlns:a16="http://schemas.microsoft.com/office/drawing/2014/main" id="{F36ABCC7-E7EE-4EAD-9C78-7F3821B608D9}"/>
            </a:ext>
          </a:extLst>
        </xdr:cNvPr>
        <xdr:cNvGrpSpPr>
          <a:grpSpLocks/>
        </xdr:cNvGrpSpPr>
      </xdr:nvGrpSpPr>
      <xdr:grpSpPr bwMode="auto">
        <a:xfrm>
          <a:off x="1897224" y="14660530"/>
          <a:ext cx="0" cy="108663"/>
          <a:chOff x="5475762" y="47760700"/>
          <a:chExt cx="314325" cy="230209"/>
        </a:xfrm>
      </xdr:grpSpPr>
      <xdr:cxnSp macro="">
        <xdr:nvCxnSpPr>
          <xdr:cNvPr id="1514" name="Straight Connector 1513">
            <a:extLst>
              <a:ext uri="{FF2B5EF4-FFF2-40B4-BE49-F238E27FC236}">
                <a16:creationId xmlns:a16="http://schemas.microsoft.com/office/drawing/2014/main" id="{935562DE-616C-5818-753D-C90001E3097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15" name="Straight Connector 529">
            <a:extLst>
              <a:ext uri="{FF2B5EF4-FFF2-40B4-BE49-F238E27FC236}">
                <a16:creationId xmlns:a16="http://schemas.microsoft.com/office/drawing/2014/main" id="{2B5C1293-D773-4B8A-CCA7-7832FC1E768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16" name="Straight Connector 531">
            <a:extLst>
              <a:ext uri="{FF2B5EF4-FFF2-40B4-BE49-F238E27FC236}">
                <a16:creationId xmlns:a16="http://schemas.microsoft.com/office/drawing/2014/main" id="{D1D2C622-FC25-16A2-4FC1-98752D2DF7F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17" name="Straight Connector 533">
            <a:extLst>
              <a:ext uri="{FF2B5EF4-FFF2-40B4-BE49-F238E27FC236}">
                <a16:creationId xmlns:a16="http://schemas.microsoft.com/office/drawing/2014/main" id="{91DA6E61-06BF-08C7-D216-CA84F0DE979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18" name="Straight Connector 535">
            <a:extLst>
              <a:ext uri="{FF2B5EF4-FFF2-40B4-BE49-F238E27FC236}">
                <a16:creationId xmlns:a16="http://schemas.microsoft.com/office/drawing/2014/main" id="{963A7427-6057-4867-CADA-F9AC9E2171F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19" name="Straight Connector 537">
            <a:extLst>
              <a:ext uri="{FF2B5EF4-FFF2-40B4-BE49-F238E27FC236}">
                <a16:creationId xmlns:a16="http://schemas.microsoft.com/office/drawing/2014/main" id="{EFF1774C-33B6-592B-3FF6-6BBD5D507F7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20" name="Group 1008">
          <a:extLst>
            <a:ext uri="{FF2B5EF4-FFF2-40B4-BE49-F238E27FC236}">
              <a16:creationId xmlns:a16="http://schemas.microsoft.com/office/drawing/2014/main" id="{4F78AA29-14D9-4A6E-9310-6FB8F8FE4AE0}"/>
            </a:ext>
          </a:extLst>
        </xdr:cNvPr>
        <xdr:cNvGrpSpPr>
          <a:grpSpLocks/>
        </xdr:cNvGrpSpPr>
      </xdr:nvGrpSpPr>
      <xdr:grpSpPr bwMode="auto">
        <a:xfrm>
          <a:off x="1897224" y="14660530"/>
          <a:ext cx="0" cy="108663"/>
          <a:chOff x="5475762" y="47760700"/>
          <a:chExt cx="314325" cy="230209"/>
        </a:xfrm>
      </xdr:grpSpPr>
      <xdr:cxnSp macro="">
        <xdr:nvCxnSpPr>
          <xdr:cNvPr id="1521" name="Straight Connector 1520">
            <a:extLst>
              <a:ext uri="{FF2B5EF4-FFF2-40B4-BE49-F238E27FC236}">
                <a16:creationId xmlns:a16="http://schemas.microsoft.com/office/drawing/2014/main" id="{CBFFE2F8-1DC5-F23A-6664-E00613DEAA6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22" name="Straight Connector 529">
            <a:extLst>
              <a:ext uri="{FF2B5EF4-FFF2-40B4-BE49-F238E27FC236}">
                <a16:creationId xmlns:a16="http://schemas.microsoft.com/office/drawing/2014/main" id="{A0F724BB-C534-25A6-F72A-FE4B65F0BD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23" name="Straight Connector 531">
            <a:extLst>
              <a:ext uri="{FF2B5EF4-FFF2-40B4-BE49-F238E27FC236}">
                <a16:creationId xmlns:a16="http://schemas.microsoft.com/office/drawing/2014/main" id="{292D48D6-7B82-CB3C-00B8-A34AC2BC741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24" name="Straight Connector 533">
            <a:extLst>
              <a:ext uri="{FF2B5EF4-FFF2-40B4-BE49-F238E27FC236}">
                <a16:creationId xmlns:a16="http://schemas.microsoft.com/office/drawing/2014/main" id="{98A9C8AA-301A-B3FC-1354-A32F23B7F5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25" name="Straight Connector 535">
            <a:extLst>
              <a:ext uri="{FF2B5EF4-FFF2-40B4-BE49-F238E27FC236}">
                <a16:creationId xmlns:a16="http://schemas.microsoft.com/office/drawing/2014/main" id="{13AD042F-884E-F6CE-CB2D-F1B6641501C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26" name="Straight Connector 537">
            <a:extLst>
              <a:ext uri="{FF2B5EF4-FFF2-40B4-BE49-F238E27FC236}">
                <a16:creationId xmlns:a16="http://schemas.microsoft.com/office/drawing/2014/main" id="{BE0914F2-F652-489F-1D50-177DABA831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27" name="Group 1008">
          <a:extLst>
            <a:ext uri="{FF2B5EF4-FFF2-40B4-BE49-F238E27FC236}">
              <a16:creationId xmlns:a16="http://schemas.microsoft.com/office/drawing/2014/main" id="{9985A8E6-AFB9-49E1-875B-0976BA1E8AD6}"/>
            </a:ext>
          </a:extLst>
        </xdr:cNvPr>
        <xdr:cNvGrpSpPr>
          <a:grpSpLocks/>
        </xdr:cNvGrpSpPr>
      </xdr:nvGrpSpPr>
      <xdr:grpSpPr bwMode="auto">
        <a:xfrm>
          <a:off x="1897224" y="14660530"/>
          <a:ext cx="0" cy="108663"/>
          <a:chOff x="5475762" y="47760700"/>
          <a:chExt cx="314325" cy="230209"/>
        </a:xfrm>
      </xdr:grpSpPr>
      <xdr:cxnSp macro="">
        <xdr:nvCxnSpPr>
          <xdr:cNvPr id="1528" name="Straight Connector 1527">
            <a:extLst>
              <a:ext uri="{FF2B5EF4-FFF2-40B4-BE49-F238E27FC236}">
                <a16:creationId xmlns:a16="http://schemas.microsoft.com/office/drawing/2014/main" id="{B9363353-4752-4123-AE4C-F3DE6B92F5F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29" name="Straight Connector 529">
            <a:extLst>
              <a:ext uri="{FF2B5EF4-FFF2-40B4-BE49-F238E27FC236}">
                <a16:creationId xmlns:a16="http://schemas.microsoft.com/office/drawing/2014/main" id="{0CCA3112-1B0C-00F5-A342-CBDB950269A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30" name="Straight Connector 531">
            <a:extLst>
              <a:ext uri="{FF2B5EF4-FFF2-40B4-BE49-F238E27FC236}">
                <a16:creationId xmlns:a16="http://schemas.microsoft.com/office/drawing/2014/main" id="{AE3AA8DE-35A7-D6B9-C44E-FB17214DDC7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31" name="Straight Connector 533">
            <a:extLst>
              <a:ext uri="{FF2B5EF4-FFF2-40B4-BE49-F238E27FC236}">
                <a16:creationId xmlns:a16="http://schemas.microsoft.com/office/drawing/2014/main" id="{0975D2C7-5771-8587-838A-9B9DFC944F7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32" name="Straight Connector 535">
            <a:extLst>
              <a:ext uri="{FF2B5EF4-FFF2-40B4-BE49-F238E27FC236}">
                <a16:creationId xmlns:a16="http://schemas.microsoft.com/office/drawing/2014/main" id="{538D8221-9458-F148-7286-C9367BA623C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33" name="Straight Connector 537">
            <a:extLst>
              <a:ext uri="{FF2B5EF4-FFF2-40B4-BE49-F238E27FC236}">
                <a16:creationId xmlns:a16="http://schemas.microsoft.com/office/drawing/2014/main" id="{827D50B3-BB99-FB9F-3004-FD9A5A975C4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34" name="Group 1008">
          <a:extLst>
            <a:ext uri="{FF2B5EF4-FFF2-40B4-BE49-F238E27FC236}">
              <a16:creationId xmlns:a16="http://schemas.microsoft.com/office/drawing/2014/main" id="{411390B9-86EF-41BC-9650-284D87BA45D0}"/>
            </a:ext>
          </a:extLst>
        </xdr:cNvPr>
        <xdr:cNvGrpSpPr>
          <a:grpSpLocks/>
        </xdr:cNvGrpSpPr>
      </xdr:nvGrpSpPr>
      <xdr:grpSpPr bwMode="auto">
        <a:xfrm>
          <a:off x="1897224" y="14660530"/>
          <a:ext cx="0" cy="108663"/>
          <a:chOff x="5475762" y="47760700"/>
          <a:chExt cx="314325" cy="230209"/>
        </a:xfrm>
      </xdr:grpSpPr>
      <xdr:cxnSp macro="">
        <xdr:nvCxnSpPr>
          <xdr:cNvPr id="1535" name="Straight Connector 1534">
            <a:extLst>
              <a:ext uri="{FF2B5EF4-FFF2-40B4-BE49-F238E27FC236}">
                <a16:creationId xmlns:a16="http://schemas.microsoft.com/office/drawing/2014/main" id="{5D2778EB-0C56-F5C1-E2DE-29707ECCF1E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36" name="Straight Connector 529">
            <a:extLst>
              <a:ext uri="{FF2B5EF4-FFF2-40B4-BE49-F238E27FC236}">
                <a16:creationId xmlns:a16="http://schemas.microsoft.com/office/drawing/2014/main" id="{92132890-E43C-2C1E-F50B-75F6AF600C2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37" name="Straight Connector 531">
            <a:extLst>
              <a:ext uri="{FF2B5EF4-FFF2-40B4-BE49-F238E27FC236}">
                <a16:creationId xmlns:a16="http://schemas.microsoft.com/office/drawing/2014/main" id="{DE776558-9875-E8B2-81FC-1256061125B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38" name="Straight Connector 533">
            <a:extLst>
              <a:ext uri="{FF2B5EF4-FFF2-40B4-BE49-F238E27FC236}">
                <a16:creationId xmlns:a16="http://schemas.microsoft.com/office/drawing/2014/main" id="{817D86B4-03D5-702D-2B5C-C489458436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39" name="Straight Connector 535">
            <a:extLst>
              <a:ext uri="{FF2B5EF4-FFF2-40B4-BE49-F238E27FC236}">
                <a16:creationId xmlns:a16="http://schemas.microsoft.com/office/drawing/2014/main" id="{7FA9D812-A183-A4E2-60BF-98D4186F478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40" name="Straight Connector 537">
            <a:extLst>
              <a:ext uri="{FF2B5EF4-FFF2-40B4-BE49-F238E27FC236}">
                <a16:creationId xmlns:a16="http://schemas.microsoft.com/office/drawing/2014/main" id="{357363F1-9455-7466-CFB8-D06B7775988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41" name="Group 1008">
          <a:extLst>
            <a:ext uri="{FF2B5EF4-FFF2-40B4-BE49-F238E27FC236}">
              <a16:creationId xmlns:a16="http://schemas.microsoft.com/office/drawing/2014/main" id="{44ECCB04-FC38-40CD-9821-4E41DAC7B09C}"/>
            </a:ext>
          </a:extLst>
        </xdr:cNvPr>
        <xdr:cNvGrpSpPr>
          <a:grpSpLocks/>
        </xdr:cNvGrpSpPr>
      </xdr:nvGrpSpPr>
      <xdr:grpSpPr bwMode="auto">
        <a:xfrm>
          <a:off x="1897224" y="14660530"/>
          <a:ext cx="0" cy="108663"/>
          <a:chOff x="5475762" y="47760700"/>
          <a:chExt cx="314325" cy="230209"/>
        </a:xfrm>
      </xdr:grpSpPr>
      <xdr:cxnSp macro="">
        <xdr:nvCxnSpPr>
          <xdr:cNvPr id="1542" name="Straight Connector 1541">
            <a:extLst>
              <a:ext uri="{FF2B5EF4-FFF2-40B4-BE49-F238E27FC236}">
                <a16:creationId xmlns:a16="http://schemas.microsoft.com/office/drawing/2014/main" id="{58D95692-4953-3E2A-7B38-5772D7B5A95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43" name="Straight Connector 529">
            <a:extLst>
              <a:ext uri="{FF2B5EF4-FFF2-40B4-BE49-F238E27FC236}">
                <a16:creationId xmlns:a16="http://schemas.microsoft.com/office/drawing/2014/main" id="{49D98827-22EF-78E1-6B06-257195BD1A3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44" name="Straight Connector 531">
            <a:extLst>
              <a:ext uri="{FF2B5EF4-FFF2-40B4-BE49-F238E27FC236}">
                <a16:creationId xmlns:a16="http://schemas.microsoft.com/office/drawing/2014/main" id="{8D22F611-DFAE-E788-FC37-5044A3E4AC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45" name="Straight Connector 533">
            <a:extLst>
              <a:ext uri="{FF2B5EF4-FFF2-40B4-BE49-F238E27FC236}">
                <a16:creationId xmlns:a16="http://schemas.microsoft.com/office/drawing/2014/main" id="{A76B4446-BF36-87BD-4960-251DAF3782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46" name="Straight Connector 535">
            <a:extLst>
              <a:ext uri="{FF2B5EF4-FFF2-40B4-BE49-F238E27FC236}">
                <a16:creationId xmlns:a16="http://schemas.microsoft.com/office/drawing/2014/main" id="{5552BC9D-E0DC-5A39-63E0-10B1646E7D8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47" name="Straight Connector 537">
            <a:extLst>
              <a:ext uri="{FF2B5EF4-FFF2-40B4-BE49-F238E27FC236}">
                <a16:creationId xmlns:a16="http://schemas.microsoft.com/office/drawing/2014/main" id="{5EFA97D6-BEDD-CB00-42B1-849DD69E63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48" name="Group 1008">
          <a:extLst>
            <a:ext uri="{FF2B5EF4-FFF2-40B4-BE49-F238E27FC236}">
              <a16:creationId xmlns:a16="http://schemas.microsoft.com/office/drawing/2014/main" id="{B57D1899-21E7-48F7-9992-FDA1F2AE4D48}"/>
            </a:ext>
          </a:extLst>
        </xdr:cNvPr>
        <xdr:cNvGrpSpPr>
          <a:grpSpLocks/>
        </xdr:cNvGrpSpPr>
      </xdr:nvGrpSpPr>
      <xdr:grpSpPr bwMode="auto">
        <a:xfrm>
          <a:off x="1897224" y="14660530"/>
          <a:ext cx="0" cy="108663"/>
          <a:chOff x="5475762" y="47760700"/>
          <a:chExt cx="314325" cy="230209"/>
        </a:xfrm>
      </xdr:grpSpPr>
      <xdr:cxnSp macro="">
        <xdr:nvCxnSpPr>
          <xdr:cNvPr id="1549" name="Straight Connector 1548">
            <a:extLst>
              <a:ext uri="{FF2B5EF4-FFF2-40B4-BE49-F238E27FC236}">
                <a16:creationId xmlns:a16="http://schemas.microsoft.com/office/drawing/2014/main" id="{D7610C35-8EA5-58D3-60C7-ECEA3061195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50" name="Straight Connector 529">
            <a:extLst>
              <a:ext uri="{FF2B5EF4-FFF2-40B4-BE49-F238E27FC236}">
                <a16:creationId xmlns:a16="http://schemas.microsoft.com/office/drawing/2014/main" id="{4975C50E-D9E6-D685-F491-E9C3C092DC6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51" name="Straight Connector 531">
            <a:extLst>
              <a:ext uri="{FF2B5EF4-FFF2-40B4-BE49-F238E27FC236}">
                <a16:creationId xmlns:a16="http://schemas.microsoft.com/office/drawing/2014/main" id="{C762948F-7D42-363E-5CC0-9BCC0D1D17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52" name="Straight Connector 533">
            <a:extLst>
              <a:ext uri="{FF2B5EF4-FFF2-40B4-BE49-F238E27FC236}">
                <a16:creationId xmlns:a16="http://schemas.microsoft.com/office/drawing/2014/main" id="{51230EE9-1F51-A24E-0F79-DCE6606B7B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53" name="Straight Connector 535">
            <a:extLst>
              <a:ext uri="{FF2B5EF4-FFF2-40B4-BE49-F238E27FC236}">
                <a16:creationId xmlns:a16="http://schemas.microsoft.com/office/drawing/2014/main" id="{98251B76-8DEE-EA61-00E9-96E9D9D85D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54" name="Straight Connector 537">
            <a:extLst>
              <a:ext uri="{FF2B5EF4-FFF2-40B4-BE49-F238E27FC236}">
                <a16:creationId xmlns:a16="http://schemas.microsoft.com/office/drawing/2014/main" id="{F977077D-45B5-04BE-1628-02014ECA074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55" name="Group 1008">
          <a:extLst>
            <a:ext uri="{FF2B5EF4-FFF2-40B4-BE49-F238E27FC236}">
              <a16:creationId xmlns:a16="http://schemas.microsoft.com/office/drawing/2014/main" id="{CC7C0191-640B-4E78-82E6-D6230213E487}"/>
            </a:ext>
          </a:extLst>
        </xdr:cNvPr>
        <xdr:cNvGrpSpPr>
          <a:grpSpLocks/>
        </xdr:cNvGrpSpPr>
      </xdr:nvGrpSpPr>
      <xdr:grpSpPr bwMode="auto">
        <a:xfrm>
          <a:off x="1897224" y="14660530"/>
          <a:ext cx="0" cy="108663"/>
          <a:chOff x="5475762" y="47760700"/>
          <a:chExt cx="314325" cy="230209"/>
        </a:xfrm>
      </xdr:grpSpPr>
      <xdr:cxnSp macro="">
        <xdr:nvCxnSpPr>
          <xdr:cNvPr id="1556" name="Straight Connector 1555">
            <a:extLst>
              <a:ext uri="{FF2B5EF4-FFF2-40B4-BE49-F238E27FC236}">
                <a16:creationId xmlns:a16="http://schemas.microsoft.com/office/drawing/2014/main" id="{AE95DA33-801E-65E5-1B90-741AD51EA6E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57" name="Straight Connector 529">
            <a:extLst>
              <a:ext uri="{FF2B5EF4-FFF2-40B4-BE49-F238E27FC236}">
                <a16:creationId xmlns:a16="http://schemas.microsoft.com/office/drawing/2014/main" id="{08550AB0-037A-140B-9354-EC4FBEAA9AD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58" name="Straight Connector 531">
            <a:extLst>
              <a:ext uri="{FF2B5EF4-FFF2-40B4-BE49-F238E27FC236}">
                <a16:creationId xmlns:a16="http://schemas.microsoft.com/office/drawing/2014/main" id="{6C7835D0-2D77-6FA5-CDB2-5A4EEDFE872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59" name="Straight Connector 533">
            <a:extLst>
              <a:ext uri="{FF2B5EF4-FFF2-40B4-BE49-F238E27FC236}">
                <a16:creationId xmlns:a16="http://schemas.microsoft.com/office/drawing/2014/main" id="{FD02E355-E4F8-7917-FC08-C823AD3DC38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0" name="Straight Connector 535">
            <a:extLst>
              <a:ext uri="{FF2B5EF4-FFF2-40B4-BE49-F238E27FC236}">
                <a16:creationId xmlns:a16="http://schemas.microsoft.com/office/drawing/2014/main" id="{DC4167E9-5B93-472E-3F01-2765DCE096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1" name="Straight Connector 537">
            <a:extLst>
              <a:ext uri="{FF2B5EF4-FFF2-40B4-BE49-F238E27FC236}">
                <a16:creationId xmlns:a16="http://schemas.microsoft.com/office/drawing/2014/main" id="{D50BCFB6-335E-3637-2833-D7146F0C378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62" name="Group 1008">
          <a:extLst>
            <a:ext uri="{FF2B5EF4-FFF2-40B4-BE49-F238E27FC236}">
              <a16:creationId xmlns:a16="http://schemas.microsoft.com/office/drawing/2014/main" id="{291150F8-D3FD-4774-AAF3-79DF168CCD74}"/>
            </a:ext>
          </a:extLst>
        </xdr:cNvPr>
        <xdr:cNvGrpSpPr>
          <a:grpSpLocks/>
        </xdr:cNvGrpSpPr>
      </xdr:nvGrpSpPr>
      <xdr:grpSpPr bwMode="auto">
        <a:xfrm>
          <a:off x="1897224" y="14660530"/>
          <a:ext cx="0" cy="108663"/>
          <a:chOff x="5475762" y="47760700"/>
          <a:chExt cx="314325" cy="230209"/>
        </a:xfrm>
      </xdr:grpSpPr>
      <xdr:cxnSp macro="">
        <xdr:nvCxnSpPr>
          <xdr:cNvPr id="1563" name="Straight Connector 1562">
            <a:extLst>
              <a:ext uri="{FF2B5EF4-FFF2-40B4-BE49-F238E27FC236}">
                <a16:creationId xmlns:a16="http://schemas.microsoft.com/office/drawing/2014/main" id="{23A24527-AB34-C0CC-42C2-4F2075412CA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64" name="Straight Connector 529">
            <a:extLst>
              <a:ext uri="{FF2B5EF4-FFF2-40B4-BE49-F238E27FC236}">
                <a16:creationId xmlns:a16="http://schemas.microsoft.com/office/drawing/2014/main" id="{4274CC48-A4F3-0150-6727-334F99346E0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65" name="Straight Connector 531">
            <a:extLst>
              <a:ext uri="{FF2B5EF4-FFF2-40B4-BE49-F238E27FC236}">
                <a16:creationId xmlns:a16="http://schemas.microsoft.com/office/drawing/2014/main" id="{0E0CA83B-0D48-6F98-2785-BD5F52A0273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66" name="Straight Connector 533">
            <a:extLst>
              <a:ext uri="{FF2B5EF4-FFF2-40B4-BE49-F238E27FC236}">
                <a16:creationId xmlns:a16="http://schemas.microsoft.com/office/drawing/2014/main" id="{88418F7C-EC98-A371-780C-7182802DA3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7" name="Straight Connector 535">
            <a:extLst>
              <a:ext uri="{FF2B5EF4-FFF2-40B4-BE49-F238E27FC236}">
                <a16:creationId xmlns:a16="http://schemas.microsoft.com/office/drawing/2014/main" id="{2F2E19F8-5876-DCB8-A873-808B43082BA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8" name="Straight Connector 537">
            <a:extLst>
              <a:ext uri="{FF2B5EF4-FFF2-40B4-BE49-F238E27FC236}">
                <a16:creationId xmlns:a16="http://schemas.microsoft.com/office/drawing/2014/main" id="{9D9B6E39-2D3F-42FC-D8D0-2FA77CA9F32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69" name="Group 1008">
          <a:extLst>
            <a:ext uri="{FF2B5EF4-FFF2-40B4-BE49-F238E27FC236}">
              <a16:creationId xmlns:a16="http://schemas.microsoft.com/office/drawing/2014/main" id="{B37D550B-E3B9-4E63-8368-284A6B3A68CB}"/>
            </a:ext>
          </a:extLst>
        </xdr:cNvPr>
        <xdr:cNvGrpSpPr>
          <a:grpSpLocks/>
        </xdr:cNvGrpSpPr>
      </xdr:nvGrpSpPr>
      <xdr:grpSpPr bwMode="auto">
        <a:xfrm>
          <a:off x="1897224" y="14660530"/>
          <a:ext cx="0" cy="108663"/>
          <a:chOff x="5475762" y="47760700"/>
          <a:chExt cx="314325" cy="230209"/>
        </a:xfrm>
      </xdr:grpSpPr>
      <xdr:cxnSp macro="">
        <xdr:nvCxnSpPr>
          <xdr:cNvPr id="1570" name="Straight Connector 1569">
            <a:extLst>
              <a:ext uri="{FF2B5EF4-FFF2-40B4-BE49-F238E27FC236}">
                <a16:creationId xmlns:a16="http://schemas.microsoft.com/office/drawing/2014/main" id="{D53453FD-08DB-767A-C9A5-6C6317F00FF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71" name="Straight Connector 529">
            <a:extLst>
              <a:ext uri="{FF2B5EF4-FFF2-40B4-BE49-F238E27FC236}">
                <a16:creationId xmlns:a16="http://schemas.microsoft.com/office/drawing/2014/main" id="{AC6D099E-43D0-241D-0843-1310224EFAE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72" name="Straight Connector 531">
            <a:extLst>
              <a:ext uri="{FF2B5EF4-FFF2-40B4-BE49-F238E27FC236}">
                <a16:creationId xmlns:a16="http://schemas.microsoft.com/office/drawing/2014/main" id="{7C5C8D19-D8DB-B9C3-1863-DBE32A13D1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73" name="Straight Connector 533">
            <a:extLst>
              <a:ext uri="{FF2B5EF4-FFF2-40B4-BE49-F238E27FC236}">
                <a16:creationId xmlns:a16="http://schemas.microsoft.com/office/drawing/2014/main" id="{F09A19F4-E0D0-025E-DA00-0F9F0308A5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74" name="Straight Connector 535">
            <a:extLst>
              <a:ext uri="{FF2B5EF4-FFF2-40B4-BE49-F238E27FC236}">
                <a16:creationId xmlns:a16="http://schemas.microsoft.com/office/drawing/2014/main" id="{058F1E5A-4EAD-9732-DA5F-25F9A2DF32B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75" name="Straight Connector 537">
            <a:extLst>
              <a:ext uri="{FF2B5EF4-FFF2-40B4-BE49-F238E27FC236}">
                <a16:creationId xmlns:a16="http://schemas.microsoft.com/office/drawing/2014/main" id="{4A1B5149-E3CF-C428-EDCD-40E51612D37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76" name="Group 1008">
          <a:extLst>
            <a:ext uri="{FF2B5EF4-FFF2-40B4-BE49-F238E27FC236}">
              <a16:creationId xmlns:a16="http://schemas.microsoft.com/office/drawing/2014/main" id="{7C57509F-FAA3-47AF-B83B-E4A783819965}"/>
            </a:ext>
          </a:extLst>
        </xdr:cNvPr>
        <xdr:cNvGrpSpPr>
          <a:grpSpLocks/>
        </xdr:cNvGrpSpPr>
      </xdr:nvGrpSpPr>
      <xdr:grpSpPr bwMode="auto">
        <a:xfrm>
          <a:off x="1897224" y="14660530"/>
          <a:ext cx="0" cy="108663"/>
          <a:chOff x="5475762" y="47760700"/>
          <a:chExt cx="314325" cy="230209"/>
        </a:xfrm>
      </xdr:grpSpPr>
      <xdr:cxnSp macro="">
        <xdr:nvCxnSpPr>
          <xdr:cNvPr id="1577" name="Straight Connector 1576">
            <a:extLst>
              <a:ext uri="{FF2B5EF4-FFF2-40B4-BE49-F238E27FC236}">
                <a16:creationId xmlns:a16="http://schemas.microsoft.com/office/drawing/2014/main" id="{6971D0F9-210A-09AA-2962-60EF1583298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78" name="Straight Connector 529">
            <a:extLst>
              <a:ext uri="{FF2B5EF4-FFF2-40B4-BE49-F238E27FC236}">
                <a16:creationId xmlns:a16="http://schemas.microsoft.com/office/drawing/2014/main" id="{0D14AC48-75D5-EFAE-7DB9-2DCF899A320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79" name="Straight Connector 531">
            <a:extLst>
              <a:ext uri="{FF2B5EF4-FFF2-40B4-BE49-F238E27FC236}">
                <a16:creationId xmlns:a16="http://schemas.microsoft.com/office/drawing/2014/main" id="{9202C7B3-3B4F-9DBE-B59C-D65C34063A4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80" name="Straight Connector 533">
            <a:extLst>
              <a:ext uri="{FF2B5EF4-FFF2-40B4-BE49-F238E27FC236}">
                <a16:creationId xmlns:a16="http://schemas.microsoft.com/office/drawing/2014/main" id="{708A1842-BE3B-5303-1B02-9BA5F7094F1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81" name="Straight Connector 535">
            <a:extLst>
              <a:ext uri="{FF2B5EF4-FFF2-40B4-BE49-F238E27FC236}">
                <a16:creationId xmlns:a16="http://schemas.microsoft.com/office/drawing/2014/main" id="{78865EA0-A290-A8B2-C043-A4096FCE6E1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82" name="Straight Connector 537">
            <a:extLst>
              <a:ext uri="{FF2B5EF4-FFF2-40B4-BE49-F238E27FC236}">
                <a16:creationId xmlns:a16="http://schemas.microsoft.com/office/drawing/2014/main" id="{1E98CD86-F7A6-DFCD-B3F5-097D7ECB453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83" name="Group 1008">
          <a:extLst>
            <a:ext uri="{FF2B5EF4-FFF2-40B4-BE49-F238E27FC236}">
              <a16:creationId xmlns:a16="http://schemas.microsoft.com/office/drawing/2014/main" id="{C16D9639-8619-4E8C-8952-7E1A6E1DDBFB}"/>
            </a:ext>
          </a:extLst>
        </xdr:cNvPr>
        <xdr:cNvGrpSpPr>
          <a:grpSpLocks/>
        </xdr:cNvGrpSpPr>
      </xdr:nvGrpSpPr>
      <xdr:grpSpPr bwMode="auto">
        <a:xfrm>
          <a:off x="1897224" y="14660530"/>
          <a:ext cx="0" cy="108663"/>
          <a:chOff x="5475762" y="47760700"/>
          <a:chExt cx="314325" cy="230209"/>
        </a:xfrm>
      </xdr:grpSpPr>
      <xdr:cxnSp macro="">
        <xdr:nvCxnSpPr>
          <xdr:cNvPr id="1584" name="Straight Connector 1583">
            <a:extLst>
              <a:ext uri="{FF2B5EF4-FFF2-40B4-BE49-F238E27FC236}">
                <a16:creationId xmlns:a16="http://schemas.microsoft.com/office/drawing/2014/main" id="{925DC85B-DF00-48C9-4CB1-23DB5298D27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85" name="Straight Connector 529">
            <a:extLst>
              <a:ext uri="{FF2B5EF4-FFF2-40B4-BE49-F238E27FC236}">
                <a16:creationId xmlns:a16="http://schemas.microsoft.com/office/drawing/2014/main" id="{F3500788-3BDC-ECC8-071E-51E00DAD92D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86" name="Straight Connector 531">
            <a:extLst>
              <a:ext uri="{FF2B5EF4-FFF2-40B4-BE49-F238E27FC236}">
                <a16:creationId xmlns:a16="http://schemas.microsoft.com/office/drawing/2014/main" id="{F91A23B3-5610-7598-18CE-9271F4E8B04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87" name="Straight Connector 533">
            <a:extLst>
              <a:ext uri="{FF2B5EF4-FFF2-40B4-BE49-F238E27FC236}">
                <a16:creationId xmlns:a16="http://schemas.microsoft.com/office/drawing/2014/main" id="{9052AD37-575D-DC8C-C990-B7CD44B8499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88" name="Straight Connector 535">
            <a:extLst>
              <a:ext uri="{FF2B5EF4-FFF2-40B4-BE49-F238E27FC236}">
                <a16:creationId xmlns:a16="http://schemas.microsoft.com/office/drawing/2014/main" id="{4AF8E788-1111-4B17-5D5B-360EFF1C633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89" name="Straight Connector 537">
            <a:extLst>
              <a:ext uri="{FF2B5EF4-FFF2-40B4-BE49-F238E27FC236}">
                <a16:creationId xmlns:a16="http://schemas.microsoft.com/office/drawing/2014/main" id="{34A22B41-5EC1-77A7-2BCF-9FBC03BDFA2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90" name="Group 1008">
          <a:extLst>
            <a:ext uri="{FF2B5EF4-FFF2-40B4-BE49-F238E27FC236}">
              <a16:creationId xmlns:a16="http://schemas.microsoft.com/office/drawing/2014/main" id="{398F89A5-61D0-4C5A-A90C-51BF1CDDC229}"/>
            </a:ext>
          </a:extLst>
        </xdr:cNvPr>
        <xdr:cNvGrpSpPr>
          <a:grpSpLocks/>
        </xdr:cNvGrpSpPr>
      </xdr:nvGrpSpPr>
      <xdr:grpSpPr bwMode="auto">
        <a:xfrm>
          <a:off x="1897224" y="14660530"/>
          <a:ext cx="0" cy="108663"/>
          <a:chOff x="5475762" y="47760700"/>
          <a:chExt cx="314325" cy="230209"/>
        </a:xfrm>
      </xdr:grpSpPr>
      <xdr:cxnSp macro="">
        <xdr:nvCxnSpPr>
          <xdr:cNvPr id="1591" name="Straight Connector 1590">
            <a:extLst>
              <a:ext uri="{FF2B5EF4-FFF2-40B4-BE49-F238E27FC236}">
                <a16:creationId xmlns:a16="http://schemas.microsoft.com/office/drawing/2014/main" id="{19F5D0AE-2DD3-2940-5EE8-EE5E0E80C5D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92" name="Straight Connector 529">
            <a:extLst>
              <a:ext uri="{FF2B5EF4-FFF2-40B4-BE49-F238E27FC236}">
                <a16:creationId xmlns:a16="http://schemas.microsoft.com/office/drawing/2014/main" id="{A980CAAD-22B4-3D1D-E905-20C2F1EFDC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93" name="Straight Connector 531">
            <a:extLst>
              <a:ext uri="{FF2B5EF4-FFF2-40B4-BE49-F238E27FC236}">
                <a16:creationId xmlns:a16="http://schemas.microsoft.com/office/drawing/2014/main" id="{13F57690-3F97-A054-277E-DBF6FE2199C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94" name="Straight Connector 533">
            <a:extLst>
              <a:ext uri="{FF2B5EF4-FFF2-40B4-BE49-F238E27FC236}">
                <a16:creationId xmlns:a16="http://schemas.microsoft.com/office/drawing/2014/main" id="{83F1648D-1448-EE2E-1A59-C205925B0F0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95" name="Straight Connector 535">
            <a:extLst>
              <a:ext uri="{FF2B5EF4-FFF2-40B4-BE49-F238E27FC236}">
                <a16:creationId xmlns:a16="http://schemas.microsoft.com/office/drawing/2014/main" id="{89980056-07D9-4965-B348-F49D5B4BFD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96" name="Straight Connector 537">
            <a:extLst>
              <a:ext uri="{FF2B5EF4-FFF2-40B4-BE49-F238E27FC236}">
                <a16:creationId xmlns:a16="http://schemas.microsoft.com/office/drawing/2014/main" id="{146511B5-2840-FF7F-B1D7-3B4113332C3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69</xdr:row>
      <xdr:rowOff>57150</xdr:rowOff>
    </xdr:from>
    <xdr:to>
      <xdr:col>17</xdr:col>
      <xdr:colOff>0</xdr:colOff>
      <xdr:row>71</xdr:row>
      <xdr:rowOff>0</xdr:rowOff>
    </xdr:to>
    <xdr:sp macro="" textlink="">
      <xdr:nvSpPr>
        <xdr:cNvPr id="1597" name="AutoShape 46">
          <a:extLst>
            <a:ext uri="{FF2B5EF4-FFF2-40B4-BE49-F238E27FC236}">
              <a16:creationId xmlns:a16="http://schemas.microsoft.com/office/drawing/2014/main" id="{FD7E7304-8EEA-4A67-8874-1F82F1ECDD46}"/>
            </a:ext>
          </a:extLst>
        </xdr:cNvPr>
        <xdr:cNvSpPr>
          <a:spLocks noChangeArrowheads="1"/>
        </xdr:cNvSpPr>
      </xdr:nvSpPr>
      <xdr:spPr bwMode="auto">
        <a:xfrm>
          <a:off x="48958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69</xdr:row>
      <xdr:rowOff>57150</xdr:rowOff>
    </xdr:from>
    <xdr:to>
      <xdr:col>19</xdr:col>
      <xdr:colOff>0</xdr:colOff>
      <xdr:row>71</xdr:row>
      <xdr:rowOff>0</xdr:rowOff>
    </xdr:to>
    <xdr:sp macro="" textlink="">
      <xdr:nvSpPr>
        <xdr:cNvPr id="1598" name="AutoShape 46">
          <a:extLst>
            <a:ext uri="{FF2B5EF4-FFF2-40B4-BE49-F238E27FC236}">
              <a16:creationId xmlns:a16="http://schemas.microsoft.com/office/drawing/2014/main" id="{5CE9FE44-A69B-40AD-B8B5-77AAB09FCEE6}"/>
            </a:ext>
          </a:extLst>
        </xdr:cNvPr>
        <xdr:cNvSpPr>
          <a:spLocks noChangeArrowheads="1"/>
        </xdr:cNvSpPr>
      </xdr:nvSpPr>
      <xdr:spPr bwMode="auto">
        <a:xfrm>
          <a:off x="54673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69</xdr:row>
      <xdr:rowOff>57150</xdr:rowOff>
    </xdr:from>
    <xdr:to>
      <xdr:col>21</xdr:col>
      <xdr:colOff>0</xdr:colOff>
      <xdr:row>71</xdr:row>
      <xdr:rowOff>0</xdr:rowOff>
    </xdr:to>
    <xdr:sp macro="" textlink="">
      <xdr:nvSpPr>
        <xdr:cNvPr id="1599" name="AutoShape 46">
          <a:extLst>
            <a:ext uri="{FF2B5EF4-FFF2-40B4-BE49-F238E27FC236}">
              <a16:creationId xmlns:a16="http://schemas.microsoft.com/office/drawing/2014/main" id="{1ACB4AF6-ECA3-49C7-8482-C8F851C23174}"/>
            </a:ext>
          </a:extLst>
        </xdr:cNvPr>
        <xdr:cNvSpPr>
          <a:spLocks noChangeArrowheads="1"/>
        </xdr:cNvSpPr>
      </xdr:nvSpPr>
      <xdr:spPr bwMode="auto">
        <a:xfrm>
          <a:off x="603885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69</xdr:row>
      <xdr:rowOff>57150</xdr:rowOff>
    </xdr:from>
    <xdr:to>
      <xdr:col>23</xdr:col>
      <xdr:colOff>0</xdr:colOff>
      <xdr:row>71</xdr:row>
      <xdr:rowOff>0</xdr:rowOff>
    </xdr:to>
    <xdr:sp macro="" textlink="">
      <xdr:nvSpPr>
        <xdr:cNvPr id="1600" name="AutoShape 46">
          <a:extLst>
            <a:ext uri="{FF2B5EF4-FFF2-40B4-BE49-F238E27FC236}">
              <a16:creationId xmlns:a16="http://schemas.microsoft.com/office/drawing/2014/main" id="{251FA4A7-631B-416E-A829-F61B51E04689}"/>
            </a:ext>
          </a:extLst>
        </xdr:cNvPr>
        <xdr:cNvSpPr>
          <a:spLocks noChangeArrowheads="1"/>
        </xdr:cNvSpPr>
      </xdr:nvSpPr>
      <xdr:spPr bwMode="auto">
        <a:xfrm>
          <a:off x="66103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69</xdr:row>
      <xdr:rowOff>57150</xdr:rowOff>
    </xdr:from>
    <xdr:to>
      <xdr:col>25</xdr:col>
      <xdr:colOff>0</xdr:colOff>
      <xdr:row>71</xdr:row>
      <xdr:rowOff>0</xdr:rowOff>
    </xdr:to>
    <xdr:sp macro="" textlink="">
      <xdr:nvSpPr>
        <xdr:cNvPr id="1601" name="AutoShape 46">
          <a:extLst>
            <a:ext uri="{FF2B5EF4-FFF2-40B4-BE49-F238E27FC236}">
              <a16:creationId xmlns:a16="http://schemas.microsoft.com/office/drawing/2014/main" id="{012A2531-296A-42EC-9B18-B3B6FEDCBC53}"/>
            </a:ext>
          </a:extLst>
        </xdr:cNvPr>
        <xdr:cNvSpPr>
          <a:spLocks noChangeArrowheads="1"/>
        </xdr:cNvSpPr>
      </xdr:nvSpPr>
      <xdr:spPr bwMode="auto">
        <a:xfrm>
          <a:off x="71818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69</xdr:row>
      <xdr:rowOff>57150</xdr:rowOff>
    </xdr:from>
    <xdr:to>
      <xdr:col>27</xdr:col>
      <xdr:colOff>0</xdr:colOff>
      <xdr:row>71</xdr:row>
      <xdr:rowOff>0</xdr:rowOff>
    </xdr:to>
    <xdr:sp macro="" textlink="">
      <xdr:nvSpPr>
        <xdr:cNvPr id="1602" name="AutoShape 46">
          <a:extLst>
            <a:ext uri="{FF2B5EF4-FFF2-40B4-BE49-F238E27FC236}">
              <a16:creationId xmlns:a16="http://schemas.microsoft.com/office/drawing/2014/main" id="{510C340B-6259-41CD-8302-A7BD8F27DD4D}"/>
            </a:ext>
          </a:extLst>
        </xdr:cNvPr>
        <xdr:cNvSpPr>
          <a:spLocks noChangeArrowheads="1"/>
        </xdr:cNvSpPr>
      </xdr:nvSpPr>
      <xdr:spPr bwMode="auto">
        <a:xfrm>
          <a:off x="775335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69</xdr:row>
      <xdr:rowOff>57150</xdr:rowOff>
    </xdr:from>
    <xdr:to>
      <xdr:col>29</xdr:col>
      <xdr:colOff>0</xdr:colOff>
      <xdr:row>71</xdr:row>
      <xdr:rowOff>0</xdr:rowOff>
    </xdr:to>
    <xdr:sp macro="" textlink="">
      <xdr:nvSpPr>
        <xdr:cNvPr id="1603" name="AutoShape 46">
          <a:extLst>
            <a:ext uri="{FF2B5EF4-FFF2-40B4-BE49-F238E27FC236}">
              <a16:creationId xmlns:a16="http://schemas.microsoft.com/office/drawing/2014/main" id="{26BFE20B-8DB2-4E0B-8E69-6C8F8ADC683D}"/>
            </a:ext>
          </a:extLst>
        </xdr:cNvPr>
        <xdr:cNvSpPr>
          <a:spLocks noChangeArrowheads="1"/>
        </xdr:cNvSpPr>
      </xdr:nvSpPr>
      <xdr:spPr bwMode="auto">
        <a:xfrm>
          <a:off x="83820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69</xdr:row>
      <xdr:rowOff>57150</xdr:rowOff>
    </xdr:from>
    <xdr:to>
      <xdr:col>31</xdr:col>
      <xdr:colOff>0</xdr:colOff>
      <xdr:row>71</xdr:row>
      <xdr:rowOff>0</xdr:rowOff>
    </xdr:to>
    <xdr:sp macro="" textlink="">
      <xdr:nvSpPr>
        <xdr:cNvPr id="1604" name="AutoShape 46">
          <a:extLst>
            <a:ext uri="{FF2B5EF4-FFF2-40B4-BE49-F238E27FC236}">
              <a16:creationId xmlns:a16="http://schemas.microsoft.com/office/drawing/2014/main" id="{4FEC9E6E-43C9-4CB2-BF8E-55CEF6B3A14F}"/>
            </a:ext>
          </a:extLst>
        </xdr:cNvPr>
        <xdr:cNvSpPr>
          <a:spLocks noChangeArrowheads="1"/>
        </xdr:cNvSpPr>
      </xdr:nvSpPr>
      <xdr:spPr bwMode="auto">
        <a:xfrm>
          <a:off x="89535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69</xdr:row>
      <xdr:rowOff>57150</xdr:rowOff>
    </xdr:from>
    <xdr:to>
      <xdr:col>33</xdr:col>
      <xdr:colOff>0</xdr:colOff>
      <xdr:row>71</xdr:row>
      <xdr:rowOff>0</xdr:rowOff>
    </xdr:to>
    <xdr:sp macro="" textlink="">
      <xdr:nvSpPr>
        <xdr:cNvPr id="1605" name="AutoShape 46">
          <a:extLst>
            <a:ext uri="{FF2B5EF4-FFF2-40B4-BE49-F238E27FC236}">
              <a16:creationId xmlns:a16="http://schemas.microsoft.com/office/drawing/2014/main" id="{5D926653-E43C-418E-A593-198C82984E31}"/>
            </a:ext>
          </a:extLst>
        </xdr:cNvPr>
        <xdr:cNvSpPr>
          <a:spLocks noChangeArrowheads="1"/>
        </xdr:cNvSpPr>
      </xdr:nvSpPr>
      <xdr:spPr bwMode="auto">
        <a:xfrm>
          <a:off x="952500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69</xdr:row>
      <xdr:rowOff>57150</xdr:rowOff>
    </xdr:from>
    <xdr:to>
      <xdr:col>35</xdr:col>
      <xdr:colOff>0</xdr:colOff>
      <xdr:row>71</xdr:row>
      <xdr:rowOff>0</xdr:rowOff>
    </xdr:to>
    <xdr:sp macro="" textlink="">
      <xdr:nvSpPr>
        <xdr:cNvPr id="1606" name="AutoShape 46">
          <a:extLst>
            <a:ext uri="{FF2B5EF4-FFF2-40B4-BE49-F238E27FC236}">
              <a16:creationId xmlns:a16="http://schemas.microsoft.com/office/drawing/2014/main" id="{5213BB20-FA3C-412C-9131-7A30E2EB032E}"/>
            </a:ext>
          </a:extLst>
        </xdr:cNvPr>
        <xdr:cNvSpPr>
          <a:spLocks noChangeArrowheads="1"/>
        </xdr:cNvSpPr>
      </xdr:nvSpPr>
      <xdr:spPr bwMode="auto">
        <a:xfrm>
          <a:off x="100965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69</xdr:row>
      <xdr:rowOff>57150</xdr:rowOff>
    </xdr:from>
    <xdr:to>
      <xdr:col>37</xdr:col>
      <xdr:colOff>0</xdr:colOff>
      <xdr:row>71</xdr:row>
      <xdr:rowOff>0</xdr:rowOff>
    </xdr:to>
    <xdr:sp macro="" textlink="">
      <xdr:nvSpPr>
        <xdr:cNvPr id="1607" name="AutoShape 46">
          <a:extLst>
            <a:ext uri="{FF2B5EF4-FFF2-40B4-BE49-F238E27FC236}">
              <a16:creationId xmlns:a16="http://schemas.microsoft.com/office/drawing/2014/main" id="{6349E1A2-F4FD-4014-80EB-1A8D73F90077}"/>
            </a:ext>
          </a:extLst>
        </xdr:cNvPr>
        <xdr:cNvSpPr>
          <a:spLocks noChangeArrowheads="1"/>
        </xdr:cNvSpPr>
      </xdr:nvSpPr>
      <xdr:spPr bwMode="auto">
        <a:xfrm>
          <a:off x="1066800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69</xdr:row>
      <xdr:rowOff>57150</xdr:rowOff>
    </xdr:from>
    <xdr:to>
      <xdr:col>39</xdr:col>
      <xdr:colOff>0</xdr:colOff>
      <xdr:row>71</xdr:row>
      <xdr:rowOff>0</xdr:rowOff>
    </xdr:to>
    <xdr:sp macro="" textlink="">
      <xdr:nvSpPr>
        <xdr:cNvPr id="1608" name="AutoShape 46">
          <a:extLst>
            <a:ext uri="{FF2B5EF4-FFF2-40B4-BE49-F238E27FC236}">
              <a16:creationId xmlns:a16="http://schemas.microsoft.com/office/drawing/2014/main" id="{87184922-A229-4995-BCD7-641C7CA48390}"/>
            </a:ext>
          </a:extLst>
        </xdr:cNvPr>
        <xdr:cNvSpPr>
          <a:spLocks noChangeArrowheads="1"/>
        </xdr:cNvSpPr>
      </xdr:nvSpPr>
      <xdr:spPr bwMode="auto">
        <a:xfrm>
          <a:off x="112395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69</xdr:row>
      <xdr:rowOff>57150</xdr:rowOff>
    </xdr:from>
    <xdr:to>
      <xdr:col>41</xdr:col>
      <xdr:colOff>0</xdr:colOff>
      <xdr:row>71</xdr:row>
      <xdr:rowOff>0</xdr:rowOff>
    </xdr:to>
    <xdr:sp macro="" textlink="">
      <xdr:nvSpPr>
        <xdr:cNvPr id="1609" name="AutoShape 46">
          <a:extLst>
            <a:ext uri="{FF2B5EF4-FFF2-40B4-BE49-F238E27FC236}">
              <a16:creationId xmlns:a16="http://schemas.microsoft.com/office/drawing/2014/main" id="{143978B8-C389-4928-AE7D-DC53DA4FCFE7}"/>
            </a:ext>
          </a:extLst>
        </xdr:cNvPr>
        <xdr:cNvSpPr>
          <a:spLocks noChangeArrowheads="1"/>
        </xdr:cNvSpPr>
      </xdr:nvSpPr>
      <xdr:spPr bwMode="auto">
        <a:xfrm>
          <a:off x="118110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69</xdr:row>
      <xdr:rowOff>57150</xdr:rowOff>
    </xdr:from>
    <xdr:to>
      <xdr:col>43</xdr:col>
      <xdr:colOff>0</xdr:colOff>
      <xdr:row>71</xdr:row>
      <xdr:rowOff>0</xdr:rowOff>
    </xdr:to>
    <xdr:sp macro="" textlink="">
      <xdr:nvSpPr>
        <xdr:cNvPr id="1610" name="AutoShape 46">
          <a:extLst>
            <a:ext uri="{FF2B5EF4-FFF2-40B4-BE49-F238E27FC236}">
              <a16:creationId xmlns:a16="http://schemas.microsoft.com/office/drawing/2014/main" id="{A6FB970C-D69A-4E7A-89E5-6E1BD55E6287}"/>
            </a:ext>
          </a:extLst>
        </xdr:cNvPr>
        <xdr:cNvSpPr>
          <a:spLocks noChangeArrowheads="1"/>
        </xdr:cNvSpPr>
      </xdr:nvSpPr>
      <xdr:spPr bwMode="auto">
        <a:xfrm>
          <a:off x="123825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69</xdr:row>
      <xdr:rowOff>57150</xdr:rowOff>
    </xdr:from>
    <xdr:to>
      <xdr:col>45</xdr:col>
      <xdr:colOff>0</xdr:colOff>
      <xdr:row>71</xdr:row>
      <xdr:rowOff>0</xdr:rowOff>
    </xdr:to>
    <xdr:sp macro="" textlink="">
      <xdr:nvSpPr>
        <xdr:cNvPr id="1611" name="AutoShape 46">
          <a:extLst>
            <a:ext uri="{FF2B5EF4-FFF2-40B4-BE49-F238E27FC236}">
              <a16:creationId xmlns:a16="http://schemas.microsoft.com/office/drawing/2014/main" id="{185CD31A-50C0-4D0D-9017-F76B48772AF9}"/>
            </a:ext>
          </a:extLst>
        </xdr:cNvPr>
        <xdr:cNvSpPr>
          <a:spLocks noChangeArrowheads="1"/>
        </xdr:cNvSpPr>
      </xdr:nvSpPr>
      <xdr:spPr bwMode="auto">
        <a:xfrm>
          <a:off x="129540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69</xdr:row>
      <xdr:rowOff>57150</xdr:rowOff>
    </xdr:from>
    <xdr:to>
      <xdr:col>11</xdr:col>
      <xdr:colOff>0</xdr:colOff>
      <xdr:row>71</xdr:row>
      <xdr:rowOff>0</xdr:rowOff>
    </xdr:to>
    <xdr:sp macro="" textlink="">
      <xdr:nvSpPr>
        <xdr:cNvPr id="1612" name="AutoShape 46">
          <a:extLst>
            <a:ext uri="{FF2B5EF4-FFF2-40B4-BE49-F238E27FC236}">
              <a16:creationId xmlns:a16="http://schemas.microsoft.com/office/drawing/2014/main" id="{B57730B8-130D-43F0-AA50-58A66A03F891}"/>
            </a:ext>
          </a:extLst>
        </xdr:cNvPr>
        <xdr:cNvSpPr>
          <a:spLocks noChangeArrowheads="1"/>
        </xdr:cNvSpPr>
      </xdr:nvSpPr>
      <xdr:spPr bwMode="auto">
        <a:xfrm>
          <a:off x="318135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69</xdr:row>
      <xdr:rowOff>57150</xdr:rowOff>
    </xdr:from>
    <xdr:to>
      <xdr:col>13</xdr:col>
      <xdr:colOff>0</xdr:colOff>
      <xdr:row>71</xdr:row>
      <xdr:rowOff>0</xdr:rowOff>
    </xdr:to>
    <xdr:sp macro="" textlink="">
      <xdr:nvSpPr>
        <xdr:cNvPr id="1613" name="AutoShape 46">
          <a:extLst>
            <a:ext uri="{FF2B5EF4-FFF2-40B4-BE49-F238E27FC236}">
              <a16:creationId xmlns:a16="http://schemas.microsoft.com/office/drawing/2014/main" id="{28F618AF-8161-42F3-8CA5-447E23268045}"/>
            </a:ext>
          </a:extLst>
        </xdr:cNvPr>
        <xdr:cNvSpPr>
          <a:spLocks noChangeArrowheads="1"/>
        </xdr:cNvSpPr>
      </xdr:nvSpPr>
      <xdr:spPr bwMode="auto">
        <a:xfrm>
          <a:off x="375285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69</xdr:row>
      <xdr:rowOff>57150</xdr:rowOff>
    </xdr:from>
    <xdr:to>
      <xdr:col>15</xdr:col>
      <xdr:colOff>0</xdr:colOff>
      <xdr:row>71</xdr:row>
      <xdr:rowOff>0</xdr:rowOff>
    </xdr:to>
    <xdr:sp macro="" textlink="">
      <xdr:nvSpPr>
        <xdr:cNvPr id="1614" name="AutoShape 46">
          <a:extLst>
            <a:ext uri="{FF2B5EF4-FFF2-40B4-BE49-F238E27FC236}">
              <a16:creationId xmlns:a16="http://schemas.microsoft.com/office/drawing/2014/main" id="{01FB2EC0-8A9C-4B8F-80EE-B95440C4B89A}"/>
            </a:ext>
          </a:extLst>
        </xdr:cNvPr>
        <xdr:cNvSpPr>
          <a:spLocks noChangeArrowheads="1"/>
        </xdr:cNvSpPr>
      </xdr:nvSpPr>
      <xdr:spPr bwMode="auto">
        <a:xfrm>
          <a:off x="43243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69</xdr:row>
      <xdr:rowOff>57150</xdr:rowOff>
    </xdr:from>
    <xdr:to>
      <xdr:col>9</xdr:col>
      <xdr:colOff>0</xdr:colOff>
      <xdr:row>71</xdr:row>
      <xdr:rowOff>0</xdr:rowOff>
    </xdr:to>
    <xdr:sp macro="" textlink="">
      <xdr:nvSpPr>
        <xdr:cNvPr id="1615" name="AutoShape 46">
          <a:extLst>
            <a:ext uri="{FF2B5EF4-FFF2-40B4-BE49-F238E27FC236}">
              <a16:creationId xmlns:a16="http://schemas.microsoft.com/office/drawing/2014/main" id="{6AEDF004-2D37-4497-91E9-662FB464FD5D}"/>
            </a:ext>
          </a:extLst>
        </xdr:cNvPr>
        <xdr:cNvSpPr>
          <a:spLocks noChangeArrowheads="1"/>
        </xdr:cNvSpPr>
      </xdr:nvSpPr>
      <xdr:spPr bwMode="auto">
        <a:xfrm>
          <a:off x="2409825" y="13249275"/>
          <a:ext cx="48577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69</xdr:row>
      <xdr:rowOff>57150</xdr:rowOff>
    </xdr:from>
    <xdr:to>
      <xdr:col>7</xdr:col>
      <xdr:colOff>0</xdr:colOff>
      <xdr:row>71</xdr:row>
      <xdr:rowOff>0</xdr:rowOff>
    </xdr:to>
    <xdr:sp macro="" textlink="">
      <xdr:nvSpPr>
        <xdr:cNvPr id="1616" name="AutoShape 46">
          <a:extLst>
            <a:ext uri="{FF2B5EF4-FFF2-40B4-BE49-F238E27FC236}">
              <a16:creationId xmlns:a16="http://schemas.microsoft.com/office/drawing/2014/main" id="{89637E46-330B-4BC8-9A19-094EEF386AC5}"/>
            </a:ext>
          </a:extLst>
        </xdr:cNvPr>
        <xdr:cNvSpPr>
          <a:spLocks noChangeArrowheads="1"/>
        </xdr:cNvSpPr>
      </xdr:nvSpPr>
      <xdr:spPr bwMode="auto">
        <a:xfrm>
          <a:off x="1819275" y="13249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69</xdr:row>
      <xdr:rowOff>57150</xdr:rowOff>
    </xdr:from>
    <xdr:to>
      <xdr:col>5</xdr:col>
      <xdr:colOff>0</xdr:colOff>
      <xdr:row>71</xdr:row>
      <xdr:rowOff>0</xdr:rowOff>
    </xdr:to>
    <xdr:sp macro="" textlink="">
      <xdr:nvSpPr>
        <xdr:cNvPr id="1617" name="AutoShape 46">
          <a:extLst>
            <a:ext uri="{FF2B5EF4-FFF2-40B4-BE49-F238E27FC236}">
              <a16:creationId xmlns:a16="http://schemas.microsoft.com/office/drawing/2014/main" id="{CF55016C-82AF-4102-BB19-A125EA46A1BD}"/>
            </a:ext>
          </a:extLst>
        </xdr:cNvPr>
        <xdr:cNvSpPr>
          <a:spLocks noChangeArrowheads="1"/>
        </xdr:cNvSpPr>
      </xdr:nvSpPr>
      <xdr:spPr bwMode="auto">
        <a:xfrm>
          <a:off x="1095375" y="13249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69</xdr:row>
      <xdr:rowOff>57150</xdr:rowOff>
    </xdr:from>
    <xdr:to>
      <xdr:col>3</xdr:col>
      <xdr:colOff>0</xdr:colOff>
      <xdr:row>71</xdr:row>
      <xdr:rowOff>0</xdr:rowOff>
    </xdr:to>
    <xdr:sp macro="" textlink="">
      <xdr:nvSpPr>
        <xdr:cNvPr id="1618" name="AutoShape 46">
          <a:extLst>
            <a:ext uri="{FF2B5EF4-FFF2-40B4-BE49-F238E27FC236}">
              <a16:creationId xmlns:a16="http://schemas.microsoft.com/office/drawing/2014/main" id="{6968CCDA-6454-49DF-B9ED-4558AF9932DC}"/>
            </a:ext>
          </a:extLst>
        </xdr:cNvPr>
        <xdr:cNvSpPr>
          <a:spLocks noChangeArrowheads="1"/>
        </xdr:cNvSpPr>
      </xdr:nvSpPr>
      <xdr:spPr bwMode="auto">
        <a:xfrm>
          <a:off x="523875"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80</xdr:row>
      <xdr:rowOff>104775</xdr:rowOff>
    </xdr:from>
    <xdr:to>
      <xdr:col>6</xdr:col>
      <xdr:colOff>0</xdr:colOff>
      <xdr:row>81</xdr:row>
      <xdr:rowOff>19050</xdr:rowOff>
    </xdr:to>
    <xdr:grpSp>
      <xdr:nvGrpSpPr>
        <xdr:cNvPr id="1619" name="Group 1008">
          <a:extLst>
            <a:ext uri="{FF2B5EF4-FFF2-40B4-BE49-F238E27FC236}">
              <a16:creationId xmlns:a16="http://schemas.microsoft.com/office/drawing/2014/main" id="{45790824-167B-4E27-BB0A-02EC12365635}"/>
            </a:ext>
          </a:extLst>
        </xdr:cNvPr>
        <xdr:cNvGrpSpPr>
          <a:grpSpLocks/>
        </xdr:cNvGrpSpPr>
      </xdr:nvGrpSpPr>
      <xdr:grpSpPr bwMode="auto">
        <a:xfrm>
          <a:off x="1897224" y="16270061"/>
          <a:ext cx="0" cy="108662"/>
          <a:chOff x="5475762" y="47760700"/>
          <a:chExt cx="314325" cy="230209"/>
        </a:xfrm>
      </xdr:grpSpPr>
      <xdr:cxnSp macro="">
        <xdr:nvCxnSpPr>
          <xdr:cNvPr id="1620" name="Straight Connector 1619">
            <a:extLst>
              <a:ext uri="{FF2B5EF4-FFF2-40B4-BE49-F238E27FC236}">
                <a16:creationId xmlns:a16="http://schemas.microsoft.com/office/drawing/2014/main" id="{75BF7156-DA49-165D-E978-6550ECB087C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21" name="Straight Connector 529">
            <a:extLst>
              <a:ext uri="{FF2B5EF4-FFF2-40B4-BE49-F238E27FC236}">
                <a16:creationId xmlns:a16="http://schemas.microsoft.com/office/drawing/2014/main" id="{3EEC58C9-1DC2-78BC-A85A-5816A1EBDDB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22" name="Straight Connector 531">
            <a:extLst>
              <a:ext uri="{FF2B5EF4-FFF2-40B4-BE49-F238E27FC236}">
                <a16:creationId xmlns:a16="http://schemas.microsoft.com/office/drawing/2014/main" id="{368733FF-BB60-AFD0-FFAA-DEFCE0A32D0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23" name="Straight Connector 533">
            <a:extLst>
              <a:ext uri="{FF2B5EF4-FFF2-40B4-BE49-F238E27FC236}">
                <a16:creationId xmlns:a16="http://schemas.microsoft.com/office/drawing/2014/main" id="{FAB07650-C8D1-105D-C8B7-E37EFA323FC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24" name="Straight Connector 535">
            <a:extLst>
              <a:ext uri="{FF2B5EF4-FFF2-40B4-BE49-F238E27FC236}">
                <a16:creationId xmlns:a16="http://schemas.microsoft.com/office/drawing/2014/main" id="{0ADA7320-03AE-A739-F3D0-B9E7CC93B6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25" name="Straight Connector 537">
            <a:extLst>
              <a:ext uri="{FF2B5EF4-FFF2-40B4-BE49-F238E27FC236}">
                <a16:creationId xmlns:a16="http://schemas.microsoft.com/office/drawing/2014/main" id="{DDF0AE8E-32B3-D2B1-F819-3A52EFF1711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26" name="Group 1008">
          <a:extLst>
            <a:ext uri="{FF2B5EF4-FFF2-40B4-BE49-F238E27FC236}">
              <a16:creationId xmlns:a16="http://schemas.microsoft.com/office/drawing/2014/main" id="{34D06ACE-0A62-4284-B253-0205BA45EF66}"/>
            </a:ext>
          </a:extLst>
        </xdr:cNvPr>
        <xdr:cNvGrpSpPr>
          <a:grpSpLocks/>
        </xdr:cNvGrpSpPr>
      </xdr:nvGrpSpPr>
      <xdr:grpSpPr bwMode="auto">
        <a:xfrm>
          <a:off x="1897224" y="16270061"/>
          <a:ext cx="0" cy="108662"/>
          <a:chOff x="5475762" y="47760700"/>
          <a:chExt cx="314325" cy="230209"/>
        </a:xfrm>
      </xdr:grpSpPr>
      <xdr:cxnSp macro="">
        <xdr:nvCxnSpPr>
          <xdr:cNvPr id="1627" name="Straight Connector 1626">
            <a:extLst>
              <a:ext uri="{FF2B5EF4-FFF2-40B4-BE49-F238E27FC236}">
                <a16:creationId xmlns:a16="http://schemas.microsoft.com/office/drawing/2014/main" id="{E16CA342-F7C4-F5A2-4130-40A2158D08F6}"/>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28" name="Straight Connector 529">
            <a:extLst>
              <a:ext uri="{FF2B5EF4-FFF2-40B4-BE49-F238E27FC236}">
                <a16:creationId xmlns:a16="http://schemas.microsoft.com/office/drawing/2014/main" id="{AC33F525-9752-205E-4D3B-9324C196E26D}"/>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629" name="Straight Connector 531">
            <a:extLst>
              <a:ext uri="{FF2B5EF4-FFF2-40B4-BE49-F238E27FC236}">
                <a16:creationId xmlns:a16="http://schemas.microsoft.com/office/drawing/2014/main" id="{5063B063-DA84-934C-EF42-3041BA68902E}"/>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630" name="Straight Connector 533">
            <a:extLst>
              <a:ext uri="{FF2B5EF4-FFF2-40B4-BE49-F238E27FC236}">
                <a16:creationId xmlns:a16="http://schemas.microsoft.com/office/drawing/2014/main" id="{D65EE565-FE1D-E633-2596-F89623265E28}"/>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631" name="Straight Connector 535">
            <a:extLst>
              <a:ext uri="{FF2B5EF4-FFF2-40B4-BE49-F238E27FC236}">
                <a16:creationId xmlns:a16="http://schemas.microsoft.com/office/drawing/2014/main" id="{82DC887A-5F0F-E60D-9F32-B21DBEAB06F2}"/>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632" name="Straight Connector 537">
            <a:extLst>
              <a:ext uri="{FF2B5EF4-FFF2-40B4-BE49-F238E27FC236}">
                <a16:creationId xmlns:a16="http://schemas.microsoft.com/office/drawing/2014/main" id="{9AF63293-30DB-9B0D-50C6-EA574B43229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133350</xdr:rowOff>
    </xdr:from>
    <xdr:to>
      <xdr:col>6</xdr:col>
      <xdr:colOff>0</xdr:colOff>
      <xdr:row>81</xdr:row>
      <xdr:rowOff>47625</xdr:rowOff>
    </xdr:to>
    <xdr:grpSp>
      <xdr:nvGrpSpPr>
        <xdr:cNvPr id="1633" name="Group 1008">
          <a:extLst>
            <a:ext uri="{FF2B5EF4-FFF2-40B4-BE49-F238E27FC236}">
              <a16:creationId xmlns:a16="http://schemas.microsoft.com/office/drawing/2014/main" id="{04893577-E2F1-4239-A585-E7D747C0E0D0}"/>
            </a:ext>
          </a:extLst>
        </xdr:cNvPr>
        <xdr:cNvGrpSpPr>
          <a:grpSpLocks/>
        </xdr:cNvGrpSpPr>
      </xdr:nvGrpSpPr>
      <xdr:grpSpPr bwMode="auto">
        <a:xfrm>
          <a:off x="1897224" y="16298636"/>
          <a:ext cx="0" cy="108662"/>
          <a:chOff x="5475762" y="47760700"/>
          <a:chExt cx="314325" cy="230209"/>
        </a:xfrm>
      </xdr:grpSpPr>
      <xdr:cxnSp macro="">
        <xdr:nvCxnSpPr>
          <xdr:cNvPr id="1634" name="Straight Connector 1633">
            <a:extLst>
              <a:ext uri="{FF2B5EF4-FFF2-40B4-BE49-F238E27FC236}">
                <a16:creationId xmlns:a16="http://schemas.microsoft.com/office/drawing/2014/main" id="{AAF4544D-6A87-3B6B-6E2D-63DC4E172AC1}"/>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35" name="Straight Connector 529">
            <a:extLst>
              <a:ext uri="{FF2B5EF4-FFF2-40B4-BE49-F238E27FC236}">
                <a16:creationId xmlns:a16="http://schemas.microsoft.com/office/drawing/2014/main" id="{BB2CCA6E-F9E3-E997-6354-A575F0E0D072}"/>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636" name="Straight Connector 531">
            <a:extLst>
              <a:ext uri="{FF2B5EF4-FFF2-40B4-BE49-F238E27FC236}">
                <a16:creationId xmlns:a16="http://schemas.microsoft.com/office/drawing/2014/main" id="{2B3249C8-6C7C-F14F-C9F8-A43A251F705A}"/>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637" name="Straight Connector 533">
            <a:extLst>
              <a:ext uri="{FF2B5EF4-FFF2-40B4-BE49-F238E27FC236}">
                <a16:creationId xmlns:a16="http://schemas.microsoft.com/office/drawing/2014/main" id="{1BF0B466-9A28-D4EE-96B2-DA32EC6C50A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638" name="Straight Connector 535">
            <a:extLst>
              <a:ext uri="{FF2B5EF4-FFF2-40B4-BE49-F238E27FC236}">
                <a16:creationId xmlns:a16="http://schemas.microsoft.com/office/drawing/2014/main" id="{0D84449C-EE75-7487-9235-7E1E8E8295A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639" name="Straight Connector 537">
            <a:extLst>
              <a:ext uri="{FF2B5EF4-FFF2-40B4-BE49-F238E27FC236}">
                <a16:creationId xmlns:a16="http://schemas.microsoft.com/office/drawing/2014/main" id="{03A73CCE-5BF2-BDA5-DB56-17564C117FFC}"/>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133350</xdr:rowOff>
    </xdr:from>
    <xdr:to>
      <xdr:col>6</xdr:col>
      <xdr:colOff>0</xdr:colOff>
      <xdr:row>81</xdr:row>
      <xdr:rowOff>57150</xdr:rowOff>
    </xdr:to>
    <xdr:grpSp>
      <xdr:nvGrpSpPr>
        <xdr:cNvPr id="1640" name="Group 1008">
          <a:extLst>
            <a:ext uri="{FF2B5EF4-FFF2-40B4-BE49-F238E27FC236}">
              <a16:creationId xmlns:a16="http://schemas.microsoft.com/office/drawing/2014/main" id="{BE2F2C9C-8354-4639-82F1-DAD9285C1EF0}"/>
            </a:ext>
          </a:extLst>
        </xdr:cNvPr>
        <xdr:cNvGrpSpPr>
          <a:grpSpLocks/>
        </xdr:cNvGrpSpPr>
      </xdr:nvGrpSpPr>
      <xdr:grpSpPr bwMode="auto">
        <a:xfrm>
          <a:off x="1897224" y="16298636"/>
          <a:ext cx="0" cy="118187"/>
          <a:chOff x="5475762" y="47760700"/>
          <a:chExt cx="314325" cy="230209"/>
        </a:xfrm>
      </xdr:grpSpPr>
      <xdr:cxnSp macro="">
        <xdr:nvCxnSpPr>
          <xdr:cNvPr id="1641" name="Straight Connector 1640">
            <a:extLst>
              <a:ext uri="{FF2B5EF4-FFF2-40B4-BE49-F238E27FC236}">
                <a16:creationId xmlns:a16="http://schemas.microsoft.com/office/drawing/2014/main" id="{D28B0CD9-FD88-683D-1F56-4100F0133CB9}"/>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42" name="Straight Connector 529">
            <a:extLst>
              <a:ext uri="{FF2B5EF4-FFF2-40B4-BE49-F238E27FC236}">
                <a16:creationId xmlns:a16="http://schemas.microsoft.com/office/drawing/2014/main" id="{9AAB9317-2143-2860-C687-E9990971983C}"/>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643" name="Straight Connector 531">
            <a:extLst>
              <a:ext uri="{FF2B5EF4-FFF2-40B4-BE49-F238E27FC236}">
                <a16:creationId xmlns:a16="http://schemas.microsoft.com/office/drawing/2014/main" id="{F471C962-19A2-7A5D-70CF-255477CD1C4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644" name="Straight Connector 533">
            <a:extLst>
              <a:ext uri="{FF2B5EF4-FFF2-40B4-BE49-F238E27FC236}">
                <a16:creationId xmlns:a16="http://schemas.microsoft.com/office/drawing/2014/main" id="{D8DC27ED-AC55-8A80-673C-59C8276290FC}"/>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645" name="Straight Connector 535">
            <a:extLst>
              <a:ext uri="{FF2B5EF4-FFF2-40B4-BE49-F238E27FC236}">
                <a16:creationId xmlns:a16="http://schemas.microsoft.com/office/drawing/2014/main" id="{27A9A53E-60A9-C445-C8AD-EB70397A7B09}"/>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646" name="Straight Connector 537">
            <a:extLst>
              <a:ext uri="{FF2B5EF4-FFF2-40B4-BE49-F238E27FC236}">
                <a16:creationId xmlns:a16="http://schemas.microsoft.com/office/drawing/2014/main" id="{9A63536D-2405-B735-4448-7779A9645809}"/>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47" name="Group 1008">
          <a:extLst>
            <a:ext uri="{FF2B5EF4-FFF2-40B4-BE49-F238E27FC236}">
              <a16:creationId xmlns:a16="http://schemas.microsoft.com/office/drawing/2014/main" id="{D806294C-5AB0-4F9D-989B-DE2B58777361}"/>
            </a:ext>
          </a:extLst>
        </xdr:cNvPr>
        <xdr:cNvGrpSpPr>
          <a:grpSpLocks/>
        </xdr:cNvGrpSpPr>
      </xdr:nvGrpSpPr>
      <xdr:grpSpPr bwMode="auto">
        <a:xfrm>
          <a:off x="1897224" y="16270061"/>
          <a:ext cx="0" cy="108662"/>
          <a:chOff x="5475762" y="47760700"/>
          <a:chExt cx="314325" cy="230209"/>
        </a:xfrm>
      </xdr:grpSpPr>
      <xdr:cxnSp macro="">
        <xdr:nvCxnSpPr>
          <xdr:cNvPr id="1648" name="Straight Connector 1647">
            <a:extLst>
              <a:ext uri="{FF2B5EF4-FFF2-40B4-BE49-F238E27FC236}">
                <a16:creationId xmlns:a16="http://schemas.microsoft.com/office/drawing/2014/main" id="{7C2E56FC-C6CB-4DE4-751A-A7D06608C03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49" name="Straight Connector 529">
            <a:extLst>
              <a:ext uri="{FF2B5EF4-FFF2-40B4-BE49-F238E27FC236}">
                <a16:creationId xmlns:a16="http://schemas.microsoft.com/office/drawing/2014/main" id="{7F072C99-296B-F32D-5173-03B5B4F67C6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50" name="Straight Connector 531">
            <a:extLst>
              <a:ext uri="{FF2B5EF4-FFF2-40B4-BE49-F238E27FC236}">
                <a16:creationId xmlns:a16="http://schemas.microsoft.com/office/drawing/2014/main" id="{6F2E3900-C5D2-9925-140F-2582EBB8442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51" name="Straight Connector 533">
            <a:extLst>
              <a:ext uri="{FF2B5EF4-FFF2-40B4-BE49-F238E27FC236}">
                <a16:creationId xmlns:a16="http://schemas.microsoft.com/office/drawing/2014/main" id="{DF1073EC-FA41-D786-DAD4-5E6D76F6311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52" name="Straight Connector 535">
            <a:extLst>
              <a:ext uri="{FF2B5EF4-FFF2-40B4-BE49-F238E27FC236}">
                <a16:creationId xmlns:a16="http://schemas.microsoft.com/office/drawing/2014/main" id="{1E76646C-1CC4-AF6B-3A06-1BA51AF884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53" name="Straight Connector 537">
            <a:extLst>
              <a:ext uri="{FF2B5EF4-FFF2-40B4-BE49-F238E27FC236}">
                <a16:creationId xmlns:a16="http://schemas.microsoft.com/office/drawing/2014/main" id="{DB1088BD-A510-ABF9-54FF-18AEC6F6D37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54" name="Group 1008">
          <a:extLst>
            <a:ext uri="{FF2B5EF4-FFF2-40B4-BE49-F238E27FC236}">
              <a16:creationId xmlns:a16="http://schemas.microsoft.com/office/drawing/2014/main" id="{20EA36ED-669E-4605-A5CE-F3660BD7E44E}"/>
            </a:ext>
          </a:extLst>
        </xdr:cNvPr>
        <xdr:cNvGrpSpPr>
          <a:grpSpLocks/>
        </xdr:cNvGrpSpPr>
      </xdr:nvGrpSpPr>
      <xdr:grpSpPr bwMode="auto">
        <a:xfrm>
          <a:off x="1897224" y="16270061"/>
          <a:ext cx="0" cy="108662"/>
          <a:chOff x="5475762" y="47760700"/>
          <a:chExt cx="314325" cy="230209"/>
        </a:xfrm>
      </xdr:grpSpPr>
      <xdr:cxnSp macro="">
        <xdr:nvCxnSpPr>
          <xdr:cNvPr id="1655" name="Straight Connector 1654">
            <a:extLst>
              <a:ext uri="{FF2B5EF4-FFF2-40B4-BE49-F238E27FC236}">
                <a16:creationId xmlns:a16="http://schemas.microsoft.com/office/drawing/2014/main" id="{D82D13EC-D3DB-C01A-FB64-DD47B458CB9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56" name="Straight Connector 529">
            <a:extLst>
              <a:ext uri="{FF2B5EF4-FFF2-40B4-BE49-F238E27FC236}">
                <a16:creationId xmlns:a16="http://schemas.microsoft.com/office/drawing/2014/main" id="{16C2206E-1ADF-2370-4AFD-D44FFA204E1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57" name="Straight Connector 531">
            <a:extLst>
              <a:ext uri="{FF2B5EF4-FFF2-40B4-BE49-F238E27FC236}">
                <a16:creationId xmlns:a16="http://schemas.microsoft.com/office/drawing/2014/main" id="{0034F2B2-925B-9AEC-00DA-E521988AE3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58" name="Straight Connector 533">
            <a:extLst>
              <a:ext uri="{FF2B5EF4-FFF2-40B4-BE49-F238E27FC236}">
                <a16:creationId xmlns:a16="http://schemas.microsoft.com/office/drawing/2014/main" id="{B45C273E-0620-5B39-9B97-AFC7CE2DA7A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59" name="Straight Connector 535">
            <a:extLst>
              <a:ext uri="{FF2B5EF4-FFF2-40B4-BE49-F238E27FC236}">
                <a16:creationId xmlns:a16="http://schemas.microsoft.com/office/drawing/2014/main" id="{500C02D1-7A65-B014-78E7-49E166EB4BA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60" name="Straight Connector 537">
            <a:extLst>
              <a:ext uri="{FF2B5EF4-FFF2-40B4-BE49-F238E27FC236}">
                <a16:creationId xmlns:a16="http://schemas.microsoft.com/office/drawing/2014/main" id="{DF75E26D-B5D6-E748-BB35-72B1083EF1E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61" name="Group 1008">
          <a:extLst>
            <a:ext uri="{FF2B5EF4-FFF2-40B4-BE49-F238E27FC236}">
              <a16:creationId xmlns:a16="http://schemas.microsoft.com/office/drawing/2014/main" id="{17264920-9927-42D0-8499-92A363DECF1C}"/>
            </a:ext>
          </a:extLst>
        </xdr:cNvPr>
        <xdr:cNvGrpSpPr>
          <a:grpSpLocks/>
        </xdr:cNvGrpSpPr>
      </xdr:nvGrpSpPr>
      <xdr:grpSpPr bwMode="auto">
        <a:xfrm>
          <a:off x="1897224" y="16270061"/>
          <a:ext cx="0" cy="108662"/>
          <a:chOff x="5475762" y="47760700"/>
          <a:chExt cx="314325" cy="230209"/>
        </a:xfrm>
      </xdr:grpSpPr>
      <xdr:cxnSp macro="">
        <xdr:nvCxnSpPr>
          <xdr:cNvPr id="1662" name="Straight Connector 1661">
            <a:extLst>
              <a:ext uri="{FF2B5EF4-FFF2-40B4-BE49-F238E27FC236}">
                <a16:creationId xmlns:a16="http://schemas.microsoft.com/office/drawing/2014/main" id="{E078F505-CFF1-BD84-BE61-39CA3D40487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63" name="Straight Connector 529">
            <a:extLst>
              <a:ext uri="{FF2B5EF4-FFF2-40B4-BE49-F238E27FC236}">
                <a16:creationId xmlns:a16="http://schemas.microsoft.com/office/drawing/2014/main" id="{F223D9CD-3EE3-96FC-0CBC-B09D4771F41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64" name="Straight Connector 531">
            <a:extLst>
              <a:ext uri="{FF2B5EF4-FFF2-40B4-BE49-F238E27FC236}">
                <a16:creationId xmlns:a16="http://schemas.microsoft.com/office/drawing/2014/main" id="{53F35EC9-E06D-6C60-8907-3C62329F320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65" name="Straight Connector 533">
            <a:extLst>
              <a:ext uri="{FF2B5EF4-FFF2-40B4-BE49-F238E27FC236}">
                <a16:creationId xmlns:a16="http://schemas.microsoft.com/office/drawing/2014/main" id="{C77C4F14-44B6-6704-1F00-FA26FC8332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66" name="Straight Connector 535">
            <a:extLst>
              <a:ext uri="{FF2B5EF4-FFF2-40B4-BE49-F238E27FC236}">
                <a16:creationId xmlns:a16="http://schemas.microsoft.com/office/drawing/2014/main" id="{F8C73F0E-31C8-566F-8DE2-4A7F3E8B2A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67" name="Straight Connector 537">
            <a:extLst>
              <a:ext uri="{FF2B5EF4-FFF2-40B4-BE49-F238E27FC236}">
                <a16:creationId xmlns:a16="http://schemas.microsoft.com/office/drawing/2014/main" id="{4E15734C-9089-8EA6-5652-A5E82AC2D57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68" name="Group 1008">
          <a:extLst>
            <a:ext uri="{FF2B5EF4-FFF2-40B4-BE49-F238E27FC236}">
              <a16:creationId xmlns:a16="http://schemas.microsoft.com/office/drawing/2014/main" id="{195B2EEB-05AA-453F-BF39-51CB62219385}"/>
            </a:ext>
          </a:extLst>
        </xdr:cNvPr>
        <xdr:cNvGrpSpPr>
          <a:grpSpLocks/>
        </xdr:cNvGrpSpPr>
      </xdr:nvGrpSpPr>
      <xdr:grpSpPr bwMode="auto">
        <a:xfrm>
          <a:off x="1897224" y="16270061"/>
          <a:ext cx="0" cy="108662"/>
          <a:chOff x="5475762" y="47760700"/>
          <a:chExt cx="314325" cy="230209"/>
        </a:xfrm>
      </xdr:grpSpPr>
      <xdr:cxnSp macro="">
        <xdr:nvCxnSpPr>
          <xdr:cNvPr id="1669" name="Straight Connector 1668">
            <a:extLst>
              <a:ext uri="{FF2B5EF4-FFF2-40B4-BE49-F238E27FC236}">
                <a16:creationId xmlns:a16="http://schemas.microsoft.com/office/drawing/2014/main" id="{FF8F7BD2-2070-10AA-B6A0-7B4D257041B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70" name="Straight Connector 529">
            <a:extLst>
              <a:ext uri="{FF2B5EF4-FFF2-40B4-BE49-F238E27FC236}">
                <a16:creationId xmlns:a16="http://schemas.microsoft.com/office/drawing/2014/main" id="{D75E47D8-4CA9-6E3A-06DA-FF49B4854D1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71" name="Straight Connector 531">
            <a:extLst>
              <a:ext uri="{FF2B5EF4-FFF2-40B4-BE49-F238E27FC236}">
                <a16:creationId xmlns:a16="http://schemas.microsoft.com/office/drawing/2014/main" id="{464246B2-8BC0-97C5-8A25-CBB184855AC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72" name="Straight Connector 533">
            <a:extLst>
              <a:ext uri="{FF2B5EF4-FFF2-40B4-BE49-F238E27FC236}">
                <a16:creationId xmlns:a16="http://schemas.microsoft.com/office/drawing/2014/main" id="{176E7567-7D54-22C2-1FED-37E1F07C1F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73" name="Straight Connector 535">
            <a:extLst>
              <a:ext uri="{FF2B5EF4-FFF2-40B4-BE49-F238E27FC236}">
                <a16:creationId xmlns:a16="http://schemas.microsoft.com/office/drawing/2014/main" id="{10DF3142-099F-F9D5-5285-94856366B18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74" name="Straight Connector 537">
            <a:extLst>
              <a:ext uri="{FF2B5EF4-FFF2-40B4-BE49-F238E27FC236}">
                <a16:creationId xmlns:a16="http://schemas.microsoft.com/office/drawing/2014/main" id="{0B0E135B-3B5B-C7DE-56B5-6CCC99CDA28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75" name="Group 1008">
          <a:extLst>
            <a:ext uri="{FF2B5EF4-FFF2-40B4-BE49-F238E27FC236}">
              <a16:creationId xmlns:a16="http://schemas.microsoft.com/office/drawing/2014/main" id="{1A52A28A-B4B2-4762-894D-C5270A98F267}"/>
            </a:ext>
          </a:extLst>
        </xdr:cNvPr>
        <xdr:cNvGrpSpPr>
          <a:grpSpLocks/>
        </xdr:cNvGrpSpPr>
      </xdr:nvGrpSpPr>
      <xdr:grpSpPr bwMode="auto">
        <a:xfrm>
          <a:off x="1897224" y="16270061"/>
          <a:ext cx="0" cy="108662"/>
          <a:chOff x="5475762" y="47760700"/>
          <a:chExt cx="314325" cy="230209"/>
        </a:xfrm>
      </xdr:grpSpPr>
      <xdr:cxnSp macro="">
        <xdr:nvCxnSpPr>
          <xdr:cNvPr id="1676" name="Straight Connector 1675">
            <a:extLst>
              <a:ext uri="{FF2B5EF4-FFF2-40B4-BE49-F238E27FC236}">
                <a16:creationId xmlns:a16="http://schemas.microsoft.com/office/drawing/2014/main" id="{27CC1648-40B9-F116-1A19-3363FCCB5A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77" name="Straight Connector 529">
            <a:extLst>
              <a:ext uri="{FF2B5EF4-FFF2-40B4-BE49-F238E27FC236}">
                <a16:creationId xmlns:a16="http://schemas.microsoft.com/office/drawing/2014/main" id="{6DEC00C6-9F04-CB93-2B22-F3094B6800F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78" name="Straight Connector 531">
            <a:extLst>
              <a:ext uri="{FF2B5EF4-FFF2-40B4-BE49-F238E27FC236}">
                <a16:creationId xmlns:a16="http://schemas.microsoft.com/office/drawing/2014/main" id="{DA0278AA-1544-8338-8027-617CA1C7716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79" name="Straight Connector 533">
            <a:extLst>
              <a:ext uri="{FF2B5EF4-FFF2-40B4-BE49-F238E27FC236}">
                <a16:creationId xmlns:a16="http://schemas.microsoft.com/office/drawing/2014/main" id="{AD4326EE-85FF-44E5-83E1-26017534FCD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80" name="Straight Connector 535">
            <a:extLst>
              <a:ext uri="{FF2B5EF4-FFF2-40B4-BE49-F238E27FC236}">
                <a16:creationId xmlns:a16="http://schemas.microsoft.com/office/drawing/2014/main" id="{9EE440F7-667B-7807-E2A0-F9B15784319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81" name="Straight Connector 537">
            <a:extLst>
              <a:ext uri="{FF2B5EF4-FFF2-40B4-BE49-F238E27FC236}">
                <a16:creationId xmlns:a16="http://schemas.microsoft.com/office/drawing/2014/main" id="{22CF0CA9-DB0D-B78F-7A8A-FE6B09FA586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82" name="Group 1008">
          <a:extLst>
            <a:ext uri="{FF2B5EF4-FFF2-40B4-BE49-F238E27FC236}">
              <a16:creationId xmlns:a16="http://schemas.microsoft.com/office/drawing/2014/main" id="{6A365CF8-E1B0-4A2F-80A9-AC3EBB35E4B9}"/>
            </a:ext>
          </a:extLst>
        </xdr:cNvPr>
        <xdr:cNvGrpSpPr>
          <a:grpSpLocks/>
        </xdr:cNvGrpSpPr>
      </xdr:nvGrpSpPr>
      <xdr:grpSpPr bwMode="auto">
        <a:xfrm>
          <a:off x="1897224" y="16270061"/>
          <a:ext cx="0" cy="108662"/>
          <a:chOff x="5475762" y="47760700"/>
          <a:chExt cx="314325" cy="230209"/>
        </a:xfrm>
      </xdr:grpSpPr>
      <xdr:cxnSp macro="">
        <xdr:nvCxnSpPr>
          <xdr:cNvPr id="1683" name="Straight Connector 1682">
            <a:extLst>
              <a:ext uri="{FF2B5EF4-FFF2-40B4-BE49-F238E27FC236}">
                <a16:creationId xmlns:a16="http://schemas.microsoft.com/office/drawing/2014/main" id="{F8F8C4F3-0C17-A1BE-4B13-1F2B0671BC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84" name="Straight Connector 529">
            <a:extLst>
              <a:ext uri="{FF2B5EF4-FFF2-40B4-BE49-F238E27FC236}">
                <a16:creationId xmlns:a16="http://schemas.microsoft.com/office/drawing/2014/main" id="{A6820E3A-0ACA-957B-74D6-0317A618CC0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85" name="Straight Connector 531">
            <a:extLst>
              <a:ext uri="{FF2B5EF4-FFF2-40B4-BE49-F238E27FC236}">
                <a16:creationId xmlns:a16="http://schemas.microsoft.com/office/drawing/2014/main" id="{68144AEC-281C-8C04-5FE6-44B6CAE73AE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86" name="Straight Connector 533">
            <a:extLst>
              <a:ext uri="{FF2B5EF4-FFF2-40B4-BE49-F238E27FC236}">
                <a16:creationId xmlns:a16="http://schemas.microsoft.com/office/drawing/2014/main" id="{FA0BCFDF-D6CA-1768-3289-6A41B464E5B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87" name="Straight Connector 535">
            <a:extLst>
              <a:ext uri="{FF2B5EF4-FFF2-40B4-BE49-F238E27FC236}">
                <a16:creationId xmlns:a16="http://schemas.microsoft.com/office/drawing/2014/main" id="{7C799378-A10F-C503-9BBE-0FEB3E03B24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88" name="Straight Connector 537">
            <a:extLst>
              <a:ext uri="{FF2B5EF4-FFF2-40B4-BE49-F238E27FC236}">
                <a16:creationId xmlns:a16="http://schemas.microsoft.com/office/drawing/2014/main" id="{8D2CA01D-225B-721C-5A0B-CEA839443F8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89" name="Group 1008">
          <a:extLst>
            <a:ext uri="{FF2B5EF4-FFF2-40B4-BE49-F238E27FC236}">
              <a16:creationId xmlns:a16="http://schemas.microsoft.com/office/drawing/2014/main" id="{0D070766-1CC9-4349-A75A-9EB980FA99C6}"/>
            </a:ext>
          </a:extLst>
        </xdr:cNvPr>
        <xdr:cNvGrpSpPr>
          <a:grpSpLocks/>
        </xdr:cNvGrpSpPr>
      </xdr:nvGrpSpPr>
      <xdr:grpSpPr bwMode="auto">
        <a:xfrm>
          <a:off x="1897224" y="16270061"/>
          <a:ext cx="0" cy="108662"/>
          <a:chOff x="5475762" y="47760700"/>
          <a:chExt cx="314325" cy="230209"/>
        </a:xfrm>
      </xdr:grpSpPr>
      <xdr:cxnSp macro="">
        <xdr:nvCxnSpPr>
          <xdr:cNvPr id="1690" name="Straight Connector 1689">
            <a:extLst>
              <a:ext uri="{FF2B5EF4-FFF2-40B4-BE49-F238E27FC236}">
                <a16:creationId xmlns:a16="http://schemas.microsoft.com/office/drawing/2014/main" id="{3CAEE328-52B6-FD95-8973-D8E5F0E78A6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91" name="Straight Connector 529">
            <a:extLst>
              <a:ext uri="{FF2B5EF4-FFF2-40B4-BE49-F238E27FC236}">
                <a16:creationId xmlns:a16="http://schemas.microsoft.com/office/drawing/2014/main" id="{84052B28-0727-011B-68D7-254198A528E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92" name="Straight Connector 531">
            <a:extLst>
              <a:ext uri="{FF2B5EF4-FFF2-40B4-BE49-F238E27FC236}">
                <a16:creationId xmlns:a16="http://schemas.microsoft.com/office/drawing/2014/main" id="{71FBBF42-7642-DE37-2B5F-578CCA11665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93" name="Straight Connector 533">
            <a:extLst>
              <a:ext uri="{FF2B5EF4-FFF2-40B4-BE49-F238E27FC236}">
                <a16:creationId xmlns:a16="http://schemas.microsoft.com/office/drawing/2014/main" id="{0574A790-F042-D7C5-94B7-474D6819FC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94" name="Straight Connector 535">
            <a:extLst>
              <a:ext uri="{FF2B5EF4-FFF2-40B4-BE49-F238E27FC236}">
                <a16:creationId xmlns:a16="http://schemas.microsoft.com/office/drawing/2014/main" id="{5DD08D66-EDC6-BEDF-E1A8-ECC15E7277D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95" name="Straight Connector 537">
            <a:extLst>
              <a:ext uri="{FF2B5EF4-FFF2-40B4-BE49-F238E27FC236}">
                <a16:creationId xmlns:a16="http://schemas.microsoft.com/office/drawing/2014/main" id="{11FDBA09-A7C8-4FD9-2CC7-6C90B5E91D0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96" name="Group 1008">
          <a:extLst>
            <a:ext uri="{FF2B5EF4-FFF2-40B4-BE49-F238E27FC236}">
              <a16:creationId xmlns:a16="http://schemas.microsoft.com/office/drawing/2014/main" id="{2818E53C-15F0-4C94-BBD6-EAD06E607E16}"/>
            </a:ext>
          </a:extLst>
        </xdr:cNvPr>
        <xdr:cNvGrpSpPr>
          <a:grpSpLocks/>
        </xdr:cNvGrpSpPr>
      </xdr:nvGrpSpPr>
      <xdr:grpSpPr bwMode="auto">
        <a:xfrm>
          <a:off x="1897224" y="16270061"/>
          <a:ext cx="0" cy="108662"/>
          <a:chOff x="5475762" y="47760700"/>
          <a:chExt cx="314325" cy="230209"/>
        </a:xfrm>
      </xdr:grpSpPr>
      <xdr:cxnSp macro="">
        <xdr:nvCxnSpPr>
          <xdr:cNvPr id="1697" name="Straight Connector 1696">
            <a:extLst>
              <a:ext uri="{FF2B5EF4-FFF2-40B4-BE49-F238E27FC236}">
                <a16:creationId xmlns:a16="http://schemas.microsoft.com/office/drawing/2014/main" id="{F10DED29-0036-62E1-1FF8-30812B57567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98" name="Straight Connector 529">
            <a:extLst>
              <a:ext uri="{FF2B5EF4-FFF2-40B4-BE49-F238E27FC236}">
                <a16:creationId xmlns:a16="http://schemas.microsoft.com/office/drawing/2014/main" id="{EF071BA0-727A-52FD-A7E5-F9FA8B0F1C1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99" name="Straight Connector 531">
            <a:extLst>
              <a:ext uri="{FF2B5EF4-FFF2-40B4-BE49-F238E27FC236}">
                <a16:creationId xmlns:a16="http://schemas.microsoft.com/office/drawing/2014/main" id="{5D95C927-1646-795E-4D27-7CD8AA4F6D7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00" name="Straight Connector 533">
            <a:extLst>
              <a:ext uri="{FF2B5EF4-FFF2-40B4-BE49-F238E27FC236}">
                <a16:creationId xmlns:a16="http://schemas.microsoft.com/office/drawing/2014/main" id="{EEAA3708-42F8-0331-D0A3-D4AB77E569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1" name="Straight Connector 535">
            <a:extLst>
              <a:ext uri="{FF2B5EF4-FFF2-40B4-BE49-F238E27FC236}">
                <a16:creationId xmlns:a16="http://schemas.microsoft.com/office/drawing/2014/main" id="{EDAF29E3-171D-4706-2645-9C1FC773652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2" name="Straight Connector 537">
            <a:extLst>
              <a:ext uri="{FF2B5EF4-FFF2-40B4-BE49-F238E27FC236}">
                <a16:creationId xmlns:a16="http://schemas.microsoft.com/office/drawing/2014/main" id="{D06E1C59-4513-0A9C-FE8E-47F2A19C289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03" name="Group 1008">
          <a:extLst>
            <a:ext uri="{FF2B5EF4-FFF2-40B4-BE49-F238E27FC236}">
              <a16:creationId xmlns:a16="http://schemas.microsoft.com/office/drawing/2014/main" id="{E7FA06DE-339A-4553-8125-B72B3662556B}"/>
            </a:ext>
          </a:extLst>
        </xdr:cNvPr>
        <xdr:cNvGrpSpPr>
          <a:grpSpLocks/>
        </xdr:cNvGrpSpPr>
      </xdr:nvGrpSpPr>
      <xdr:grpSpPr bwMode="auto">
        <a:xfrm>
          <a:off x="1897224" y="16270061"/>
          <a:ext cx="0" cy="108662"/>
          <a:chOff x="5475762" y="47760700"/>
          <a:chExt cx="314325" cy="230209"/>
        </a:xfrm>
      </xdr:grpSpPr>
      <xdr:cxnSp macro="">
        <xdr:nvCxnSpPr>
          <xdr:cNvPr id="1704" name="Straight Connector 1703">
            <a:extLst>
              <a:ext uri="{FF2B5EF4-FFF2-40B4-BE49-F238E27FC236}">
                <a16:creationId xmlns:a16="http://schemas.microsoft.com/office/drawing/2014/main" id="{065AF07C-88E4-2A6A-B6AA-DA4E37FC978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05" name="Straight Connector 529">
            <a:extLst>
              <a:ext uri="{FF2B5EF4-FFF2-40B4-BE49-F238E27FC236}">
                <a16:creationId xmlns:a16="http://schemas.microsoft.com/office/drawing/2014/main" id="{21519A90-3057-F548-5A90-379AB96006F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06" name="Straight Connector 531">
            <a:extLst>
              <a:ext uri="{FF2B5EF4-FFF2-40B4-BE49-F238E27FC236}">
                <a16:creationId xmlns:a16="http://schemas.microsoft.com/office/drawing/2014/main" id="{EC8414F4-A986-618E-D753-CEEDCF48D62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07" name="Straight Connector 533">
            <a:extLst>
              <a:ext uri="{FF2B5EF4-FFF2-40B4-BE49-F238E27FC236}">
                <a16:creationId xmlns:a16="http://schemas.microsoft.com/office/drawing/2014/main" id="{F99E53ED-9FA8-B62E-D33B-715B53A95C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8" name="Straight Connector 535">
            <a:extLst>
              <a:ext uri="{FF2B5EF4-FFF2-40B4-BE49-F238E27FC236}">
                <a16:creationId xmlns:a16="http://schemas.microsoft.com/office/drawing/2014/main" id="{7BA482A8-5A38-16CD-4AFD-B26A7830795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9" name="Straight Connector 537">
            <a:extLst>
              <a:ext uri="{FF2B5EF4-FFF2-40B4-BE49-F238E27FC236}">
                <a16:creationId xmlns:a16="http://schemas.microsoft.com/office/drawing/2014/main" id="{3AB2035D-C13C-F8FC-C977-7450A1661AA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10" name="Group 1008">
          <a:extLst>
            <a:ext uri="{FF2B5EF4-FFF2-40B4-BE49-F238E27FC236}">
              <a16:creationId xmlns:a16="http://schemas.microsoft.com/office/drawing/2014/main" id="{8BD845E1-AFC7-48AC-AA82-ABC732EF1AA8}"/>
            </a:ext>
          </a:extLst>
        </xdr:cNvPr>
        <xdr:cNvGrpSpPr>
          <a:grpSpLocks/>
        </xdr:cNvGrpSpPr>
      </xdr:nvGrpSpPr>
      <xdr:grpSpPr bwMode="auto">
        <a:xfrm>
          <a:off x="1897224" y="16270061"/>
          <a:ext cx="0" cy="108662"/>
          <a:chOff x="5475762" y="47760700"/>
          <a:chExt cx="314325" cy="230209"/>
        </a:xfrm>
      </xdr:grpSpPr>
      <xdr:cxnSp macro="">
        <xdr:nvCxnSpPr>
          <xdr:cNvPr id="1711" name="Straight Connector 1710">
            <a:extLst>
              <a:ext uri="{FF2B5EF4-FFF2-40B4-BE49-F238E27FC236}">
                <a16:creationId xmlns:a16="http://schemas.microsoft.com/office/drawing/2014/main" id="{BCA7E5E4-181B-CF65-928A-221BFF229DA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12" name="Straight Connector 529">
            <a:extLst>
              <a:ext uri="{FF2B5EF4-FFF2-40B4-BE49-F238E27FC236}">
                <a16:creationId xmlns:a16="http://schemas.microsoft.com/office/drawing/2014/main" id="{5DFBAA4F-47E0-EFF2-0535-DFDEA64556E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13" name="Straight Connector 531">
            <a:extLst>
              <a:ext uri="{FF2B5EF4-FFF2-40B4-BE49-F238E27FC236}">
                <a16:creationId xmlns:a16="http://schemas.microsoft.com/office/drawing/2014/main" id="{2D3C1CA6-146E-124B-50E9-E89572B9A56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14" name="Straight Connector 533">
            <a:extLst>
              <a:ext uri="{FF2B5EF4-FFF2-40B4-BE49-F238E27FC236}">
                <a16:creationId xmlns:a16="http://schemas.microsoft.com/office/drawing/2014/main" id="{F7044A8B-2233-65B2-4E49-74BF1FD889B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15" name="Straight Connector 535">
            <a:extLst>
              <a:ext uri="{FF2B5EF4-FFF2-40B4-BE49-F238E27FC236}">
                <a16:creationId xmlns:a16="http://schemas.microsoft.com/office/drawing/2014/main" id="{AFDD2DB1-2CEB-851C-CDF7-996C387FB9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16" name="Straight Connector 537">
            <a:extLst>
              <a:ext uri="{FF2B5EF4-FFF2-40B4-BE49-F238E27FC236}">
                <a16:creationId xmlns:a16="http://schemas.microsoft.com/office/drawing/2014/main" id="{AE3F0FAE-4752-DC55-A289-101EA4EB6AE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17" name="Group 1008">
          <a:extLst>
            <a:ext uri="{FF2B5EF4-FFF2-40B4-BE49-F238E27FC236}">
              <a16:creationId xmlns:a16="http://schemas.microsoft.com/office/drawing/2014/main" id="{630902D1-910C-4C9C-A35A-B48ED04B74D7}"/>
            </a:ext>
          </a:extLst>
        </xdr:cNvPr>
        <xdr:cNvGrpSpPr>
          <a:grpSpLocks/>
        </xdr:cNvGrpSpPr>
      </xdr:nvGrpSpPr>
      <xdr:grpSpPr bwMode="auto">
        <a:xfrm>
          <a:off x="1897224" y="16270061"/>
          <a:ext cx="0" cy="108662"/>
          <a:chOff x="5475762" y="47760700"/>
          <a:chExt cx="314325" cy="230209"/>
        </a:xfrm>
      </xdr:grpSpPr>
      <xdr:cxnSp macro="">
        <xdr:nvCxnSpPr>
          <xdr:cNvPr id="1718" name="Straight Connector 1717">
            <a:extLst>
              <a:ext uri="{FF2B5EF4-FFF2-40B4-BE49-F238E27FC236}">
                <a16:creationId xmlns:a16="http://schemas.microsoft.com/office/drawing/2014/main" id="{74D0CECA-1210-FBB9-CB5F-4913AB125BC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19" name="Straight Connector 529">
            <a:extLst>
              <a:ext uri="{FF2B5EF4-FFF2-40B4-BE49-F238E27FC236}">
                <a16:creationId xmlns:a16="http://schemas.microsoft.com/office/drawing/2014/main" id="{13236C9C-B24A-77AF-DFDA-C7C4B6985E1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20" name="Straight Connector 531">
            <a:extLst>
              <a:ext uri="{FF2B5EF4-FFF2-40B4-BE49-F238E27FC236}">
                <a16:creationId xmlns:a16="http://schemas.microsoft.com/office/drawing/2014/main" id="{90228316-BE75-6DF4-A78E-9620EA1DEAB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21" name="Straight Connector 533">
            <a:extLst>
              <a:ext uri="{FF2B5EF4-FFF2-40B4-BE49-F238E27FC236}">
                <a16:creationId xmlns:a16="http://schemas.microsoft.com/office/drawing/2014/main" id="{672A2E39-B59F-DFB5-FBE3-FAB1345C940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22" name="Straight Connector 535">
            <a:extLst>
              <a:ext uri="{FF2B5EF4-FFF2-40B4-BE49-F238E27FC236}">
                <a16:creationId xmlns:a16="http://schemas.microsoft.com/office/drawing/2014/main" id="{8B84C44F-6810-F3A1-2A90-C57081484C4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23" name="Straight Connector 537">
            <a:extLst>
              <a:ext uri="{FF2B5EF4-FFF2-40B4-BE49-F238E27FC236}">
                <a16:creationId xmlns:a16="http://schemas.microsoft.com/office/drawing/2014/main" id="{8E641FA6-EF32-B397-276B-AEC0480F51D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24" name="Group 1008">
          <a:extLst>
            <a:ext uri="{FF2B5EF4-FFF2-40B4-BE49-F238E27FC236}">
              <a16:creationId xmlns:a16="http://schemas.microsoft.com/office/drawing/2014/main" id="{97876BB8-7468-4187-917E-7398CB852B5F}"/>
            </a:ext>
          </a:extLst>
        </xdr:cNvPr>
        <xdr:cNvGrpSpPr>
          <a:grpSpLocks/>
        </xdr:cNvGrpSpPr>
      </xdr:nvGrpSpPr>
      <xdr:grpSpPr bwMode="auto">
        <a:xfrm>
          <a:off x="1897224" y="16270061"/>
          <a:ext cx="0" cy="108662"/>
          <a:chOff x="5475762" y="47760700"/>
          <a:chExt cx="314325" cy="230209"/>
        </a:xfrm>
      </xdr:grpSpPr>
      <xdr:cxnSp macro="">
        <xdr:nvCxnSpPr>
          <xdr:cNvPr id="1725" name="Straight Connector 1724">
            <a:extLst>
              <a:ext uri="{FF2B5EF4-FFF2-40B4-BE49-F238E27FC236}">
                <a16:creationId xmlns:a16="http://schemas.microsoft.com/office/drawing/2014/main" id="{04431FAE-5F78-EBA4-FF5D-EE3B9E95289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26" name="Straight Connector 529">
            <a:extLst>
              <a:ext uri="{FF2B5EF4-FFF2-40B4-BE49-F238E27FC236}">
                <a16:creationId xmlns:a16="http://schemas.microsoft.com/office/drawing/2014/main" id="{54AC8556-8113-4B04-0226-6446103785F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27" name="Straight Connector 531">
            <a:extLst>
              <a:ext uri="{FF2B5EF4-FFF2-40B4-BE49-F238E27FC236}">
                <a16:creationId xmlns:a16="http://schemas.microsoft.com/office/drawing/2014/main" id="{6D57301B-0386-1BC1-AB16-D740A1B18FD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28" name="Straight Connector 533">
            <a:extLst>
              <a:ext uri="{FF2B5EF4-FFF2-40B4-BE49-F238E27FC236}">
                <a16:creationId xmlns:a16="http://schemas.microsoft.com/office/drawing/2014/main" id="{13D916D3-5468-622F-2AAF-B5891F1BC9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29" name="Straight Connector 535">
            <a:extLst>
              <a:ext uri="{FF2B5EF4-FFF2-40B4-BE49-F238E27FC236}">
                <a16:creationId xmlns:a16="http://schemas.microsoft.com/office/drawing/2014/main" id="{2A3EFDDA-F1FC-047D-3A72-13084E96A3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30" name="Straight Connector 537">
            <a:extLst>
              <a:ext uri="{FF2B5EF4-FFF2-40B4-BE49-F238E27FC236}">
                <a16:creationId xmlns:a16="http://schemas.microsoft.com/office/drawing/2014/main" id="{24F8D72A-DCB9-C6B0-692B-FF69DB50AD6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31" name="Group 1008">
          <a:extLst>
            <a:ext uri="{FF2B5EF4-FFF2-40B4-BE49-F238E27FC236}">
              <a16:creationId xmlns:a16="http://schemas.microsoft.com/office/drawing/2014/main" id="{8B39C2F7-A87D-416A-B2BE-9CEAEF3572A1}"/>
            </a:ext>
          </a:extLst>
        </xdr:cNvPr>
        <xdr:cNvGrpSpPr>
          <a:grpSpLocks/>
        </xdr:cNvGrpSpPr>
      </xdr:nvGrpSpPr>
      <xdr:grpSpPr bwMode="auto">
        <a:xfrm>
          <a:off x="1897224" y="16270061"/>
          <a:ext cx="0" cy="108662"/>
          <a:chOff x="5475762" y="47760700"/>
          <a:chExt cx="314325" cy="230209"/>
        </a:xfrm>
      </xdr:grpSpPr>
      <xdr:cxnSp macro="">
        <xdr:nvCxnSpPr>
          <xdr:cNvPr id="1732" name="Straight Connector 1731">
            <a:extLst>
              <a:ext uri="{FF2B5EF4-FFF2-40B4-BE49-F238E27FC236}">
                <a16:creationId xmlns:a16="http://schemas.microsoft.com/office/drawing/2014/main" id="{329FA2EE-6D82-F23D-52D0-5E08752CFDE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33" name="Straight Connector 529">
            <a:extLst>
              <a:ext uri="{FF2B5EF4-FFF2-40B4-BE49-F238E27FC236}">
                <a16:creationId xmlns:a16="http://schemas.microsoft.com/office/drawing/2014/main" id="{981F0F56-2AE1-1217-48F0-E40ACE9C040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34" name="Straight Connector 531">
            <a:extLst>
              <a:ext uri="{FF2B5EF4-FFF2-40B4-BE49-F238E27FC236}">
                <a16:creationId xmlns:a16="http://schemas.microsoft.com/office/drawing/2014/main" id="{A8AD39A4-7929-FC8D-EFD6-249E80B55D8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35" name="Straight Connector 533">
            <a:extLst>
              <a:ext uri="{FF2B5EF4-FFF2-40B4-BE49-F238E27FC236}">
                <a16:creationId xmlns:a16="http://schemas.microsoft.com/office/drawing/2014/main" id="{922857A6-B34C-E7E9-3828-9A31C38B6D3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36" name="Straight Connector 535">
            <a:extLst>
              <a:ext uri="{FF2B5EF4-FFF2-40B4-BE49-F238E27FC236}">
                <a16:creationId xmlns:a16="http://schemas.microsoft.com/office/drawing/2014/main" id="{07DF2FD0-4DB1-FFA2-1271-51DA53D04B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37" name="Straight Connector 537">
            <a:extLst>
              <a:ext uri="{FF2B5EF4-FFF2-40B4-BE49-F238E27FC236}">
                <a16:creationId xmlns:a16="http://schemas.microsoft.com/office/drawing/2014/main" id="{12D5AF3A-4C1D-03F7-00E3-D3EDDFA46AF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38" name="Group 1008">
          <a:extLst>
            <a:ext uri="{FF2B5EF4-FFF2-40B4-BE49-F238E27FC236}">
              <a16:creationId xmlns:a16="http://schemas.microsoft.com/office/drawing/2014/main" id="{88B58B93-6E9B-4A34-83DD-3364489376D3}"/>
            </a:ext>
          </a:extLst>
        </xdr:cNvPr>
        <xdr:cNvGrpSpPr>
          <a:grpSpLocks/>
        </xdr:cNvGrpSpPr>
      </xdr:nvGrpSpPr>
      <xdr:grpSpPr bwMode="auto">
        <a:xfrm>
          <a:off x="1897224" y="16270061"/>
          <a:ext cx="0" cy="108662"/>
          <a:chOff x="5475762" y="47760700"/>
          <a:chExt cx="314325" cy="230209"/>
        </a:xfrm>
      </xdr:grpSpPr>
      <xdr:cxnSp macro="">
        <xdr:nvCxnSpPr>
          <xdr:cNvPr id="1739" name="Straight Connector 1738">
            <a:extLst>
              <a:ext uri="{FF2B5EF4-FFF2-40B4-BE49-F238E27FC236}">
                <a16:creationId xmlns:a16="http://schemas.microsoft.com/office/drawing/2014/main" id="{3B3AF57E-ED28-80D9-EF41-7B046795795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40" name="Straight Connector 529">
            <a:extLst>
              <a:ext uri="{FF2B5EF4-FFF2-40B4-BE49-F238E27FC236}">
                <a16:creationId xmlns:a16="http://schemas.microsoft.com/office/drawing/2014/main" id="{5CD057D4-6083-B2E6-47B8-B365ED6BC71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41" name="Straight Connector 531">
            <a:extLst>
              <a:ext uri="{FF2B5EF4-FFF2-40B4-BE49-F238E27FC236}">
                <a16:creationId xmlns:a16="http://schemas.microsoft.com/office/drawing/2014/main" id="{598684E5-1655-FD45-0830-539A1F48A24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42" name="Straight Connector 533">
            <a:extLst>
              <a:ext uri="{FF2B5EF4-FFF2-40B4-BE49-F238E27FC236}">
                <a16:creationId xmlns:a16="http://schemas.microsoft.com/office/drawing/2014/main" id="{23C5293B-5C7B-8323-D314-1E03BB2E1B9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43" name="Straight Connector 535">
            <a:extLst>
              <a:ext uri="{FF2B5EF4-FFF2-40B4-BE49-F238E27FC236}">
                <a16:creationId xmlns:a16="http://schemas.microsoft.com/office/drawing/2014/main" id="{E1C91440-9AA1-5610-F3CE-57373FF5E3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44" name="Straight Connector 537">
            <a:extLst>
              <a:ext uri="{FF2B5EF4-FFF2-40B4-BE49-F238E27FC236}">
                <a16:creationId xmlns:a16="http://schemas.microsoft.com/office/drawing/2014/main" id="{6C6F7E76-A921-AB23-843D-77FABE4998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45" name="Group 1008">
          <a:extLst>
            <a:ext uri="{FF2B5EF4-FFF2-40B4-BE49-F238E27FC236}">
              <a16:creationId xmlns:a16="http://schemas.microsoft.com/office/drawing/2014/main" id="{0940DD91-89E3-4313-A551-5B189AB841BF}"/>
            </a:ext>
          </a:extLst>
        </xdr:cNvPr>
        <xdr:cNvGrpSpPr>
          <a:grpSpLocks/>
        </xdr:cNvGrpSpPr>
      </xdr:nvGrpSpPr>
      <xdr:grpSpPr bwMode="auto">
        <a:xfrm>
          <a:off x="1897224" y="16270061"/>
          <a:ext cx="0" cy="108662"/>
          <a:chOff x="5475762" y="47760700"/>
          <a:chExt cx="314325" cy="230209"/>
        </a:xfrm>
      </xdr:grpSpPr>
      <xdr:cxnSp macro="">
        <xdr:nvCxnSpPr>
          <xdr:cNvPr id="1746" name="Straight Connector 1745">
            <a:extLst>
              <a:ext uri="{FF2B5EF4-FFF2-40B4-BE49-F238E27FC236}">
                <a16:creationId xmlns:a16="http://schemas.microsoft.com/office/drawing/2014/main" id="{5F6D52D0-F2A9-B03D-511A-0E395CFCD38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47" name="Straight Connector 529">
            <a:extLst>
              <a:ext uri="{FF2B5EF4-FFF2-40B4-BE49-F238E27FC236}">
                <a16:creationId xmlns:a16="http://schemas.microsoft.com/office/drawing/2014/main" id="{4F8F2DA2-B832-00C2-EE8F-E6629CCF8A0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48" name="Straight Connector 531">
            <a:extLst>
              <a:ext uri="{FF2B5EF4-FFF2-40B4-BE49-F238E27FC236}">
                <a16:creationId xmlns:a16="http://schemas.microsoft.com/office/drawing/2014/main" id="{A1908ABE-8A8D-A740-EDF7-FECAD5F84E4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49" name="Straight Connector 533">
            <a:extLst>
              <a:ext uri="{FF2B5EF4-FFF2-40B4-BE49-F238E27FC236}">
                <a16:creationId xmlns:a16="http://schemas.microsoft.com/office/drawing/2014/main" id="{B26034BA-0E5B-72C0-8676-CF683756DC2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50" name="Straight Connector 535">
            <a:extLst>
              <a:ext uri="{FF2B5EF4-FFF2-40B4-BE49-F238E27FC236}">
                <a16:creationId xmlns:a16="http://schemas.microsoft.com/office/drawing/2014/main" id="{BE4D030E-A3C4-4070-CD34-BFC7067EC1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51" name="Straight Connector 537">
            <a:extLst>
              <a:ext uri="{FF2B5EF4-FFF2-40B4-BE49-F238E27FC236}">
                <a16:creationId xmlns:a16="http://schemas.microsoft.com/office/drawing/2014/main" id="{C571032E-D5CE-4C90-C1EA-DADE04E8F52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52" name="Group 1008">
          <a:extLst>
            <a:ext uri="{FF2B5EF4-FFF2-40B4-BE49-F238E27FC236}">
              <a16:creationId xmlns:a16="http://schemas.microsoft.com/office/drawing/2014/main" id="{8834E817-915A-4F2C-B2B5-6B355E45F35E}"/>
            </a:ext>
          </a:extLst>
        </xdr:cNvPr>
        <xdr:cNvGrpSpPr>
          <a:grpSpLocks/>
        </xdr:cNvGrpSpPr>
      </xdr:nvGrpSpPr>
      <xdr:grpSpPr bwMode="auto">
        <a:xfrm>
          <a:off x="1897224" y="16270061"/>
          <a:ext cx="0" cy="108662"/>
          <a:chOff x="5475762" y="47760700"/>
          <a:chExt cx="314325" cy="230209"/>
        </a:xfrm>
      </xdr:grpSpPr>
      <xdr:cxnSp macro="">
        <xdr:nvCxnSpPr>
          <xdr:cNvPr id="1753" name="Straight Connector 1752">
            <a:extLst>
              <a:ext uri="{FF2B5EF4-FFF2-40B4-BE49-F238E27FC236}">
                <a16:creationId xmlns:a16="http://schemas.microsoft.com/office/drawing/2014/main" id="{99FC3568-8190-298B-39E3-59946F4F3F3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54" name="Straight Connector 529">
            <a:extLst>
              <a:ext uri="{FF2B5EF4-FFF2-40B4-BE49-F238E27FC236}">
                <a16:creationId xmlns:a16="http://schemas.microsoft.com/office/drawing/2014/main" id="{AFA16C40-1D49-FFB2-2C9E-05317D666CF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55" name="Straight Connector 531">
            <a:extLst>
              <a:ext uri="{FF2B5EF4-FFF2-40B4-BE49-F238E27FC236}">
                <a16:creationId xmlns:a16="http://schemas.microsoft.com/office/drawing/2014/main" id="{02F35DC8-117F-7325-12B1-58F9DB8A35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56" name="Straight Connector 533">
            <a:extLst>
              <a:ext uri="{FF2B5EF4-FFF2-40B4-BE49-F238E27FC236}">
                <a16:creationId xmlns:a16="http://schemas.microsoft.com/office/drawing/2014/main" id="{193096AC-E3C7-D992-A037-B3E502AEF7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57" name="Straight Connector 535">
            <a:extLst>
              <a:ext uri="{FF2B5EF4-FFF2-40B4-BE49-F238E27FC236}">
                <a16:creationId xmlns:a16="http://schemas.microsoft.com/office/drawing/2014/main" id="{8E39495B-6B7B-5AB4-4A4D-C38FA4D3744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58" name="Straight Connector 537">
            <a:extLst>
              <a:ext uri="{FF2B5EF4-FFF2-40B4-BE49-F238E27FC236}">
                <a16:creationId xmlns:a16="http://schemas.microsoft.com/office/drawing/2014/main" id="{09DA8FEE-2D4A-156D-8DC2-EDE420AC1D7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59" name="Group 1008">
          <a:extLst>
            <a:ext uri="{FF2B5EF4-FFF2-40B4-BE49-F238E27FC236}">
              <a16:creationId xmlns:a16="http://schemas.microsoft.com/office/drawing/2014/main" id="{A4F856C3-C74A-4096-9B15-18385D0BE086}"/>
            </a:ext>
          </a:extLst>
        </xdr:cNvPr>
        <xdr:cNvGrpSpPr>
          <a:grpSpLocks/>
        </xdr:cNvGrpSpPr>
      </xdr:nvGrpSpPr>
      <xdr:grpSpPr bwMode="auto">
        <a:xfrm>
          <a:off x="1897224" y="16270061"/>
          <a:ext cx="0" cy="108662"/>
          <a:chOff x="5475762" y="47760700"/>
          <a:chExt cx="314325" cy="230209"/>
        </a:xfrm>
      </xdr:grpSpPr>
      <xdr:cxnSp macro="">
        <xdr:nvCxnSpPr>
          <xdr:cNvPr id="1760" name="Straight Connector 1759">
            <a:extLst>
              <a:ext uri="{FF2B5EF4-FFF2-40B4-BE49-F238E27FC236}">
                <a16:creationId xmlns:a16="http://schemas.microsoft.com/office/drawing/2014/main" id="{CFE74825-5362-643A-EA4D-D40096C2B33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61" name="Straight Connector 529">
            <a:extLst>
              <a:ext uri="{FF2B5EF4-FFF2-40B4-BE49-F238E27FC236}">
                <a16:creationId xmlns:a16="http://schemas.microsoft.com/office/drawing/2014/main" id="{843CC46D-09DB-D353-FA58-27E65A87676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62" name="Straight Connector 531">
            <a:extLst>
              <a:ext uri="{FF2B5EF4-FFF2-40B4-BE49-F238E27FC236}">
                <a16:creationId xmlns:a16="http://schemas.microsoft.com/office/drawing/2014/main" id="{CAC6D16C-A34F-DE2D-4254-7CD2C75E23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63" name="Straight Connector 533">
            <a:extLst>
              <a:ext uri="{FF2B5EF4-FFF2-40B4-BE49-F238E27FC236}">
                <a16:creationId xmlns:a16="http://schemas.microsoft.com/office/drawing/2014/main" id="{2B81C71D-2CAE-AA37-3B24-88C730766C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64" name="Straight Connector 535">
            <a:extLst>
              <a:ext uri="{FF2B5EF4-FFF2-40B4-BE49-F238E27FC236}">
                <a16:creationId xmlns:a16="http://schemas.microsoft.com/office/drawing/2014/main" id="{12B1151B-B500-89F2-EDE1-0649EAA28EF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65" name="Straight Connector 537">
            <a:extLst>
              <a:ext uri="{FF2B5EF4-FFF2-40B4-BE49-F238E27FC236}">
                <a16:creationId xmlns:a16="http://schemas.microsoft.com/office/drawing/2014/main" id="{20D4E431-0C59-52F1-0A26-4734FF1B16B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66" name="Group 1008">
          <a:extLst>
            <a:ext uri="{FF2B5EF4-FFF2-40B4-BE49-F238E27FC236}">
              <a16:creationId xmlns:a16="http://schemas.microsoft.com/office/drawing/2014/main" id="{90EC4EC2-75DC-4528-96BC-237D603B2DF6}"/>
            </a:ext>
          </a:extLst>
        </xdr:cNvPr>
        <xdr:cNvGrpSpPr>
          <a:grpSpLocks/>
        </xdr:cNvGrpSpPr>
      </xdr:nvGrpSpPr>
      <xdr:grpSpPr bwMode="auto">
        <a:xfrm>
          <a:off x="1897224" y="16270061"/>
          <a:ext cx="0" cy="108662"/>
          <a:chOff x="5475762" y="47760700"/>
          <a:chExt cx="314325" cy="230209"/>
        </a:xfrm>
      </xdr:grpSpPr>
      <xdr:cxnSp macro="">
        <xdr:nvCxnSpPr>
          <xdr:cNvPr id="1767" name="Straight Connector 1766">
            <a:extLst>
              <a:ext uri="{FF2B5EF4-FFF2-40B4-BE49-F238E27FC236}">
                <a16:creationId xmlns:a16="http://schemas.microsoft.com/office/drawing/2014/main" id="{0D0ADCB8-5A99-755A-92A7-7DBAB62A273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68" name="Straight Connector 529">
            <a:extLst>
              <a:ext uri="{FF2B5EF4-FFF2-40B4-BE49-F238E27FC236}">
                <a16:creationId xmlns:a16="http://schemas.microsoft.com/office/drawing/2014/main" id="{162BAA0D-2287-CD10-2071-DDA11B8F7A5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69" name="Straight Connector 531">
            <a:extLst>
              <a:ext uri="{FF2B5EF4-FFF2-40B4-BE49-F238E27FC236}">
                <a16:creationId xmlns:a16="http://schemas.microsoft.com/office/drawing/2014/main" id="{2B686776-5056-92B3-8A8D-F0571579EF5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70" name="Straight Connector 533">
            <a:extLst>
              <a:ext uri="{FF2B5EF4-FFF2-40B4-BE49-F238E27FC236}">
                <a16:creationId xmlns:a16="http://schemas.microsoft.com/office/drawing/2014/main" id="{1A450720-F5C3-0C8F-D0CD-F0D6AF4E806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1" name="Straight Connector 535">
            <a:extLst>
              <a:ext uri="{FF2B5EF4-FFF2-40B4-BE49-F238E27FC236}">
                <a16:creationId xmlns:a16="http://schemas.microsoft.com/office/drawing/2014/main" id="{27C3DB66-B588-8487-C1AB-60E99FC42DF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2" name="Straight Connector 537">
            <a:extLst>
              <a:ext uri="{FF2B5EF4-FFF2-40B4-BE49-F238E27FC236}">
                <a16:creationId xmlns:a16="http://schemas.microsoft.com/office/drawing/2014/main" id="{0BD70971-896A-0D6B-A6EF-793C15543B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73" name="Group 1008">
          <a:extLst>
            <a:ext uri="{FF2B5EF4-FFF2-40B4-BE49-F238E27FC236}">
              <a16:creationId xmlns:a16="http://schemas.microsoft.com/office/drawing/2014/main" id="{FAB5B3FC-B068-4C4D-8436-A5EA58B4DE0E}"/>
            </a:ext>
          </a:extLst>
        </xdr:cNvPr>
        <xdr:cNvGrpSpPr>
          <a:grpSpLocks/>
        </xdr:cNvGrpSpPr>
      </xdr:nvGrpSpPr>
      <xdr:grpSpPr bwMode="auto">
        <a:xfrm>
          <a:off x="1897224" y="16270061"/>
          <a:ext cx="0" cy="108662"/>
          <a:chOff x="5475762" y="47760700"/>
          <a:chExt cx="314325" cy="230209"/>
        </a:xfrm>
      </xdr:grpSpPr>
      <xdr:cxnSp macro="">
        <xdr:nvCxnSpPr>
          <xdr:cNvPr id="1774" name="Straight Connector 1773">
            <a:extLst>
              <a:ext uri="{FF2B5EF4-FFF2-40B4-BE49-F238E27FC236}">
                <a16:creationId xmlns:a16="http://schemas.microsoft.com/office/drawing/2014/main" id="{D1F77859-60B7-3866-E435-3DA1992990C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75" name="Straight Connector 529">
            <a:extLst>
              <a:ext uri="{FF2B5EF4-FFF2-40B4-BE49-F238E27FC236}">
                <a16:creationId xmlns:a16="http://schemas.microsoft.com/office/drawing/2014/main" id="{0CA52686-10A3-D7C4-A148-5D96BD37754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76" name="Straight Connector 531">
            <a:extLst>
              <a:ext uri="{FF2B5EF4-FFF2-40B4-BE49-F238E27FC236}">
                <a16:creationId xmlns:a16="http://schemas.microsoft.com/office/drawing/2014/main" id="{81A8628B-1F3C-EA05-3824-A8F282EEA2E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77" name="Straight Connector 533">
            <a:extLst>
              <a:ext uri="{FF2B5EF4-FFF2-40B4-BE49-F238E27FC236}">
                <a16:creationId xmlns:a16="http://schemas.microsoft.com/office/drawing/2014/main" id="{F5008E29-57EA-3C3A-FAA6-213C29A38F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8" name="Straight Connector 535">
            <a:extLst>
              <a:ext uri="{FF2B5EF4-FFF2-40B4-BE49-F238E27FC236}">
                <a16:creationId xmlns:a16="http://schemas.microsoft.com/office/drawing/2014/main" id="{014CA51F-E335-E53D-9EB1-B8C1DF622E4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9" name="Straight Connector 537">
            <a:extLst>
              <a:ext uri="{FF2B5EF4-FFF2-40B4-BE49-F238E27FC236}">
                <a16:creationId xmlns:a16="http://schemas.microsoft.com/office/drawing/2014/main" id="{D55719E1-A371-9059-A4E1-68AD15E48CA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80" name="Group 1008">
          <a:extLst>
            <a:ext uri="{FF2B5EF4-FFF2-40B4-BE49-F238E27FC236}">
              <a16:creationId xmlns:a16="http://schemas.microsoft.com/office/drawing/2014/main" id="{68D6B61A-9C33-4F7A-AE0A-DBEBC93BA161}"/>
            </a:ext>
          </a:extLst>
        </xdr:cNvPr>
        <xdr:cNvGrpSpPr>
          <a:grpSpLocks/>
        </xdr:cNvGrpSpPr>
      </xdr:nvGrpSpPr>
      <xdr:grpSpPr bwMode="auto">
        <a:xfrm>
          <a:off x="1897224" y="16270061"/>
          <a:ext cx="0" cy="108662"/>
          <a:chOff x="5475762" y="47760700"/>
          <a:chExt cx="314325" cy="230209"/>
        </a:xfrm>
      </xdr:grpSpPr>
      <xdr:cxnSp macro="">
        <xdr:nvCxnSpPr>
          <xdr:cNvPr id="1781" name="Straight Connector 1780">
            <a:extLst>
              <a:ext uri="{FF2B5EF4-FFF2-40B4-BE49-F238E27FC236}">
                <a16:creationId xmlns:a16="http://schemas.microsoft.com/office/drawing/2014/main" id="{B32EE3CD-1BC8-128D-0C29-52C63DF7A94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82" name="Straight Connector 529">
            <a:extLst>
              <a:ext uri="{FF2B5EF4-FFF2-40B4-BE49-F238E27FC236}">
                <a16:creationId xmlns:a16="http://schemas.microsoft.com/office/drawing/2014/main" id="{D4316666-E74A-CF14-50BE-3CEDC7C5FBA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83" name="Straight Connector 531">
            <a:extLst>
              <a:ext uri="{FF2B5EF4-FFF2-40B4-BE49-F238E27FC236}">
                <a16:creationId xmlns:a16="http://schemas.microsoft.com/office/drawing/2014/main" id="{8CEE163A-8A76-51FA-8F0B-402AEBDBEC8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84" name="Straight Connector 533">
            <a:extLst>
              <a:ext uri="{FF2B5EF4-FFF2-40B4-BE49-F238E27FC236}">
                <a16:creationId xmlns:a16="http://schemas.microsoft.com/office/drawing/2014/main" id="{073A948A-DD4F-B769-80A0-8CE3C8CC6C1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85" name="Straight Connector 535">
            <a:extLst>
              <a:ext uri="{FF2B5EF4-FFF2-40B4-BE49-F238E27FC236}">
                <a16:creationId xmlns:a16="http://schemas.microsoft.com/office/drawing/2014/main" id="{BE2EF857-DC80-CF44-A46A-73C81D4FE2C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86" name="Straight Connector 537">
            <a:extLst>
              <a:ext uri="{FF2B5EF4-FFF2-40B4-BE49-F238E27FC236}">
                <a16:creationId xmlns:a16="http://schemas.microsoft.com/office/drawing/2014/main" id="{378B1AD3-37B4-A2C4-3B3A-985AE418591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87" name="Group 1008">
          <a:extLst>
            <a:ext uri="{FF2B5EF4-FFF2-40B4-BE49-F238E27FC236}">
              <a16:creationId xmlns:a16="http://schemas.microsoft.com/office/drawing/2014/main" id="{1F5F137B-6376-4D66-AD7C-90A87ACA42D9}"/>
            </a:ext>
          </a:extLst>
        </xdr:cNvPr>
        <xdr:cNvGrpSpPr>
          <a:grpSpLocks/>
        </xdr:cNvGrpSpPr>
      </xdr:nvGrpSpPr>
      <xdr:grpSpPr bwMode="auto">
        <a:xfrm>
          <a:off x="1897224" y="16270061"/>
          <a:ext cx="0" cy="108662"/>
          <a:chOff x="5475762" y="47760700"/>
          <a:chExt cx="314325" cy="230209"/>
        </a:xfrm>
      </xdr:grpSpPr>
      <xdr:cxnSp macro="">
        <xdr:nvCxnSpPr>
          <xdr:cNvPr id="1788" name="Straight Connector 1787">
            <a:extLst>
              <a:ext uri="{FF2B5EF4-FFF2-40B4-BE49-F238E27FC236}">
                <a16:creationId xmlns:a16="http://schemas.microsoft.com/office/drawing/2014/main" id="{CD42E068-E292-1FB3-EF46-FAEE7F88825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89" name="Straight Connector 529">
            <a:extLst>
              <a:ext uri="{FF2B5EF4-FFF2-40B4-BE49-F238E27FC236}">
                <a16:creationId xmlns:a16="http://schemas.microsoft.com/office/drawing/2014/main" id="{BBF87D21-2013-59EB-5BAC-235764AC005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90" name="Straight Connector 531">
            <a:extLst>
              <a:ext uri="{FF2B5EF4-FFF2-40B4-BE49-F238E27FC236}">
                <a16:creationId xmlns:a16="http://schemas.microsoft.com/office/drawing/2014/main" id="{9915384D-8FC5-5229-0C4E-A4A139D3241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91" name="Straight Connector 533">
            <a:extLst>
              <a:ext uri="{FF2B5EF4-FFF2-40B4-BE49-F238E27FC236}">
                <a16:creationId xmlns:a16="http://schemas.microsoft.com/office/drawing/2014/main" id="{2C6785E5-B13D-43E8-0A33-B438A419CED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92" name="Straight Connector 535">
            <a:extLst>
              <a:ext uri="{FF2B5EF4-FFF2-40B4-BE49-F238E27FC236}">
                <a16:creationId xmlns:a16="http://schemas.microsoft.com/office/drawing/2014/main" id="{028A5839-84D5-3852-B138-FA3BA3AD0E7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93" name="Straight Connector 537">
            <a:extLst>
              <a:ext uri="{FF2B5EF4-FFF2-40B4-BE49-F238E27FC236}">
                <a16:creationId xmlns:a16="http://schemas.microsoft.com/office/drawing/2014/main" id="{D227134D-5B4D-9317-F816-D027BA56CAB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94" name="Group 1008">
          <a:extLst>
            <a:ext uri="{FF2B5EF4-FFF2-40B4-BE49-F238E27FC236}">
              <a16:creationId xmlns:a16="http://schemas.microsoft.com/office/drawing/2014/main" id="{B0BB94FD-9726-4641-965F-F0EFB60B8E85}"/>
            </a:ext>
          </a:extLst>
        </xdr:cNvPr>
        <xdr:cNvGrpSpPr>
          <a:grpSpLocks/>
        </xdr:cNvGrpSpPr>
      </xdr:nvGrpSpPr>
      <xdr:grpSpPr bwMode="auto">
        <a:xfrm>
          <a:off x="1897224" y="16270061"/>
          <a:ext cx="0" cy="108662"/>
          <a:chOff x="5475762" y="47760700"/>
          <a:chExt cx="314325" cy="230209"/>
        </a:xfrm>
      </xdr:grpSpPr>
      <xdr:cxnSp macro="">
        <xdr:nvCxnSpPr>
          <xdr:cNvPr id="1795" name="Straight Connector 1794">
            <a:extLst>
              <a:ext uri="{FF2B5EF4-FFF2-40B4-BE49-F238E27FC236}">
                <a16:creationId xmlns:a16="http://schemas.microsoft.com/office/drawing/2014/main" id="{3F89DAE5-FD47-0114-0B50-26BB62ADBE8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96" name="Straight Connector 529">
            <a:extLst>
              <a:ext uri="{FF2B5EF4-FFF2-40B4-BE49-F238E27FC236}">
                <a16:creationId xmlns:a16="http://schemas.microsoft.com/office/drawing/2014/main" id="{E12D50FC-82BE-D130-C19F-163A706E2F3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97" name="Straight Connector 531">
            <a:extLst>
              <a:ext uri="{FF2B5EF4-FFF2-40B4-BE49-F238E27FC236}">
                <a16:creationId xmlns:a16="http://schemas.microsoft.com/office/drawing/2014/main" id="{AA2B6401-600D-65ED-BEAB-86562DE77F8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98" name="Straight Connector 533">
            <a:extLst>
              <a:ext uri="{FF2B5EF4-FFF2-40B4-BE49-F238E27FC236}">
                <a16:creationId xmlns:a16="http://schemas.microsoft.com/office/drawing/2014/main" id="{4F6C9A30-9092-55B4-57BB-5374C6110C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99" name="Straight Connector 535">
            <a:extLst>
              <a:ext uri="{FF2B5EF4-FFF2-40B4-BE49-F238E27FC236}">
                <a16:creationId xmlns:a16="http://schemas.microsoft.com/office/drawing/2014/main" id="{E9EE4EE8-6726-6191-C938-6369DFBE6C2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00" name="Straight Connector 537">
            <a:extLst>
              <a:ext uri="{FF2B5EF4-FFF2-40B4-BE49-F238E27FC236}">
                <a16:creationId xmlns:a16="http://schemas.microsoft.com/office/drawing/2014/main" id="{BCEAD20A-B089-DB3E-6994-8A07DCCDC37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77</xdr:row>
      <xdr:rowOff>57150</xdr:rowOff>
    </xdr:from>
    <xdr:to>
      <xdr:col>17</xdr:col>
      <xdr:colOff>0</xdr:colOff>
      <xdr:row>79</xdr:row>
      <xdr:rowOff>0</xdr:rowOff>
    </xdr:to>
    <xdr:sp macro="" textlink="">
      <xdr:nvSpPr>
        <xdr:cNvPr id="1801" name="AutoShape 46">
          <a:extLst>
            <a:ext uri="{FF2B5EF4-FFF2-40B4-BE49-F238E27FC236}">
              <a16:creationId xmlns:a16="http://schemas.microsoft.com/office/drawing/2014/main" id="{55354885-1BBF-4EEF-A2A3-3FB6369F496A}"/>
            </a:ext>
          </a:extLst>
        </xdr:cNvPr>
        <xdr:cNvSpPr>
          <a:spLocks noChangeArrowheads="1"/>
        </xdr:cNvSpPr>
      </xdr:nvSpPr>
      <xdr:spPr bwMode="auto">
        <a:xfrm>
          <a:off x="489585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77</xdr:row>
      <xdr:rowOff>57150</xdr:rowOff>
    </xdr:from>
    <xdr:to>
      <xdr:col>19</xdr:col>
      <xdr:colOff>0</xdr:colOff>
      <xdr:row>79</xdr:row>
      <xdr:rowOff>0</xdr:rowOff>
    </xdr:to>
    <xdr:sp macro="" textlink="">
      <xdr:nvSpPr>
        <xdr:cNvPr id="1802" name="AutoShape 46">
          <a:extLst>
            <a:ext uri="{FF2B5EF4-FFF2-40B4-BE49-F238E27FC236}">
              <a16:creationId xmlns:a16="http://schemas.microsoft.com/office/drawing/2014/main" id="{1719343B-2D50-4E52-8191-CA071CF2C562}"/>
            </a:ext>
          </a:extLst>
        </xdr:cNvPr>
        <xdr:cNvSpPr>
          <a:spLocks noChangeArrowheads="1"/>
        </xdr:cNvSpPr>
      </xdr:nvSpPr>
      <xdr:spPr bwMode="auto">
        <a:xfrm>
          <a:off x="5467350" y="14773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20</xdr:col>
      <xdr:colOff>0</xdr:colOff>
      <xdr:row>77</xdr:row>
      <xdr:rowOff>57150</xdr:rowOff>
    </xdr:from>
    <xdr:to>
      <xdr:col>21</xdr:col>
      <xdr:colOff>0</xdr:colOff>
      <xdr:row>79</xdr:row>
      <xdr:rowOff>0</xdr:rowOff>
    </xdr:to>
    <xdr:sp macro="" textlink="">
      <xdr:nvSpPr>
        <xdr:cNvPr id="1803" name="AutoShape 46">
          <a:extLst>
            <a:ext uri="{FF2B5EF4-FFF2-40B4-BE49-F238E27FC236}">
              <a16:creationId xmlns:a16="http://schemas.microsoft.com/office/drawing/2014/main" id="{D2E6F1E7-C494-4BD7-95E8-05DD28C18328}"/>
            </a:ext>
          </a:extLst>
        </xdr:cNvPr>
        <xdr:cNvSpPr>
          <a:spLocks noChangeArrowheads="1"/>
        </xdr:cNvSpPr>
      </xdr:nvSpPr>
      <xdr:spPr bwMode="auto">
        <a:xfrm>
          <a:off x="603885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77</xdr:row>
      <xdr:rowOff>57150</xdr:rowOff>
    </xdr:from>
    <xdr:to>
      <xdr:col>23</xdr:col>
      <xdr:colOff>0</xdr:colOff>
      <xdr:row>79</xdr:row>
      <xdr:rowOff>0</xdr:rowOff>
    </xdr:to>
    <xdr:sp macro="" textlink="">
      <xdr:nvSpPr>
        <xdr:cNvPr id="1804" name="AutoShape 46">
          <a:extLst>
            <a:ext uri="{FF2B5EF4-FFF2-40B4-BE49-F238E27FC236}">
              <a16:creationId xmlns:a16="http://schemas.microsoft.com/office/drawing/2014/main" id="{DF010D97-0B22-40EC-B8C4-8CE9B09059F7}"/>
            </a:ext>
          </a:extLst>
        </xdr:cNvPr>
        <xdr:cNvSpPr>
          <a:spLocks noChangeArrowheads="1"/>
        </xdr:cNvSpPr>
      </xdr:nvSpPr>
      <xdr:spPr bwMode="auto">
        <a:xfrm>
          <a:off x="661035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24</xdr:col>
      <xdr:colOff>0</xdr:colOff>
      <xdr:row>77</xdr:row>
      <xdr:rowOff>57150</xdr:rowOff>
    </xdr:from>
    <xdr:to>
      <xdr:col>25</xdr:col>
      <xdr:colOff>0</xdr:colOff>
      <xdr:row>79</xdr:row>
      <xdr:rowOff>0</xdr:rowOff>
    </xdr:to>
    <xdr:sp macro="" textlink="">
      <xdr:nvSpPr>
        <xdr:cNvPr id="1805" name="AutoShape 46">
          <a:extLst>
            <a:ext uri="{FF2B5EF4-FFF2-40B4-BE49-F238E27FC236}">
              <a16:creationId xmlns:a16="http://schemas.microsoft.com/office/drawing/2014/main" id="{33054877-4045-4060-AE24-CA36919442D7}"/>
            </a:ext>
          </a:extLst>
        </xdr:cNvPr>
        <xdr:cNvSpPr>
          <a:spLocks noChangeArrowheads="1"/>
        </xdr:cNvSpPr>
      </xdr:nvSpPr>
      <xdr:spPr bwMode="auto">
        <a:xfrm>
          <a:off x="718185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77</xdr:row>
      <xdr:rowOff>57150</xdr:rowOff>
    </xdr:from>
    <xdr:to>
      <xdr:col>27</xdr:col>
      <xdr:colOff>0</xdr:colOff>
      <xdr:row>79</xdr:row>
      <xdr:rowOff>0</xdr:rowOff>
    </xdr:to>
    <xdr:sp macro="" textlink="">
      <xdr:nvSpPr>
        <xdr:cNvPr id="1806" name="AutoShape 46">
          <a:extLst>
            <a:ext uri="{FF2B5EF4-FFF2-40B4-BE49-F238E27FC236}">
              <a16:creationId xmlns:a16="http://schemas.microsoft.com/office/drawing/2014/main" id="{78D997E7-14A9-47A4-B1EB-C9B5B1B51DDC}"/>
            </a:ext>
          </a:extLst>
        </xdr:cNvPr>
        <xdr:cNvSpPr>
          <a:spLocks noChangeArrowheads="1"/>
        </xdr:cNvSpPr>
      </xdr:nvSpPr>
      <xdr:spPr bwMode="auto">
        <a:xfrm>
          <a:off x="775335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77</xdr:row>
      <xdr:rowOff>57150</xdr:rowOff>
    </xdr:from>
    <xdr:to>
      <xdr:col>29</xdr:col>
      <xdr:colOff>0</xdr:colOff>
      <xdr:row>79</xdr:row>
      <xdr:rowOff>0</xdr:rowOff>
    </xdr:to>
    <xdr:sp macro="" textlink="">
      <xdr:nvSpPr>
        <xdr:cNvPr id="1807" name="AutoShape 46">
          <a:extLst>
            <a:ext uri="{FF2B5EF4-FFF2-40B4-BE49-F238E27FC236}">
              <a16:creationId xmlns:a16="http://schemas.microsoft.com/office/drawing/2014/main" id="{AA59AB2A-EE78-47B7-9E93-E4C30022A5E1}"/>
            </a:ext>
          </a:extLst>
        </xdr:cNvPr>
        <xdr:cNvSpPr>
          <a:spLocks noChangeArrowheads="1"/>
        </xdr:cNvSpPr>
      </xdr:nvSpPr>
      <xdr:spPr bwMode="auto">
        <a:xfrm>
          <a:off x="838200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77</xdr:row>
      <xdr:rowOff>57150</xdr:rowOff>
    </xdr:from>
    <xdr:to>
      <xdr:col>31</xdr:col>
      <xdr:colOff>0</xdr:colOff>
      <xdr:row>79</xdr:row>
      <xdr:rowOff>0</xdr:rowOff>
    </xdr:to>
    <xdr:sp macro="" textlink="">
      <xdr:nvSpPr>
        <xdr:cNvPr id="1808" name="AutoShape 46">
          <a:extLst>
            <a:ext uri="{FF2B5EF4-FFF2-40B4-BE49-F238E27FC236}">
              <a16:creationId xmlns:a16="http://schemas.microsoft.com/office/drawing/2014/main" id="{224A4EAE-0F32-465F-80F0-09441FBA1E20}"/>
            </a:ext>
          </a:extLst>
        </xdr:cNvPr>
        <xdr:cNvSpPr>
          <a:spLocks noChangeArrowheads="1"/>
        </xdr:cNvSpPr>
      </xdr:nvSpPr>
      <xdr:spPr bwMode="auto">
        <a:xfrm>
          <a:off x="895350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77</xdr:row>
      <xdr:rowOff>57150</xdr:rowOff>
    </xdr:from>
    <xdr:to>
      <xdr:col>33</xdr:col>
      <xdr:colOff>0</xdr:colOff>
      <xdr:row>79</xdr:row>
      <xdr:rowOff>0</xdr:rowOff>
    </xdr:to>
    <xdr:sp macro="" textlink="">
      <xdr:nvSpPr>
        <xdr:cNvPr id="1809" name="AutoShape 46">
          <a:extLst>
            <a:ext uri="{FF2B5EF4-FFF2-40B4-BE49-F238E27FC236}">
              <a16:creationId xmlns:a16="http://schemas.microsoft.com/office/drawing/2014/main" id="{A69DD3CB-4B95-4903-B6DF-F4FFF5B1D255}"/>
            </a:ext>
          </a:extLst>
        </xdr:cNvPr>
        <xdr:cNvSpPr>
          <a:spLocks noChangeArrowheads="1"/>
        </xdr:cNvSpPr>
      </xdr:nvSpPr>
      <xdr:spPr bwMode="auto">
        <a:xfrm>
          <a:off x="9525000" y="14773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34</xdr:col>
      <xdr:colOff>0</xdr:colOff>
      <xdr:row>77</xdr:row>
      <xdr:rowOff>57150</xdr:rowOff>
    </xdr:from>
    <xdr:to>
      <xdr:col>35</xdr:col>
      <xdr:colOff>0</xdr:colOff>
      <xdr:row>79</xdr:row>
      <xdr:rowOff>0</xdr:rowOff>
    </xdr:to>
    <xdr:sp macro="" textlink="">
      <xdr:nvSpPr>
        <xdr:cNvPr id="1810" name="AutoShape 46">
          <a:extLst>
            <a:ext uri="{FF2B5EF4-FFF2-40B4-BE49-F238E27FC236}">
              <a16:creationId xmlns:a16="http://schemas.microsoft.com/office/drawing/2014/main" id="{C58C0BFB-7783-466A-9F29-EAFCEC5109AB}"/>
            </a:ext>
          </a:extLst>
        </xdr:cNvPr>
        <xdr:cNvSpPr>
          <a:spLocks noChangeArrowheads="1"/>
        </xdr:cNvSpPr>
      </xdr:nvSpPr>
      <xdr:spPr bwMode="auto">
        <a:xfrm>
          <a:off x="1009650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77</xdr:row>
      <xdr:rowOff>57150</xdr:rowOff>
    </xdr:from>
    <xdr:to>
      <xdr:col>37</xdr:col>
      <xdr:colOff>0</xdr:colOff>
      <xdr:row>79</xdr:row>
      <xdr:rowOff>0</xdr:rowOff>
    </xdr:to>
    <xdr:sp macro="" textlink="">
      <xdr:nvSpPr>
        <xdr:cNvPr id="1811" name="AutoShape 46">
          <a:extLst>
            <a:ext uri="{FF2B5EF4-FFF2-40B4-BE49-F238E27FC236}">
              <a16:creationId xmlns:a16="http://schemas.microsoft.com/office/drawing/2014/main" id="{D4CE895B-001A-49B1-BA47-A5817A263A76}"/>
            </a:ext>
          </a:extLst>
        </xdr:cNvPr>
        <xdr:cNvSpPr>
          <a:spLocks noChangeArrowheads="1"/>
        </xdr:cNvSpPr>
      </xdr:nvSpPr>
      <xdr:spPr bwMode="auto">
        <a:xfrm>
          <a:off x="106680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77</xdr:row>
      <xdr:rowOff>57150</xdr:rowOff>
    </xdr:from>
    <xdr:to>
      <xdr:col>39</xdr:col>
      <xdr:colOff>0</xdr:colOff>
      <xdr:row>79</xdr:row>
      <xdr:rowOff>0</xdr:rowOff>
    </xdr:to>
    <xdr:sp macro="" textlink="">
      <xdr:nvSpPr>
        <xdr:cNvPr id="1812" name="AutoShape 46">
          <a:extLst>
            <a:ext uri="{FF2B5EF4-FFF2-40B4-BE49-F238E27FC236}">
              <a16:creationId xmlns:a16="http://schemas.microsoft.com/office/drawing/2014/main" id="{CFC54A78-7495-4470-837E-3C91F661422A}"/>
            </a:ext>
          </a:extLst>
        </xdr:cNvPr>
        <xdr:cNvSpPr>
          <a:spLocks noChangeArrowheads="1"/>
        </xdr:cNvSpPr>
      </xdr:nvSpPr>
      <xdr:spPr bwMode="auto">
        <a:xfrm>
          <a:off x="112395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77</xdr:row>
      <xdr:rowOff>57150</xdr:rowOff>
    </xdr:from>
    <xdr:to>
      <xdr:col>41</xdr:col>
      <xdr:colOff>0</xdr:colOff>
      <xdr:row>79</xdr:row>
      <xdr:rowOff>0</xdr:rowOff>
    </xdr:to>
    <xdr:sp macro="" textlink="">
      <xdr:nvSpPr>
        <xdr:cNvPr id="1813" name="AutoShape 46">
          <a:extLst>
            <a:ext uri="{FF2B5EF4-FFF2-40B4-BE49-F238E27FC236}">
              <a16:creationId xmlns:a16="http://schemas.microsoft.com/office/drawing/2014/main" id="{0FF8AE25-B1C9-472C-9FD7-D0B7F4EF53D5}"/>
            </a:ext>
          </a:extLst>
        </xdr:cNvPr>
        <xdr:cNvSpPr>
          <a:spLocks noChangeArrowheads="1"/>
        </xdr:cNvSpPr>
      </xdr:nvSpPr>
      <xdr:spPr bwMode="auto">
        <a:xfrm>
          <a:off x="118110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77</xdr:row>
      <xdr:rowOff>57150</xdr:rowOff>
    </xdr:from>
    <xdr:to>
      <xdr:col>43</xdr:col>
      <xdr:colOff>0</xdr:colOff>
      <xdr:row>79</xdr:row>
      <xdr:rowOff>0</xdr:rowOff>
    </xdr:to>
    <xdr:sp macro="" textlink="">
      <xdr:nvSpPr>
        <xdr:cNvPr id="1814" name="AutoShape 46">
          <a:extLst>
            <a:ext uri="{FF2B5EF4-FFF2-40B4-BE49-F238E27FC236}">
              <a16:creationId xmlns:a16="http://schemas.microsoft.com/office/drawing/2014/main" id="{93028A9F-D1BB-4F64-ABB5-617DCACE48B0}"/>
            </a:ext>
          </a:extLst>
        </xdr:cNvPr>
        <xdr:cNvSpPr>
          <a:spLocks noChangeArrowheads="1"/>
        </xdr:cNvSpPr>
      </xdr:nvSpPr>
      <xdr:spPr bwMode="auto">
        <a:xfrm>
          <a:off x="123825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77</xdr:row>
      <xdr:rowOff>57150</xdr:rowOff>
    </xdr:from>
    <xdr:to>
      <xdr:col>45</xdr:col>
      <xdr:colOff>0</xdr:colOff>
      <xdr:row>79</xdr:row>
      <xdr:rowOff>0</xdr:rowOff>
    </xdr:to>
    <xdr:sp macro="" textlink="">
      <xdr:nvSpPr>
        <xdr:cNvPr id="1815" name="AutoShape 46">
          <a:extLst>
            <a:ext uri="{FF2B5EF4-FFF2-40B4-BE49-F238E27FC236}">
              <a16:creationId xmlns:a16="http://schemas.microsoft.com/office/drawing/2014/main" id="{C694F958-BD20-4701-B536-F036CB8ADC3C}"/>
            </a:ext>
          </a:extLst>
        </xdr:cNvPr>
        <xdr:cNvSpPr>
          <a:spLocks noChangeArrowheads="1"/>
        </xdr:cNvSpPr>
      </xdr:nvSpPr>
      <xdr:spPr bwMode="auto">
        <a:xfrm>
          <a:off x="129540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77</xdr:row>
      <xdr:rowOff>57150</xdr:rowOff>
    </xdr:from>
    <xdr:to>
      <xdr:col>11</xdr:col>
      <xdr:colOff>0</xdr:colOff>
      <xdr:row>79</xdr:row>
      <xdr:rowOff>0</xdr:rowOff>
    </xdr:to>
    <xdr:sp macro="" textlink="">
      <xdr:nvSpPr>
        <xdr:cNvPr id="1816" name="AutoShape 46">
          <a:extLst>
            <a:ext uri="{FF2B5EF4-FFF2-40B4-BE49-F238E27FC236}">
              <a16:creationId xmlns:a16="http://schemas.microsoft.com/office/drawing/2014/main" id="{D7C5BEEF-0C88-40EA-9401-111C20B7508A}"/>
            </a:ext>
          </a:extLst>
        </xdr:cNvPr>
        <xdr:cNvSpPr>
          <a:spLocks noChangeArrowheads="1"/>
        </xdr:cNvSpPr>
      </xdr:nvSpPr>
      <xdr:spPr bwMode="auto">
        <a:xfrm>
          <a:off x="318135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77</xdr:row>
      <xdr:rowOff>57150</xdr:rowOff>
    </xdr:from>
    <xdr:to>
      <xdr:col>13</xdr:col>
      <xdr:colOff>0</xdr:colOff>
      <xdr:row>79</xdr:row>
      <xdr:rowOff>0</xdr:rowOff>
    </xdr:to>
    <xdr:sp macro="" textlink="">
      <xdr:nvSpPr>
        <xdr:cNvPr id="1817" name="AutoShape 46">
          <a:extLst>
            <a:ext uri="{FF2B5EF4-FFF2-40B4-BE49-F238E27FC236}">
              <a16:creationId xmlns:a16="http://schemas.microsoft.com/office/drawing/2014/main" id="{B3B68386-09AA-4F22-96E4-778F686C3046}"/>
            </a:ext>
          </a:extLst>
        </xdr:cNvPr>
        <xdr:cNvSpPr>
          <a:spLocks noChangeArrowheads="1"/>
        </xdr:cNvSpPr>
      </xdr:nvSpPr>
      <xdr:spPr bwMode="auto">
        <a:xfrm>
          <a:off x="375285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13</xdr:col>
      <xdr:colOff>281861</xdr:colOff>
      <xdr:row>77</xdr:row>
      <xdr:rowOff>76588</xdr:rowOff>
    </xdr:from>
    <xdr:to>
      <xdr:col>14</xdr:col>
      <xdr:colOff>379055</xdr:colOff>
      <xdr:row>79</xdr:row>
      <xdr:rowOff>19438</xdr:rowOff>
    </xdr:to>
    <xdr:sp macro="" textlink="">
      <xdr:nvSpPr>
        <xdr:cNvPr id="1818" name="AutoShape 46">
          <a:extLst>
            <a:ext uri="{FF2B5EF4-FFF2-40B4-BE49-F238E27FC236}">
              <a16:creationId xmlns:a16="http://schemas.microsoft.com/office/drawing/2014/main" id="{F1E6476E-C8E3-4A8D-B2EB-9BDC3929600B}"/>
            </a:ext>
          </a:extLst>
        </xdr:cNvPr>
        <xdr:cNvSpPr>
          <a:spLocks noChangeArrowheads="1"/>
        </xdr:cNvSpPr>
      </xdr:nvSpPr>
      <xdr:spPr bwMode="auto">
        <a:xfrm>
          <a:off x="4480637" y="15627608"/>
          <a:ext cx="379056" cy="331626"/>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77</xdr:row>
      <xdr:rowOff>57150</xdr:rowOff>
    </xdr:from>
    <xdr:to>
      <xdr:col>9</xdr:col>
      <xdr:colOff>0</xdr:colOff>
      <xdr:row>79</xdr:row>
      <xdr:rowOff>0</xdr:rowOff>
    </xdr:to>
    <xdr:sp macro="" textlink="">
      <xdr:nvSpPr>
        <xdr:cNvPr id="1819" name="AutoShape 46">
          <a:extLst>
            <a:ext uri="{FF2B5EF4-FFF2-40B4-BE49-F238E27FC236}">
              <a16:creationId xmlns:a16="http://schemas.microsoft.com/office/drawing/2014/main" id="{5CFCAA4D-C5E8-4024-8CAF-8F930599083E}"/>
            </a:ext>
          </a:extLst>
        </xdr:cNvPr>
        <xdr:cNvSpPr>
          <a:spLocks noChangeArrowheads="1"/>
        </xdr:cNvSpPr>
      </xdr:nvSpPr>
      <xdr:spPr bwMode="auto">
        <a:xfrm>
          <a:off x="2409825" y="14773275"/>
          <a:ext cx="485775"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6</xdr:col>
      <xdr:colOff>0</xdr:colOff>
      <xdr:row>77</xdr:row>
      <xdr:rowOff>57150</xdr:rowOff>
    </xdr:from>
    <xdr:to>
      <xdr:col>7</xdr:col>
      <xdr:colOff>0</xdr:colOff>
      <xdr:row>79</xdr:row>
      <xdr:rowOff>0</xdr:rowOff>
    </xdr:to>
    <xdr:sp macro="" textlink="">
      <xdr:nvSpPr>
        <xdr:cNvPr id="1820" name="AutoShape 46">
          <a:extLst>
            <a:ext uri="{FF2B5EF4-FFF2-40B4-BE49-F238E27FC236}">
              <a16:creationId xmlns:a16="http://schemas.microsoft.com/office/drawing/2014/main" id="{9F14DA3D-6B7F-4D1B-B7C6-97B30EF34539}"/>
            </a:ext>
          </a:extLst>
        </xdr:cNvPr>
        <xdr:cNvSpPr>
          <a:spLocks noChangeArrowheads="1"/>
        </xdr:cNvSpPr>
      </xdr:nvSpPr>
      <xdr:spPr bwMode="auto">
        <a:xfrm>
          <a:off x="1819275" y="14773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77</xdr:row>
      <xdr:rowOff>57150</xdr:rowOff>
    </xdr:from>
    <xdr:to>
      <xdr:col>5</xdr:col>
      <xdr:colOff>0</xdr:colOff>
      <xdr:row>79</xdr:row>
      <xdr:rowOff>0</xdr:rowOff>
    </xdr:to>
    <xdr:sp macro="" textlink="">
      <xdr:nvSpPr>
        <xdr:cNvPr id="1821" name="AutoShape 46">
          <a:extLst>
            <a:ext uri="{FF2B5EF4-FFF2-40B4-BE49-F238E27FC236}">
              <a16:creationId xmlns:a16="http://schemas.microsoft.com/office/drawing/2014/main" id="{C8FACD52-497A-4745-8C39-A62E8DD22918}"/>
            </a:ext>
          </a:extLst>
        </xdr:cNvPr>
        <xdr:cNvSpPr>
          <a:spLocks noChangeArrowheads="1"/>
        </xdr:cNvSpPr>
      </xdr:nvSpPr>
      <xdr:spPr bwMode="auto">
        <a:xfrm>
          <a:off x="1095375" y="14773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77</xdr:row>
      <xdr:rowOff>57150</xdr:rowOff>
    </xdr:from>
    <xdr:to>
      <xdr:col>3</xdr:col>
      <xdr:colOff>0</xdr:colOff>
      <xdr:row>79</xdr:row>
      <xdr:rowOff>0</xdr:rowOff>
    </xdr:to>
    <xdr:sp macro="" textlink="">
      <xdr:nvSpPr>
        <xdr:cNvPr id="1822" name="AutoShape 46">
          <a:extLst>
            <a:ext uri="{FF2B5EF4-FFF2-40B4-BE49-F238E27FC236}">
              <a16:creationId xmlns:a16="http://schemas.microsoft.com/office/drawing/2014/main" id="{E16E5977-CBAE-44C8-ABF1-CC337AFE85B9}"/>
            </a:ext>
          </a:extLst>
        </xdr:cNvPr>
        <xdr:cNvSpPr>
          <a:spLocks noChangeArrowheads="1"/>
        </xdr:cNvSpPr>
      </xdr:nvSpPr>
      <xdr:spPr bwMode="auto">
        <a:xfrm>
          <a:off x="523875"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88</xdr:row>
      <xdr:rowOff>104775</xdr:rowOff>
    </xdr:from>
    <xdr:to>
      <xdr:col>6</xdr:col>
      <xdr:colOff>0</xdr:colOff>
      <xdr:row>89</xdr:row>
      <xdr:rowOff>19050</xdr:rowOff>
    </xdr:to>
    <xdr:grpSp>
      <xdr:nvGrpSpPr>
        <xdr:cNvPr id="1823" name="Group 1008">
          <a:extLst>
            <a:ext uri="{FF2B5EF4-FFF2-40B4-BE49-F238E27FC236}">
              <a16:creationId xmlns:a16="http://schemas.microsoft.com/office/drawing/2014/main" id="{AB68ADB1-056D-43D0-B59A-86E8BCFB30CE}"/>
            </a:ext>
          </a:extLst>
        </xdr:cNvPr>
        <xdr:cNvGrpSpPr>
          <a:grpSpLocks/>
        </xdr:cNvGrpSpPr>
      </xdr:nvGrpSpPr>
      <xdr:grpSpPr bwMode="auto">
        <a:xfrm>
          <a:off x="1897224" y="17879591"/>
          <a:ext cx="0" cy="108663"/>
          <a:chOff x="5475762" y="47760700"/>
          <a:chExt cx="314325" cy="230209"/>
        </a:xfrm>
      </xdr:grpSpPr>
      <xdr:cxnSp macro="">
        <xdr:nvCxnSpPr>
          <xdr:cNvPr id="1824" name="Straight Connector 1823">
            <a:extLst>
              <a:ext uri="{FF2B5EF4-FFF2-40B4-BE49-F238E27FC236}">
                <a16:creationId xmlns:a16="http://schemas.microsoft.com/office/drawing/2014/main" id="{4E54AABC-3796-3FDA-2CF0-869D412DFEC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25" name="Straight Connector 529">
            <a:extLst>
              <a:ext uri="{FF2B5EF4-FFF2-40B4-BE49-F238E27FC236}">
                <a16:creationId xmlns:a16="http://schemas.microsoft.com/office/drawing/2014/main" id="{65517286-A01F-95A4-B01A-8159B2E9A3C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26" name="Straight Connector 531">
            <a:extLst>
              <a:ext uri="{FF2B5EF4-FFF2-40B4-BE49-F238E27FC236}">
                <a16:creationId xmlns:a16="http://schemas.microsoft.com/office/drawing/2014/main" id="{25E9A655-DB8F-97F0-9D62-DFA13AF3285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27" name="Straight Connector 533">
            <a:extLst>
              <a:ext uri="{FF2B5EF4-FFF2-40B4-BE49-F238E27FC236}">
                <a16:creationId xmlns:a16="http://schemas.microsoft.com/office/drawing/2014/main" id="{1F728904-F136-EB6C-9D73-70C6004974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28" name="Straight Connector 535">
            <a:extLst>
              <a:ext uri="{FF2B5EF4-FFF2-40B4-BE49-F238E27FC236}">
                <a16:creationId xmlns:a16="http://schemas.microsoft.com/office/drawing/2014/main" id="{54207144-F4E1-7FB2-654E-E795AB7531D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29" name="Straight Connector 537">
            <a:extLst>
              <a:ext uri="{FF2B5EF4-FFF2-40B4-BE49-F238E27FC236}">
                <a16:creationId xmlns:a16="http://schemas.microsoft.com/office/drawing/2014/main" id="{3C89B5CB-0B31-1945-4211-E1DEF773D07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30" name="Group 1008">
          <a:extLst>
            <a:ext uri="{FF2B5EF4-FFF2-40B4-BE49-F238E27FC236}">
              <a16:creationId xmlns:a16="http://schemas.microsoft.com/office/drawing/2014/main" id="{854F4723-477E-4CAC-AC91-FF0429290EEC}"/>
            </a:ext>
          </a:extLst>
        </xdr:cNvPr>
        <xdr:cNvGrpSpPr>
          <a:grpSpLocks/>
        </xdr:cNvGrpSpPr>
      </xdr:nvGrpSpPr>
      <xdr:grpSpPr bwMode="auto">
        <a:xfrm>
          <a:off x="1897224" y="17879591"/>
          <a:ext cx="0" cy="108663"/>
          <a:chOff x="5475762" y="47760700"/>
          <a:chExt cx="314325" cy="230209"/>
        </a:xfrm>
      </xdr:grpSpPr>
      <xdr:cxnSp macro="">
        <xdr:nvCxnSpPr>
          <xdr:cNvPr id="1831" name="Straight Connector 1830">
            <a:extLst>
              <a:ext uri="{FF2B5EF4-FFF2-40B4-BE49-F238E27FC236}">
                <a16:creationId xmlns:a16="http://schemas.microsoft.com/office/drawing/2014/main" id="{24B68856-11AE-EAD0-D521-1606FD163E31}"/>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32" name="Straight Connector 529">
            <a:extLst>
              <a:ext uri="{FF2B5EF4-FFF2-40B4-BE49-F238E27FC236}">
                <a16:creationId xmlns:a16="http://schemas.microsoft.com/office/drawing/2014/main" id="{21EA8D39-E134-C8C6-A351-3AC46CF49319}"/>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833" name="Straight Connector 531">
            <a:extLst>
              <a:ext uri="{FF2B5EF4-FFF2-40B4-BE49-F238E27FC236}">
                <a16:creationId xmlns:a16="http://schemas.microsoft.com/office/drawing/2014/main" id="{DE361DE5-95B0-E8AC-2D37-E1AB0173037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834" name="Straight Connector 533">
            <a:extLst>
              <a:ext uri="{FF2B5EF4-FFF2-40B4-BE49-F238E27FC236}">
                <a16:creationId xmlns:a16="http://schemas.microsoft.com/office/drawing/2014/main" id="{468D42B0-57D9-117D-3370-0DAF191E163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835" name="Straight Connector 535">
            <a:extLst>
              <a:ext uri="{FF2B5EF4-FFF2-40B4-BE49-F238E27FC236}">
                <a16:creationId xmlns:a16="http://schemas.microsoft.com/office/drawing/2014/main" id="{ED772BE2-CAAE-D16D-609C-2E2AC9564C2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836" name="Straight Connector 537">
            <a:extLst>
              <a:ext uri="{FF2B5EF4-FFF2-40B4-BE49-F238E27FC236}">
                <a16:creationId xmlns:a16="http://schemas.microsoft.com/office/drawing/2014/main" id="{07B3D068-F1DC-B3AC-447D-4E1189E305E7}"/>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133350</xdr:rowOff>
    </xdr:from>
    <xdr:to>
      <xdr:col>6</xdr:col>
      <xdr:colOff>0</xdr:colOff>
      <xdr:row>89</xdr:row>
      <xdr:rowOff>47625</xdr:rowOff>
    </xdr:to>
    <xdr:grpSp>
      <xdr:nvGrpSpPr>
        <xdr:cNvPr id="1837" name="Group 1008">
          <a:extLst>
            <a:ext uri="{FF2B5EF4-FFF2-40B4-BE49-F238E27FC236}">
              <a16:creationId xmlns:a16="http://schemas.microsoft.com/office/drawing/2014/main" id="{1D21947A-D5B9-402C-B530-A33ADA0213A2}"/>
            </a:ext>
          </a:extLst>
        </xdr:cNvPr>
        <xdr:cNvGrpSpPr>
          <a:grpSpLocks/>
        </xdr:cNvGrpSpPr>
      </xdr:nvGrpSpPr>
      <xdr:grpSpPr bwMode="auto">
        <a:xfrm>
          <a:off x="1897224" y="17908166"/>
          <a:ext cx="0" cy="108663"/>
          <a:chOff x="5475762" y="47760700"/>
          <a:chExt cx="314325" cy="230209"/>
        </a:xfrm>
      </xdr:grpSpPr>
      <xdr:cxnSp macro="">
        <xdr:nvCxnSpPr>
          <xdr:cNvPr id="1838" name="Straight Connector 1837">
            <a:extLst>
              <a:ext uri="{FF2B5EF4-FFF2-40B4-BE49-F238E27FC236}">
                <a16:creationId xmlns:a16="http://schemas.microsoft.com/office/drawing/2014/main" id="{2AA6D117-7133-33BB-2B95-5A0CB5BB22FA}"/>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39" name="Straight Connector 529">
            <a:extLst>
              <a:ext uri="{FF2B5EF4-FFF2-40B4-BE49-F238E27FC236}">
                <a16:creationId xmlns:a16="http://schemas.microsoft.com/office/drawing/2014/main" id="{0490E394-7598-7F70-7140-7C7A66B28453}"/>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840" name="Straight Connector 531">
            <a:extLst>
              <a:ext uri="{FF2B5EF4-FFF2-40B4-BE49-F238E27FC236}">
                <a16:creationId xmlns:a16="http://schemas.microsoft.com/office/drawing/2014/main" id="{5CE6FBB2-9761-080A-FEA6-BC6A2A0008D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841" name="Straight Connector 533">
            <a:extLst>
              <a:ext uri="{FF2B5EF4-FFF2-40B4-BE49-F238E27FC236}">
                <a16:creationId xmlns:a16="http://schemas.microsoft.com/office/drawing/2014/main" id="{2A07606C-002E-1184-BD39-DFEF8C7F799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842" name="Straight Connector 535">
            <a:extLst>
              <a:ext uri="{FF2B5EF4-FFF2-40B4-BE49-F238E27FC236}">
                <a16:creationId xmlns:a16="http://schemas.microsoft.com/office/drawing/2014/main" id="{2E4C8920-B45D-A85C-6A74-A61BF1287D2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843" name="Straight Connector 537">
            <a:extLst>
              <a:ext uri="{FF2B5EF4-FFF2-40B4-BE49-F238E27FC236}">
                <a16:creationId xmlns:a16="http://schemas.microsoft.com/office/drawing/2014/main" id="{0BD88B8E-E553-231B-6561-21A15EDE38F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133350</xdr:rowOff>
    </xdr:from>
    <xdr:to>
      <xdr:col>6</xdr:col>
      <xdr:colOff>0</xdr:colOff>
      <xdr:row>89</xdr:row>
      <xdr:rowOff>57150</xdr:rowOff>
    </xdr:to>
    <xdr:grpSp>
      <xdr:nvGrpSpPr>
        <xdr:cNvPr id="1844" name="Group 1008">
          <a:extLst>
            <a:ext uri="{FF2B5EF4-FFF2-40B4-BE49-F238E27FC236}">
              <a16:creationId xmlns:a16="http://schemas.microsoft.com/office/drawing/2014/main" id="{760EBCDB-F836-43B2-AEFC-287D0A384513}"/>
            </a:ext>
          </a:extLst>
        </xdr:cNvPr>
        <xdr:cNvGrpSpPr>
          <a:grpSpLocks/>
        </xdr:cNvGrpSpPr>
      </xdr:nvGrpSpPr>
      <xdr:grpSpPr bwMode="auto">
        <a:xfrm>
          <a:off x="1897224" y="17908166"/>
          <a:ext cx="0" cy="118188"/>
          <a:chOff x="5475762" y="47760700"/>
          <a:chExt cx="314325" cy="230209"/>
        </a:xfrm>
      </xdr:grpSpPr>
      <xdr:cxnSp macro="">
        <xdr:nvCxnSpPr>
          <xdr:cNvPr id="1845" name="Straight Connector 1844">
            <a:extLst>
              <a:ext uri="{FF2B5EF4-FFF2-40B4-BE49-F238E27FC236}">
                <a16:creationId xmlns:a16="http://schemas.microsoft.com/office/drawing/2014/main" id="{8464CEEF-F96D-F458-A854-A7D07772C8B7}"/>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46" name="Straight Connector 529">
            <a:extLst>
              <a:ext uri="{FF2B5EF4-FFF2-40B4-BE49-F238E27FC236}">
                <a16:creationId xmlns:a16="http://schemas.microsoft.com/office/drawing/2014/main" id="{CBFDD08A-646E-61C9-3920-88F41A7AF522}"/>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847" name="Straight Connector 531">
            <a:extLst>
              <a:ext uri="{FF2B5EF4-FFF2-40B4-BE49-F238E27FC236}">
                <a16:creationId xmlns:a16="http://schemas.microsoft.com/office/drawing/2014/main" id="{A62B9CD9-2FB3-0CFC-EB7C-8DF5C5A51C4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848" name="Straight Connector 533">
            <a:extLst>
              <a:ext uri="{FF2B5EF4-FFF2-40B4-BE49-F238E27FC236}">
                <a16:creationId xmlns:a16="http://schemas.microsoft.com/office/drawing/2014/main" id="{DB5C9EFB-5BFE-1F19-06A2-9B54443B84C7}"/>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849" name="Straight Connector 535">
            <a:extLst>
              <a:ext uri="{FF2B5EF4-FFF2-40B4-BE49-F238E27FC236}">
                <a16:creationId xmlns:a16="http://schemas.microsoft.com/office/drawing/2014/main" id="{3E21E35F-F03A-B1B4-B548-50B918FA3DC1}"/>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850" name="Straight Connector 537">
            <a:extLst>
              <a:ext uri="{FF2B5EF4-FFF2-40B4-BE49-F238E27FC236}">
                <a16:creationId xmlns:a16="http://schemas.microsoft.com/office/drawing/2014/main" id="{127F10AF-EE70-EE9A-8B5F-6EF238E102A0}"/>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51" name="Group 1008">
          <a:extLst>
            <a:ext uri="{FF2B5EF4-FFF2-40B4-BE49-F238E27FC236}">
              <a16:creationId xmlns:a16="http://schemas.microsoft.com/office/drawing/2014/main" id="{E8F9A978-5454-4D15-9AE5-EB60CBE508DF}"/>
            </a:ext>
          </a:extLst>
        </xdr:cNvPr>
        <xdr:cNvGrpSpPr>
          <a:grpSpLocks/>
        </xdr:cNvGrpSpPr>
      </xdr:nvGrpSpPr>
      <xdr:grpSpPr bwMode="auto">
        <a:xfrm>
          <a:off x="1897224" y="17879591"/>
          <a:ext cx="0" cy="108663"/>
          <a:chOff x="5475762" y="47760700"/>
          <a:chExt cx="314325" cy="230209"/>
        </a:xfrm>
      </xdr:grpSpPr>
      <xdr:cxnSp macro="">
        <xdr:nvCxnSpPr>
          <xdr:cNvPr id="1852" name="Straight Connector 1851">
            <a:extLst>
              <a:ext uri="{FF2B5EF4-FFF2-40B4-BE49-F238E27FC236}">
                <a16:creationId xmlns:a16="http://schemas.microsoft.com/office/drawing/2014/main" id="{2211E049-2393-2CEC-EA11-58E4CEA26C9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53" name="Straight Connector 529">
            <a:extLst>
              <a:ext uri="{FF2B5EF4-FFF2-40B4-BE49-F238E27FC236}">
                <a16:creationId xmlns:a16="http://schemas.microsoft.com/office/drawing/2014/main" id="{4C3A363A-5879-3CCC-3A5E-94CE5472776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54" name="Straight Connector 531">
            <a:extLst>
              <a:ext uri="{FF2B5EF4-FFF2-40B4-BE49-F238E27FC236}">
                <a16:creationId xmlns:a16="http://schemas.microsoft.com/office/drawing/2014/main" id="{FCFEE7F1-BD26-3AEB-F9BF-C9D7A1DB397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55" name="Straight Connector 533">
            <a:extLst>
              <a:ext uri="{FF2B5EF4-FFF2-40B4-BE49-F238E27FC236}">
                <a16:creationId xmlns:a16="http://schemas.microsoft.com/office/drawing/2014/main" id="{609E2713-0CA7-5777-B449-131FD365EB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56" name="Straight Connector 535">
            <a:extLst>
              <a:ext uri="{FF2B5EF4-FFF2-40B4-BE49-F238E27FC236}">
                <a16:creationId xmlns:a16="http://schemas.microsoft.com/office/drawing/2014/main" id="{E9F59286-58FB-537C-EF2E-D42304C1D98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57" name="Straight Connector 537">
            <a:extLst>
              <a:ext uri="{FF2B5EF4-FFF2-40B4-BE49-F238E27FC236}">
                <a16:creationId xmlns:a16="http://schemas.microsoft.com/office/drawing/2014/main" id="{8073AB7D-18B4-D619-2A6F-7979FBEAE39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58" name="Group 1008">
          <a:extLst>
            <a:ext uri="{FF2B5EF4-FFF2-40B4-BE49-F238E27FC236}">
              <a16:creationId xmlns:a16="http://schemas.microsoft.com/office/drawing/2014/main" id="{89D02C94-64D7-46D5-9D19-8D11379E99F4}"/>
            </a:ext>
          </a:extLst>
        </xdr:cNvPr>
        <xdr:cNvGrpSpPr>
          <a:grpSpLocks/>
        </xdr:cNvGrpSpPr>
      </xdr:nvGrpSpPr>
      <xdr:grpSpPr bwMode="auto">
        <a:xfrm>
          <a:off x="1897224" y="17879591"/>
          <a:ext cx="0" cy="108663"/>
          <a:chOff x="5475762" y="47760700"/>
          <a:chExt cx="314325" cy="230209"/>
        </a:xfrm>
      </xdr:grpSpPr>
      <xdr:cxnSp macro="">
        <xdr:nvCxnSpPr>
          <xdr:cNvPr id="1859" name="Straight Connector 1858">
            <a:extLst>
              <a:ext uri="{FF2B5EF4-FFF2-40B4-BE49-F238E27FC236}">
                <a16:creationId xmlns:a16="http://schemas.microsoft.com/office/drawing/2014/main" id="{7D4876AB-E86F-4FBC-F1A0-EF61CB8CF10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60" name="Straight Connector 529">
            <a:extLst>
              <a:ext uri="{FF2B5EF4-FFF2-40B4-BE49-F238E27FC236}">
                <a16:creationId xmlns:a16="http://schemas.microsoft.com/office/drawing/2014/main" id="{4B6D06D2-F76B-7E21-04C0-F182A853816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61" name="Straight Connector 531">
            <a:extLst>
              <a:ext uri="{FF2B5EF4-FFF2-40B4-BE49-F238E27FC236}">
                <a16:creationId xmlns:a16="http://schemas.microsoft.com/office/drawing/2014/main" id="{23159809-283D-0F27-EE1C-D5A9A37944D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62" name="Straight Connector 533">
            <a:extLst>
              <a:ext uri="{FF2B5EF4-FFF2-40B4-BE49-F238E27FC236}">
                <a16:creationId xmlns:a16="http://schemas.microsoft.com/office/drawing/2014/main" id="{CDF994E1-5E5E-EE85-A113-A02746431DF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63" name="Straight Connector 535">
            <a:extLst>
              <a:ext uri="{FF2B5EF4-FFF2-40B4-BE49-F238E27FC236}">
                <a16:creationId xmlns:a16="http://schemas.microsoft.com/office/drawing/2014/main" id="{02F5EC78-359F-DB26-B22C-36F2CA45C4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64" name="Straight Connector 537">
            <a:extLst>
              <a:ext uri="{FF2B5EF4-FFF2-40B4-BE49-F238E27FC236}">
                <a16:creationId xmlns:a16="http://schemas.microsoft.com/office/drawing/2014/main" id="{DEEDD8AF-10E6-484F-9C99-74070A55822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65" name="Group 1008">
          <a:extLst>
            <a:ext uri="{FF2B5EF4-FFF2-40B4-BE49-F238E27FC236}">
              <a16:creationId xmlns:a16="http://schemas.microsoft.com/office/drawing/2014/main" id="{765E84E5-0AF7-462B-8C1F-ACB776FA7341}"/>
            </a:ext>
          </a:extLst>
        </xdr:cNvPr>
        <xdr:cNvGrpSpPr>
          <a:grpSpLocks/>
        </xdr:cNvGrpSpPr>
      </xdr:nvGrpSpPr>
      <xdr:grpSpPr bwMode="auto">
        <a:xfrm>
          <a:off x="1897224" y="17879591"/>
          <a:ext cx="0" cy="108663"/>
          <a:chOff x="5475762" y="47760700"/>
          <a:chExt cx="314325" cy="230209"/>
        </a:xfrm>
      </xdr:grpSpPr>
      <xdr:cxnSp macro="">
        <xdr:nvCxnSpPr>
          <xdr:cNvPr id="1866" name="Straight Connector 1865">
            <a:extLst>
              <a:ext uri="{FF2B5EF4-FFF2-40B4-BE49-F238E27FC236}">
                <a16:creationId xmlns:a16="http://schemas.microsoft.com/office/drawing/2014/main" id="{DF3C20E7-7373-3668-CB25-C094E1B21AD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67" name="Straight Connector 529">
            <a:extLst>
              <a:ext uri="{FF2B5EF4-FFF2-40B4-BE49-F238E27FC236}">
                <a16:creationId xmlns:a16="http://schemas.microsoft.com/office/drawing/2014/main" id="{CAB53A63-B180-5859-9677-27A9F0D7A06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68" name="Straight Connector 531">
            <a:extLst>
              <a:ext uri="{FF2B5EF4-FFF2-40B4-BE49-F238E27FC236}">
                <a16:creationId xmlns:a16="http://schemas.microsoft.com/office/drawing/2014/main" id="{72CA8F7D-3D31-F542-02B8-6479B2A1C9D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69" name="Straight Connector 533">
            <a:extLst>
              <a:ext uri="{FF2B5EF4-FFF2-40B4-BE49-F238E27FC236}">
                <a16:creationId xmlns:a16="http://schemas.microsoft.com/office/drawing/2014/main" id="{171C83FC-E9F5-89EE-ADF0-AAAED4E67F6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70" name="Straight Connector 535">
            <a:extLst>
              <a:ext uri="{FF2B5EF4-FFF2-40B4-BE49-F238E27FC236}">
                <a16:creationId xmlns:a16="http://schemas.microsoft.com/office/drawing/2014/main" id="{BCF79F5D-E8B5-702A-B547-7B15823E17E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71" name="Straight Connector 537">
            <a:extLst>
              <a:ext uri="{FF2B5EF4-FFF2-40B4-BE49-F238E27FC236}">
                <a16:creationId xmlns:a16="http://schemas.microsoft.com/office/drawing/2014/main" id="{EB10B11D-8645-D863-6CDD-BE22129AF1B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72" name="Group 1008">
          <a:extLst>
            <a:ext uri="{FF2B5EF4-FFF2-40B4-BE49-F238E27FC236}">
              <a16:creationId xmlns:a16="http://schemas.microsoft.com/office/drawing/2014/main" id="{6DF1C1AD-73BF-4F78-A899-D3861DCABAE1}"/>
            </a:ext>
          </a:extLst>
        </xdr:cNvPr>
        <xdr:cNvGrpSpPr>
          <a:grpSpLocks/>
        </xdr:cNvGrpSpPr>
      </xdr:nvGrpSpPr>
      <xdr:grpSpPr bwMode="auto">
        <a:xfrm>
          <a:off x="1897224" y="17879591"/>
          <a:ext cx="0" cy="108663"/>
          <a:chOff x="5475762" y="47760700"/>
          <a:chExt cx="314325" cy="230209"/>
        </a:xfrm>
      </xdr:grpSpPr>
      <xdr:cxnSp macro="">
        <xdr:nvCxnSpPr>
          <xdr:cNvPr id="1873" name="Straight Connector 1872">
            <a:extLst>
              <a:ext uri="{FF2B5EF4-FFF2-40B4-BE49-F238E27FC236}">
                <a16:creationId xmlns:a16="http://schemas.microsoft.com/office/drawing/2014/main" id="{1E6273F8-4E52-B176-7546-583CA5D7F80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74" name="Straight Connector 529">
            <a:extLst>
              <a:ext uri="{FF2B5EF4-FFF2-40B4-BE49-F238E27FC236}">
                <a16:creationId xmlns:a16="http://schemas.microsoft.com/office/drawing/2014/main" id="{92E96D7C-2381-0D9D-BE17-8D00B763AC2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75" name="Straight Connector 531">
            <a:extLst>
              <a:ext uri="{FF2B5EF4-FFF2-40B4-BE49-F238E27FC236}">
                <a16:creationId xmlns:a16="http://schemas.microsoft.com/office/drawing/2014/main" id="{81AFD80B-6C56-0BBA-D036-1585DAC324D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76" name="Straight Connector 533">
            <a:extLst>
              <a:ext uri="{FF2B5EF4-FFF2-40B4-BE49-F238E27FC236}">
                <a16:creationId xmlns:a16="http://schemas.microsoft.com/office/drawing/2014/main" id="{B2295C01-8A6C-A94D-DA64-E0CBC33280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77" name="Straight Connector 535">
            <a:extLst>
              <a:ext uri="{FF2B5EF4-FFF2-40B4-BE49-F238E27FC236}">
                <a16:creationId xmlns:a16="http://schemas.microsoft.com/office/drawing/2014/main" id="{BF88434A-44D5-F00F-32B8-F6C2430BFEF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78" name="Straight Connector 537">
            <a:extLst>
              <a:ext uri="{FF2B5EF4-FFF2-40B4-BE49-F238E27FC236}">
                <a16:creationId xmlns:a16="http://schemas.microsoft.com/office/drawing/2014/main" id="{8415088A-A18E-3B22-AFEB-6E1E7031DC8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79" name="Group 1008">
          <a:extLst>
            <a:ext uri="{FF2B5EF4-FFF2-40B4-BE49-F238E27FC236}">
              <a16:creationId xmlns:a16="http://schemas.microsoft.com/office/drawing/2014/main" id="{263C9DCE-973C-482B-BB48-B8BE5E8E84C8}"/>
            </a:ext>
          </a:extLst>
        </xdr:cNvPr>
        <xdr:cNvGrpSpPr>
          <a:grpSpLocks/>
        </xdr:cNvGrpSpPr>
      </xdr:nvGrpSpPr>
      <xdr:grpSpPr bwMode="auto">
        <a:xfrm>
          <a:off x="1897224" y="17879591"/>
          <a:ext cx="0" cy="108663"/>
          <a:chOff x="5475762" y="47760700"/>
          <a:chExt cx="314325" cy="230209"/>
        </a:xfrm>
      </xdr:grpSpPr>
      <xdr:cxnSp macro="">
        <xdr:nvCxnSpPr>
          <xdr:cNvPr id="1880" name="Straight Connector 1879">
            <a:extLst>
              <a:ext uri="{FF2B5EF4-FFF2-40B4-BE49-F238E27FC236}">
                <a16:creationId xmlns:a16="http://schemas.microsoft.com/office/drawing/2014/main" id="{F8521722-8257-4BF3-8E28-3AA14E749E7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81" name="Straight Connector 529">
            <a:extLst>
              <a:ext uri="{FF2B5EF4-FFF2-40B4-BE49-F238E27FC236}">
                <a16:creationId xmlns:a16="http://schemas.microsoft.com/office/drawing/2014/main" id="{DA4249B0-5026-2530-50EE-55B5CDF437B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82" name="Straight Connector 531">
            <a:extLst>
              <a:ext uri="{FF2B5EF4-FFF2-40B4-BE49-F238E27FC236}">
                <a16:creationId xmlns:a16="http://schemas.microsoft.com/office/drawing/2014/main" id="{3E989EB8-43C4-1C01-C851-AB5613690F6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83" name="Straight Connector 533">
            <a:extLst>
              <a:ext uri="{FF2B5EF4-FFF2-40B4-BE49-F238E27FC236}">
                <a16:creationId xmlns:a16="http://schemas.microsoft.com/office/drawing/2014/main" id="{70F634CD-B5A9-176F-7B52-F2DE99B9B0C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84" name="Straight Connector 535">
            <a:extLst>
              <a:ext uri="{FF2B5EF4-FFF2-40B4-BE49-F238E27FC236}">
                <a16:creationId xmlns:a16="http://schemas.microsoft.com/office/drawing/2014/main" id="{B0F90F75-3585-B648-2FFB-24ACA0144A6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85" name="Straight Connector 537">
            <a:extLst>
              <a:ext uri="{FF2B5EF4-FFF2-40B4-BE49-F238E27FC236}">
                <a16:creationId xmlns:a16="http://schemas.microsoft.com/office/drawing/2014/main" id="{E844A5A0-3946-860F-5817-35242071B9F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86" name="Group 1008">
          <a:extLst>
            <a:ext uri="{FF2B5EF4-FFF2-40B4-BE49-F238E27FC236}">
              <a16:creationId xmlns:a16="http://schemas.microsoft.com/office/drawing/2014/main" id="{B30E7E10-53F2-48C1-B014-62033D5202C5}"/>
            </a:ext>
          </a:extLst>
        </xdr:cNvPr>
        <xdr:cNvGrpSpPr>
          <a:grpSpLocks/>
        </xdr:cNvGrpSpPr>
      </xdr:nvGrpSpPr>
      <xdr:grpSpPr bwMode="auto">
        <a:xfrm>
          <a:off x="1897224" y="17879591"/>
          <a:ext cx="0" cy="108663"/>
          <a:chOff x="5475762" y="47760700"/>
          <a:chExt cx="314325" cy="230209"/>
        </a:xfrm>
      </xdr:grpSpPr>
      <xdr:cxnSp macro="">
        <xdr:nvCxnSpPr>
          <xdr:cNvPr id="1887" name="Straight Connector 1886">
            <a:extLst>
              <a:ext uri="{FF2B5EF4-FFF2-40B4-BE49-F238E27FC236}">
                <a16:creationId xmlns:a16="http://schemas.microsoft.com/office/drawing/2014/main" id="{FA1B3B93-E1D5-E698-5AC3-CD8ED166C4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88" name="Straight Connector 529">
            <a:extLst>
              <a:ext uri="{FF2B5EF4-FFF2-40B4-BE49-F238E27FC236}">
                <a16:creationId xmlns:a16="http://schemas.microsoft.com/office/drawing/2014/main" id="{56B57920-84D7-04BB-4599-C0F988D5999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89" name="Straight Connector 531">
            <a:extLst>
              <a:ext uri="{FF2B5EF4-FFF2-40B4-BE49-F238E27FC236}">
                <a16:creationId xmlns:a16="http://schemas.microsoft.com/office/drawing/2014/main" id="{2A9ABFFB-A30B-C45B-2EA7-82BF075CDD5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90" name="Straight Connector 533">
            <a:extLst>
              <a:ext uri="{FF2B5EF4-FFF2-40B4-BE49-F238E27FC236}">
                <a16:creationId xmlns:a16="http://schemas.microsoft.com/office/drawing/2014/main" id="{025D2B13-E3C3-CEEB-E336-8D8526530CE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91" name="Straight Connector 535">
            <a:extLst>
              <a:ext uri="{FF2B5EF4-FFF2-40B4-BE49-F238E27FC236}">
                <a16:creationId xmlns:a16="http://schemas.microsoft.com/office/drawing/2014/main" id="{F73492ED-2E52-81CC-2513-DE7E331AC8B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92" name="Straight Connector 537">
            <a:extLst>
              <a:ext uri="{FF2B5EF4-FFF2-40B4-BE49-F238E27FC236}">
                <a16:creationId xmlns:a16="http://schemas.microsoft.com/office/drawing/2014/main" id="{9DC842B8-43C4-8DD7-9244-55D6A34E6B6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93" name="Group 1008">
          <a:extLst>
            <a:ext uri="{FF2B5EF4-FFF2-40B4-BE49-F238E27FC236}">
              <a16:creationId xmlns:a16="http://schemas.microsoft.com/office/drawing/2014/main" id="{4A3DA3EA-4482-47E9-ADC0-05860534E346}"/>
            </a:ext>
          </a:extLst>
        </xdr:cNvPr>
        <xdr:cNvGrpSpPr>
          <a:grpSpLocks/>
        </xdr:cNvGrpSpPr>
      </xdr:nvGrpSpPr>
      <xdr:grpSpPr bwMode="auto">
        <a:xfrm>
          <a:off x="1897224" y="17879591"/>
          <a:ext cx="0" cy="108663"/>
          <a:chOff x="5475762" y="47760700"/>
          <a:chExt cx="314325" cy="230209"/>
        </a:xfrm>
      </xdr:grpSpPr>
      <xdr:cxnSp macro="">
        <xdr:nvCxnSpPr>
          <xdr:cNvPr id="1894" name="Straight Connector 1893">
            <a:extLst>
              <a:ext uri="{FF2B5EF4-FFF2-40B4-BE49-F238E27FC236}">
                <a16:creationId xmlns:a16="http://schemas.microsoft.com/office/drawing/2014/main" id="{98229B76-23DF-AA74-1374-D2E4EF7E69E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95" name="Straight Connector 529">
            <a:extLst>
              <a:ext uri="{FF2B5EF4-FFF2-40B4-BE49-F238E27FC236}">
                <a16:creationId xmlns:a16="http://schemas.microsoft.com/office/drawing/2014/main" id="{E48DF49D-FF86-80E3-7476-C5B69953230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96" name="Straight Connector 531">
            <a:extLst>
              <a:ext uri="{FF2B5EF4-FFF2-40B4-BE49-F238E27FC236}">
                <a16:creationId xmlns:a16="http://schemas.microsoft.com/office/drawing/2014/main" id="{42D7CBAC-D111-28E1-337B-92CFABCFE34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97" name="Straight Connector 533">
            <a:extLst>
              <a:ext uri="{FF2B5EF4-FFF2-40B4-BE49-F238E27FC236}">
                <a16:creationId xmlns:a16="http://schemas.microsoft.com/office/drawing/2014/main" id="{C55BAF41-96A0-2871-FC88-259A70ECAD2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98" name="Straight Connector 535">
            <a:extLst>
              <a:ext uri="{FF2B5EF4-FFF2-40B4-BE49-F238E27FC236}">
                <a16:creationId xmlns:a16="http://schemas.microsoft.com/office/drawing/2014/main" id="{41C90CFC-3FC9-5E39-B653-2B0F9EB93E0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99" name="Straight Connector 537">
            <a:extLst>
              <a:ext uri="{FF2B5EF4-FFF2-40B4-BE49-F238E27FC236}">
                <a16:creationId xmlns:a16="http://schemas.microsoft.com/office/drawing/2014/main" id="{5B7071C5-6965-B59C-0122-69AC2269BF7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00" name="Group 1008">
          <a:extLst>
            <a:ext uri="{FF2B5EF4-FFF2-40B4-BE49-F238E27FC236}">
              <a16:creationId xmlns:a16="http://schemas.microsoft.com/office/drawing/2014/main" id="{A9915D34-94BA-43E5-9F1B-EDE6078E4A92}"/>
            </a:ext>
          </a:extLst>
        </xdr:cNvPr>
        <xdr:cNvGrpSpPr>
          <a:grpSpLocks/>
        </xdr:cNvGrpSpPr>
      </xdr:nvGrpSpPr>
      <xdr:grpSpPr bwMode="auto">
        <a:xfrm>
          <a:off x="1897224" y="17879591"/>
          <a:ext cx="0" cy="108663"/>
          <a:chOff x="5475762" y="47760700"/>
          <a:chExt cx="314325" cy="230209"/>
        </a:xfrm>
      </xdr:grpSpPr>
      <xdr:cxnSp macro="">
        <xdr:nvCxnSpPr>
          <xdr:cNvPr id="1901" name="Straight Connector 1900">
            <a:extLst>
              <a:ext uri="{FF2B5EF4-FFF2-40B4-BE49-F238E27FC236}">
                <a16:creationId xmlns:a16="http://schemas.microsoft.com/office/drawing/2014/main" id="{8258B572-288C-BF71-442E-F694CFF921C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02" name="Straight Connector 529">
            <a:extLst>
              <a:ext uri="{FF2B5EF4-FFF2-40B4-BE49-F238E27FC236}">
                <a16:creationId xmlns:a16="http://schemas.microsoft.com/office/drawing/2014/main" id="{BEDD04F1-AE02-CBC1-6363-5D076FCC143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03" name="Straight Connector 531">
            <a:extLst>
              <a:ext uri="{FF2B5EF4-FFF2-40B4-BE49-F238E27FC236}">
                <a16:creationId xmlns:a16="http://schemas.microsoft.com/office/drawing/2014/main" id="{64F416A1-0F87-541D-7C27-0AFE771E956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04" name="Straight Connector 533">
            <a:extLst>
              <a:ext uri="{FF2B5EF4-FFF2-40B4-BE49-F238E27FC236}">
                <a16:creationId xmlns:a16="http://schemas.microsoft.com/office/drawing/2014/main" id="{23C4D549-D9A8-6643-EB69-AB570C8D372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05" name="Straight Connector 535">
            <a:extLst>
              <a:ext uri="{FF2B5EF4-FFF2-40B4-BE49-F238E27FC236}">
                <a16:creationId xmlns:a16="http://schemas.microsoft.com/office/drawing/2014/main" id="{DA658DC3-F742-ACC7-3D92-4C5F147959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06" name="Straight Connector 537">
            <a:extLst>
              <a:ext uri="{FF2B5EF4-FFF2-40B4-BE49-F238E27FC236}">
                <a16:creationId xmlns:a16="http://schemas.microsoft.com/office/drawing/2014/main" id="{F1656AD1-7E85-CEF9-6604-311FA0F0106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07" name="Group 1008">
          <a:extLst>
            <a:ext uri="{FF2B5EF4-FFF2-40B4-BE49-F238E27FC236}">
              <a16:creationId xmlns:a16="http://schemas.microsoft.com/office/drawing/2014/main" id="{C7474367-4960-4BF2-9EB2-31DC9815DE05}"/>
            </a:ext>
          </a:extLst>
        </xdr:cNvPr>
        <xdr:cNvGrpSpPr>
          <a:grpSpLocks/>
        </xdr:cNvGrpSpPr>
      </xdr:nvGrpSpPr>
      <xdr:grpSpPr bwMode="auto">
        <a:xfrm>
          <a:off x="1897224" y="17879591"/>
          <a:ext cx="0" cy="108663"/>
          <a:chOff x="5475762" y="47760700"/>
          <a:chExt cx="314325" cy="230209"/>
        </a:xfrm>
      </xdr:grpSpPr>
      <xdr:cxnSp macro="">
        <xdr:nvCxnSpPr>
          <xdr:cNvPr id="1908" name="Straight Connector 1907">
            <a:extLst>
              <a:ext uri="{FF2B5EF4-FFF2-40B4-BE49-F238E27FC236}">
                <a16:creationId xmlns:a16="http://schemas.microsoft.com/office/drawing/2014/main" id="{8D7A9A07-7469-DD20-1B5B-45CA0B21044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09" name="Straight Connector 529">
            <a:extLst>
              <a:ext uri="{FF2B5EF4-FFF2-40B4-BE49-F238E27FC236}">
                <a16:creationId xmlns:a16="http://schemas.microsoft.com/office/drawing/2014/main" id="{E7E768F8-0C2F-0F49-5B43-EEFA81B8DD9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10" name="Straight Connector 531">
            <a:extLst>
              <a:ext uri="{FF2B5EF4-FFF2-40B4-BE49-F238E27FC236}">
                <a16:creationId xmlns:a16="http://schemas.microsoft.com/office/drawing/2014/main" id="{A23560FC-588A-889E-E9B9-993E6A74961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11" name="Straight Connector 533">
            <a:extLst>
              <a:ext uri="{FF2B5EF4-FFF2-40B4-BE49-F238E27FC236}">
                <a16:creationId xmlns:a16="http://schemas.microsoft.com/office/drawing/2014/main" id="{2FCDA5E0-3FBF-74BD-E9F8-1ED4A07A59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12" name="Straight Connector 535">
            <a:extLst>
              <a:ext uri="{FF2B5EF4-FFF2-40B4-BE49-F238E27FC236}">
                <a16:creationId xmlns:a16="http://schemas.microsoft.com/office/drawing/2014/main" id="{7287C128-944E-313F-E735-DA91D0495C0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13" name="Straight Connector 537">
            <a:extLst>
              <a:ext uri="{FF2B5EF4-FFF2-40B4-BE49-F238E27FC236}">
                <a16:creationId xmlns:a16="http://schemas.microsoft.com/office/drawing/2014/main" id="{6DD722E4-2C65-1DDA-35A9-517CD61A34F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14" name="Group 1008">
          <a:extLst>
            <a:ext uri="{FF2B5EF4-FFF2-40B4-BE49-F238E27FC236}">
              <a16:creationId xmlns:a16="http://schemas.microsoft.com/office/drawing/2014/main" id="{21F8B02B-BD58-459B-B2D1-82854DE9B985}"/>
            </a:ext>
          </a:extLst>
        </xdr:cNvPr>
        <xdr:cNvGrpSpPr>
          <a:grpSpLocks/>
        </xdr:cNvGrpSpPr>
      </xdr:nvGrpSpPr>
      <xdr:grpSpPr bwMode="auto">
        <a:xfrm>
          <a:off x="1897224" y="17879591"/>
          <a:ext cx="0" cy="108663"/>
          <a:chOff x="5475762" y="47760700"/>
          <a:chExt cx="314325" cy="230209"/>
        </a:xfrm>
      </xdr:grpSpPr>
      <xdr:cxnSp macro="">
        <xdr:nvCxnSpPr>
          <xdr:cNvPr id="1915" name="Straight Connector 1914">
            <a:extLst>
              <a:ext uri="{FF2B5EF4-FFF2-40B4-BE49-F238E27FC236}">
                <a16:creationId xmlns:a16="http://schemas.microsoft.com/office/drawing/2014/main" id="{B4B92862-0270-0DD7-5FA8-D8DF8FBBF17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16" name="Straight Connector 529">
            <a:extLst>
              <a:ext uri="{FF2B5EF4-FFF2-40B4-BE49-F238E27FC236}">
                <a16:creationId xmlns:a16="http://schemas.microsoft.com/office/drawing/2014/main" id="{D1AE2C05-B4CC-B8C2-913B-4228BE8F645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17" name="Straight Connector 531">
            <a:extLst>
              <a:ext uri="{FF2B5EF4-FFF2-40B4-BE49-F238E27FC236}">
                <a16:creationId xmlns:a16="http://schemas.microsoft.com/office/drawing/2014/main" id="{46A621FB-31C1-44B6-D410-4CF2F150330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18" name="Straight Connector 533">
            <a:extLst>
              <a:ext uri="{FF2B5EF4-FFF2-40B4-BE49-F238E27FC236}">
                <a16:creationId xmlns:a16="http://schemas.microsoft.com/office/drawing/2014/main" id="{19436238-6C01-9729-0EB5-DA698D6B299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19" name="Straight Connector 535">
            <a:extLst>
              <a:ext uri="{FF2B5EF4-FFF2-40B4-BE49-F238E27FC236}">
                <a16:creationId xmlns:a16="http://schemas.microsoft.com/office/drawing/2014/main" id="{34B5B30F-92F9-E0FD-E915-372B1CB465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20" name="Straight Connector 537">
            <a:extLst>
              <a:ext uri="{FF2B5EF4-FFF2-40B4-BE49-F238E27FC236}">
                <a16:creationId xmlns:a16="http://schemas.microsoft.com/office/drawing/2014/main" id="{7859F6CB-37D8-0941-116B-70B751268E6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21" name="Group 1008">
          <a:extLst>
            <a:ext uri="{FF2B5EF4-FFF2-40B4-BE49-F238E27FC236}">
              <a16:creationId xmlns:a16="http://schemas.microsoft.com/office/drawing/2014/main" id="{B53A957E-A59F-496E-B82E-608F623CD713}"/>
            </a:ext>
          </a:extLst>
        </xdr:cNvPr>
        <xdr:cNvGrpSpPr>
          <a:grpSpLocks/>
        </xdr:cNvGrpSpPr>
      </xdr:nvGrpSpPr>
      <xdr:grpSpPr bwMode="auto">
        <a:xfrm>
          <a:off x="1897224" y="17879591"/>
          <a:ext cx="0" cy="108663"/>
          <a:chOff x="5475762" y="47760700"/>
          <a:chExt cx="314325" cy="230209"/>
        </a:xfrm>
      </xdr:grpSpPr>
      <xdr:cxnSp macro="">
        <xdr:nvCxnSpPr>
          <xdr:cNvPr id="1922" name="Straight Connector 1921">
            <a:extLst>
              <a:ext uri="{FF2B5EF4-FFF2-40B4-BE49-F238E27FC236}">
                <a16:creationId xmlns:a16="http://schemas.microsoft.com/office/drawing/2014/main" id="{84151C62-36ED-957C-7425-14ABB98B279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23" name="Straight Connector 529">
            <a:extLst>
              <a:ext uri="{FF2B5EF4-FFF2-40B4-BE49-F238E27FC236}">
                <a16:creationId xmlns:a16="http://schemas.microsoft.com/office/drawing/2014/main" id="{BE886E1D-8E37-AD51-4773-1E7165C9E03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24" name="Straight Connector 531">
            <a:extLst>
              <a:ext uri="{FF2B5EF4-FFF2-40B4-BE49-F238E27FC236}">
                <a16:creationId xmlns:a16="http://schemas.microsoft.com/office/drawing/2014/main" id="{825C0507-4CA5-5239-BBA0-9FD0463C684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25" name="Straight Connector 533">
            <a:extLst>
              <a:ext uri="{FF2B5EF4-FFF2-40B4-BE49-F238E27FC236}">
                <a16:creationId xmlns:a16="http://schemas.microsoft.com/office/drawing/2014/main" id="{48288711-D58E-9C61-9233-05A2D6397EA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26" name="Straight Connector 535">
            <a:extLst>
              <a:ext uri="{FF2B5EF4-FFF2-40B4-BE49-F238E27FC236}">
                <a16:creationId xmlns:a16="http://schemas.microsoft.com/office/drawing/2014/main" id="{E3C9782D-7FCA-3AE0-29A2-95B65BED551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27" name="Straight Connector 537">
            <a:extLst>
              <a:ext uri="{FF2B5EF4-FFF2-40B4-BE49-F238E27FC236}">
                <a16:creationId xmlns:a16="http://schemas.microsoft.com/office/drawing/2014/main" id="{B587D6CF-CB80-BD13-08E6-707197E9E6E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28" name="Group 1008">
          <a:extLst>
            <a:ext uri="{FF2B5EF4-FFF2-40B4-BE49-F238E27FC236}">
              <a16:creationId xmlns:a16="http://schemas.microsoft.com/office/drawing/2014/main" id="{081E0DFC-3BDC-47E1-8DD6-3B7059E3D883}"/>
            </a:ext>
          </a:extLst>
        </xdr:cNvPr>
        <xdr:cNvGrpSpPr>
          <a:grpSpLocks/>
        </xdr:cNvGrpSpPr>
      </xdr:nvGrpSpPr>
      <xdr:grpSpPr bwMode="auto">
        <a:xfrm>
          <a:off x="1897224" y="17879591"/>
          <a:ext cx="0" cy="108663"/>
          <a:chOff x="5475762" y="47760700"/>
          <a:chExt cx="314325" cy="230209"/>
        </a:xfrm>
      </xdr:grpSpPr>
      <xdr:cxnSp macro="">
        <xdr:nvCxnSpPr>
          <xdr:cNvPr id="1929" name="Straight Connector 1928">
            <a:extLst>
              <a:ext uri="{FF2B5EF4-FFF2-40B4-BE49-F238E27FC236}">
                <a16:creationId xmlns:a16="http://schemas.microsoft.com/office/drawing/2014/main" id="{210485C5-12BD-88A5-FB7E-B9BF0C3B37F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30" name="Straight Connector 529">
            <a:extLst>
              <a:ext uri="{FF2B5EF4-FFF2-40B4-BE49-F238E27FC236}">
                <a16:creationId xmlns:a16="http://schemas.microsoft.com/office/drawing/2014/main" id="{33FFFC4E-0E91-C764-413C-1E5772F4D9B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31" name="Straight Connector 531">
            <a:extLst>
              <a:ext uri="{FF2B5EF4-FFF2-40B4-BE49-F238E27FC236}">
                <a16:creationId xmlns:a16="http://schemas.microsoft.com/office/drawing/2014/main" id="{C1C9D130-27A6-334D-520D-12E4EA79F5B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32" name="Straight Connector 533">
            <a:extLst>
              <a:ext uri="{FF2B5EF4-FFF2-40B4-BE49-F238E27FC236}">
                <a16:creationId xmlns:a16="http://schemas.microsoft.com/office/drawing/2014/main" id="{B46A4605-5D65-DB87-87A1-94E7BB17397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33" name="Straight Connector 535">
            <a:extLst>
              <a:ext uri="{FF2B5EF4-FFF2-40B4-BE49-F238E27FC236}">
                <a16:creationId xmlns:a16="http://schemas.microsoft.com/office/drawing/2014/main" id="{9C3F12F9-CE74-9B74-7F12-E87FBF509BB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34" name="Straight Connector 537">
            <a:extLst>
              <a:ext uri="{FF2B5EF4-FFF2-40B4-BE49-F238E27FC236}">
                <a16:creationId xmlns:a16="http://schemas.microsoft.com/office/drawing/2014/main" id="{CBDADB8B-4753-AB42-5099-62F64C29246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35" name="Group 1008">
          <a:extLst>
            <a:ext uri="{FF2B5EF4-FFF2-40B4-BE49-F238E27FC236}">
              <a16:creationId xmlns:a16="http://schemas.microsoft.com/office/drawing/2014/main" id="{7BC82BA1-364D-4612-83F6-A55153926B40}"/>
            </a:ext>
          </a:extLst>
        </xdr:cNvPr>
        <xdr:cNvGrpSpPr>
          <a:grpSpLocks/>
        </xdr:cNvGrpSpPr>
      </xdr:nvGrpSpPr>
      <xdr:grpSpPr bwMode="auto">
        <a:xfrm>
          <a:off x="1897224" y="17879591"/>
          <a:ext cx="0" cy="108663"/>
          <a:chOff x="5475762" y="47760700"/>
          <a:chExt cx="314325" cy="230209"/>
        </a:xfrm>
      </xdr:grpSpPr>
      <xdr:cxnSp macro="">
        <xdr:nvCxnSpPr>
          <xdr:cNvPr id="1936" name="Straight Connector 1935">
            <a:extLst>
              <a:ext uri="{FF2B5EF4-FFF2-40B4-BE49-F238E27FC236}">
                <a16:creationId xmlns:a16="http://schemas.microsoft.com/office/drawing/2014/main" id="{3CE064B8-21E4-330F-CFA9-42C627440D3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37" name="Straight Connector 529">
            <a:extLst>
              <a:ext uri="{FF2B5EF4-FFF2-40B4-BE49-F238E27FC236}">
                <a16:creationId xmlns:a16="http://schemas.microsoft.com/office/drawing/2014/main" id="{4849E134-C725-8AB8-F539-05FF40F56AA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38" name="Straight Connector 531">
            <a:extLst>
              <a:ext uri="{FF2B5EF4-FFF2-40B4-BE49-F238E27FC236}">
                <a16:creationId xmlns:a16="http://schemas.microsoft.com/office/drawing/2014/main" id="{33316EDC-F158-42FF-CF1E-5FB07DC8ED9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39" name="Straight Connector 533">
            <a:extLst>
              <a:ext uri="{FF2B5EF4-FFF2-40B4-BE49-F238E27FC236}">
                <a16:creationId xmlns:a16="http://schemas.microsoft.com/office/drawing/2014/main" id="{E1A05A4F-AC8E-E45F-DF80-9875E4AF7EE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40" name="Straight Connector 535">
            <a:extLst>
              <a:ext uri="{FF2B5EF4-FFF2-40B4-BE49-F238E27FC236}">
                <a16:creationId xmlns:a16="http://schemas.microsoft.com/office/drawing/2014/main" id="{2F598356-B87A-04C5-2597-13D9BFE394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41" name="Straight Connector 537">
            <a:extLst>
              <a:ext uri="{FF2B5EF4-FFF2-40B4-BE49-F238E27FC236}">
                <a16:creationId xmlns:a16="http://schemas.microsoft.com/office/drawing/2014/main" id="{7CAD6214-2842-8AC9-BF03-E1DD240014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42" name="Group 1008">
          <a:extLst>
            <a:ext uri="{FF2B5EF4-FFF2-40B4-BE49-F238E27FC236}">
              <a16:creationId xmlns:a16="http://schemas.microsoft.com/office/drawing/2014/main" id="{C930C921-5C0A-4D7C-99C5-745CC31554BA}"/>
            </a:ext>
          </a:extLst>
        </xdr:cNvPr>
        <xdr:cNvGrpSpPr>
          <a:grpSpLocks/>
        </xdr:cNvGrpSpPr>
      </xdr:nvGrpSpPr>
      <xdr:grpSpPr bwMode="auto">
        <a:xfrm>
          <a:off x="1897224" y="17879591"/>
          <a:ext cx="0" cy="108663"/>
          <a:chOff x="5475762" y="47760700"/>
          <a:chExt cx="314325" cy="230209"/>
        </a:xfrm>
      </xdr:grpSpPr>
      <xdr:cxnSp macro="">
        <xdr:nvCxnSpPr>
          <xdr:cNvPr id="1943" name="Straight Connector 1942">
            <a:extLst>
              <a:ext uri="{FF2B5EF4-FFF2-40B4-BE49-F238E27FC236}">
                <a16:creationId xmlns:a16="http://schemas.microsoft.com/office/drawing/2014/main" id="{1AEC9A26-5903-2B4F-15EA-361BCFB3CED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44" name="Straight Connector 529">
            <a:extLst>
              <a:ext uri="{FF2B5EF4-FFF2-40B4-BE49-F238E27FC236}">
                <a16:creationId xmlns:a16="http://schemas.microsoft.com/office/drawing/2014/main" id="{5B2866C6-8EA3-F026-8B79-3170C7C0480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45" name="Straight Connector 531">
            <a:extLst>
              <a:ext uri="{FF2B5EF4-FFF2-40B4-BE49-F238E27FC236}">
                <a16:creationId xmlns:a16="http://schemas.microsoft.com/office/drawing/2014/main" id="{5770A874-1BFB-E471-B43D-33C33C71F8E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46" name="Straight Connector 533">
            <a:extLst>
              <a:ext uri="{FF2B5EF4-FFF2-40B4-BE49-F238E27FC236}">
                <a16:creationId xmlns:a16="http://schemas.microsoft.com/office/drawing/2014/main" id="{2491AFBB-2421-D5A0-2C75-3CA4F4C4452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47" name="Straight Connector 535">
            <a:extLst>
              <a:ext uri="{FF2B5EF4-FFF2-40B4-BE49-F238E27FC236}">
                <a16:creationId xmlns:a16="http://schemas.microsoft.com/office/drawing/2014/main" id="{3CE022EC-E537-22E3-2BC0-5F236F81A6A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48" name="Straight Connector 537">
            <a:extLst>
              <a:ext uri="{FF2B5EF4-FFF2-40B4-BE49-F238E27FC236}">
                <a16:creationId xmlns:a16="http://schemas.microsoft.com/office/drawing/2014/main" id="{9217FFF9-56F9-4CF7-C7CB-665D8DC9944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49" name="Group 1008">
          <a:extLst>
            <a:ext uri="{FF2B5EF4-FFF2-40B4-BE49-F238E27FC236}">
              <a16:creationId xmlns:a16="http://schemas.microsoft.com/office/drawing/2014/main" id="{8A0576CB-517E-4DD7-978D-E8A34E0A83C4}"/>
            </a:ext>
          </a:extLst>
        </xdr:cNvPr>
        <xdr:cNvGrpSpPr>
          <a:grpSpLocks/>
        </xdr:cNvGrpSpPr>
      </xdr:nvGrpSpPr>
      <xdr:grpSpPr bwMode="auto">
        <a:xfrm>
          <a:off x="1897224" y="17879591"/>
          <a:ext cx="0" cy="108663"/>
          <a:chOff x="5475762" y="47760700"/>
          <a:chExt cx="314325" cy="230209"/>
        </a:xfrm>
      </xdr:grpSpPr>
      <xdr:cxnSp macro="">
        <xdr:nvCxnSpPr>
          <xdr:cNvPr id="1950" name="Straight Connector 1949">
            <a:extLst>
              <a:ext uri="{FF2B5EF4-FFF2-40B4-BE49-F238E27FC236}">
                <a16:creationId xmlns:a16="http://schemas.microsoft.com/office/drawing/2014/main" id="{7B90CA13-71BB-6B48-2FE2-581756FB81C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51" name="Straight Connector 529">
            <a:extLst>
              <a:ext uri="{FF2B5EF4-FFF2-40B4-BE49-F238E27FC236}">
                <a16:creationId xmlns:a16="http://schemas.microsoft.com/office/drawing/2014/main" id="{5DC578C5-B442-B479-F86A-A4001D58538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52" name="Straight Connector 531">
            <a:extLst>
              <a:ext uri="{FF2B5EF4-FFF2-40B4-BE49-F238E27FC236}">
                <a16:creationId xmlns:a16="http://schemas.microsoft.com/office/drawing/2014/main" id="{EDD4DB08-95EA-0864-C30C-4832B3B1B81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53" name="Straight Connector 533">
            <a:extLst>
              <a:ext uri="{FF2B5EF4-FFF2-40B4-BE49-F238E27FC236}">
                <a16:creationId xmlns:a16="http://schemas.microsoft.com/office/drawing/2014/main" id="{B97FFC22-8026-DA5B-0DAC-A9D19C8C044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54" name="Straight Connector 535">
            <a:extLst>
              <a:ext uri="{FF2B5EF4-FFF2-40B4-BE49-F238E27FC236}">
                <a16:creationId xmlns:a16="http://schemas.microsoft.com/office/drawing/2014/main" id="{7C56EBBC-9567-3CFC-03D9-1F8151A12CA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55" name="Straight Connector 537">
            <a:extLst>
              <a:ext uri="{FF2B5EF4-FFF2-40B4-BE49-F238E27FC236}">
                <a16:creationId xmlns:a16="http://schemas.microsoft.com/office/drawing/2014/main" id="{998FABF9-6BA7-3FEA-6A5C-E93D74381FA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56" name="Group 1008">
          <a:extLst>
            <a:ext uri="{FF2B5EF4-FFF2-40B4-BE49-F238E27FC236}">
              <a16:creationId xmlns:a16="http://schemas.microsoft.com/office/drawing/2014/main" id="{35FCA7DE-18B3-4A39-BC5F-1DD75656F680}"/>
            </a:ext>
          </a:extLst>
        </xdr:cNvPr>
        <xdr:cNvGrpSpPr>
          <a:grpSpLocks/>
        </xdr:cNvGrpSpPr>
      </xdr:nvGrpSpPr>
      <xdr:grpSpPr bwMode="auto">
        <a:xfrm>
          <a:off x="1897224" y="17879591"/>
          <a:ext cx="0" cy="108663"/>
          <a:chOff x="5475762" y="47760700"/>
          <a:chExt cx="314325" cy="230209"/>
        </a:xfrm>
      </xdr:grpSpPr>
      <xdr:cxnSp macro="">
        <xdr:nvCxnSpPr>
          <xdr:cNvPr id="1957" name="Straight Connector 1956">
            <a:extLst>
              <a:ext uri="{FF2B5EF4-FFF2-40B4-BE49-F238E27FC236}">
                <a16:creationId xmlns:a16="http://schemas.microsoft.com/office/drawing/2014/main" id="{95CFCE6E-50ED-4236-ED14-E47DDAE6F49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58" name="Straight Connector 529">
            <a:extLst>
              <a:ext uri="{FF2B5EF4-FFF2-40B4-BE49-F238E27FC236}">
                <a16:creationId xmlns:a16="http://schemas.microsoft.com/office/drawing/2014/main" id="{366691BF-BFCB-CE8D-B3AF-1CD4DEAC3F8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59" name="Straight Connector 531">
            <a:extLst>
              <a:ext uri="{FF2B5EF4-FFF2-40B4-BE49-F238E27FC236}">
                <a16:creationId xmlns:a16="http://schemas.microsoft.com/office/drawing/2014/main" id="{258AB147-F8C0-ECA1-CE79-F79F602FFC2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60" name="Straight Connector 533">
            <a:extLst>
              <a:ext uri="{FF2B5EF4-FFF2-40B4-BE49-F238E27FC236}">
                <a16:creationId xmlns:a16="http://schemas.microsoft.com/office/drawing/2014/main" id="{7336C04B-BFF3-7B44-CD1C-4050FFE28CD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61" name="Straight Connector 535">
            <a:extLst>
              <a:ext uri="{FF2B5EF4-FFF2-40B4-BE49-F238E27FC236}">
                <a16:creationId xmlns:a16="http://schemas.microsoft.com/office/drawing/2014/main" id="{6CDF5EDF-8281-9318-A6F3-AA0066AA49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62" name="Straight Connector 537">
            <a:extLst>
              <a:ext uri="{FF2B5EF4-FFF2-40B4-BE49-F238E27FC236}">
                <a16:creationId xmlns:a16="http://schemas.microsoft.com/office/drawing/2014/main" id="{DA30ABCF-2980-3682-77EC-4AB6D5BF070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63" name="Group 1008">
          <a:extLst>
            <a:ext uri="{FF2B5EF4-FFF2-40B4-BE49-F238E27FC236}">
              <a16:creationId xmlns:a16="http://schemas.microsoft.com/office/drawing/2014/main" id="{3B5E70DB-DCE8-478A-9EEF-79CAD3F8F9E4}"/>
            </a:ext>
          </a:extLst>
        </xdr:cNvPr>
        <xdr:cNvGrpSpPr>
          <a:grpSpLocks/>
        </xdr:cNvGrpSpPr>
      </xdr:nvGrpSpPr>
      <xdr:grpSpPr bwMode="auto">
        <a:xfrm>
          <a:off x="1897224" y="17879591"/>
          <a:ext cx="0" cy="108663"/>
          <a:chOff x="5475762" y="47760700"/>
          <a:chExt cx="314325" cy="230209"/>
        </a:xfrm>
      </xdr:grpSpPr>
      <xdr:cxnSp macro="">
        <xdr:nvCxnSpPr>
          <xdr:cNvPr id="1964" name="Straight Connector 1963">
            <a:extLst>
              <a:ext uri="{FF2B5EF4-FFF2-40B4-BE49-F238E27FC236}">
                <a16:creationId xmlns:a16="http://schemas.microsoft.com/office/drawing/2014/main" id="{DF126153-9B0F-334F-0C9A-CEC33F3FB53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65" name="Straight Connector 529">
            <a:extLst>
              <a:ext uri="{FF2B5EF4-FFF2-40B4-BE49-F238E27FC236}">
                <a16:creationId xmlns:a16="http://schemas.microsoft.com/office/drawing/2014/main" id="{29C0252B-5AAA-B2FC-944D-8CB2296861A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66" name="Straight Connector 531">
            <a:extLst>
              <a:ext uri="{FF2B5EF4-FFF2-40B4-BE49-F238E27FC236}">
                <a16:creationId xmlns:a16="http://schemas.microsoft.com/office/drawing/2014/main" id="{094FF34C-CE25-53F6-4E7C-D2CA04119CE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67" name="Straight Connector 533">
            <a:extLst>
              <a:ext uri="{FF2B5EF4-FFF2-40B4-BE49-F238E27FC236}">
                <a16:creationId xmlns:a16="http://schemas.microsoft.com/office/drawing/2014/main" id="{7F82718A-D0DD-A79E-D4A9-0ED0A1CA7F2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68" name="Straight Connector 535">
            <a:extLst>
              <a:ext uri="{FF2B5EF4-FFF2-40B4-BE49-F238E27FC236}">
                <a16:creationId xmlns:a16="http://schemas.microsoft.com/office/drawing/2014/main" id="{30C0A4FC-EE0D-7195-1F69-2A94F89633D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69" name="Straight Connector 537">
            <a:extLst>
              <a:ext uri="{FF2B5EF4-FFF2-40B4-BE49-F238E27FC236}">
                <a16:creationId xmlns:a16="http://schemas.microsoft.com/office/drawing/2014/main" id="{260EF11E-4AB3-FC48-6A65-5984F6239AF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70" name="Group 1008">
          <a:extLst>
            <a:ext uri="{FF2B5EF4-FFF2-40B4-BE49-F238E27FC236}">
              <a16:creationId xmlns:a16="http://schemas.microsoft.com/office/drawing/2014/main" id="{3142C4B2-7AF0-493E-9EAB-000491C00EA1}"/>
            </a:ext>
          </a:extLst>
        </xdr:cNvPr>
        <xdr:cNvGrpSpPr>
          <a:grpSpLocks/>
        </xdr:cNvGrpSpPr>
      </xdr:nvGrpSpPr>
      <xdr:grpSpPr bwMode="auto">
        <a:xfrm>
          <a:off x="1897224" y="17879591"/>
          <a:ext cx="0" cy="108663"/>
          <a:chOff x="5475762" y="47760700"/>
          <a:chExt cx="314325" cy="230209"/>
        </a:xfrm>
      </xdr:grpSpPr>
      <xdr:cxnSp macro="">
        <xdr:nvCxnSpPr>
          <xdr:cNvPr id="1971" name="Straight Connector 1970">
            <a:extLst>
              <a:ext uri="{FF2B5EF4-FFF2-40B4-BE49-F238E27FC236}">
                <a16:creationId xmlns:a16="http://schemas.microsoft.com/office/drawing/2014/main" id="{44DC1D60-004C-0A79-1E18-E491680744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72" name="Straight Connector 529">
            <a:extLst>
              <a:ext uri="{FF2B5EF4-FFF2-40B4-BE49-F238E27FC236}">
                <a16:creationId xmlns:a16="http://schemas.microsoft.com/office/drawing/2014/main" id="{CD118BF7-8976-74CF-DC21-EF2E57B9B2D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73" name="Straight Connector 531">
            <a:extLst>
              <a:ext uri="{FF2B5EF4-FFF2-40B4-BE49-F238E27FC236}">
                <a16:creationId xmlns:a16="http://schemas.microsoft.com/office/drawing/2014/main" id="{3BCA0500-22AE-7444-A082-020B34076EC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74" name="Straight Connector 533">
            <a:extLst>
              <a:ext uri="{FF2B5EF4-FFF2-40B4-BE49-F238E27FC236}">
                <a16:creationId xmlns:a16="http://schemas.microsoft.com/office/drawing/2014/main" id="{48898059-EEC0-7D0A-CE3E-F17DD79F707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75" name="Straight Connector 535">
            <a:extLst>
              <a:ext uri="{FF2B5EF4-FFF2-40B4-BE49-F238E27FC236}">
                <a16:creationId xmlns:a16="http://schemas.microsoft.com/office/drawing/2014/main" id="{235091F3-0078-3F4B-FA88-F0A6EC48DD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76" name="Straight Connector 537">
            <a:extLst>
              <a:ext uri="{FF2B5EF4-FFF2-40B4-BE49-F238E27FC236}">
                <a16:creationId xmlns:a16="http://schemas.microsoft.com/office/drawing/2014/main" id="{30A2DFD2-18E1-4D18-D2C2-97E715B17F5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77" name="Group 1008">
          <a:extLst>
            <a:ext uri="{FF2B5EF4-FFF2-40B4-BE49-F238E27FC236}">
              <a16:creationId xmlns:a16="http://schemas.microsoft.com/office/drawing/2014/main" id="{04D2B5DF-8839-4AB2-9A6D-32B655783D2D}"/>
            </a:ext>
          </a:extLst>
        </xdr:cNvPr>
        <xdr:cNvGrpSpPr>
          <a:grpSpLocks/>
        </xdr:cNvGrpSpPr>
      </xdr:nvGrpSpPr>
      <xdr:grpSpPr bwMode="auto">
        <a:xfrm>
          <a:off x="1897224" y="17879591"/>
          <a:ext cx="0" cy="108663"/>
          <a:chOff x="5475762" y="47760700"/>
          <a:chExt cx="314325" cy="230209"/>
        </a:xfrm>
      </xdr:grpSpPr>
      <xdr:cxnSp macro="">
        <xdr:nvCxnSpPr>
          <xdr:cNvPr id="1978" name="Straight Connector 1977">
            <a:extLst>
              <a:ext uri="{FF2B5EF4-FFF2-40B4-BE49-F238E27FC236}">
                <a16:creationId xmlns:a16="http://schemas.microsoft.com/office/drawing/2014/main" id="{31269BCF-5009-3422-AC81-D7BCFBB5F4E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79" name="Straight Connector 529">
            <a:extLst>
              <a:ext uri="{FF2B5EF4-FFF2-40B4-BE49-F238E27FC236}">
                <a16:creationId xmlns:a16="http://schemas.microsoft.com/office/drawing/2014/main" id="{BB300E74-0DD6-7258-E6D5-4B87F11A64D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80" name="Straight Connector 531">
            <a:extLst>
              <a:ext uri="{FF2B5EF4-FFF2-40B4-BE49-F238E27FC236}">
                <a16:creationId xmlns:a16="http://schemas.microsoft.com/office/drawing/2014/main" id="{439D7CF9-482C-D82D-8839-4DD425FDFE3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81" name="Straight Connector 533">
            <a:extLst>
              <a:ext uri="{FF2B5EF4-FFF2-40B4-BE49-F238E27FC236}">
                <a16:creationId xmlns:a16="http://schemas.microsoft.com/office/drawing/2014/main" id="{468D2006-E427-FEB5-32C6-A77FE3EF19E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82" name="Straight Connector 535">
            <a:extLst>
              <a:ext uri="{FF2B5EF4-FFF2-40B4-BE49-F238E27FC236}">
                <a16:creationId xmlns:a16="http://schemas.microsoft.com/office/drawing/2014/main" id="{9188D009-FDBF-F999-231B-5300F8E642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83" name="Straight Connector 537">
            <a:extLst>
              <a:ext uri="{FF2B5EF4-FFF2-40B4-BE49-F238E27FC236}">
                <a16:creationId xmlns:a16="http://schemas.microsoft.com/office/drawing/2014/main" id="{DE6E7093-3D55-7C2B-AB97-638B5E2CC75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84" name="Group 1008">
          <a:extLst>
            <a:ext uri="{FF2B5EF4-FFF2-40B4-BE49-F238E27FC236}">
              <a16:creationId xmlns:a16="http://schemas.microsoft.com/office/drawing/2014/main" id="{6802F08B-4838-4743-9BA0-9557C5C8B265}"/>
            </a:ext>
          </a:extLst>
        </xdr:cNvPr>
        <xdr:cNvGrpSpPr>
          <a:grpSpLocks/>
        </xdr:cNvGrpSpPr>
      </xdr:nvGrpSpPr>
      <xdr:grpSpPr bwMode="auto">
        <a:xfrm>
          <a:off x="1897224" y="17879591"/>
          <a:ext cx="0" cy="108663"/>
          <a:chOff x="5475762" y="47760700"/>
          <a:chExt cx="314325" cy="230209"/>
        </a:xfrm>
      </xdr:grpSpPr>
      <xdr:cxnSp macro="">
        <xdr:nvCxnSpPr>
          <xdr:cNvPr id="1985" name="Straight Connector 1984">
            <a:extLst>
              <a:ext uri="{FF2B5EF4-FFF2-40B4-BE49-F238E27FC236}">
                <a16:creationId xmlns:a16="http://schemas.microsoft.com/office/drawing/2014/main" id="{1963CB48-34DB-C3BD-4E57-037B535191E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86" name="Straight Connector 529">
            <a:extLst>
              <a:ext uri="{FF2B5EF4-FFF2-40B4-BE49-F238E27FC236}">
                <a16:creationId xmlns:a16="http://schemas.microsoft.com/office/drawing/2014/main" id="{B39FDA7E-C082-F01B-0FD3-3ECED37BF47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87" name="Straight Connector 531">
            <a:extLst>
              <a:ext uri="{FF2B5EF4-FFF2-40B4-BE49-F238E27FC236}">
                <a16:creationId xmlns:a16="http://schemas.microsoft.com/office/drawing/2014/main" id="{3BA78703-A4B4-0306-0CF6-A8D0EE04EC7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88" name="Straight Connector 533">
            <a:extLst>
              <a:ext uri="{FF2B5EF4-FFF2-40B4-BE49-F238E27FC236}">
                <a16:creationId xmlns:a16="http://schemas.microsoft.com/office/drawing/2014/main" id="{C13668EB-69AA-ED10-B5A3-3E705198446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89" name="Straight Connector 535">
            <a:extLst>
              <a:ext uri="{FF2B5EF4-FFF2-40B4-BE49-F238E27FC236}">
                <a16:creationId xmlns:a16="http://schemas.microsoft.com/office/drawing/2014/main" id="{C9C31B42-6AFC-8BF0-B8C7-772EE4AFC89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90" name="Straight Connector 537">
            <a:extLst>
              <a:ext uri="{FF2B5EF4-FFF2-40B4-BE49-F238E27FC236}">
                <a16:creationId xmlns:a16="http://schemas.microsoft.com/office/drawing/2014/main" id="{406690B4-8D55-8C75-1C91-96DAC4D9EBF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91" name="Group 1008">
          <a:extLst>
            <a:ext uri="{FF2B5EF4-FFF2-40B4-BE49-F238E27FC236}">
              <a16:creationId xmlns:a16="http://schemas.microsoft.com/office/drawing/2014/main" id="{FBCF9716-0746-4671-8160-EA82A3BB153E}"/>
            </a:ext>
          </a:extLst>
        </xdr:cNvPr>
        <xdr:cNvGrpSpPr>
          <a:grpSpLocks/>
        </xdr:cNvGrpSpPr>
      </xdr:nvGrpSpPr>
      <xdr:grpSpPr bwMode="auto">
        <a:xfrm>
          <a:off x="1897224" y="17879591"/>
          <a:ext cx="0" cy="108663"/>
          <a:chOff x="5475762" y="47760700"/>
          <a:chExt cx="314325" cy="230209"/>
        </a:xfrm>
      </xdr:grpSpPr>
      <xdr:cxnSp macro="">
        <xdr:nvCxnSpPr>
          <xdr:cNvPr id="1992" name="Straight Connector 1991">
            <a:extLst>
              <a:ext uri="{FF2B5EF4-FFF2-40B4-BE49-F238E27FC236}">
                <a16:creationId xmlns:a16="http://schemas.microsoft.com/office/drawing/2014/main" id="{B11C9D69-27B9-8B8B-DA38-6FC71023399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93" name="Straight Connector 529">
            <a:extLst>
              <a:ext uri="{FF2B5EF4-FFF2-40B4-BE49-F238E27FC236}">
                <a16:creationId xmlns:a16="http://schemas.microsoft.com/office/drawing/2014/main" id="{C537E101-F00B-A19C-C666-304D354AEBD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94" name="Straight Connector 531">
            <a:extLst>
              <a:ext uri="{FF2B5EF4-FFF2-40B4-BE49-F238E27FC236}">
                <a16:creationId xmlns:a16="http://schemas.microsoft.com/office/drawing/2014/main" id="{0BF552A3-96F6-3E59-967F-5B1F5FCAE3A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95" name="Straight Connector 533">
            <a:extLst>
              <a:ext uri="{FF2B5EF4-FFF2-40B4-BE49-F238E27FC236}">
                <a16:creationId xmlns:a16="http://schemas.microsoft.com/office/drawing/2014/main" id="{AD40FA4C-95B5-A1ED-6967-A4388ECC11A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96" name="Straight Connector 535">
            <a:extLst>
              <a:ext uri="{FF2B5EF4-FFF2-40B4-BE49-F238E27FC236}">
                <a16:creationId xmlns:a16="http://schemas.microsoft.com/office/drawing/2014/main" id="{B7FC4374-6ABA-B4BC-DCC8-FFF1D96F04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97" name="Straight Connector 537">
            <a:extLst>
              <a:ext uri="{FF2B5EF4-FFF2-40B4-BE49-F238E27FC236}">
                <a16:creationId xmlns:a16="http://schemas.microsoft.com/office/drawing/2014/main" id="{2FE30792-A65E-7798-85EE-E8C98A3B351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98" name="Group 1008">
          <a:extLst>
            <a:ext uri="{FF2B5EF4-FFF2-40B4-BE49-F238E27FC236}">
              <a16:creationId xmlns:a16="http://schemas.microsoft.com/office/drawing/2014/main" id="{13A1EC1D-1AB0-4AB0-A9F2-32BF4FF52F7C}"/>
            </a:ext>
          </a:extLst>
        </xdr:cNvPr>
        <xdr:cNvGrpSpPr>
          <a:grpSpLocks/>
        </xdr:cNvGrpSpPr>
      </xdr:nvGrpSpPr>
      <xdr:grpSpPr bwMode="auto">
        <a:xfrm>
          <a:off x="1897224" y="17879591"/>
          <a:ext cx="0" cy="108663"/>
          <a:chOff x="5475762" y="47760700"/>
          <a:chExt cx="314325" cy="230209"/>
        </a:xfrm>
      </xdr:grpSpPr>
      <xdr:cxnSp macro="">
        <xdr:nvCxnSpPr>
          <xdr:cNvPr id="1999" name="Straight Connector 1998">
            <a:extLst>
              <a:ext uri="{FF2B5EF4-FFF2-40B4-BE49-F238E27FC236}">
                <a16:creationId xmlns:a16="http://schemas.microsoft.com/office/drawing/2014/main" id="{F8A9FD83-2F73-888F-8EA5-E3A443307DD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00" name="Straight Connector 529">
            <a:extLst>
              <a:ext uri="{FF2B5EF4-FFF2-40B4-BE49-F238E27FC236}">
                <a16:creationId xmlns:a16="http://schemas.microsoft.com/office/drawing/2014/main" id="{CFBFCAC7-5BB5-EE9D-FDA9-CDEC756AC29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01" name="Straight Connector 531">
            <a:extLst>
              <a:ext uri="{FF2B5EF4-FFF2-40B4-BE49-F238E27FC236}">
                <a16:creationId xmlns:a16="http://schemas.microsoft.com/office/drawing/2014/main" id="{9A2F4397-4A10-6EDF-F709-2E433665E9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02" name="Straight Connector 533">
            <a:extLst>
              <a:ext uri="{FF2B5EF4-FFF2-40B4-BE49-F238E27FC236}">
                <a16:creationId xmlns:a16="http://schemas.microsoft.com/office/drawing/2014/main" id="{7032D14B-7398-F99C-1513-701A3BCBDB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03" name="Straight Connector 535">
            <a:extLst>
              <a:ext uri="{FF2B5EF4-FFF2-40B4-BE49-F238E27FC236}">
                <a16:creationId xmlns:a16="http://schemas.microsoft.com/office/drawing/2014/main" id="{DFE589CD-F608-49E7-F648-D988C81D98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04" name="Straight Connector 537">
            <a:extLst>
              <a:ext uri="{FF2B5EF4-FFF2-40B4-BE49-F238E27FC236}">
                <a16:creationId xmlns:a16="http://schemas.microsoft.com/office/drawing/2014/main" id="{9DBDF87B-2530-C0D9-7298-F2B26CEC5F2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13</xdr:col>
      <xdr:colOff>278191</xdr:colOff>
      <xdr:row>85</xdr:row>
      <xdr:rowOff>46567</xdr:rowOff>
    </xdr:from>
    <xdr:to>
      <xdr:col>14</xdr:col>
      <xdr:colOff>369336</xdr:colOff>
      <xdr:row>86</xdr:row>
      <xdr:rowOff>179917</xdr:rowOff>
    </xdr:to>
    <xdr:sp macro="" textlink="">
      <xdr:nvSpPr>
        <xdr:cNvPr id="2005" name="AutoShape 46">
          <a:extLst>
            <a:ext uri="{FF2B5EF4-FFF2-40B4-BE49-F238E27FC236}">
              <a16:creationId xmlns:a16="http://schemas.microsoft.com/office/drawing/2014/main" id="{6EFB3BC0-2EBE-4554-9981-879AF7784A26}"/>
            </a:ext>
          </a:extLst>
        </xdr:cNvPr>
        <xdr:cNvSpPr>
          <a:spLocks noChangeArrowheads="1"/>
        </xdr:cNvSpPr>
      </xdr:nvSpPr>
      <xdr:spPr bwMode="auto">
        <a:xfrm>
          <a:off x="4476967" y="17211006"/>
          <a:ext cx="373007" cy="327738"/>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16</xdr:col>
      <xdr:colOff>0</xdr:colOff>
      <xdr:row>85</xdr:row>
      <xdr:rowOff>57150</xdr:rowOff>
    </xdr:from>
    <xdr:to>
      <xdr:col>17</xdr:col>
      <xdr:colOff>0</xdr:colOff>
      <xdr:row>87</xdr:row>
      <xdr:rowOff>0</xdr:rowOff>
    </xdr:to>
    <xdr:sp macro="" textlink="">
      <xdr:nvSpPr>
        <xdr:cNvPr id="2006" name="AutoShape 46">
          <a:extLst>
            <a:ext uri="{FF2B5EF4-FFF2-40B4-BE49-F238E27FC236}">
              <a16:creationId xmlns:a16="http://schemas.microsoft.com/office/drawing/2014/main" id="{25C6DB78-83CD-4F37-A4C7-44FA0C15EC4F}"/>
            </a:ext>
          </a:extLst>
        </xdr:cNvPr>
        <xdr:cNvSpPr>
          <a:spLocks noChangeArrowheads="1"/>
        </xdr:cNvSpPr>
      </xdr:nvSpPr>
      <xdr:spPr bwMode="auto">
        <a:xfrm>
          <a:off x="4895850" y="1629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85</xdr:row>
      <xdr:rowOff>46567</xdr:rowOff>
    </xdr:from>
    <xdr:to>
      <xdr:col>19</xdr:col>
      <xdr:colOff>0</xdr:colOff>
      <xdr:row>86</xdr:row>
      <xdr:rowOff>179917</xdr:rowOff>
    </xdr:to>
    <xdr:sp macro="" textlink="">
      <xdr:nvSpPr>
        <xdr:cNvPr id="2007" name="AutoShape 46">
          <a:extLst>
            <a:ext uri="{FF2B5EF4-FFF2-40B4-BE49-F238E27FC236}">
              <a16:creationId xmlns:a16="http://schemas.microsoft.com/office/drawing/2014/main" id="{4B059B90-688F-4D01-8DF0-16D5E424F5BC}"/>
            </a:ext>
          </a:extLst>
        </xdr:cNvPr>
        <xdr:cNvSpPr>
          <a:spLocks noChangeArrowheads="1"/>
        </xdr:cNvSpPr>
      </xdr:nvSpPr>
      <xdr:spPr bwMode="auto">
        <a:xfrm>
          <a:off x="5467350" y="16286692"/>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85</xdr:row>
      <xdr:rowOff>57150</xdr:rowOff>
    </xdr:from>
    <xdr:to>
      <xdr:col>21</xdr:col>
      <xdr:colOff>0</xdr:colOff>
      <xdr:row>87</xdr:row>
      <xdr:rowOff>0</xdr:rowOff>
    </xdr:to>
    <xdr:sp macro="" textlink="">
      <xdr:nvSpPr>
        <xdr:cNvPr id="2008" name="AutoShape 46">
          <a:extLst>
            <a:ext uri="{FF2B5EF4-FFF2-40B4-BE49-F238E27FC236}">
              <a16:creationId xmlns:a16="http://schemas.microsoft.com/office/drawing/2014/main" id="{646033BC-B584-489D-92EB-6E09070B2415}"/>
            </a:ext>
          </a:extLst>
        </xdr:cNvPr>
        <xdr:cNvSpPr>
          <a:spLocks noChangeArrowheads="1"/>
        </xdr:cNvSpPr>
      </xdr:nvSpPr>
      <xdr:spPr bwMode="auto">
        <a:xfrm>
          <a:off x="6038850" y="1629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21</xdr:col>
      <xdr:colOff>275167</xdr:colOff>
      <xdr:row>85</xdr:row>
      <xdr:rowOff>46566</xdr:rowOff>
    </xdr:from>
    <xdr:to>
      <xdr:col>23</xdr:col>
      <xdr:colOff>0</xdr:colOff>
      <xdr:row>86</xdr:row>
      <xdr:rowOff>179916</xdr:rowOff>
    </xdr:to>
    <xdr:sp macro="" textlink="">
      <xdr:nvSpPr>
        <xdr:cNvPr id="2009" name="AutoShape 46">
          <a:extLst>
            <a:ext uri="{FF2B5EF4-FFF2-40B4-BE49-F238E27FC236}">
              <a16:creationId xmlns:a16="http://schemas.microsoft.com/office/drawing/2014/main" id="{AAB101D7-C7EA-4EDB-BC51-AFAE74F2FB91}"/>
            </a:ext>
          </a:extLst>
        </xdr:cNvPr>
        <xdr:cNvSpPr>
          <a:spLocks noChangeArrowheads="1"/>
        </xdr:cNvSpPr>
      </xdr:nvSpPr>
      <xdr:spPr bwMode="auto">
        <a:xfrm>
          <a:off x="6767718" y="16608403"/>
          <a:ext cx="346874" cy="327737"/>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863</xdr:colOff>
      <xdr:row>85</xdr:row>
      <xdr:rowOff>46566</xdr:rowOff>
    </xdr:from>
    <xdr:to>
      <xdr:col>25</xdr:col>
      <xdr:colOff>863</xdr:colOff>
      <xdr:row>86</xdr:row>
      <xdr:rowOff>179916</xdr:rowOff>
    </xdr:to>
    <xdr:sp macro="" textlink="">
      <xdr:nvSpPr>
        <xdr:cNvPr id="2010" name="AutoShape 46">
          <a:extLst>
            <a:ext uri="{FF2B5EF4-FFF2-40B4-BE49-F238E27FC236}">
              <a16:creationId xmlns:a16="http://schemas.microsoft.com/office/drawing/2014/main" id="{94771258-CE63-4697-87AA-701E55235AF0}"/>
            </a:ext>
          </a:extLst>
        </xdr:cNvPr>
        <xdr:cNvSpPr>
          <a:spLocks noChangeArrowheads="1"/>
        </xdr:cNvSpPr>
      </xdr:nvSpPr>
      <xdr:spPr bwMode="auto">
        <a:xfrm>
          <a:off x="7698618" y="17211005"/>
          <a:ext cx="340179" cy="327738"/>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85</xdr:row>
      <xdr:rowOff>46567</xdr:rowOff>
    </xdr:from>
    <xdr:to>
      <xdr:col>27</xdr:col>
      <xdr:colOff>0</xdr:colOff>
      <xdr:row>86</xdr:row>
      <xdr:rowOff>179917</xdr:rowOff>
    </xdr:to>
    <xdr:sp macro="" textlink="">
      <xdr:nvSpPr>
        <xdr:cNvPr id="2011" name="AutoShape 46">
          <a:extLst>
            <a:ext uri="{FF2B5EF4-FFF2-40B4-BE49-F238E27FC236}">
              <a16:creationId xmlns:a16="http://schemas.microsoft.com/office/drawing/2014/main" id="{B3842ECF-E277-462F-BCA9-2DBD59E8040B}"/>
            </a:ext>
          </a:extLst>
        </xdr:cNvPr>
        <xdr:cNvSpPr>
          <a:spLocks noChangeArrowheads="1"/>
        </xdr:cNvSpPr>
      </xdr:nvSpPr>
      <xdr:spPr bwMode="auto">
        <a:xfrm>
          <a:off x="7753350" y="16286692"/>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85</xdr:row>
      <xdr:rowOff>57150</xdr:rowOff>
    </xdr:from>
    <xdr:to>
      <xdr:col>29</xdr:col>
      <xdr:colOff>0</xdr:colOff>
      <xdr:row>87</xdr:row>
      <xdr:rowOff>0</xdr:rowOff>
    </xdr:to>
    <xdr:sp macro="" textlink="">
      <xdr:nvSpPr>
        <xdr:cNvPr id="2012" name="AutoShape 46">
          <a:extLst>
            <a:ext uri="{FF2B5EF4-FFF2-40B4-BE49-F238E27FC236}">
              <a16:creationId xmlns:a16="http://schemas.microsoft.com/office/drawing/2014/main" id="{6DF70313-49AB-4EE0-B9B1-D765985341AC}"/>
            </a:ext>
          </a:extLst>
        </xdr:cNvPr>
        <xdr:cNvSpPr>
          <a:spLocks noChangeArrowheads="1"/>
        </xdr:cNvSpPr>
      </xdr:nvSpPr>
      <xdr:spPr bwMode="auto">
        <a:xfrm>
          <a:off x="8382000" y="16297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30</xdr:col>
      <xdr:colOff>0</xdr:colOff>
      <xdr:row>85</xdr:row>
      <xdr:rowOff>57150</xdr:rowOff>
    </xdr:from>
    <xdr:to>
      <xdr:col>31</xdr:col>
      <xdr:colOff>0</xdr:colOff>
      <xdr:row>87</xdr:row>
      <xdr:rowOff>0</xdr:rowOff>
    </xdr:to>
    <xdr:sp macro="" textlink="">
      <xdr:nvSpPr>
        <xdr:cNvPr id="2013" name="AutoShape 46">
          <a:extLst>
            <a:ext uri="{FF2B5EF4-FFF2-40B4-BE49-F238E27FC236}">
              <a16:creationId xmlns:a16="http://schemas.microsoft.com/office/drawing/2014/main" id="{1258A271-179F-4146-B5FC-696B3A6441B3}"/>
            </a:ext>
          </a:extLst>
        </xdr:cNvPr>
        <xdr:cNvSpPr>
          <a:spLocks noChangeArrowheads="1"/>
        </xdr:cNvSpPr>
      </xdr:nvSpPr>
      <xdr:spPr bwMode="auto">
        <a:xfrm>
          <a:off x="8953500" y="1629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12743</xdr:colOff>
      <xdr:row>85</xdr:row>
      <xdr:rowOff>46567</xdr:rowOff>
    </xdr:from>
    <xdr:to>
      <xdr:col>33</xdr:col>
      <xdr:colOff>12743</xdr:colOff>
      <xdr:row>86</xdr:row>
      <xdr:rowOff>179917</xdr:rowOff>
    </xdr:to>
    <xdr:sp macro="" textlink="">
      <xdr:nvSpPr>
        <xdr:cNvPr id="2014" name="AutoShape 46">
          <a:extLst>
            <a:ext uri="{FF2B5EF4-FFF2-40B4-BE49-F238E27FC236}">
              <a16:creationId xmlns:a16="http://schemas.microsoft.com/office/drawing/2014/main" id="{E2F68B35-6DB5-4D1B-A74F-6042288960DB}"/>
            </a:ext>
          </a:extLst>
        </xdr:cNvPr>
        <xdr:cNvSpPr>
          <a:spLocks noChangeArrowheads="1"/>
        </xdr:cNvSpPr>
      </xdr:nvSpPr>
      <xdr:spPr bwMode="auto">
        <a:xfrm>
          <a:off x="9683534" y="16608404"/>
          <a:ext cx="281862" cy="327737"/>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85</xdr:row>
      <xdr:rowOff>46566</xdr:rowOff>
    </xdr:from>
    <xdr:to>
      <xdr:col>35</xdr:col>
      <xdr:colOff>0</xdr:colOff>
      <xdr:row>86</xdr:row>
      <xdr:rowOff>179916</xdr:rowOff>
    </xdr:to>
    <xdr:sp macro="" textlink="">
      <xdr:nvSpPr>
        <xdr:cNvPr id="2015" name="AutoShape 46">
          <a:extLst>
            <a:ext uri="{FF2B5EF4-FFF2-40B4-BE49-F238E27FC236}">
              <a16:creationId xmlns:a16="http://schemas.microsoft.com/office/drawing/2014/main" id="{89A71D1C-616E-4138-B45A-F96E17841610}"/>
            </a:ext>
          </a:extLst>
        </xdr:cNvPr>
        <xdr:cNvSpPr>
          <a:spLocks noChangeArrowheads="1"/>
        </xdr:cNvSpPr>
      </xdr:nvSpPr>
      <xdr:spPr bwMode="auto">
        <a:xfrm>
          <a:off x="10096500" y="16286691"/>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3025</xdr:colOff>
      <xdr:row>85</xdr:row>
      <xdr:rowOff>104669</xdr:rowOff>
    </xdr:from>
    <xdr:to>
      <xdr:col>36</xdr:col>
      <xdr:colOff>366347</xdr:colOff>
      <xdr:row>86</xdr:row>
      <xdr:rowOff>179916</xdr:rowOff>
    </xdr:to>
    <xdr:sp macro="" textlink="">
      <xdr:nvSpPr>
        <xdr:cNvPr id="2016" name="AutoShape 46">
          <a:extLst>
            <a:ext uri="{FF2B5EF4-FFF2-40B4-BE49-F238E27FC236}">
              <a16:creationId xmlns:a16="http://schemas.microsoft.com/office/drawing/2014/main" id="{0F1184E7-AEC0-4E3E-AAA3-23EC122513C8}"/>
            </a:ext>
          </a:extLst>
        </xdr:cNvPr>
        <xdr:cNvSpPr>
          <a:spLocks noChangeArrowheads="1"/>
        </xdr:cNvSpPr>
      </xdr:nvSpPr>
      <xdr:spPr bwMode="auto">
        <a:xfrm>
          <a:off x="11380690" y="16830988"/>
          <a:ext cx="363322" cy="263653"/>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37</xdr:col>
      <xdr:colOff>272143</xdr:colOff>
      <xdr:row>85</xdr:row>
      <xdr:rowOff>115136</xdr:rowOff>
    </xdr:from>
    <xdr:to>
      <xdr:col>39</xdr:col>
      <xdr:colOff>0</xdr:colOff>
      <xdr:row>86</xdr:row>
      <xdr:rowOff>179915</xdr:rowOff>
    </xdr:to>
    <xdr:sp macro="" textlink="">
      <xdr:nvSpPr>
        <xdr:cNvPr id="2017" name="AutoShape 46">
          <a:extLst>
            <a:ext uri="{FF2B5EF4-FFF2-40B4-BE49-F238E27FC236}">
              <a16:creationId xmlns:a16="http://schemas.microsoft.com/office/drawing/2014/main" id="{DE06B6BB-6785-4445-96D6-4DFAE0A830B4}"/>
            </a:ext>
          </a:extLst>
        </xdr:cNvPr>
        <xdr:cNvSpPr>
          <a:spLocks noChangeArrowheads="1"/>
        </xdr:cNvSpPr>
      </xdr:nvSpPr>
      <xdr:spPr bwMode="auto">
        <a:xfrm>
          <a:off x="12026621" y="16841455"/>
          <a:ext cx="355879" cy="253185"/>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865</xdr:colOff>
      <xdr:row>85</xdr:row>
      <xdr:rowOff>94202</xdr:rowOff>
    </xdr:from>
    <xdr:to>
      <xdr:col>41</xdr:col>
      <xdr:colOff>0</xdr:colOff>
      <xdr:row>86</xdr:row>
      <xdr:rowOff>179915</xdr:rowOff>
    </xdr:to>
    <xdr:sp macro="" textlink="">
      <xdr:nvSpPr>
        <xdr:cNvPr id="2018" name="AutoShape 46">
          <a:extLst>
            <a:ext uri="{FF2B5EF4-FFF2-40B4-BE49-F238E27FC236}">
              <a16:creationId xmlns:a16="http://schemas.microsoft.com/office/drawing/2014/main" id="{D34EF25A-F54C-47DF-AB01-E52D0213F334}"/>
            </a:ext>
          </a:extLst>
        </xdr:cNvPr>
        <xdr:cNvSpPr>
          <a:spLocks noChangeArrowheads="1"/>
        </xdr:cNvSpPr>
      </xdr:nvSpPr>
      <xdr:spPr bwMode="auto">
        <a:xfrm>
          <a:off x="12665975" y="16820521"/>
          <a:ext cx="344547" cy="274119"/>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41</xdr:col>
      <xdr:colOff>272143</xdr:colOff>
      <xdr:row>85</xdr:row>
      <xdr:rowOff>104669</xdr:rowOff>
    </xdr:from>
    <xdr:to>
      <xdr:col>43</xdr:col>
      <xdr:colOff>10584</xdr:colOff>
      <xdr:row>86</xdr:row>
      <xdr:rowOff>179916</xdr:rowOff>
    </xdr:to>
    <xdr:sp macro="" textlink="">
      <xdr:nvSpPr>
        <xdr:cNvPr id="2019" name="AutoShape 46">
          <a:extLst>
            <a:ext uri="{FF2B5EF4-FFF2-40B4-BE49-F238E27FC236}">
              <a16:creationId xmlns:a16="http://schemas.microsoft.com/office/drawing/2014/main" id="{E13DC523-FC36-4E12-AE50-5FFAC2491DAB}"/>
            </a:ext>
          </a:extLst>
        </xdr:cNvPr>
        <xdr:cNvSpPr>
          <a:spLocks noChangeArrowheads="1"/>
        </xdr:cNvSpPr>
      </xdr:nvSpPr>
      <xdr:spPr bwMode="auto">
        <a:xfrm>
          <a:off x="13282665" y="16830988"/>
          <a:ext cx="366463" cy="263653"/>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9</xdr:col>
      <xdr:colOff>365760</xdr:colOff>
      <xdr:row>85</xdr:row>
      <xdr:rowOff>98213</xdr:rowOff>
    </xdr:from>
    <xdr:to>
      <xdr:col>11</xdr:col>
      <xdr:colOff>10160</xdr:colOff>
      <xdr:row>87</xdr:row>
      <xdr:rowOff>0</xdr:rowOff>
    </xdr:to>
    <xdr:sp macro="" textlink="">
      <xdr:nvSpPr>
        <xdr:cNvPr id="2020" name="AutoShape 46">
          <a:extLst>
            <a:ext uri="{FF2B5EF4-FFF2-40B4-BE49-F238E27FC236}">
              <a16:creationId xmlns:a16="http://schemas.microsoft.com/office/drawing/2014/main" id="{02084CA2-ACF0-47D2-AA0A-B7B54EA6EAD4}"/>
            </a:ext>
          </a:extLst>
        </xdr:cNvPr>
        <xdr:cNvSpPr>
          <a:spLocks noChangeArrowheads="1"/>
        </xdr:cNvSpPr>
      </xdr:nvSpPr>
      <xdr:spPr bwMode="auto">
        <a:xfrm>
          <a:off x="3291840" y="17187333"/>
          <a:ext cx="396240" cy="287867"/>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85</xdr:row>
      <xdr:rowOff>46566</xdr:rowOff>
    </xdr:from>
    <xdr:to>
      <xdr:col>13</xdr:col>
      <xdr:colOff>0</xdr:colOff>
      <xdr:row>86</xdr:row>
      <xdr:rowOff>179916</xdr:rowOff>
    </xdr:to>
    <xdr:sp macro="" textlink="">
      <xdr:nvSpPr>
        <xdr:cNvPr id="2021" name="AutoShape 46">
          <a:extLst>
            <a:ext uri="{FF2B5EF4-FFF2-40B4-BE49-F238E27FC236}">
              <a16:creationId xmlns:a16="http://schemas.microsoft.com/office/drawing/2014/main" id="{E3F52F74-6074-4A4D-8E0C-0B30858A38E7}"/>
            </a:ext>
          </a:extLst>
        </xdr:cNvPr>
        <xdr:cNvSpPr>
          <a:spLocks noChangeArrowheads="1"/>
        </xdr:cNvSpPr>
      </xdr:nvSpPr>
      <xdr:spPr bwMode="auto">
        <a:xfrm>
          <a:off x="3752850" y="16286691"/>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85</xdr:row>
      <xdr:rowOff>57150</xdr:rowOff>
    </xdr:from>
    <xdr:to>
      <xdr:col>9</xdr:col>
      <xdr:colOff>0</xdr:colOff>
      <xdr:row>87</xdr:row>
      <xdr:rowOff>0</xdr:rowOff>
    </xdr:to>
    <xdr:sp macro="" textlink="">
      <xdr:nvSpPr>
        <xdr:cNvPr id="2022" name="AutoShape 46">
          <a:extLst>
            <a:ext uri="{FF2B5EF4-FFF2-40B4-BE49-F238E27FC236}">
              <a16:creationId xmlns:a16="http://schemas.microsoft.com/office/drawing/2014/main" id="{0BDD57D8-D6CD-4057-B617-948AB467F208}"/>
            </a:ext>
          </a:extLst>
        </xdr:cNvPr>
        <xdr:cNvSpPr>
          <a:spLocks noChangeArrowheads="1"/>
        </xdr:cNvSpPr>
      </xdr:nvSpPr>
      <xdr:spPr bwMode="auto">
        <a:xfrm>
          <a:off x="2409825" y="16297275"/>
          <a:ext cx="485775"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6</xdr:col>
      <xdr:colOff>0</xdr:colOff>
      <xdr:row>85</xdr:row>
      <xdr:rowOff>57150</xdr:rowOff>
    </xdr:from>
    <xdr:to>
      <xdr:col>7</xdr:col>
      <xdr:colOff>0</xdr:colOff>
      <xdr:row>87</xdr:row>
      <xdr:rowOff>0</xdr:rowOff>
    </xdr:to>
    <xdr:sp macro="" textlink="">
      <xdr:nvSpPr>
        <xdr:cNvPr id="2023" name="AutoShape 46">
          <a:extLst>
            <a:ext uri="{FF2B5EF4-FFF2-40B4-BE49-F238E27FC236}">
              <a16:creationId xmlns:a16="http://schemas.microsoft.com/office/drawing/2014/main" id="{C85FAEA4-BE78-4872-BC9E-6E2876A01103}"/>
            </a:ext>
          </a:extLst>
        </xdr:cNvPr>
        <xdr:cNvSpPr>
          <a:spLocks noChangeArrowheads="1"/>
        </xdr:cNvSpPr>
      </xdr:nvSpPr>
      <xdr:spPr bwMode="auto">
        <a:xfrm>
          <a:off x="1819275" y="16297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85</xdr:row>
      <xdr:rowOff>57150</xdr:rowOff>
    </xdr:from>
    <xdr:to>
      <xdr:col>5</xdr:col>
      <xdr:colOff>0</xdr:colOff>
      <xdr:row>87</xdr:row>
      <xdr:rowOff>0</xdr:rowOff>
    </xdr:to>
    <xdr:sp macro="" textlink="">
      <xdr:nvSpPr>
        <xdr:cNvPr id="2024" name="AutoShape 46">
          <a:extLst>
            <a:ext uri="{FF2B5EF4-FFF2-40B4-BE49-F238E27FC236}">
              <a16:creationId xmlns:a16="http://schemas.microsoft.com/office/drawing/2014/main" id="{E06FC1F0-DC4C-4EC5-8E9D-B3305C1F58BC}"/>
            </a:ext>
          </a:extLst>
        </xdr:cNvPr>
        <xdr:cNvSpPr>
          <a:spLocks noChangeArrowheads="1"/>
        </xdr:cNvSpPr>
      </xdr:nvSpPr>
      <xdr:spPr bwMode="auto">
        <a:xfrm>
          <a:off x="1095375" y="16297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85</xdr:row>
      <xdr:rowOff>57150</xdr:rowOff>
    </xdr:from>
    <xdr:to>
      <xdr:col>3</xdr:col>
      <xdr:colOff>0</xdr:colOff>
      <xdr:row>87</xdr:row>
      <xdr:rowOff>0</xdr:rowOff>
    </xdr:to>
    <xdr:sp macro="" textlink="">
      <xdr:nvSpPr>
        <xdr:cNvPr id="2025" name="AutoShape 46">
          <a:extLst>
            <a:ext uri="{FF2B5EF4-FFF2-40B4-BE49-F238E27FC236}">
              <a16:creationId xmlns:a16="http://schemas.microsoft.com/office/drawing/2014/main" id="{E841A75E-C98B-4435-92FA-3D8CF06CB5E0}"/>
            </a:ext>
          </a:extLst>
        </xdr:cNvPr>
        <xdr:cNvSpPr>
          <a:spLocks noChangeArrowheads="1"/>
        </xdr:cNvSpPr>
      </xdr:nvSpPr>
      <xdr:spPr bwMode="auto">
        <a:xfrm>
          <a:off x="523875" y="1629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96</xdr:row>
      <xdr:rowOff>104775</xdr:rowOff>
    </xdr:from>
    <xdr:to>
      <xdr:col>6</xdr:col>
      <xdr:colOff>0</xdr:colOff>
      <xdr:row>97</xdr:row>
      <xdr:rowOff>19050</xdr:rowOff>
    </xdr:to>
    <xdr:grpSp>
      <xdr:nvGrpSpPr>
        <xdr:cNvPr id="2026" name="Group 1008">
          <a:extLst>
            <a:ext uri="{FF2B5EF4-FFF2-40B4-BE49-F238E27FC236}">
              <a16:creationId xmlns:a16="http://schemas.microsoft.com/office/drawing/2014/main" id="{1692715E-BE5E-45F1-B4DF-023F27FC31E3}"/>
            </a:ext>
          </a:extLst>
        </xdr:cNvPr>
        <xdr:cNvGrpSpPr>
          <a:grpSpLocks/>
        </xdr:cNvGrpSpPr>
      </xdr:nvGrpSpPr>
      <xdr:grpSpPr bwMode="auto">
        <a:xfrm>
          <a:off x="1897224" y="19489122"/>
          <a:ext cx="0" cy="108663"/>
          <a:chOff x="5475762" y="47760700"/>
          <a:chExt cx="314325" cy="230209"/>
        </a:xfrm>
      </xdr:grpSpPr>
      <xdr:cxnSp macro="">
        <xdr:nvCxnSpPr>
          <xdr:cNvPr id="2027" name="Straight Connector 2026">
            <a:extLst>
              <a:ext uri="{FF2B5EF4-FFF2-40B4-BE49-F238E27FC236}">
                <a16:creationId xmlns:a16="http://schemas.microsoft.com/office/drawing/2014/main" id="{AB3A50AC-7654-250F-F9F0-A4B1B71AA25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28" name="Straight Connector 529">
            <a:extLst>
              <a:ext uri="{FF2B5EF4-FFF2-40B4-BE49-F238E27FC236}">
                <a16:creationId xmlns:a16="http://schemas.microsoft.com/office/drawing/2014/main" id="{C254FD9F-FB53-9871-2228-C8CA24B1004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29" name="Straight Connector 531">
            <a:extLst>
              <a:ext uri="{FF2B5EF4-FFF2-40B4-BE49-F238E27FC236}">
                <a16:creationId xmlns:a16="http://schemas.microsoft.com/office/drawing/2014/main" id="{9996E926-4A44-C43F-6299-45AFFF32EE0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30" name="Straight Connector 533">
            <a:extLst>
              <a:ext uri="{FF2B5EF4-FFF2-40B4-BE49-F238E27FC236}">
                <a16:creationId xmlns:a16="http://schemas.microsoft.com/office/drawing/2014/main" id="{999491DC-CBD8-40FC-A402-50A53E587F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31" name="Straight Connector 535">
            <a:extLst>
              <a:ext uri="{FF2B5EF4-FFF2-40B4-BE49-F238E27FC236}">
                <a16:creationId xmlns:a16="http://schemas.microsoft.com/office/drawing/2014/main" id="{005A72D4-4EFB-C6B1-7565-5F8D31A0A7D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32" name="Straight Connector 537">
            <a:extLst>
              <a:ext uri="{FF2B5EF4-FFF2-40B4-BE49-F238E27FC236}">
                <a16:creationId xmlns:a16="http://schemas.microsoft.com/office/drawing/2014/main" id="{3CE64F5E-11DB-275B-39E9-D6E0533B7BE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33" name="Group 1008">
          <a:extLst>
            <a:ext uri="{FF2B5EF4-FFF2-40B4-BE49-F238E27FC236}">
              <a16:creationId xmlns:a16="http://schemas.microsoft.com/office/drawing/2014/main" id="{81CD0839-5A2F-48F6-86DD-FE6479F02E00}"/>
            </a:ext>
          </a:extLst>
        </xdr:cNvPr>
        <xdr:cNvGrpSpPr>
          <a:grpSpLocks/>
        </xdr:cNvGrpSpPr>
      </xdr:nvGrpSpPr>
      <xdr:grpSpPr bwMode="auto">
        <a:xfrm>
          <a:off x="1897224" y="19489122"/>
          <a:ext cx="0" cy="108663"/>
          <a:chOff x="5475762" y="47760700"/>
          <a:chExt cx="314325" cy="230209"/>
        </a:xfrm>
      </xdr:grpSpPr>
      <xdr:cxnSp macro="">
        <xdr:nvCxnSpPr>
          <xdr:cNvPr id="2034" name="Straight Connector 2033">
            <a:extLst>
              <a:ext uri="{FF2B5EF4-FFF2-40B4-BE49-F238E27FC236}">
                <a16:creationId xmlns:a16="http://schemas.microsoft.com/office/drawing/2014/main" id="{6CE2E8FD-D1F5-9C4C-DECA-F6DED88CF213}"/>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35" name="Straight Connector 529">
            <a:extLst>
              <a:ext uri="{FF2B5EF4-FFF2-40B4-BE49-F238E27FC236}">
                <a16:creationId xmlns:a16="http://schemas.microsoft.com/office/drawing/2014/main" id="{24553A6A-9216-A500-1B47-C0EE981F03BC}"/>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036" name="Straight Connector 531">
            <a:extLst>
              <a:ext uri="{FF2B5EF4-FFF2-40B4-BE49-F238E27FC236}">
                <a16:creationId xmlns:a16="http://schemas.microsoft.com/office/drawing/2014/main" id="{755E8F80-4A06-E15A-4774-87EC9C9EDFF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037" name="Straight Connector 533">
            <a:extLst>
              <a:ext uri="{FF2B5EF4-FFF2-40B4-BE49-F238E27FC236}">
                <a16:creationId xmlns:a16="http://schemas.microsoft.com/office/drawing/2014/main" id="{2A7D44D5-FACE-4A76-20A5-883B7C8FFEF2}"/>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038" name="Straight Connector 535">
            <a:extLst>
              <a:ext uri="{FF2B5EF4-FFF2-40B4-BE49-F238E27FC236}">
                <a16:creationId xmlns:a16="http://schemas.microsoft.com/office/drawing/2014/main" id="{6ED4C270-6C90-5E07-743B-F6F40214D30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039" name="Straight Connector 537">
            <a:extLst>
              <a:ext uri="{FF2B5EF4-FFF2-40B4-BE49-F238E27FC236}">
                <a16:creationId xmlns:a16="http://schemas.microsoft.com/office/drawing/2014/main" id="{42175F3F-DA83-DC89-B2D3-D09F408850B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133350</xdr:rowOff>
    </xdr:from>
    <xdr:to>
      <xdr:col>6</xdr:col>
      <xdr:colOff>0</xdr:colOff>
      <xdr:row>97</xdr:row>
      <xdr:rowOff>47625</xdr:rowOff>
    </xdr:to>
    <xdr:grpSp>
      <xdr:nvGrpSpPr>
        <xdr:cNvPr id="2040" name="Group 1008">
          <a:extLst>
            <a:ext uri="{FF2B5EF4-FFF2-40B4-BE49-F238E27FC236}">
              <a16:creationId xmlns:a16="http://schemas.microsoft.com/office/drawing/2014/main" id="{6DE0901A-3D34-4BF5-A513-AEF0CFDCA2AD}"/>
            </a:ext>
          </a:extLst>
        </xdr:cNvPr>
        <xdr:cNvGrpSpPr>
          <a:grpSpLocks/>
        </xdr:cNvGrpSpPr>
      </xdr:nvGrpSpPr>
      <xdr:grpSpPr bwMode="auto">
        <a:xfrm>
          <a:off x="1897224" y="19517697"/>
          <a:ext cx="0" cy="108663"/>
          <a:chOff x="5475762" y="47760700"/>
          <a:chExt cx="314325" cy="230209"/>
        </a:xfrm>
      </xdr:grpSpPr>
      <xdr:cxnSp macro="">
        <xdr:nvCxnSpPr>
          <xdr:cNvPr id="2041" name="Straight Connector 2040">
            <a:extLst>
              <a:ext uri="{FF2B5EF4-FFF2-40B4-BE49-F238E27FC236}">
                <a16:creationId xmlns:a16="http://schemas.microsoft.com/office/drawing/2014/main" id="{5C865B51-1B24-BF20-CC23-D556DB0ADDE8}"/>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42" name="Straight Connector 529">
            <a:extLst>
              <a:ext uri="{FF2B5EF4-FFF2-40B4-BE49-F238E27FC236}">
                <a16:creationId xmlns:a16="http://schemas.microsoft.com/office/drawing/2014/main" id="{A86F7BDD-1027-C55D-98A6-62E3A7B3339A}"/>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043" name="Straight Connector 531">
            <a:extLst>
              <a:ext uri="{FF2B5EF4-FFF2-40B4-BE49-F238E27FC236}">
                <a16:creationId xmlns:a16="http://schemas.microsoft.com/office/drawing/2014/main" id="{03715F56-57AF-0C54-868F-92A92BB1800A}"/>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044" name="Straight Connector 533">
            <a:extLst>
              <a:ext uri="{FF2B5EF4-FFF2-40B4-BE49-F238E27FC236}">
                <a16:creationId xmlns:a16="http://schemas.microsoft.com/office/drawing/2014/main" id="{FAECDEF2-D539-D5C4-606D-6840E5936BF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045" name="Straight Connector 535">
            <a:extLst>
              <a:ext uri="{FF2B5EF4-FFF2-40B4-BE49-F238E27FC236}">
                <a16:creationId xmlns:a16="http://schemas.microsoft.com/office/drawing/2014/main" id="{39EB6EAF-A778-413B-E758-9D7FD1E4B58C}"/>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046" name="Straight Connector 537">
            <a:extLst>
              <a:ext uri="{FF2B5EF4-FFF2-40B4-BE49-F238E27FC236}">
                <a16:creationId xmlns:a16="http://schemas.microsoft.com/office/drawing/2014/main" id="{E4951926-D0EF-0D21-8CBB-D5C9D08C34EC}"/>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133350</xdr:rowOff>
    </xdr:from>
    <xdr:to>
      <xdr:col>6</xdr:col>
      <xdr:colOff>0</xdr:colOff>
      <xdr:row>97</xdr:row>
      <xdr:rowOff>57150</xdr:rowOff>
    </xdr:to>
    <xdr:grpSp>
      <xdr:nvGrpSpPr>
        <xdr:cNvPr id="2047" name="Group 1008">
          <a:extLst>
            <a:ext uri="{FF2B5EF4-FFF2-40B4-BE49-F238E27FC236}">
              <a16:creationId xmlns:a16="http://schemas.microsoft.com/office/drawing/2014/main" id="{13FF1C39-F7B9-4EF5-AC7B-2A1ECDA892DA}"/>
            </a:ext>
          </a:extLst>
        </xdr:cNvPr>
        <xdr:cNvGrpSpPr>
          <a:grpSpLocks/>
        </xdr:cNvGrpSpPr>
      </xdr:nvGrpSpPr>
      <xdr:grpSpPr bwMode="auto">
        <a:xfrm>
          <a:off x="1897224" y="19517697"/>
          <a:ext cx="0" cy="118188"/>
          <a:chOff x="5475762" y="47760700"/>
          <a:chExt cx="314325" cy="230209"/>
        </a:xfrm>
      </xdr:grpSpPr>
      <xdr:cxnSp macro="">
        <xdr:nvCxnSpPr>
          <xdr:cNvPr id="2048" name="Straight Connector 2047">
            <a:extLst>
              <a:ext uri="{FF2B5EF4-FFF2-40B4-BE49-F238E27FC236}">
                <a16:creationId xmlns:a16="http://schemas.microsoft.com/office/drawing/2014/main" id="{3A2CB420-C153-0299-05D9-D7A7EF8DF5D1}"/>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49" name="Straight Connector 529">
            <a:extLst>
              <a:ext uri="{FF2B5EF4-FFF2-40B4-BE49-F238E27FC236}">
                <a16:creationId xmlns:a16="http://schemas.microsoft.com/office/drawing/2014/main" id="{4C501E7C-46F3-3CC5-67A8-9A6FE9E919A7}"/>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050" name="Straight Connector 531">
            <a:extLst>
              <a:ext uri="{FF2B5EF4-FFF2-40B4-BE49-F238E27FC236}">
                <a16:creationId xmlns:a16="http://schemas.microsoft.com/office/drawing/2014/main" id="{F1C33C3A-2B82-97AD-6F84-A8491885F4CC}"/>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051" name="Straight Connector 533">
            <a:extLst>
              <a:ext uri="{FF2B5EF4-FFF2-40B4-BE49-F238E27FC236}">
                <a16:creationId xmlns:a16="http://schemas.microsoft.com/office/drawing/2014/main" id="{23F00532-C294-6B7C-39B1-6A87A26347E3}"/>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052" name="Straight Connector 535">
            <a:extLst>
              <a:ext uri="{FF2B5EF4-FFF2-40B4-BE49-F238E27FC236}">
                <a16:creationId xmlns:a16="http://schemas.microsoft.com/office/drawing/2014/main" id="{8765A71E-0F52-BB05-3DBC-F8866B5CF10F}"/>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053" name="Straight Connector 537">
            <a:extLst>
              <a:ext uri="{FF2B5EF4-FFF2-40B4-BE49-F238E27FC236}">
                <a16:creationId xmlns:a16="http://schemas.microsoft.com/office/drawing/2014/main" id="{09C09DF5-6EA8-8B00-E4BE-DD4EE676B1DE}"/>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54" name="Group 1008">
          <a:extLst>
            <a:ext uri="{FF2B5EF4-FFF2-40B4-BE49-F238E27FC236}">
              <a16:creationId xmlns:a16="http://schemas.microsoft.com/office/drawing/2014/main" id="{EE84755F-0F35-42EB-B729-B88414561F95}"/>
            </a:ext>
          </a:extLst>
        </xdr:cNvPr>
        <xdr:cNvGrpSpPr>
          <a:grpSpLocks/>
        </xdr:cNvGrpSpPr>
      </xdr:nvGrpSpPr>
      <xdr:grpSpPr bwMode="auto">
        <a:xfrm>
          <a:off x="1897224" y="19489122"/>
          <a:ext cx="0" cy="108663"/>
          <a:chOff x="5475762" y="47760700"/>
          <a:chExt cx="314325" cy="230209"/>
        </a:xfrm>
      </xdr:grpSpPr>
      <xdr:cxnSp macro="">
        <xdr:nvCxnSpPr>
          <xdr:cNvPr id="2055" name="Straight Connector 2054">
            <a:extLst>
              <a:ext uri="{FF2B5EF4-FFF2-40B4-BE49-F238E27FC236}">
                <a16:creationId xmlns:a16="http://schemas.microsoft.com/office/drawing/2014/main" id="{3C4DC4E6-B55D-D318-7B60-7443CC1524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56" name="Straight Connector 529">
            <a:extLst>
              <a:ext uri="{FF2B5EF4-FFF2-40B4-BE49-F238E27FC236}">
                <a16:creationId xmlns:a16="http://schemas.microsoft.com/office/drawing/2014/main" id="{A429E55E-C374-1A5A-3F69-E96F554BD1E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57" name="Straight Connector 531">
            <a:extLst>
              <a:ext uri="{FF2B5EF4-FFF2-40B4-BE49-F238E27FC236}">
                <a16:creationId xmlns:a16="http://schemas.microsoft.com/office/drawing/2014/main" id="{E6F623FC-FBCD-2EB9-6189-18D8848A1BA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58" name="Straight Connector 533">
            <a:extLst>
              <a:ext uri="{FF2B5EF4-FFF2-40B4-BE49-F238E27FC236}">
                <a16:creationId xmlns:a16="http://schemas.microsoft.com/office/drawing/2014/main" id="{4020BDD6-E171-2F53-7592-AFCCE2A3119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59" name="Straight Connector 535">
            <a:extLst>
              <a:ext uri="{FF2B5EF4-FFF2-40B4-BE49-F238E27FC236}">
                <a16:creationId xmlns:a16="http://schemas.microsoft.com/office/drawing/2014/main" id="{7E303BDE-A73B-94F0-7EFD-6998B15FB7E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60" name="Straight Connector 537">
            <a:extLst>
              <a:ext uri="{FF2B5EF4-FFF2-40B4-BE49-F238E27FC236}">
                <a16:creationId xmlns:a16="http://schemas.microsoft.com/office/drawing/2014/main" id="{84A42E2C-42CE-0BA8-AB27-9D5637D11AE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61" name="Group 1008">
          <a:extLst>
            <a:ext uri="{FF2B5EF4-FFF2-40B4-BE49-F238E27FC236}">
              <a16:creationId xmlns:a16="http://schemas.microsoft.com/office/drawing/2014/main" id="{37853DC7-9740-47BC-AC8C-F6A5E2F8E291}"/>
            </a:ext>
          </a:extLst>
        </xdr:cNvPr>
        <xdr:cNvGrpSpPr>
          <a:grpSpLocks/>
        </xdr:cNvGrpSpPr>
      </xdr:nvGrpSpPr>
      <xdr:grpSpPr bwMode="auto">
        <a:xfrm>
          <a:off x="1897224" y="19489122"/>
          <a:ext cx="0" cy="108663"/>
          <a:chOff x="5475762" y="47760700"/>
          <a:chExt cx="314325" cy="230209"/>
        </a:xfrm>
      </xdr:grpSpPr>
      <xdr:cxnSp macro="">
        <xdr:nvCxnSpPr>
          <xdr:cNvPr id="2062" name="Straight Connector 2061">
            <a:extLst>
              <a:ext uri="{FF2B5EF4-FFF2-40B4-BE49-F238E27FC236}">
                <a16:creationId xmlns:a16="http://schemas.microsoft.com/office/drawing/2014/main" id="{6FF51824-E7F7-9CC4-1328-512FDBB9C7D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63" name="Straight Connector 529">
            <a:extLst>
              <a:ext uri="{FF2B5EF4-FFF2-40B4-BE49-F238E27FC236}">
                <a16:creationId xmlns:a16="http://schemas.microsoft.com/office/drawing/2014/main" id="{04CF406C-D252-D95B-5696-9F308804AB1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64" name="Straight Connector 531">
            <a:extLst>
              <a:ext uri="{FF2B5EF4-FFF2-40B4-BE49-F238E27FC236}">
                <a16:creationId xmlns:a16="http://schemas.microsoft.com/office/drawing/2014/main" id="{EC2DDC6A-9381-BEEF-4DBD-6AD5F94BED6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65" name="Straight Connector 533">
            <a:extLst>
              <a:ext uri="{FF2B5EF4-FFF2-40B4-BE49-F238E27FC236}">
                <a16:creationId xmlns:a16="http://schemas.microsoft.com/office/drawing/2014/main" id="{2A248FFF-0B72-B0C5-E9E3-88AC5E52861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66" name="Straight Connector 535">
            <a:extLst>
              <a:ext uri="{FF2B5EF4-FFF2-40B4-BE49-F238E27FC236}">
                <a16:creationId xmlns:a16="http://schemas.microsoft.com/office/drawing/2014/main" id="{C613422D-458A-AD96-B71D-876F7CDE83A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67" name="Straight Connector 537">
            <a:extLst>
              <a:ext uri="{FF2B5EF4-FFF2-40B4-BE49-F238E27FC236}">
                <a16:creationId xmlns:a16="http://schemas.microsoft.com/office/drawing/2014/main" id="{E81B79EC-1D61-E56A-EC50-D1FBFFEE5B4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68" name="Group 1008">
          <a:extLst>
            <a:ext uri="{FF2B5EF4-FFF2-40B4-BE49-F238E27FC236}">
              <a16:creationId xmlns:a16="http://schemas.microsoft.com/office/drawing/2014/main" id="{1936CEDD-70BA-416F-81AB-D2AF998F5DBA}"/>
            </a:ext>
          </a:extLst>
        </xdr:cNvPr>
        <xdr:cNvGrpSpPr>
          <a:grpSpLocks/>
        </xdr:cNvGrpSpPr>
      </xdr:nvGrpSpPr>
      <xdr:grpSpPr bwMode="auto">
        <a:xfrm>
          <a:off x="1897224" y="19489122"/>
          <a:ext cx="0" cy="108663"/>
          <a:chOff x="5475762" y="47760700"/>
          <a:chExt cx="314325" cy="230209"/>
        </a:xfrm>
      </xdr:grpSpPr>
      <xdr:cxnSp macro="">
        <xdr:nvCxnSpPr>
          <xdr:cNvPr id="2069" name="Straight Connector 2068">
            <a:extLst>
              <a:ext uri="{FF2B5EF4-FFF2-40B4-BE49-F238E27FC236}">
                <a16:creationId xmlns:a16="http://schemas.microsoft.com/office/drawing/2014/main" id="{A5F83C8C-6B93-32DA-F48D-B7E10B88429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70" name="Straight Connector 529">
            <a:extLst>
              <a:ext uri="{FF2B5EF4-FFF2-40B4-BE49-F238E27FC236}">
                <a16:creationId xmlns:a16="http://schemas.microsoft.com/office/drawing/2014/main" id="{4D7F8079-CE5D-98B0-8E40-C94D556DE58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71" name="Straight Connector 531">
            <a:extLst>
              <a:ext uri="{FF2B5EF4-FFF2-40B4-BE49-F238E27FC236}">
                <a16:creationId xmlns:a16="http://schemas.microsoft.com/office/drawing/2014/main" id="{DFC72066-90D2-1833-89DA-3681E092669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72" name="Straight Connector 533">
            <a:extLst>
              <a:ext uri="{FF2B5EF4-FFF2-40B4-BE49-F238E27FC236}">
                <a16:creationId xmlns:a16="http://schemas.microsoft.com/office/drawing/2014/main" id="{0247DB03-B726-E026-94E0-68280F5709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73" name="Straight Connector 535">
            <a:extLst>
              <a:ext uri="{FF2B5EF4-FFF2-40B4-BE49-F238E27FC236}">
                <a16:creationId xmlns:a16="http://schemas.microsoft.com/office/drawing/2014/main" id="{D5AAA31C-022F-7FC4-6874-9957E6EC6B9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74" name="Straight Connector 537">
            <a:extLst>
              <a:ext uri="{FF2B5EF4-FFF2-40B4-BE49-F238E27FC236}">
                <a16:creationId xmlns:a16="http://schemas.microsoft.com/office/drawing/2014/main" id="{B976C783-51C8-C2CF-BA86-7C7839B6092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75" name="Group 1008">
          <a:extLst>
            <a:ext uri="{FF2B5EF4-FFF2-40B4-BE49-F238E27FC236}">
              <a16:creationId xmlns:a16="http://schemas.microsoft.com/office/drawing/2014/main" id="{AE3BE2CF-898D-40BB-8CE7-7FE0A3886AB0}"/>
            </a:ext>
          </a:extLst>
        </xdr:cNvPr>
        <xdr:cNvGrpSpPr>
          <a:grpSpLocks/>
        </xdr:cNvGrpSpPr>
      </xdr:nvGrpSpPr>
      <xdr:grpSpPr bwMode="auto">
        <a:xfrm>
          <a:off x="1897224" y="19489122"/>
          <a:ext cx="0" cy="108663"/>
          <a:chOff x="5475762" y="47760700"/>
          <a:chExt cx="314325" cy="230209"/>
        </a:xfrm>
      </xdr:grpSpPr>
      <xdr:cxnSp macro="">
        <xdr:nvCxnSpPr>
          <xdr:cNvPr id="2076" name="Straight Connector 2075">
            <a:extLst>
              <a:ext uri="{FF2B5EF4-FFF2-40B4-BE49-F238E27FC236}">
                <a16:creationId xmlns:a16="http://schemas.microsoft.com/office/drawing/2014/main" id="{C5F6AEB6-8054-2F20-12A7-DC169B21E52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77" name="Straight Connector 529">
            <a:extLst>
              <a:ext uri="{FF2B5EF4-FFF2-40B4-BE49-F238E27FC236}">
                <a16:creationId xmlns:a16="http://schemas.microsoft.com/office/drawing/2014/main" id="{9BDD04E1-068F-457C-94A2-A29297BF322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78" name="Straight Connector 531">
            <a:extLst>
              <a:ext uri="{FF2B5EF4-FFF2-40B4-BE49-F238E27FC236}">
                <a16:creationId xmlns:a16="http://schemas.microsoft.com/office/drawing/2014/main" id="{A3E68597-352F-4198-B85C-69347E3BAE3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79" name="Straight Connector 533">
            <a:extLst>
              <a:ext uri="{FF2B5EF4-FFF2-40B4-BE49-F238E27FC236}">
                <a16:creationId xmlns:a16="http://schemas.microsoft.com/office/drawing/2014/main" id="{14C9DA08-69C0-958D-6BFA-155608CEAC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80" name="Straight Connector 535">
            <a:extLst>
              <a:ext uri="{FF2B5EF4-FFF2-40B4-BE49-F238E27FC236}">
                <a16:creationId xmlns:a16="http://schemas.microsoft.com/office/drawing/2014/main" id="{CB1EA12E-CC7D-7170-7B40-AFEC54C2CD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81" name="Straight Connector 537">
            <a:extLst>
              <a:ext uri="{FF2B5EF4-FFF2-40B4-BE49-F238E27FC236}">
                <a16:creationId xmlns:a16="http://schemas.microsoft.com/office/drawing/2014/main" id="{21E35F4A-A25B-8CF4-B03D-D03ADB90195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82" name="Group 1008">
          <a:extLst>
            <a:ext uri="{FF2B5EF4-FFF2-40B4-BE49-F238E27FC236}">
              <a16:creationId xmlns:a16="http://schemas.microsoft.com/office/drawing/2014/main" id="{0FF3791B-D02E-46F2-A2F1-45FDEFF8ECD5}"/>
            </a:ext>
          </a:extLst>
        </xdr:cNvPr>
        <xdr:cNvGrpSpPr>
          <a:grpSpLocks/>
        </xdr:cNvGrpSpPr>
      </xdr:nvGrpSpPr>
      <xdr:grpSpPr bwMode="auto">
        <a:xfrm>
          <a:off x="1897224" y="19489122"/>
          <a:ext cx="0" cy="108663"/>
          <a:chOff x="5475762" y="47760700"/>
          <a:chExt cx="314325" cy="230209"/>
        </a:xfrm>
      </xdr:grpSpPr>
      <xdr:cxnSp macro="">
        <xdr:nvCxnSpPr>
          <xdr:cNvPr id="2083" name="Straight Connector 2082">
            <a:extLst>
              <a:ext uri="{FF2B5EF4-FFF2-40B4-BE49-F238E27FC236}">
                <a16:creationId xmlns:a16="http://schemas.microsoft.com/office/drawing/2014/main" id="{84642D66-5030-8600-7689-A68001BC44A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84" name="Straight Connector 529">
            <a:extLst>
              <a:ext uri="{FF2B5EF4-FFF2-40B4-BE49-F238E27FC236}">
                <a16:creationId xmlns:a16="http://schemas.microsoft.com/office/drawing/2014/main" id="{2366A622-A8F5-42EB-0617-382D33DA880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85" name="Straight Connector 531">
            <a:extLst>
              <a:ext uri="{FF2B5EF4-FFF2-40B4-BE49-F238E27FC236}">
                <a16:creationId xmlns:a16="http://schemas.microsoft.com/office/drawing/2014/main" id="{95106EAF-66B4-929F-26D2-36513D69E42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86" name="Straight Connector 533">
            <a:extLst>
              <a:ext uri="{FF2B5EF4-FFF2-40B4-BE49-F238E27FC236}">
                <a16:creationId xmlns:a16="http://schemas.microsoft.com/office/drawing/2014/main" id="{EA8E17FA-B65C-FABE-467F-6A23CD87272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87" name="Straight Connector 535">
            <a:extLst>
              <a:ext uri="{FF2B5EF4-FFF2-40B4-BE49-F238E27FC236}">
                <a16:creationId xmlns:a16="http://schemas.microsoft.com/office/drawing/2014/main" id="{1FF4A87F-C1CC-3290-A0EF-C2254AC8CF8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88" name="Straight Connector 537">
            <a:extLst>
              <a:ext uri="{FF2B5EF4-FFF2-40B4-BE49-F238E27FC236}">
                <a16:creationId xmlns:a16="http://schemas.microsoft.com/office/drawing/2014/main" id="{C6E7FC1D-1D24-C1BC-6AB4-F4B8C95A327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89" name="Group 1008">
          <a:extLst>
            <a:ext uri="{FF2B5EF4-FFF2-40B4-BE49-F238E27FC236}">
              <a16:creationId xmlns:a16="http://schemas.microsoft.com/office/drawing/2014/main" id="{D51A300F-DDA6-44AF-A1BC-8EDA01108CAA}"/>
            </a:ext>
          </a:extLst>
        </xdr:cNvPr>
        <xdr:cNvGrpSpPr>
          <a:grpSpLocks/>
        </xdr:cNvGrpSpPr>
      </xdr:nvGrpSpPr>
      <xdr:grpSpPr bwMode="auto">
        <a:xfrm>
          <a:off x="1897224" y="19489122"/>
          <a:ext cx="0" cy="108663"/>
          <a:chOff x="5475762" y="47760700"/>
          <a:chExt cx="314325" cy="230209"/>
        </a:xfrm>
      </xdr:grpSpPr>
      <xdr:cxnSp macro="">
        <xdr:nvCxnSpPr>
          <xdr:cNvPr id="2090" name="Straight Connector 2089">
            <a:extLst>
              <a:ext uri="{FF2B5EF4-FFF2-40B4-BE49-F238E27FC236}">
                <a16:creationId xmlns:a16="http://schemas.microsoft.com/office/drawing/2014/main" id="{25C998EB-3FD9-5088-4ECF-FF21A9BAF92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91" name="Straight Connector 529">
            <a:extLst>
              <a:ext uri="{FF2B5EF4-FFF2-40B4-BE49-F238E27FC236}">
                <a16:creationId xmlns:a16="http://schemas.microsoft.com/office/drawing/2014/main" id="{CA7A3694-BB7B-FD7E-7098-37D939891CA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92" name="Straight Connector 531">
            <a:extLst>
              <a:ext uri="{FF2B5EF4-FFF2-40B4-BE49-F238E27FC236}">
                <a16:creationId xmlns:a16="http://schemas.microsoft.com/office/drawing/2014/main" id="{60C1796A-BE4F-4209-DDAE-D5D8E56A6E9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93" name="Straight Connector 533">
            <a:extLst>
              <a:ext uri="{FF2B5EF4-FFF2-40B4-BE49-F238E27FC236}">
                <a16:creationId xmlns:a16="http://schemas.microsoft.com/office/drawing/2014/main" id="{C756F064-8A05-5540-9FA0-11592124EA9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94" name="Straight Connector 535">
            <a:extLst>
              <a:ext uri="{FF2B5EF4-FFF2-40B4-BE49-F238E27FC236}">
                <a16:creationId xmlns:a16="http://schemas.microsoft.com/office/drawing/2014/main" id="{2FB6A319-A9F7-C081-0310-7E456258C9D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95" name="Straight Connector 537">
            <a:extLst>
              <a:ext uri="{FF2B5EF4-FFF2-40B4-BE49-F238E27FC236}">
                <a16:creationId xmlns:a16="http://schemas.microsoft.com/office/drawing/2014/main" id="{40C52A30-8421-99B6-D0F3-E21DA21A80D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96" name="Group 1008">
          <a:extLst>
            <a:ext uri="{FF2B5EF4-FFF2-40B4-BE49-F238E27FC236}">
              <a16:creationId xmlns:a16="http://schemas.microsoft.com/office/drawing/2014/main" id="{A5C73127-EA2C-4C72-AB54-B4D574D01E42}"/>
            </a:ext>
          </a:extLst>
        </xdr:cNvPr>
        <xdr:cNvGrpSpPr>
          <a:grpSpLocks/>
        </xdr:cNvGrpSpPr>
      </xdr:nvGrpSpPr>
      <xdr:grpSpPr bwMode="auto">
        <a:xfrm>
          <a:off x="1897224" y="19489122"/>
          <a:ext cx="0" cy="108663"/>
          <a:chOff x="5475762" y="47760700"/>
          <a:chExt cx="314325" cy="230209"/>
        </a:xfrm>
      </xdr:grpSpPr>
      <xdr:cxnSp macro="">
        <xdr:nvCxnSpPr>
          <xdr:cNvPr id="2097" name="Straight Connector 2096">
            <a:extLst>
              <a:ext uri="{FF2B5EF4-FFF2-40B4-BE49-F238E27FC236}">
                <a16:creationId xmlns:a16="http://schemas.microsoft.com/office/drawing/2014/main" id="{7FFD60F8-CB9C-456D-47FD-48449A22EE9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98" name="Straight Connector 529">
            <a:extLst>
              <a:ext uri="{FF2B5EF4-FFF2-40B4-BE49-F238E27FC236}">
                <a16:creationId xmlns:a16="http://schemas.microsoft.com/office/drawing/2014/main" id="{3E6182CE-5EE6-D4FB-89C4-AB9BF47B63D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99" name="Straight Connector 531">
            <a:extLst>
              <a:ext uri="{FF2B5EF4-FFF2-40B4-BE49-F238E27FC236}">
                <a16:creationId xmlns:a16="http://schemas.microsoft.com/office/drawing/2014/main" id="{89F66065-157D-858F-3BA1-A1F8E3AADF1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00" name="Straight Connector 533">
            <a:extLst>
              <a:ext uri="{FF2B5EF4-FFF2-40B4-BE49-F238E27FC236}">
                <a16:creationId xmlns:a16="http://schemas.microsoft.com/office/drawing/2014/main" id="{4C5DA63A-5E50-C693-7394-5A608C56128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01" name="Straight Connector 535">
            <a:extLst>
              <a:ext uri="{FF2B5EF4-FFF2-40B4-BE49-F238E27FC236}">
                <a16:creationId xmlns:a16="http://schemas.microsoft.com/office/drawing/2014/main" id="{09D291D8-75C2-56FF-7662-BF53B5653B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02" name="Straight Connector 537">
            <a:extLst>
              <a:ext uri="{FF2B5EF4-FFF2-40B4-BE49-F238E27FC236}">
                <a16:creationId xmlns:a16="http://schemas.microsoft.com/office/drawing/2014/main" id="{0C1F8A87-0BD6-8CCF-946C-B32D2BFB19B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03" name="Group 1008">
          <a:extLst>
            <a:ext uri="{FF2B5EF4-FFF2-40B4-BE49-F238E27FC236}">
              <a16:creationId xmlns:a16="http://schemas.microsoft.com/office/drawing/2014/main" id="{63B0B1DB-8F3C-41B1-BE1B-0F45ABBA124C}"/>
            </a:ext>
          </a:extLst>
        </xdr:cNvPr>
        <xdr:cNvGrpSpPr>
          <a:grpSpLocks/>
        </xdr:cNvGrpSpPr>
      </xdr:nvGrpSpPr>
      <xdr:grpSpPr bwMode="auto">
        <a:xfrm>
          <a:off x="1897224" y="19489122"/>
          <a:ext cx="0" cy="108663"/>
          <a:chOff x="5475762" y="47760700"/>
          <a:chExt cx="314325" cy="230209"/>
        </a:xfrm>
      </xdr:grpSpPr>
      <xdr:cxnSp macro="">
        <xdr:nvCxnSpPr>
          <xdr:cNvPr id="2104" name="Straight Connector 2103">
            <a:extLst>
              <a:ext uri="{FF2B5EF4-FFF2-40B4-BE49-F238E27FC236}">
                <a16:creationId xmlns:a16="http://schemas.microsoft.com/office/drawing/2014/main" id="{C7002D1D-A39F-F38E-DF9C-B9E3B775F8E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05" name="Straight Connector 529">
            <a:extLst>
              <a:ext uri="{FF2B5EF4-FFF2-40B4-BE49-F238E27FC236}">
                <a16:creationId xmlns:a16="http://schemas.microsoft.com/office/drawing/2014/main" id="{C50388B7-9A34-A3AE-C8E8-82F6FAAFF94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06" name="Straight Connector 531">
            <a:extLst>
              <a:ext uri="{FF2B5EF4-FFF2-40B4-BE49-F238E27FC236}">
                <a16:creationId xmlns:a16="http://schemas.microsoft.com/office/drawing/2014/main" id="{D8EFDE92-5662-51D3-FC70-75F99ED2F26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07" name="Straight Connector 533">
            <a:extLst>
              <a:ext uri="{FF2B5EF4-FFF2-40B4-BE49-F238E27FC236}">
                <a16:creationId xmlns:a16="http://schemas.microsoft.com/office/drawing/2014/main" id="{E8766A9D-7883-BFDA-3BCA-3B36F62AA16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08" name="Straight Connector 535">
            <a:extLst>
              <a:ext uri="{FF2B5EF4-FFF2-40B4-BE49-F238E27FC236}">
                <a16:creationId xmlns:a16="http://schemas.microsoft.com/office/drawing/2014/main" id="{BC3C0B62-35A5-51AC-68E5-5377B9E981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09" name="Straight Connector 537">
            <a:extLst>
              <a:ext uri="{FF2B5EF4-FFF2-40B4-BE49-F238E27FC236}">
                <a16:creationId xmlns:a16="http://schemas.microsoft.com/office/drawing/2014/main" id="{97DE8556-AD7F-93F5-5AEE-84BE9A2B914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10" name="Group 1008">
          <a:extLst>
            <a:ext uri="{FF2B5EF4-FFF2-40B4-BE49-F238E27FC236}">
              <a16:creationId xmlns:a16="http://schemas.microsoft.com/office/drawing/2014/main" id="{BA67B195-1AD7-4BF2-ACB0-E95D02032C71}"/>
            </a:ext>
          </a:extLst>
        </xdr:cNvPr>
        <xdr:cNvGrpSpPr>
          <a:grpSpLocks/>
        </xdr:cNvGrpSpPr>
      </xdr:nvGrpSpPr>
      <xdr:grpSpPr bwMode="auto">
        <a:xfrm>
          <a:off x="1897224" y="19489122"/>
          <a:ext cx="0" cy="108663"/>
          <a:chOff x="5475762" y="47760700"/>
          <a:chExt cx="314325" cy="230209"/>
        </a:xfrm>
      </xdr:grpSpPr>
      <xdr:cxnSp macro="">
        <xdr:nvCxnSpPr>
          <xdr:cNvPr id="2111" name="Straight Connector 2110">
            <a:extLst>
              <a:ext uri="{FF2B5EF4-FFF2-40B4-BE49-F238E27FC236}">
                <a16:creationId xmlns:a16="http://schemas.microsoft.com/office/drawing/2014/main" id="{C9D2EA65-6C20-907F-8526-AD496339EE7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12" name="Straight Connector 529">
            <a:extLst>
              <a:ext uri="{FF2B5EF4-FFF2-40B4-BE49-F238E27FC236}">
                <a16:creationId xmlns:a16="http://schemas.microsoft.com/office/drawing/2014/main" id="{8511B59D-644A-4AF0-4A9C-FD3C27AC230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13" name="Straight Connector 531">
            <a:extLst>
              <a:ext uri="{FF2B5EF4-FFF2-40B4-BE49-F238E27FC236}">
                <a16:creationId xmlns:a16="http://schemas.microsoft.com/office/drawing/2014/main" id="{D89A2A8A-49CA-262C-EE6F-1C9AD3182F2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14" name="Straight Connector 533">
            <a:extLst>
              <a:ext uri="{FF2B5EF4-FFF2-40B4-BE49-F238E27FC236}">
                <a16:creationId xmlns:a16="http://schemas.microsoft.com/office/drawing/2014/main" id="{448548B5-45BF-1845-56FF-413DCBC2D96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15" name="Straight Connector 535">
            <a:extLst>
              <a:ext uri="{FF2B5EF4-FFF2-40B4-BE49-F238E27FC236}">
                <a16:creationId xmlns:a16="http://schemas.microsoft.com/office/drawing/2014/main" id="{E0E0FC52-114A-77CD-E38E-B894ECB5CB0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16" name="Straight Connector 537">
            <a:extLst>
              <a:ext uri="{FF2B5EF4-FFF2-40B4-BE49-F238E27FC236}">
                <a16:creationId xmlns:a16="http://schemas.microsoft.com/office/drawing/2014/main" id="{5B7C1713-5EF8-66FF-A86B-233061E3B88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17" name="Group 1008">
          <a:extLst>
            <a:ext uri="{FF2B5EF4-FFF2-40B4-BE49-F238E27FC236}">
              <a16:creationId xmlns:a16="http://schemas.microsoft.com/office/drawing/2014/main" id="{46082082-8BC9-490A-A0FE-980AD736928B}"/>
            </a:ext>
          </a:extLst>
        </xdr:cNvPr>
        <xdr:cNvGrpSpPr>
          <a:grpSpLocks/>
        </xdr:cNvGrpSpPr>
      </xdr:nvGrpSpPr>
      <xdr:grpSpPr bwMode="auto">
        <a:xfrm>
          <a:off x="1897224" y="19489122"/>
          <a:ext cx="0" cy="108663"/>
          <a:chOff x="5475762" y="47760700"/>
          <a:chExt cx="314325" cy="230209"/>
        </a:xfrm>
      </xdr:grpSpPr>
      <xdr:cxnSp macro="">
        <xdr:nvCxnSpPr>
          <xdr:cNvPr id="2118" name="Straight Connector 2117">
            <a:extLst>
              <a:ext uri="{FF2B5EF4-FFF2-40B4-BE49-F238E27FC236}">
                <a16:creationId xmlns:a16="http://schemas.microsoft.com/office/drawing/2014/main" id="{018C5A7C-56CF-F692-D081-BA87471D958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19" name="Straight Connector 529">
            <a:extLst>
              <a:ext uri="{FF2B5EF4-FFF2-40B4-BE49-F238E27FC236}">
                <a16:creationId xmlns:a16="http://schemas.microsoft.com/office/drawing/2014/main" id="{5D64D1CE-2F31-77E4-128C-0056B8AA967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20" name="Straight Connector 531">
            <a:extLst>
              <a:ext uri="{FF2B5EF4-FFF2-40B4-BE49-F238E27FC236}">
                <a16:creationId xmlns:a16="http://schemas.microsoft.com/office/drawing/2014/main" id="{D27BF48C-686E-C9E3-BA84-D5295848C21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21" name="Straight Connector 533">
            <a:extLst>
              <a:ext uri="{FF2B5EF4-FFF2-40B4-BE49-F238E27FC236}">
                <a16:creationId xmlns:a16="http://schemas.microsoft.com/office/drawing/2014/main" id="{7C574BBF-0C9E-BFAA-EEA8-3B817683CC0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22" name="Straight Connector 535">
            <a:extLst>
              <a:ext uri="{FF2B5EF4-FFF2-40B4-BE49-F238E27FC236}">
                <a16:creationId xmlns:a16="http://schemas.microsoft.com/office/drawing/2014/main" id="{33B8B135-944A-DD37-60F0-315110D0FE2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23" name="Straight Connector 537">
            <a:extLst>
              <a:ext uri="{FF2B5EF4-FFF2-40B4-BE49-F238E27FC236}">
                <a16:creationId xmlns:a16="http://schemas.microsoft.com/office/drawing/2014/main" id="{1778156C-A154-19C5-3C54-DD34C1F1B1E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24" name="Group 1008">
          <a:extLst>
            <a:ext uri="{FF2B5EF4-FFF2-40B4-BE49-F238E27FC236}">
              <a16:creationId xmlns:a16="http://schemas.microsoft.com/office/drawing/2014/main" id="{7B9D00CF-A56D-404C-B2A9-67B5F625FC6E}"/>
            </a:ext>
          </a:extLst>
        </xdr:cNvPr>
        <xdr:cNvGrpSpPr>
          <a:grpSpLocks/>
        </xdr:cNvGrpSpPr>
      </xdr:nvGrpSpPr>
      <xdr:grpSpPr bwMode="auto">
        <a:xfrm>
          <a:off x="1897224" y="19489122"/>
          <a:ext cx="0" cy="108663"/>
          <a:chOff x="5475762" y="47760700"/>
          <a:chExt cx="314325" cy="230209"/>
        </a:xfrm>
      </xdr:grpSpPr>
      <xdr:cxnSp macro="">
        <xdr:nvCxnSpPr>
          <xdr:cNvPr id="2125" name="Straight Connector 2124">
            <a:extLst>
              <a:ext uri="{FF2B5EF4-FFF2-40B4-BE49-F238E27FC236}">
                <a16:creationId xmlns:a16="http://schemas.microsoft.com/office/drawing/2014/main" id="{898D97D4-6149-E5F2-8048-64124E22A98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26" name="Straight Connector 529">
            <a:extLst>
              <a:ext uri="{FF2B5EF4-FFF2-40B4-BE49-F238E27FC236}">
                <a16:creationId xmlns:a16="http://schemas.microsoft.com/office/drawing/2014/main" id="{9D82C267-0D3E-DA1A-44A6-DAC600243D5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27" name="Straight Connector 531">
            <a:extLst>
              <a:ext uri="{FF2B5EF4-FFF2-40B4-BE49-F238E27FC236}">
                <a16:creationId xmlns:a16="http://schemas.microsoft.com/office/drawing/2014/main" id="{0D9C2CF0-A436-EE57-33A3-B4EDA2BD7F9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28" name="Straight Connector 533">
            <a:extLst>
              <a:ext uri="{FF2B5EF4-FFF2-40B4-BE49-F238E27FC236}">
                <a16:creationId xmlns:a16="http://schemas.microsoft.com/office/drawing/2014/main" id="{1AC815E2-2AAE-0901-BABA-FF2E0AF07BC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29" name="Straight Connector 535">
            <a:extLst>
              <a:ext uri="{FF2B5EF4-FFF2-40B4-BE49-F238E27FC236}">
                <a16:creationId xmlns:a16="http://schemas.microsoft.com/office/drawing/2014/main" id="{1582392D-4FCA-3189-F86C-C09F64AC260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30" name="Straight Connector 537">
            <a:extLst>
              <a:ext uri="{FF2B5EF4-FFF2-40B4-BE49-F238E27FC236}">
                <a16:creationId xmlns:a16="http://schemas.microsoft.com/office/drawing/2014/main" id="{3D67F191-2FE7-C766-3350-21945DC943A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31" name="Group 1008">
          <a:extLst>
            <a:ext uri="{FF2B5EF4-FFF2-40B4-BE49-F238E27FC236}">
              <a16:creationId xmlns:a16="http://schemas.microsoft.com/office/drawing/2014/main" id="{66F948C5-D257-4054-889C-A1AD2DCBA780}"/>
            </a:ext>
          </a:extLst>
        </xdr:cNvPr>
        <xdr:cNvGrpSpPr>
          <a:grpSpLocks/>
        </xdr:cNvGrpSpPr>
      </xdr:nvGrpSpPr>
      <xdr:grpSpPr bwMode="auto">
        <a:xfrm>
          <a:off x="1897224" y="19489122"/>
          <a:ext cx="0" cy="108663"/>
          <a:chOff x="5475762" y="47760700"/>
          <a:chExt cx="314325" cy="230209"/>
        </a:xfrm>
      </xdr:grpSpPr>
      <xdr:cxnSp macro="">
        <xdr:nvCxnSpPr>
          <xdr:cNvPr id="2132" name="Straight Connector 2131">
            <a:extLst>
              <a:ext uri="{FF2B5EF4-FFF2-40B4-BE49-F238E27FC236}">
                <a16:creationId xmlns:a16="http://schemas.microsoft.com/office/drawing/2014/main" id="{BA467A1C-9227-EBFF-F6F4-84A6A5E061B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33" name="Straight Connector 529">
            <a:extLst>
              <a:ext uri="{FF2B5EF4-FFF2-40B4-BE49-F238E27FC236}">
                <a16:creationId xmlns:a16="http://schemas.microsoft.com/office/drawing/2014/main" id="{74C1B4A3-EBD6-D18F-ACE5-64B2E13C44F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34" name="Straight Connector 531">
            <a:extLst>
              <a:ext uri="{FF2B5EF4-FFF2-40B4-BE49-F238E27FC236}">
                <a16:creationId xmlns:a16="http://schemas.microsoft.com/office/drawing/2014/main" id="{D25EE82E-073A-B679-8647-57444E63785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35" name="Straight Connector 533">
            <a:extLst>
              <a:ext uri="{FF2B5EF4-FFF2-40B4-BE49-F238E27FC236}">
                <a16:creationId xmlns:a16="http://schemas.microsoft.com/office/drawing/2014/main" id="{05A87879-1122-46A5-7AAA-490198CF6B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36" name="Straight Connector 535">
            <a:extLst>
              <a:ext uri="{FF2B5EF4-FFF2-40B4-BE49-F238E27FC236}">
                <a16:creationId xmlns:a16="http://schemas.microsoft.com/office/drawing/2014/main" id="{A75E5593-95DD-231C-BB1A-6C54C6ACB63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37" name="Straight Connector 537">
            <a:extLst>
              <a:ext uri="{FF2B5EF4-FFF2-40B4-BE49-F238E27FC236}">
                <a16:creationId xmlns:a16="http://schemas.microsoft.com/office/drawing/2014/main" id="{C14B4BC9-421D-3A1C-3F7B-255E3027D56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38" name="Group 1008">
          <a:extLst>
            <a:ext uri="{FF2B5EF4-FFF2-40B4-BE49-F238E27FC236}">
              <a16:creationId xmlns:a16="http://schemas.microsoft.com/office/drawing/2014/main" id="{7936FBCB-224E-4DF0-ADCE-FBEE6AC55E57}"/>
            </a:ext>
          </a:extLst>
        </xdr:cNvPr>
        <xdr:cNvGrpSpPr>
          <a:grpSpLocks/>
        </xdr:cNvGrpSpPr>
      </xdr:nvGrpSpPr>
      <xdr:grpSpPr bwMode="auto">
        <a:xfrm>
          <a:off x="1897224" y="19489122"/>
          <a:ext cx="0" cy="108663"/>
          <a:chOff x="5475762" y="47760700"/>
          <a:chExt cx="314325" cy="230209"/>
        </a:xfrm>
      </xdr:grpSpPr>
      <xdr:cxnSp macro="">
        <xdr:nvCxnSpPr>
          <xdr:cNvPr id="2139" name="Straight Connector 2138">
            <a:extLst>
              <a:ext uri="{FF2B5EF4-FFF2-40B4-BE49-F238E27FC236}">
                <a16:creationId xmlns:a16="http://schemas.microsoft.com/office/drawing/2014/main" id="{BAD30083-8781-F0A2-F3A1-1E62F8543C4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40" name="Straight Connector 529">
            <a:extLst>
              <a:ext uri="{FF2B5EF4-FFF2-40B4-BE49-F238E27FC236}">
                <a16:creationId xmlns:a16="http://schemas.microsoft.com/office/drawing/2014/main" id="{90AF166B-49A4-5E16-4175-C3B16C69951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41" name="Straight Connector 531">
            <a:extLst>
              <a:ext uri="{FF2B5EF4-FFF2-40B4-BE49-F238E27FC236}">
                <a16:creationId xmlns:a16="http://schemas.microsoft.com/office/drawing/2014/main" id="{6A7C6F60-0E2E-0DF7-2603-92FB53262EF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42" name="Straight Connector 533">
            <a:extLst>
              <a:ext uri="{FF2B5EF4-FFF2-40B4-BE49-F238E27FC236}">
                <a16:creationId xmlns:a16="http://schemas.microsoft.com/office/drawing/2014/main" id="{5BA056F3-E82D-C54E-DB9E-79968AFD431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43" name="Straight Connector 535">
            <a:extLst>
              <a:ext uri="{FF2B5EF4-FFF2-40B4-BE49-F238E27FC236}">
                <a16:creationId xmlns:a16="http://schemas.microsoft.com/office/drawing/2014/main" id="{254ABA41-B64C-31ED-0A2C-F998B8F8F3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44" name="Straight Connector 537">
            <a:extLst>
              <a:ext uri="{FF2B5EF4-FFF2-40B4-BE49-F238E27FC236}">
                <a16:creationId xmlns:a16="http://schemas.microsoft.com/office/drawing/2014/main" id="{38CEEBE3-EDDA-1DEF-1F3D-582CE8D1A14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45" name="Group 1008">
          <a:extLst>
            <a:ext uri="{FF2B5EF4-FFF2-40B4-BE49-F238E27FC236}">
              <a16:creationId xmlns:a16="http://schemas.microsoft.com/office/drawing/2014/main" id="{3A71D5E6-A34F-4BB5-8149-A71AF874A05F}"/>
            </a:ext>
          </a:extLst>
        </xdr:cNvPr>
        <xdr:cNvGrpSpPr>
          <a:grpSpLocks/>
        </xdr:cNvGrpSpPr>
      </xdr:nvGrpSpPr>
      <xdr:grpSpPr bwMode="auto">
        <a:xfrm>
          <a:off x="1897224" y="19489122"/>
          <a:ext cx="0" cy="108663"/>
          <a:chOff x="5475762" y="47760700"/>
          <a:chExt cx="314325" cy="230209"/>
        </a:xfrm>
      </xdr:grpSpPr>
      <xdr:cxnSp macro="">
        <xdr:nvCxnSpPr>
          <xdr:cNvPr id="2146" name="Straight Connector 2145">
            <a:extLst>
              <a:ext uri="{FF2B5EF4-FFF2-40B4-BE49-F238E27FC236}">
                <a16:creationId xmlns:a16="http://schemas.microsoft.com/office/drawing/2014/main" id="{CA987575-442B-1CEF-8B41-AA8E088F34C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47" name="Straight Connector 529">
            <a:extLst>
              <a:ext uri="{FF2B5EF4-FFF2-40B4-BE49-F238E27FC236}">
                <a16:creationId xmlns:a16="http://schemas.microsoft.com/office/drawing/2014/main" id="{3AAF0B83-FC29-9651-6851-274078BBADB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48" name="Straight Connector 531">
            <a:extLst>
              <a:ext uri="{FF2B5EF4-FFF2-40B4-BE49-F238E27FC236}">
                <a16:creationId xmlns:a16="http://schemas.microsoft.com/office/drawing/2014/main" id="{FC5BDA9D-C5CD-B7A5-DADC-C40D86B55E5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49" name="Straight Connector 533">
            <a:extLst>
              <a:ext uri="{FF2B5EF4-FFF2-40B4-BE49-F238E27FC236}">
                <a16:creationId xmlns:a16="http://schemas.microsoft.com/office/drawing/2014/main" id="{AA65B3E5-E03A-3098-7FF6-2D060460A1B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50" name="Straight Connector 535">
            <a:extLst>
              <a:ext uri="{FF2B5EF4-FFF2-40B4-BE49-F238E27FC236}">
                <a16:creationId xmlns:a16="http://schemas.microsoft.com/office/drawing/2014/main" id="{AF845E15-31AD-070E-1F8A-B838CC63E44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51" name="Straight Connector 537">
            <a:extLst>
              <a:ext uri="{FF2B5EF4-FFF2-40B4-BE49-F238E27FC236}">
                <a16:creationId xmlns:a16="http://schemas.microsoft.com/office/drawing/2014/main" id="{10710AA2-8EE2-3F95-598E-474302A1A55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52" name="Group 1008">
          <a:extLst>
            <a:ext uri="{FF2B5EF4-FFF2-40B4-BE49-F238E27FC236}">
              <a16:creationId xmlns:a16="http://schemas.microsoft.com/office/drawing/2014/main" id="{8A47EA44-F3C0-4FA7-963D-67A5E25B3946}"/>
            </a:ext>
          </a:extLst>
        </xdr:cNvPr>
        <xdr:cNvGrpSpPr>
          <a:grpSpLocks/>
        </xdr:cNvGrpSpPr>
      </xdr:nvGrpSpPr>
      <xdr:grpSpPr bwMode="auto">
        <a:xfrm>
          <a:off x="1897224" y="19489122"/>
          <a:ext cx="0" cy="108663"/>
          <a:chOff x="5475762" y="47760700"/>
          <a:chExt cx="314325" cy="230209"/>
        </a:xfrm>
      </xdr:grpSpPr>
      <xdr:cxnSp macro="">
        <xdr:nvCxnSpPr>
          <xdr:cNvPr id="2153" name="Straight Connector 2152">
            <a:extLst>
              <a:ext uri="{FF2B5EF4-FFF2-40B4-BE49-F238E27FC236}">
                <a16:creationId xmlns:a16="http://schemas.microsoft.com/office/drawing/2014/main" id="{A418D108-6267-78AE-4D0D-B091FCB5C92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54" name="Straight Connector 529">
            <a:extLst>
              <a:ext uri="{FF2B5EF4-FFF2-40B4-BE49-F238E27FC236}">
                <a16:creationId xmlns:a16="http://schemas.microsoft.com/office/drawing/2014/main" id="{F0607F17-CE74-14C4-2481-EEC1CBEB2E1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55" name="Straight Connector 531">
            <a:extLst>
              <a:ext uri="{FF2B5EF4-FFF2-40B4-BE49-F238E27FC236}">
                <a16:creationId xmlns:a16="http://schemas.microsoft.com/office/drawing/2014/main" id="{C999A0FF-2A08-C1B4-E716-C516F7439E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56" name="Straight Connector 533">
            <a:extLst>
              <a:ext uri="{FF2B5EF4-FFF2-40B4-BE49-F238E27FC236}">
                <a16:creationId xmlns:a16="http://schemas.microsoft.com/office/drawing/2014/main" id="{382F9D12-0FD6-FC2D-5F9C-6622E8B1967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57" name="Straight Connector 535">
            <a:extLst>
              <a:ext uri="{FF2B5EF4-FFF2-40B4-BE49-F238E27FC236}">
                <a16:creationId xmlns:a16="http://schemas.microsoft.com/office/drawing/2014/main" id="{575D502B-B6FC-DA14-65A9-19ABF679CF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58" name="Straight Connector 537">
            <a:extLst>
              <a:ext uri="{FF2B5EF4-FFF2-40B4-BE49-F238E27FC236}">
                <a16:creationId xmlns:a16="http://schemas.microsoft.com/office/drawing/2014/main" id="{5504D4F3-27DB-F86D-113F-5351B884AD2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59" name="Group 1008">
          <a:extLst>
            <a:ext uri="{FF2B5EF4-FFF2-40B4-BE49-F238E27FC236}">
              <a16:creationId xmlns:a16="http://schemas.microsoft.com/office/drawing/2014/main" id="{EC2E560B-7954-4F71-B097-103ECEC18B9C}"/>
            </a:ext>
          </a:extLst>
        </xdr:cNvPr>
        <xdr:cNvGrpSpPr>
          <a:grpSpLocks/>
        </xdr:cNvGrpSpPr>
      </xdr:nvGrpSpPr>
      <xdr:grpSpPr bwMode="auto">
        <a:xfrm>
          <a:off x="1897224" y="19489122"/>
          <a:ext cx="0" cy="108663"/>
          <a:chOff x="5475762" y="47760700"/>
          <a:chExt cx="314325" cy="230209"/>
        </a:xfrm>
      </xdr:grpSpPr>
      <xdr:cxnSp macro="">
        <xdr:nvCxnSpPr>
          <xdr:cNvPr id="2160" name="Straight Connector 2159">
            <a:extLst>
              <a:ext uri="{FF2B5EF4-FFF2-40B4-BE49-F238E27FC236}">
                <a16:creationId xmlns:a16="http://schemas.microsoft.com/office/drawing/2014/main" id="{50543A8C-73D3-536E-9C0A-118338547E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61" name="Straight Connector 529">
            <a:extLst>
              <a:ext uri="{FF2B5EF4-FFF2-40B4-BE49-F238E27FC236}">
                <a16:creationId xmlns:a16="http://schemas.microsoft.com/office/drawing/2014/main" id="{2F92C0AC-1056-7153-96E2-9A5C91CF260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62" name="Straight Connector 531">
            <a:extLst>
              <a:ext uri="{FF2B5EF4-FFF2-40B4-BE49-F238E27FC236}">
                <a16:creationId xmlns:a16="http://schemas.microsoft.com/office/drawing/2014/main" id="{9E1BCD44-2291-C68D-AB6A-380A80ECFD7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63" name="Straight Connector 533">
            <a:extLst>
              <a:ext uri="{FF2B5EF4-FFF2-40B4-BE49-F238E27FC236}">
                <a16:creationId xmlns:a16="http://schemas.microsoft.com/office/drawing/2014/main" id="{E6C451A6-4413-7C19-0EAB-D08E3100F82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64" name="Straight Connector 535">
            <a:extLst>
              <a:ext uri="{FF2B5EF4-FFF2-40B4-BE49-F238E27FC236}">
                <a16:creationId xmlns:a16="http://schemas.microsoft.com/office/drawing/2014/main" id="{2D9F6E67-F5AB-6688-AD5B-94193647E7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65" name="Straight Connector 537">
            <a:extLst>
              <a:ext uri="{FF2B5EF4-FFF2-40B4-BE49-F238E27FC236}">
                <a16:creationId xmlns:a16="http://schemas.microsoft.com/office/drawing/2014/main" id="{82E37D13-FAF2-3F82-C0DE-DE385B9FC59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66" name="Group 1008">
          <a:extLst>
            <a:ext uri="{FF2B5EF4-FFF2-40B4-BE49-F238E27FC236}">
              <a16:creationId xmlns:a16="http://schemas.microsoft.com/office/drawing/2014/main" id="{B3C23A29-DE9E-4930-8978-BED3DB8D420C}"/>
            </a:ext>
          </a:extLst>
        </xdr:cNvPr>
        <xdr:cNvGrpSpPr>
          <a:grpSpLocks/>
        </xdr:cNvGrpSpPr>
      </xdr:nvGrpSpPr>
      <xdr:grpSpPr bwMode="auto">
        <a:xfrm>
          <a:off x="1897224" y="19489122"/>
          <a:ext cx="0" cy="108663"/>
          <a:chOff x="5475762" y="47760700"/>
          <a:chExt cx="314325" cy="230209"/>
        </a:xfrm>
      </xdr:grpSpPr>
      <xdr:cxnSp macro="">
        <xdr:nvCxnSpPr>
          <xdr:cNvPr id="2167" name="Straight Connector 2166">
            <a:extLst>
              <a:ext uri="{FF2B5EF4-FFF2-40B4-BE49-F238E27FC236}">
                <a16:creationId xmlns:a16="http://schemas.microsoft.com/office/drawing/2014/main" id="{A87F9C1B-A384-81E7-6566-EAF86CBECB1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68" name="Straight Connector 529">
            <a:extLst>
              <a:ext uri="{FF2B5EF4-FFF2-40B4-BE49-F238E27FC236}">
                <a16:creationId xmlns:a16="http://schemas.microsoft.com/office/drawing/2014/main" id="{0B57BB0F-0A99-6B16-D79D-D3631C1E11A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69" name="Straight Connector 531">
            <a:extLst>
              <a:ext uri="{FF2B5EF4-FFF2-40B4-BE49-F238E27FC236}">
                <a16:creationId xmlns:a16="http://schemas.microsoft.com/office/drawing/2014/main" id="{18EFB18E-8BDC-AA07-586F-3C74F657305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70" name="Straight Connector 533">
            <a:extLst>
              <a:ext uri="{FF2B5EF4-FFF2-40B4-BE49-F238E27FC236}">
                <a16:creationId xmlns:a16="http://schemas.microsoft.com/office/drawing/2014/main" id="{B71B4F05-55DD-D46F-C39B-7B5FDBE5A03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71" name="Straight Connector 535">
            <a:extLst>
              <a:ext uri="{FF2B5EF4-FFF2-40B4-BE49-F238E27FC236}">
                <a16:creationId xmlns:a16="http://schemas.microsoft.com/office/drawing/2014/main" id="{9159C87A-019C-C360-6DAE-8EFFA6FD7C4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72" name="Straight Connector 537">
            <a:extLst>
              <a:ext uri="{FF2B5EF4-FFF2-40B4-BE49-F238E27FC236}">
                <a16:creationId xmlns:a16="http://schemas.microsoft.com/office/drawing/2014/main" id="{15CFB34A-AA00-2112-AC00-9B5C757482A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73" name="Group 1008">
          <a:extLst>
            <a:ext uri="{FF2B5EF4-FFF2-40B4-BE49-F238E27FC236}">
              <a16:creationId xmlns:a16="http://schemas.microsoft.com/office/drawing/2014/main" id="{891A9E07-8533-41B0-B3D7-9280C9D40B72}"/>
            </a:ext>
          </a:extLst>
        </xdr:cNvPr>
        <xdr:cNvGrpSpPr>
          <a:grpSpLocks/>
        </xdr:cNvGrpSpPr>
      </xdr:nvGrpSpPr>
      <xdr:grpSpPr bwMode="auto">
        <a:xfrm>
          <a:off x="1897224" y="19489122"/>
          <a:ext cx="0" cy="108663"/>
          <a:chOff x="5475762" y="47760700"/>
          <a:chExt cx="314325" cy="230209"/>
        </a:xfrm>
      </xdr:grpSpPr>
      <xdr:cxnSp macro="">
        <xdr:nvCxnSpPr>
          <xdr:cNvPr id="2174" name="Straight Connector 2173">
            <a:extLst>
              <a:ext uri="{FF2B5EF4-FFF2-40B4-BE49-F238E27FC236}">
                <a16:creationId xmlns:a16="http://schemas.microsoft.com/office/drawing/2014/main" id="{18AEAFC0-44F3-7E12-0E43-42056015AB1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75" name="Straight Connector 529">
            <a:extLst>
              <a:ext uri="{FF2B5EF4-FFF2-40B4-BE49-F238E27FC236}">
                <a16:creationId xmlns:a16="http://schemas.microsoft.com/office/drawing/2014/main" id="{B950B7CB-8B94-C955-B59A-599F620A858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76" name="Straight Connector 531">
            <a:extLst>
              <a:ext uri="{FF2B5EF4-FFF2-40B4-BE49-F238E27FC236}">
                <a16:creationId xmlns:a16="http://schemas.microsoft.com/office/drawing/2014/main" id="{66A5BFAD-24AB-8E69-53DE-690CE1930F5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77" name="Straight Connector 533">
            <a:extLst>
              <a:ext uri="{FF2B5EF4-FFF2-40B4-BE49-F238E27FC236}">
                <a16:creationId xmlns:a16="http://schemas.microsoft.com/office/drawing/2014/main" id="{58366249-6F0D-305E-00BB-A593481DF28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78" name="Straight Connector 535">
            <a:extLst>
              <a:ext uri="{FF2B5EF4-FFF2-40B4-BE49-F238E27FC236}">
                <a16:creationId xmlns:a16="http://schemas.microsoft.com/office/drawing/2014/main" id="{34DF1131-8B9D-E5EF-9664-EC576CC6BD6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79" name="Straight Connector 537">
            <a:extLst>
              <a:ext uri="{FF2B5EF4-FFF2-40B4-BE49-F238E27FC236}">
                <a16:creationId xmlns:a16="http://schemas.microsoft.com/office/drawing/2014/main" id="{813EA973-04C3-5590-275D-E6C554F9E9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80" name="Group 1008">
          <a:extLst>
            <a:ext uri="{FF2B5EF4-FFF2-40B4-BE49-F238E27FC236}">
              <a16:creationId xmlns:a16="http://schemas.microsoft.com/office/drawing/2014/main" id="{0634EB74-E22D-406A-81C9-F70DDFDD19FF}"/>
            </a:ext>
          </a:extLst>
        </xdr:cNvPr>
        <xdr:cNvGrpSpPr>
          <a:grpSpLocks/>
        </xdr:cNvGrpSpPr>
      </xdr:nvGrpSpPr>
      <xdr:grpSpPr bwMode="auto">
        <a:xfrm>
          <a:off x="1897224" y="19489122"/>
          <a:ext cx="0" cy="108663"/>
          <a:chOff x="5475762" y="47760700"/>
          <a:chExt cx="314325" cy="230209"/>
        </a:xfrm>
      </xdr:grpSpPr>
      <xdr:cxnSp macro="">
        <xdr:nvCxnSpPr>
          <xdr:cNvPr id="2181" name="Straight Connector 2180">
            <a:extLst>
              <a:ext uri="{FF2B5EF4-FFF2-40B4-BE49-F238E27FC236}">
                <a16:creationId xmlns:a16="http://schemas.microsoft.com/office/drawing/2014/main" id="{A8C858A5-28A6-E098-3018-8CD10D145E4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82" name="Straight Connector 529">
            <a:extLst>
              <a:ext uri="{FF2B5EF4-FFF2-40B4-BE49-F238E27FC236}">
                <a16:creationId xmlns:a16="http://schemas.microsoft.com/office/drawing/2014/main" id="{83AEECCD-A639-272B-2169-05ED2D3BABC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83" name="Straight Connector 531">
            <a:extLst>
              <a:ext uri="{FF2B5EF4-FFF2-40B4-BE49-F238E27FC236}">
                <a16:creationId xmlns:a16="http://schemas.microsoft.com/office/drawing/2014/main" id="{4301D94F-F478-64F5-7DDF-829AC481B59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84" name="Straight Connector 533">
            <a:extLst>
              <a:ext uri="{FF2B5EF4-FFF2-40B4-BE49-F238E27FC236}">
                <a16:creationId xmlns:a16="http://schemas.microsoft.com/office/drawing/2014/main" id="{90B258BA-6BEC-0816-A1FE-D3242261884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85" name="Straight Connector 535">
            <a:extLst>
              <a:ext uri="{FF2B5EF4-FFF2-40B4-BE49-F238E27FC236}">
                <a16:creationId xmlns:a16="http://schemas.microsoft.com/office/drawing/2014/main" id="{1BDFF054-538B-7427-4DAF-51C951938C4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86" name="Straight Connector 537">
            <a:extLst>
              <a:ext uri="{FF2B5EF4-FFF2-40B4-BE49-F238E27FC236}">
                <a16:creationId xmlns:a16="http://schemas.microsoft.com/office/drawing/2014/main" id="{2FAC3B7C-ACBC-42C7-23BE-483ED054EE3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87" name="Group 1008">
          <a:extLst>
            <a:ext uri="{FF2B5EF4-FFF2-40B4-BE49-F238E27FC236}">
              <a16:creationId xmlns:a16="http://schemas.microsoft.com/office/drawing/2014/main" id="{6094E2B1-C172-4A5C-B19A-3285A77BD97C}"/>
            </a:ext>
          </a:extLst>
        </xdr:cNvPr>
        <xdr:cNvGrpSpPr>
          <a:grpSpLocks/>
        </xdr:cNvGrpSpPr>
      </xdr:nvGrpSpPr>
      <xdr:grpSpPr bwMode="auto">
        <a:xfrm>
          <a:off x="1897224" y="19489122"/>
          <a:ext cx="0" cy="108663"/>
          <a:chOff x="5475762" y="47760700"/>
          <a:chExt cx="314325" cy="230209"/>
        </a:xfrm>
      </xdr:grpSpPr>
      <xdr:cxnSp macro="">
        <xdr:nvCxnSpPr>
          <xdr:cNvPr id="2188" name="Straight Connector 2187">
            <a:extLst>
              <a:ext uri="{FF2B5EF4-FFF2-40B4-BE49-F238E27FC236}">
                <a16:creationId xmlns:a16="http://schemas.microsoft.com/office/drawing/2014/main" id="{97494391-B9F9-3728-8C83-DD7721EA5F5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89" name="Straight Connector 529">
            <a:extLst>
              <a:ext uri="{FF2B5EF4-FFF2-40B4-BE49-F238E27FC236}">
                <a16:creationId xmlns:a16="http://schemas.microsoft.com/office/drawing/2014/main" id="{9346B456-6FBA-4AF2-D8A6-E348BEDC78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90" name="Straight Connector 531">
            <a:extLst>
              <a:ext uri="{FF2B5EF4-FFF2-40B4-BE49-F238E27FC236}">
                <a16:creationId xmlns:a16="http://schemas.microsoft.com/office/drawing/2014/main" id="{358647B3-CEB7-3AF7-581B-13572982B4B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91" name="Straight Connector 533">
            <a:extLst>
              <a:ext uri="{FF2B5EF4-FFF2-40B4-BE49-F238E27FC236}">
                <a16:creationId xmlns:a16="http://schemas.microsoft.com/office/drawing/2014/main" id="{38EC2609-87A7-57AE-2C99-E3EAFDCFB0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92" name="Straight Connector 535">
            <a:extLst>
              <a:ext uri="{FF2B5EF4-FFF2-40B4-BE49-F238E27FC236}">
                <a16:creationId xmlns:a16="http://schemas.microsoft.com/office/drawing/2014/main" id="{2809DD7D-EE51-3001-AD24-F8A14BCA91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93" name="Straight Connector 537">
            <a:extLst>
              <a:ext uri="{FF2B5EF4-FFF2-40B4-BE49-F238E27FC236}">
                <a16:creationId xmlns:a16="http://schemas.microsoft.com/office/drawing/2014/main" id="{587C2879-EBD1-EC27-6DC5-04D7976583C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94" name="Group 1008">
          <a:extLst>
            <a:ext uri="{FF2B5EF4-FFF2-40B4-BE49-F238E27FC236}">
              <a16:creationId xmlns:a16="http://schemas.microsoft.com/office/drawing/2014/main" id="{08B56EA1-E9AE-4F3A-B2B9-F71029518E38}"/>
            </a:ext>
          </a:extLst>
        </xdr:cNvPr>
        <xdr:cNvGrpSpPr>
          <a:grpSpLocks/>
        </xdr:cNvGrpSpPr>
      </xdr:nvGrpSpPr>
      <xdr:grpSpPr bwMode="auto">
        <a:xfrm>
          <a:off x="1897224" y="19489122"/>
          <a:ext cx="0" cy="108663"/>
          <a:chOff x="5475762" y="47760700"/>
          <a:chExt cx="314325" cy="230209"/>
        </a:xfrm>
      </xdr:grpSpPr>
      <xdr:cxnSp macro="">
        <xdr:nvCxnSpPr>
          <xdr:cNvPr id="2195" name="Straight Connector 2194">
            <a:extLst>
              <a:ext uri="{FF2B5EF4-FFF2-40B4-BE49-F238E27FC236}">
                <a16:creationId xmlns:a16="http://schemas.microsoft.com/office/drawing/2014/main" id="{BEA3479F-81F5-1430-22EA-7603F1FAA7A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96" name="Straight Connector 529">
            <a:extLst>
              <a:ext uri="{FF2B5EF4-FFF2-40B4-BE49-F238E27FC236}">
                <a16:creationId xmlns:a16="http://schemas.microsoft.com/office/drawing/2014/main" id="{0A495F9F-62BC-058A-1381-0C5DD6AE9EA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97" name="Straight Connector 531">
            <a:extLst>
              <a:ext uri="{FF2B5EF4-FFF2-40B4-BE49-F238E27FC236}">
                <a16:creationId xmlns:a16="http://schemas.microsoft.com/office/drawing/2014/main" id="{1EB4A555-815F-BBD9-D1D2-D6802259C2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98" name="Straight Connector 533">
            <a:extLst>
              <a:ext uri="{FF2B5EF4-FFF2-40B4-BE49-F238E27FC236}">
                <a16:creationId xmlns:a16="http://schemas.microsoft.com/office/drawing/2014/main" id="{CAF0D6F0-6688-10E1-D418-D11C8427838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99" name="Straight Connector 535">
            <a:extLst>
              <a:ext uri="{FF2B5EF4-FFF2-40B4-BE49-F238E27FC236}">
                <a16:creationId xmlns:a16="http://schemas.microsoft.com/office/drawing/2014/main" id="{488E7372-424B-5AAB-19DF-A00F403D8AD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00" name="Straight Connector 537">
            <a:extLst>
              <a:ext uri="{FF2B5EF4-FFF2-40B4-BE49-F238E27FC236}">
                <a16:creationId xmlns:a16="http://schemas.microsoft.com/office/drawing/2014/main" id="{1FE12E66-3F9E-82EB-CEAC-317BDFADC1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201" name="Group 1008">
          <a:extLst>
            <a:ext uri="{FF2B5EF4-FFF2-40B4-BE49-F238E27FC236}">
              <a16:creationId xmlns:a16="http://schemas.microsoft.com/office/drawing/2014/main" id="{97F6F6DA-A208-41C7-B26D-8ED073578234}"/>
            </a:ext>
          </a:extLst>
        </xdr:cNvPr>
        <xdr:cNvGrpSpPr>
          <a:grpSpLocks/>
        </xdr:cNvGrpSpPr>
      </xdr:nvGrpSpPr>
      <xdr:grpSpPr bwMode="auto">
        <a:xfrm>
          <a:off x="1897224" y="19489122"/>
          <a:ext cx="0" cy="108663"/>
          <a:chOff x="5475762" y="47760700"/>
          <a:chExt cx="314325" cy="230209"/>
        </a:xfrm>
      </xdr:grpSpPr>
      <xdr:cxnSp macro="">
        <xdr:nvCxnSpPr>
          <xdr:cNvPr id="2202" name="Straight Connector 2201">
            <a:extLst>
              <a:ext uri="{FF2B5EF4-FFF2-40B4-BE49-F238E27FC236}">
                <a16:creationId xmlns:a16="http://schemas.microsoft.com/office/drawing/2014/main" id="{B6C75E10-6DEA-642E-B3F1-9D901C71DDC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03" name="Straight Connector 529">
            <a:extLst>
              <a:ext uri="{FF2B5EF4-FFF2-40B4-BE49-F238E27FC236}">
                <a16:creationId xmlns:a16="http://schemas.microsoft.com/office/drawing/2014/main" id="{71C4F983-385A-C3A1-AFD6-8710D84A1CF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04" name="Straight Connector 531">
            <a:extLst>
              <a:ext uri="{FF2B5EF4-FFF2-40B4-BE49-F238E27FC236}">
                <a16:creationId xmlns:a16="http://schemas.microsoft.com/office/drawing/2014/main" id="{2ECC2006-46F8-7940-BE9C-AEF1DD14959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05" name="Straight Connector 533">
            <a:extLst>
              <a:ext uri="{FF2B5EF4-FFF2-40B4-BE49-F238E27FC236}">
                <a16:creationId xmlns:a16="http://schemas.microsoft.com/office/drawing/2014/main" id="{42C0B43B-1000-97DD-CD30-EEF9A001B2B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06" name="Straight Connector 535">
            <a:extLst>
              <a:ext uri="{FF2B5EF4-FFF2-40B4-BE49-F238E27FC236}">
                <a16:creationId xmlns:a16="http://schemas.microsoft.com/office/drawing/2014/main" id="{D16A31C1-86E5-ABF6-7E2D-AC5D8ACD84E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07" name="Straight Connector 537">
            <a:extLst>
              <a:ext uri="{FF2B5EF4-FFF2-40B4-BE49-F238E27FC236}">
                <a16:creationId xmlns:a16="http://schemas.microsoft.com/office/drawing/2014/main" id="{6E4E714E-3F35-1855-5E2C-5D74C781F83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93</xdr:row>
      <xdr:rowOff>57150</xdr:rowOff>
    </xdr:from>
    <xdr:to>
      <xdr:col>17</xdr:col>
      <xdr:colOff>0</xdr:colOff>
      <xdr:row>95</xdr:row>
      <xdr:rowOff>0</xdr:rowOff>
    </xdr:to>
    <xdr:sp macro="" textlink="">
      <xdr:nvSpPr>
        <xdr:cNvPr id="2208" name="AutoShape 46">
          <a:extLst>
            <a:ext uri="{FF2B5EF4-FFF2-40B4-BE49-F238E27FC236}">
              <a16:creationId xmlns:a16="http://schemas.microsoft.com/office/drawing/2014/main" id="{81F9A224-5CE7-4C66-8D0F-6FB763F15D6B}"/>
            </a:ext>
          </a:extLst>
        </xdr:cNvPr>
        <xdr:cNvSpPr>
          <a:spLocks noChangeArrowheads="1"/>
        </xdr:cNvSpPr>
      </xdr:nvSpPr>
      <xdr:spPr bwMode="auto">
        <a:xfrm>
          <a:off x="48958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93</xdr:row>
      <xdr:rowOff>57150</xdr:rowOff>
    </xdr:from>
    <xdr:to>
      <xdr:col>19</xdr:col>
      <xdr:colOff>0</xdr:colOff>
      <xdr:row>95</xdr:row>
      <xdr:rowOff>0</xdr:rowOff>
    </xdr:to>
    <xdr:sp macro="" textlink="">
      <xdr:nvSpPr>
        <xdr:cNvPr id="2209" name="AutoShape 46">
          <a:extLst>
            <a:ext uri="{FF2B5EF4-FFF2-40B4-BE49-F238E27FC236}">
              <a16:creationId xmlns:a16="http://schemas.microsoft.com/office/drawing/2014/main" id="{98FBE6CB-FCBD-40B7-B8F0-D47D50F5EF29}"/>
            </a:ext>
          </a:extLst>
        </xdr:cNvPr>
        <xdr:cNvSpPr>
          <a:spLocks noChangeArrowheads="1"/>
        </xdr:cNvSpPr>
      </xdr:nvSpPr>
      <xdr:spPr bwMode="auto">
        <a:xfrm>
          <a:off x="5467350" y="17821275"/>
          <a:ext cx="285750" cy="323850"/>
        </a:xfrm>
        <a:prstGeom prst="triangle">
          <a:avLst>
            <a:gd name="adj" fmla="val 50000"/>
          </a:avLst>
        </a:prstGeom>
        <a:solidFill>
          <a:schemeClr val="bg1"/>
        </a:solidFill>
        <a:ln w="9525">
          <a:solidFill>
            <a:srgbClr val="000000"/>
          </a:solidFill>
          <a:miter lim="800000"/>
          <a:headEnd/>
          <a:tailEnd/>
        </a:ln>
      </xdr:spPr>
    </xdr:sp>
    <xdr:clientData/>
  </xdr:twoCellAnchor>
  <xdr:twoCellAnchor>
    <xdr:from>
      <xdr:col>20</xdr:col>
      <xdr:colOff>0</xdr:colOff>
      <xdr:row>93</xdr:row>
      <xdr:rowOff>57150</xdr:rowOff>
    </xdr:from>
    <xdr:to>
      <xdr:col>21</xdr:col>
      <xdr:colOff>0</xdr:colOff>
      <xdr:row>95</xdr:row>
      <xdr:rowOff>0</xdr:rowOff>
    </xdr:to>
    <xdr:sp macro="" textlink="">
      <xdr:nvSpPr>
        <xdr:cNvPr id="2210" name="AutoShape 46">
          <a:extLst>
            <a:ext uri="{FF2B5EF4-FFF2-40B4-BE49-F238E27FC236}">
              <a16:creationId xmlns:a16="http://schemas.microsoft.com/office/drawing/2014/main" id="{B1D80ED9-B840-4EB3-BD0A-55AD4C87B3B2}"/>
            </a:ext>
          </a:extLst>
        </xdr:cNvPr>
        <xdr:cNvSpPr>
          <a:spLocks noChangeArrowheads="1"/>
        </xdr:cNvSpPr>
      </xdr:nvSpPr>
      <xdr:spPr bwMode="auto">
        <a:xfrm>
          <a:off x="60388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93</xdr:row>
      <xdr:rowOff>57150</xdr:rowOff>
    </xdr:from>
    <xdr:to>
      <xdr:col>23</xdr:col>
      <xdr:colOff>0</xdr:colOff>
      <xdr:row>95</xdr:row>
      <xdr:rowOff>0</xdr:rowOff>
    </xdr:to>
    <xdr:sp macro="" textlink="">
      <xdr:nvSpPr>
        <xdr:cNvPr id="2211" name="AutoShape 46">
          <a:extLst>
            <a:ext uri="{FF2B5EF4-FFF2-40B4-BE49-F238E27FC236}">
              <a16:creationId xmlns:a16="http://schemas.microsoft.com/office/drawing/2014/main" id="{22285D65-BC26-4367-B366-2F8B06B116B5}"/>
            </a:ext>
          </a:extLst>
        </xdr:cNvPr>
        <xdr:cNvSpPr>
          <a:spLocks noChangeArrowheads="1"/>
        </xdr:cNvSpPr>
      </xdr:nvSpPr>
      <xdr:spPr bwMode="auto">
        <a:xfrm>
          <a:off x="6725816" y="18174089"/>
          <a:ext cx="281863" cy="331625"/>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93</xdr:row>
      <xdr:rowOff>57150</xdr:rowOff>
    </xdr:from>
    <xdr:to>
      <xdr:col>25</xdr:col>
      <xdr:colOff>0</xdr:colOff>
      <xdr:row>95</xdr:row>
      <xdr:rowOff>0</xdr:rowOff>
    </xdr:to>
    <xdr:sp macro="" textlink="">
      <xdr:nvSpPr>
        <xdr:cNvPr id="2212" name="AutoShape 46">
          <a:extLst>
            <a:ext uri="{FF2B5EF4-FFF2-40B4-BE49-F238E27FC236}">
              <a16:creationId xmlns:a16="http://schemas.microsoft.com/office/drawing/2014/main" id="{69BF78EB-B3F9-49D6-9724-DE096FCF2776}"/>
            </a:ext>
          </a:extLst>
        </xdr:cNvPr>
        <xdr:cNvSpPr>
          <a:spLocks noChangeArrowheads="1"/>
        </xdr:cNvSpPr>
      </xdr:nvSpPr>
      <xdr:spPr bwMode="auto">
        <a:xfrm>
          <a:off x="71818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93</xdr:row>
      <xdr:rowOff>57150</xdr:rowOff>
    </xdr:from>
    <xdr:to>
      <xdr:col>27</xdr:col>
      <xdr:colOff>0</xdr:colOff>
      <xdr:row>95</xdr:row>
      <xdr:rowOff>0</xdr:rowOff>
    </xdr:to>
    <xdr:sp macro="" textlink="">
      <xdr:nvSpPr>
        <xdr:cNvPr id="2213" name="AutoShape 46">
          <a:extLst>
            <a:ext uri="{FF2B5EF4-FFF2-40B4-BE49-F238E27FC236}">
              <a16:creationId xmlns:a16="http://schemas.microsoft.com/office/drawing/2014/main" id="{7E645E88-EBF7-4796-BD68-FDE486E5DC9E}"/>
            </a:ext>
          </a:extLst>
        </xdr:cNvPr>
        <xdr:cNvSpPr>
          <a:spLocks noChangeArrowheads="1"/>
        </xdr:cNvSpPr>
      </xdr:nvSpPr>
      <xdr:spPr bwMode="auto">
        <a:xfrm>
          <a:off x="77533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93</xdr:row>
      <xdr:rowOff>57150</xdr:rowOff>
    </xdr:from>
    <xdr:to>
      <xdr:col>29</xdr:col>
      <xdr:colOff>0</xdr:colOff>
      <xdr:row>95</xdr:row>
      <xdr:rowOff>0</xdr:rowOff>
    </xdr:to>
    <xdr:sp macro="" textlink="">
      <xdr:nvSpPr>
        <xdr:cNvPr id="2214" name="AutoShape 46">
          <a:extLst>
            <a:ext uri="{FF2B5EF4-FFF2-40B4-BE49-F238E27FC236}">
              <a16:creationId xmlns:a16="http://schemas.microsoft.com/office/drawing/2014/main" id="{83EE9D46-48DC-4109-A3CD-80BB24AE4CBC}"/>
            </a:ext>
          </a:extLst>
        </xdr:cNvPr>
        <xdr:cNvSpPr>
          <a:spLocks noChangeArrowheads="1"/>
        </xdr:cNvSpPr>
      </xdr:nvSpPr>
      <xdr:spPr bwMode="auto">
        <a:xfrm>
          <a:off x="83820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93</xdr:row>
      <xdr:rowOff>57150</xdr:rowOff>
    </xdr:from>
    <xdr:to>
      <xdr:col>31</xdr:col>
      <xdr:colOff>0</xdr:colOff>
      <xdr:row>95</xdr:row>
      <xdr:rowOff>0</xdr:rowOff>
    </xdr:to>
    <xdr:sp macro="" textlink="">
      <xdr:nvSpPr>
        <xdr:cNvPr id="2215" name="AutoShape 46">
          <a:extLst>
            <a:ext uri="{FF2B5EF4-FFF2-40B4-BE49-F238E27FC236}">
              <a16:creationId xmlns:a16="http://schemas.microsoft.com/office/drawing/2014/main" id="{8EDC9703-E0A5-4E6D-AF9C-AC649926D45B}"/>
            </a:ext>
          </a:extLst>
        </xdr:cNvPr>
        <xdr:cNvSpPr>
          <a:spLocks noChangeArrowheads="1"/>
        </xdr:cNvSpPr>
      </xdr:nvSpPr>
      <xdr:spPr bwMode="auto">
        <a:xfrm>
          <a:off x="89535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93</xdr:row>
      <xdr:rowOff>57150</xdr:rowOff>
    </xdr:from>
    <xdr:to>
      <xdr:col>33</xdr:col>
      <xdr:colOff>0</xdr:colOff>
      <xdr:row>95</xdr:row>
      <xdr:rowOff>0</xdr:rowOff>
    </xdr:to>
    <xdr:sp macro="" textlink="">
      <xdr:nvSpPr>
        <xdr:cNvPr id="2216" name="AutoShape 46">
          <a:extLst>
            <a:ext uri="{FF2B5EF4-FFF2-40B4-BE49-F238E27FC236}">
              <a16:creationId xmlns:a16="http://schemas.microsoft.com/office/drawing/2014/main" id="{987D1A91-B449-4244-A3F8-F40B50961467}"/>
            </a:ext>
          </a:extLst>
        </xdr:cNvPr>
        <xdr:cNvSpPr>
          <a:spLocks noChangeArrowheads="1"/>
        </xdr:cNvSpPr>
      </xdr:nvSpPr>
      <xdr:spPr bwMode="auto">
        <a:xfrm>
          <a:off x="9525000" y="1782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93</xdr:row>
      <xdr:rowOff>57150</xdr:rowOff>
    </xdr:from>
    <xdr:to>
      <xdr:col>35</xdr:col>
      <xdr:colOff>0</xdr:colOff>
      <xdr:row>95</xdr:row>
      <xdr:rowOff>0</xdr:rowOff>
    </xdr:to>
    <xdr:sp macro="" textlink="">
      <xdr:nvSpPr>
        <xdr:cNvPr id="2217" name="AutoShape 46">
          <a:extLst>
            <a:ext uri="{FF2B5EF4-FFF2-40B4-BE49-F238E27FC236}">
              <a16:creationId xmlns:a16="http://schemas.microsoft.com/office/drawing/2014/main" id="{80C2EC71-4BB5-43A4-8010-3ABF2FA92020}"/>
            </a:ext>
          </a:extLst>
        </xdr:cNvPr>
        <xdr:cNvSpPr>
          <a:spLocks noChangeArrowheads="1"/>
        </xdr:cNvSpPr>
      </xdr:nvSpPr>
      <xdr:spPr bwMode="auto">
        <a:xfrm>
          <a:off x="10945906" y="18291362"/>
          <a:ext cx="349623" cy="319367"/>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93</xdr:row>
      <xdr:rowOff>57150</xdr:rowOff>
    </xdr:from>
    <xdr:to>
      <xdr:col>37</xdr:col>
      <xdr:colOff>0</xdr:colOff>
      <xdr:row>95</xdr:row>
      <xdr:rowOff>0</xdr:rowOff>
    </xdr:to>
    <xdr:sp macro="" textlink="">
      <xdr:nvSpPr>
        <xdr:cNvPr id="2218" name="AutoShape 46">
          <a:extLst>
            <a:ext uri="{FF2B5EF4-FFF2-40B4-BE49-F238E27FC236}">
              <a16:creationId xmlns:a16="http://schemas.microsoft.com/office/drawing/2014/main" id="{FCC940AD-37C8-43D8-A592-40C3189C22C0}"/>
            </a:ext>
          </a:extLst>
        </xdr:cNvPr>
        <xdr:cNvSpPr>
          <a:spLocks noChangeArrowheads="1"/>
        </xdr:cNvSpPr>
      </xdr:nvSpPr>
      <xdr:spPr bwMode="auto">
        <a:xfrm>
          <a:off x="10668000" y="1782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93</xdr:row>
      <xdr:rowOff>57150</xdr:rowOff>
    </xdr:from>
    <xdr:to>
      <xdr:col>39</xdr:col>
      <xdr:colOff>0</xdr:colOff>
      <xdr:row>95</xdr:row>
      <xdr:rowOff>0</xdr:rowOff>
    </xdr:to>
    <xdr:sp macro="" textlink="">
      <xdr:nvSpPr>
        <xdr:cNvPr id="2219" name="AutoShape 46">
          <a:extLst>
            <a:ext uri="{FF2B5EF4-FFF2-40B4-BE49-F238E27FC236}">
              <a16:creationId xmlns:a16="http://schemas.microsoft.com/office/drawing/2014/main" id="{DA5E19A7-4AD7-45AA-9B69-ED4594768046}"/>
            </a:ext>
          </a:extLst>
        </xdr:cNvPr>
        <xdr:cNvSpPr>
          <a:spLocks noChangeArrowheads="1"/>
        </xdr:cNvSpPr>
      </xdr:nvSpPr>
      <xdr:spPr bwMode="auto">
        <a:xfrm>
          <a:off x="112395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93</xdr:row>
      <xdr:rowOff>57150</xdr:rowOff>
    </xdr:from>
    <xdr:to>
      <xdr:col>41</xdr:col>
      <xdr:colOff>0</xdr:colOff>
      <xdr:row>95</xdr:row>
      <xdr:rowOff>0</xdr:rowOff>
    </xdr:to>
    <xdr:sp macro="" textlink="">
      <xdr:nvSpPr>
        <xdr:cNvPr id="2220" name="AutoShape 46">
          <a:extLst>
            <a:ext uri="{FF2B5EF4-FFF2-40B4-BE49-F238E27FC236}">
              <a16:creationId xmlns:a16="http://schemas.microsoft.com/office/drawing/2014/main" id="{7DE15E40-E46E-45D1-BADD-F8E22F9C6ED1}"/>
            </a:ext>
          </a:extLst>
        </xdr:cNvPr>
        <xdr:cNvSpPr>
          <a:spLocks noChangeArrowheads="1"/>
        </xdr:cNvSpPr>
      </xdr:nvSpPr>
      <xdr:spPr bwMode="auto">
        <a:xfrm>
          <a:off x="118110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93</xdr:row>
      <xdr:rowOff>57150</xdr:rowOff>
    </xdr:from>
    <xdr:to>
      <xdr:col>43</xdr:col>
      <xdr:colOff>0</xdr:colOff>
      <xdr:row>95</xdr:row>
      <xdr:rowOff>0</xdr:rowOff>
    </xdr:to>
    <xdr:sp macro="" textlink="">
      <xdr:nvSpPr>
        <xdr:cNvPr id="2221" name="AutoShape 46">
          <a:extLst>
            <a:ext uri="{FF2B5EF4-FFF2-40B4-BE49-F238E27FC236}">
              <a16:creationId xmlns:a16="http://schemas.microsoft.com/office/drawing/2014/main" id="{D86AA60A-B234-4174-BCB8-30FBEDA2492F}"/>
            </a:ext>
          </a:extLst>
        </xdr:cNvPr>
        <xdr:cNvSpPr>
          <a:spLocks noChangeArrowheads="1"/>
        </xdr:cNvSpPr>
      </xdr:nvSpPr>
      <xdr:spPr bwMode="auto">
        <a:xfrm>
          <a:off x="123825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93</xdr:row>
      <xdr:rowOff>57150</xdr:rowOff>
    </xdr:from>
    <xdr:to>
      <xdr:col>45</xdr:col>
      <xdr:colOff>0</xdr:colOff>
      <xdr:row>95</xdr:row>
      <xdr:rowOff>0</xdr:rowOff>
    </xdr:to>
    <xdr:sp macro="" textlink="">
      <xdr:nvSpPr>
        <xdr:cNvPr id="2222" name="AutoShape 46">
          <a:extLst>
            <a:ext uri="{FF2B5EF4-FFF2-40B4-BE49-F238E27FC236}">
              <a16:creationId xmlns:a16="http://schemas.microsoft.com/office/drawing/2014/main" id="{A2D0D83D-2EB9-41B6-8EE9-3E510C64B908}"/>
            </a:ext>
          </a:extLst>
        </xdr:cNvPr>
        <xdr:cNvSpPr>
          <a:spLocks noChangeArrowheads="1"/>
        </xdr:cNvSpPr>
      </xdr:nvSpPr>
      <xdr:spPr bwMode="auto">
        <a:xfrm>
          <a:off x="12954000" y="1782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93</xdr:row>
      <xdr:rowOff>57150</xdr:rowOff>
    </xdr:from>
    <xdr:to>
      <xdr:col>11</xdr:col>
      <xdr:colOff>0</xdr:colOff>
      <xdr:row>95</xdr:row>
      <xdr:rowOff>0</xdr:rowOff>
    </xdr:to>
    <xdr:sp macro="" textlink="">
      <xdr:nvSpPr>
        <xdr:cNvPr id="2223" name="AutoShape 46">
          <a:extLst>
            <a:ext uri="{FF2B5EF4-FFF2-40B4-BE49-F238E27FC236}">
              <a16:creationId xmlns:a16="http://schemas.microsoft.com/office/drawing/2014/main" id="{06776669-05F0-4769-93BD-03FEB4A8F573}"/>
            </a:ext>
          </a:extLst>
        </xdr:cNvPr>
        <xdr:cNvSpPr>
          <a:spLocks noChangeArrowheads="1"/>
        </xdr:cNvSpPr>
      </xdr:nvSpPr>
      <xdr:spPr bwMode="auto">
        <a:xfrm>
          <a:off x="3098030" y="18683817"/>
          <a:ext cx="346364" cy="327698"/>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93</xdr:row>
      <xdr:rowOff>57150</xdr:rowOff>
    </xdr:from>
    <xdr:to>
      <xdr:col>13</xdr:col>
      <xdr:colOff>0</xdr:colOff>
      <xdr:row>95</xdr:row>
      <xdr:rowOff>0</xdr:rowOff>
    </xdr:to>
    <xdr:sp macro="" textlink="">
      <xdr:nvSpPr>
        <xdr:cNvPr id="2224" name="AutoShape 46">
          <a:extLst>
            <a:ext uri="{FF2B5EF4-FFF2-40B4-BE49-F238E27FC236}">
              <a16:creationId xmlns:a16="http://schemas.microsoft.com/office/drawing/2014/main" id="{963BDE6A-A2C7-4D21-A2CC-BEC52099A8DA}"/>
            </a:ext>
          </a:extLst>
        </xdr:cNvPr>
        <xdr:cNvSpPr>
          <a:spLocks noChangeArrowheads="1"/>
        </xdr:cNvSpPr>
      </xdr:nvSpPr>
      <xdr:spPr bwMode="auto">
        <a:xfrm>
          <a:off x="37528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93</xdr:row>
      <xdr:rowOff>57150</xdr:rowOff>
    </xdr:from>
    <xdr:to>
      <xdr:col>15</xdr:col>
      <xdr:colOff>0</xdr:colOff>
      <xdr:row>95</xdr:row>
      <xdr:rowOff>0</xdr:rowOff>
    </xdr:to>
    <xdr:sp macro="" textlink="">
      <xdr:nvSpPr>
        <xdr:cNvPr id="2225" name="AutoShape 46">
          <a:extLst>
            <a:ext uri="{FF2B5EF4-FFF2-40B4-BE49-F238E27FC236}">
              <a16:creationId xmlns:a16="http://schemas.microsoft.com/office/drawing/2014/main" id="{E0813ABB-635E-4617-AC17-8EEFCDF05CC0}"/>
            </a:ext>
          </a:extLst>
        </xdr:cNvPr>
        <xdr:cNvSpPr>
          <a:spLocks noChangeArrowheads="1"/>
        </xdr:cNvSpPr>
      </xdr:nvSpPr>
      <xdr:spPr bwMode="auto">
        <a:xfrm>
          <a:off x="43243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93</xdr:row>
      <xdr:rowOff>57150</xdr:rowOff>
    </xdr:from>
    <xdr:to>
      <xdr:col>9</xdr:col>
      <xdr:colOff>0</xdr:colOff>
      <xdr:row>95</xdr:row>
      <xdr:rowOff>0</xdr:rowOff>
    </xdr:to>
    <xdr:sp macro="" textlink="">
      <xdr:nvSpPr>
        <xdr:cNvPr id="2226" name="AutoShape 46">
          <a:extLst>
            <a:ext uri="{FF2B5EF4-FFF2-40B4-BE49-F238E27FC236}">
              <a16:creationId xmlns:a16="http://schemas.microsoft.com/office/drawing/2014/main" id="{F45AA2B9-DF68-4542-93A5-DC8F50C3A0F8}"/>
            </a:ext>
          </a:extLst>
        </xdr:cNvPr>
        <xdr:cNvSpPr>
          <a:spLocks noChangeArrowheads="1"/>
        </xdr:cNvSpPr>
      </xdr:nvSpPr>
      <xdr:spPr bwMode="auto">
        <a:xfrm>
          <a:off x="2409825" y="17821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93</xdr:row>
      <xdr:rowOff>115137</xdr:rowOff>
    </xdr:from>
    <xdr:to>
      <xdr:col>7</xdr:col>
      <xdr:colOff>0</xdr:colOff>
      <xdr:row>95</xdr:row>
      <xdr:rowOff>0</xdr:rowOff>
    </xdr:to>
    <xdr:sp macro="" textlink="">
      <xdr:nvSpPr>
        <xdr:cNvPr id="2227" name="AutoShape 46">
          <a:extLst>
            <a:ext uri="{FF2B5EF4-FFF2-40B4-BE49-F238E27FC236}">
              <a16:creationId xmlns:a16="http://schemas.microsoft.com/office/drawing/2014/main" id="{1D5B3473-0DDC-4043-959F-24EFCFE2C164}"/>
            </a:ext>
          </a:extLst>
        </xdr:cNvPr>
        <xdr:cNvSpPr>
          <a:spLocks noChangeArrowheads="1"/>
        </xdr:cNvSpPr>
      </xdr:nvSpPr>
      <xdr:spPr bwMode="auto">
        <a:xfrm>
          <a:off x="1779396" y="18421978"/>
          <a:ext cx="345412" cy="261676"/>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93</xdr:row>
      <xdr:rowOff>57150</xdr:rowOff>
    </xdr:from>
    <xdr:to>
      <xdr:col>5</xdr:col>
      <xdr:colOff>0</xdr:colOff>
      <xdr:row>95</xdr:row>
      <xdr:rowOff>0</xdr:rowOff>
    </xdr:to>
    <xdr:sp macro="" textlink="">
      <xdr:nvSpPr>
        <xdr:cNvPr id="2228" name="AutoShape 46">
          <a:extLst>
            <a:ext uri="{FF2B5EF4-FFF2-40B4-BE49-F238E27FC236}">
              <a16:creationId xmlns:a16="http://schemas.microsoft.com/office/drawing/2014/main" id="{C65CCE24-D67F-4D71-9292-9C260408530F}"/>
            </a:ext>
          </a:extLst>
        </xdr:cNvPr>
        <xdr:cNvSpPr>
          <a:spLocks noChangeArrowheads="1"/>
        </xdr:cNvSpPr>
      </xdr:nvSpPr>
      <xdr:spPr bwMode="auto">
        <a:xfrm>
          <a:off x="1095375" y="17821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93</xdr:row>
      <xdr:rowOff>57150</xdr:rowOff>
    </xdr:from>
    <xdr:to>
      <xdr:col>3</xdr:col>
      <xdr:colOff>0</xdr:colOff>
      <xdr:row>95</xdr:row>
      <xdr:rowOff>0</xdr:rowOff>
    </xdr:to>
    <xdr:sp macro="" textlink="">
      <xdr:nvSpPr>
        <xdr:cNvPr id="2229" name="AutoShape 46">
          <a:extLst>
            <a:ext uri="{FF2B5EF4-FFF2-40B4-BE49-F238E27FC236}">
              <a16:creationId xmlns:a16="http://schemas.microsoft.com/office/drawing/2014/main" id="{560E9A82-F28E-45C1-9F6A-DF2588E3F784}"/>
            </a:ext>
          </a:extLst>
        </xdr:cNvPr>
        <xdr:cNvSpPr>
          <a:spLocks noChangeArrowheads="1"/>
        </xdr:cNvSpPr>
      </xdr:nvSpPr>
      <xdr:spPr bwMode="auto">
        <a:xfrm>
          <a:off x="523875" y="17821275"/>
          <a:ext cx="285750" cy="323850"/>
        </a:xfrm>
        <a:prstGeom prst="triangle">
          <a:avLst>
            <a:gd name="adj" fmla="val 50000"/>
          </a:avLst>
        </a:prstGeom>
        <a:solidFill>
          <a:srgbClr val="FF0000"/>
        </a:solidFill>
        <a:ln w="9525">
          <a:solidFill>
            <a:srgbClr val="000000"/>
          </a:solidFill>
          <a:miter lim="800000"/>
          <a:headEnd/>
          <a:tailEnd/>
        </a:ln>
      </xdr:spPr>
      <xdr:txBody>
        <a:bodyPr/>
        <a:lstStyle/>
        <a:p>
          <a:endParaRPr lang="en-IN"/>
        </a:p>
      </xdr:txBody>
    </xdr:sp>
    <xdr:clientData/>
  </xdr:twoCellAnchor>
  <xdr:twoCellAnchor>
    <xdr:from>
      <xdr:col>6</xdr:col>
      <xdr:colOff>0</xdr:colOff>
      <xdr:row>104</xdr:row>
      <xdr:rowOff>104775</xdr:rowOff>
    </xdr:from>
    <xdr:to>
      <xdr:col>6</xdr:col>
      <xdr:colOff>0</xdr:colOff>
      <xdr:row>105</xdr:row>
      <xdr:rowOff>19050</xdr:rowOff>
    </xdr:to>
    <xdr:grpSp>
      <xdr:nvGrpSpPr>
        <xdr:cNvPr id="2230" name="Group 1008">
          <a:extLst>
            <a:ext uri="{FF2B5EF4-FFF2-40B4-BE49-F238E27FC236}">
              <a16:creationId xmlns:a16="http://schemas.microsoft.com/office/drawing/2014/main" id="{F8AF1D0C-F282-4EE0-B2EC-A9F00ACADEBA}"/>
            </a:ext>
          </a:extLst>
        </xdr:cNvPr>
        <xdr:cNvGrpSpPr>
          <a:grpSpLocks/>
        </xdr:cNvGrpSpPr>
      </xdr:nvGrpSpPr>
      <xdr:grpSpPr bwMode="auto">
        <a:xfrm>
          <a:off x="1897224" y="21098653"/>
          <a:ext cx="0" cy="108662"/>
          <a:chOff x="5475762" y="47760700"/>
          <a:chExt cx="314325" cy="230209"/>
        </a:xfrm>
      </xdr:grpSpPr>
      <xdr:cxnSp macro="">
        <xdr:nvCxnSpPr>
          <xdr:cNvPr id="2231" name="Straight Connector 2230">
            <a:extLst>
              <a:ext uri="{FF2B5EF4-FFF2-40B4-BE49-F238E27FC236}">
                <a16:creationId xmlns:a16="http://schemas.microsoft.com/office/drawing/2014/main" id="{3BB2C9B3-AA5D-7E28-8409-EAF9621D322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32" name="Straight Connector 529">
            <a:extLst>
              <a:ext uri="{FF2B5EF4-FFF2-40B4-BE49-F238E27FC236}">
                <a16:creationId xmlns:a16="http://schemas.microsoft.com/office/drawing/2014/main" id="{5D95D7A0-08AE-0111-75B9-9E8EEB2D612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33" name="Straight Connector 531">
            <a:extLst>
              <a:ext uri="{FF2B5EF4-FFF2-40B4-BE49-F238E27FC236}">
                <a16:creationId xmlns:a16="http://schemas.microsoft.com/office/drawing/2014/main" id="{8118319F-274D-DF4F-02B4-EBCA3D24B0A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34" name="Straight Connector 533">
            <a:extLst>
              <a:ext uri="{FF2B5EF4-FFF2-40B4-BE49-F238E27FC236}">
                <a16:creationId xmlns:a16="http://schemas.microsoft.com/office/drawing/2014/main" id="{90484F94-16DA-B23E-F880-3D8B2F05D79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35" name="Straight Connector 535">
            <a:extLst>
              <a:ext uri="{FF2B5EF4-FFF2-40B4-BE49-F238E27FC236}">
                <a16:creationId xmlns:a16="http://schemas.microsoft.com/office/drawing/2014/main" id="{9146CB67-8652-6A7C-3A99-7BB4C7033F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36" name="Straight Connector 537">
            <a:extLst>
              <a:ext uri="{FF2B5EF4-FFF2-40B4-BE49-F238E27FC236}">
                <a16:creationId xmlns:a16="http://schemas.microsoft.com/office/drawing/2014/main" id="{0073A1B3-ECFE-7B45-1F18-290D72A5901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37" name="Group 1008">
          <a:extLst>
            <a:ext uri="{FF2B5EF4-FFF2-40B4-BE49-F238E27FC236}">
              <a16:creationId xmlns:a16="http://schemas.microsoft.com/office/drawing/2014/main" id="{1D927FA2-6E82-436C-916C-66697B640AA9}"/>
            </a:ext>
          </a:extLst>
        </xdr:cNvPr>
        <xdr:cNvGrpSpPr>
          <a:grpSpLocks/>
        </xdr:cNvGrpSpPr>
      </xdr:nvGrpSpPr>
      <xdr:grpSpPr bwMode="auto">
        <a:xfrm>
          <a:off x="1897224" y="21098653"/>
          <a:ext cx="0" cy="108662"/>
          <a:chOff x="5475762" y="47760700"/>
          <a:chExt cx="314325" cy="230209"/>
        </a:xfrm>
      </xdr:grpSpPr>
      <xdr:cxnSp macro="">
        <xdr:nvCxnSpPr>
          <xdr:cNvPr id="2238" name="Straight Connector 2237">
            <a:extLst>
              <a:ext uri="{FF2B5EF4-FFF2-40B4-BE49-F238E27FC236}">
                <a16:creationId xmlns:a16="http://schemas.microsoft.com/office/drawing/2014/main" id="{55811BA0-6379-7AD6-1AE4-8B6963279A2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39" name="Straight Connector 529">
            <a:extLst>
              <a:ext uri="{FF2B5EF4-FFF2-40B4-BE49-F238E27FC236}">
                <a16:creationId xmlns:a16="http://schemas.microsoft.com/office/drawing/2014/main" id="{9C493A58-E10B-51D7-9C09-334916519B6C}"/>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240" name="Straight Connector 531">
            <a:extLst>
              <a:ext uri="{FF2B5EF4-FFF2-40B4-BE49-F238E27FC236}">
                <a16:creationId xmlns:a16="http://schemas.microsoft.com/office/drawing/2014/main" id="{93D46585-6437-8A1B-F0DE-B108F5ABF26E}"/>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241" name="Straight Connector 533">
            <a:extLst>
              <a:ext uri="{FF2B5EF4-FFF2-40B4-BE49-F238E27FC236}">
                <a16:creationId xmlns:a16="http://schemas.microsoft.com/office/drawing/2014/main" id="{CB5384D6-04C3-5BB4-49DA-93C0B71ACEC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242" name="Straight Connector 535">
            <a:extLst>
              <a:ext uri="{FF2B5EF4-FFF2-40B4-BE49-F238E27FC236}">
                <a16:creationId xmlns:a16="http://schemas.microsoft.com/office/drawing/2014/main" id="{C5DBBD46-B62F-5162-A96A-1E2577F4FE9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243" name="Straight Connector 537">
            <a:extLst>
              <a:ext uri="{FF2B5EF4-FFF2-40B4-BE49-F238E27FC236}">
                <a16:creationId xmlns:a16="http://schemas.microsoft.com/office/drawing/2014/main" id="{DAD5DB47-5364-2C37-D5C6-C6A0569812C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133350</xdr:rowOff>
    </xdr:from>
    <xdr:to>
      <xdr:col>6</xdr:col>
      <xdr:colOff>0</xdr:colOff>
      <xdr:row>105</xdr:row>
      <xdr:rowOff>47625</xdr:rowOff>
    </xdr:to>
    <xdr:grpSp>
      <xdr:nvGrpSpPr>
        <xdr:cNvPr id="2244" name="Group 1008">
          <a:extLst>
            <a:ext uri="{FF2B5EF4-FFF2-40B4-BE49-F238E27FC236}">
              <a16:creationId xmlns:a16="http://schemas.microsoft.com/office/drawing/2014/main" id="{78FC80BB-AFAC-4307-93F0-063957337BA6}"/>
            </a:ext>
          </a:extLst>
        </xdr:cNvPr>
        <xdr:cNvGrpSpPr>
          <a:grpSpLocks/>
        </xdr:cNvGrpSpPr>
      </xdr:nvGrpSpPr>
      <xdr:grpSpPr bwMode="auto">
        <a:xfrm>
          <a:off x="1897224" y="21127228"/>
          <a:ext cx="0" cy="108662"/>
          <a:chOff x="5475762" y="47760700"/>
          <a:chExt cx="314325" cy="230209"/>
        </a:xfrm>
      </xdr:grpSpPr>
      <xdr:cxnSp macro="">
        <xdr:nvCxnSpPr>
          <xdr:cNvPr id="2245" name="Straight Connector 2244">
            <a:extLst>
              <a:ext uri="{FF2B5EF4-FFF2-40B4-BE49-F238E27FC236}">
                <a16:creationId xmlns:a16="http://schemas.microsoft.com/office/drawing/2014/main" id="{E3210B86-6145-1D2D-495E-B5510DDD164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46" name="Straight Connector 529">
            <a:extLst>
              <a:ext uri="{FF2B5EF4-FFF2-40B4-BE49-F238E27FC236}">
                <a16:creationId xmlns:a16="http://schemas.microsoft.com/office/drawing/2014/main" id="{644ADAD8-B01E-04BD-B9F2-CB990E89CA50}"/>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247" name="Straight Connector 531">
            <a:extLst>
              <a:ext uri="{FF2B5EF4-FFF2-40B4-BE49-F238E27FC236}">
                <a16:creationId xmlns:a16="http://schemas.microsoft.com/office/drawing/2014/main" id="{5DE8C83C-D83D-A606-7814-259265F8CE9A}"/>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248" name="Straight Connector 533">
            <a:extLst>
              <a:ext uri="{FF2B5EF4-FFF2-40B4-BE49-F238E27FC236}">
                <a16:creationId xmlns:a16="http://schemas.microsoft.com/office/drawing/2014/main" id="{A4422A4D-E811-1641-683F-939AEC296DF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249" name="Straight Connector 535">
            <a:extLst>
              <a:ext uri="{FF2B5EF4-FFF2-40B4-BE49-F238E27FC236}">
                <a16:creationId xmlns:a16="http://schemas.microsoft.com/office/drawing/2014/main" id="{AD7778AD-B153-5A92-7FBA-9E15F10B7E30}"/>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250" name="Straight Connector 537">
            <a:extLst>
              <a:ext uri="{FF2B5EF4-FFF2-40B4-BE49-F238E27FC236}">
                <a16:creationId xmlns:a16="http://schemas.microsoft.com/office/drawing/2014/main" id="{ABF1C027-3C5C-A243-4DB3-2AE99B75B80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133350</xdr:rowOff>
    </xdr:from>
    <xdr:to>
      <xdr:col>6</xdr:col>
      <xdr:colOff>0</xdr:colOff>
      <xdr:row>105</xdr:row>
      <xdr:rowOff>57150</xdr:rowOff>
    </xdr:to>
    <xdr:grpSp>
      <xdr:nvGrpSpPr>
        <xdr:cNvPr id="2251" name="Group 1008">
          <a:extLst>
            <a:ext uri="{FF2B5EF4-FFF2-40B4-BE49-F238E27FC236}">
              <a16:creationId xmlns:a16="http://schemas.microsoft.com/office/drawing/2014/main" id="{85E9F6CF-BB66-421A-BA0A-A0B0038FB068}"/>
            </a:ext>
          </a:extLst>
        </xdr:cNvPr>
        <xdr:cNvGrpSpPr>
          <a:grpSpLocks/>
        </xdr:cNvGrpSpPr>
      </xdr:nvGrpSpPr>
      <xdr:grpSpPr bwMode="auto">
        <a:xfrm>
          <a:off x="1897224" y="21127228"/>
          <a:ext cx="0" cy="118187"/>
          <a:chOff x="5475762" y="47760700"/>
          <a:chExt cx="314325" cy="230209"/>
        </a:xfrm>
      </xdr:grpSpPr>
      <xdr:cxnSp macro="">
        <xdr:nvCxnSpPr>
          <xdr:cNvPr id="2252" name="Straight Connector 2251">
            <a:extLst>
              <a:ext uri="{FF2B5EF4-FFF2-40B4-BE49-F238E27FC236}">
                <a16:creationId xmlns:a16="http://schemas.microsoft.com/office/drawing/2014/main" id="{32423B26-EFE4-3198-D213-51125C715572}"/>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53" name="Straight Connector 529">
            <a:extLst>
              <a:ext uri="{FF2B5EF4-FFF2-40B4-BE49-F238E27FC236}">
                <a16:creationId xmlns:a16="http://schemas.microsoft.com/office/drawing/2014/main" id="{1F9B97AD-7D3B-56DC-4F5E-5A1E56FAAA14}"/>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254" name="Straight Connector 531">
            <a:extLst>
              <a:ext uri="{FF2B5EF4-FFF2-40B4-BE49-F238E27FC236}">
                <a16:creationId xmlns:a16="http://schemas.microsoft.com/office/drawing/2014/main" id="{6AB0F96F-AEB8-3B75-0B7E-1CB86EE29A04}"/>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255" name="Straight Connector 533">
            <a:extLst>
              <a:ext uri="{FF2B5EF4-FFF2-40B4-BE49-F238E27FC236}">
                <a16:creationId xmlns:a16="http://schemas.microsoft.com/office/drawing/2014/main" id="{07ADC09F-535D-F90A-13D2-64CBBE8AD1C1}"/>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256" name="Straight Connector 535">
            <a:extLst>
              <a:ext uri="{FF2B5EF4-FFF2-40B4-BE49-F238E27FC236}">
                <a16:creationId xmlns:a16="http://schemas.microsoft.com/office/drawing/2014/main" id="{EEBA98FA-9431-E0B3-7363-7FEE0B27D1AC}"/>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257" name="Straight Connector 537">
            <a:extLst>
              <a:ext uri="{FF2B5EF4-FFF2-40B4-BE49-F238E27FC236}">
                <a16:creationId xmlns:a16="http://schemas.microsoft.com/office/drawing/2014/main" id="{65CB847F-1F4F-F033-4390-66429A00B202}"/>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58" name="Group 1008">
          <a:extLst>
            <a:ext uri="{FF2B5EF4-FFF2-40B4-BE49-F238E27FC236}">
              <a16:creationId xmlns:a16="http://schemas.microsoft.com/office/drawing/2014/main" id="{590272DE-CF36-4521-9251-BE6F14116B21}"/>
            </a:ext>
          </a:extLst>
        </xdr:cNvPr>
        <xdr:cNvGrpSpPr>
          <a:grpSpLocks/>
        </xdr:cNvGrpSpPr>
      </xdr:nvGrpSpPr>
      <xdr:grpSpPr bwMode="auto">
        <a:xfrm>
          <a:off x="1897224" y="21098653"/>
          <a:ext cx="0" cy="108662"/>
          <a:chOff x="5475762" y="47760700"/>
          <a:chExt cx="314325" cy="230209"/>
        </a:xfrm>
      </xdr:grpSpPr>
      <xdr:cxnSp macro="">
        <xdr:nvCxnSpPr>
          <xdr:cNvPr id="2259" name="Straight Connector 2258">
            <a:extLst>
              <a:ext uri="{FF2B5EF4-FFF2-40B4-BE49-F238E27FC236}">
                <a16:creationId xmlns:a16="http://schemas.microsoft.com/office/drawing/2014/main" id="{50D4D489-95E4-9730-6DF4-00F2D6A7B63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60" name="Straight Connector 529">
            <a:extLst>
              <a:ext uri="{FF2B5EF4-FFF2-40B4-BE49-F238E27FC236}">
                <a16:creationId xmlns:a16="http://schemas.microsoft.com/office/drawing/2014/main" id="{0FF90CCC-E3A2-427D-8245-26A8D2C801A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61" name="Straight Connector 531">
            <a:extLst>
              <a:ext uri="{FF2B5EF4-FFF2-40B4-BE49-F238E27FC236}">
                <a16:creationId xmlns:a16="http://schemas.microsoft.com/office/drawing/2014/main" id="{75362506-375E-5082-7BF8-957A32C8790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62" name="Straight Connector 533">
            <a:extLst>
              <a:ext uri="{FF2B5EF4-FFF2-40B4-BE49-F238E27FC236}">
                <a16:creationId xmlns:a16="http://schemas.microsoft.com/office/drawing/2014/main" id="{39BF9B36-CFC4-5D4C-1DB6-A7D949A647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63" name="Straight Connector 535">
            <a:extLst>
              <a:ext uri="{FF2B5EF4-FFF2-40B4-BE49-F238E27FC236}">
                <a16:creationId xmlns:a16="http://schemas.microsoft.com/office/drawing/2014/main" id="{A38371D1-2E19-AEA8-ED44-F02765D4542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64" name="Straight Connector 537">
            <a:extLst>
              <a:ext uri="{FF2B5EF4-FFF2-40B4-BE49-F238E27FC236}">
                <a16:creationId xmlns:a16="http://schemas.microsoft.com/office/drawing/2014/main" id="{900C60A0-253F-B09D-1AF1-ABE0CDBB0E8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65" name="Group 1008">
          <a:extLst>
            <a:ext uri="{FF2B5EF4-FFF2-40B4-BE49-F238E27FC236}">
              <a16:creationId xmlns:a16="http://schemas.microsoft.com/office/drawing/2014/main" id="{A04E3C7F-CD28-4285-B5F2-3AF47AF22A4B}"/>
            </a:ext>
          </a:extLst>
        </xdr:cNvPr>
        <xdr:cNvGrpSpPr>
          <a:grpSpLocks/>
        </xdr:cNvGrpSpPr>
      </xdr:nvGrpSpPr>
      <xdr:grpSpPr bwMode="auto">
        <a:xfrm>
          <a:off x="1897224" y="21098653"/>
          <a:ext cx="0" cy="108662"/>
          <a:chOff x="5475762" y="47760700"/>
          <a:chExt cx="314325" cy="230209"/>
        </a:xfrm>
      </xdr:grpSpPr>
      <xdr:cxnSp macro="">
        <xdr:nvCxnSpPr>
          <xdr:cNvPr id="2266" name="Straight Connector 2265">
            <a:extLst>
              <a:ext uri="{FF2B5EF4-FFF2-40B4-BE49-F238E27FC236}">
                <a16:creationId xmlns:a16="http://schemas.microsoft.com/office/drawing/2014/main" id="{B3EF0600-A1CE-67E3-EA54-BF08BDDEC60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67" name="Straight Connector 529">
            <a:extLst>
              <a:ext uri="{FF2B5EF4-FFF2-40B4-BE49-F238E27FC236}">
                <a16:creationId xmlns:a16="http://schemas.microsoft.com/office/drawing/2014/main" id="{545BAD5F-0075-80CE-AD1B-3BD763DBF80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68" name="Straight Connector 531">
            <a:extLst>
              <a:ext uri="{FF2B5EF4-FFF2-40B4-BE49-F238E27FC236}">
                <a16:creationId xmlns:a16="http://schemas.microsoft.com/office/drawing/2014/main" id="{B92D3F20-8D98-EE82-614C-B315569FC5A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69" name="Straight Connector 533">
            <a:extLst>
              <a:ext uri="{FF2B5EF4-FFF2-40B4-BE49-F238E27FC236}">
                <a16:creationId xmlns:a16="http://schemas.microsoft.com/office/drawing/2014/main" id="{E0C1731F-A9C4-7759-1DD0-3DFCAC6F47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70" name="Straight Connector 535">
            <a:extLst>
              <a:ext uri="{FF2B5EF4-FFF2-40B4-BE49-F238E27FC236}">
                <a16:creationId xmlns:a16="http://schemas.microsoft.com/office/drawing/2014/main" id="{65032A92-02BD-602D-DA94-679E2A8623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71" name="Straight Connector 537">
            <a:extLst>
              <a:ext uri="{FF2B5EF4-FFF2-40B4-BE49-F238E27FC236}">
                <a16:creationId xmlns:a16="http://schemas.microsoft.com/office/drawing/2014/main" id="{7D38A5DE-F566-29F6-5EC1-F78AF0E9C62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72" name="Group 1008">
          <a:extLst>
            <a:ext uri="{FF2B5EF4-FFF2-40B4-BE49-F238E27FC236}">
              <a16:creationId xmlns:a16="http://schemas.microsoft.com/office/drawing/2014/main" id="{B14ADF7C-89D6-4CCC-8E80-FAFCC49FB809}"/>
            </a:ext>
          </a:extLst>
        </xdr:cNvPr>
        <xdr:cNvGrpSpPr>
          <a:grpSpLocks/>
        </xdr:cNvGrpSpPr>
      </xdr:nvGrpSpPr>
      <xdr:grpSpPr bwMode="auto">
        <a:xfrm>
          <a:off x="1897224" y="21098653"/>
          <a:ext cx="0" cy="108662"/>
          <a:chOff x="5475762" y="47760700"/>
          <a:chExt cx="314325" cy="230209"/>
        </a:xfrm>
      </xdr:grpSpPr>
      <xdr:cxnSp macro="">
        <xdr:nvCxnSpPr>
          <xdr:cNvPr id="2273" name="Straight Connector 2272">
            <a:extLst>
              <a:ext uri="{FF2B5EF4-FFF2-40B4-BE49-F238E27FC236}">
                <a16:creationId xmlns:a16="http://schemas.microsoft.com/office/drawing/2014/main" id="{A58B312B-CF7D-724A-10CB-D72246A0629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74" name="Straight Connector 529">
            <a:extLst>
              <a:ext uri="{FF2B5EF4-FFF2-40B4-BE49-F238E27FC236}">
                <a16:creationId xmlns:a16="http://schemas.microsoft.com/office/drawing/2014/main" id="{BFCB0EC3-1CD2-B9A9-9444-54EE5A23868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75" name="Straight Connector 531">
            <a:extLst>
              <a:ext uri="{FF2B5EF4-FFF2-40B4-BE49-F238E27FC236}">
                <a16:creationId xmlns:a16="http://schemas.microsoft.com/office/drawing/2014/main" id="{B5D8139D-5F99-62AF-2514-6B0832E3B75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76" name="Straight Connector 533">
            <a:extLst>
              <a:ext uri="{FF2B5EF4-FFF2-40B4-BE49-F238E27FC236}">
                <a16:creationId xmlns:a16="http://schemas.microsoft.com/office/drawing/2014/main" id="{B00B2195-A797-AA5D-6B15-33B96A8FB32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77" name="Straight Connector 535">
            <a:extLst>
              <a:ext uri="{FF2B5EF4-FFF2-40B4-BE49-F238E27FC236}">
                <a16:creationId xmlns:a16="http://schemas.microsoft.com/office/drawing/2014/main" id="{0839FD6E-019D-78F3-5B5E-7259D565ED8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78" name="Straight Connector 537">
            <a:extLst>
              <a:ext uri="{FF2B5EF4-FFF2-40B4-BE49-F238E27FC236}">
                <a16:creationId xmlns:a16="http://schemas.microsoft.com/office/drawing/2014/main" id="{42F3F486-F579-91D9-A9D8-A73BE864F42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79" name="Group 1008">
          <a:extLst>
            <a:ext uri="{FF2B5EF4-FFF2-40B4-BE49-F238E27FC236}">
              <a16:creationId xmlns:a16="http://schemas.microsoft.com/office/drawing/2014/main" id="{640BD353-AB03-4F3A-8E10-6A083A9B514A}"/>
            </a:ext>
          </a:extLst>
        </xdr:cNvPr>
        <xdr:cNvGrpSpPr>
          <a:grpSpLocks/>
        </xdr:cNvGrpSpPr>
      </xdr:nvGrpSpPr>
      <xdr:grpSpPr bwMode="auto">
        <a:xfrm>
          <a:off x="1897224" y="21098653"/>
          <a:ext cx="0" cy="108662"/>
          <a:chOff x="5475762" y="47760700"/>
          <a:chExt cx="314325" cy="230209"/>
        </a:xfrm>
      </xdr:grpSpPr>
      <xdr:cxnSp macro="">
        <xdr:nvCxnSpPr>
          <xdr:cNvPr id="2280" name="Straight Connector 2279">
            <a:extLst>
              <a:ext uri="{FF2B5EF4-FFF2-40B4-BE49-F238E27FC236}">
                <a16:creationId xmlns:a16="http://schemas.microsoft.com/office/drawing/2014/main" id="{BBE4C675-D8DF-667D-5A14-58E9ACB225D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81" name="Straight Connector 529">
            <a:extLst>
              <a:ext uri="{FF2B5EF4-FFF2-40B4-BE49-F238E27FC236}">
                <a16:creationId xmlns:a16="http://schemas.microsoft.com/office/drawing/2014/main" id="{04611A53-5C94-CC27-FED1-926DBED59B8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82" name="Straight Connector 531">
            <a:extLst>
              <a:ext uri="{FF2B5EF4-FFF2-40B4-BE49-F238E27FC236}">
                <a16:creationId xmlns:a16="http://schemas.microsoft.com/office/drawing/2014/main" id="{78D6E6FF-C9C0-488E-B8C5-604AEE27920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83" name="Straight Connector 533">
            <a:extLst>
              <a:ext uri="{FF2B5EF4-FFF2-40B4-BE49-F238E27FC236}">
                <a16:creationId xmlns:a16="http://schemas.microsoft.com/office/drawing/2014/main" id="{6361814B-E946-8358-E846-68E83CEAA3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84" name="Straight Connector 535">
            <a:extLst>
              <a:ext uri="{FF2B5EF4-FFF2-40B4-BE49-F238E27FC236}">
                <a16:creationId xmlns:a16="http://schemas.microsoft.com/office/drawing/2014/main" id="{920DF23D-1DDF-92AF-02C8-86AF1C0CDD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85" name="Straight Connector 537">
            <a:extLst>
              <a:ext uri="{FF2B5EF4-FFF2-40B4-BE49-F238E27FC236}">
                <a16:creationId xmlns:a16="http://schemas.microsoft.com/office/drawing/2014/main" id="{11CEA97A-E3F5-D31B-EC1F-2EEEF42B06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86" name="Group 1008">
          <a:extLst>
            <a:ext uri="{FF2B5EF4-FFF2-40B4-BE49-F238E27FC236}">
              <a16:creationId xmlns:a16="http://schemas.microsoft.com/office/drawing/2014/main" id="{1A303D31-76B1-4E15-A9D1-CCAB56888B00}"/>
            </a:ext>
          </a:extLst>
        </xdr:cNvPr>
        <xdr:cNvGrpSpPr>
          <a:grpSpLocks/>
        </xdr:cNvGrpSpPr>
      </xdr:nvGrpSpPr>
      <xdr:grpSpPr bwMode="auto">
        <a:xfrm>
          <a:off x="1897224" y="21098653"/>
          <a:ext cx="0" cy="108662"/>
          <a:chOff x="5475762" y="47760700"/>
          <a:chExt cx="314325" cy="230209"/>
        </a:xfrm>
      </xdr:grpSpPr>
      <xdr:cxnSp macro="">
        <xdr:nvCxnSpPr>
          <xdr:cNvPr id="2287" name="Straight Connector 2286">
            <a:extLst>
              <a:ext uri="{FF2B5EF4-FFF2-40B4-BE49-F238E27FC236}">
                <a16:creationId xmlns:a16="http://schemas.microsoft.com/office/drawing/2014/main" id="{C0A9744C-00C9-4D29-C7CC-9B4C59EE744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88" name="Straight Connector 529">
            <a:extLst>
              <a:ext uri="{FF2B5EF4-FFF2-40B4-BE49-F238E27FC236}">
                <a16:creationId xmlns:a16="http://schemas.microsoft.com/office/drawing/2014/main" id="{27E03386-FC9D-1611-D91F-F7AFB1B67A1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89" name="Straight Connector 531">
            <a:extLst>
              <a:ext uri="{FF2B5EF4-FFF2-40B4-BE49-F238E27FC236}">
                <a16:creationId xmlns:a16="http://schemas.microsoft.com/office/drawing/2014/main" id="{EB09C670-CF80-0270-943C-E42B208E6D2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90" name="Straight Connector 533">
            <a:extLst>
              <a:ext uri="{FF2B5EF4-FFF2-40B4-BE49-F238E27FC236}">
                <a16:creationId xmlns:a16="http://schemas.microsoft.com/office/drawing/2014/main" id="{1E7612C5-AE50-619F-53A5-2C871ACCDD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91" name="Straight Connector 535">
            <a:extLst>
              <a:ext uri="{FF2B5EF4-FFF2-40B4-BE49-F238E27FC236}">
                <a16:creationId xmlns:a16="http://schemas.microsoft.com/office/drawing/2014/main" id="{39D20F9C-3532-CC68-D614-4405D98E5D1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92" name="Straight Connector 537">
            <a:extLst>
              <a:ext uri="{FF2B5EF4-FFF2-40B4-BE49-F238E27FC236}">
                <a16:creationId xmlns:a16="http://schemas.microsoft.com/office/drawing/2014/main" id="{5549C227-E312-A581-03CB-461E5ABFD73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93" name="Group 1008">
          <a:extLst>
            <a:ext uri="{FF2B5EF4-FFF2-40B4-BE49-F238E27FC236}">
              <a16:creationId xmlns:a16="http://schemas.microsoft.com/office/drawing/2014/main" id="{FBE7B0C1-29FD-478A-8726-0170F9870033}"/>
            </a:ext>
          </a:extLst>
        </xdr:cNvPr>
        <xdr:cNvGrpSpPr>
          <a:grpSpLocks/>
        </xdr:cNvGrpSpPr>
      </xdr:nvGrpSpPr>
      <xdr:grpSpPr bwMode="auto">
        <a:xfrm>
          <a:off x="1897224" y="21098653"/>
          <a:ext cx="0" cy="108662"/>
          <a:chOff x="5475762" y="47760700"/>
          <a:chExt cx="314325" cy="230209"/>
        </a:xfrm>
      </xdr:grpSpPr>
      <xdr:cxnSp macro="">
        <xdr:nvCxnSpPr>
          <xdr:cNvPr id="2294" name="Straight Connector 2293">
            <a:extLst>
              <a:ext uri="{FF2B5EF4-FFF2-40B4-BE49-F238E27FC236}">
                <a16:creationId xmlns:a16="http://schemas.microsoft.com/office/drawing/2014/main" id="{329F3E9F-C0BF-0032-E2A6-D5B04ACA414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95" name="Straight Connector 529">
            <a:extLst>
              <a:ext uri="{FF2B5EF4-FFF2-40B4-BE49-F238E27FC236}">
                <a16:creationId xmlns:a16="http://schemas.microsoft.com/office/drawing/2014/main" id="{EC9598C8-8C8B-2369-B341-AA3CFC17721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96" name="Straight Connector 531">
            <a:extLst>
              <a:ext uri="{FF2B5EF4-FFF2-40B4-BE49-F238E27FC236}">
                <a16:creationId xmlns:a16="http://schemas.microsoft.com/office/drawing/2014/main" id="{D92D34A5-02DD-3695-CEB1-A267AD86B07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97" name="Straight Connector 533">
            <a:extLst>
              <a:ext uri="{FF2B5EF4-FFF2-40B4-BE49-F238E27FC236}">
                <a16:creationId xmlns:a16="http://schemas.microsoft.com/office/drawing/2014/main" id="{45E345AE-1B87-480B-09DF-F23A2A393B0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98" name="Straight Connector 535">
            <a:extLst>
              <a:ext uri="{FF2B5EF4-FFF2-40B4-BE49-F238E27FC236}">
                <a16:creationId xmlns:a16="http://schemas.microsoft.com/office/drawing/2014/main" id="{7D1AFEBC-7706-CD50-A654-F1AA66ED929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99" name="Straight Connector 537">
            <a:extLst>
              <a:ext uri="{FF2B5EF4-FFF2-40B4-BE49-F238E27FC236}">
                <a16:creationId xmlns:a16="http://schemas.microsoft.com/office/drawing/2014/main" id="{576C0DF8-010F-CA40-BC4D-080289AC644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00" name="Group 1008">
          <a:extLst>
            <a:ext uri="{FF2B5EF4-FFF2-40B4-BE49-F238E27FC236}">
              <a16:creationId xmlns:a16="http://schemas.microsoft.com/office/drawing/2014/main" id="{AC1500C3-244B-43C3-9390-3FFB63C16BCE}"/>
            </a:ext>
          </a:extLst>
        </xdr:cNvPr>
        <xdr:cNvGrpSpPr>
          <a:grpSpLocks/>
        </xdr:cNvGrpSpPr>
      </xdr:nvGrpSpPr>
      <xdr:grpSpPr bwMode="auto">
        <a:xfrm>
          <a:off x="1897224" y="21098653"/>
          <a:ext cx="0" cy="108662"/>
          <a:chOff x="5475762" y="47760700"/>
          <a:chExt cx="314325" cy="230209"/>
        </a:xfrm>
      </xdr:grpSpPr>
      <xdr:cxnSp macro="">
        <xdr:nvCxnSpPr>
          <xdr:cNvPr id="2301" name="Straight Connector 2300">
            <a:extLst>
              <a:ext uri="{FF2B5EF4-FFF2-40B4-BE49-F238E27FC236}">
                <a16:creationId xmlns:a16="http://schemas.microsoft.com/office/drawing/2014/main" id="{A2D94221-752B-C3CE-A747-BFF7D7C3BD3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02" name="Straight Connector 529">
            <a:extLst>
              <a:ext uri="{FF2B5EF4-FFF2-40B4-BE49-F238E27FC236}">
                <a16:creationId xmlns:a16="http://schemas.microsoft.com/office/drawing/2014/main" id="{18F786C7-5B01-E609-CD14-5B22B68ECB8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03" name="Straight Connector 531">
            <a:extLst>
              <a:ext uri="{FF2B5EF4-FFF2-40B4-BE49-F238E27FC236}">
                <a16:creationId xmlns:a16="http://schemas.microsoft.com/office/drawing/2014/main" id="{2B3EC958-AB8D-A933-61C7-E5D5D048E3E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04" name="Straight Connector 533">
            <a:extLst>
              <a:ext uri="{FF2B5EF4-FFF2-40B4-BE49-F238E27FC236}">
                <a16:creationId xmlns:a16="http://schemas.microsoft.com/office/drawing/2014/main" id="{D40F2F8E-D10D-4FCB-8B48-CF1154870BD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05" name="Straight Connector 535">
            <a:extLst>
              <a:ext uri="{FF2B5EF4-FFF2-40B4-BE49-F238E27FC236}">
                <a16:creationId xmlns:a16="http://schemas.microsoft.com/office/drawing/2014/main" id="{CF9F41BC-3085-4E0F-4C56-802F4D7D693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06" name="Straight Connector 537">
            <a:extLst>
              <a:ext uri="{FF2B5EF4-FFF2-40B4-BE49-F238E27FC236}">
                <a16:creationId xmlns:a16="http://schemas.microsoft.com/office/drawing/2014/main" id="{FD628AA7-709E-BFAB-15FB-D9CD9ECE662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07" name="Group 1008">
          <a:extLst>
            <a:ext uri="{FF2B5EF4-FFF2-40B4-BE49-F238E27FC236}">
              <a16:creationId xmlns:a16="http://schemas.microsoft.com/office/drawing/2014/main" id="{AA060E0D-3685-4B52-9583-F59CAA5A6C70}"/>
            </a:ext>
          </a:extLst>
        </xdr:cNvPr>
        <xdr:cNvGrpSpPr>
          <a:grpSpLocks/>
        </xdr:cNvGrpSpPr>
      </xdr:nvGrpSpPr>
      <xdr:grpSpPr bwMode="auto">
        <a:xfrm>
          <a:off x="1897224" y="21098653"/>
          <a:ext cx="0" cy="108662"/>
          <a:chOff x="5475762" y="47760700"/>
          <a:chExt cx="314325" cy="230209"/>
        </a:xfrm>
      </xdr:grpSpPr>
      <xdr:cxnSp macro="">
        <xdr:nvCxnSpPr>
          <xdr:cNvPr id="2308" name="Straight Connector 2307">
            <a:extLst>
              <a:ext uri="{FF2B5EF4-FFF2-40B4-BE49-F238E27FC236}">
                <a16:creationId xmlns:a16="http://schemas.microsoft.com/office/drawing/2014/main" id="{C50EA7EC-8A72-121F-80DA-FE4A718F78A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09" name="Straight Connector 529">
            <a:extLst>
              <a:ext uri="{FF2B5EF4-FFF2-40B4-BE49-F238E27FC236}">
                <a16:creationId xmlns:a16="http://schemas.microsoft.com/office/drawing/2014/main" id="{113681A3-0494-C7AA-6BF8-15819432DE4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10" name="Straight Connector 531">
            <a:extLst>
              <a:ext uri="{FF2B5EF4-FFF2-40B4-BE49-F238E27FC236}">
                <a16:creationId xmlns:a16="http://schemas.microsoft.com/office/drawing/2014/main" id="{75152608-17D0-AF7D-9EE6-B5A7513E039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11" name="Straight Connector 533">
            <a:extLst>
              <a:ext uri="{FF2B5EF4-FFF2-40B4-BE49-F238E27FC236}">
                <a16:creationId xmlns:a16="http://schemas.microsoft.com/office/drawing/2014/main" id="{A852C4B6-C03D-6DAA-A200-E21F690C2CC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12" name="Straight Connector 535">
            <a:extLst>
              <a:ext uri="{FF2B5EF4-FFF2-40B4-BE49-F238E27FC236}">
                <a16:creationId xmlns:a16="http://schemas.microsoft.com/office/drawing/2014/main" id="{56DEE310-9622-1D2E-143B-53B3604B22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13" name="Straight Connector 537">
            <a:extLst>
              <a:ext uri="{FF2B5EF4-FFF2-40B4-BE49-F238E27FC236}">
                <a16:creationId xmlns:a16="http://schemas.microsoft.com/office/drawing/2014/main" id="{E8D263F9-C8D9-B695-3363-B0AF6147C8D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14" name="Group 1008">
          <a:extLst>
            <a:ext uri="{FF2B5EF4-FFF2-40B4-BE49-F238E27FC236}">
              <a16:creationId xmlns:a16="http://schemas.microsoft.com/office/drawing/2014/main" id="{EB056680-A83C-48BA-B2EE-D2BDD0B8B5BB}"/>
            </a:ext>
          </a:extLst>
        </xdr:cNvPr>
        <xdr:cNvGrpSpPr>
          <a:grpSpLocks/>
        </xdr:cNvGrpSpPr>
      </xdr:nvGrpSpPr>
      <xdr:grpSpPr bwMode="auto">
        <a:xfrm>
          <a:off x="1897224" y="21098653"/>
          <a:ext cx="0" cy="108662"/>
          <a:chOff x="5475762" y="47760700"/>
          <a:chExt cx="314325" cy="230209"/>
        </a:xfrm>
      </xdr:grpSpPr>
      <xdr:cxnSp macro="">
        <xdr:nvCxnSpPr>
          <xdr:cNvPr id="2315" name="Straight Connector 2314">
            <a:extLst>
              <a:ext uri="{FF2B5EF4-FFF2-40B4-BE49-F238E27FC236}">
                <a16:creationId xmlns:a16="http://schemas.microsoft.com/office/drawing/2014/main" id="{23614B42-BD0D-0F38-AA42-8EA4B15C65D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16" name="Straight Connector 529">
            <a:extLst>
              <a:ext uri="{FF2B5EF4-FFF2-40B4-BE49-F238E27FC236}">
                <a16:creationId xmlns:a16="http://schemas.microsoft.com/office/drawing/2014/main" id="{785BA463-36B9-7BC1-30A6-1E41BF8D7F7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17" name="Straight Connector 531">
            <a:extLst>
              <a:ext uri="{FF2B5EF4-FFF2-40B4-BE49-F238E27FC236}">
                <a16:creationId xmlns:a16="http://schemas.microsoft.com/office/drawing/2014/main" id="{511A6195-06AB-8500-00AB-60669AEE44B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18" name="Straight Connector 533">
            <a:extLst>
              <a:ext uri="{FF2B5EF4-FFF2-40B4-BE49-F238E27FC236}">
                <a16:creationId xmlns:a16="http://schemas.microsoft.com/office/drawing/2014/main" id="{756177E3-4437-A551-288E-F45672A442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19" name="Straight Connector 535">
            <a:extLst>
              <a:ext uri="{FF2B5EF4-FFF2-40B4-BE49-F238E27FC236}">
                <a16:creationId xmlns:a16="http://schemas.microsoft.com/office/drawing/2014/main" id="{22BB5EDA-0AF9-9282-9EAA-3843E4274BD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20" name="Straight Connector 537">
            <a:extLst>
              <a:ext uri="{FF2B5EF4-FFF2-40B4-BE49-F238E27FC236}">
                <a16:creationId xmlns:a16="http://schemas.microsoft.com/office/drawing/2014/main" id="{F86BB54C-EE19-2923-6CB2-22F33EE5562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21" name="Group 1008">
          <a:extLst>
            <a:ext uri="{FF2B5EF4-FFF2-40B4-BE49-F238E27FC236}">
              <a16:creationId xmlns:a16="http://schemas.microsoft.com/office/drawing/2014/main" id="{6B7918C7-6F8E-4AF6-957D-9E3B931C2AB6}"/>
            </a:ext>
          </a:extLst>
        </xdr:cNvPr>
        <xdr:cNvGrpSpPr>
          <a:grpSpLocks/>
        </xdr:cNvGrpSpPr>
      </xdr:nvGrpSpPr>
      <xdr:grpSpPr bwMode="auto">
        <a:xfrm>
          <a:off x="1897224" y="21098653"/>
          <a:ext cx="0" cy="108662"/>
          <a:chOff x="5475762" y="47760700"/>
          <a:chExt cx="314325" cy="230209"/>
        </a:xfrm>
      </xdr:grpSpPr>
      <xdr:cxnSp macro="">
        <xdr:nvCxnSpPr>
          <xdr:cNvPr id="2322" name="Straight Connector 2321">
            <a:extLst>
              <a:ext uri="{FF2B5EF4-FFF2-40B4-BE49-F238E27FC236}">
                <a16:creationId xmlns:a16="http://schemas.microsoft.com/office/drawing/2014/main" id="{7BC7DE30-DE96-AE3E-35F1-2CCCE45A513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23" name="Straight Connector 529">
            <a:extLst>
              <a:ext uri="{FF2B5EF4-FFF2-40B4-BE49-F238E27FC236}">
                <a16:creationId xmlns:a16="http://schemas.microsoft.com/office/drawing/2014/main" id="{0DB3D488-92EA-0C60-ECE5-75773765E74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24" name="Straight Connector 531">
            <a:extLst>
              <a:ext uri="{FF2B5EF4-FFF2-40B4-BE49-F238E27FC236}">
                <a16:creationId xmlns:a16="http://schemas.microsoft.com/office/drawing/2014/main" id="{DAE59499-5E98-A8F7-5F60-BFA715460ED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25" name="Straight Connector 533">
            <a:extLst>
              <a:ext uri="{FF2B5EF4-FFF2-40B4-BE49-F238E27FC236}">
                <a16:creationId xmlns:a16="http://schemas.microsoft.com/office/drawing/2014/main" id="{24DF7850-BFB5-0F95-90CD-D011916DB89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26" name="Straight Connector 535">
            <a:extLst>
              <a:ext uri="{FF2B5EF4-FFF2-40B4-BE49-F238E27FC236}">
                <a16:creationId xmlns:a16="http://schemas.microsoft.com/office/drawing/2014/main" id="{52F428CB-5707-C52A-25F2-6C6902F10DD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27" name="Straight Connector 537">
            <a:extLst>
              <a:ext uri="{FF2B5EF4-FFF2-40B4-BE49-F238E27FC236}">
                <a16:creationId xmlns:a16="http://schemas.microsoft.com/office/drawing/2014/main" id="{3105BD46-2198-8CB6-787A-6BB9F1A92D7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28" name="Group 1008">
          <a:extLst>
            <a:ext uri="{FF2B5EF4-FFF2-40B4-BE49-F238E27FC236}">
              <a16:creationId xmlns:a16="http://schemas.microsoft.com/office/drawing/2014/main" id="{0E6578B0-1C70-4D1B-8D10-15C463F502C7}"/>
            </a:ext>
          </a:extLst>
        </xdr:cNvPr>
        <xdr:cNvGrpSpPr>
          <a:grpSpLocks/>
        </xdr:cNvGrpSpPr>
      </xdr:nvGrpSpPr>
      <xdr:grpSpPr bwMode="auto">
        <a:xfrm>
          <a:off x="1897224" y="21098653"/>
          <a:ext cx="0" cy="108662"/>
          <a:chOff x="5475762" y="47760700"/>
          <a:chExt cx="314325" cy="230209"/>
        </a:xfrm>
      </xdr:grpSpPr>
      <xdr:cxnSp macro="">
        <xdr:nvCxnSpPr>
          <xdr:cNvPr id="2329" name="Straight Connector 2328">
            <a:extLst>
              <a:ext uri="{FF2B5EF4-FFF2-40B4-BE49-F238E27FC236}">
                <a16:creationId xmlns:a16="http://schemas.microsoft.com/office/drawing/2014/main" id="{852CD680-FCD1-378A-2E89-11C4688746B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30" name="Straight Connector 529">
            <a:extLst>
              <a:ext uri="{FF2B5EF4-FFF2-40B4-BE49-F238E27FC236}">
                <a16:creationId xmlns:a16="http://schemas.microsoft.com/office/drawing/2014/main" id="{9031B34B-048B-77D9-A828-F66EE4A32F6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31" name="Straight Connector 531">
            <a:extLst>
              <a:ext uri="{FF2B5EF4-FFF2-40B4-BE49-F238E27FC236}">
                <a16:creationId xmlns:a16="http://schemas.microsoft.com/office/drawing/2014/main" id="{E50093E8-ED5F-CE0E-6034-3866DB1AEAB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32" name="Straight Connector 533">
            <a:extLst>
              <a:ext uri="{FF2B5EF4-FFF2-40B4-BE49-F238E27FC236}">
                <a16:creationId xmlns:a16="http://schemas.microsoft.com/office/drawing/2014/main" id="{EF7D8A02-5B7A-9822-A2D9-A433B4549A0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33" name="Straight Connector 535">
            <a:extLst>
              <a:ext uri="{FF2B5EF4-FFF2-40B4-BE49-F238E27FC236}">
                <a16:creationId xmlns:a16="http://schemas.microsoft.com/office/drawing/2014/main" id="{5BFE86A0-F9F4-5CFE-AB14-FF2B2635DE8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34" name="Straight Connector 537">
            <a:extLst>
              <a:ext uri="{FF2B5EF4-FFF2-40B4-BE49-F238E27FC236}">
                <a16:creationId xmlns:a16="http://schemas.microsoft.com/office/drawing/2014/main" id="{3FA9372C-009F-9921-D9C5-0ADECD7C5E8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35" name="Group 1008">
          <a:extLst>
            <a:ext uri="{FF2B5EF4-FFF2-40B4-BE49-F238E27FC236}">
              <a16:creationId xmlns:a16="http://schemas.microsoft.com/office/drawing/2014/main" id="{CE42D738-026A-4DBF-8A3D-2B9AA5306EB3}"/>
            </a:ext>
          </a:extLst>
        </xdr:cNvPr>
        <xdr:cNvGrpSpPr>
          <a:grpSpLocks/>
        </xdr:cNvGrpSpPr>
      </xdr:nvGrpSpPr>
      <xdr:grpSpPr bwMode="auto">
        <a:xfrm>
          <a:off x="1897224" y="21098653"/>
          <a:ext cx="0" cy="108662"/>
          <a:chOff x="5475762" y="47760700"/>
          <a:chExt cx="314325" cy="230209"/>
        </a:xfrm>
      </xdr:grpSpPr>
      <xdr:cxnSp macro="">
        <xdr:nvCxnSpPr>
          <xdr:cNvPr id="2336" name="Straight Connector 2335">
            <a:extLst>
              <a:ext uri="{FF2B5EF4-FFF2-40B4-BE49-F238E27FC236}">
                <a16:creationId xmlns:a16="http://schemas.microsoft.com/office/drawing/2014/main" id="{6786DE07-196D-C8B4-D5C2-E5E1AC93D2B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37" name="Straight Connector 529">
            <a:extLst>
              <a:ext uri="{FF2B5EF4-FFF2-40B4-BE49-F238E27FC236}">
                <a16:creationId xmlns:a16="http://schemas.microsoft.com/office/drawing/2014/main" id="{AF11E65F-41B9-ACA1-24C9-75C0C195E9D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38" name="Straight Connector 531">
            <a:extLst>
              <a:ext uri="{FF2B5EF4-FFF2-40B4-BE49-F238E27FC236}">
                <a16:creationId xmlns:a16="http://schemas.microsoft.com/office/drawing/2014/main" id="{68189D09-08A2-A528-9EEE-B68AA3B2F56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39" name="Straight Connector 533">
            <a:extLst>
              <a:ext uri="{FF2B5EF4-FFF2-40B4-BE49-F238E27FC236}">
                <a16:creationId xmlns:a16="http://schemas.microsoft.com/office/drawing/2014/main" id="{792F42FF-2254-3125-BA1A-6736B3F359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40" name="Straight Connector 535">
            <a:extLst>
              <a:ext uri="{FF2B5EF4-FFF2-40B4-BE49-F238E27FC236}">
                <a16:creationId xmlns:a16="http://schemas.microsoft.com/office/drawing/2014/main" id="{B89D28E7-ED3A-8114-99CE-CB576827DF4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41" name="Straight Connector 537">
            <a:extLst>
              <a:ext uri="{FF2B5EF4-FFF2-40B4-BE49-F238E27FC236}">
                <a16:creationId xmlns:a16="http://schemas.microsoft.com/office/drawing/2014/main" id="{5A6C2C80-3BD6-27FB-7D81-7FBC1556F1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42" name="Group 1008">
          <a:extLst>
            <a:ext uri="{FF2B5EF4-FFF2-40B4-BE49-F238E27FC236}">
              <a16:creationId xmlns:a16="http://schemas.microsoft.com/office/drawing/2014/main" id="{DADBCAA3-A5BC-4EDE-8D65-254A9E7C38E4}"/>
            </a:ext>
          </a:extLst>
        </xdr:cNvPr>
        <xdr:cNvGrpSpPr>
          <a:grpSpLocks/>
        </xdr:cNvGrpSpPr>
      </xdr:nvGrpSpPr>
      <xdr:grpSpPr bwMode="auto">
        <a:xfrm>
          <a:off x="1897224" y="21098653"/>
          <a:ext cx="0" cy="108662"/>
          <a:chOff x="5475762" y="47760700"/>
          <a:chExt cx="314325" cy="230209"/>
        </a:xfrm>
      </xdr:grpSpPr>
      <xdr:cxnSp macro="">
        <xdr:nvCxnSpPr>
          <xdr:cNvPr id="2343" name="Straight Connector 2342">
            <a:extLst>
              <a:ext uri="{FF2B5EF4-FFF2-40B4-BE49-F238E27FC236}">
                <a16:creationId xmlns:a16="http://schemas.microsoft.com/office/drawing/2014/main" id="{7C505BEA-9A29-7D0E-31C8-4CF56CDAFF7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44" name="Straight Connector 529">
            <a:extLst>
              <a:ext uri="{FF2B5EF4-FFF2-40B4-BE49-F238E27FC236}">
                <a16:creationId xmlns:a16="http://schemas.microsoft.com/office/drawing/2014/main" id="{B191AA67-C2F4-FBFC-B0C8-026AA25ABF6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45" name="Straight Connector 531">
            <a:extLst>
              <a:ext uri="{FF2B5EF4-FFF2-40B4-BE49-F238E27FC236}">
                <a16:creationId xmlns:a16="http://schemas.microsoft.com/office/drawing/2014/main" id="{142105A0-FFC6-AEFB-4DF4-B9EB98AEBC7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46" name="Straight Connector 533">
            <a:extLst>
              <a:ext uri="{FF2B5EF4-FFF2-40B4-BE49-F238E27FC236}">
                <a16:creationId xmlns:a16="http://schemas.microsoft.com/office/drawing/2014/main" id="{E24DBD13-CC72-633D-7BD2-BAF100219E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47" name="Straight Connector 535">
            <a:extLst>
              <a:ext uri="{FF2B5EF4-FFF2-40B4-BE49-F238E27FC236}">
                <a16:creationId xmlns:a16="http://schemas.microsoft.com/office/drawing/2014/main" id="{918EFEF8-8A68-79DD-20F0-769EE52C93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48" name="Straight Connector 537">
            <a:extLst>
              <a:ext uri="{FF2B5EF4-FFF2-40B4-BE49-F238E27FC236}">
                <a16:creationId xmlns:a16="http://schemas.microsoft.com/office/drawing/2014/main" id="{25C54908-F559-121D-B604-911DA3147F5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49" name="Group 1008">
          <a:extLst>
            <a:ext uri="{FF2B5EF4-FFF2-40B4-BE49-F238E27FC236}">
              <a16:creationId xmlns:a16="http://schemas.microsoft.com/office/drawing/2014/main" id="{261E5E3F-7CCF-412A-B378-48F0C75B462B}"/>
            </a:ext>
          </a:extLst>
        </xdr:cNvPr>
        <xdr:cNvGrpSpPr>
          <a:grpSpLocks/>
        </xdr:cNvGrpSpPr>
      </xdr:nvGrpSpPr>
      <xdr:grpSpPr bwMode="auto">
        <a:xfrm>
          <a:off x="1897224" y="21098653"/>
          <a:ext cx="0" cy="108662"/>
          <a:chOff x="5475762" y="47760700"/>
          <a:chExt cx="314325" cy="230209"/>
        </a:xfrm>
      </xdr:grpSpPr>
      <xdr:cxnSp macro="">
        <xdr:nvCxnSpPr>
          <xdr:cNvPr id="2350" name="Straight Connector 2349">
            <a:extLst>
              <a:ext uri="{FF2B5EF4-FFF2-40B4-BE49-F238E27FC236}">
                <a16:creationId xmlns:a16="http://schemas.microsoft.com/office/drawing/2014/main" id="{090B4971-C5CF-1F39-0B7E-6EAF944C21F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51" name="Straight Connector 529">
            <a:extLst>
              <a:ext uri="{FF2B5EF4-FFF2-40B4-BE49-F238E27FC236}">
                <a16:creationId xmlns:a16="http://schemas.microsoft.com/office/drawing/2014/main" id="{DFF288B1-486F-FD5C-3E61-BB6E0E7A23B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52" name="Straight Connector 531">
            <a:extLst>
              <a:ext uri="{FF2B5EF4-FFF2-40B4-BE49-F238E27FC236}">
                <a16:creationId xmlns:a16="http://schemas.microsoft.com/office/drawing/2014/main" id="{4AFC7313-21D8-4CAA-EFAE-7E7A40F05E6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53" name="Straight Connector 533">
            <a:extLst>
              <a:ext uri="{FF2B5EF4-FFF2-40B4-BE49-F238E27FC236}">
                <a16:creationId xmlns:a16="http://schemas.microsoft.com/office/drawing/2014/main" id="{2947638A-7103-FA24-2F79-2487FDC1EA5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54" name="Straight Connector 535">
            <a:extLst>
              <a:ext uri="{FF2B5EF4-FFF2-40B4-BE49-F238E27FC236}">
                <a16:creationId xmlns:a16="http://schemas.microsoft.com/office/drawing/2014/main" id="{01C69B39-10FA-3B0A-EE17-CFB3C561323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55" name="Straight Connector 537">
            <a:extLst>
              <a:ext uri="{FF2B5EF4-FFF2-40B4-BE49-F238E27FC236}">
                <a16:creationId xmlns:a16="http://schemas.microsoft.com/office/drawing/2014/main" id="{45BCBDD7-476C-CCD2-3EF1-E1233637303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56" name="Group 1008">
          <a:extLst>
            <a:ext uri="{FF2B5EF4-FFF2-40B4-BE49-F238E27FC236}">
              <a16:creationId xmlns:a16="http://schemas.microsoft.com/office/drawing/2014/main" id="{806E547B-A167-46EB-BE9B-0C2894CA7F16}"/>
            </a:ext>
          </a:extLst>
        </xdr:cNvPr>
        <xdr:cNvGrpSpPr>
          <a:grpSpLocks/>
        </xdr:cNvGrpSpPr>
      </xdr:nvGrpSpPr>
      <xdr:grpSpPr bwMode="auto">
        <a:xfrm>
          <a:off x="1897224" y="21098653"/>
          <a:ext cx="0" cy="108662"/>
          <a:chOff x="5475762" y="47760700"/>
          <a:chExt cx="314325" cy="230209"/>
        </a:xfrm>
      </xdr:grpSpPr>
      <xdr:cxnSp macro="">
        <xdr:nvCxnSpPr>
          <xdr:cNvPr id="2357" name="Straight Connector 2356">
            <a:extLst>
              <a:ext uri="{FF2B5EF4-FFF2-40B4-BE49-F238E27FC236}">
                <a16:creationId xmlns:a16="http://schemas.microsoft.com/office/drawing/2014/main" id="{67E30B75-4110-F0D3-A280-D4E4682C1BD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58" name="Straight Connector 529">
            <a:extLst>
              <a:ext uri="{FF2B5EF4-FFF2-40B4-BE49-F238E27FC236}">
                <a16:creationId xmlns:a16="http://schemas.microsoft.com/office/drawing/2014/main" id="{FD61B052-0208-E53A-AE73-D9038F43955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59" name="Straight Connector 531">
            <a:extLst>
              <a:ext uri="{FF2B5EF4-FFF2-40B4-BE49-F238E27FC236}">
                <a16:creationId xmlns:a16="http://schemas.microsoft.com/office/drawing/2014/main" id="{24CEE07C-9741-EB83-62AB-9B9AE236A17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60" name="Straight Connector 533">
            <a:extLst>
              <a:ext uri="{FF2B5EF4-FFF2-40B4-BE49-F238E27FC236}">
                <a16:creationId xmlns:a16="http://schemas.microsoft.com/office/drawing/2014/main" id="{303C8A50-41BD-D0B8-50A5-4C9FBFD51B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61" name="Straight Connector 535">
            <a:extLst>
              <a:ext uri="{FF2B5EF4-FFF2-40B4-BE49-F238E27FC236}">
                <a16:creationId xmlns:a16="http://schemas.microsoft.com/office/drawing/2014/main" id="{9D3D996E-9EC5-0958-6C42-2877E6E2B3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62" name="Straight Connector 537">
            <a:extLst>
              <a:ext uri="{FF2B5EF4-FFF2-40B4-BE49-F238E27FC236}">
                <a16:creationId xmlns:a16="http://schemas.microsoft.com/office/drawing/2014/main" id="{4BC7CF44-5CEB-D9EE-DE2F-1B492324267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63" name="Group 1008">
          <a:extLst>
            <a:ext uri="{FF2B5EF4-FFF2-40B4-BE49-F238E27FC236}">
              <a16:creationId xmlns:a16="http://schemas.microsoft.com/office/drawing/2014/main" id="{544C6252-1A9C-4B3E-A780-6D15821FCE83}"/>
            </a:ext>
          </a:extLst>
        </xdr:cNvPr>
        <xdr:cNvGrpSpPr>
          <a:grpSpLocks/>
        </xdr:cNvGrpSpPr>
      </xdr:nvGrpSpPr>
      <xdr:grpSpPr bwMode="auto">
        <a:xfrm>
          <a:off x="1897224" y="21098653"/>
          <a:ext cx="0" cy="108662"/>
          <a:chOff x="5475762" y="47760700"/>
          <a:chExt cx="314325" cy="230209"/>
        </a:xfrm>
      </xdr:grpSpPr>
      <xdr:cxnSp macro="">
        <xdr:nvCxnSpPr>
          <xdr:cNvPr id="2364" name="Straight Connector 2363">
            <a:extLst>
              <a:ext uri="{FF2B5EF4-FFF2-40B4-BE49-F238E27FC236}">
                <a16:creationId xmlns:a16="http://schemas.microsoft.com/office/drawing/2014/main" id="{9697EC75-3D49-163A-0ECB-62C22A4720D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65" name="Straight Connector 529">
            <a:extLst>
              <a:ext uri="{FF2B5EF4-FFF2-40B4-BE49-F238E27FC236}">
                <a16:creationId xmlns:a16="http://schemas.microsoft.com/office/drawing/2014/main" id="{2BFC83E5-CBFD-14F5-FFC6-4785AD04AA3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66" name="Straight Connector 531">
            <a:extLst>
              <a:ext uri="{FF2B5EF4-FFF2-40B4-BE49-F238E27FC236}">
                <a16:creationId xmlns:a16="http://schemas.microsoft.com/office/drawing/2014/main" id="{0FEA1398-2F13-CC15-6063-4100D0A925C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67" name="Straight Connector 533">
            <a:extLst>
              <a:ext uri="{FF2B5EF4-FFF2-40B4-BE49-F238E27FC236}">
                <a16:creationId xmlns:a16="http://schemas.microsoft.com/office/drawing/2014/main" id="{7BFC781F-042D-48AE-B872-01C4DCA8D6A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68" name="Straight Connector 535">
            <a:extLst>
              <a:ext uri="{FF2B5EF4-FFF2-40B4-BE49-F238E27FC236}">
                <a16:creationId xmlns:a16="http://schemas.microsoft.com/office/drawing/2014/main" id="{624FC863-570B-CE1B-9867-84029198550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69" name="Straight Connector 537">
            <a:extLst>
              <a:ext uri="{FF2B5EF4-FFF2-40B4-BE49-F238E27FC236}">
                <a16:creationId xmlns:a16="http://schemas.microsoft.com/office/drawing/2014/main" id="{CE896DE6-D65B-3338-E5F9-6688B2B568A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70" name="Group 1008">
          <a:extLst>
            <a:ext uri="{FF2B5EF4-FFF2-40B4-BE49-F238E27FC236}">
              <a16:creationId xmlns:a16="http://schemas.microsoft.com/office/drawing/2014/main" id="{2DE88CB8-202E-4C5A-8A63-81853CFC9A0D}"/>
            </a:ext>
          </a:extLst>
        </xdr:cNvPr>
        <xdr:cNvGrpSpPr>
          <a:grpSpLocks/>
        </xdr:cNvGrpSpPr>
      </xdr:nvGrpSpPr>
      <xdr:grpSpPr bwMode="auto">
        <a:xfrm>
          <a:off x="1897224" y="21098653"/>
          <a:ext cx="0" cy="108662"/>
          <a:chOff x="5475762" y="47760700"/>
          <a:chExt cx="314325" cy="230209"/>
        </a:xfrm>
      </xdr:grpSpPr>
      <xdr:cxnSp macro="">
        <xdr:nvCxnSpPr>
          <xdr:cNvPr id="2371" name="Straight Connector 2370">
            <a:extLst>
              <a:ext uri="{FF2B5EF4-FFF2-40B4-BE49-F238E27FC236}">
                <a16:creationId xmlns:a16="http://schemas.microsoft.com/office/drawing/2014/main" id="{F4AB78BF-8990-6AE8-DD68-C3483E2D74D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72" name="Straight Connector 529">
            <a:extLst>
              <a:ext uri="{FF2B5EF4-FFF2-40B4-BE49-F238E27FC236}">
                <a16:creationId xmlns:a16="http://schemas.microsoft.com/office/drawing/2014/main" id="{31DF1C50-4F40-09BA-E399-BE8263C05B2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73" name="Straight Connector 531">
            <a:extLst>
              <a:ext uri="{FF2B5EF4-FFF2-40B4-BE49-F238E27FC236}">
                <a16:creationId xmlns:a16="http://schemas.microsoft.com/office/drawing/2014/main" id="{B4EE99E2-56F6-A105-BD59-1667A0AE435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74" name="Straight Connector 533">
            <a:extLst>
              <a:ext uri="{FF2B5EF4-FFF2-40B4-BE49-F238E27FC236}">
                <a16:creationId xmlns:a16="http://schemas.microsoft.com/office/drawing/2014/main" id="{E0B0B5C2-DE6F-7615-A43D-C1A33A9890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75" name="Straight Connector 535">
            <a:extLst>
              <a:ext uri="{FF2B5EF4-FFF2-40B4-BE49-F238E27FC236}">
                <a16:creationId xmlns:a16="http://schemas.microsoft.com/office/drawing/2014/main" id="{52442B69-F3DB-30A2-FFD8-90204AFF897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76" name="Straight Connector 537">
            <a:extLst>
              <a:ext uri="{FF2B5EF4-FFF2-40B4-BE49-F238E27FC236}">
                <a16:creationId xmlns:a16="http://schemas.microsoft.com/office/drawing/2014/main" id="{01892A35-4176-480C-03B4-A57E73EA58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77" name="Group 1008">
          <a:extLst>
            <a:ext uri="{FF2B5EF4-FFF2-40B4-BE49-F238E27FC236}">
              <a16:creationId xmlns:a16="http://schemas.microsoft.com/office/drawing/2014/main" id="{E24543AA-E09F-44F1-8BCC-E4FF799833BD}"/>
            </a:ext>
          </a:extLst>
        </xdr:cNvPr>
        <xdr:cNvGrpSpPr>
          <a:grpSpLocks/>
        </xdr:cNvGrpSpPr>
      </xdr:nvGrpSpPr>
      <xdr:grpSpPr bwMode="auto">
        <a:xfrm>
          <a:off x="1897224" y="21098653"/>
          <a:ext cx="0" cy="108662"/>
          <a:chOff x="5475762" y="47760700"/>
          <a:chExt cx="314325" cy="230209"/>
        </a:xfrm>
      </xdr:grpSpPr>
      <xdr:cxnSp macro="">
        <xdr:nvCxnSpPr>
          <xdr:cNvPr id="2378" name="Straight Connector 2377">
            <a:extLst>
              <a:ext uri="{FF2B5EF4-FFF2-40B4-BE49-F238E27FC236}">
                <a16:creationId xmlns:a16="http://schemas.microsoft.com/office/drawing/2014/main" id="{D6933263-55CA-EBD0-AD76-F04DEA84682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79" name="Straight Connector 529">
            <a:extLst>
              <a:ext uri="{FF2B5EF4-FFF2-40B4-BE49-F238E27FC236}">
                <a16:creationId xmlns:a16="http://schemas.microsoft.com/office/drawing/2014/main" id="{49820331-9A20-3B59-D7EB-B6782794FDE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80" name="Straight Connector 531">
            <a:extLst>
              <a:ext uri="{FF2B5EF4-FFF2-40B4-BE49-F238E27FC236}">
                <a16:creationId xmlns:a16="http://schemas.microsoft.com/office/drawing/2014/main" id="{F497803B-EF9F-250F-EB50-2A5070D4D9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81" name="Straight Connector 533">
            <a:extLst>
              <a:ext uri="{FF2B5EF4-FFF2-40B4-BE49-F238E27FC236}">
                <a16:creationId xmlns:a16="http://schemas.microsoft.com/office/drawing/2014/main" id="{342416E5-92F9-C072-2B51-967E0F367FA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82" name="Straight Connector 535">
            <a:extLst>
              <a:ext uri="{FF2B5EF4-FFF2-40B4-BE49-F238E27FC236}">
                <a16:creationId xmlns:a16="http://schemas.microsoft.com/office/drawing/2014/main" id="{6403B254-6A81-735E-E46C-5580BEF954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83" name="Straight Connector 537">
            <a:extLst>
              <a:ext uri="{FF2B5EF4-FFF2-40B4-BE49-F238E27FC236}">
                <a16:creationId xmlns:a16="http://schemas.microsoft.com/office/drawing/2014/main" id="{8F450041-A525-8291-0DD3-4B4A1E15EE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84" name="Group 1008">
          <a:extLst>
            <a:ext uri="{FF2B5EF4-FFF2-40B4-BE49-F238E27FC236}">
              <a16:creationId xmlns:a16="http://schemas.microsoft.com/office/drawing/2014/main" id="{566CE278-3975-4E6B-AB09-3A3C609D996F}"/>
            </a:ext>
          </a:extLst>
        </xdr:cNvPr>
        <xdr:cNvGrpSpPr>
          <a:grpSpLocks/>
        </xdr:cNvGrpSpPr>
      </xdr:nvGrpSpPr>
      <xdr:grpSpPr bwMode="auto">
        <a:xfrm>
          <a:off x="1897224" y="21098653"/>
          <a:ext cx="0" cy="108662"/>
          <a:chOff x="5475762" y="47760700"/>
          <a:chExt cx="314325" cy="230209"/>
        </a:xfrm>
      </xdr:grpSpPr>
      <xdr:cxnSp macro="">
        <xdr:nvCxnSpPr>
          <xdr:cNvPr id="2385" name="Straight Connector 2384">
            <a:extLst>
              <a:ext uri="{FF2B5EF4-FFF2-40B4-BE49-F238E27FC236}">
                <a16:creationId xmlns:a16="http://schemas.microsoft.com/office/drawing/2014/main" id="{A04BBFA5-2426-569D-A334-547DF6F05A7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86" name="Straight Connector 529">
            <a:extLst>
              <a:ext uri="{FF2B5EF4-FFF2-40B4-BE49-F238E27FC236}">
                <a16:creationId xmlns:a16="http://schemas.microsoft.com/office/drawing/2014/main" id="{7A171FD3-C584-7A54-2200-051FA0C95ED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87" name="Straight Connector 531">
            <a:extLst>
              <a:ext uri="{FF2B5EF4-FFF2-40B4-BE49-F238E27FC236}">
                <a16:creationId xmlns:a16="http://schemas.microsoft.com/office/drawing/2014/main" id="{6C89A820-F756-5D54-2E6E-AD0F1DA469F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88" name="Straight Connector 533">
            <a:extLst>
              <a:ext uri="{FF2B5EF4-FFF2-40B4-BE49-F238E27FC236}">
                <a16:creationId xmlns:a16="http://schemas.microsoft.com/office/drawing/2014/main" id="{44A45BB7-526B-CE0A-4009-7CF246009C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89" name="Straight Connector 535">
            <a:extLst>
              <a:ext uri="{FF2B5EF4-FFF2-40B4-BE49-F238E27FC236}">
                <a16:creationId xmlns:a16="http://schemas.microsoft.com/office/drawing/2014/main" id="{666B767C-4F76-E244-EA5F-9E2E125B245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90" name="Straight Connector 537">
            <a:extLst>
              <a:ext uri="{FF2B5EF4-FFF2-40B4-BE49-F238E27FC236}">
                <a16:creationId xmlns:a16="http://schemas.microsoft.com/office/drawing/2014/main" id="{4DDCBFB9-F0B9-0EC8-145F-612880EBFCD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91" name="Group 1008">
          <a:extLst>
            <a:ext uri="{FF2B5EF4-FFF2-40B4-BE49-F238E27FC236}">
              <a16:creationId xmlns:a16="http://schemas.microsoft.com/office/drawing/2014/main" id="{AAD18E31-A2E8-47F6-850F-975844134F62}"/>
            </a:ext>
          </a:extLst>
        </xdr:cNvPr>
        <xdr:cNvGrpSpPr>
          <a:grpSpLocks/>
        </xdr:cNvGrpSpPr>
      </xdr:nvGrpSpPr>
      <xdr:grpSpPr bwMode="auto">
        <a:xfrm>
          <a:off x="1897224" y="21098653"/>
          <a:ext cx="0" cy="108662"/>
          <a:chOff x="5475762" y="47760700"/>
          <a:chExt cx="314325" cy="230209"/>
        </a:xfrm>
      </xdr:grpSpPr>
      <xdr:cxnSp macro="">
        <xdr:nvCxnSpPr>
          <xdr:cNvPr id="2392" name="Straight Connector 2391">
            <a:extLst>
              <a:ext uri="{FF2B5EF4-FFF2-40B4-BE49-F238E27FC236}">
                <a16:creationId xmlns:a16="http://schemas.microsoft.com/office/drawing/2014/main" id="{55C3F5FB-46BD-8086-7126-E88100887F0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93" name="Straight Connector 529">
            <a:extLst>
              <a:ext uri="{FF2B5EF4-FFF2-40B4-BE49-F238E27FC236}">
                <a16:creationId xmlns:a16="http://schemas.microsoft.com/office/drawing/2014/main" id="{AED7A2E7-39FC-CCC6-F04E-65173885366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94" name="Straight Connector 531">
            <a:extLst>
              <a:ext uri="{FF2B5EF4-FFF2-40B4-BE49-F238E27FC236}">
                <a16:creationId xmlns:a16="http://schemas.microsoft.com/office/drawing/2014/main" id="{35A7448B-43AB-9835-0EA6-8FF2A356909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95" name="Straight Connector 533">
            <a:extLst>
              <a:ext uri="{FF2B5EF4-FFF2-40B4-BE49-F238E27FC236}">
                <a16:creationId xmlns:a16="http://schemas.microsoft.com/office/drawing/2014/main" id="{EBC385B6-B040-E15E-D4B9-522C06CF5B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96" name="Straight Connector 535">
            <a:extLst>
              <a:ext uri="{FF2B5EF4-FFF2-40B4-BE49-F238E27FC236}">
                <a16:creationId xmlns:a16="http://schemas.microsoft.com/office/drawing/2014/main" id="{6D2DB26F-01C3-F0A4-8B56-2FE490128A2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97" name="Straight Connector 537">
            <a:extLst>
              <a:ext uri="{FF2B5EF4-FFF2-40B4-BE49-F238E27FC236}">
                <a16:creationId xmlns:a16="http://schemas.microsoft.com/office/drawing/2014/main" id="{874180E0-E9A0-7E9B-D78C-D69E669586E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98" name="Group 1008">
          <a:extLst>
            <a:ext uri="{FF2B5EF4-FFF2-40B4-BE49-F238E27FC236}">
              <a16:creationId xmlns:a16="http://schemas.microsoft.com/office/drawing/2014/main" id="{E0B09CFE-8C30-42EF-93B5-0675B05F4B31}"/>
            </a:ext>
          </a:extLst>
        </xdr:cNvPr>
        <xdr:cNvGrpSpPr>
          <a:grpSpLocks/>
        </xdr:cNvGrpSpPr>
      </xdr:nvGrpSpPr>
      <xdr:grpSpPr bwMode="auto">
        <a:xfrm>
          <a:off x="1897224" y="21098653"/>
          <a:ext cx="0" cy="108662"/>
          <a:chOff x="5475762" y="47760700"/>
          <a:chExt cx="314325" cy="230209"/>
        </a:xfrm>
      </xdr:grpSpPr>
      <xdr:cxnSp macro="">
        <xdr:nvCxnSpPr>
          <xdr:cNvPr id="2399" name="Straight Connector 2398">
            <a:extLst>
              <a:ext uri="{FF2B5EF4-FFF2-40B4-BE49-F238E27FC236}">
                <a16:creationId xmlns:a16="http://schemas.microsoft.com/office/drawing/2014/main" id="{6276D910-A8BE-7DBA-0AAE-48173EC9C2C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00" name="Straight Connector 529">
            <a:extLst>
              <a:ext uri="{FF2B5EF4-FFF2-40B4-BE49-F238E27FC236}">
                <a16:creationId xmlns:a16="http://schemas.microsoft.com/office/drawing/2014/main" id="{3BC1E017-0C6B-71C4-82AD-2465A73D367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01" name="Straight Connector 531">
            <a:extLst>
              <a:ext uri="{FF2B5EF4-FFF2-40B4-BE49-F238E27FC236}">
                <a16:creationId xmlns:a16="http://schemas.microsoft.com/office/drawing/2014/main" id="{34577228-2E35-B6BA-EC34-A8449342059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02" name="Straight Connector 533">
            <a:extLst>
              <a:ext uri="{FF2B5EF4-FFF2-40B4-BE49-F238E27FC236}">
                <a16:creationId xmlns:a16="http://schemas.microsoft.com/office/drawing/2014/main" id="{C922F8D6-FC5A-15C0-5C7B-0102EC8DE41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03" name="Straight Connector 535">
            <a:extLst>
              <a:ext uri="{FF2B5EF4-FFF2-40B4-BE49-F238E27FC236}">
                <a16:creationId xmlns:a16="http://schemas.microsoft.com/office/drawing/2014/main" id="{B62B0215-41F2-6CCE-1E2F-9B0F82BD45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04" name="Straight Connector 537">
            <a:extLst>
              <a:ext uri="{FF2B5EF4-FFF2-40B4-BE49-F238E27FC236}">
                <a16:creationId xmlns:a16="http://schemas.microsoft.com/office/drawing/2014/main" id="{B5DBE9B1-8EE6-9AE9-17EC-852B81D8BD2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405" name="Group 1008">
          <a:extLst>
            <a:ext uri="{FF2B5EF4-FFF2-40B4-BE49-F238E27FC236}">
              <a16:creationId xmlns:a16="http://schemas.microsoft.com/office/drawing/2014/main" id="{46615D8A-0D85-405D-89E4-6D36F9BBBC0E}"/>
            </a:ext>
          </a:extLst>
        </xdr:cNvPr>
        <xdr:cNvGrpSpPr>
          <a:grpSpLocks/>
        </xdr:cNvGrpSpPr>
      </xdr:nvGrpSpPr>
      <xdr:grpSpPr bwMode="auto">
        <a:xfrm>
          <a:off x="1897224" y="21098653"/>
          <a:ext cx="0" cy="108662"/>
          <a:chOff x="5475762" y="47760700"/>
          <a:chExt cx="314325" cy="230209"/>
        </a:xfrm>
      </xdr:grpSpPr>
      <xdr:cxnSp macro="">
        <xdr:nvCxnSpPr>
          <xdr:cNvPr id="2406" name="Straight Connector 2405">
            <a:extLst>
              <a:ext uri="{FF2B5EF4-FFF2-40B4-BE49-F238E27FC236}">
                <a16:creationId xmlns:a16="http://schemas.microsoft.com/office/drawing/2014/main" id="{B10C22BD-AF29-3DDF-19AD-6F43D4E00DD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07" name="Straight Connector 529">
            <a:extLst>
              <a:ext uri="{FF2B5EF4-FFF2-40B4-BE49-F238E27FC236}">
                <a16:creationId xmlns:a16="http://schemas.microsoft.com/office/drawing/2014/main" id="{6F6E982D-D5C3-413A-5AC0-EB16079572F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08" name="Straight Connector 531">
            <a:extLst>
              <a:ext uri="{FF2B5EF4-FFF2-40B4-BE49-F238E27FC236}">
                <a16:creationId xmlns:a16="http://schemas.microsoft.com/office/drawing/2014/main" id="{3EA783DF-39C1-C07F-4FD9-6C12A762DB8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09" name="Straight Connector 533">
            <a:extLst>
              <a:ext uri="{FF2B5EF4-FFF2-40B4-BE49-F238E27FC236}">
                <a16:creationId xmlns:a16="http://schemas.microsoft.com/office/drawing/2014/main" id="{E24F0C76-E9FD-0041-EB82-C1C3C4F34DF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10" name="Straight Connector 535">
            <a:extLst>
              <a:ext uri="{FF2B5EF4-FFF2-40B4-BE49-F238E27FC236}">
                <a16:creationId xmlns:a16="http://schemas.microsoft.com/office/drawing/2014/main" id="{046D59A5-D920-9B26-999D-C618E5EED35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11" name="Straight Connector 537">
            <a:extLst>
              <a:ext uri="{FF2B5EF4-FFF2-40B4-BE49-F238E27FC236}">
                <a16:creationId xmlns:a16="http://schemas.microsoft.com/office/drawing/2014/main" id="{8B9810FE-8B5B-D179-CD25-DB7D446E533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101</xdr:row>
      <xdr:rowOff>57150</xdr:rowOff>
    </xdr:from>
    <xdr:to>
      <xdr:col>17</xdr:col>
      <xdr:colOff>0</xdr:colOff>
      <xdr:row>103</xdr:row>
      <xdr:rowOff>0</xdr:rowOff>
    </xdr:to>
    <xdr:sp macro="" textlink="">
      <xdr:nvSpPr>
        <xdr:cNvPr id="2412" name="AutoShape 46">
          <a:extLst>
            <a:ext uri="{FF2B5EF4-FFF2-40B4-BE49-F238E27FC236}">
              <a16:creationId xmlns:a16="http://schemas.microsoft.com/office/drawing/2014/main" id="{7ADFA373-2AAE-40BE-8B5D-783A62A8A1F5}"/>
            </a:ext>
          </a:extLst>
        </xdr:cNvPr>
        <xdr:cNvSpPr>
          <a:spLocks noChangeArrowheads="1"/>
        </xdr:cNvSpPr>
      </xdr:nvSpPr>
      <xdr:spPr bwMode="auto">
        <a:xfrm>
          <a:off x="48958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101</xdr:row>
      <xdr:rowOff>57150</xdr:rowOff>
    </xdr:from>
    <xdr:to>
      <xdr:col>19</xdr:col>
      <xdr:colOff>0</xdr:colOff>
      <xdr:row>103</xdr:row>
      <xdr:rowOff>0</xdr:rowOff>
    </xdr:to>
    <xdr:sp macro="" textlink="">
      <xdr:nvSpPr>
        <xdr:cNvPr id="2413" name="AutoShape 46">
          <a:extLst>
            <a:ext uri="{FF2B5EF4-FFF2-40B4-BE49-F238E27FC236}">
              <a16:creationId xmlns:a16="http://schemas.microsoft.com/office/drawing/2014/main" id="{703CBE0E-142F-428A-B6E3-0062739DC2A2}"/>
            </a:ext>
          </a:extLst>
        </xdr:cNvPr>
        <xdr:cNvSpPr>
          <a:spLocks noChangeArrowheads="1"/>
        </xdr:cNvSpPr>
      </xdr:nvSpPr>
      <xdr:spPr bwMode="auto">
        <a:xfrm>
          <a:off x="54673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101</xdr:row>
      <xdr:rowOff>57150</xdr:rowOff>
    </xdr:from>
    <xdr:to>
      <xdr:col>21</xdr:col>
      <xdr:colOff>0</xdr:colOff>
      <xdr:row>103</xdr:row>
      <xdr:rowOff>0</xdr:rowOff>
    </xdr:to>
    <xdr:sp macro="" textlink="">
      <xdr:nvSpPr>
        <xdr:cNvPr id="2414" name="AutoShape 46">
          <a:extLst>
            <a:ext uri="{FF2B5EF4-FFF2-40B4-BE49-F238E27FC236}">
              <a16:creationId xmlns:a16="http://schemas.microsoft.com/office/drawing/2014/main" id="{F1D305B5-7175-4838-B0FA-98B9982B34C7}"/>
            </a:ext>
          </a:extLst>
        </xdr:cNvPr>
        <xdr:cNvSpPr>
          <a:spLocks noChangeArrowheads="1"/>
        </xdr:cNvSpPr>
      </xdr:nvSpPr>
      <xdr:spPr bwMode="auto">
        <a:xfrm>
          <a:off x="60388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101</xdr:row>
      <xdr:rowOff>57150</xdr:rowOff>
    </xdr:from>
    <xdr:to>
      <xdr:col>23</xdr:col>
      <xdr:colOff>0</xdr:colOff>
      <xdr:row>103</xdr:row>
      <xdr:rowOff>0</xdr:rowOff>
    </xdr:to>
    <xdr:sp macro="" textlink="">
      <xdr:nvSpPr>
        <xdr:cNvPr id="2415" name="AutoShape 46">
          <a:extLst>
            <a:ext uri="{FF2B5EF4-FFF2-40B4-BE49-F238E27FC236}">
              <a16:creationId xmlns:a16="http://schemas.microsoft.com/office/drawing/2014/main" id="{7C8E064A-3548-4410-93C5-E4E7EA1D9A05}"/>
            </a:ext>
          </a:extLst>
        </xdr:cNvPr>
        <xdr:cNvSpPr>
          <a:spLocks noChangeArrowheads="1"/>
        </xdr:cNvSpPr>
      </xdr:nvSpPr>
      <xdr:spPr bwMode="auto">
        <a:xfrm>
          <a:off x="66103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101</xdr:row>
      <xdr:rowOff>57150</xdr:rowOff>
    </xdr:from>
    <xdr:to>
      <xdr:col>25</xdr:col>
      <xdr:colOff>0</xdr:colOff>
      <xdr:row>103</xdr:row>
      <xdr:rowOff>0</xdr:rowOff>
    </xdr:to>
    <xdr:sp macro="" textlink="">
      <xdr:nvSpPr>
        <xdr:cNvPr id="2416" name="AutoShape 46">
          <a:extLst>
            <a:ext uri="{FF2B5EF4-FFF2-40B4-BE49-F238E27FC236}">
              <a16:creationId xmlns:a16="http://schemas.microsoft.com/office/drawing/2014/main" id="{AFBDA256-0E63-400D-90E8-AA5675CD639D}"/>
            </a:ext>
          </a:extLst>
        </xdr:cNvPr>
        <xdr:cNvSpPr>
          <a:spLocks noChangeArrowheads="1"/>
        </xdr:cNvSpPr>
      </xdr:nvSpPr>
      <xdr:spPr bwMode="auto">
        <a:xfrm>
          <a:off x="71818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25</xdr:col>
      <xdr:colOff>288635</xdr:colOff>
      <xdr:row>101</xdr:row>
      <xdr:rowOff>47529</xdr:rowOff>
    </xdr:from>
    <xdr:to>
      <xdr:col>26</xdr:col>
      <xdr:colOff>346363</xdr:colOff>
      <xdr:row>102</xdr:row>
      <xdr:rowOff>182804</xdr:rowOff>
    </xdr:to>
    <xdr:sp macro="" textlink="">
      <xdr:nvSpPr>
        <xdr:cNvPr id="2417" name="AutoShape 46">
          <a:extLst>
            <a:ext uri="{FF2B5EF4-FFF2-40B4-BE49-F238E27FC236}">
              <a16:creationId xmlns:a16="http://schemas.microsoft.com/office/drawing/2014/main" id="{5C279D48-3A60-4D75-A957-407C3820A545}"/>
            </a:ext>
          </a:extLst>
        </xdr:cNvPr>
        <xdr:cNvSpPr>
          <a:spLocks noChangeArrowheads="1"/>
        </xdr:cNvSpPr>
      </xdr:nvSpPr>
      <xdr:spPr bwMode="auto">
        <a:xfrm>
          <a:off x="8178029" y="20280938"/>
          <a:ext cx="346364" cy="327699"/>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101</xdr:row>
      <xdr:rowOff>57150</xdr:rowOff>
    </xdr:from>
    <xdr:to>
      <xdr:col>29</xdr:col>
      <xdr:colOff>0</xdr:colOff>
      <xdr:row>103</xdr:row>
      <xdr:rowOff>0</xdr:rowOff>
    </xdr:to>
    <xdr:sp macro="" textlink="">
      <xdr:nvSpPr>
        <xdr:cNvPr id="2418" name="AutoShape 46">
          <a:extLst>
            <a:ext uri="{FF2B5EF4-FFF2-40B4-BE49-F238E27FC236}">
              <a16:creationId xmlns:a16="http://schemas.microsoft.com/office/drawing/2014/main" id="{45116576-967B-4E8E-96AB-97BCA4717D1B}"/>
            </a:ext>
          </a:extLst>
        </xdr:cNvPr>
        <xdr:cNvSpPr>
          <a:spLocks noChangeArrowheads="1"/>
        </xdr:cNvSpPr>
      </xdr:nvSpPr>
      <xdr:spPr bwMode="auto">
        <a:xfrm>
          <a:off x="8382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101</xdr:row>
      <xdr:rowOff>57150</xdr:rowOff>
    </xdr:from>
    <xdr:to>
      <xdr:col>31</xdr:col>
      <xdr:colOff>0</xdr:colOff>
      <xdr:row>103</xdr:row>
      <xdr:rowOff>0</xdr:rowOff>
    </xdr:to>
    <xdr:sp macro="" textlink="">
      <xdr:nvSpPr>
        <xdr:cNvPr id="2419" name="AutoShape 46">
          <a:extLst>
            <a:ext uri="{FF2B5EF4-FFF2-40B4-BE49-F238E27FC236}">
              <a16:creationId xmlns:a16="http://schemas.microsoft.com/office/drawing/2014/main" id="{0F256806-7BA4-4CFE-B732-7C1A2E6D493B}"/>
            </a:ext>
          </a:extLst>
        </xdr:cNvPr>
        <xdr:cNvSpPr>
          <a:spLocks noChangeArrowheads="1"/>
        </xdr:cNvSpPr>
      </xdr:nvSpPr>
      <xdr:spPr bwMode="auto">
        <a:xfrm>
          <a:off x="89535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101</xdr:row>
      <xdr:rowOff>57150</xdr:rowOff>
    </xdr:from>
    <xdr:to>
      <xdr:col>33</xdr:col>
      <xdr:colOff>0</xdr:colOff>
      <xdr:row>103</xdr:row>
      <xdr:rowOff>0</xdr:rowOff>
    </xdr:to>
    <xdr:sp macro="" textlink="">
      <xdr:nvSpPr>
        <xdr:cNvPr id="2420" name="AutoShape 46">
          <a:extLst>
            <a:ext uri="{FF2B5EF4-FFF2-40B4-BE49-F238E27FC236}">
              <a16:creationId xmlns:a16="http://schemas.microsoft.com/office/drawing/2014/main" id="{385DCB88-C1E3-43F5-92F5-D59115F14ED1}"/>
            </a:ext>
          </a:extLst>
        </xdr:cNvPr>
        <xdr:cNvSpPr>
          <a:spLocks noChangeArrowheads="1"/>
        </xdr:cNvSpPr>
      </xdr:nvSpPr>
      <xdr:spPr bwMode="auto">
        <a:xfrm>
          <a:off x="9525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101</xdr:row>
      <xdr:rowOff>57150</xdr:rowOff>
    </xdr:from>
    <xdr:to>
      <xdr:col>35</xdr:col>
      <xdr:colOff>0</xdr:colOff>
      <xdr:row>103</xdr:row>
      <xdr:rowOff>0</xdr:rowOff>
    </xdr:to>
    <xdr:sp macro="" textlink="">
      <xdr:nvSpPr>
        <xdr:cNvPr id="2421" name="AutoShape 46">
          <a:extLst>
            <a:ext uri="{FF2B5EF4-FFF2-40B4-BE49-F238E27FC236}">
              <a16:creationId xmlns:a16="http://schemas.microsoft.com/office/drawing/2014/main" id="{21F7988C-F5E1-4284-B006-7575ADD9B8E4}"/>
            </a:ext>
          </a:extLst>
        </xdr:cNvPr>
        <xdr:cNvSpPr>
          <a:spLocks noChangeArrowheads="1"/>
        </xdr:cNvSpPr>
      </xdr:nvSpPr>
      <xdr:spPr bwMode="auto">
        <a:xfrm>
          <a:off x="100965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101</xdr:row>
      <xdr:rowOff>57150</xdr:rowOff>
    </xdr:from>
    <xdr:to>
      <xdr:col>37</xdr:col>
      <xdr:colOff>0</xdr:colOff>
      <xdr:row>103</xdr:row>
      <xdr:rowOff>0</xdr:rowOff>
    </xdr:to>
    <xdr:sp macro="" textlink="">
      <xdr:nvSpPr>
        <xdr:cNvPr id="2422" name="AutoShape 46">
          <a:extLst>
            <a:ext uri="{FF2B5EF4-FFF2-40B4-BE49-F238E27FC236}">
              <a16:creationId xmlns:a16="http://schemas.microsoft.com/office/drawing/2014/main" id="{92093A0E-EDC2-4A37-8B54-A17D1507CFC7}"/>
            </a:ext>
          </a:extLst>
        </xdr:cNvPr>
        <xdr:cNvSpPr>
          <a:spLocks noChangeArrowheads="1"/>
        </xdr:cNvSpPr>
      </xdr:nvSpPr>
      <xdr:spPr bwMode="auto">
        <a:xfrm>
          <a:off x="10668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101</xdr:row>
      <xdr:rowOff>57150</xdr:rowOff>
    </xdr:from>
    <xdr:to>
      <xdr:col>39</xdr:col>
      <xdr:colOff>0</xdr:colOff>
      <xdr:row>103</xdr:row>
      <xdr:rowOff>0</xdr:rowOff>
    </xdr:to>
    <xdr:sp macro="" textlink="">
      <xdr:nvSpPr>
        <xdr:cNvPr id="2423" name="AutoShape 46">
          <a:extLst>
            <a:ext uri="{FF2B5EF4-FFF2-40B4-BE49-F238E27FC236}">
              <a16:creationId xmlns:a16="http://schemas.microsoft.com/office/drawing/2014/main" id="{96B24CEC-D934-45AF-A6A7-2977A45C43D9}"/>
            </a:ext>
          </a:extLst>
        </xdr:cNvPr>
        <xdr:cNvSpPr>
          <a:spLocks noChangeArrowheads="1"/>
        </xdr:cNvSpPr>
      </xdr:nvSpPr>
      <xdr:spPr bwMode="auto">
        <a:xfrm>
          <a:off x="112395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101</xdr:row>
      <xdr:rowOff>57150</xdr:rowOff>
    </xdr:from>
    <xdr:to>
      <xdr:col>41</xdr:col>
      <xdr:colOff>0</xdr:colOff>
      <xdr:row>103</xdr:row>
      <xdr:rowOff>0</xdr:rowOff>
    </xdr:to>
    <xdr:sp macro="" textlink="">
      <xdr:nvSpPr>
        <xdr:cNvPr id="2424" name="AutoShape 46">
          <a:extLst>
            <a:ext uri="{FF2B5EF4-FFF2-40B4-BE49-F238E27FC236}">
              <a16:creationId xmlns:a16="http://schemas.microsoft.com/office/drawing/2014/main" id="{AF52B916-33F0-48B0-8ECE-938DA537CA9D}"/>
            </a:ext>
          </a:extLst>
        </xdr:cNvPr>
        <xdr:cNvSpPr>
          <a:spLocks noChangeArrowheads="1"/>
        </xdr:cNvSpPr>
      </xdr:nvSpPr>
      <xdr:spPr bwMode="auto">
        <a:xfrm>
          <a:off x="11811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101</xdr:row>
      <xdr:rowOff>57150</xdr:rowOff>
    </xdr:from>
    <xdr:to>
      <xdr:col>43</xdr:col>
      <xdr:colOff>0</xdr:colOff>
      <xdr:row>103</xdr:row>
      <xdr:rowOff>0</xdr:rowOff>
    </xdr:to>
    <xdr:sp macro="" textlink="">
      <xdr:nvSpPr>
        <xdr:cNvPr id="2425" name="AutoShape 46">
          <a:extLst>
            <a:ext uri="{FF2B5EF4-FFF2-40B4-BE49-F238E27FC236}">
              <a16:creationId xmlns:a16="http://schemas.microsoft.com/office/drawing/2014/main" id="{29BAD7FF-6D37-4534-A319-2F4B2AC5B10D}"/>
            </a:ext>
          </a:extLst>
        </xdr:cNvPr>
        <xdr:cNvSpPr>
          <a:spLocks noChangeArrowheads="1"/>
        </xdr:cNvSpPr>
      </xdr:nvSpPr>
      <xdr:spPr bwMode="auto">
        <a:xfrm>
          <a:off x="12382500" y="19345275"/>
          <a:ext cx="285750" cy="323850"/>
        </a:xfrm>
        <a:prstGeom prst="triangle">
          <a:avLst>
            <a:gd name="adj" fmla="val 50000"/>
          </a:avLst>
        </a:prstGeom>
        <a:solidFill>
          <a:srgbClr val="C00000"/>
        </a:solidFill>
        <a:ln w="9525">
          <a:solidFill>
            <a:srgbClr val="000000"/>
          </a:solidFill>
          <a:miter lim="800000"/>
          <a:headEnd/>
          <a:tailEnd/>
        </a:ln>
      </xdr:spPr>
    </xdr:sp>
    <xdr:clientData/>
  </xdr:twoCellAnchor>
  <xdr:twoCellAnchor>
    <xdr:from>
      <xdr:col>44</xdr:col>
      <xdr:colOff>0</xdr:colOff>
      <xdr:row>101</xdr:row>
      <xdr:rowOff>57150</xdr:rowOff>
    </xdr:from>
    <xdr:to>
      <xdr:col>45</xdr:col>
      <xdr:colOff>0</xdr:colOff>
      <xdr:row>103</xdr:row>
      <xdr:rowOff>0</xdr:rowOff>
    </xdr:to>
    <xdr:sp macro="" textlink="">
      <xdr:nvSpPr>
        <xdr:cNvPr id="2426" name="AutoShape 46">
          <a:extLst>
            <a:ext uri="{FF2B5EF4-FFF2-40B4-BE49-F238E27FC236}">
              <a16:creationId xmlns:a16="http://schemas.microsoft.com/office/drawing/2014/main" id="{FDA56C72-4F2C-47E1-9A34-65C3F1CD2627}"/>
            </a:ext>
          </a:extLst>
        </xdr:cNvPr>
        <xdr:cNvSpPr>
          <a:spLocks noChangeArrowheads="1"/>
        </xdr:cNvSpPr>
      </xdr:nvSpPr>
      <xdr:spPr bwMode="auto">
        <a:xfrm>
          <a:off x="12954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101</xdr:row>
      <xdr:rowOff>57150</xdr:rowOff>
    </xdr:from>
    <xdr:to>
      <xdr:col>11</xdr:col>
      <xdr:colOff>0</xdr:colOff>
      <xdr:row>103</xdr:row>
      <xdr:rowOff>0</xdr:rowOff>
    </xdr:to>
    <xdr:sp macro="" textlink="">
      <xdr:nvSpPr>
        <xdr:cNvPr id="2427" name="AutoShape 46">
          <a:extLst>
            <a:ext uri="{FF2B5EF4-FFF2-40B4-BE49-F238E27FC236}">
              <a16:creationId xmlns:a16="http://schemas.microsoft.com/office/drawing/2014/main" id="{C5DEB9B0-8886-4C85-B83B-489A9FA383FA}"/>
            </a:ext>
          </a:extLst>
        </xdr:cNvPr>
        <xdr:cNvSpPr>
          <a:spLocks noChangeArrowheads="1"/>
        </xdr:cNvSpPr>
      </xdr:nvSpPr>
      <xdr:spPr bwMode="auto">
        <a:xfrm>
          <a:off x="31813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101</xdr:row>
      <xdr:rowOff>57150</xdr:rowOff>
    </xdr:from>
    <xdr:to>
      <xdr:col>13</xdr:col>
      <xdr:colOff>0</xdr:colOff>
      <xdr:row>103</xdr:row>
      <xdr:rowOff>0</xdr:rowOff>
    </xdr:to>
    <xdr:sp macro="" textlink="">
      <xdr:nvSpPr>
        <xdr:cNvPr id="2428" name="AutoShape 46">
          <a:extLst>
            <a:ext uri="{FF2B5EF4-FFF2-40B4-BE49-F238E27FC236}">
              <a16:creationId xmlns:a16="http://schemas.microsoft.com/office/drawing/2014/main" id="{8D048CD8-7EEF-439F-890F-1660153F8195}"/>
            </a:ext>
          </a:extLst>
        </xdr:cNvPr>
        <xdr:cNvSpPr>
          <a:spLocks noChangeArrowheads="1"/>
        </xdr:cNvSpPr>
      </xdr:nvSpPr>
      <xdr:spPr bwMode="auto">
        <a:xfrm>
          <a:off x="37528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101</xdr:row>
      <xdr:rowOff>57150</xdr:rowOff>
    </xdr:from>
    <xdr:to>
      <xdr:col>15</xdr:col>
      <xdr:colOff>0</xdr:colOff>
      <xdr:row>103</xdr:row>
      <xdr:rowOff>0</xdr:rowOff>
    </xdr:to>
    <xdr:sp macro="" textlink="">
      <xdr:nvSpPr>
        <xdr:cNvPr id="2429" name="AutoShape 46">
          <a:extLst>
            <a:ext uri="{FF2B5EF4-FFF2-40B4-BE49-F238E27FC236}">
              <a16:creationId xmlns:a16="http://schemas.microsoft.com/office/drawing/2014/main" id="{95EA071C-04BD-4010-802E-BF2E6E99EDE8}"/>
            </a:ext>
          </a:extLst>
        </xdr:cNvPr>
        <xdr:cNvSpPr>
          <a:spLocks noChangeArrowheads="1"/>
        </xdr:cNvSpPr>
      </xdr:nvSpPr>
      <xdr:spPr bwMode="auto">
        <a:xfrm>
          <a:off x="43243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101</xdr:row>
      <xdr:rowOff>57150</xdr:rowOff>
    </xdr:from>
    <xdr:to>
      <xdr:col>9</xdr:col>
      <xdr:colOff>0</xdr:colOff>
      <xdr:row>103</xdr:row>
      <xdr:rowOff>0</xdr:rowOff>
    </xdr:to>
    <xdr:sp macro="" textlink="">
      <xdr:nvSpPr>
        <xdr:cNvPr id="2430" name="AutoShape 46">
          <a:extLst>
            <a:ext uri="{FF2B5EF4-FFF2-40B4-BE49-F238E27FC236}">
              <a16:creationId xmlns:a16="http://schemas.microsoft.com/office/drawing/2014/main" id="{07A1BD05-904C-4735-B571-C69405FB9703}"/>
            </a:ext>
          </a:extLst>
        </xdr:cNvPr>
        <xdr:cNvSpPr>
          <a:spLocks noChangeArrowheads="1"/>
        </xdr:cNvSpPr>
      </xdr:nvSpPr>
      <xdr:spPr bwMode="auto">
        <a:xfrm>
          <a:off x="2409825" y="19345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101</xdr:row>
      <xdr:rowOff>57150</xdr:rowOff>
    </xdr:from>
    <xdr:to>
      <xdr:col>7</xdr:col>
      <xdr:colOff>0</xdr:colOff>
      <xdr:row>103</xdr:row>
      <xdr:rowOff>0</xdr:rowOff>
    </xdr:to>
    <xdr:sp macro="" textlink="">
      <xdr:nvSpPr>
        <xdr:cNvPr id="2431" name="AutoShape 46">
          <a:extLst>
            <a:ext uri="{FF2B5EF4-FFF2-40B4-BE49-F238E27FC236}">
              <a16:creationId xmlns:a16="http://schemas.microsoft.com/office/drawing/2014/main" id="{0FFF7C0B-2B44-4164-9B4E-90542B978F94}"/>
            </a:ext>
          </a:extLst>
        </xdr:cNvPr>
        <xdr:cNvSpPr>
          <a:spLocks noChangeArrowheads="1"/>
        </xdr:cNvSpPr>
      </xdr:nvSpPr>
      <xdr:spPr bwMode="auto">
        <a:xfrm>
          <a:off x="1819275" y="19345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101</xdr:row>
      <xdr:rowOff>57150</xdr:rowOff>
    </xdr:from>
    <xdr:to>
      <xdr:col>5</xdr:col>
      <xdr:colOff>0</xdr:colOff>
      <xdr:row>103</xdr:row>
      <xdr:rowOff>0</xdr:rowOff>
    </xdr:to>
    <xdr:sp macro="" textlink="">
      <xdr:nvSpPr>
        <xdr:cNvPr id="2432" name="AutoShape 46">
          <a:extLst>
            <a:ext uri="{FF2B5EF4-FFF2-40B4-BE49-F238E27FC236}">
              <a16:creationId xmlns:a16="http://schemas.microsoft.com/office/drawing/2014/main" id="{29ECE772-FDD1-485C-A749-B24AA58A73FB}"/>
            </a:ext>
          </a:extLst>
        </xdr:cNvPr>
        <xdr:cNvSpPr>
          <a:spLocks noChangeArrowheads="1"/>
        </xdr:cNvSpPr>
      </xdr:nvSpPr>
      <xdr:spPr bwMode="auto">
        <a:xfrm>
          <a:off x="1095375" y="19345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112</xdr:row>
      <xdr:rowOff>104775</xdr:rowOff>
    </xdr:from>
    <xdr:to>
      <xdr:col>6</xdr:col>
      <xdr:colOff>0</xdr:colOff>
      <xdr:row>113</xdr:row>
      <xdr:rowOff>19050</xdr:rowOff>
    </xdr:to>
    <xdr:grpSp>
      <xdr:nvGrpSpPr>
        <xdr:cNvPr id="2433" name="Group 1008">
          <a:extLst>
            <a:ext uri="{FF2B5EF4-FFF2-40B4-BE49-F238E27FC236}">
              <a16:creationId xmlns:a16="http://schemas.microsoft.com/office/drawing/2014/main" id="{57252D3A-806C-4DD8-BA28-BB9736095C98}"/>
            </a:ext>
          </a:extLst>
        </xdr:cNvPr>
        <xdr:cNvGrpSpPr>
          <a:grpSpLocks/>
        </xdr:cNvGrpSpPr>
      </xdr:nvGrpSpPr>
      <xdr:grpSpPr bwMode="auto">
        <a:xfrm>
          <a:off x="1897224" y="22708183"/>
          <a:ext cx="0" cy="108663"/>
          <a:chOff x="5475762" y="47760700"/>
          <a:chExt cx="314325" cy="230209"/>
        </a:xfrm>
      </xdr:grpSpPr>
      <xdr:cxnSp macro="">
        <xdr:nvCxnSpPr>
          <xdr:cNvPr id="2434" name="Straight Connector 2433">
            <a:extLst>
              <a:ext uri="{FF2B5EF4-FFF2-40B4-BE49-F238E27FC236}">
                <a16:creationId xmlns:a16="http://schemas.microsoft.com/office/drawing/2014/main" id="{90E32177-C185-1E2D-18A7-E4052F30F9C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35" name="Straight Connector 529">
            <a:extLst>
              <a:ext uri="{FF2B5EF4-FFF2-40B4-BE49-F238E27FC236}">
                <a16:creationId xmlns:a16="http://schemas.microsoft.com/office/drawing/2014/main" id="{00767584-5E7D-F996-0254-BF72002588F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36" name="Straight Connector 531">
            <a:extLst>
              <a:ext uri="{FF2B5EF4-FFF2-40B4-BE49-F238E27FC236}">
                <a16:creationId xmlns:a16="http://schemas.microsoft.com/office/drawing/2014/main" id="{BD52AE45-9FC2-41C0-5A4D-421699168CD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37" name="Straight Connector 533">
            <a:extLst>
              <a:ext uri="{FF2B5EF4-FFF2-40B4-BE49-F238E27FC236}">
                <a16:creationId xmlns:a16="http://schemas.microsoft.com/office/drawing/2014/main" id="{73534EB5-D963-D829-BD75-83EA6ECF7EF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38" name="Straight Connector 535">
            <a:extLst>
              <a:ext uri="{FF2B5EF4-FFF2-40B4-BE49-F238E27FC236}">
                <a16:creationId xmlns:a16="http://schemas.microsoft.com/office/drawing/2014/main" id="{70CB32A3-0DFE-C51C-EA2F-414C1BE3640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39" name="Straight Connector 537">
            <a:extLst>
              <a:ext uri="{FF2B5EF4-FFF2-40B4-BE49-F238E27FC236}">
                <a16:creationId xmlns:a16="http://schemas.microsoft.com/office/drawing/2014/main" id="{761741EC-F5C6-C131-F238-E78EB1FBB82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40" name="Group 1008">
          <a:extLst>
            <a:ext uri="{FF2B5EF4-FFF2-40B4-BE49-F238E27FC236}">
              <a16:creationId xmlns:a16="http://schemas.microsoft.com/office/drawing/2014/main" id="{6FDB2C5D-666A-4DF2-8697-8B342480AEDF}"/>
            </a:ext>
          </a:extLst>
        </xdr:cNvPr>
        <xdr:cNvGrpSpPr>
          <a:grpSpLocks/>
        </xdr:cNvGrpSpPr>
      </xdr:nvGrpSpPr>
      <xdr:grpSpPr bwMode="auto">
        <a:xfrm>
          <a:off x="1897224" y="22708183"/>
          <a:ext cx="0" cy="108663"/>
          <a:chOff x="5475762" y="47760700"/>
          <a:chExt cx="314325" cy="230209"/>
        </a:xfrm>
      </xdr:grpSpPr>
      <xdr:cxnSp macro="">
        <xdr:nvCxnSpPr>
          <xdr:cNvPr id="2441" name="Straight Connector 2440">
            <a:extLst>
              <a:ext uri="{FF2B5EF4-FFF2-40B4-BE49-F238E27FC236}">
                <a16:creationId xmlns:a16="http://schemas.microsoft.com/office/drawing/2014/main" id="{C1F6B17C-5126-4F8D-6D0F-8464C577934B}"/>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42" name="Straight Connector 529">
            <a:extLst>
              <a:ext uri="{FF2B5EF4-FFF2-40B4-BE49-F238E27FC236}">
                <a16:creationId xmlns:a16="http://schemas.microsoft.com/office/drawing/2014/main" id="{39ABDEC3-B42D-78D7-2662-FEA23A0A530E}"/>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443" name="Straight Connector 531">
            <a:extLst>
              <a:ext uri="{FF2B5EF4-FFF2-40B4-BE49-F238E27FC236}">
                <a16:creationId xmlns:a16="http://schemas.microsoft.com/office/drawing/2014/main" id="{8E999581-1C54-91E5-DE5A-EA044C1A2AA7}"/>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444" name="Straight Connector 533">
            <a:extLst>
              <a:ext uri="{FF2B5EF4-FFF2-40B4-BE49-F238E27FC236}">
                <a16:creationId xmlns:a16="http://schemas.microsoft.com/office/drawing/2014/main" id="{22AC0D5A-EC6B-4BAA-BF83-D12EFDFB316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445" name="Straight Connector 535">
            <a:extLst>
              <a:ext uri="{FF2B5EF4-FFF2-40B4-BE49-F238E27FC236}">
                <a16:creationId xmlns:a16="http://schemas.microsoft.com/office/drawing/2014/main" id="{83322ECE-0CCD-B19B-8DAF-8F309368417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446" name="Straight Connector 537">
            <a:extLst>
              <a:ext uri="{FF2B5EF4-FFF2-40B4-BE49-F238E27FC236}">
                <a16:creationId xmlns:a16="http://schemas.microsoft.com/office/drawing/2014/main" id="{76B3D286-7413-225C-E5BE-9C6ED221A22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133350</xdr:rowOff>
    </xdr:from>
    <xdr:to>
      <xdr:col>6</xdr:col>
      <xdr:colOff>0</xdr:colOff>
      <xdr:row>113</xdr:row>
      <xdr:rowOff>47625</xdr:rowOff>
    </xdr:to>
    <xdr:grpSp>
      <xdr:nvGrpSpPr>
        <xdr:cNvPr id="2447" name="Group 1008">
          <a:extLst>
            <a:ext uri="{FF2B5EF4-FFF2-40B4-BE49-F238E27FC236}">
              <a16:creationId xmlns:a16="http://schemas.microsoft.com/office/drawing/2014/main" id="{E4E2CA3D-B991-479A-BF7D-24AD0A0CA12B}"/>
            </a:ext>
          </a:extLst>
        </xdr:cNvPr>
        <xdr:cNvGrpSpPr>
          <a:grpSpLocks/>
        </xdr:cNvGrpSpPr>
      </xdr:nvGrpSpPr>
      <xdr:grpSpPr bwMode="auto">
        <a:xfrm>
          <a:off x="1897224" y="22736758"/>
          <a:ext cx="0" cy="108663"/>
          <a:chOff x="5475762" y="47760700"/>
          <a:chExt cx="314325" cy="230209"/>
        </a:xfrm>
      </xdr:grpSpPr>
      <xdr:cxnSp macro="">
        <xdr:nvCxnSpPr>
          <xdr:cNvPr id="2448" name="Straight Connector 2447">
            <a:extLst>
              <a:ext uri="{FF2B5EF4-FFF2-40B4-BE49-F238E27FC236}">
                <a16:creationId xmlns:a16="http://schemas.microsoft.com/office/drawing/2014/main" id="{DB7E278B-0B62-BF96-E17E-FB184233466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49" name="Straight Connector 529">
            <a:extLst>
              <a:ext uri="{FF2B5EF4-FFF2-40B4-BE49-F238E27FC236}">
                <a16:creationId xmlns:a16="http://schemas.microsoft.com/office/drawing/2014/main" id="{94795F73-4035-0555-A559-51C22A32C997}"/>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450" name="Straight Connector 531">
            <a:extLst>
              <a:ext uri="{FF2B5EF4-FFF2-40B4-BE49-F238E27FC236}">
                <a16:creationId xmlns:a16="http://schemas.microsoft.com/office/drawing/2014/main" id="{EF9395DE-8B03-597F-7750-05F6C295DC3C}"/>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451" name="Straight Connector 533">
            <a:extLst>
              <a:ext uri="{FF2B5EF4-FFF2-40B4-BE49-F238E27FC236}">
                <a16:creationId xmlns:a16="http://schemas.microsoft.com/office/drawing/2014/main" id="{1A6E6060-8C03-5868-D3CB-7D5F466BDD79}"/>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452" name="Straight Connector 535">
            <a:extLst>
              <a:ext uri="{FF2B5EF4-FFF2-40B4-BE49-F238E27FC236}">
                <a16:creationId xmlns:a16="http://schemas.microsoft.com/office/drawing/2014/main" id="{FBB2E5A6-A137-84FF-ABCA-50AB568B985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453" name="Straight Connector 537">
            <a:extLst>
              <a:ext uri="{FF2B5EF4-FFF2-40B4-BE49-F238E27FC236}">
                <a16:creationId xmlns:a16="http://schemas.microsoft.com/office/drawing/2014/main" id="{F050E10E-F116-F554-D9C4-F65B2CBF0B03}"/>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133350</xdr:rowOff>
    </xdr:from>
    <xdr:to>
      <xdr:col>6</xdr:col>
      <xdr:colOff>0</xdr:colOff>
      <xdr:row>113</xdr:row>
      <xdr:rowOff>57150</xdr:rowOff>
    </xdr:to>
    <xdr:grpSp>
      <xdr:nvGrpSpPr>
        <xdr:cNvPr id="2454" name="Group 1008">
          <a:extLst>
            <a:ext uri="{FF2B5EF4-FFF2-40B4-BE49-F238E27FC236}">
              <a16:creationId xmlns:a16="http://schemas.microsoft.com/office/drawing/2014/main" id="{BA88D2F1-260B-4C02-8972-96E8D3716B7B}"/>
            </a:ext>
          </a:extLst>
        </xdr:cNvPr>
        <xdr:cNvGrpSpPr>
          <a:grpSpLocks/>
        </xdr:cNvGrpSpPr>
      </xdr:nvGrpSpPr>
      <xdr:grpSpPr bwMode="auto">
        <a:xfrm>
          <a:off x="1897224" y="22736758"/>
          <a:ext cx="0" cy="118188"/>
          <a:chOff x="5475762" y="47760700"/>
          <a:chExt cx="314325" cy="230209"/>
        </a:xfrm>
      </xdr:grpSpPr>
      <xdr:cxnSp macro="">
        <xdr:nvCxnSpPr>
          <xdr:cNvPr id="2455" name="Straight Connector 2454">
            <a:extLst>
              <a:ext uri="{FF2B5EF4-FFF2-40B4-BE49-F238E27FC236}">
                <a16:creationId xmlns:a16="http://schemas.microsoft.com/office/drawing/2014/main" id="{E66D5374-789C-2B8D-98B6-63CF545D4B3D}"/>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56" name="Straight Connector 529">
            <a:extLst>
              <a:ext uri="{FF2B5EF4-FFF2-40B4-BE49-F238E27FC236}">
                <a16:creationId xmlns:a16="http://schemas.microsoft.com/office/drawing/2014/main" id="{B0F2C3A7-8555-8192-F3E7-2632FA22FDC0}"/>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457" name="Straight Connector 531">
            <a:extLst>
              <a:ext uri="{FF2B5EF4-FFF2-40B4-BE49-F238E27FC236}">
                <a16:creationId xmlns:a16="http://schemas.microsoft.com/office/drawing/2014/main" id="{36CF08D7-52E9-2648-88D4-BF0850219DC8}"/>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458" name="Straight Connector 533">
            <a:extLst>
              <a:ext uri="{FF2B5EF4-FFF2-40B4-BE49-F238E27FC236}">
                <a16:creationId xmlns:a16="http://schemas.microsoft.com/office/drawing/2014/main" id="{B3A13714-C603-415C-6208-EAEF9551CF63}"/>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459" name="Straight Connector 535">
            <a:extLst>
              <a:ext uri="{FF2B5EF4-FFF2-40B4-BE49-F238E27FC236}">
                <a16:creationId xmlns:a16="http://schemas.microsoft.com/office/drawing/2014/main" id="{138C01EA-4B5A-CC12-0060-CFB6EA43E148}"/>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460" name="Straight Connector 537">
            <a:extLst>
              <a:ext uri="{FF2B5EF4-FFF2-40B4-BE49-F238E27FC236}">
                <a16:creationId xmlns:a16="http://schemas.microsoft.com/office/drawing/2014/main" id="{BF9E4353-A809-DF7D-DACD-703B689CE3F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61" name="Group 1008">
          <a:extLst>
            <a:ext uri="{FF2B5EF4-FFF2-40B4-BE49-F238E27FC236}">
              <a16:creationId xmlns:a16="http://schemas.microsoft.com/office/drawing/2014/main" id="{C94C0FF3-7254-42F7-9BBB-B3D7229D9DC5}"/>
            </a:ext>
          </a:extLst>
        </xdr:cNvPr>
        <xdr:cNvGrpSpPr>
          <a:grpSpLocks/>
        </xdr:cNvGrpSpPr>
      </xdr:nvGrpSpPr>
      <xdr:grpSpPr bwMode="auto">
        <a:xfrm>
          <a:off x="1897224" y="22708183"/>
          <a:ext cx="0" cy="108663"/>
          <a:chOff x="5475762" y="47760700"/>
          <a:chExt cx="314325" cy="230209"/>
        </a:xfrm>
      </xdr:grpSpPr>
      <xdr:cxnSp macro="">
        <xdr:nvCxnSpPr>
          <xdr:cNvPr id="2462" name="Straight Connector 2461">
            <a:extLst>
              <a:ext uri="{FF2B5EF4-FFF2-40B4-BE49-F238E27FC236}">
                <a16:creationId xmlns:a16="http://schemas.microsoft.com/office/drawing/2014/main" id="{9C6347FB-974D-15F1-87C8-68396C4087D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63" name="Straight Connector 529">
            <a:extLst>
              <a:ext uri="{FF2B5EF4-FFF2-40B4-BE49-F238E27FC236}">
                <a16:creationId xmlns:a16="http://schemas.microsoft.com/office/drawing/2014/main" id="{CBF58EFC-DF63-BD20-BCAB-196035C72D0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64" name="Straight Connector 531">
            <a:extLst>
              <a:ext uri="{FF2B5EF4-FFF2-40B4-BE49-F238E27FC236}">
                <a16:creationId xmlns:a16="http://schemas.microsoft.com/office/drawing/2014/main" id="{9EF2F14F-9191-ECB1-91F1-6AA583BAAD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65" name="Straight Connector 533">
            <a:extLst>
              <a:ext uri="{FF2B5EF4-FFF2-40B4-BE49-F238E27FC236}">
                <a16:creationId xmlns:a16="http://schemas.microsoft.com/office/drawing/2014/main" id="{CA2889B6-0716-F0BF-7117-50662B82107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66" name="Straight Connector 535">
            <a:extLst>
              <a:ext uri="{FF2B5EF4-FFF2-40B4-BE49-F238E27FC236}">
                <a16:creationId xmlns:a16="http://schemas.microsoft.com/office/drawing/2014/main" id="{3438EE83-E9CD-9C60-C4BE-72AB9BBFE63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67" name="Straight Connector 537">
            <a:extLst>
              <a:ext uri="{FF2B5EF4-FFF2-40B4-BE49-F238E27FC236}">
                <a16:creationId xmlns:a16="http://schemas.microsoft.com/office/drawing/2014/main" id="{FC2A6BFD-1B9A-230D-11F6-4A7A41815D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68" name="Group 1008">
          <a:extLst>
            <a:ext uri="{FF2B5EF4-FFF2-40B4-BE49-F238E27FC236}">
              <a16:creationId xmlns:a16="http://schemas.microsoft.com/office/drawing/2014/main" id="{A77B0D90-10EC-4DE3-AEA5-6A3E8C334301}"/>
            </a:ext>
          </a:extLst>
        </xdr:cNvPr>
        <xdr:cNvGrpSpPr>
          <a:grpSpLocks/>
        </xdr:cNvGrpSpPr>
      </xdr:nvGrpSpPr>
      <xdr:grpSpPr bwMode="auto">
        <a:xfrm>
          <a:off x="1897224" y="22708183"/>
          <a:ext cx="0" cy="108663"/>
          <a:chOff x="5475762" y="47760700"/>
          <a:chExt cx="314325" cy="230209"/>
        </a:xfrm>
      </xdr:grpSpPr>
      <xdr:cxnSp macro="">
        <xdr:nvCxnSpPr>
          <xdr:cNvPr id="2469" name="Straight Connector 2468">
            <a:extLst>
              <a:ext uri="{FF2B5EF4-FFF2-40B4-BE49-F238E27FC236}">
                <a16:creationId xmlns:a16="http://schemas.microsoft.com/office/drawing/2014/main" id="{95BA6726-AFBE-8671-0A28-21545FE87BC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70" name="Straight Connector 529">
            <a:extLst>
              <a:ext uri="{FF2B5EF4-FFF2-40B4-BE49-F238E27FC236}">
                <a16:creationId xmlns:a16="http://schemas.microsoft.com/office/drawing/2014/main" id="{F8065EFD-8062-802D-35BC-DFE2AFCA6B5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71" name="Straight Connector 531">
            <a:extLst>
              <a:ext uri="{FF2B5EF4-FFF2-40B4-BE49-F238E27FC236}">
                <a16:creationId xmlns:a16="http://schemas.microsoft.com/office/drawing/2014/main" id="{EB45A4C8-DB7D-5F68-5077-A5EE97D1084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72" name="Straight Connector 533">
            <a:extLst>
              <a:ext uri="{FF2B5EF4-FFF2-40B4-BE49-F238E27FC236}">
                <a16:creationId xmlns:a16="http://schemas.microsoft.com/office/drawing/2014/main" id="{B878EE4B-4331-E68F-8186-607A64E8C4D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73" name="Straight Connector 535">
            <a:extLst>
              <a:ext uri="{FF2B5EF4-FFF2-40B4-BE49-F238E27FC236}">
                <a16:creationId xmlns:a16="http://schemas.microsoft.com/office/drawing/2014/main" id="{B9E7561D-06D9-5B99-F27C-957810474F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74" name="Straight Connector 537">
            <a:extLst>
              <a:ext uri="{FF2B5EF4-FFF2-40B4-BE49-F238E27FC236}">
                <a16:creationId xmlns:a16="http://schemas.microsoft.com/office/drawing/2014/main" id="{D9C7DCAA-7423-9B85-397F-516A2A185B2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75" name="Group 1008">
          <a:extLst>
            <a:ext uri="{FF2B5EF4-FFF2-40B4-BE49-F238E27FC236}">
              <a16:creationId xmlns:a16="http://schemas.microsoft.com/office/drawing/2014/main" id="{C6AF6EBC-D06F-464F-ACAB-D74DB6554420}"/>
            </a:ext>
          </a:extLst>
        </xdr:cNvPr>
        <xdr:cNvGrpSpPr>
          <a:grpSpLocks/>
        </xdr:cNvGrpSpPr>
      </xdr:nvGrpSpPr>
      <xdr:grpSpPr bwMode="auto">
        <a:xfrm>
          <a:off x="1897224" y="22708183"/>
          <a:ext cx="0" cy="108663"/>
          <a:chOff x="5475762" y="47760700"/>
          <a:chExt cx="314325" cy="230209"/>
        </a:xfrm>
      </xdr:grpSpPr>
      <xdr:cxnSp macro="">
        <xdr:nvCxnSpPr>
          <xdr:cNvPr id="2476" name="Straight Connector 2475">
            <a:extLst>
              <a:ext uri="{FF2B5EF4-FFF2-40B4-BE49-F238E27FC236}">
                <a16:creationId xmlns:a16="http://schemas.microsoft.com/office/drawing/2014/main" id="{847C4104-943D-0023-6087-E13673591F6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77" name="Straight Connector 529">
            <a:extLst>
              <a:ext uri="{FF2B5EF4-FFF2-40B4-BE49-F238E27FC236}">
                <a16:creationId xmlns:a16="http://schemas.microsoft.com/office/drawing/2014/main" id="{2578FBC1-6B9D-0E01-C4B9-A87E417C56C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78" name="Straight Connector 531">
            <a:extLst>
              <a:ext uri="{FF2B5EF4-FFF2-40B4-BE49-F238E27FC236}">
                <a16:creationId xmlns:a16="http://schemas.microsoft.com/office/drawing/2014/main" id="{E116F52F-E9D4-7AB3-5DD9-F786762339E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79" name="Straight Connector 533">
            <a:extLst>
              <a:ext uri="{FF2B5EF4-FFF2-40B4-BE49-F238E27FC236}">
                <a16:creationId xmlns:a16="http://schemas.microsoft.com/office/drawing/2014/main" id="{68E75FA0-70CD-40C4-8944-E37309EA94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80" name="Straight Connector 535">
            <a:extLst>
              <a:ext uri="{FF2B5EF4-FFF2-40B4-BE49-F238E27FC236}">
                <a16:creationId xmlns:a16="http://schemas.microsoft.com/office/drawing/2014/main" id="{255BDAD0-F64F-A0C1-F7EC-929A6A432C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81" name="Straight Connector 537">
            <a:extLst>
              <a:ext uri="{FF2B5EF4-FFF2-40B4-BE49-F238E27FC236}">
                <a16:creationId xmlns:a16="http://schemas.microsoft.com/office/drawing/2014/main" id="{9C8D1545-77B1-163B-5F5B-8DC75D2FF3C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82" name="Group 1008">
          <a:extLst>
            <a:ext uri="{FF2B5EF4-FFF2-40B4-BE49-F238E27FC236}">
              <a16:creationId xmlns:a16="http://schemas.microsoft.com/office/drawing/2014/main" id="{3BB8C463-FB3F-4CDB-B970-B15562E8A3A2}"/>
            </a:ext>
          </a:extLst>
        </xdr:cNvPr>
        <xdr:cNvGrpSpPr>
          <a:grpSpLocks/>
        </xdr:cNvGrpSpPr>
      </xdr:nvGrpSpPr>
      <xdr:grpSpPr bwMode="auto">
        <a:xfrm>
          <a:off x="1897224" y="22708183"/>
          <a:ext cx="0" cy="108663"/>
          <a:chOff x="5475762" y="47760700"/>
          <a:chExt cx="314325" cy="230209"/>
        </a:xfrm>
      </xdr:grpSpPr>
      <xdr:cxnSp macro="">
        <xdr:nvCxnSpPr>
          <xdr:cNvPr id="2483" name="Straight Connector 2482">
            <a:extLst>
              <a:ext uri="{FF2B5EF4-FFF2-40B4-BE49-F238E27FC236}">
                <a16:creationId xmlns:a16="http://schemas.microsoft.com/office/drawing/2014/main" id="{1DEDAF6E-E633-BAFA-6991-F3A16604892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84" name="Straight Connector 529">
            <a:extLst>
              <a:ext uri="{FF2B5EF4-FFF2-40B4-BE49-F238E27FC236}">
                <a16:creationId xmlns:a16="http://schemas.microsoft.com/office/drawing/2014/main" id="{D0F35FD9-6E0C-DC93-EA0D-84A86C8BBF3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85" name="Straight Connector 531">
            <a:extLst>
              <a:ext uri="{FF2B5EF4-FFF2-40B4-BE49-F238E27FC236}">
                <a16:creationId xmlns:a16="http://schemas.microsoft.com/office/drawing/2014/main" id="{64FE4CBD-D100-7401-CD4A-1D9031D3FA5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86" name="Straight Connector 533">
            <a:extLst>
              <a:ext uri="{FF2B5EF4-FFF2-40B4-BE49-F238E27FC236}">
                <a16:creationId xmlns:a16="http://schemas.microsoft.com/office/drawing/2014/main" id="{CA4C7797-BC29-58B0-77DE-AA1C7C8472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87" name="Straight Connector 535">
            <a:extLst>
              <a:ext uri="{FF2B5EF4-FFF2-40B4-BE49-F238E27FC236}">
                <a16:creationId xmlns:a16="http://schemas.microsoft.com/office/drawing/2014/main" id="{6F6A24CF-6C1E-3C60-588C-254469AD12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88" name="Straight Connector 537">
            <a:extLst>
              <a:ext uri="{FF2B5EF4-FFF2-40B4-BE49-F238E27FC236}">
                <a16:creationId xmlns:a16="http://schemas.microsoft.com/office/drawing/2014/main" id="{7D399FA8-C779-67DF-DA79-0ED514F34D5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89" name="Group 1008">
          <a:extLst>
            <a:ext uri="{FF2B5EF4-FFF2-40B4-BE49-F238E27FC236}">
              <a16:creationId xmlns:a16="http://schemas.microsoft.com/office/drawing/2014/main" id="{E5EFCC66-F9BE-460F-B6F6-8944077820FB}"/>
            </a:ext>
          </a:extLst>
        </xdr:cNvPr>
        <xdr:cNvGrpSpPr>
          <a:grpSpLocks/>
        </xdr:cNvGrpSpPr>
      </xdr:nvGrpSpPr>
      <xdr:grpSpPr bwMode="auto">
        <a:xfrm>
          <a:off x="1897224" y="22708183"/>
          <a:ext cx="0" cy="108663"/>
          <a:chOff x="5475762" y="47760700"/>
          <a:chExt cx="314325" cy="230209"/>
        </a:xfrm>
      </xdr:grpSpPr>
      <xdr:cxnSp macro="">
        <xdr:nvCxnSpPr>
          <xdr:cNvPr id="2490" name="Straight Connector 2489">
            <a:extLst>
              <a:ext uri="{FF2B5EF4-FFF2-40B4-BE49-F238E27FC236}">
                <a16:creationId xmlns:a16="http://schemas.microsoft.com/office/drawing/2014/main" id="{E488CEA0-605E-A3A7-8272-4B0EE466443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91" name="Straight Connector 529">
            <a:extLst>
              <a:ext uri="{FF2B5EF4-FFF2-40B4-BE49-F238E27FC236}">
                <a16:creationId xmlns:a16="http://schemas.microsoft.com/office/drawing/2014/main" id="{A5B219F4-C9F5-4DFF-1D8E-21FF1C97B8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92" name="Straight Connector 531">
            <a:extLst>
              <a:ext uri="{FF2B5EF4-FFF2-40B4-BE49-F238E27FC236}">
                <a16:creationId xmlns:a16="http://schemas.microsoft.com/office/drawing/2014/main" id="{099D889A-A7B5-F3AB-C1E9-658BBCC52BD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93" name="Straight Connector 533">
            <a:extLst>
              <a:ext uri="{FF2B5EF4-FFF2-40B4-BE49-F238E27FC236}">
                <a16:creationId xmlns:a16="http://schemas.microsoft.com/office/drawing/2014/main" id="{4B286EA5-C1FD-D5EF-682E-28D766B174D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94" name="Straight Connector 535">
            <a:extLst>
              <a:ext uri="{FF2B5EF4-FFF2-40B4-BE49-F238E27FC236}">
                <a16:creationId xmlns:a16="http://schemas.microsoft.com/office/drawing/2014/main" id="{6824A72B-B7B0-F5AC-F277-42116DA084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95" name="Straight Connector 537">
            <a:extLst>
              <a:ext uri="{FF2B5EF4-FFF2-40B4-BE49-F238E27FC236}">
                <a16:creationId xmlns:a16="http://schemas.microsoft.com/office/drawing/2014/main" id="{6FFFD648-D0F9-01D1-343C-9AF712C6531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96" name="Group 1008">
          <a:extLst>
            <a:ext uri="{FF2B5EF4-FFF2-40B4-BE49-F238E27FC236}">
              <a16:creationId xmlns:a16="http://schemas.microsoft.com/office/drawing/2014/main" id="{8CBD69E6-C502-4704-8AD0-69BCB75F9072}"/>
            </a:ext>
          </a:extLst>
        </xdr:cNvPr>
        <xdr:cNvGrpSpPr>
          <a:grpSpLocks/>
        </xdr:cNvGrpSpPr>
      </xdr:nvGrpSpPr>
      <xdr:grpSpPr bwMode="auto">
        <a:xfrm>
          <a:off x="1897224" y="22708183"/>
          <a:ext cx="0" cy="108663"/>
          <a:chOff x="5475762" y="47760700"/>
          <a:chExt cx="314325" cy="230209"/>
        </a:xfrm>
      </xdr:grpSpPr>
      <xdr:cxnSp macro="">
        <xdr:nvCxnSpPr>
          <xdr:cNvPr id="2497" name="Straight Connector 2496">
            <a:extLst>
              <a:ext uri="{FF2B5EF4-FFF2-40B4-BE49-F238E27FC236}">
                <a16:creationId xmlns:a16="http://schemas.microsoft.com/office/drawing/2014/main" id="{4618D297-AE09-94A8-941F-887A029CF7A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98" name="Straight Connector 529">
            <a:extLst>
              <a:ext uri="{FF2B5EF4-FFF2-40B4-BE49-F238E27FC236}">
                <a16:creationId xmlns:a16="http://schemas.microsoft.com/office/drawing/2014/main" id="{9851A2BF-C40F-7016-5B2A-0966ECBDFF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99" name="Straight Connector 531">
            <a:extLst>
              <a:ext uri="{FF2B5EF4-FFF2-40B4-BE49-F238E27FC236}">
                <a16:creationId xmlns:a16="http://schemas.microsoft.com/office/drawing/2014/main" id="{B2512387-4185-8C3E-E330-984FEC8260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00" name="Straight Connector 533">
            <a:extLst>
              <a:ext uri="{FF2B5EF4-FFF2-40B4-BE49-F238E27FC236}">
                <a16:creationId xmlns:a16="http://schemas.microsoft.com/office/drawing/2014/main" id="{1DF7E62D-475E-823A-B978-C3385E6741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01" name="Straight Connector 535">
            <a:extLst>
              <a:ext uri="{FF2B5EF4-FFF2-40B4-BE49-F238E27FC236}">
                <a16:creationId xmlns:a16="http://schemas.microsoft.com/office/drawing/2014/main" id="{C3ACEA06-77E4-A392-AD94-38A4C0BF27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02" name="Straight Connector 537">
            <a:extLst>
              <a:ext uri="{FF2B5EF4-FFF2-40B4-BE49-F238E27FC236}">
                <a16:creationId xmlns:a16="http://schemas.microsoft.com/office/drawing/2014/main" id="{13A7B23E-6D81-51E4-E031-E73EDD24412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03" name="Group 1008">
          <a:extLst>
            <a:ext uri="{FF2B5EF4-FFF2-40B4-BE49-F238E27FC236}">
              <a16:creationId xmlns:a16="http://schemas.microsoft.com/office/drawing/2014/main" id="{41CF90D7-FA0C-427F-8619-B7E2A048FDDF}"/>
            </a:ext>
          </a:extLst>
        </xdr:cNvPr>
        <xdr:cNvGrpSpPr>
          <a:grpSpLocks/>
        </xdr:cNvGrpSpPr>
      </xdr:nvGrpSpPr>
      <xdr:grpSpPr bwMode="auto">
        <a:xfrm>
          <a:off x="1897224" y="22708183"/>
          <a:ext cx="0" cy="108663"/>
          <a:chOff x="5475762" y="47760700"/>
          <a:chExt cx="314325" cy="230209"/>
        </a:xfrm>
      </xdr:grpSpPr>
      <xdr:cxnSp macro="">
        <xdr:nvCxnSpPr>
          <xdr:cNvPr id="2504" name="Straight Connector 2503">
            <a:extLst>
              <a:ext uri="{FF2B5EF4-FFF2-40B4-BE49-F238E27FC236}">
                <a16:creationId xmlns:a16="http://schemas.microsoft.com/office/drawing/2014/main" id="{0B9A793B-4115-9DFA-B97C-2692FD1E09C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05" name="Straight Connector 529">
            <a:extLst>
              <a:ext uri="{FF2B5EF4-FFF2-40B4-BE49-F238E27FC236}">
                <a16:creationId xmlns:a16="http://schemas.microsoft.com/office/drawing/2014/main" id="{D750727D-3660-524B-7ECB-EFBB147CCED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06" name="Straight Connector 531">
            <a:extLst>
              <a:ext uri="{FF2B5EF4-FFF2-40B4-BE49-F238E27FC236}">
                <a16:creationId xmlns:a16="http://schemas.microsoft.com/office/drawing/2014/main" id="{449660D7-FA50-7A8F-BE5D-EE3662E5CA8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07" name="Straight Connector 533">
            <a:extLst>
              <a:ext uri="{FF2B5EF4-FFF2-40B4-BE49-F238E27FC236}">
                <a16:creationId xmlns:a16="http://schemas.microsoft.com/office/drawing/2014/main" id="{8C19512E-DD08-F726-264F-E0830E302A8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08" name="Straight Connector 535">
            <a:extLst>
              <a:ext uri="{FF2B5EF4-FFF2-40B4-BE49-F238E27FC236}">
                <a16:creationId xmlns:a16="http://schemas.microsoft.com/office/drawing/2014/main" id="{D99A6ED7-B1FE-2BF8-318A-F4FB9B8794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09" name="Straight Connector 537">
            <a:extLst>
              <a:ext uri="{FF2B5EF4-FFF2-40B4-BE49-F238E27FC236}">
                <a16:creationId xmlns:a16="http://schemas.microsoft.com/office/drawing/2014/main" id="{5D72019D-8BCC-8333-7977-9159312BB63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10" name="Group 1008">
          <a:extLst>
            <a:ext uri="{FF2B5EF4-FFF2-40B4-BE49-F238E27FC236}">
              <a16:creationId xmlns:a16="http://schemas.microsoft.com/office/drawing/2014/main" id="{5918180A-BBE9-4633-B537-39411FBE07FB}"/>
            </a:ext>
          </a:extLst>
        </xdr:cNvPr>
        <xdr:cNvGrpSpPr>
          <a:grpSpLocks/>
        </xdr:cNvGrpSpPr>
      </xdr:nvGrpSpPr>
      <xdr:grpSpPr bwMode="auto">
        <a:xfrm>
          <a:off x="1897224" y="22708183"/>
          <a:ext cx="0" cy="108663"/>
          <a:chOff x="5475762" y="47760700"/>
          <a:chExt cx="314325" cy="230209"/>
        </a:xfrm>
      </xdr:grpSpPr>
      <xdr:cxnSp macro="">
        <xdr:nvCxnSpPr>
          <xdr:cNvPr id="2511" name="Straight Connector 2510">
            <a:extLst>
              <a:ext uri="{FF2B5EF4-FFF2-40B4-BE49-F238E27FC236}">
                <a16:creationId xmlns:a16="http://schemas.microsoft.com/office/drawing/2014/main" id="{174CB4AE-BB63-DC55-97F8-6283A110CEC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12" name="Straight Connector 529">
            <a:extLst>
              <a:ext uri="{FF2B5EF4-FFF2-40B4-BE49-F238E27FC236}">
                <a16:creationId xmlns:a16="http://schemas.microsoft.com/office/drawing/2014/main" id="{063752DF-7D7F-CFFE-4FAE-D4D78C1DE85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13" name="Straight Connector 531">
            <a:extLst>
              <a:ext uri="{FF2B5EF4-FFF2-40B4-BE49-F238E27FC236}">
                <a16:creationId xmlns:a16="http://schemas.microsoft.com/office/drawing/2014/main" id="{EBE80369-A331-90C8-A167-E5FA41CA656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14" name="Straight Connector 533">
            <a:extLst>
              <a:ext uri="{FF2B5EF4-FFF2-40B4-BE49-F238E27FC236}">
                <a16:creationId xmlns:a16="http://schemas.microsoft.com/office/drawing/2014/main" id="{7E29A0CC-A613-4D45-314F-A5203047B23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15" name="Straight Connector 535">
            <a:extLst>
              <a:ext uri="{FF2B5EF4-FFF2-40B4-BE49-F238E27FC236}">
                <a16:creationId xmlns:a16="http://schemas.microsoft.com/office/drawing/2014/main" id="{0A87BF1D-2F2A-76A9-400A-DD24AD2945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16" name="Straight Connector 537">
            <a:extLst>
              <a:ext uri="{FF2B5EF4-FFF2-40B4-BE49-F238E27FC236}">
                <a16:creationId xmlns:a16="http://schemas.microsoft.com/office/drawing/2014/main" id="{A553876E-F308-37FC-7B69-A5643CC6510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17" name="Group 1008">
          <a:extLst>
            <a:ext uri="{FF2B5EF4-FFF2-40B4-BE49-F238E27FC236}">
              <a16:creationId xmlns:a16="http://schemas.microsoft.com/office/drawing/2014/main" id="{B95ED6D8-A7B0-4B32-B255-620F350B9174}"/>
            </a:ext>
          </a:extLst>
        </xdr:cNvPr>
        <xdr:cNvGrpSpPr>
          <a:grpSpLocks/>
        </xdr:cNvGrpSpPr>
      </xdr:nvGrpSpPr>
      <xdr:grpSpPr bwMode="auto">
        <a:xfrm>
          <a:off x="1897224" y="22708183"/>
          <a:ext cx="0" cy="108663"/>
          <a:chOff x="5475762" y="47760700"/>
          <a:chExt cx="314325" cy="230209"/>
        </a:xfrm>
      </xdr:grpSpPr>
      <xdr:cxnSp macro="">
        <xdr:nvCxnSpPr>
          <xdr:cNvPr id="2518" name="Straight Connector 2517">
            <a:extLst>
              <a:ext uri="{FF2B5EF4-FFF2-40B4-BE49-F238E27FC236}">
                <a16:creationId xmlns:a16="http://schemas.microsoft.com/office/drawing/2014/main" id="{0EEE12FF-92D1-EEF7-92A6-AD6EDE103C4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19" name="Straight Connector 529">
            <a:extLst>
              <a:ext uri="{FF2B5EF4-FFF2-40B4-BE49-F238E27FC236}">
                <a16:creationId xmlns:a16="http://schemas.microsoft.com/office/drawing/2014/main" id="{FA27BB6D-4E97-9E3F-C0FF-C56AC72920A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20" name="Straight Connector 531">
            <a:extLst>
              <a:ext uri="{FF2B5EF4-FFF2-40B4-BE49-F238E27FC236}">
                <a16:creationId xmlns:a16="http://schemas.microsoft.com/office/drawing/2014/main" id="{A04AC35C-4E07-0DA5-9C4D-CBA38385DF4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21" name="Straight Connector 533">
            <a:extLst>
              <a:ext uri="{FF2B5EF4-FFF2-40B4-BE49-F238E27FC236}">
                <a16:creationId xmlns:a16="http://schemas.microsoft.com/office/drawing/2014/main" id="{615FF742-77A3-521F-202D-ACB1B11730B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22" name="Straight Connector 535">
            <a:extLst>
              <a:ext uri="{FF2B5EF4-FFF2-40B4-BE49-F238E27FC236}">
                <a16:creationId xmlns:a16="http://schemas.microsoft.com/office/drawing/2014/main" id="{6324B8DE-8C26-11F9-EDC7-41DC4D9E25E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23" name="Straight Connector 537">
            <a:extLst>
              <a:ext uri="{FF2B5EF4-FFF2-40B4-BE49-F238E27FC236}">
                <a16:creationId xmlns:a16="http://schemas.microsoft.com/office/drawing/2014/main" id="{048C184E-CCF7-4D08-BBFF-A05B9104F83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24" name="Group 1008">
          <a:extLst>
            <a:ext uri="{FF2B5EF4-FFF2-40B4-BE49-F238E27FC236}">
              <a16:creationId xmlns:a16="http://schemas.microsoft.com/office/drawing/2014/main" id="{FB45C436-1675-4D6A-96A6-13A8F15D3EBA}"/>
            </a:ext>
          </a:extLst>
        </xdr:cNvPr>
        <xdr:cNvGrpSpPr>
          <a:grpSpLocks/>
        </xdr:cNvGrpSpPr>
      </xdr:nvGrpSpPr>
      <xdr:grpSpPr bwMode="auto">
        <a:xfrm>
          <a:off x="1897224" y="22708183"/>
          <a:ext cx="0" cy="108663"/>
          <a:chOff x="5475762" y="47760700"/>
          <a:chExt cx="314325" cy="230209"/>
        </a:xfrm>
      </xdr:grpSpPr>
      <xdr:cxnSp macro="">
        <xdr:nvCxnSpPr>
          <xdr:cNvPr id="2525" name="Straight Connector 2524">
            <a:extLst>
              <a:ext uri="{FF2B5EF4-FFF2-40B4-BE49-F238E27FC236}">
                <a16:creationId xmlns:a16="http://schemas.microsoft.com/office/drawing/2014/main" id="{5F09777E-081E-47CF-D814-684D2E2C19D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26" name="Straight Connector 529">
            <a:extLst>
              <a:ext uri="{FF2B5EF4-FFF2-40B4-BE49-F238E27FC236}">
                <a16:creationId xmlns:a16="http://schemas.microsoft.com/office/drawing/2014/main" id="{1C7F277C-CB54-2FE5-B694-EB29D121624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27" name="Straight Connector 531">
            <a:extLst>
              <a:ext uri="{FF2B5EF4-FFF2-40B4-BE49-F238E27FC236}">
                <a16:creationId xmlns:a16="http://schemas.microsoft.com/office/drawing/2014/main" id="{216C01BD-AD8A-658A-0F47-92735C06031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28" name="Straight Connector 533">
            <a:extLst>
              <a:ext uri="{FF2B5EF4-FFF2-40B4-BE49-F238E27FC236}">
                <a16:creationId xmlns:a16="http://schemas.microsoft.com/office/drawing/2014/main" id="{37F6DD92-0463-2704-698A-B1026382948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29" name="Straight Connector 535">
            <a:extLst>
              <a:ext uri="{FF2B5EF4-FFF2-40B4-BE49-F238E27FC236}">
                <a16:creationId xmlns:a16="http://schemas.microsoft.com/office/drawing/2014/main" id="{3CADF333-4E38-4C1E-D8E5-9658B79C6A3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30" name="Straight Connector 537">
            <a:extLst>
              <a:ext uri="{FF2B5EF4-FFF2-40B4-BE49-F238E27FC236}">
                <a16:creationId xmlns:a16="http://schemas.microsoft.com/office/drawing/2014/main" id="{4E378754-3093-E8C5-8984-EA40C1C6F9B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31" name="Group 1008">
          <a:extLst>
            <a:ext uri="{FF2B5EF4-FFF2-40B4-BE49-F238E27FC236}">
              <a16:creationId xmlns:a16="http://schemas.microsoft.com/office/drawing/2014/main" id="{F89A1C7C-57B5-4944-8BE4-09ACB982B90F}"/>
            </a:ext>
          </a:extLst>
        </xdr:cNvPr>
        <xdr:cNvGrpSpPr>
          <a:grpSpLocks/>
        </xdr:cNvGrpSpPr>
      </xdr:nvGrpSpPr>
      <xdr:grpSpPr bwMode="auto">
        <a:xfrm>
          <a:off x="1897224" y="22708183"/>
          <a:ext cx="0" cy="108663"/>
          <a:chOff x="5475762" y="47760700"/>
          <a:chExt cx="314325" cy="230209"/>
        </a:xfrm>
      </xdr:grpSpPr>
      <xdr:cxnSp macro="">
        <xdr:nvCxnSpPr>
          <xdr:cNvPr id="2532" name="Straight Connector 2531">
            <a:extLst>
              <a:ext uri="{FF2B5EF4-FFF2-40B4-BE49-F238E27FC236}">
                <a16:creationId xmlns:a16="http://schemas.microsoft.com/office/drawing/2014/main" id="{EEA7EB6A-948F-C39E-537F-62C7F100B89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33" name="Straight Connector 529">
            <a:extLst>
              <a:ext uri="{FF2B5EF4-FFF2-40B4-BE49-F238E27FC236}">
                <a16:creationId xmlns:a16="http://schemas.microsoft.com/office/drawing/2014/main" id="{4E66E01E-71F5-6E72-DC99-8E7D2883689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34" name="Straight Connector 531">
            <a:extLst>
              <a:ext uri="{FF2B5EF4-FFF2-40B4-BE49-F238E27FC236}">
                <a16:creationId xmlns:a16="http://schemas.microsoft.com/office/drawing/2014/main" id="{2AAB8EF3-22E7-A222-2B78-60A7F65CF8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35" name="Straight Connector 533">
            <a:extLst>
              <a:ext uri="{FF2B5EF4-FFF2-40B4-BE49-F238E27FC236}">
                <a16:creationId xmlns:a16="http://schemas.microsoft.com/office/drawing/2014/main" id="{FC84FF42-AAC8-AB40-CD54-DC26DDFB650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36" name="Straight Connector 535">
            <a:extLst>
              <a:ext uri="{FF2B5EF4-FFF2-40B4-BE49-F238E27FC236}">
                <a16:creationId xmlns:a16="http://schemas.microsoft.com/office/drawing/2014/main" id="{94DE8143-6D41-2919-3339-45DA49371D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37" name="Straight Connector 537">
            <a:extLst>
              <a:ext uri="{FF2B5EF4-FFF2-40B4-BE49-F238E27FC236}">
                <a16:creationId xmlns:a16="http://schemas.microsoft.com/office/drawing/2014/main" id="{6EAC9493-8E1C-A94C-669D-D40133D0385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38" name="Group 1008">
          <a:extLst>
            <a:ext uri="{FF2B5EF4-FFF2-40B4-BE49-F238E27FC236}">
              <a16:creationId xmlns:a16="http://schemas.microsoft.com/office/drawing/2014/main" id="{41FADE61-6C5A-4155-8420-2C89B745F327}"/>
            </a:ext>
          </a:extLst>
        </xdr:cNvPr>
        <xdr:cNvGrpSpPr>
          <a:grpSpLocks/>
        </xdr:cNvGrpSpPr>
      </xdr:nvGrpSpPr>
      <xdr:grpSpPr bwMode="auto">
        <a:xfrm>
          <a:off x="1897224" y="22708183"/>
          <a:ext cx="0" cy="108663"/>
          <a:chOff x="5475762" y="47760700"/>
          <a:chExt cx="314325" cy="230209"/>
        </a:xfrm>
      </xdr:grpSpPr>
      <xdr:cxnSp macro="">
        <xdr:nvCxnSpPr>
          <xdr:cNvPr id="2539" name="Straight Connector 2538">
            <a:extLst>
              <a:ext uri="{FF2B5EF4-FFF2-40B4-BE49-F238E27FC236}">
                <a16:creationId xmlns:a16="http://schemas.microsoft.com/office/drawing/2014/main" id="{62E91475-A335-CAA2-64F2-FBF14865216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40" name="Straight Connector 529">
            <a:extLst>
              <a:ext uri="{FF2B5EF4-FFF2-40B4-BE49-F238E27FC236}">
                <a16:creationId xmlns:a16="http://schemas.microsoft.com/office/drawing/2014/main" id="{B80CECDE-B436-B7AA-129E-95A05899580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41" name="Straight Connector 531">
            <a:extLst>
              <a:ext uri="{FF2B5EF4-FFF2-40B4-BE49-F238E27FC236}">
                <a16:creationId xmlns:a16="http://schemas.microsoft.com/office/drawing/2014/main" id="{44343A8C-7C45-DFCF-10C6-09E82FE9CF2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42" name="Straight Connector 533">
            <a:extLst>
              <a:ext uri="{FF2B5EF4-FFF2-40B4-BE49-F238E27FC236}">
                <a16:creationId xmlns:a16="http://schemas.microsoft.com/office/drawing/2014/main" id="{48D6309F-4BCD-5F37-F735-FCB44C5AF4A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43" name="Straight Connector 535">
            <a:extLst>
              <a:ext uri="{FF2B5EF4-FFF2-40B4-BE49-F238E27FC236}">
                <a16:creationId xmlns:a16="http://schemas.microsoft.com/office/drawing/2014/main" id="{9636D97A-6252-7C2B-8A6B-B9224BF517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44" name="Straight Connector 537">
            <a:extLst>
              <a:ext uri="{FF2B5EF4-FFF2-40B4-BE49-F238E27FC236}">
                <a16:creationId xmlns:a16="http://schemas.microsoft.com/office/drawing/2014/main" id="{E0E43CDC-7913-98E7-A8E7-9063A8F3E5A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45" name="Group 1008">
          <a:extLst>
            <a:ext uri="{FF2B5EF4-FFF2-40B4-BE49-F238E27FC236}">
              <a16:creationId xmlns:a16="http://schemas.microsoft.com/office/drawing/2014/main" id="{703A5CE8-7426-4BB7-9D75-BECC79A797BE}"/>
            </a:ext>
          </a:extLst>
        </xdr:cNvPr>
        <xdr:cNvGrpSpPr>
          <a:grpSpLocks/>
        </xdr:cNvGrpSpPr>
      </xdr:nvGrpSpPr>
      <xdr:grpSpPr bwMode="auto">
        <a:xfrm>
          <a:off x="1897224" y="22708183"/>
          <a:ext cx="0" cy="108663"/>
          <a:chOff x="5475762" y="47760700"/>
          <a:chExt cx="314325" cy="230209"/>
        </a:xfrm>
      </xdr:grpSpPr>
      <xdr:cxnSp macro="">
        <xdr:nvCxnSpPr>
          <xdr:cNvPr id="2546" name="Straight Connector 2545">
            <a:extLst>
              <a:ext uri="{FF2B5EF4-FFF2-40B4-BE49-F238E27FC236}">
                <a16:creationId xmlns:a16="http://schemas.microsoft.com/office/drawing/2014/main" id="{9D480E98-E45C-D966-026A-17DD3838724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47" name="Straight Connector 529">
            <a:extLst>
              <a:ext uri="{FF2B5EF4-FFF2-40B4-BE49-F238E27FC236}">
                <a16:creationId xmlns:a16="http://schemas.microsoft.com/office/drawing/2014/main" id="{556CFB3A-3CC8-2035-8947-CDAD9A68EF1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48" name="Straight Connector 531">
            <a:extLst>
              <a:ext uri="{FF2B5EF4-FFF2-40B4-BE49-F238E27FC236}">
                <a16:creationId xmlns:a16="http://schemas.microsoft.com/office/drawing/2014/main" id="{E5138F6A-EC85-14BF-685A-1F21C4A2D94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49" name="Straight Connector 533">
            <a:extLst>
              <a:ext uri="{FF2B5EF4-FFF2-40B4-BE49-F238E27FC236}">
                <a16:creationId xmlns:a16="http://schemas.microsoft.com/office/drawing/2014/main" id="{8E0D45C2-E003-EBE1-71A6-B4384B6540F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50" name="Straight Connector 535">
            <a:extLst>
              <a:ext uri="{FF2B5EF4-FFF2-40B4-BE49-F238E27FC236}">
                <a16:creationId xmlns:a16="http://schemas.microsoft.com/office/drawing/2014/main" id="{BF889DE0-A4D1-BF2D-DDB8-DE62EAC2BCF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51" name="Straight Connector 537">
            <a:extLst>
              <a:ext uri="{FF2B5EF4-FFF2-40B4-BE49-F238E27FC236}">
                <a16:creationId xmlns:a16="http://schemas.microsoft.com/office/drawing/2014/main" id="{11D44542-8EA9-ACD6-ECB3-38A4C1943CA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52" name="Group 1008">
          <a:extLst>
            <a:ext uri="{FF2B5EF4-FFF2-40B4-BE49-F238E27FC236}">
              <a16:creationId xmlns:a16="http://schemas.microsoft.com/office/drawing/2014/main" id="{2311ABB3-3A74-4DDD-AA3C-70EB717E874A}"/>
            </a:ext>
          </a:extLst>
        </xdr:cNvPr>
        <xdr:cNvGrpSpPr>
          <a:grpSpLocks/>
        </xdr:cNvGrpSpPr>
      </xdr:nvGrpSpPr>
      <xdr:grpSpPr bwMode="auto">
        <a:xfrm>
          <a:off x="1897224" y="22708183"/>
          <a:ext cx="0" cy="108663"/>
          <a:chOff x="5475762" y="47760700"/>
          <a:chExt cx="314325" cy="230209"/>
        </a:xfrm>
      </xdr:grpSpPr>
      <xdr:cxnSp macro="">
        <xdr:nvCxnSpPr>
          <xdr:cNvPr id="2553" name="Straight Connector 2552">
            <a:extLst>
              <a:ext uri="{FF2B5EF4-FFF2-40B4-BE49-F238E27FC236}">
                <a16:creationId xmlns:a16="http://schemas.microsoft.com/office/drawing/2014/main" id="{27FE252E-3C8B-9BBB-7C90-889F7B09475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54" name="Straight Connector 529">
            <a:extLst>
              <a:ext uri="{FF2B5EF4-FFF2-40B4-BE49-F238E27FC236}">
                <a16:creationId xmlns:a16="http://schemas.microsoft.com/office/drawing/2014/main" id="{EEFB2085-A92C-3BA3-F6F9-AFE8C21713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55" name="Straight Connector 531">
            <a:extLst>
              <a:ext uri="{FF2B5EF4-FFF2-40B4-BE49-F238E27FC236}">
                <a16:creationId xmlns:a16="http://schemas.microsoft.com/office/drawing/2014/main" id="{5838BD5A-11DF-05B1-6838-0A04C0CE648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56" name="Straight Connector 533">
            <a:extLst>
              <a:ext uri="{FF2B5EF4-FFF2-40B4-BE49-F238E27FC236}">
                <a16:creationId xmlns:a16="http://schemas.microsoft.com/office/drawing/2014/main" id="{50C79008-5417-1FCF-44A0-6BA9C7623EA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57" name="Straight Connector 535">
            <a:extLst>
              <a:ext uri="{FF2B5EF4-FFF2-40B4-BE49-F238E27FC236}">
                <a16:creationId xmlns:a16="http://schemas.microsoft.com/office/drawing/2014/main" id="{4624444F-D296-1E04-46B5-F0E4E2511BF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58" name="Straight Connector 537">
            <a:extLst>
              <a:ext uri="{FF2B5EF4-FFF2-40B4-BE49-F238E27FC236}">
                <a16:creationId xmlns:a16="http://schemas.microsoft.com/office/drawing/2014/main" id="{938DE453-DF09-3BDB-542B-5BB0C32E12D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59" name="Group 1008">
          <a:extLst>
            <a:ext uri="{FF2B5EF4-FFF2-40B4-BE49-F238E27FC236}">
              <a16:creationId xmlns:a16="http://schemas.microsoft.com/office/drawing/2014/main" id="{46FAEFBB-2724-40EE-A9B4-B2E062DA6B15}"/>
            </a:ext>
          </a:extLst>
        </xdr:cNvPr>
        <xdr:cNvGrpSpPr>
          <a:grpSpLocks/>
        </xdr:cNvGrpSpPr>
      </xdr:nvGrpSpPr>
      <xdr:grpSpPr bwMode="auto">
        <a:xfrm>
          <a:off x="1897224" y="22708183"/>
          <a:ext cx="0" cy="108663"/>
          <a:chOff x="5475762" y="47760700"/>
          <a:chExt cx="314325" cy="230209"/>
        </a:xfrm>
      </xdr:grpSpPr>
      <xdr:cxnSp macro="">
        <xdr:nvCxnSpPr>
          <xdr:cNvPr id="2560" name="Straight Connector 2559">
            <a:extLst>
              <a:ext uri="{FF2B5EF4-FFF2-40B4-BE49-F238E27FC236}">
                <a16:creationId xmlns:a16="http://schemas.microsoft.com/office/drawing/2014/main" id="{DDAAB0FB-A972-86DC-AAE6-928ED49F0E0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61" name="Straight Connector 529">
            <a:extLst>
              <a:ext uri="{FF2B5EF4-FFF2-40B4-BE49-F238E27FC236}">
                <a16:creationId xmlns:a16="http://schemas.microsoft.com/office/drawing/2014/main" id="{BE3F4C5F-7A41-57B4-CC63-32B122DD02E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62" name="Straight Connector 531">
            <a:extLst>
              <a:ext uri="{FF2B5EF4-FFF2-40B4-BE49-F238E27FC236}">
                <a16:creationId xmlns:a16="http://schemas.microsoft.com/office/drawing/2014/main" id="{BD6836B3-60AE-CF1A-6ED5-795BEBA2CBF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63" name="Straight Connector 533">
            <a:extLst>
              <a:ext uri="{FF2B5EF4-FFF2-40B4-BE49-F238E27FC236}">
                <a16:creationId xmlns:a16="http://schemas.microsoft.com/office/drawing/2014/main" id="{A54A4164-4026-570A-BFD1-EB6A697400B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64" name="Straight Connector 535">
            <a:extLst>
              <a:ext uri="{FF2B5EF4-FFF2-40B4-BE49-F238E27FC236}">
                <a16:creationId xmlns:a16="http://schemas.microsoft.com/office/drawing/2014/main" id="{C1F2AECF-06E7-122E-2300-C720AEDCB1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65" name="Straight Connector 537">
            <a:extLst>
              <a:ext uri="{FF2B5EF4-FFF2-40B4-BE49-F238E27FC236}">
                <a16:creationId xmlns:a16="http://schemas.microsoft.com/office/drawing/2014/main" id="{277AC618-2A34-F66E-1BA3-74FF4AB132B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66" name="Group 1008">
          <a:extLst>
            <a:ext uri="{FF2B5EF4-FFF2-40B4-BE49-F238E27FC236}">
              <a16:creationId xmlns:a16="http://schemas.microsoft.com/office/drawing/2014/main" id="{6ECDE0FC-1B07-4758-BBF7-72EBC4D5B539}"/>
            </a:ext>
          </a:extLst>
        </xdr:cNvPr>
        <xdr:cNvGrpSpPr>
          <a:grpSpLocks/>
        </xdr:cNvGrpSpPr>
      </xdr:nvGrpSpPr>
      <xdr:grpSpPr bwMode="auto">
        <a:xfrm>
          <a:off x="1897224" y="22708183"/>
          <a:ext cx="0" cy="108663"/>
          <a:chOff x="5475762" y="47760700"/>
          <a:chExt cx="314325" cy="230209"/>
        </a:xfrm>
      </xdr:grpSpPr>
      <xdr:cxnSp macro="">
        <xdr:nvCxnSpPr>
          <xdr:cNvPr id="2567" name="Straight Connector 2566">
            <a:extLst>
              <a:ext uri="{FF2B5EF4-FFF2-40B4-BE49-F238E27FC236}">
                <a16:creationId xmlns:a16="http://schemas.microsoft.com/office/drawing/2014/main" id="{CBF02455-0158-6C0F-6B7C-C20FF04D942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68" name="Straight Connector 529">
            <a:extLst>
              <a:ext uri="{FF2B5EF4-FFF2-40B4-BE49-F238E27FC236}">
                <a16:creationId xmlns:a16="http://schemas.microsoft.com/office/drawing/2014/main" id="{4DAFF7FB-C3D2-D3AE-A516-A31B31DD2D1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69" name="Straight Connector 531">
            <a:extLst>
              <a:ext uri="{FF2B5EF4-FFF2-40B4-BE49-F238E27FC236}">
                <a16:creationId xmlns:a16="http://schemas.microsoft.com/office/drawing/2014/main" id="{73EFC035-3AF8-E64F-498E-C0056C06BA5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70" name="Straight Connector 533">
            <a:extLst>
              <a:ext uri="{FF2B5EF4-FFF2-40B4-BE49-F238E27FC236}">
                <a16:creationId xmlns:a16="http://schemas.microsoft.com/office/drawing/2014/main" id="{F75A26DD-035B-E6C1-AB0C-4B5FC14F492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71" name="Straight Connector 535">
            <a:extLst>
              <a:ext uri="{FF2B5EF4-FFF2-40B4-BE49-F238E27FC236}">
                <a16:creationId xmlns:a16="http://schemas.microsoft.com/office/drawing/2014/main" id="{DE95AD52-2978-95ED-886E-3BA1978D505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72" name="Straight Connector 537">
            <a:extLst>
              <a:ext uri="{FF2B5EF4-FFF2-40B4-BE49-F238E27FC236}">
                <a16:creationId xmlns:a16="http://schemas.microsoft.com/office/drawing/2014/main" id="{59703FE3-F0F7-2ECD-3DD1-0CD0398CFF9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73" name="Group 1008">
          <a:extLst>
            <a:ext uri="{FF2B5EF4-FFF2-40B4-BE49-F238E27FC236}">
              <a16:creationId xmlns:a16="http://schemas.microsoft.com/office/drawing/2014/main" id="{0FC99F27-6817-4CC7-A03C-1B6808EDD607}"/>
            </a:ext>
          </a:extLst>
        </xdr:cNvPr>
        <xdr:cNvGrpSpPr>
          <a:grpSpLocks/>
        </xdr:cNvGrpSpPr>
      </xdr:nvGrpSpPr>
      <xdr:grpSpPr bwMode="auto">
        <a:xfrm>
          <a:off x="1897224" y="22708183"/>
          <a:ext cx="0" cy="108663"/>
          <a:chOff x="5475762" y="47760700"/>
          <a:chExt cx="314325" cy="230209"/>
        </a:xfrm>
      </xdr:grpSpPr>
      <xdr:cxnSp macro="">
        <xdr:nvCxnSpPr>
          <xdr:cNvPr id="2574" name="Straight Connector 2573">
            <a:extLst>
              <a:ext uri="{FF2B5EF4-FFF2-40B4-BE49-F238E27FC236}">
                <a16:creationId xmlns:a16="http://schemas.microsoft.com/office/drawing/2014/main" id="{E0A0815C-406D-B28E-3AFE-0D09AC688AB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75" name="Straight Connector 529">
            <a:extLst>
              <a:ext uri="{FF2B5EF4-FFF2-40B4-BE49-F238E27FC236}">
                <a16:creationId xmlns:a16="http://schemas.microsoft.com/office/drawing/2014/main" id="{25AD6D82-C327-3D9B-4B0A-3A53FEF6E62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76" name="Straight Connector 531">
            <a:extLst>
              <a:ext uri="{FF2B5EF4-FFF2-40B4-BE49-F238E27FC236}">
                <a16:creationId xmlns:a16="http://schemas.microsoft.com/office/drawing/2014/main" id="{0E1B9893-401E-7F65-8681-DB5FB8D28E8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77" name="Straight Connector 533">
            <a:extLst>
              <a:ext uri="{FF2B5EF4-FFF2-40B4-BE49-F238E27FC236}">
                <a16:creationId xmlns:a16="http://schemas.microsoft.com/office/drawing/2014/main" id="{BA02A15D-D27F-45EF-C5A1-DD65C11D576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78" name="Straight Connector 535">
            <a:extLst>
              <a:ext uri="{FF2B5EF4-FFF2-40B4-BE49-F238E27FC236}">
                <a16:creationId xmlns:a16="http://schemas.microsoft.com/office/drawing/2014/main" id="{520ADCAC-5E6C-8791-4AD8-39BD9749EEA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79" name="Straight Connector 537">
            <a:extLst>
              <a:ext uri="{FF2B5EF4-FFF2-40B4-BE49-F238E27FC236}">
                <a16:creationId xmlns:a16="http://schemas.microsoft.com/office/drawing/2014/main" id="{8A461B24-B9D2-5B16-AD97-7A825799355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80" name="Group 1008">
          <a:extLst>
            <a:ext uri="{FF2B5EF4-FFF2-40B4-BE49-F238E27FC236}">
              <a16:creationId xmlns:a16="http://schemas.microsoft.com/office/drawing/2014/main" id="{19116BB6-B135-4586-B013-825E4A38E2D7}"/>
            </a:ext>
          </a:extLst>
        </xdr:cNvPr>
        <xdr:cNvGrpSpPr>
          <a:grpSpLocks/>
        </xdr:cNvGrpSpPr>
      </xdr:nvGrpSpPr>
      <xdr:grpSpPr bwMode="auto">
        <a:xfrm>
          <a:off x="1897224" y="22708183"/>
          <a:ext cx="0" cy="108663"/>
          <a:chOff x="5475762" y="47760700"/>
          <a:chExt cx="314325" cy="230209"/>
        </a:xfrm>
      </xdr:grpSpPr>
      <xdr:cxnSp macro="">
        <xdr:nvCxnSpPr>
          <xdr:cNvPr id="2581" name="Straight Connector 2580">
            <a:extLst>
              <a:ext uri="{FF2B5EF4-FFF2-40B4-BE49-F238E27FC236}">
                <a16:creationId xmlns:a16="http://schemas.microsoft.com/office/drawing/2014/main" id="{725A1A7E-3BCF-EC3E-3200-2C36B65E4AD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82" name="Straight Connector 529">
            <a:extLst>
              <a:ext uri="{FF2B5EF4-FFF2-40B4-BE49-F238E27FC236}">
                <a16:creationId xmlns:a16="http://schemas.microsoft.com/office/drawing/2014/main" id="{92C7764A-C663-00B2-F8E1-AD5A079BC98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83" name="Straight Connector 531">
            <a:extLst>
              <a:ext uri="{FF2B5EF4-FFF2-40B4-BE49-F238E27FC236}">
                <a16:creationId xmlns:a16="http://schemas.microsoft.com/office/drawing/2014/main" id="{DFB18E50-6FA7-11E3-E23E-392CBBEA907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84" name="Straight Connector 533">
            <a:extLst>
              <a:ext uri="{FF2B5EF4-FFF2-40B4-BE49-F238E27FC236}">
                <a16:creationId xmlns:a16="http://schemas.microsoft.com/office/drawing/2014/main" id="{3D61B410-8FA6-0587-B6EC-E9E8EEB8B81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85" name="Straight Connector 535">
            <a:extLst>
              <a:ext uri="{FF2B5EF4-FFF2-40B4-BE49-F238E27FC236}">
                <a16:creationId xmlns:a16="http://schemas.microsoft.com/office/drawing/2014/main" id="{17432B9E-15E3-1B2B-AAC7-969663D96F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86" name="Straight Connector 537">
            <a:extLst>
              <a:ext uri="{FF2B5EF4-FFF2-40B4-BE49-F238E27FC236}">
                <a16:creationId xmlns:a16="http://schemas.microsoft.com/office/drawing/2014/main" id="{211CE001-D059-2AF0-D588-55F338CFB1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87" name="Group 1008">
          <a:extLst>
            <a:ext uri="{FF2B5EF4-FFF2-40B4-BE49-F238E27FC236}">
              <a16:creationId xmlns:a16="http://schemas.microsoft.com/office/drawing/2014/main" id="{F65F8DA7-03A5-47D2-ACAC-CE900633BF5D}"/>
            </a:ext>
          </a:extLst>
        </xdr:cNvPr>
        <xdr:cNvGrpSpPr>
          <a:grpSpLocks/>
        </xdr:cNvGrpSpPr>
      </xdr:nvGrpSpPr>
      <xdr:grpSpPr bwMode="auto">
        <a:xfrm>
          <a:off x="1897224" y="22708183"/>
          <a:ext cx="0" cy="108663"/>
          <a:chOff x="5475762" y="47760700"/>
          <a:chExt cx="314325" cy="230209"/>
        </a:xfrm>
      </xdr:grpSpPr>
      <xdr:cxnSp macro="">
        <xdr:nvCxnSpPr>
          <xdr:cNvPr id="2588" name="Straight Connector 2587">
            <a:extLst>
              <a:ext uri="{FF2B5EF4-FFF2-40B4-BE49-F238E27FC236}">
                <a16:creationId xmlns:a16="http://schemas.microsoft.com/office/drawing/2014/main" id="{25F9F6E2-2E18-B200-E736-97101B5AC5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89" name="Straight Connector 529">
            <a:extLst>
              <a:ext uri="{FF2B5EF4-FFF2-40B4-BE49-F238E27FC236}">
                <a16:creationId xmlns:a16="http://schemas.microsoft.com/office/drawing/2014/main" id="{8FC4B8A1-C32E-511D-D9EA-B3D07726DDD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90" name="Straight Connector 531">
            <a:extLst>
              <a:ext uri="{FF2B5EF4-FFF2-40B4-BE49-F238E27FC236}">
                <a16:creationId xmlns:a16="http://schemas.microsoft.com/office/drawing/2014/main" id="{05EF81F5-09D8-B367-EBA2-80F24C79D07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91" name="Straight Connector 533">
            <a:extLst>
              <a:ext uri="{FF2B5EF4-FFF2-40B4-BE49-F238E27FC236}">
                <a16:creationId xmlns:a16="http://schemas.microsoft.com/office/drawing/2014/main" id="{F3A61BE9-1602-3C81-8A44-71A6386563E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92" name="Straight Connector 535">
            <a:extLst>
              <a:ext uri="{FF2B5EF4-FFF2-40B4-BE49-F238E27FC236}">
                <a16:creationId xmlns:a16="http://schemas.microsoft.com/office/drawing/2014/main" id="{AEAE3F70-25B6-F95B-B1B6-8054D8254C2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93" name="Straight Connector 537">
            <a:extLst>
              <a:ext uri="{FF2B5EF4-FFF2-40B4-BE49-F238E27FC236}">
                <a16:creationId xmlns:a16="http://schemas.microsoft.com/office/drawing/2014/main" id="{03104ECC-7A53-AD3F-EE7B-4745876F82F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94" name="Group 1008">
          <a:extLst>
            <a:ext uri="{FF2B5EF4-FFF2-40B4-BE49-F238E27FC236}">
              <a16:creationId xmlns:a16="http://schemas.microsoft.com/office/drawing/2014/main" id="{7CF2BF46-1C55-4A8C-A330-A0EE0AE9AE10}"/>
            </a:ext>
          </a:extLst>
        </xdr:cNvPr>
        <xdr:cNvGrpSpPr>
          <a:grpSpLocks/>
        </xdr:cNvGrpSpPr>
      </xdr:nvGrpSpPr>
      <xdr:grpSpPr bwMode="auto">
        <a:xfrm>
          <a:off x="1897224" y="22708183"/>
          <a:ext cx="0" cy="108663"/>
          <a:chOff x="5475762" y="47760700"/>
          <a:chExt cx="314325" cy="230209"/>
        </a:xfrm>
      </xdr:grpSpPr>
      <xdr:cxnSp macro="">
        <xdr:nvCxnSpPr>
          <xdr:cNvPr id="2595" name="Straight Connector 2594">
            <a:extLst>
              <a:ext uri="{FF2B5EF4-FFF2-40B4-BE49-F238E27FC236}">
                <a16:creationId xmlns:a16="http://schemas.microsoft.com/office/drawing/2014/main" id="{2D862E64-A2E5-706D-E823-FEC93A27358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96" name="Straight Connector 529">
            <a:extLst>
              <a:ext uri="{FF2B5EF4-FFF2-40B4-BE49-F238E27FC236}">
                <a16:creationId xmlns:a16="http://schemas.microsoft.com/office/drawing/2014/main" id="{10203A9C-800D-2090-F85F-470D537DD7B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97" name="Straight Connector 531">
            <a:extLst>
              <a:ext uri="{FF2B5EF4-FFF2-40B4-BE49-F238E27FC236}">
                <a16:creationId xmlns:a16="http://schemas.microsoft.com/office/drawing/2014/main" id="{837DE1D4-AB06-9DF7-BE68-62513E3F6C3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98" name="Straight Connector 533">
            <a:extLst>
              <a:ext uri="{FF2B5EF4-FFF2-40B4-BE49-F238E27FC236}">
                <a16:creationId xmlns:a16="http://schemas.microsoft.com/office/drawing/2014/main" id="{642D7443-A1A4-6B5F-2511-3270031A77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99" name="Straight Connector 535">
            <a:extLst>
              <a:ext uri="{FF2B5EF4-FFF2-40B4-BE49-F238E27FC236}">
                <a16:creationId xmlns:a16="http://schemas.microsoft.com/office/drawing/2014/main" id="{9DA7355D-E863-C998-603F-F1690EFF82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00" name="Straight Connector 537">
            <a:extLst>
              <a:ext uri="{FF2B5EF4-FFF2-40B4-BE49-F238E27FC236}">
                <a16:creationId xmlns:a16="http://schemas.microsoft.com/office/drawing/2014/main" id="{301D20E8-B930-8ADB-2012-97167C542B4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601" name="Group 1008">
          <a:extLst>
            <a:ext uri="{FF2B5EF4-FFF2-40B4-BE49-F238E27FC236}">
              <a16:creationId xmlns:a16="http://schemas.microsoft.com/office/drawing/2014/main" id="{9165268B-5F89-4628-A053-467D822CDD10}"/>
            </a:ext>
          </a:extLst>
        </xdr:cNvPr>
        <xdr:cNvGrpSpPr>
          <a:grpSpLocks/>
        </xdr:cNvGrpSpPr>
      </xdr:nvGrpSpPr>
      <xdr:grpSpPr bwMode="auto">
        <a:xfrm>
          <a:off x="1897224" y="22708183"/>
          <a:ext cx="0" cy="108663"/>
          <a:chOff x="5475762" y="47760700"/>
          <a:chExt cx="314325" cy="230209"/>
        </a:xfrm>
      </xdr:grpSpPr>
      <xdr:cxnSp macro="">
        <xdr:nvCxnSpPr>
          <xdr:cNvPr id="2602" name="Straight Connector 2601">
            <a:extLst>
              <a:ext uri="{FF2B5EF4-FFF2-40B4-BE49-F238E27FC236}">
                <a16:creationId xmlns:a16="http://schemas.microsoft.com/office/drawing/2014/main" id="{296F3441-8612-C9D7-2E46-3DD4EEEE7F2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03" name="Straight Connector 529">
            <a:extLst>
              <a:ext uri="{FF2B5EF4-FFF2-40B4-BE49-F238E27FC236}">
                <a16:creationId xmlns:a16="http://schemas.microsoft.com/office/drawing/2014/main" id="{9D7C1EB7-333E-FB2E-30FB-EE71FA364B3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04" name="Straight Connector 531">
            <a:extLst>
              <a:ext uri="{FF2B5EF4-FFF2-40B4-BE49-F238E27FC236}">
                <a16:creationId xmlns:a16="http://schemas.microsoft.com/office/drawing/2014/main" id="{9AC2E87B-3028-D215-3F0D-5AD2FFB0FBD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05" name="Straight Connector 533">
            <a:extLst>
              <a:ext uri="{FF2B5EF4-FFF2-40B4-BE49-F238E27FC236}">
                <a16:creationId xmlns:a16="http://schemas.microsoft.com/office/drawing/2014/main" id="{FF0ACA9C-3840-5235-996B-E5448AF6A1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06" name="Straight Connector 535">
            <a:extLst>
              <a:ext uri="{FF2B5EF4-FFF2-40B4-BE49-F238E27FC236}">
                <a16:creationId xmlns:a16="http://schemas.microsoft.com/office/drawing/2014/main" id="{27588209-42D4-CB68-3D2A-B9A9F081FD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07" name="Straight Connector 537">
            <a:extLst>
              <a:ext uri="{FF2B5EF4-FFF2-40B4-BE49-F238E27FC236}">
                <a16:creationId xmlns:a16="http://schemas.microsoft.com/office/drawing/2014/main" id="{77A83F5A-EBA3-E966-5C6C-79E6C459CF0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608" name="Group 1008">
          <a:extLst>
            <a:ext uri="{FF2B5EF4-FFF2-40B4-BE49-F238E27FC236}">
              <a16:creationId xmlns:a16="http://schemas.microsoft.com/office/drawing/2014/main" id="{3547EB93-F5AF-4734-9825-F4C146942C8A}"/>
            </a:ext>
          </a:extLst>
        </xdr:cNvPr>
        <xdr:cNvGrpSpPr>
          <a:grpSpLocks/>
        </xdr:cNvGrpSpPr>
      </xdr:nvGrpSpPr>
      <xdr:grpSpPr bwMode="auto">
        <a:xfrm>
          <a:off x="1897224" y="22708183"/>
          <a:ext cx="0" cy="108663"/>
          <a:chOff x="5475762" y="47760700"/>
          <a:chExt cx="314325" cy="230209"/>
        </a:xfrm>
      </xdr:grpSpPr>
      <xdr:cxnSp macro="">
        <xdr:nvCxnSpPr>
          <xdr:cNvPr id="2609" name="Straight Connector 2608">
            <a:extLst>
              <a:ext uri="{FF2B5EF4-FFF2-40B4-BE49-F238E27FC236}">
                <a16:creationId xmlns:a16="http://schemas.microsoft.com/office/drawing/2014/main" id="{E6607A44-EC7F-CB78-BE19-F3AE09C27A7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10" name="Straight Connector 529">
            <a:extLst>
              <a:ext uri="{FF2B5EF4-FFF2-40B4-BE49-F238E27FC236}">
                <a16:creationId xmlns:a16="http://schemas.microsoft.com/office/drawing/2014/main" id="{B3FFA591-89CB-A712-78FB-20A901D6DC9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11" name="Straight Connector 531">
            <a:extLst>
              <a:ext uri="{FF2B5EF4-FFF2-40B4-BE49-F238E27FC236}">
                <a16:creationId xmlns:a16="http://schemas.microsoft.com/office/drawing/2014/main" id="{C41E36EB-098C-F3D3-415F-3637698FB0C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12" name="Straight Connector 533">
            <a:extLst>
              <a:ext uri="{FF2B5EF4-FFF2-40B4-BE49-F238E27FC236}">
                <a16:creationId xmlns:a16="http://schemas.microsoft.com/office/drawing/2014/main" id="{F3F16B5B-BFF8-645F-BFD8-8069E2BF35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13" name="Straight Connector 535">
            <a:extLst>
              <a:ext uri="{FF2B5EF4-FFF2-40B4-BE49-F238E27FC236}">
                <a16:creationId xmlns:a16="http://schemas.microsoft.com/office/drawing/2014/main" id="{2AC10A22-D226-A285-4BE2-5B5E6B1709B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14" name="Straight Connector 537">
            <a:extLst>
              <a:ext uri="{FF2B5EF4-FFF2-40B4-BE49-F238E27FC236}">
                <a16:creationId xmlns:a16="http://schemas.microsoft.com/office/drawing/2014/main" id="{0C92F7AD-C8C6-A5FA-33A6-84670FFBCFC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109</xdr:row>
      <xdr:rowOff>57150</xdr:rowOff>
    </xdr:from>
    <xdr:to>
      <xdr:col>17</xdr:col>
      <xdr:colOff>0</xdr:colOff>
      <xdr:row>111</xdr:row>
      <xdr:rowOff>0</xdr:rowOff>
    </xdr:to>
    <xdr:sp macro="" textlink="">
      <xdr:nvSpPr>
        <xdr:cNvPr id="2615" name="AutoShape 46">
          <a:extLst>
            <a:ext uri="{FF2B5EF4-FFF2-40B4-BE49-F238E27FC236}">
              <a16:creationId xmlns:a16="http://schemas.microsoft.com/office/drawing/2014/main" id="{26730A4B-281E-4AB5-AD40-34424C4164A2}"/>
            </a:ext>
          </a:extLst>
        </xdr:cNvPr>
        <xdr:cNvSpPr>
          <a:spLocks noChangeArrowheads="1"/>
        </xdr:cNvSpPr>
      </xdr:nvSpPr>
      <xdr:spPr bwMode="auto">
        <a:xfrm>
          <a:off x="48958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109</xdr:row>
      <xdr:rowOff>57150</xdr:rowOff>
    </xdr:from>
    <xdr:to>
      <xdr:col>19</xdr:col>
      <xdr:colOff>0</xdr:colOff>
      <xdr:row>111</xdr:row>
      <xdr:rowOff>0</xdr:rowOff>
    </xdr:to>
    <xdr:sp macro="" textlink="">
      <xdr:nvSpPr>
        <xdr:cNvPr id="2616" name="AutoShape 46">
          <a:extLst>
            <a:ext uri="{FF2B5EF4-FFF2-40B4-BE49-F238E27FC236}">
              <a16:creationId xmlns:a16="http://schemas.microsoft.com/office/drawing/2014/main" id="{84070802-FEFC-408D-86B8-7B6B31C02445}"/>
            </a:ext>
          </a:extLst>
        </xdr:cNvPr>
        <xdr:cNvSpPr>
          <a:spLocks noChangeArrowheads="1"/>
        </xdr:cNvSpPr>
      </xdr:nvSpPr>
      <xdr:spPr bwMode="auto">
        <a:xfrm>
          <a:off x="5467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109</xdr:row>
      <xdr:rowOff>57150</xdr:rowOff>
    </xdr:from>
    <xdr:to>
      <xdr:col>21</xdr:col>
      <xdr:colOff>0</xdr:colOff>
      <xdr:row>111</xdr:row>
      <xdr:rowOff>0</xdr:rowOff>
    </xdr:to>
    <xdr:sp macro="" textlink="">
      <xdr:nvSpPr>
        <xdr:cNvPr id="2617" name="AutoShape 46">
          <a:extLst>
            <a:ext uri="{FF2B5EF4-FFF2-40B4-BE49-F238E27FC236}">
              <a16:creationId xmlns:a16="http://schemas.microsoft.com/office/drawing/2014/main" id="{2B167058-8DDB-4001-92C5-05C33BB58A89}"/>
            </a:ext>
          </a:extLst>
        </xdr:cNvPr>
        <xdr:cNvSpPr>
          <a:spLocks noChangeArrowheads="1"/>
        </xdr:cNvSpPr>
      </xdr:nvSpPr>
      <xdr:spPr bwMode="auto">
        <a:xfrm>
          <a:off x="60388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109</xdr:row>
      <xdr:rowOff>57150</xdr:rowOff>
    </xdr:from>
    <xdr:to>
      <xdr:col>23</xdr:col>
      <xdr:colOff>0</xdr:colOff>
      <xdr:row>111</xdr:row>
      <xdr:rowOff>0</xdr:rowOff>
    </xdr:to>
    <xdr:sp macro="" textlink="">
      <xdr:nvSpPr>
        <xdr:cNvPr id="2618" name="AutoShape 46">
          <a:extLst>
            <a:ext uri="{FF2B5EF4-FFF2-40B4-BE49-F238E27FC236}">
              <a16:creationId xmlns:a16="http://schemas.microsoft.com/office/drawing/2014/main" id="{C36EA021-0B03-4B7E-AC52-2787DF976396}"/>
            </a:ext>
          </a:extLst>
        </xdr:cNvPr>
        <xdr:cNvSpPr>
          <a:spLocks noChangeArrowheads="1"/>
        </xdr:cNvSpPr>
      </xdr:nvSpPr>
      <xdr:spPr bwMode="auto">
        <a:xfrm>
          <a:off x="6610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109</xdr:row>
      <xdr:rowOff>57150</xdr:rowOff>
    </xdr:from>
    <xdr:to>
      <xdr:col>25</xdr:col>
      <xdr:colOff>0</xdr:colOff>
      <xdr:row>111</xdr:row>
      <xdr:rowOff>0</xdr:rowOff>
    </xdr:to>
    <xdr:sp macro="" textlink="">
      <xdr:nvSpPr>
        <xdr:cNvPr id="2619" name="AutoShape 46">
          <a:extLst>
            <a:ext uri="{FF2B5EF4-FFF2-40B4-BE49-F238E27FC236}">
              <a16:creationId xmlns:a16="http://schemas.microsoft.com/office/drawing/2014/main" id="{37072A10-67FE-4486-9EFE-CD8CBF35EFD0}"/>
            </a:ext>
          </a:extLst>
        </xdr:cNvPr>
        <xdr:cNvSpPr>
          <a:spLocks noChangeArrowheads="1"/>
        </xdr:cNvSpPr>
      </xdr:nvSpPr>
      <xdr:spPr bwMode="auto">
        <a:xfrm>
          <a:off x="71818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109</xdr:row>
      <xdr:rowOff>57150</xdr:rowOff>
    </xdr:from>
    <xdr:to>
      <xdr:col>27</xdr:col>
      <xdr:colOff>0</xdr:colOff>
      <xdr:row>111</xdr:row>
      <xdr:rowOff>0</xdr:rowOff>
    </xdr:to>
    <xdr:sp macro="" textlink="">
      <xdr:nvSpPr>
        <xdr:cNvPr id="2620" name="AutoShape 46">
          <a:extLst>
            <a:ext uri="{FF2B5EF4-FFF2-40B4-BE49-F238E27FC236}">
              <a16:creationId xmlns:a16="http://schemas.microsoft.com/office/drawing/2014/main" id="{156D92AD-535C-43EA-9DB4-7D72C4B831F0}"/>
            </a:ext>
          </a:extLst>
        </xdr:cNvPr>
        <xdr:cNvSpPr>
          <a:spLocks noChangeArrowheads="1"/>
        </xdr:cNvSpPr>
      </xdr:nvSpPr>
      <xdr:spPr bwMode="auto">
        <a:xfrm>
          <a:off x="7753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109</xdr:row>
      <xdr:rowOff>57150</xdr:rowOff>
    </xdr:from>
    <xdr:to>
      <xdr:col>29</xdr:col>
      <xdr:colOff>0</xdr:colOff>
      <xdr:row>111</xdr:row>
      <xdr:rowOff>0</xdr:rowOff>
    </xdr:to>
    <xdr:sp macro="" textlink="">
      <xdr:nvSpPr>
        <xdr:cNvPr id="2621" name="AutoShape 46">
          <a:extLst>
            <a:ext uri="{FF2B5EF4-FFF2-40B4-BE49-F238E27FC236}">
              <a16:creationId xmlns:a16="http://schemas.microsoft.com/office/drawing/2014/main" id="{DCEE002D-ACC3-411B-A5EE-114D861D64A6}"/>
            </a:ext>
          </a:extLst>
        </xdr:cNvPr>
        <xdr:cNvSpPr>
          <a:spLocks noChangeArrowheads="1"/>
        </xdr:cNvSpPr>
      </xdr:nvSpPr>
      <xdr:spPr bwMode="auto">
        <a:xfrm>
          <a:off x="83820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109</xdr:row>
      <xdr:rowOff>57150</xdr:rowOff>
    </xdr:from>
    <xdr:to>
      <xdr:col>31</xdr:col>
      <xdr:colOff>0</xdr:colOff>
      <xdr:row>111</xdr:row>
      <xdr:rowOff>0</xdr:rowOff>
    </xdr:to>
    <xdr:sp macro="" textlink="">
      <xdr:nvSpPr>
        <xdr:cNvPr id="2622" name="AutoShape 46">
          <a:extLst>
            <a:ext uri="{FF2B5EF4-FFF2-40B4-BE49-F238E27FC236}">
              <a16:creationId xmlns:a16="http://schemas.microsoft.com/office/drawing/2014/main" id="{06A84809-2D87-4991-A168-11A303FB97FF}"/>
            </a:ext>
          </a:extLst>
        </xdr:cNvPr>
        <xdr:cNvSpPr>
          <a:spLocks noChangeArrowheads="1"/>
        </xdr:cNvSpPr>
      </xdr:nvSpPr>
      <xdr:spPr bwMode="auto">
        <a:xfrm>
          <a:off x="89535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109</xdr:row>
      <xdr:rowOff>57150</xdr:rowOff>
    </xdr:from>
    <xdr:to>
      <xdr:col>33</xdr:col>
      <xdr:colOff>0</xdr:colOff>
      <xdr:row>111</xdr:row>
      <xdr:rowOff>0</xdr:rowOff>
    </xdr:to>
    <xdr:sp macro="" textlink="">
      <xdr:nvSpPr>
        <xdr:cNvPr id="2623" name="AutoShape 46">
          <a:extLst>
            <a:ext uri="{FF2B5EF4-FFF2-40B4-BE49-F238E27FC236}">
              <a16:creationId xmlns:a16="http://schemas.microsoft.com/office/drawing/2014/main" id="{28524194-22E4-4ED7-B466-ABB1840AD0AE}"/>
            </a:ext>
          </a:extLst>
        </xdr:cNvPr>
        <xdr:cNvSpPr>
          <a:spLocks noChangeArrowheads="1"/>
        </xdr:cNvSpPr>
      </xdr:nvSpPr>
      <xdr:spPr bwMode="auto">
        <a:xfrm>
          <a:off x="95250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109</xdr:row>
      <xdr:rowOff>57150</xdr:rowOff>
    </xdr:from>
    <xdr:to>
      <xdr:col>35</xdr:col>
      <xdr:colOff>0</xdr:colOff>
      <xdr:row>111</xdr:row>
      <xdr:rowOff>0</xdr:rowOff>
    </xdr:to>
    <xdr:sp macro="" textlink="">
      <xdr:nvSpPr>
        <xdr:cNvPr id="2624" name="AutoShape 46">
          <a:extLst>
            <a:ext uri="{FF2B5EF4-FFF2-40B4-BE49-F238E27FC236}">
              <a16:creationId xmlns:a16="http://schemas.microsoft.com/office/drawing/2014/main" id="{39D3831D-182E-4110-A9B9-12EF41299D7E}"/>
            </a:ext>
          </a:extLst>
        </xdr:cNvPr>
        <xdr:cNvSpPr>
          <a:spLocks noChangeArrowheads="1"/>
        </xdr:cNvSpPr>
      </xdr:nvSpPr>
      <xdr:spPr bwMode="auto">
        <a:xfrm>
          <a:off x="100965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109</xdr:row>
      <xdr:rowOff>57150</xdr:rowOff>
    </xdr:from>
    <xdr:to>
      <xdr:col>37</xdr:col>
      <xdr:colOff>0</xdr:colOff>
      <xdr:row>111</xdr:row>
      <xdr:rowOff>0</xdr:rowOff>
    </xdr:to>
    <xdr:sp macro="" textlink="">
      <xdr:nvSpPr>
        <xdr:cNvPr id="2625" name="AutoShape 46">
          <a:extLst>
            <a:ext uri="{FF2B5EF4-FFF2-40B4-BE49-F238E27FC236}">
              <a16:creationId xmlns:a16="http://schemas.microsoft.com/office/drawing/2014/main" id="{144FBA33-8F26-439E-A5D5-00F1D9B8AB12}"/>
            </a:ext>
          </a:extLst>
        </xdr:cNvPr>
        <xdr:cNvSpPr>
          <a:spLocks noChangeArrowheads="1"/>
        </xdr:cNvSpPr>
      </xdr:nvSpPr>
      <xdr:spPr bwMode="auto">
        <a:xfrm>
          <a:off x="106680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109</xdr:row>
      <xdr:rowOff>57150</xdr:rowOff>
    </xdr:from>
    <xdr:to>
      <xdr:col>39</xdr:col>
      <xdr:colOff>0</xdr:colOff>
      <xdr:row>111</xdr:row>
      <xdr:rowOff>0</xdr:rowOff>
    </xdr:to>
    <xdr:sp macro="" textlink="">
      <xdr:nvSpPr>
        <xdr:cNvPr id="2626" name="AutoShape 46">
          <a:extLst>
            <a:ext uri="{FF2B5EF4-FFF2-40B4-BE49-F238E27FC236}">
              <a16:creationId xmlns:a16="http://schemas.microsoft.com/office/drawing/2014/main" id="{F502EFF0-97CC-48F3-A41D-BF45CC868636}"/>
            </a:ext>
          </a:extLst>
        </xdr:cNvPr>
        <xdr:cNvSpPr>
          <a:spLocks noChangeArrowheads="1"/>
        </xdr:cNvSpPr>
      </xdr:nvSpPr>
      <xdr:spPr bwMode="auto">
        <a:xfrm>
          <a:off x="112395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109</xdr:row>
      <xdr:rowOff>57150</xdr:rowOff>
    </xdr:from>
    <xdr:to>
      <xdr:col>41</xdr:col>
      <xdr:colOff>0</xdr:colOff>
      <xdr:row>111</xdr:row>
      <xdr:rowOff>0</xdr:rowOff>
    </xdr:to>
    <xdr:sp macro="" textlink="">
      <xdr:nvSpPr>
        <xdr:cNvPr id="2627" name="AutoShape 46">
          <a:extLst>
            <a:ext uri="{FF2B5EF4-FFF2-40B4-BE49-F238E27FC236}">
              <a16:creationId xmlns:a16="http://schemas.microsoft.com/office/drawing/2014/main" id="{779520EA-BB44-4671-A7DF-43773691B8A6}"/>
            </a:ext>
          </a:extLst>
        </xdr:cNvPr>
        <xdr:cNvSpPr>
          <a:spLocks noChangeArrowheads="1"/>
        </xdr:cNvSpPr>
      </xdr:nvSpPr>
      <xdr:spPr bwMode="auto">
        <a:xfrm>
          <a:off x="118110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109</xdr:row>
      <xdr:rowOff>57150</xdr:rowOff>
    </xdr:from>
    <xdr:to>
      <xdr:col>43</xdr:col>
      <xdr:colOff>0</xdr:colOff>
      <xdr:row>111</xdr:row>
      <xdr:rowOff>0</xdr:rowOff>
    </xdr:to>
    <xdr:sp macro="" textlink="">
      <xdr:nvSpPr>
        <xdr:cNvPr id="2628" name="AutoShape 46">
          <a:extLst>
            <a:ext uri="{FF2B5EF4-FFF2-40B4-BE49-F238E27FC236}">
              <a16:creationId xmlns:a16="http://schemas.microsoft.com/office/drawing/2014/main" id="{381CEAC8-C341-4405-8085-9F91D845E814}"/>
            </a:ext>
          </a:extLst>
        </xdr:cNvPr>
        <xdr:cNvSpPr>
          <a:spLocks noChangeArrowheads="1"/>
        </xdr:cNvSpPr>
      </xdr:nvSpPr>
      <xdr:spPr bwMode="auto">
        <a:xfrm>
          <a:off x="123825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109</xdr:row>
      <xdr:rowOff>57150</xdr:rowOff>
    </xdr:from>
    <xdr:to>
      <xdr:col>45</xdr:col>
      <xdr:colOff>0</xdr:colOff>
      <xdr:row>111</xdr:row>
      <xdr:rowOff>0</xdr:rowOff>
    </xdr:to>
    <xdr:sp macro="" textlink="">
      <xdr:nvSpPr>
        <xdr:cNvPr id="2629" name="AutoShape 46">
          <a:extLst>
            <a:ext uri="{FF2B5EF4-FFF2-40B4-BE49-F238E27FC236}">
              <a16:creationId xmlns:a16="http://schemas.microsoft.com/office/drawing/2014/main" id="{8A3EB338-E6B7-4C1E-AEDB-584D0EEBF8DE}"/>
            </a:ext>
          </a:extLst>
        </xdr:cNvPr>
        <xdr:cNvSpPr>
          <a:spLocks noChangeArrowheads="1"/>
        </xdr:cNvSpPr>
      </xdr:nvSpPr>
      <xdr:spPr bwMode="auto">
        <a:xfrm>
          <a:off x="12954000" y="2086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109</xdr:row>
      <xdr:rowOff>57150</xdr:rowOff>
    </xdr:from>
    <xdr:to>
      <xdr:col>11</xdr:col>
      <xdr:colOff>0</xdr:colOff>
      <xdr:row>111</xdr:row>
      <xdr:rowOff>0</xdr:rowOff>
    </xdr:to>
    <xdr:sp macro="" textlink="">
      <xdr:nvSpPr>
        <xdr:cNvPr id="2630" name="AutoShape 46">
          <a:extLst>
            <a:ext uri="{FF2B5EF4-FFF2-40B4-BE49-F238E27FC236}">
              <a16:creationId xmlns:a16="http://schemas.microsoft.com/office/drawing/2014/main" id="{BB464A3B-8F69-4073-A1AA-E3F36ECF2785}"/>
            </a:ext>
          </a:extLst>
        </xdr:cNvPr>
        <xdr:cNvSpPr>
          <a:spLocks noChangeArrowheads="1"/>
        </xdr:cNvSpPr>
      </xdr:nvSpPr>
      <xdr:spPr bwMode="auto">
        <a:xfrm>
          <a:off x="3181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109</xdr:row>
      <xdr:rowOff>57150</xdr:rowOff>
    </xdr:from>
    <xdr:to>
      <xdr:col>13</xdr:col>
      <xdr:colOff>0</xdr:colOff>
      <xdr:row>111</xdr:row>
      <xdr:rowOff>0</xdr:rowOff>
    </xdr:to>
    <xdr:sp macro="" textlink="">
      <xdr:nvSpPr>
        <xdr:cNvPr id="2631" name="AutoShape 46">
          <a:extLst>
            <a:ext uri="{FF2B5EF4-FFF2-40B4-BE49-F238E27FC236}">
              <a16:creationId xmlns:a16="http://schemas.microsoft.com/office/drawing/2014/main" id="{BE06EDAE-5F6B-4B97-BDE5-DAC274029B97}"/>
            </a:ext>
          </a:extLst>
        </xdr:cNvPr>
        <xdr:cNvSpPr>
          <a:spLocks noChangeArrowheads="1"/>
        </xdr:cNvSpPr>
      </xdr:nvSpPr>
      <xdr:spPr bwMode="auto">
        <a:xfrm>
          <a:off x="37528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109</xdr:row>
      <xdr:rowOff>57150</xdr:rowOff>
    </xdr:from>
    <xdr:to>
      <xdr:col>15</xdr:col>
      <xdr:colOff>0</xdr:colOff>
      <xdr:row>111</xdr:row>
      <xdr:rowOff>0</xdr:rowOff>
    </xdr:to>
    <xdr:sp macro="" textlink="">
      <xdr:nvSpPr>
        <xdr:cNvPr id="2632" name="AutoShape 46">
          <a:extLst>
            <a:ext uri="{FF2B5EF4-FFF2-40B4-BE49-F238E27FC236}">
              <a16:creationId xmlns:a16="http://schemas.microsoft.com/office/drawing/2014/main" id="{56AD436A-8E26-4CCA-8999-B513A7BA9D2E}"/>
            </a:ext>
          </a:extLst>
        </xdr:cNvPr>
        <xdr:cNvSpPr>
          <a:spLocks noChangeArrowheads="1"/>
        </xdr:cNvSpPr>
      </xdr:nvSpPr>
      <xdr:spPr bwMode="auto">
        <a:xfrm>
          <a:off x="4324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109</xdr:row>
      <xdr:rowOff>57150</xdr:rowOff>
    </xdr:from>
    <xdr:to>
      <xdr:col>9</xdr:col>
      <xdr:colOff>0</xdr:colOff>
      <xdr:row>111</xdr:row>
      <xdr:rowOff>0</xdr:rowOff>
    </xdr:to>
    <xdr:sp macro="" textlink="">
      <xdr:nvSpPr>
        <xdr:cNvPr id="2633" name="AutoShape 46">
          <a:extLst>
            <a:ext uri="{FF2B5EF4-FFF2-40B4-BE49-F238E27FC236}">
              <a16:creationId xmlns:a16="http://schemas.microsoft.com/office/drawing/2014/main" id="{6C420030-0AEF-4B7C-BE46-EA3439B2E318}"/>
            </a:ext>
          </a:extLst>
        </xdr:cNvPr>
        <xdr:cNvSpPr>
          <a:spLocks noChangeArrowheads="1"/>
        </xdr:cNvSpPr>
      </xdr:nvSpPr>
      <xdr:spPr bwMode="auto">
        <a:xfrm>
          <a:off x="2409825" y="20869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109</xdr:row>
      <xdr:rowOff>57150</xdr:rowOff>
    </xdr:from>
    <xdr:to>
      <xdr:col>7</xdr:col>
      <xdr:colOff>0</xdr:colOff>
      <xdr:row>111</xdr:row>
      <xdr:rowOff>0</xdr:rowOff>
    </xdr:to>
    <xdr:sp macro="" textlink="">
      <xdr:nvSpPr>
        <xdr:cNvPr id="2634" name="AutoShape 46">
          <a:extLst>
            <a:ext uri="{FF2B5EF4-FFF2-40B4-BE49-F238E27FC236}">
              <a16:creationId xmlns:a16="http://schemas.microsoft.com/office/drawing/2014/main" id="{3C9D3BB8-994C-4F2F-B8E9-C72E6286C86A}"/>
            </a:ext>
          </a:extLst>
        </xdr:cNvPr>
        <xdr:cNvSpPr>
          <a:spLocks noChangeArrowheads="1"/>
        </xdr:cNvSpPr>
      </xdr:nvSpPr>
      <xdr:spPr bwMode="auto">
        <a:xfrm>
          <a:off x="1819275" y="20869275"/>
          <a:ext cx="352425" cy="323850"/>
        </a:xfrm>
        <a:prstGeom prst="triangle">
          <a:avLst>
            <a:gd name="adj" fmla="val 50000"/>
          </a:avLst>
        </a:prstGeom>
        <a:solidFill>
          <a:srgbClr val="FF0000"/>
        </a:solidFill>
        <a:ln w="9525">
          <a:solidFill>
            <a:srgbClr val="000000"/>
          </a:solidFill>
          <a:miter lim="800000"/>
          <a:headEnd/>
          <a:tailEnd/>
        </a:ln>
      </xdr:spPr>
      <xdr:txBody>
        <a:bodyPr/>
        <a:lstStyle/>
        <a:p>
          <a:endParaRPr lang="en-IN"/>
        </a:p>
      </xdr:txBody>
    </xdr:sp>
    <xdr:clientData/>
  </xdr:twoCellAnchor>
  <xdr:twoCellAnchor>
    <xdr:from>
      <xdr:col>4</xdr:col>
      <xdr:colOff>0</xdr:colOff>
      <xdr:row>109</xdr:row>
      <xdr:rowOff>57150</xdr:rowOff>
    </xdr:from>
    <xdr:to>
      <xdr:col>5</xdr:col>
      <xdr:colOff>0</xdr:colOff>
      <xdr:row>111</xdr:row>
      <xdr:rowOff>0</xdr:rowOff>
    </xdr:to>
    <xdr:sp macro="" textlink="">
      <xdr:nvSpPr>
        <xdr:cNvPr id="2635" name="AutoShape 46">
          <a:extLst>
            <a:ext uri="{FF2B5EF4-FFF2-40B4-BE49-F238E27FC236}">
              <a16:creationId xmlns:a16="http://schemas.microsoft.com/office/drawing/2014/main" id="{2B61315B-F79D-4E14-B028-3D93A4036FE0}"/>
            </a:ext>
          </a:extLst>
        </xdr:cNvPr>
        <xdr:cNvSpPr>
          <a:spLocks noChangeArrowheads="1"/>
        </xdr:cNvSpPr>
      </xdr:nvSpPr>
      <xdr:spPr bwMode="auto">
        <a:xfrm>
          <a:off x="1095375" y="20869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109</xdr:row>
      <xdr:rowOff>57150</xdr:rowOff>
    </xdr:from>
    <xdr:to>
      <xdr:col>3</xdr:col>
      <xdr:colOff>0</xdr:colOff>
      <xdr:row>111</xdr:row>
      <xdr:rowOff>0</xdr:rowOff>
    </xdr:to>
    <xdr:sp macro="" textlink="">
      <xdr:nvSpPr>
        <xdr:cNvPr id="2636" name="AutoShape 46">
          <a:extLst>
            <a:ext uri="{FF2B5EF4-FFF2-40B4-BE49-F238E27FC236}">
              <a16:creationId xmlns:a16="http://schemas.microsoft.com/office/drawing/2014/main" id="{0458EB69-A941-4F92-9281-834B866CBF75}"/>
            </a:ext>
          </a:extLst>
        </xdr:cNvPr>
        <xdr:cNvSpPr>
          <a:spLocks noChangeArrowheads="1"/>
        </xdr:cNvSpPr>
      </xdr:nvSpPr>
      <xdr:spPr bwMode="auto">
        <a:xfrm>
          <a:off x="523875"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120</xdr:row>
      <xdr:rowOff>104775</xdr:rowOff>
    </xdr:from>
    <xdr:to>
      <xdr:col>6</xdr:col>
      <xdr:colOff>0</xdr:colOff>
      <xdr:row>121</xdr:row>
      <xdr:rowOff>19050</xdr:rowOff>
    </xdr:to>
    <xdr:grpSp>
      <xdr:nvGrpSpPr>
        <xdr:cNvPr id="2637" name="Group 1008">
          <a:extLst>
            <a:ext uri="{FF2B5EF4-FFF2-40B4-BE49-F238E27FC236}">
              <a16:creationId xmlns:a16="http://schemas.microsoft.com/office/drawing/2014/main" id="{2C66841B-06E4-486A-A1E6-D4232D298D1C}"/>
            </a:ext>
          </a:extLst>
        </xdr:cNvPr>
        <xdr:cNvGrpSpPr>
          <a:grpSpLocks/>
        </xdr:cNvGrpSpPr>
      </xdr:nvGrpSpPr>
      <xdr:grpSpPr bwMode="auto">
        <a:xfrm>
          <a:off x="1897224" y="24317714"/>
          <a:ext cx="0" cy="108663"/>
          <a:chOff x="5475762" y="47760700"/>
          <a:chExt cx="314325" cy="230209"/>
        </a:xfrm>
      </xdr:grpSpPr>
      <xdr:cxnSp macro="">
        <xdr:nvCxnSpPr>
          <xdr:cNvPr id="2638" name="Straight Connector 2637">
            <a:extLst>
              <a:ext uri="{FF2B5EF4-FFF2-40B4-BE49-F238E27FC236}">
                <a16:creationId xmlns:a16="http://schemas.microsoft.com/office/drawing/2014/main" id="{3407582F-0B24-7728-D0F1-14AA03103B3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39" name="Straight Connector 529">
            <a:extLst>
              <a:ext uri="{FF2B5EF4-FFF2-40B4-BE49-F238E27FC236}">
                <a16:creationId xmlns:a16="http://schemas.microsoft.com/office/drawing/2014/main" id="{7A4647A0-6C53-6F6B-A858-F539477A7BD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40" name="Straight Connector 531">
            <a:extLst>
              <a:ext uri="{FF2B5EF4-FFF2-40B4-BE49-F238E27FC236}">
                <a16:creationId xmlns:a16="http://schemas.microsoft.com/office/drawing/2014/main" id="{43679916-BEF5-618A-77FD-275A33CFF1C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41" name="Straight Connector 533">
            <a:extLst>
              <a:ext uri="{FF2B5EF4-FFF2-40B4-BE49-F238E27FC236}">
                <a16:creationId xmlns:a16="http://schemas.microsoft.com/office/drawing/2014/main" id="{E515993E-E796-C6D4-1E80-0D21249B347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42" name="Straight Connector 535">
            <a:extLst>
              <a:ext uri="{FF2B5EF4-FFF2-40B4-BE49-F238E27FC236}">
                <a16:creationId xmlns:a16="http://schemas.microsoft.com/office/drawing/2014/main" id="{67675AED-C9A5-2989-1F61-B011D37C555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43" name="Straight Connector 537">
            <a:extLst>
              <a:ext uri="{FF2B5EF4-FFF2-40B4-BE49-F238E27FC236}">
                <a16:creationId xmlns:a16="http://schemas.microsoft.com/office/drawing/2014/main" id="{A78FAFE9-25BB-6F80-ECA2-19D1FA993B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44" name="Group 1008">
          <a:extLst>
            <a:ext uri="{FF2B5EF4-FFF2-40B4-BE49-F238E27FC236}">
              <a16:creationId xmlns:a16="http://schemas.microsoft.com/office/drawing/2014/main" id="{B57138A5-855D-47A7-9E83-EEBDC291B915}"/>
            </a:ext>
          </a:extLst>
        </xdr:cNvPr>
        <xdr:cNvGrpSpPr>
          <a:grpSpLocks/>
        </xdr:cNvGrpSpPr>
      </xdr:nvGrpSpPr>
      <xdr:grpSpPr bwMode="auto">
        <a:xfrm>
          <a:off x="1897224" y="24317714"/>
          <a:ext cx="0" cy="108663"/>
          <a:chOff x="5475762" y="47760700"/>
          <a:chExt cx="314325" cy="230209"/>
        </a:xfrm>
      </xdr:grpSpPr>
      <xdr:cxnSp macro="">
        <xdr:nvCxnSpPr>
          <xdr:cNvPr id="2645" name="Straight Connector 2644">
            <a:extLst>
              <a:ext uri="{FF2B5EF4-FFF2-40B4-BE49-F238E27FC236}">
                <a16:creationId xmlns:a16="http://schemas.microsoft.com/office/drawing/2014/main" id="{CFEDB3E2-A3CC-2C69-B8AE-35733425A278}"/>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46" name="Straight Connector 529">
            <a:extLst>
              <a:ext uri="{FF2B5EF4-FFF2-40B4-BE49-F238E27FC236}">
                <a16:creationId xmlns:a16="http://schemas.microsoft.com/office/drawing/2014/main" id="{4569056D-B389-936C-1CBC-46D63965FC9D}"/>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647" name="Straight Connector 531">
            <a:extLst>
              <a:ext uri="{FF2B5EF4-FFF2-40B4-BE49-F238E27FC236}">
                <a16:creationId xmlns:a16="http://schemas.microsoft.com/office/drawing/2014/main" id="{9AE3211C-44C8-587A-B5B5-27B7A53BAA9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648" name="Straight Connector 533">
            <a:extLst>
              <a:ext uri="{FF2B5EF4-FFF2-40B4-BE49-F238E27FC236}">
                <a16:creationId xmlns:a16="http://schemas.microsoft.com/office/drawing/2014/main" id="{594F48B8-9297-7566-8EA9-4A7E537A1699}"/>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649" name="Straight Connector 535">
            <a:extLst>
              <a:ext uri="{FF2B5EF4-FFF2-40B4-BE49-F238E27FC236}">
                <a16:creationId xmlns:a16="http://schemas.microsoft.com/office/drawing/2014/main" id="{6F9710DE-4855-CD9A-9247-51350C10442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650" name="Straight Connector 537">
            <a:extLst>
              <a:ext uri="{FF2B5EF4-FFF2-40B4-BE49-F238E27FC236}">
                <a16:creationId xmlns:a16="http://schemas.microsoft.com/office/drawing/2014/main" id="{21116860-732F-5E20-9E7E-92E21659BF7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133350</xdr:rowOff>
    </xdr:from>
    <xdr:to>
      <xdr:col>6</xdr:col>
      <xdr:colOff>0</xdr:colOff>
      <xdr:row>121</xdr:row>
      <xdr:rowOff>47625</xdr:rowOff>
    </xdr:to>
    <xdr:grpSp>
      <xdr:nvGrpSpPr>
        <xdr:cNvPr id="2651" name="Group 1008">
          <a:extLst>
            <a:ext uri="{FF2B5EF4-FFF2-40B4-BE49-F238E27FC236}">
              <a16:creationId xmlns:a16="http://schemas.microsoft.com/office/drawing/2014/main" id="{12C2E32F-ECE9-472A-A142-97AFC258E53F}"/>
            </a:ext>
          </a:extLst>
        </xdr:cNvPr>
        <xdr:cNvGrpSpPr>
          <a:grpSpLocks/>
        </xdr:cNvGrpSpPr>
      </xdr:nvGrpSpPr>
      <xdr:grpSpPr bwMode="auto">
        <a:xfrm>
          <a:off x="1897224" y="24346289"/>
          <a:ext cx="0" cy="108663"/>
          <a:chOff x="5475762" y="47760700"/>
          <a:chExt cx="314325" cy="230209"/>
        </a:xfrm>
      </xdr:grpSpPr>
      <xdr:cxnSp macro="">
        <xdr:nvCxnSpPr>
          <xdr:cNvPr id="2652" name="Straight Connector 2651">
            <a:extLst>
              <a:ext uri="{FF2B5EF4-FFF2-40B4-BE49-F238E27FC236}">
                <a16:creationId xmlns:a16="http://schemas.microsoft.com/office/drawing/2014/main" id="{34FD4EAA-D166-4A3C-DFB6-DC09AA984911}"/>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53" name="Straight Connector 529">
            <a:extLst>
              <a:ext uri="{FF2B5EF4-FFF2-40B4-BE49-F238E27FC236}">
                <a16:creationId xmlns:a16="http://schemas.microsoft.com/office/drawing/2014/main" id="{B1418666-4A53-E4BF-1D8D-0B5E5DE54E08}"/>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654" name="Straight Connector 531">
            <a:extLst>
              <a:ext uri="{FF2B5EF4-FFF2-40B4-BE49-F238E27FC236}">
                <a16:creationId xmlns:a16="http://schemas.microsoft.com/office/drawing/2014/main" id="{28B06AFA-5EE4-8F58-B0F9-0892ED35AD8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655" name="Straight Connector 533">
            <a:extLst>
              <a:ext uri="{FF2B5EF4-FFF2-40B4-BE49-F238E27FC236}">
                <a16:creationId xmlns:a16="http://schemas.microsoft.com/office/drawing/2014/main" id="{5005219F-A14F-AD16-5B13-C6E57EEF5E37}"/>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656" name="Straight Connector 535">
            <a:extLst>
              <a:ext uri="{FF2B5EF4-FFF2-40B4-BE49-F238E27FC236}">
                <a16:creationId xmlns:a16="http://schemas.microsoft.com/office/drawing/2014/main" id="{449E9982-F988-4088-1D04-1E36E08BBFE7}"/>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657" name="Straight Connector 537">
            <a:extLst>
              <a:ext uri="{FF2B5EF4-FFF2-40B4-BE49-F238E27FC236}">
                <a16:creationId xmlns:a16="http://schemas.microsoft.com/office/drawing/2014/main" id="{095FB27D-A6C5-5C6C-F772-0B926249313B}"/>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133350</xdr:rowOff>
    </xdr:from>
    <xdr:to>
      <xdr:col>6</xdr:col>
      <xdr:colOff>0</xdr:colOff>
      <xdr:row>121</xdr:row>
      <xdr:rowOff>57150</xdr:rowOff>
    </xdr:to>
    <xdr:grpSp>
      <xdr:nvGrpSpPr>
        <xdr:cNvPr id="2658" name="Group 1008">
          <a:extLst>
            <a:ext uri="{FF2B5EF4-FFF2-40B4-BE49-F238E27FC236}">
              <a16:creationId xmlns:a16="http://schemas.microsoft.com/office/drawing/2014/main" id="{26E0CA57-FE36-4097-94CA-A576C59FA778}"/>
            </a:ext>
          </a:extLst>
        </xdr:cNvPr>
        <xdr:cNvGrpSpPr>
          <a:grpSpLocks/>
        </xdr:cNvGrpSpPr>
      </xdr:nvGrpSpPr>
      <xdr:grpSpPr bwMode="auto">
        <a:xfrm>
          <a:off x="1897224" y="24346289"/>
          <a:ext cx="0" cy="118188"/>
          <a:chOff x="5475762" y="47760700"/>
          <a:chExt cx="314325" cy="230209"/>
        </a:xfrm>
      </xdr:grpSpPr>
      <xdr:cxnSp macro="">
        <xdr:nvCxnSpPr>
          <xdr:cNvPr id="2659" name="Straight Connector 2658">
            <a:extLst>
              <a:ext uri="{FF2B5EF4-FFF2-40B4-BE49-F238E27FC236}">
                <a16:creationId xmlns:a16="http://schemas.microsoft.com/office/drawing/2014/main" id="{DA6F1359-4D87-87F9-35C2-49E2661D01B4}"/>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60" name="Straight Connector 529">
            <a:extLst>
              <a:ext uri="{FF2B5EF4-FFF2-40B4-BE49-F238E27FC236}">
                <a16:creationId xmlns:a16="http://schemas.microsoft.com/office/drawing/2014/main" id="{97AC9623-74C0-4870-BB8E-73AA73DDB67D}"/>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661" name="Straight Connector 531">
            <a:extLst>
              <a:ext uri="{FF2B5EF4-FFF2-40B4-BE49-F238E27FC236}">
                <a16:creationId xmlns:a16="http://schemas.microsoft.com/office/drawing/2014/main" id="{8C9FA0E5-B2C0-878B-EFE2-7CC3FBECEF4E}"/>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662" name="Straight Connector 533">
            <a:extLst>
              <a:ext uri="{FF2B5EF4-FFF2-40B4-BE49-F238E27FC236}">
                <a16:creationId xmlns:a16="http://schemas.microsoft.com/office/drawing/2014/main" id="{0F9B5E6B-4D32-60BE-0B55-A23C8EB00037}"/>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663" name="Straight Connector 535">
            <a:extLst>
              <a:ext uri="{FF2B5EF4-FFF2-40B4-BE49-F238E27FC236}">
                <a16:creationId xmlns:a16="http://schemas.microsoft.com/office/drawing/2014/main" id="{D2088089-90BA-FB39-D64D-8570ADEE37EA}"/>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664" name="Straight Connector 537">
            <a:extLst>
              <a:ext uri="{FF2B5EF4-FFF2-40B4-BE49-F238E27FC236}">
                <a16:creationId xmlns:a16="http://schemas.microsoft.com/office/drawing/2014/main" id="{B45D2319-7A10-EBC5-9C09-80ACC3BBBC2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65" name="Group 1008">
          <a:extLst>
            <a:ext uri="{FF2B5EF4-FFF2-40B4-BE49-F238E27FC236}">
              <a16:creationId xmlns:a16="http://schemas.microsoft.com/office/drawing/2014/main" id="{7DE72C6D-FA8D-4A0A-BBD6-9DE75664DC4C}"/>
            </a:ext>
          </a:extLst>
        </xdr:cNvPr>
        <xdr:cNvGrpSpPr>
          <a:grpSpLocks/>
        </xdr:cNvGrpSpPr>
      </xdr:nvGrpSpPr>
      <xdr:grpSpPr bwMode="auto">
        <a:xfrm>
          <a:off x="1897224" y="24317714"/>
          <a:ext cx="0" cy="108663"/>
          <a:chOff x="5475762" y="47760700"/>
          <a:chExt cx="314325" cy="230209"/>
        </a:xfrm>
      </xdr:grpSpPr>
      <xdr:cxnSp macro="">
        <xdr:nvCxnSpPr>
          <xdr:cNvPr id="2666" name="Straight Connector 2665">
            <a:extLst>
              <a:ext uri="{FF2B5EF4-FFF2-40B4-BE49-F238E27FC236}">
                <a16:creationId xmlns:a16="http://schemas.microsoft.com/office/drawing/2014/main" id="{9949B9CF-F13F-C8FD-C72E-D75162B6757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67" name="Straight Connector 529">
            <a:extLst>
              <a:ext uri="{FF2B5EF4-FFF2-40B4-BE49-F238E27FC236}">
                <a16:creationId xmlns:a16="http://schemas.microsoft.com/office/drawing/2014/main" id="{B88C90FA-A4DF-8F25-6E7D-BBCC10FB92D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68" name="Straight Connector 531">
            <a:extLst>
              <a:ext uri="{FF2B5EF4-FFF2-40B4-BE49-F238E27FC236}">
                <a16:creationId xmlns:a16="http://schemas.microsoft.com/office/drawing/2014/main" id="{75E78C18-E8FF-903A-8CDE-2CAAD9925ED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69" name="Straight Connector 533">
            <a:extLst>
              <a:ext uri="{FF2B5EF4-FFF2-40B4-BE49-F238E27FC236}">
                <a16:creationId xmlns:a16="http://schemas.microsoft.com/office/drawing/2014/main" id="{64094A4C-2004-C722-C2F6-3A755D6F63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0" name="Straight Connector 535">
            <a:extLst>
              <a:ext uri="{FF2B5EF4-FFF2-40B4-BE49-F238E27FC236}">
                <a16:creationId xmlns:a16="http://schemas.microsoft.com/office/drawing/2014/main" id="{D3F5FBC9-87A1-0929-D8F5-E1A8D441A30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1" name="Straight Connector 537">
            <a:extLst>
              <a:ext uri="{FF2B5EF4-FFF2-40B4-BE49-F238E27FC236}">
                <a16:creationId xmlns:a16="http://schemas.microsoft.com/office/drawing/2014/main" id="{BB622B4E-0F90-1CEE-516F-76BDEA7C9B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72" name="Group 1008">
          <a:extLst>
            <a:ext uri="{FF2B5EF4-FFF2-40B4-BE49-F238E27FC236}">
              <a16:creationId xmlns:a16="http://schemas.microsoft.com/office/drawing/2014/main" id="{9158618A-5CAE-4A90-A458-F74FF3536EDF}"/>
            </a:ext>
          </a:extLst>
        </xdr:cNvPr>
        <xdr:cNvGrpSpPr>
          <a:grpSpLocks/>
        </xdr:cNvGrpSpPr>
      </xdr:nvGrpSpPr>
      <xdr:grpSpPr bwMode="auto">
        <a:xfrm>
          <a:off x="1897224" y="24317714"/>
          <a:ext cx="0" cy="108663"/>
          <a:chOff x="5475762" y="47760700"/>
          <a:chExt cx="314325" cy="230209"/>
        </a:xfrm>
      </xdr:grpSpPr>
      <xdr:cxnSp macro="">
        <xdr:nvCxnSpPr>
          <xdr:cNvPr id="2673" name="Straight Connector 2672">
            <a:extLst>
              <a:ext uri="{FF2B5EF4-FFF2-40B4-BE49-F238E27FC236}">
                <a16:creationId xmlns:a16="http://schemas.microsoft.com/office/drawing/2014/main" id="{05D5A1EC-300F-83C0-0351-79E995AF755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74" name="Straight Connector 529">
            <a:extLst>
              <a:ext uri="{FF2B5EF4-FFF2-40B4-BE49-F238E27FC236}">
                <a16:creationId xmlns:a16="http://schemas.microsoft.com/office/drawing/2014/main" id="{7003F9BF-5C38-834B-4F21-34C92D42A5C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75" name="Straight Connector 531">
            <a:extLst>
              <a:ext uri="{FF2B5EF4-FFF2-40B4-BE49-F238E27FC236}">
                <a16:creationId xmlns:a16="http://schemas.microsoft.com/office/drawing/2014/main" id="{CD0AA2F2-FBBD-1102-36D6-90556122318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76" name="Straight Connector 533">
            <a:extLst>
              <a:ext uri="{FF2B5EF4-FFF2-40B4-BE49-F238E27FC236}">
                <a16:creationId xmlns:a16="http://schemas.microsoft.com/office/drawing/2014/main" id="{040E67AF-7BC8-B556-41D5-98C31440BC0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7" name="Straight Connector 535">
            <a:extLst>
              <a:ext uri="{FF2B5EF4-FFF2-40B4-BE49-F238E27FC236}">
                <a16:creationId xmlns:a16="http://schemas.microsoft.com/office/drawing/2014/main" id="{C9BB9A45-05A1-EC07-F47D-0541AB29513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8" name="Straight Connector 537">
            <a:extLst>
              <a:ext uri="{FF2B5EF4-FFF2-40B4-BE49-F238E27FC236}">
                <a16:creationId xmlns:a16="http://schemas.microsoft.com/office/drawing/2014/main" id="{83F8A961-0BB3-F354-51C4-3C257F934F5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79" name="Group 1008">
          <a:extLst>
            <a:ext uri="{FF2B5EF4-FFF2-40B4-BE49-F238E27FC236}">
              <a16:creationId xmlns:a16="http://schemas.microsoft.com/office/drawing/2014/main" id="{45916D88-6DA3-46AD-A4FE-264F4A85E34F}"/>
            </a:ext>
          </a:extLst>
        </xdr:cNvPr>
        <xdr:cNvGrpSpPr>
          <a:grpSpLocks/>
        </xdr:cNvGrpSpPr>
      </xdr:nvGrpSpPr>
      <xdr:grpSpPr bwMode="auto">
        <a:xfrm>
          <a:off x="1897224" y="24317714"/>
          <a:ext cx="0" cy="108663"/>
          <a:chOff x="5475762" y="47760700"/>
          <a:chExt cx="314325" cy="230209"/>
        </a:xfrm>
      </xdr:grpSpPr>
      <xdr:cxnSp macro="">
        <xdr:nvCxnSpPr>
          <xdr:cNvPr id="2680" name="Straight Connector 2679">
            <a:extLst>
              <a:ext uri="{FF2B5EF4-FFF2-40B4-BE49-F238E27FC236}">
                <a16:creationId xmlns:a16="http://schemas.microsoft.com/office/drawing/2014/main" id="{19D87BF9-F70D-5FAB-E38C-50DA7D28664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81" name="Straight Connector 529">
            <a:extLst>
              <a:ext uri="{FF2B5EF4-FFF2-40B4-BE49-F238E27FC236}">
                <a16:creationId xmlns:a16="http://schemas.microsoft.com/office/drawing/2014/main" id="{11400490-EBFE-49FD-131B-57BADE2A49C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82" name="Straight Connector 531">
            <a:extLst>
              <a:ext uri="{FF2B5EF4-FFF2-40B4-BE49-F238E27FC236}">
                <a16:creationId xmlns:a16="http://schemas.microsoft.com/office/drawing/2014/main" id="{A0E77FB9-CFB6-8157-B2F5-1AEE3D05AB5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83" name="Straight Connector 533">
            <a:extLst>
              <a:ext uri="{FF2B5EF4-FFF2-40B4-BE49-F238E27FC236}">
                <a16:creationId xmlns:a16="http://schemas.microsoft.com/office/drawing/2014/main" id="{97D46CEF-6FEB-E529-E575-D7F39090D22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84" name="Straight Connector 535">
            <a:extLst>
              <a:ext uri="{FF2B5EF4-FFF2-40B4-BE49-F238E27FC236}">
                <a16:creationId xmlns:a16="http://schemas.microsoft.com/office/drawing/2014/main" id="{99142506-4408-9CA3-9593-A12B950F9BE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85" name="Straight Connector 537">
            <a:extLst>
              <a:ext uri="{FF2B5EF4-FFF2-40B4-BE49-F238E27FC236}">
                <a16:creationId xmlns:a16="http://schemas.microsoft.com/office/drawing/2014/main" id="{0C5EBB89-E02E-36E2-FE07-E06993E8E30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86" name="Group 1008">
          <a:extLst>
            <a:ext uri="{FF2B5EF4-FFF2-40B4-BE49-F238E27FC236}">
              <a16:creationId xmlns:a16="http://schemas.microsoft.com/office/drawing/2014/main" id="{D141F383-A1A3-4A55-9EBC-BE0E808C73C5}"/>
            </a:ext>
          </a:extLst>
        </xdr:cNvPr>
        <xdr:cNvGrpSpPr>
          <a:grpSpLocks/>
        </xdr:cNvGrpSpPr>
      </xdr:nvGrpSpPr>
      <xdr:grpSpPr bwMode="auto">
        <a:xfrm>
          <a:off x="1897224" y="24317714"/>
          <a:ext cx="0" cy="108663"/>
          <a:chOff x="5475762" y="47760700"/>
          <a:chExt cx="314325" cy="230209"/>
        </a:xfrm>
      </xdr:grpSpPr>
      <xdr:cxnSp macro="">
        <xdr:nvCxnSpPr>
          <xdr:cNvPr id="2687" name="Straight Connector 2686">
            <a:extLst>
              <a:ext uri="{FF2B5EF4-FFF2-40B4-BE49-F238E27FC236}">
                <a16:creationId xmlns:a16="http://schemas.microsoft.com/office/drawing/2014/main" id="{62C7F723-F64C-B3A8-B90B-56227336109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88" name="Straight Connector 529">
            <a:extLst>
              <a:ext uri="{FF2B5EF4-FFF2-40B4-BE49-F238E27FC236}">
                <a16:creationId xmlns:a16="http://schemas.microsoft.com/office/drawing/2014/main" id="{AB16CC7C-3E16-7C3B-C35B-728A61AC4CF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89" name="Straight Connector 531">
            <a:extLst>
              <a:ext uri="{FF2B5EF4-FFF2-40B4-BE49-F238E27FC236}">
                <a16:creationId xmlns:a16="http://schemas.microsoft.com/office/drawing/2014/main" id="{FC29EB7C-9530-91CD-54A9-E473E77D758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90" name="Straight Connector 533">
            <a:extLst>
              <a:ext uri="{FF2B5EF4-FFF2-40B4-BE49-F238E27FC236}">
                <a16:creationId xmlns:a16="http://schemas.microsoft.com/office/drawing/2014/main" id="{27F5CAF7-1314-CE9B-5C39-63661BF74CA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91" name="Straight Connector 535">
            <a:extLst>
              <a:ext uri="{FF2B5EF4-FFF2-40B4-BE49-F238E27FC236}">
                <a16:creationId xmlns:a16="http://schemas.microsoft.com/office/drawing/2014/main" id="{552727DF-B616-DB0E-A534-6023F89120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92" name="Straight Connector 537">
            <a:extLst>
              <a:ext uri="{FF2B5EF4-FFF2-40B4-BE49-F238E27FC236}">
                <a16:creationId xmlns:a16="http://schemas.microsoft.com/office/drawing/2014/main" id="{D5C1C540-9A3F-A85D-28CA-D184A9E7405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93" name="Group 1008">
          <a:extLst>
            <a:ext uri="{FF2B5EF4-FFF2-40B4-BE49-F238E27FC236}">
              <a16:creationId xmlns:a16="http://schemas.microsoft.com/office/drawing/2014/main" id="{D7BE6E44-D5AF-4D03-AB50-B281D91BFDFA}"/>
            </a:ext>
          </a:extLst>
        </xdr:cNvPr>
        <xdr:cNvGrpSpPr>
          <a:grpSpLocks/>
        </xdr:cNvGrpSpPr>
      </xdr:nvGrpSpPr>
      <xdr:grpSpPr bwMode="auto">
        <a:xfrm>
          <a:off x="1897224" y="24317714"/>
          <a:ext cx="0" cy="108663"/>
          <a:chOff x="5475762" y="47760700"/>
          <a:chExt cx="314325" cy="230209"/>
        </a:xfrm>
      </xdr:grpSpPr>
      <xdr:cxnSp macro="">
        <xdr:nvCxnSpPr>
          <xdr:cNvPr id="2694" name="Straight Connector 2693">
            <a:extLst>
              <a:ext uri="{FF2B5EF4-FFF2-40B4-BE49-F238E27FC236}">
                <a16:creationId xmlns:a16="http://schemas.microsoft.com/office/drawing/2014/main" id="{0ED28A86-1EAE-E2D9-DD44-6F49ED7CC26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95" name="Straight Connector 529">
            <a:extLst>
              <a:ext uri="{FF2B5EF4-FFF2-40B4-BE49-F238E27FC236}">
                <a16:creationId xmlns:a16="http://schemas.microsoft.com/office/drawing/2014/main" id="{57F32656-C75D-36BE-95DA-4FD43634943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96" name="Straight Connector 531">
            <a:extLst>
              <a:ext uri="{FF2B5EF4-FFF2-40B4-BE49-F238E27FC236}">
                <a16:creationId xmlns:a16="http://schemas.microsoft.com/office/drawing/2014/main" id="{2D661608-C6FB-89A4-218C-31F9161AB0A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97" name="Straight Connector 533">
            <a:extLst>
              <a:ext uri="{FF2B5EF4-FFF2-40B4-BE49-F238E27FC236}">
                <a16:creationId xmlns:a16="http://schemas.microsoft.com/office/drawing/2014/main" id="{A9C73587-DC97-61CC-9008-2BFC13696EA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98" name="Straight Connector 535">
            <a:extLst>
              <a:ext uri="{FF2B5EF4-FFF2-40B4-BE49-F238E27FC236}">
                <a16:creationId xmlns:a16="http://schemas.microsoft.com/office/drawing/2014/main" id="{67FF9FE9-DC4F-53BA-BDD4-8641627EB9D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99" name="Straight Connector 537">
            <a:extLst>
              <a:ext uri="{FF2B5EF4-FFF2-40B4-BE49-F238E27FC236}">
                <a16:creationId xmlns:a16="http://schemas.microsoft.com/office/drawing/2014/main" id="{87C1724A-4CB9-4C79-3D65-213B01C2B0A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00" name="Group 1008">
          <a:extLst>
            <a:ext uri="{FF2B5EF4-FFF2-40B4-BE49-F238E27FC236}">
              <a16:creationId xmlns:a16="http://schemas.microsoft.com/office/drawing/2014/main" id="{9D06BAE2-1192-4DE4-B3D7-757D0B7A1E4D}"/>
            </a:ext>
          </a:extLst>
        </xdr:cNvPr>
        <xdr:cNvGrpSpPr>
          <a:grpSpLocks/>
        </xdr:cNvGrpSpPr>
      </xdr:nvGrpSpPr>
      <xdr:grpSpPr bwMode="auto">
        <a:xfrm>
          <a:off x="1897224" y="24317714"/>
          <a:ext cx="0" cy="108663"/>
          <a:chOff x="5475762" y="47760700"/>
          <a:chExt cx="314325" cy="230209"/>
        </a:xfrm>
      </xdr:grpSpPr>
      <xdr:cxnSp macro="">
        <xdr:nvCxnSpPr>
          <xdr:cNvPr id="2701" name="Straight Connector 2700">
            <a:extLst>
              <a:ext uri="{FF2B5EF4-FFF2-40B4-BE49-F238E27FC236}">
                <a16:creationId xmlns:a16="http://schemas.microsoft.com/office/drawing/2014/main" id="{A486A75B-0FB0-1371-3F4D-685A53D85D5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02" name="Straight Connector 529">
            <a:extLst>
              <a:ext uri="{FF2B5EF4-FFF2-40B4-BE49-F238E27FC236}">
                <a16:creationId xmlns:a16="http://schemas.microsoft.com/office/drawing/2014/main" id="{9433A98D-E481-D8E8-7E56-9D63AF6E06D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03" name="Straight Connector 531">
            <a:extLst>
              <a:ext uri="{FF2B5EF4-FFF2-40B4-BE49-F238E27FC236}">
                <a16:creationId xmlns:a16="http://schemas.microsoft.com/office/drawing/2014/main" id="{306D096B-6175-DBF3-CCF3-38060ADCCE0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04" name="Straight Connector 533">
            <a:extLst>
              <a:ext uri="{FF2B5EF4-FFF2-40B4-BE49-F238E27FC236}">
                <a16:creationId xmlns:a16="http://schemas.microsoft.com/office/drawing/2014/main" id="{1FE2BCC8-D19F-8C00-E242-E44110C946E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05" name="Straight Connector 535">
            <a:extLst>
              <a:ext uri="{FF2B5EF4-FFF2-40B4-BE49-F238E27FC236}">
                <a16:creationId xmlns:a16="http://schemas.microsoft.com/office/drawing/2014/main" id="{9FC57D6C-FC05-D512-27EE-200F17EEFBD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06" name="Straight Connector 537">
            <a:extLst>
              <a:ext uri="{FF2B5EF4-FFF2-40B4-BE49-F238E27FC236}">
                <a16:creationId xmlns:a16="http://schemas.microsoft.com/office/drawing/2014/main" id="{A1050088-6B49-1797-7A8A-B09B0A39C28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07" name="Group 1008">
          <a:extLst>
            <a:ext uri="{FF2B5EF4-FFF2-40B4-BE49-F238E27FC236}">
              <a16:creationId xmlns:a16="http://schemas.microsoft.com/office/drawing/2014/main" id="{EB1AF816-8E78-46E2-AB11-C6BEA44F7B5C}"/>
            </a:ext>
          </a:extLst>
        </xdr:cNvPr>
        <xdr:cNvGrpSpPr>
          <a:grpSpLocks/>
        </xdr:cNvGrpSpPr>
      </xdr:nvGrpSpPr>
      <xdr:grpSpPr bwMode="auto">
        <a:xfrm>
          <a:off x="1897224" y="24317714"/>
          <a:ext cx="0" cy="108663"/>
          <a:chOff x="5475762" y="47760700"/>
          <a:chExt cx="314325" cy="230209"/>
        </a:xfrm>
      </xdr:grpSpPr>
      <xdr:cxnSp macro="">
        <xdr:nvCxnSpPr>
          <xdr:cNvPr id="2708" name="Straight Connector 2707">
            <a:extLst>
              <a:ext uri="{FF2B5EF4-FFF2-40B4-BE49-F238E27FC236}">
                <a16:creationId xmlns:a16="http://schemas.microsoft.com/office/drawing/2014/main" id="{C446B760-B8C3-8F5A-9587-3172FDFDEC7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09" name="Straight Connector 529">
            <a:extLst>
              <a:ext uri="{FF2B5EF4-FFF2-40B4-BE49-F238E27FC236}">
                <a16:creationId xmlns:a16="http://schemas.microsoft.com/office/drawing/2014/main" id="{30305BB6-B257-D433-4FDD-835CDFF59BE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10" name="Straight Connector 531">
            <a:extLst>
              <a:ext uri="{FF2B5EF4-FFF2-40B4-BE49-F238E27FC236}">
                <a16:creationId xmlns:a16="http://schemas.microsoft.com/office/drawing/2014/main" id="{25A8489B-10E0-0AB1-2A12-FE2E7D3EAFF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11" name="Straight Connector 533">
            <a:extLst>
              <a:ext uri="{FF2B5EF4-FFF2-40B4-BE49-F238E27FC236}">
                <a16:creationId xmlns:a16="http://schemas.microsoft.com/office/drawing/2014/main" id="{168A69C7-A641-7A4A-2BCC-6051721E593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12" name="Straight Connector 535">
            <a:extLst>
              <a:ext uri="{FF2B5EF4-FFF2-40B4-BE49-F238E27FC236}">
                <a16:creationId xmlns:a16="http://schemas.microsoft.com/office/drawing/2014/main" id="{E7088930-28A3-B7E3-AD51-423344D75C8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13" name="Straight Connector 537">
            <a:extLst>
              <a:ext uri="{FF2B5EF4-FFF2-40B4-BE49-F238E27FC236}">
                <a16:creationId xmlns:a16="http://schemas.microsoft.com/office/drawing/2014/main" id="{577C23E7-9720-4C87-ECA2-B1805D34C0D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14" name="Group 1008">
          <a:extLst>
            <a:ext uri="{FF2B5EF4-FFF2-40B4-BE49-F238E27FC236}">
              <a16:creationId xmlns:a16="http://schemas.microsoft.com/office/drawing/2014/main" id="{DBF1991B-96BC-4906-8A8D-5A2E7EF0BD8A}"/>
            </a:ext>
          </a:extLst>
        </xdr:cNvPr>
        <xdr:cNvGrpSpPr>
          <a:grpSpLocks/>
        </xdr:cNvGrpSpPr>
      </xdr:nvGrpSpPr>
      <xdr:grpSpPr bwMode="auto">
        <a:xfrm>
          <a:off x="1897224" y="24317714"/>
          <a:ext cx="0" cy="108663"/>
          <a:chOff x="5475762" y="47760700"/>
          <a:chExt cx="314325" cy="230209"/>
        </a:xfrm>
      </xdr:grpSpPr>
      <xdr:cxnSp macro="">
        <xdr:nvCxnSpPr>
          <xdr:cNvPr id="2715" name="Straight Connector 2714">
            <a:extLst>
              <a:ext uri="{FF2B5EF4-FFF2-40B4-BE49-F238E27FC236}">
                <a16:creationId xmlns:a16="http://schemas.microsoft.com/office/drawing/2014/main" id="{54A7B984-ECB7-6C4A-41EB-39457A9E067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16" name="Straight Connector 529">
            <a:extLst>
              <a:ext uri="{FF2B5EF4-FFF2-40B4-BE49-F238E27FC236}">
                <a16:creationId xmlns:a16="http://schemas.microsoft.com/office/drawing/2014/main" id="{555142D2-8666-45EA-D14E-10CC0615075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17" name="Straight Connector 531">
            <a:extLst>
              <a:ext uri="{FF2B5EF4-FFF2-40B4-BE49-F238E27FC236}">
                <a16:creationId xmlns:a16="http://schemas.microsoft.com/office/drawing/2014/main" id="{38B3F943-5AD4-DA8F-FAAE-B450D90D3BB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18" name="Straight Connector 533">
            <a:extLst>
              <a:ext uri="{FF2B5EF4-FFF2-40B4-BE49-F238E27FC236}">
                <a16:creationId xmlns:a16="http://schemas.microsoft.com/office/drawing/2014/main" id="{770EE091-8ACA-1697-20BD-45DB7B499D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19" name="Straight Connector 535">
            <a:extLst>
              <a:ext uri="{FF2B5EF4-FFF2-40B4-BE49-F238E27FC236}">
                <a16:creationId xmlns:a16="http://schemas.microsoft.com/office/drawing/2014/main" id="{A5368F64-ABFD-7783-A9BF-074A23949FB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20" name="Straight Connector 537">
            <a:extLst>
              <a:ext uri="{FF2B5EF4-FFF2-40B4-BE49-F238E27FC236}">
                <a16:creationId xmlns:a16="http://schemas.microsoft.com/office/drawing/2014/main" id="{9FB085B6-FF68-02B3-5AEB-7525EBEE0FB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21" name="Group 1008">
          <a:extLst>
            <a:ext uri="{FF2B5EF4-FFF2-40B4-BE49-F238E27FC236}">
              <a16:creationId xmlns:a16="http://schemas.microsoft.com/office/drawing/2014/main" id="{11C8329D-F53C-42C4-9570-D7F01DDF1505}"/>
            </a:ext>
          </a:extLst>
        </xdr:cNvPr>
        <xdr:cNvGrpSpPr>
          <a:grpSpLocks/>
        </xdr:cNvGrpSpPr>
      </xdr:nvGrpSpPr>
      <xdr:grpSpPr bwMode="auto">
        <a:xfrm>
          <a:off x="1897224" y="24317714"/>
          <a:ext cx="0" cy="108663"/>
          <a:chOff x="5475762" y="47760700"/>
          <a:chExt cx="314325" cy="230209"/>
        </a:xfrm>
      </xdr:grpSpPr>
      <xdr:cxnSp macro="">
        <xdr:nvCxnSpPr>
          <xdr:cNvPr id="2722" name="Straight Connector 2721">
            <a:extLst>
              <a:ext uri="{FF2B5EF4-FFF2-40B4-BE49-F238E27FC236}">
                <a16:creationId xmlns:a16="http://schemas.microsoft.com/office/drawing/2014/main" id="{BE4DE581-BDFD-151C-3E02-D8DBD648793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23" name="Straight Connector 529">
            <a:extLst>
              <a:ext uri="{FF2B5EF4-FFF2-40B4-BE49-F238E27FC236}">
                <a16:creationId xmlns:a16="http://schemas.microsoft.com/office/drawing/2014/main" id="{29C543B4-B2AE-4C68-51A5-B443403B667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24" name="Straight Connector 531">
            <a:extLst>
              <a:ext uri="{FF2B5EF4-FFF2-40B4-BE49-F238E27FC236}">
                <a16:creationId xmlns:a16="http://schemas.microsoft.com/office/drawing/2014/main" id="{7C26F8C0-6B8E-D127-8F66-0800124666E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25" name="Straight Connector 533">
            <a:extLst>
              <a:ext uri="{FF2B5EF4-FFF2-40B4-BE49-F238E27FC236}">
                <a16:creationId xmlns:a16="http://schemas.microsoft.com/office/drawing/2014/main" id="{0F166323-884E-E846-CD93-88F56FD423A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26" name="Straight Connector 535">
            <a:extLst>
              <a:ext uri="{FF2B5EF4-FFF2-40B4-BE49-F238E27FC236}">
                <a16:creationId xmlns:a16="http://schemas.microsoft.com/office/drawing/2014/main" id="{A6BFA5F6-82BB-D7CF-E598-E32347A1161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27" name="Straight Connector 537">
            <a:extLst>
              <a:ext uri="{FF2B5EF4-FFF2-40B4-BE49-F238E27FC236}">
                <a16:creationId xmlns:a16="http://schemas.microsoft.com/office/drawing/2014/main" id="{FD323B74-FA22-9EA7-E25C-1E762B25B87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28" name="Group 1008">
          <a:extLst>
            <a:ext uri="{FF2B5EF4-FFF2-40B4-BE49-F238E27FC236}">
              <a16:creationId xmlns:a16="http://schemas.microsoft.com/office/drawing/2014/main" id="{6B2F0963-DB99-412A-8888-050751A191F6}"/>
            </a:ext>
          </a:extLst>
        </xdr:cNvPr>
        <xdr:cNvGrpSpPr>
          <a:grpSpLocks/>
        </xdr:cNvGrpSpPr>
      </xdr:nvGrpSpPr>
      <xdr:grpSpPr bwMode="auto">
        <a:xfrm>
          <a:off x="1897224" y="24317714"/>
          <a:ext cx="0" cy="108663"/>
          <a:chOff x="5475762" y="47760700"/>
          <a:chExt cx="314325" cy="230209"/>
        </a:xfrm>
      </xdr:grpSpPr>
      <xdr:cxnSp macro="">
        <xdr:nvCxnSpPr>
          <xdr:cNvPr id="2729" name="Straight Connector 2728">
            <a:extLst>
              <a:ext uri="{FF2B5EF4-FFF2-40B4-BE49-F238E27FC236}">
                <a16:creationId xmlns:a16="http://schemas.microsoft.com/office/drawing/2014/main" id="{76B51249-BF8E-2FA5-B8AC-771FCACF1EA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30" name="Straight Connector 529">
            <a:extLst>
              <a:ext uri="{FF2B5EF4-FFF2-40B4-BE49-F238E27FC236}">
                <a16:creationId xmlns:a16="http://schemas.microsoft.com/office/drawing/2014/main" id="{309B7620-EC0D-8B40-7941-00AF621BC4B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31" name="Straight Connector 531">
            <a:extLst>
              <a:ext uri="{FF2B5EF4-FFF2-40B4-BE49-F238E27FC236}">
                <a16:creationId xmlns:a16="http://schemas.microsoft.com/office/drawing/2014/main" id="{044E53FB-4DFA-43B4-C877-5D6A9844AD9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32" name="Straight Connector 533">
            <a:extLst>
              <a:ext uri="{FF2B5EF4-FFF2-40B4-BE49-F238E27FC236}">
                <a16:creationId xmlns:a16="http://schemas.microsoft.com/office/drawing/2014/main" id="{6762418A-4268-61AE-C788-08258A16A8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33" name="Straight Connector 535">
            <a:extLst>
              <a:ext uri="{FF2B5EF4-FFF2-40B4-BE49-F238E27FC236}">
                <a16:creationId xmlns:a16="http://schemas.microsoft.com/office/drawing/2014/main" id="{D4C03A83-9383-10B4-CBFD-A6A3137C247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34" name="Straight Connector 537">
            <a:extLst>
              <a:ext uri="{FF2B5EF4-FFF2-40B4-BE49-F238E27FC236}">
                <a16:creationId xmlns:a16="http://schemas.microsoft.com/office/drawing/2014/main" id="{D00E1CE1-3C98-C58C-9B97-2C342B95B27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35" name="Group 1008">
          <a:extLst>
            <a:ext uri="{FF2B5EF4-FFF2-40B4-BE49-F238E27FC236}">
              <a16:creationId xmlns:a16="http://schemas.microsoft.com/office/drawing/2014/main" id="{819367E4-19B5-4D52-B2DC-6D106CB20DF5}"/>
            </a:ext>
          </a:extLst>
        </xdr:cNvPr>
        <xdr:cNvGrpSpPr>
          <a:grpSpLocks/>
        </xdr:cNvGrpSpPr>
      </xdr:nvGrpSpPr>
      <xdr:grpSpPr bwMode="auto">
        <a:xfrm>
          <a:off x="1897224" y="24317714"/>
          <a:ext cx="0" cy="108663"/>
          <a:chOff x="5475762" y="47760700"/>
          <a:chExt cx="314325" cy="230209"/>
        </a:xfrm>
      </xdr:grpSpPr>
      <xdr:cxnSp macro="">
        <xdr:nvCxnSpPr>
          <xdr:cNvPr id="2736" name="Straight Connector 2735">
            <a:extLst>
              <a:ext uri="{FF2B5EF4-FFF2-40B4-BE49-F238E27FC236}">
                <a16:creationId xmlns:a16="http://schemas.microsoft.com/office/drawing/2014/main" id="{2438B876-D761-88D5-9BAD-EA8F1D9370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37" name="Straight Connector 529">
            <a:extLst>
              <a:ext uri="{FF2B5EF4-FFF2-40B4-BE49-F238E27FC236}">
                <a16:creationId xmlns:a16="http://schemas.microsoft.com/office/drawing/2014/main" id="{308F58F8-2C5A-E442-339A-8AA64A27151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38" name="Straight Connector 531">
            <a:extLst>
              <a:ext uri="{FF2B5EF4-FFF2-40B4-BE49-F238E27FC236}">
                <a16:creationId xmlns:a16="http://schemas.microsoft.com/office/drawing/2014/main" id="{55FE7931-9837-1CA7-BC59-FAEEE99C479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39" name="Straight Connector 533">
            <a:extLst>
              <a:ext uri="{FF2B5EF4-FFF2-40B4-BE49-F238E27FC236}">
                <a16:creationId xmlns:a16="http://schemas.microsoft.com/office/drawing/2014/main" id="{28332EE1-AE7D-5647-D9EB-2107F0B60F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0" name="Straight Connector 535">
            <a:extLst>
              <a:ext uri="{FF2B5EF4-FFF2-40B4-BE49-F238E27FC236}">
                <a16:creationId xmlns:a16="http://schemas.microsoft.com/office/drawing/2014/main" id="{386D986B-108A-1B5F-DF80-276360FC295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1" name="Straight Connector 537">
            <a:extLst>
              <a:ext uri="{FF2B5EF4-FFF2-40B4-BE49-F238E27FC236}">
                <a16:creationId xmlns:a16="http://schemas.microsoft.com/office/drawing/2014/main" id="{ACEB08B6-BC41-5BD2-84CA-0BDDA3F6C74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42" name="Group 1008">
          <a:extLst>
            <a:ext uri="{FF2B5EF4-FFF2-40B4-BE49-F238E27FC236}">
              <a16:creationId xmlns:a16="http://schemas.microsoft.com/office/drawing/2014/main" id="{50605C30-C06E-4C00-A7D2-C664DA347EA0}"/>
            </a:ext>
          </a:extLst>
        </xdr:cNvPr>
        <xdr:cNvGrpSpPr>
          <a:grpSpLocks/>
        </xdr:cNvGrpSpPr>
      </xdr:nvGrpSpPr>
      <xdr:grpSpPr bwMode="auto">
        <a:xfrm>
          <a:off x="1897224" y="24317714"/>
          <a:ext cx="0" cy="108663"/>
          <a:chOff x="5475762" y="47760700"/>
          <a:chExt cx="314325" cy="230209"/>
        </a:xfrm>
      </xdr:grpSpPr>
      <xdr:cxnSp macro="">
        <xdr:nvCxnSpPr>
          <xdr:cNvPr id="2743" name="Straight Connector 2742">
            <a:extLst>
              <a:ext uri="{FF2B5EF4-FFF2-40B4-BE49-F238E27FC236}">
                <a16:creationId xmlns:a16="http://schemas.microsoft.com/office/drawing/2014/main" id="{A1070AA6-954E-4335-F8FE-01E5DABFF59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44" name="Straight Connector 529">
            <a:extLst>
              <a:ext uri="{FF2B5EF4-FFF2-40B4-BE49-F238E27FC236}">
                <a16:creationId xmlns:a16="http://schemas.microsoft.com/office/drawing/2014/main" id="{7CBDEFE7-D3DB-C6DC-86CF-D1FEA57CD1A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45" name="Straight Connector 531">
            <a:extLst>
              <a:ext uri="{FF2B5EF4-FFF2-40B4-BE49-F238E27FC236}">
                <a16:creationId xmlns:a16="http://schemas.microsoft.com/office/drawing/2014/main" id="{99169F0D-A00C-A01F-8677-A7240C5E8AE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46" name="Straight Connector 533">
            <a:extLst>
              <a:ext uri="{FF2B5EF4-FFF2-40B4-BE49-F238E27FC236}">
                <a16:creationId xmlns:a16="http://schemas.microsoft.com/office/drawing/2014/main" id="{0CFC91A4-5496-F055-F83C-716936CDDA6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7" name="Straight Connector 535">
            <a:extLst>
              <a:ext uri="{FF2B5EF4-FFF2-40B4-BE49-F238E27FC236}">
                <a16:creationId xmlns:a16="http://schemas.microsoft.com/office/drawing/2014/main" id="{1A2BC762-8476-88FE-E5DD-23891F237BE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8" name="Straight Connector 537">
            <a:extLst>
              <a:ext uri="{FF2B5EF4-FFF2-40B4-BE49-F238E27FC236}">
                <a16:creationId xmlns:a16="http://schemas.microsoft.com/office/drawing/2014/main" id="{1A45F7FB-CA7C-5BD1-FCC2-F54D6FF5915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49" name="Group 1008">
          <a:extLst>
            <a:ext uri="{FF2B5EF4-FFF2-40B4-BE49-F238E27FC236}">
              <a16:creationId xmlns:a16="http://schemas.microsoft.com/office/drawing/2014/main" id="{9D8933E6-82E6-40D0-BFD9-8353736D508E}"/>
            </a:ext>
          </a:extLst>
        </xdr:cNvPr>
        <xdr:cNvGrpSpPr>
          <a:grpSpLocks/>
        </xdr:cNvGrpSpPr>
      </xdr:nvGrpSpPr>
      <xdr:grpSpPr bwMode="auto">
        <a:xfrm>
          <a:off x="1897224" y="24317714"/>
          <a:ext cx="0" cy="108663"/>
          <a:chOff x="5475762" y="47760700"/>
          <a:chExt cx="314325" cy="230209"/>
        </a:xfrm>
      </xdr:grpSpPr>
      <xdr:cxnSp macro="">
        <xdr:nvCxnSpPr>
          <xdr:cNvPr id="2750" name="Straight Connector 2749">
            <a:extLst>
              <a:ext uri="{FF2B5EF4-FFF2-40B4-BE49-F238E27FC236}">
                <a16:creationId xmlns:a16="http://schemas.microsoft.com/office/drawing/2014/main" id="{513800AE-1AE5-0682-122B-9167F7191C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51" name="Straight Connector 529">
            <a:extLst>
              <a:ext uri="{FF2B5EF4-FFF2-40B4-BE49-F238E27FC236}">
                <a16:creationId xmlns:a16="http://schemas.microsoft.com/office/drawing/2014/main" id="{B0260E21-D1AD-2426-6CB6-54BB3817187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52" name="Straight Connector 531">
            <a:extLst>
              <a:ext uri="{FF2B5EF4-FFF2-40B4-BE49-F238E27FC236}">
                <a16:creationId xmlns:a16="http://schemas.microsoft.com/office/drawing/2014/main" id="{CF1B7550-DE6F-1B0E-AD0B-D0DD1C0EB83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53" name="Straight Connector 533">
            <a:extLst>
              <a:ext uri="{FF2B5EF4-FFF2-40B4-BE49-F238E27FC236}">
                <a16:creationId xmlns:a16="http://schemas.microsoft.com/office/drawing/2014/main" id="{EEA42017-C46A-B5BC-3F7A-F3B658C3491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54" name="Straight Connector 535">
            <a:extLst>
              <a:ext uri="{FF2B5EF4-FFF2-40B4-BE49-F238E27FC236}">
                <a16:creationId xmlns:a16="http://schemas.microsoft.com/office/drawing/2014/main" id="{CDF38EB0-86AC-2C25-05E4-DAB8421FEB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55" name="Straight Connector 537">
            <a:extLst>
              <a:ext uri="{FF2B5EF4-FFF2-40B4-BE49-F238E27FC236}">
                <a16:creationId xmlns:a16="http://schemas.microsoft.com/office/drawing/2014/main" id="{06E6EAE1-7808-9321-D5D9-B967A11D4A6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56" name="Group 1008">
          <a:extLst>
            <a:ext uri="{FF2B5EF4-FFF2-40B4-BE49-F238E27FC236}">
              <a16:creationId xmlns:a16="http://schemas.microsoft.com/office/drawing/2014/main" id="{5C152CC7-7060-44E3-BDEF-2ACC4C660E52}"/>
            </a:ext>
          </a:extLst>
        </xdr:cNvPr>
        <xdr:cNvGrpSpPr>
          <a:grpSpLocks/>
        </xdr:cNvGrpSpPr>
      </xdr:nvGrpSpPr>
      <xdr:grpSpPr bwMode="auto">
        <a:xfrm>
          <a:off x="1897224" y="24317714"/>
          <a:ext cx="0" cy="108663"/>
          <a:chOff x="5475762" y="47760700"/>
          <a:chExt cx="314325" cy="230209"/>
        </a:xfrm>
      </xdr:grpSpPr>
      <xdr:cxnSp macro="">
        <xdr:nvCxnSpPr>
          <xdr:cNvPr id="2757" name="Straight Connector 2756">
            <a:extLst>
              <a:ext uri="{FF2B5EF4-FFF2-40B4-BE49-F238E27FC236}">
                <a16:creationId xmlns:a16="http://schemas.microsoft.com/office/drawing/2014/main" id="{933017F3-F465-775C-7154-79D1B05EE61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58" name="Straight Connector 529">
            <a:extLst>
              <a:ext uri="{FF2B5EF4-FFF2-40B4-BE49-F238E27FC236}">
                <a16:creationId xmlns:a16="http://schemas.microsoft.com/office/drawing/2014/main" id="{5D350DFE-40C6-E7F2-8DAD-71C31A1B63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59" name="Straight Connector 531">
            <a:extLst>
              <a:ext uri="{FF2B5EF4-FFF2-40B4-BE49-F238E27FC236}">
                <a16:creationId xmlns:a16="http://schemas.microsoft.com/office/drawing/2014/main" id="{47EE02D0-D6D7-AC1E-F7A2-9AA22F27CA6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60" name="Straight Connector 533">
            <a:extLst>
              <a:ext uri="{FF2B5EF4-FFF2-40B4-BE49-F238E27FC236}">
                <a16:creationId xmlns:a16="http://schemas.microsoft.com/office/drawing/2014/main" id="{4E453884-9335-97F1-4D91-7C8FFCE7998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61" name="Straight Connector 535">
            <a:extLst>
              <a:ext uri="{FF2B5EF4-FFF2-40B4-BE49-F238E27FC236}">
                <a16:creationId xmlns:a16="http://schemas.microsoft.com/office/drawing/2014/main" id="{19E5A128-6937-7FAD-0632-874F6490CC4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62" name="Straight Connector 537">
            <a:extLst>
              <a:ext uri="{FF2B5EF4-FFF2-40B4-BE49-F238E27FC236}">
                <a16:creationId xmlns:a16="http://schemas.microsoft.com/office/drawing/2014/main" id="{5DEBC328-0718-691E-4921-0BF8B8B5E2A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63" name="Group 1008">
          <a:extLst>
            <a:ext uri="{FF2B5EF4-FFF2-40B4-BE49-F238E27FC236}">
              <a16:creationId xmlns:a16="http://schemas.microsoft.com/office/drawing/2014/main" id="{AE5A0E77-13E9-4620-B04C-DC2D815DF02E}"/>
            </a:ext>
          </a:extLst>
        </xdr:cNvPr>
        <xdr:cNvGrpSpPr>
          <a:grpSpLocks/>
        </xdr:cNvGrpSpPr>
      </xdr:nvGrpSpPr>
      <xdr:grpSpPr bwMode="auto">
        <a:xfrm>
          <a:off x="1897224" y="24317714"/>
          <a:ext cx="0" cy="108663"/>
          <a:chOff x="5475762" y="47760700"/>
          <a:chExt cx="314325" cy="230209"/>
        </a:xfrm>
      </xdr:grpSpPr>
      <xdr:cxnSp macro="">
        <xdr:nvCxnSpPr>
          <xdr:cNvPr id="2764" name="Straight Connector 2763">
            <a:extLst>
              <a:ext uri="{FF2B5EF4-FFF2-40B4-BE49-F238E27FC236}">
                <a16:creationId xmlns:a16="http://schemas.microsoft.com/office/drawing/2014/main" id="{AC193430-F76B-BB66-1FA6-56EA4600CED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65" name="Straight Connector 529">
            <a:extLst>
              <a:ext uri="{FF2B5EF4-FFF2-40B4-BE49-F238E27FC236}">
                <a16:creationId xmlns:a16="http://schemas.microsoft.com/office/drawing/2014/main" id="{796E40F1-CB6A-6030-36FD-866DD0F4312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66" name="Straight Connector 531">
            <a:extLst>
              <a:ext uri="{FF2B5EF4-FFF2-40B4-BE49-F238E27FC236}">
                <a16:creationId xmlns:a16="http://schemas.microsoft.com/office/drawing/2014/main" id="{1D6BECCB-C6AE-D65B-C9F2-5C77E49BCA3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67" name="Straight Connector 533">
            <a:extLst>
              <a:ext uri="{FF2B5EF4-FFF2-40B4-BE49-F238E27FC236}">
                <a16:creationId xmlns:a16="http://schemas.microsoft.com/office/drawing/2014/main" id="{1B48041E-85D7-C723-8BC2-EDE381BE5F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68" name="Straight Connector 535">
            <a:extLst>
              <a:ext uri="{FF2B5EF4-FFF2-40B4-BE49-F238E27FC236}">
                <a16:creationId xmlns:a16="http://schemas.microsoft.com/office/drawing/2014/main" id="{414F9410-9397-A434-FB05-CDF83C962FD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69" name="Straight Connector 537">
            <a:extLst>
              <a:ext uri="{FF2B5EF4-FFF2-40B4-BE49-F238E27FC236}">
                <a16:creationId xmlns:a16="http://schemas.microsoft.com/office/drawing/2014/main" id="{16464B19-411F-360D-E744-2C7054EAEC1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70" name="Group 1008">
          <a:extLst>
            <a:ext uri="{FF2B5EF4-FFF2-40B4-BE49-F238E27FC236}">
              <a16:creationId xmlns:a16="http://schemas.microsoft.com/office/drawing/2014/main" id="{2EDD468B-C9DD-4AC3-A5E8-CDB1B25F0696}"/>
            </a:ext>
          </a:extLst>
        </xdr:cNvPr>
        <xdr:cNvGrpSpPr>
          <a:grpSpLocks/>
        </xdr:cNvGrpSpPr>
      </xdr:nvGrpSpPr>
      <xdr:grpSpPr bwMode="auto">
        <a:xfrm>
          <a:off x="1897224" y="24317714"/>
          <a:ext cx="0" cy="108663"/>
          <a:chOff x="5475762" y="47760700"/>
          <a:chExt cx="314325" cy="230209"/>
        </a:xfrm>
      </xdr:grpSpPr>
      <xdr:cxnSp macro="">
        <xdr:nvCxnSpPr>
          <xdr:cNvPr id="2771" name="Straight Connector 2770">
            <a:extLst>
              <a:ext uri="{FF2B5EF4-FFF2-40B4-BE49-F238E27FC236}">
                <a16:creationId xmlns:a16="http://schemas.microsoft.com/office/drawing/2014/main" id="{78279791-5ACF-4E94-E44A-EF54F2994D6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72" name="Straight Connector 529">
            <a:extLst>
              <a:ext uri="{FF2B5EF4-FFF2-40B4-BE49-F238E27FC236}">
                <a16:creationId xmlns:a16="http://schemas.microsoft.com/office/drawing/2014/main" id="{40A49CE4-2EFD-044F-2008-30E00991F04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73" name="Straight Connector 531">
            <a:extLst>
              <a:ext uri="{FF2B5EF4-FFF2-40B4-BE49-F238E27FC236}">
                <a16:creationId xmlns:a16="http://schemas.microsoft.com/office/drawing/2014/main" id="{050B2C31-BB8C-8ACF-4F6E-B083E6B047B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74" name="Straight Connector 533">
            <a:extLst>
              <a:ext uri="{FF2B5EF4-FFF2-40B4-BE49-F238E27FC236}">
                <a16:creationId xmlns:a16="http://schemas.microsoft.com/office/drawing/2014/main" id="{CACB8349-7270-452A-17E8-1D1C5DEFB13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75" name="Straight Connector 535">
            <a:extLst>
              <a:ext uri="{FF2B5EF4-FFF2-40B4-BE49-F238E27FC236}">
                <a16:creationId xmlns:a16="http://schemas.microsoft.com/office/drawing/2014/main" id="{751B2AFF-39F0-5588-C4CB-58905CDA2EB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76" name="Straight Connector 537">
            <a:extLst>
              <a:ext uri="{FF2B5EF4-FFF2-40B4-BE49-F238E27FC236}">
                <a16:creationId xmlns:a16="http://schemas.microsoft.com/office/drawing/2014/main" id="{C7D7F20D-1F1E-BBB6-7B9F-952CA522D9D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77" name="Group 1008">
          <a:extLst>
            <a:ext uri="{FF2B5EF4-FFF2-40B4-BE49-F238E27FC236}">
              <a16:creationId xmlns:a16="http://schemas.microsoft.com/office/drawing/2014/main" id="{61679337-2705-4CC6-8141-3254ED0533A1}"/>
            </a:ext>
          </a:extLst>
        </xdr:cNvPr>
        <xdr:cNvGrpSpPr>
          <a:grpSpLocks/>
        </xdr:cNvGrpSpPr>
      </xdr:nvGrpSpPr>
      <xdr:grpSpPr bwMode="auto">
        <a:xfrm>
          <a:off x="1897224" y="24317714"/>
          <a:ext cx="0" cy="108663"/>
          <a:chOff x="5475762" y="47760700"/>
          <a:chExt cx="314325" cy="230209"/>
        </a:xfrm>
      </xdr:grpSpPr>
      <xdr:cxnSp macro="">
        <xdr:nvCxnSpPr>
          <xdr:cNvPr id="2778" name="Straight Connector 2777">
            <a:extLst>
              <a:ext uri="{FF2B5EF4-FFF2-40B4-BE49-F238E27FC236}">
                <a16:creationId xmlns:a16="http://schemas.microsoft.com/office/drawing/2014/main" id="{76169EC8-CB5D-122D-A1C3-A0F8371BEC7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79" name="Straight Connector 529">
            <a:extLst>
              <a:ext uri="{FF2B5EF4-FFF2-40B4-BE49-F238E27FC236}">
                <a16:creationId xmlns:a16="http://schemas.microsoft.com/office/drawing/2014/main" id="{30EE6532-8F42-A74E-B8FE-C1D017DFBB5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80" name="Straight Connector 531">
            <a:extLst>
              <a:ext uri="{FF2B5EF4-FFF2-40B4-BE49-F238E27FC236}">
                <a16:creationId xmlns:a16="http://schemas.microsoft.com/office/drawing/2014/main" id="{161EBCDD-91BD-28B3-D9D1-605ED8B8D08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81" name="Straight Connector 533">
            <a:extLst>
              <a:ext uri="{FF2B5EF4-FFF2-40B4-BE49-F238E27FC236}">
                <a16:creationId xmlns:a16="http://schemas.microsoft.com/office/drawing/2014/main" id="{221ED708-74B0-7181-89F3-CAF957C286A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82" name="Straight Connector 535">
            <a:extLst>
              <a:ext uri="{FF2B5EF4-FFF2-40B4-BE49-F238E27FC236}">
                <a16:creationId xmlns:a16="http://schemas.microsoft.com/office/drawing/2014/main" id="{547A5C98-00CD-1CF2-0813-EC9C67339B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83" name="Straight Connector 537">
            <a:extLst>
              <a:ext uri="{FF2B5EF4-FFF2-40B4-BE49-F238E27FC236}">
                <a16:creationId xmlns:a16="http://schemas.microsoft.com/office/drawing/2014/main" id="{6CC69CF6-B733-A9CA-0E9D-534A0796360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84" name="Group 1008">
          <a:extLst>
            <a:ext uri="{FF2B5EF4-FFF2-40B4-BE49-F238E27FC236}">
              <a16:creationId xmlns:a16="http://schemas.microsoft.com/office/drawing/2014/main" id="{AE3E9810-21BD-4783-94CC-DBFD19FB48BD}"/>
            </a:ext>
          </a:extLst>
        </xdr:cNvPr>
        <xdr:cNvGrpSpPr>
          <a:grpSpLocks/>
        </xdr:cNvGrpSpPr>
      </xdr:nvGrpSpPr>
      <xdr:grpSpPr bwMode="auto">
        <a:xfrm>
          <a:off x="1897224" y="24317714"/>
          <a:ext cx="0" cy="108663"/>
          <a:chOff x="5475762" y="47760700"/>
          <a:chExt cx="314325" cy="230209"/>
        </a:xfrm>
      </xdr:grpSpPr>
      <xdr:cxnSp macro="">
        <xdr:nvCxnSpPr>
          <xdr:cNvPr id="2785" name="Straight Connector 2784">
            <a:extLst>
              <a:ext uri="{FF2B5EF4-FFF2-40B4-BE49-F238E27FC236}">
                <a16:creationId xmlns:a16="http://schemas.microsoft.com/office/drawing/2014/main" id="{EB7F634B-BBCD-CA3B-2896-C5BBB38C624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86" name="Straight Connector 529">
            <a:extLst>
              <a:ext uri="{FF2B5EF4-FFF2-40B4-BE49-F238E27FC236}">
                <a16:creationId xmlns:a16="http://schemas.microsoft.com/office/drawing/2014/main" id="{36952920-3B60-8218-0469-0F2242067FC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87" name="Straight Connector 531">
            <a:extLst>
              <a:ext uri="{FF2B5EF4-FFF2-40B4-BE49-F238E27FC236}">
                <a16:creationId xmlns:a16="http://schemas.microsoft.com/office/drawing/2014/main" id="{1D24B630-6EA7-5F98-34A3-E30D058C95C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88" name="Straight Connector 533">
            <a:extLst>
              <a:ext uri="{FF2B5EF4-FFF2-40B4-BE49-F238E27FC236}">
                <a16:creationId xmlns:a16="http://schemas.microsoft.com/office/drawing/2014/main" id="{A0B01EA1-F7D0-578B-92D0-6D9473B1954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89" name="Straight Connector 535">
            <a:extLst>
              <a:ext uri="{FF2B5EF4-FFF2-40B4-BE49-F238E27FC236}">
                <a16:creationId xmlns:a16="http://schemas.microsoft.com/office/drawing/2014/main" id="{007641AC-7932-1B64-1ADF-8E6D21042C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90" name="Straight Connector 537">
            <a:extLst>
              <a:ext uri="{FF2B5EF4-FFF2-40B4-BE49-F238E27FC236}">
                <a16:creationId xmlns:a16="http://schemas.microsoft.com/office/drawing/2014/main" id="{E501947B-56A2-39FA-F77D-2766D8D9486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91" name="Group 1008">
          <a:extLst>
            <a:ext uri="{FF2B5EF4-FFF2-40B4-BE49-F238E27FC236}">
              <a16:creationId xmlns:a16="http://schemas.microsoft.com/office/drawing/2014/main" id="{1D5DE014-A213-48DC-AC03-42F4A0F85289}"/>
            </a:ext>
          </a:extLst>
        </xdr:cNvPr>
        <xdr:cNvGrpSpPr>
          <a:grpSpLocks/>
        </xdr:cNvGrpSpPr>
      </xdr:nvGrpSpPr>
      <xdr:grpSpPr bwMode="auto">
        <a:xfrm>
          <a:off x="1897224" y="24317714"/>
          <a:ext cx="0" cy="108663"/>
          <a:chOff x="5475762" y="47760700"/>
          <a:chExt cx="314325" cy="230209"/>
        </a:xfrm>
      </xdr:grpSpPr>
      <xdr:cxnSp macro="">
        <xdr:nvCxnSpPr>
          <xdr:cNvPr id="2792" name="Straight Connector 2791">
            <a:extLst>
              <a:ext uri="{FF2B5EF4-FFF2-40B4-BE49-F238E27FC236}">
                <a16:creationId xmlns:a16="http://schemas.microsoft.com/office/drawing/2014/main" id="{1BA2BD9B-C2B0-7CDC-8E18-52A62DE9854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93" name="Straight Connector 529">
            <a:extLst>
              <a:ext uri="{FF2B5EF4-FFF2-40B4-BE49-F238E27FC236}">
                <a16:creationId xmlns:a16="http://schemas.microsoft.com/office/drawing/2014/main" id="{B04ABDB9-9BBC-82D2-B387-5B9A77221FF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94" name="Straight Connector 531">
            <a:extLst>
              <a:ext uri="{FF2B5EF4-FFF2-40B4-BE49-F238E27FC236}">
                <a16:creationId xmlns:a16="http://schemas.microsoft.com/office/drawing/2014/main" id="{2FDF3781-C111-6CE3-0EBB-034C1CF4B9A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95" name="Straight Connector 533">
            <a:extLst>
              <a:ext uri="{FF2B5EF4-FFF2-40B4-BE49-F238E27FC236}">
                <a16:creationId xmlns:a16="http://schemas.microsoft.com/office/drawing/2014/main" id="{180FB7CE-D038-2532-6955-AB48A6B806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96" name="Straight Connector 535">
            <a:extLst>
              <a:ext uri="{FF2B5EF4-FFF2-40B4-BE49-F238E27FC236}">
                <a16:creationId xmlns:a16="http://schemas.microsoft.com/office/drawing/2014/main" id="{37070698-3ADB-17F5-B5DB-C1695ABD73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97" name="Straight Connector 537">
            <a:extLst>
              <a:ext uri="{FF2B5EF4-FFF2-40B4-BE49-F238E27FC236}">
                <a16:creationId xmlns:a16="http://schemas.microsoft.com/office/drawing/2014/main" id="{B8EA499C-F957-85E8-AE54-2A77962C2CE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98" name="Group 1008">
          <a:extLst>
            <a:ext uri="{FF2B5EF4-FFF2-40B4-BE49-F238E27FC236}">
              <a16:creationId xmlns:a16="http://schemas.microsoft.com/office/drawing/2014/main" id="{ECA60711-C48F-47A4-BED6-D1739E3F113A}"/>
            </a:ext>
          </a:extLst>
        </xdr:cNvPr>
        <xdr:cNvGrpSpPr>
          <a:grpSpLocks/>
        </xdr:cNvGrpSpPr>
      </xdr:nvGrpSpPr>
      <xdr:grpSpPr bwMode="auto">
        <a:xfrm>
          <a:off x="1897224" y="24317714"/>
          <a:ext cx="0" cy="108663"/>
          <a:chOff x="5475762" y="47760700"/>
          <a:chExt cx="314325" cy="230209"/>
        </a:xfrm>
      </xdr:grpSpPr>
      <xdr:cxnSp macro="">
        <xdr:nvCxnSpPr>
          <xdr:cNvPr id="2799" name="Straight Connector 2798">
            <a:extLst>
              <a:ext uri="{FF2B5EF4-FFF2-40B4-BE49-F238E27FC236}">
                <a16:creationId xmlns:a16="http://schemas.microsoft.com/office/drawing/2014/main" id="{227ED602-8E06-5A7E-0549-13EE46ED904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00" name="Straight Connector 529">
            <a:extLst>
              <a:ext uri="{FF2B5EF4-FFF2-40B4-BE49-F238E27FC236}">
                <a16:creationId xmlns:a16="http://schemas.microsoft.com/office/drawing/2014/main" id="{11197C90-181B-E7D2-AF53-A0458123DC8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01" name="Straight Connector 531">
            <a:extLst>
              <a:ext uri="{FF2B5EF4-FFF2-40B4-BE49-F238E27FC236}">
                <a16:creationId xmlns:a16="http://schemas.microsoft.com/office/drawing/2014/main" id="{4E98AAB9-3BC5-890C-0615-43211EC55CE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02" name="Straight Connector 533">
            <a:extLst>
              <a:ext uri="{FF2B5EF4-FFF2-40B4-BE49-F238E27FC236}">
                <a16:creationId xmlns:a16="http://schemas.microsoft.com/office/drawing/2014/main" id="{D76A0709-55F5-EB80-4689-0C58D348E64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03" name="Straight Connector 535">
            <a:extLst>
              <a:ext uri="{FF2B5EF4-FFF2-40B4-BE49-F238E27FC236}">
                <a16:creationId xmlns:a16="http://schemas.microsoft.com/office/drawing/2014/main" id="{E315D5F9-1CBB-9E6B-BF00-C9DB0DDEB4F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04" name="Straight Connector 537">
            <a:extLst>
              <a:ext uri="{FF2B5EF4-FFF2-40B4-BE49-F238E27FC236}">
                <a16:creationId xmlns:a16="http://schemas.microsoft.com/office/drawing/2014/main" id="{1D2B5833-5002-BCB5-A3F4-173BECC3242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05" name="Group 1008">
          <a:extLst>
            <a:ext uri="{FF2B5EF4-FFF2-40B4-BE49-F238E27FC236}">
              <a16:creationId xmlns:a16="http://schemas.microsoft.com/office/drawing/2014/main" id="{0F6CE8E1-385B-4156-A77C-4501C01F7062}"/>
            </a:ext>
          </a:extLst>
        </xdr:cNvPr>
        <xdr:cNvGrpSpPr>
          <a:grpSpLocks/>
        </xdr:cNvGrpSpPr>
      </xdr:nvGrpSpPr>
      <xdr:grpSpPr bwMode="auto">
        <a:xfrm>
          <a:off x="1897224" y="24317714"/>
          <a:ext cx="0" cy="108663"/>
          <a:chOff x="5475762" y="47760700"/>
          <a:chExt cx="314325" cy="230209"/>
        </a:xfrm>
      </xdr:grpSpPr>
      <xdr:cxnSp macro="">
        <xdr:nvCxnSpPr>
          <xdr:cNvPr id="2806" name="Straight Connector 2805">
            <a:extLst>
              <a:ext uri="{FF2B5EF4-FFF2-40B4-BE49-F238E27FC236}">
                <a16:creationId xmlns:a16="http://schemas.microsoft.com/office/drawing/2014/main" id="{C4EDB5C0-2DFF-38FA-46D8-E5C6A005C8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07" name="Straight Connector 529">
            <a:extLst>
              <a:ext uri="{FF2B5EF4-FFF2-40B4-BE49-F238E27FC236}">
                <a16:creationId xmlns:a16="http://schemas.microsoft.com/office/drawing/2014/main" id="{7B93462D-2259-C1BF-93D7-AD07224F5A6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08" name="Straight Connector 531">
            <a:extLst>
              <a:ext uri="{FF2B5EF4-FFF2-40B4-BE49-F238E27FC236}">
                <a16:creationId xmlns:a16="http://schemas.microsoft.com/office/drawing/2014/main" id="{01A785D0-0A89-A13E-EA9A-F024DA3E206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09" name="Straight Connector 533">
            <a:extLst>
              <a:ext uri="{FF2B5EF4-FFF2-40B4-BE49-F238E27FC236}">
                <a16:creationId xmlns:a16="http://schemas.microsoft.com/office/drawing/2014/main" id="{C655E0B0-8AB5-1350-9FA2-0E732FFF92D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0" name="Straight Connector 535">
            <a:extLst>
              <a:ext uri="{FF2B5EF4-FFF2-40B4-BE49-F238E27FC236}">
                <a16:creationId xmlns:a16="http://schemas.microsoft.com/office/drawing/2014/main" id="{2870E58C-6F14-A10C-3B6B-187AB542330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1" name="Straight Connector 537">
            <a:extLst>
              <a:ext uri="{FF2B5EF4-FFF2-40B4-BE49-F238E27FC236}">
                <a16:creationId xmlns:a16="http://schemas.microsoft.com/office/drawing/2014/main" id="{D276E29A-6EC1-FD50-CAFA-3AED9E2DBB9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12" name="Group 1008">
          <a:extLst>
            <a:ext uri="{FF2B5EF4-FFF2-40B4-BE49-F238E27FC236}">
              <a16:creationId xmlns:a16="http://schemas.microsoft.com/office/drawing/2014/main" id="{6BB37CBB-0F6B-4460-9441-FDB7FDCE05A6}"/>
            </a:ext>
          </a:extLst>
        </xdr:cNvPr>
        <xdr:cNvGrpSpPr>
          <a:grpSpLocks/>
        </xdr:cNvGrpSpPr>
      </xdr:nvGrpSpPr>
      <xdr:grpSpPr bwMode="auto">
        <a:xfrm>
          <a:off x="1897224" y="24317714"/>
          <a:ext cx="0" cy="108663"/>
          <a:chOff x="5475762" y="47760700"/>
          <a:chExt cx="314325" cy="230209"/>
        </a:xfrm>
      </xdr:grpSpPr>
      <xdr:cxnSp macro="">
        <xdr:nvCxnSpPr>
          <xdr:cNvPr id="2813" name="Straight Connector 2812">
            <a:extLst>
              <a:ext uri="{FF2B5EF4-FFF2-40B4-BE49-F238E27FC236}">
                <a16:creationId xmlns:a16="http://schemas.microsoft.com/office/drawing/2014/main" id="{26CD2088-FE2F-A1AD-EB95-A2552A63DA1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14" name="Straight Connector 529">
            <a:extLst>
              <a:ext uri="{FF2B5EF4-FFF2-40B4-BE49-F238E27FC236}">
                <a16:creationId xmlns:a16="http://schemas.microsoft.com/office/drawing/2014/main" id="{92784928-78AB-09EA-0E86-D26404A4CD3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15" name="Straight Connector 531">
            <a:extLst>
              <a:ext uri="{FF2B5EF4-FFF2-40B4-BE49-F238E27FC236}">
                <a16:creationId xmlns:a16="http://schemas.microsoft.com/office/drawing/2014/main" id="{1959E7C2-4729-E3EC-5F43-3A70ABAC2FC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16" name="Straight Connector 533">
            <a:extLst>
              <a:ext uri="{FF2B5EF4-FFF2-40B4-BE49-F238E27FC236}">
                <a16:creationId xmlns:a16="http://schemas.microsoft.com/office/drawing/2014/main" id="{64A1ABCC-5F5F-C9F7-A846-1D6158F905B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7" name="Straight Connector 535">
            <a:extLst>
              <a:ext uri="{FF2B5EF4-FFF2-40B4-BE49-F238E27FC236}">
                <a16:creationId xmlns:a16="http://schemas.microsoft.com/office/drawing/2014/main" id="{7194C994-B638-BB12-2A38-A3A138ED90B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8" name="Straight Connector 537">
            <a:extLst>
              <a:ext uri="{FF2B5EF4-FFF2-40B4-BE49-F238E27FC236}">
                <a16:creationId xmlns:a16="http://schemas.microsoft.com/office/drawing/2014/main" id="{D617C439-54AA-1EA8-399F-5C27A9C02C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117</xdr:row>
      <xdr:rowOff>57150</xdr:rowOff>
    </xdr:from>
    <xdr:to>
      <xdr:col>7</xdr:col>
      <xdr:colOff>0</xdr:colOff>
      <xdr:row>119</xdr:row>
      <xdr:rowOff>0</xdr:rowOff>
    </xdr:to>
    <xdr:sp macro="" textlink="">
      <xdr:nvSpPr>
        <xdr:cNvPr id="2819" name="AutoShape 46">
          <a:extLst>
            <a:ext uri="{FF2B5EF4-FFF2-40B4-BE49-F238E27FC236}">
              <a16:creationId xmlns:a16="http://schemas.microsoft.com/office/drawing/2014/main" id="{8D68D6F1-8200-40C1-9A60-0800AA5D3DE2}"/>
            </a:ext>
          </a:extLst>
        </xdr:cNvPr>
        <xdr:cNvSpPr>
          <a:spLocks noChangeArrowheads="1"/>
        </xdr:cNvSpPr>
      </xdr:nvSpPr>
      <xdr:spPr bwMode="auto">
        <a:xfrm>
          <a:off x="1819275" y="22393275"/>
          <a:ext cx="352425" cy="323850"/>
        </a:xfrm>
        <a:prstGeom prst="triangle">
          <a:avLst>
            <a:gd name="adj" fmla="val 50000"/>
          </a:avLst>
        </a:prstGeom>
        <a:solidFill>
          <a:schemeClr val="tx1"/>
        </a:solidFill>
        <a:ln w="9525">
          <a:solidFill>
            <a:srgbClr val="000000"/>
          </a:solidFill>
          <a:miter lim="800000"/>
          <a:headEnd/>
          <a:tailEnd/>
        </a:ln>
      </xdr:spPr>
    </xdr:sp>
    <xdr:clientData/>
  </xdr:twoCellAnchor>
  <xdr:twoCellAnchor>
    <xdr:from>
      <xdr:col>4</xdr:col>
      <xdr:colOff>0</xdr:colOff>
      <xdr:row>117</xdr:row>
      <xdr:rowOff>57150</xdr:rowOff>
    </xdr:from>
    <xdr:to>
      <xdr:col>5</xdr:col>
      <xdr:colOff>0</xdr:colOff>
      <xdr:row>119</xdr:row>
      <xdr:rowOff>0</xdr:rowOff>
    </xdr:to>
    <xdr:sp macro="" textlink="">
      <xdr:nvSpPr>
        <xdr:cNvPr id="2820" name="AutoShape 46">
          <a:extLst>
            <a:ext uri="{FF2B5EF4-FFF2-40B4-BE49-F238E27FC236}">
              <a16:creationId xmlns:a16="http://schemas.microsoft.com/office/drawing/2014/main" id="{7CF43D80-F2A0-404D-95FA-FED3CC45A525}"/>
            </a:ext>
          </a:extLst>
        </xdr:cNvPr>
        <xdr:cNvSpPr>
          <a:spLocks noChangeArrowheads="1"/>
        </xdr:cNvSpPr>
      </xdr:nvSpPr>
      <xdr:spPr bwMode="auto">
        <a:xfrm>
          <a:off x="1095375" y="22393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117</xdr:row>
      <xdr:rowOff>57150</xdr:rowOff>
    </xdr:from>
    <xdr:to>
      <xdr:col>3</xdr:col>
      <xdr:colOff>0</xdr:colOff>
      <xdr:row>119</xdr:row>
      <xdr:rowOff>0</xdr:rowOff>
    </xdr:to>
    <xdr:sp macro="" textlink="">
      <xdr:nvSpPr>
        <xdr:cNvPr id="2821" name="AutoShape 46">
          <a:extLst>
            <a:ext uri="{FF2B5EF4-FFF2-40B4-BE49-F238E27FC236}">
              <a16:creationId xmlns:a16="http://schemas.microsoft.com/office/drawing/2014/main" id="{B24DEFDF-E809-41B1-9EAF-557F79541A3B}"/>
            </a:ext>
          </a:extLst>
        </xdr:cNvPr>
        <xdr:cNvSpPr>
          <a:spLocks noChangeArrowheads="1"/>
        </xdr:cNvSpPr>
      </xdr:nvSpPr>
      <xdr:spPr bwMode="auto">
        <a:xfrm>
          <a:off x="523875"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editAs="oneCell">
    <xdr:from>
      <xdr:col>29</xdr:col>
      <xdr:colOff>28576</xdr:colOff>
      <xdr:row>47</xdr:row>
      <xdr:rowOff>161924</xdr:rowOff>
    </xdr:from>
    <xdr:to>
      <xdr:col>29</xdr:col>
      <xdr:colOff>255906</xdr:colOff>
      <xdr:row>49</xdr:row>
      <xdr:rowOff>155120</xdr:rowOff>
    </xdr:to>
    <xdr:pic>
      <xdr:nvPicPr>
        <xdr:cNvPr id="2822" name="Graphic 2264" descr="Road with solid fill">
          <a:extLst>
            <a:ext uri="{FF2B5EF4-FFF2-40B4-BE49-F238E27FC236}">
              <a16:creationId xmlns:a16="http://schemas.microsoft.com/office/drawing/2014/main" id="{F8C0D119-5697-4EE0-9958-048F8189B1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96326" y="9163049"/>
          <a:ext cx="228600" cy="428625"/>
        </a:xfrm>
        <a:prstGeom prst="rect">
          <a:avLst/>
        </a:prstGeom>
        <a:solidFill>
          <a:schemeClr val="accent3"/>
        </a:solidFill>
        <a:ln>
          <a:noFill/>
        </a:ln>
      </xdr:spPr>
    </xdr:pic>
    <xdr:clientData/>
  </xdr:twoCellAnchor>
  <xdr:twoCellAnchor editAs="oneCell">
    <xdr:from>
      <xdr:col>7</xdr:col>
      <xdr:colOff>38100</xdr:colOff>
      <xdr:row>72</xdr:row>
      <xdr:rowOff>0</xdr:rowOff>
    </xdr:from>
    <xdr:to>
      <xdr:col>7</xdr:col>
      <xdr:colOff>266268</xdr:colOff>
      <xdr:row>74</xdr:row>
      <xdr:rowOff>48894</xdr:rowOff>
    </xdr:to>
    <xdr:pic>
      <xdr:nvPicPr>
        <xdr:cNvPr id="2825" name="Graphic 2264" descr="Road with solid fill">
          <a:extLst>
            <a:ext uri="{FF2B5EF4-FFF2-40B4-BE49-F238E27FC236}">
              <a16:creationId xmlns:a16="http://schemas.microsoft.com/office/drawing/2014/main" id="{7EEC9473-CEF7-4C69-9702-DDE7ED7A2C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9800" y="13763625"/>
          <a:ext cx="223308" cy="428625"/>
        </a:xfrm>
        <a:prstGeom prst="rect">
          <a:avLst/>
        </a:prstGeom>
        <a:solidFill>
          <a:schemeClr val="accent3"/>
        </a:solidFill>
        <a:ln>
          <a:noFill/>
        </a:ln>
      </xdr:spPr>
    </xdr:pic>
    <xdr:clientData/>
  </xdr:twoCellAnchor>
  <xdr:twoCellAnchor>
    <xdr:from>
      <xdr:col>6</xdr:col>
      <xdr:colOff>0</xdr:colOff>
      <xdr:row>120</xdr:row>
      <xdr:rowOff>104775</xdr:rowOff>
    </xdr:from>
    <xdr:to>
      <xdr:col>6</xdr:col>
      <xdr:colOff>0</xdr:colOff>
      <xdr:row>121</xdr:row>
      <xdr:rowOff>19050</xdr:rowOff>
    </xdr:to>
    <xdr:grpSp>
      <xdr:nvGrpSpPr>
        <xdr:cNvPr id="2826" name="Group 1008">
          <a:extLst>
            <a:ext uri="{FF2B5EF4-FFF2-40B4-BE49-F238E27FC236}">
              <a16:creationId xmlns:a16="http://schemas.microsoft.com/office/drawing/2014/main" id="{CFC70E60-504D-4BF9-95E2-E37ED621869E}"/>
            </a:ext>
          </a:extLst>
        </xdr:cNvPr>
        <xdr:cNvGrpSpPr>
          <a:grpSpLocks/>
        </xdr:cNvGrpSpPr>
      </xdr:nvGrpSpPr>
      <xdr:grpSpPr bwMode="auto">
        <a:xfrm>
          <a:off x="1897224" y="24317714"/>
          <a:ext cx="0" cy="108663"/>
          <a:chOff x="5475762" y="47760700"/>
          <a:chExt cx="314325" cy="230209"/>
        </a:xfrm>
      </xdr:grpSpPr>
      <xdr:cxnSp macro="">
        <xdr:nvCxnSpPr>
          <xdr:cNvPr id="2827" name="Straight Connector 2826">
            <a:extLst>
              <a:ext uri="{FF2B5EF4-FFF2-40B4-BE49-F238E27FC236}">
                <a16:creationId xmlns:a16="http://schemas.microsoft.com/office/drawing/2014/main" id="{ADD11699-C753-4700-1753-BAC7DCAA4E6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28" name="Straight Connector 529">
            <a:extLst>
              <a:ext uri="{FF2B5EF4-FFF2-40B4-BE49-F238E27FC236}">
                <a16:creationId xmlns:a16="http://schemas.microsoft.com/office/drawing/2014/main" id="{F6E1F2D9-4A35-76D4-207B-AFAB6508989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29" name="Straight Connector 531">
            <a:extLst>
              <a:ext uri="{FF2B5EF4-FFF2-40B4-BE49-F238E27FC236}">
                <a16:creationId xmlns:a16="http://schemas.microsoft.com/office/drawing/2014/main" id="{9EFB6F5E-5F80-74A3-831B-2C22DF8692E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30" name="Straight Connector 533">
            <a:extLst>
              <a:ext uri="{FF2B5EF4-FFF2-40B4-BE49-F238E27FC236}">
                <a16:creationId xmlns:a16="http://schemas.microsoft.com/office/drawing/2014/main" id="{BF1A662E-6862-4C3C-BFAD-B09FD71FB8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31" name="Straight Connector 535">
            <a:extLst>
              <a:ext uri="{FF2B5EF4-FFF2-40B4-BE49-F238E27FC236}">
                <a16:creationId xmlns:a16="http://schemas.microsoft.com/office/drawing/2014/main" id="{3F446CA2-B8AF-06E2-1863-EA27CCC0E9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32" name="Straight Connector 537">
            <a:extLst>
              <a:ext uri="{FF2B5EF4-FFF2-40B4-BE49-F238E27FC236}">
                <a16:creationId xmlns:a16="http://schemas.microsoft.com/office/drawing/2014/main" id="{107A3BA1-700F-679F-1B9B-1E173EF0FF2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33" name="Group 1008">
          <a:extLst>
            <a:ext uri="{FF2B5EF4-FFF2-40B4-BE49-F238E27FC236}">
              <a16:creationId xmlns:a16="http://schemas.microsoft.com/office/drawing/2014/main" id="{D008060B-530E-4AC9-A3AD-5509ADF7DAA1}"/>
            </a:ext>
          </a:extLst>
        </xdr:cNvPr>
        <xdr:cNvGrpSpPr>
          <a:grpSpLocks/>
        </xdr:cNvGrpSpPr>
      </xdr:nvGrpSpPr>
      <xdr:grpSpPr bwMode="auto">
        <a:xfrm>
          <a:off x="1897224" y="24317714"/>
          <a:ext cx="0" cy="108663"/>
          <a:chOff x="5475762" y="47760700"/>
          <a:chExt cx="314325" cy="230209"/>
        </a:xfrm>
      </xdr:grpSpPr>
      <xdr:cxnSp macro="">
        <xdr:nvCxnSpPr>
          <xdr:cNvPr id="2834" name="Straight Connector 2833">
            <a:extLst>
              <a:ext uri="{FF2B5EF4-FFF2-40B4-BE49-F238E27FC236}">
                <a16:creationId xmlns:a16="http://schemas.microsoft.com/office/drawing/2014/main" id="{18EEF984-4ADD-A6AB-8ADA-C028CBE21280}"/>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35" name="Straight Connector 529">
            <a:extLst>
              <a:ext uri="{FF2B5EF4-FFF2-40B4-BE49-F238E27FC236}">
                <a16:creationId xmlns:a16="http://schemas.microsoft.com/office/drawing/2014/main" id="{F9E20871-5446-3D1C-B8A7-F73EBF14D52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836" name="Straight Connector 531">
            <a:extLst>
              <a:ext uri="{FF2B5EF4-FFF2-40B4-BE49-F238E27FC236}">
                <a16:creationId xmlns:a16="http://schemas.microsoft.com/office/drawing/2014/main" id="{DD88F881-257C-6E57-CC57-84245B606EC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837" name="Straight Connector 533">
            <a:extLst>
              <a:ext uri="{FF2B5EF4-FFF2-40B4-BE49-F238E27FC236}">
                <a16:creationId xmlns:a16="http://schemas.microsoft.com/office/drawing/2014/main" id="{A59FD33C-1C93-962E-1B66-D6042EB3C1D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838" name="Straight Connector 535">
            <a:extLst>
              <a:ext uri="{FF2B5EF4-FFF2-40B4-BE49-F238E27FC236}">
                <a16:creationId xmlns:a16="http://schemas.microsoft.com/office/drawing/2014/main" id="{31C76E70-1ED5-2F83-31DD-DFC0B272D601}"/>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839" name="Straight Connector 537">
            <a:extLst>
              <a:ext uri="{FF2B5EF4-FFF2-40B4-BE49-F238E27FC236}">
                <a16:creationId xmlns:a16="http://schemas.microsoft.com/office/drawing/2014/main" id="{30B7F072-88A1-F72E-00C5-5CA62DD9561E}"/>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133350</xdr:rowOff>
    </xdr:from>
    <xdr:to>
      <xdr:col>6</xdr:col>
      <xdr:colOff>0</xdr:colOff>
      <xdr:row>121</xdr:row>
      <xdr:rowOff>47625</xdr:rowOff>
    </xdr:to>
    <xdr:grpSp>
      <xdr:nvGrpSpPr>
        <xdr:cNvPr id="2840" name="Group 1008">
          <a:extLst>
            <a:ext uri="{FF2B5EF4-FFF2-40B4-BE49-F238E27FC236}">
              <a16:creationId xmlns:a16="http://schemas.microsoft.com/office/drawing/2014/main" id="{764CB540-D3B6-43AB-9173-9793A1235F5E}"/>
            </a:ext>
          </a:extLst>
        </xdr:cNvPr>
        <xdr:cNvGrpSpPr>
          <a:grpSpLocks/>
        </xdr:cNvGrpSpPr>
      </xdr:nvGrpSpPr>
      <xdr:grpSpPr bwMode="auto">
        <a:xfrm>
          <a:off x="1897224" y="24346289"/>
          <a:ext cx="0" cy="108663"/>
          <a:chOff x="5475762" y="47760700"/>
          <a:chExt cx="314325" cy="230209"/>
        </a:xfrm>
      </xdr:grpSpPr>
      <xdr:cxnSp macro="">
        <xdr:nvCxnSpPr>
          <xdr:cNvPr id="2841" name="Straight Connector 2840">
            <a:extLst>
              <a:ext uri="{FF2B5EF4-FFF2-40B4-BE49-F238E27FC236}">
                <a16:creationId xmlns:a16="http://schemas.microsoft.com/office/drawing/2014/main" id="{D7251D49-3B53-09B3-0906-5C58BBEB9259}"/>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42" name="Straight Connector 529">
            <a:extLst>
              <a:ext uri="{FF2B5EF4-FFF2-40B4-BE49-F238E27FC236}">
                <a16:creationId xmlns:a16="http://schemas.microsoft.com/office/drawing/2014/main" id="{AB5F1853-3C3A-A5E7-3A8B-7A718CD92B04}"/>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843" name="Straight Connector 531">
            <a:extLst>
              <a:ext uri="{FF2B5EF4-FFF2-40B4-BE49-F238E27FC236}">
                <a16:creationId xmlns:a16="http://schemas.microsoft.com/office/drawing/2014/main" id="{B0B032E9-155F-2605-74CE-2963CACC1F0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844" name="Straight Connector 533">
            <a:extLst>
              <a:ext uri="{FF2B5EF4-FFF2-40B4-BE49-F238E27FC236}">
                <a16:creationId xmlns:a16="http://schemas.microsoft.com/office/drawing/2014/main" id="{E293F01C-D211-B0A7-2E59-9EB859AA598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845" name="Straight Connector 535">
            <a:extLst>
              <a:ext uri="{FF2B5EF4-FFF2-40B4-BE49-F238E27FC236}">
                <a16:creationId xmlns:a16="http://schemas.microsoft.com/office/drawing/2014/main" id="{DCB86DC9-BD07-720F-0E0E-7B2DFE02F8A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846" name="Straight Connector 537">
            <a:extLst>
              <a:ext uri="{FF2B5EF4-FFF2-40B4-BE49-F238E27FC236}">
                <a16:creationId xmlns:a16="http://schemas.microsoft.com/office/drawing/2014/main" id="{7CCE35C3-A83B-FAFA-BFCC-3E4E195E7A3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133350</xdr:rowOff>
    </xdr:from>
    <xdr:to>
      <xdr:col>6</xdr:col>
      <xdr:colOff>0</xdr:colOff>
      <xdr:row>121</xdr:row>
      <xdr:rowOff>57150</xdr:rowOff>
    </xdr:to>
    <xdr:grpSp>
      <xdr:nvGrpSpPr>
        <xdr:cNvPr id="2847" name="Group 1008">
          <a:extLst>
            <a:ext uri="{FF2B5EF4-FFF2-40B4-BE49-F238E27FC236}">
              <a16:creationId xmlns:a16="http://schemas.microsoft.com/office/drawing/2014/main" id="{2D69E2EB-604C-4A54-971E-143CCD763DFD}"/>
            </a:ext>
          </a:extLst>
        </xdr:cNvPr>
        <xdr:cNvGrpSpPr>
          <a:grpSpLocks/>
        </xdr:cNvGrpSpPr>
      </xdr:nvGrpSpPr>
      <xdr:grpSpPr bwMode="auto">
        <a:xfrm>
          <a:off x="1897224" y="24346289"/>
          <a:ext cx="0" cy="118188"/>
          <a:chOff x="5475762" y="47760700"/>
          <a:chExt cx="314325" cy="230209"/>
        </a:xfrm>
      </xdr:grpSpPr>
      <xdr:cxnSp macro="">
        <xdr:nvCxnSpPr>
          <xdr:cNvPr id="2848" name="Straight Connector 2847">
            <a:extLst>
              <a:ext uri="{FF2B5EF4-FFF2-40B4-BE49-F238E27FC236}">
                <a16:creationId xmlns:a16="http://schemas.microsoft.com/office/drawing/2014/main" id="{6EAB5020-7867-2BED-2BE7-AAC923804AFE}"/>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49" name="Straight Connector 529">
            <a:extLst>
              <a:ext uri="{FF2B5EF4-FFF2-40B4-BE49-F238E27FC236}">
                <a16:creationId xmlns:a16="http://schemas.microsoft.com/office/drawing/2014/main" id="{411309A2-9F82-D428-3BBE-F038F155BA7B}"/>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850" name="Straight Connector 531">
            <a:extLst>
              <a:ext uri="{FF2B5EF4-FFF2-40B4-BE49-F238E27FC236}">
                <a16:creationId xmlns:a16="http://schemas.microsoft.com/office/drawing/2014/main" id="{6F680C2A-85B5-3252-E2D3-9EF572690772}"/>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851" name="Straight Connector 533">
            <a:extLst>
              <a:ext uri="{FF2B5EF4-FFF2-40B4-BE49-F238E27FC236}">
                <a16:creationId xmlns:a16="http://schemas.microsoft.com/office/drawing/2014/main" id="{04742ABA-B82B-75CD-79CD-5E1F26579E48}"/>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852" name="Straight Connector 535">
            <a:extLst>
              <a:ext uri="{FF2B5EF4-FFF2-40B4-BE49-F238E27FC236}">
                <a16:creationId xmlns:a16="http://schemas.microsoft.com/office/drawing/2014/main" id="{08E7436D-BAE5-CE53-57D0-6D1385D04F05}"/>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853" name="Straight Connector 537">
            <a:extLst>
              <a:ext uri="{FF2B5EF4-FFF2-40B4-BE49-F238E27FC236}">
                <a16:creationId xmlns:a16="http://schemas.microsoft.com/office/drawing/2014/main" id="{EE2C9C6B-C144-3505-3340-1591A49D951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54" name="Group 1008">
          <a:extLst>
            <a:ext uri="{FF2B5EF4-FFF2-40B4-BE49-F238E27FC236}">
              <a16:creationId xmlns:a16="http://schemas.microsoft.com/office/drawing/2014/main" id="{717258C6-B907-46B5-9415-2DB49E3A75EA}"/>
            </a:ext>
          </a:extLst>
        </xdr:cNvPr>
        <xdr:cNvGrpSpPr>
          <a:grpSpLocks/>
        </xdr:cNvGrpSpPr>
      </xdr:nvGrpSpPr>
      <xdr:grpSpPr bwMode="auto">
        <a:xfrm>
          <a:off x="1897224" y="24317714"/>
          <a:ext cx="0" cy="108663"/>
          <a:chOff x="5475762" y="47760700"/>
          <a:chExt cx="314325" cy="230209"/>
        </a:xfrm>
      </xdr:grpSpPr>
      <xdr:cxnSp macro="">
        <xdr:nvCxnSpPr>
          <xdr:cNvPr id="2855" name="Straight Connector 2854">
            <a:extLst>
              <a:ext uri="{FF2B5EF4-FFF2-40B4-BE49-F238E27FC236}">
                <a16:creationId xmlns:a16="http://schemas.microsoft.com/office/drawing/2014/main" id="{6B84853A-16BA-C743-974B-05212EDD2C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56" name="Straight Connector 529">
            <a:extLst>
              <a:ext uri="{FF2B5EF4-FFF2-40B4-BE49-F238E27FC236}">
                <a16:creationId xmlns:a16="http://schemas.microsoft.com/office/drawing/2014/main" id="{12E94406-0C4F-695B-83A2-24477E8D070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57" name="Straight Connector 531">
            <a:extLst>
              <a:ext uri="{FF2B5EF4-FFF2-40B4-BE49-F238E27FC236}">
                <a16:creationId xmlns:a16="http://schemas.microsoft.com/office/drawing/2014/main" id="{E34D795E-7980-3086-8FD7-F3E6FBD1187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58" name="Straight Connector 533">
            <a:extLst>
              <a:ext uri="{FF2B5EF4-FFF2-40B4-BE49-F238E27FC236}">
                <a16:creationId xmlns:a16="http://schemas.microsoft.com/office/drawing/2014/main" id="{0C0C99B9-D2B2-6D63-075E-2963EF36D3C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59" name="Straight Connector 535">
            <a:extLst>
              <a:ext uri="{FF2B5EF4-FFF2-40B4-BE49-F238E27FC236}">
                <a16:creationId xmlns:a16="http://schemas.microsoft.com/office/drawing/2014/main" id="{25B33BBF-EDA1-E7DF-F1B7-BF5FC3E888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60" name="Straight Connector 537">
            <a:extLst>
              <a:ext uri="{FF2B5EF4-FFF2-40B4-BE49-F238E27FC236}">
                <a16:creationId xmlns:a16="http://schemas.microsoft.com/office/drawing/2014/main" id="{82931B40-5DC9-4DCC-D7CF-FD89A8BDC44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61" name="Group 1008">
          <a:extLst>
            <a:ext uri="{FF2B5EF4-FFF2-40B4-BE49-F238E27FC236}">
              <a16:creationId xmlns:a16="http://schemas.microsoft.com/office/drawing/2014/main" id="{05A4882B-1AE6-4AB7-A09D-BC805E3A542B}"/>
            </a:ext>
          </a:extLst>
        </xdr:cNvPr>
        <xdr:cNvGrpSpPr>
          <a:grpSpLocks/>
        </xdr:cNvGrpSpPr>
      </xdr:nvGrpSpPr>
      <xdr:grpSpPr bwMode="auto">
        <a:xfrm>
          <a:off x="1897224" y="24317714"/>
          <a:ext cx="0" cy="108663"/>
          <a:chOff x="5475762" y="47760700"/>
          <a:chExt cx="314325" cy="230209"/>
        </a:xfrm>
      </xdr:grpSpPr>
      <xdr:cxnSp macro="">
        <xdr:nvCxnSpPr>
          <xdr:cNvPr id="2862" name="Straight Connector 2861">
            <a:extLst>
              <a:ext uri="{FF2B5EF4-FFF2-40B4-BE49-F238E27FC236}">
                <a16:creationId xmlns:a16="http://schemas.microsoft.com/office/drawing/2014/main" id="{2F8F82BF-FB7A-DEA2-9649-EF97FEAD89E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63" name="Straight Connector 529">
            <a:extLst>
              <a:ext uri="{FF2B5EF4-FFF2-40B4-BE49-F238E27FC236}">
                <a16:creationId xmlns:a16="http://schemas.microsoft.com/office/drawing/2014/main" id="{A2DC5F7F-836D-D294-83AA-83DC5C12C0E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64" name="Straight Connector 531">
            <a:extLst>
              <a:ext uri="{FF2B5EF4-FFF2-40B4-BE49-F238E27FC236}">
                <a16:creationId xmlns:a16="http://schemas.microsoft.com/office/drawing/2014/main" id="{A0FDB30D-CD26-D2D0-E26A-8078871C37E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65" name="Straight Connector 533">
            <a:extLst>
              <a:ext uri="{FF2B5EF4-FFF2-40B4-BE49-F238E27FC236}">
                <a16:creationId xmlns:a16="http://schemas.microsoft.com/office/drawing/2014/main" id="{7A62F5BE-A467-1331-79D9-4EEAB05EF0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66" name="Straight Connector 535">
            <a:extLst>
              <a:ext uri="{FF2B5EF4-FFF2-40B4-BE49-F238E27FC236}">
                <a16:creationId xmlns:a16="http://schemas.microsoft.com/office/drawing/2014/main" id="{41D5CB3A-C1BD-8F39-A5A7-0E9B1767FEE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67" name="Straight Connector 537">
            <a:extLst>
              <a:ext uri="{FF2B5EF4-FFF2-40B4-BE49-F238E27FC236}">
                <a16:creationId xmlns:a16="http://schemas.microsoft.com/office/drawing/2014/main" id="{BEDD3989-20D8-E5A0-C796-7593ABD84DB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68" name="Group 1008">
          <a:extLst>
            <a:ext uri="{FF2B5EF4-FFF2-40B4-BE49-F238E27FC236}">
              <a16:creationId xmlns:a16="http://schemas.microsoft.com/office/drawing/2014/main" id="{6C952D19-E1C5-47C4-BC44-9D4B0D225621}"/>
            </a:ext>
          </a:extLst>
        </xdr:cNvPr>
        <xdr:cNvGrpSpPr>
          <a:grpSpLocks/>
        </xdr:cNvGrpSpPr>
      </xdr:nvGrpSpPr>
      <xdr:grpSpPr bwMode="auto">
        <a:xfrm>
          <a:off x="1897224" y="24317714"/>
          <a:ext cx="0" cy="108663"/>
          <a:chOff x="5475762" y="47760700"/>
          <a:chExt cx="314325" cy="230209"/>
        </a:xfrm>
      </xdr:grpSpPr>
      <xdr:cxnSp macro="">
        <xdr:nvCxnSpPr>
          <xdr:cNvPr id="2869" name="Straight Connector 2868">
            <a:extLst>
              <a:ext uri="{FF2B5EF4-FFF2-40B4-BE49-F238E27FC236}">
                <a16:creationId xmlns:a16="http://schemas.microsoft.com/office/drawing/2014/main" id="{70BD7E86-4BED-8981-3B6A-80C44FAEBF4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70" name="Straight Connector 529">
            <a:extLst>
              <a:ext uri="{FF2B5EF4-FFF2-40B4-BE49-F238E27FC236}">
                <a16:creationId xmlns:a16="http://schemas.microsoft.com/office/drawing/2014/main" id="{38980C74-3360-617F-3B06-F0D0BBA9350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71" name="Straight Connector 531">
            <a:extLst>
              <a:ext uri="{FF2B5EF4-FFF2-40B4-BE49-F238E27FC236}">
                <a16:creationId xmlns:a16="http://schemas.microsoft.com/office/drawing/2014/main" id="{6369F61E-9506-3BBB-1DB4-02E02784D06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72" name="Straight Connector 533">
            <a:extLst>
              <a:ext uri="{FF2B5EF4-FFF2-40B4-BE49-F238E27FC236}">
                <a16:creationId xmlns:a16="http://schemas.microsoft.com/office/drawing/2014/main" id="{7E3E0C69-7D94-C9F5-8E7B-EF13F2BF7A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73" name="Straight Connector 535">
            <a:extLst>
              <a:ext uri="{FF2B5EF4-FFF2-40B4-BE49-F238E27FC236}">
                <a16:creationId xmlns:a16="http://schemas.microsoft.com/office/drawing/2014/main" id="{983B34FE-1F7A-93A6-15A8-821E8DBA16A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74" name="Straight Connector 537">
            <a:extLst>
              <a:ext uri="{FF2B5EF4-FFF2-40B4-BE49-F238E27FC236}">
                <a16:creationId xmlns:a16="http://schemas.microsoft.com/office/drawing/2014/main" id="{9B3F45D9-C5C4-56F0-007A-3AA37EA9499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75" name="Group 1008">
          <a:extLst>
            <a:ext uri="{FF2B5EF4-FFF2-40B4-BE49-F238E27FC236}">
              <a16:creationId xmlns:a16="http://schemas.microsoft.com/office/drawing/2014/main" id="{BC13133C-2069-41BA-A5F3-23C66DB3D0F4}"/>
            </a:ext>
          </a:extLst>
        </xdr:cNvPr>
        <xdr:cNvGrpSpPr>
          <a:grpSpLocks/>
        </xdr:cNvGrpSpPr>
      </xdr:nvGrpSpPr>
      <xdr:grpSpPr bwMode="auto">
        <a:xfrm>
          <a:off x="1897224" y="24317714"/>
          <a:ext cx="0" cy="108663"/>
          <a:chOff x="5475762" y="47760700"/>
          <a:chExt cx="314325" cy="230209"/>
        </a:xfrm>
      </xdr:grpSpPr>
      <xdr:cxnSp macro="">
        <xdr:nvCxnSpPr>
          <xdr:cNvPr id="2876" name="Straight Connector 2875">
            <a:extLst>
              <a:ext uri="{FF2B5EF4-FFF2-40B4-BE49-F238E27FC236}">
                <a16:creationId xmlns:a16="http://schemas.microsoft.com/office/drawing/2014/main" id="{830F92C0-9C90-2040-1797-FFF782DD274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77" name="Straight Connector 529">
            <a:extLst>
              <a:ext uri="{FF2B5EF4-FFF2-40B4-BE49-F238E27FC236}">
                <a16:creationId xmlns:a16="http://schemas.microsoft.com/office/drawing/2014/main" id="{1A2F38E6-4502-9FC3-6845-CFE856E714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78" name="Straight Connector 531">
            <a:extLst>
              <a:ext uri="{FF2B5EF4-FFF2-40B4-BE49-F238E27FC236}">
                <a16:creationId xmlns:a16="http://schemas.microsoft.com/office/drawing/2014/main" id="{A6D790ED-4148-AB03-A7A8-123B8047A9D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79" name="Straight Connector 533">
            <a:extLst>
              <a:ext uri="{FF2B5EF4-FFF2-40B4-BE49-F238E27FC236}">
                <a16:creationId xmlns:a16="http://schemas.microsoft.com/office/drawing/2014/main" id="{787FFFD0-8E49-DDB0-68D3-47A70BEB98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0" name="Straight Connector 535">
            <a:extLst>
              <a:ext uri="{FF2B5EF4-FFF2-40B4-BE49-F238E27FC236}">
                <a16:creationId xmlns:a16="http://schemas.microsoft.com/office/drawing/2014/main" id="{623621B8-5A61-8DF3-C217-2F1F0A4FE1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1" name="Straight Connector 537">
            <a:extLst>
              <a:ext uri="{FF2B5EF4-FFF2-40B4-BE49-F238E27FC236}">
                <a16:creationId xmlns:a16="http://schemas.microsoft.com/office/drawing/2014/main" id="{A069C779-065E-70CC-F7A3-3FA5B630EAD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82" name="Group 1008">
          <a:extLst>
            <a:ext uri="{FF2B5EF4-FFF2-40B4-BE49-F238E27FC236}">
              <a16:creationId xmlns:a16="http://schemas.microsoft.com/office/drawing/2014/main" id="{D4F2D081-1C0A-47A4-866D-9E9F6923BC97}"/>
            </a:ext>
          </a:extLst>
        </xdr:cNvPr>
        <xdr:cNvGrpSpPr>
          <a:grpSpLocks/>
        </xdr:cNvGrpSpPr>
      </xdr:nvGrpSpPr>
      <xdr:grpSpPr bwMode="auto">
        <a:xfrm>
          <a:off x="1897224" y="24317714"/>
          <a:ext cx="0" cy="108663"/>
          <a:chOff x="5475762" y="47760700"/>
          <a:chExt cx="314325" cy="230209"/>
        </a:xfrm>
      </xdr:grpSpPr>
      <xdr:cxnSp macro="">
        <xdr:nvCxnSpPr>
          <xdr:cNvPr id="2883" name="Straight Connector 2882">
            <a:extLst>
              <a:ext uri="{FF2B5EF4-FFF2-40B4-BE49-F238E27FC236}">
                <a16:creationId xmlns:a16="http://schemas.microsoft.com/office/drawing/2014/main" id="{1248D6CF-B854-83F8-3505-8CE38EC8670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84" name="Straight Connector 529">
            <a:extLst>
              <a:ext uri="{FF2B5EF4-FFF2-40B4-BE49-F238E27FC236}">
                <a16:creationId xmlns:a16="http://schemas.microsoft.com/office/drawing/2014/main" id="{70456236-2006-A1D3-1695-22A3FBDAC2E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85" name="Straight Connector 531">
            <a:extLst>
              <a:ext uri="{FF2B5EF4-FFF2-40B4-BE49-F238E27FC236}">
                <a16:creationId xmlns:a16="http://schemas.microsoft.com/office/drawing/2014/main" id="{042CDE4C-4F6C-589A-4EB4-952514D5DD3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86" name="Straight Connector 533">
            <a:extLst>
              <a:ext uri="{FF2B5EF4-FFF2-40B4-BE49-F238E27FC236}">
                <a16:creationId xmlns:a16="http://schemas.microsoft.com/office/drawing/2014/main" id="{673628D3-2558-EADB-43B0-7C0F56FE9D8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7" name="Straight Connector 535">
            <a:extLst>
              <a:ext uri="{FF2B5EF4-FFF2-40B4-BE49-F238E27FC236}">
                <a16:creationId xmlns:a16="http://schemas.microsoft.com/office/drawing/2014/main" id="{F2890877-93E2-9C99-4617-13513F79D2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8" name="Straight Connector 537">
            <a:extLst>
              <a:ext uri="{FF2B5EF4-FFF2-40B4-BE49-F238E27FC236}">
                <a16:creationId xmlns:a16="http://schemas.microsoft.com/office/drawing/2014/main" id="{BFE1999C-4368-3941-DBBF-A1BE5457844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89" name="Group 1008">
          <a:extLst>
            <a:ext uri="{FF2B5EF4-FFF2-40B4-BE49-F238E27FC236}">
              <a16:creationId xmlns:a16="http://schemas.microsoft.com/office/drawing/2014/main" id="{C8948C64-797F-4A32-8916-AE65309EE15A}"/>
            </a:ext>
          </a:extLst>
        </xdr:cNvPr>
        <xdr:cNvGrpSpPr>
          <a:grpSpLocks/>
        </xdr:cNvGrpSpPr>
      </xdr:nvGrpSpPr>
      <xdr:grpSpPr bwMode="auto">
        <a:xfrm>
          <a:off x="1897224" y="24317714"/>
          <a:ext cx="0" cy="108663"/>
          <a:chOff x="5475762" y="47760700"/>
          <a:chExt cx="314325" cy="230209"/>
        </a:xfrm>
      </xdr:grpSpPr>
      <xdr:cxnSp macro="">
        <xdr:nvCxnSpPr>
          <xdr:cNvPr id="2890" name="Straight Connector 2889">
            <a:extLst>
              <a:ext uri="{FF2B5EF4-FFF2-40B4-BE49-F238E27FC236}">
                <a16:creationId xmlns:a16="http://schemas.microsoft.com/office/drawing/2014/main" id="{496C0206-3629-8333-3EDA-E5D71C8764F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91" name="Straight Connector 529">
            <a:extLst>
              <a:ext uri="{FF2B5EF4-FFF2-40B4-BE49-F238E27FC236}">
                <a16:creationId xmlns:a16="http://schemas.microsoft.com/office/drawing/2014/main" id="{3270A127-D509-5683-7AB2-51ABE09DD5C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92" name="Straight Connector 531">
            <a:extLst>
              <a:ext uri="{FF2B5EF4-FFF2-40B4-BE49-F238E27FC236}">
                <a16:creationId xmlns:a16="http://schemas.microsoft.com/office/drawing/2014/main" id="{ED712703-2500-0B10-AF22-8626026AF5B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93" name="Straight Connector 533">
            <a:extLst>
              <a:ext uri="{FF2B5EF4-FFF2-40B4-BE49-F238E27FC236}">
                <a16:creationId xmlns:a16="http://schemas.microsoft.com/office/drawing/2014/main" id="{CCE2D7F1-DD57-CCAF-BB6A-FE8459CCD3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94" name="Straight Connector 535">
            <a:extLst>
              <a:ext uri="{FF2B5EF4-FFF2-40B4-BE49-F238E27FC236}">
                <a16:creationId xmlns:a16="http://schemas.microsoft.com/office/drawing/2014/main" id="{5809F921-32EF-FC31-FD64-2B0A1F548D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95" name="Straight Connector 537">
            <a:extLst>
              <a:ext uri="{FF2B5EF4-FFF2-40B4-BE49-F238E27FC236}">
                <a16:creationId xmlns:a16="http://schemas.microsoft.com/office/drawing/2014/main" id="{4169A52B-1CD7-AD74-848C-109917182C2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96" name="Group 1008">
          <a:extLst>
            <a:ext uri="{FF2B5EF4-FFF2-40B4-BE49-F238E27FC236}">
              <a16:creationId xmlns:a16="http://schemas.microsoft.com/office/drawing/2014/main" id="{4ACEFE98-84DC-4C34-A5F5-DCD0C72C4619}"/>
            </a:ext>
          </a:extLst>
        </xdr:cNvPr>
        <xdr:cNvGrpSpPr>
          <a:grpSpLocks/>
        </xdr:cNvGrpSpPr>
      </xdr:nvGrpSpPr>
      <xdr:grpSpPr bwMode="auto">
        <a:xfrm>
          <a:off x="1897224" y="24317714"/>
          <a:ext cx="0" cy="108663"/>
          <a:chOff x="5475762" y="47760700"/>
          <a:chExt cx="314325" cy="230209"/>
        </a:xfrm>
      </xdr:grpSpPr>
      <xdr:cxnSp macro="">
        <xdr:nvCxnSpPr>
          <xdr:cNvPr id="2897" name="Straight Connector 2896">
            <a:extLst>
              <a:ext uri="{FF2B5EF4-FFF2-40B4-BE49-F238E27FC236}">
                <a16:creationId xmlns:a16="http://schemas.microsoft.com/office/drawing/2014/main" id="{5A50D6BD-2EA1-0045-7F76-6D87212645E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98" name="Straight Connector 529">
            <a:extLst>
              <a:ext uri="{FF2B5EF4-FFF2-40B4-BE49-F238E27FC236}">
                <a16:creationId xmlns:a16="http://schemas.microsoft.com/office/drawing/2014/main" id="{089555D9-37A7-85C1-8C3B-49A4B329EA5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99" name="Straight Connector 531">
            <a:extLst>
              <a:ext uri="{FF2B5EF4-FFF2-40B4-BE49-F238E27FC236}">
                <a16:creationId xmlns:a16="http://schemas.microsoft.com/office/drawing/2014/main" id="{504AA38C-7969-4935-1250-C95DE00A82A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00" name="Straight Connector 533">
            <a:extLst>
              <a:ext uri="{FF2B5EF4-FFF2-40B4-BE49-F238E27FC236}">
                <a16:creationId xmlns:a16="http://schemas.microsoft.com/office/drawing/2014/main" id="{14FC9EBD-C902-60D4-2DD0-8FD4C8FF4A7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01" name="Straight Connector 535">
            <a:extLst>
              <a:ext uri="{FF2B5EF4-FFF2-40B4-BE49-F238E27FC236}">
                <a16:creationId xmlns:a16="http://schemas.microsoft.com/office/drawing/2014/main" id="{746604B0-56E1-095B-F459-B8069562346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02" name="Straight Connector 537">
            <a:extLst>
              <a:ext uri="{FF2B5EF4-FFF2-40B4-BE49-F238E27FC236}">
                <a16:creationId xmlns:a16="http://schemas.microsoft.com/office/drawing/2014/main" id="{DE6F47D0-2876-F60C-40A6-FA5D7936D1D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03" name="Group 1008">
          <a:extLst>
            <a:ext uri="{FF2B5EF4-FFF2-40B4-BE49-F238E27FC236}">
              <a16:creationId xmlns:a16="http://schemas.microsoft.com/office/drawing/2014/main" id="{67A167A2-27B0-4CD0-815D-2A65F94AD9D0}"/>
            </a:ext>
          </a:extLst>
        </xdr:cNvPr>
        <xdr:cNvGrpSpPr>
          <a:grpSpLocks/>
        </xdr:cNvGrpSpPr>
      </xdr:nvGrpSpPr>
      <xdr:grpSpPr bwMode="auto">
        <a:xfrm>
          <a:off x="1897224" y="24317714"/>
          <a:ext cx="0" cy="108663"/>
          <a:chOff x="5475762" y="47760700"/>
          <a:chExt cx="314325" cy="230209"/>
        </a:xfrm>
      </xdr:grpSpPr>
      <xdr:cxnSp macro="">
        <xdr:nvCxnSpPr>
          <xdr:cNvPr id="2904" name="Straight Connector 2903">
            <a:extLst>
              <a:ext uri="{FF2B5EF4-FFF2-40B4-BE49-F238E27FC236}">
                <a16:creationId xmlns:a16="http://schemas.microsoft.com/office/drawing/2014/main" id="{61D8FE5F-0E60-1053-9EF5-FEA8A0ABA16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05" name="Straight Connector 529">
            <a:extLst>
              <a:ext uri="{FF2B5EF4-FFF2-40B4-BE49-F238E27FC236}">
                <a16:creationId xmlns:a16="http://schemas.microsoft.com/office/drawing/2014/main" id="{EBA879DC-886E-5822-28FE-9B669E16107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06" name="Straight Connector 531">
            <a:extLst>
              <a:ext uri="{FF2B5EF4-FFF2-40B4-BE49-F238E27FC236}">
                <a16:creationId xmlns:a16="http://schemas.microsoft.com/office/drawing/2014/main" id="{9969D0FE-44AE-19FF-11B0-5C9A9B93DA0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07" name="Straight Connector 533">
            <a:extLst>
              <a:ext uri="{FF2B5EF4-FFF2-40B4-BE49-F238E27FC236}">
                <a16:creationId xmlns:a16="http://schemas.microsoft.com/office/drawing/2014/main" id="{C7F9F7A8-14D5-30BC-21C0-FD0F8B67565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08" name="Straight Connector 535">
            <a:extLst>
              <a:ext uri="{FF2B5EF4-FFF2-40B4-BE49-F238E27FC236}">
                <a16:creationId xmlns:a16="http://schemas.microsoft.com/office/drawing/2014/main" id="{367BE2ED-E340-5FA6-2A0B-CE63C65E4B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09" name="Straight Connector 537">
            <a:extLst>
              <a:ext uri="{FF2B5EF4-FFF2-40B4-BE49-F238E27FC236}">
                <a16:creationId xmlns:a16="http://schemas.microsoft.com/office/drawing/2014/main" id="{6E9712BB-6589-0242-6FA9-83994AE56AD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10" name="Group 1008">
          <a:extLst>
            <a:ext uri="{FF2B5EF4-FFF2-40B4-BE49-F238E27FC236}">
              <a16:creationId xmlns:a16="http://schemas.microsoft.com/office/drawing/2014/main" id="{2FD75260-80CC-4CFB-BCF0-7C95AF49C450}"/>
            </a:ext>
          </a:extLst>
        </xdr:cNvPr>
        <xdr:cNvGrpSpPr>
          <a:grpSpLocks/>
        </xdr:cNvGrpSpPr>
      </xdr:nvGrpSpPr>
      <xdr:grpSpPr bwMode="auto">
        <a:xfrm>
          <a:off x="1897224" y="24317714"/>
          <a:ext cx="0" cy="108663"/>
          <a:chOff x="5475762" y="47760700"/>
          <a:chExt cx="314325" cy="230209"/>
        </a:xfrm>
      </xdr:grpSpPr>
      <xdr:cxnSp macro="">
        <xdr:nvCxnSpPr>
          <xdr:cNvPr id="2911" name="Straight Connector 2910">
            <a:extLst>
              <a:ext uri="{FF2B5EF4-FFF2-40B4-BE49-F238E27FC236}">
                <a16:creationId xmlns:a16="http://schemas.microsoft.com/office/drawing/2014/main" id="{F6DF8A26-2E6D-764A-7575-632E37931D8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12" name="Straight Connector 529">
            <a:extLst>
              <a:ext uri="{FF2B5EF4-FFF2-40B4-BE49-F238E27FC236}">
                <a16:creationId xmlns:a16="http://schemas.microsoft.com/office/drawing/2014/main" id="{169CB88E-4FBF-ECF8-7BCC-7F711EF2EB5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13" name="Straight Connector 531">
            <a:extLst>
              <a:ext uri="{FF2B5EF4-FFF2-40B4-BE49-F238E27FC236}">
                <a16:creationId xmlns:a16="http://schemas.microsoft.com/office/drawing/2014/main" id="{3C41BCFA-CA25-3298-DBC0-6C03ACE515C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14" name="Straight Connector 533">
            <a:extLst>
              <a:ext uri="{FF2B5EF4-FFF2-40B4-BE49-F238E27FC236}">
                <a16:creationId xmlns:a16="http://schemas.microsoft.com/office/drawing/2014/main" id="{4BF3CCE5-F557-22CD-D886-60A8A7FFD5B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15" name="Straight Connector 535">
            <a:extLst>
              <a:ext uri="{FF2B5EF4-FFF2-40B4-BE49-F238E27FC236}">
                <a16:creationId xmlns:a16="http://schemas.microsoft.com/office/drawing/2014/main" id="{2C2EED6E-E8DB-F8BD-E77B-9B8FAC690D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16" name="Straight Connector 537">
            <a:extLst>
              <a:ext uri="{FF2B5EF4-FFF2-40B4-BE49-F238E27FC236}">
                <a16:creationId xmlns:a16="http://schemas.microsoft.com/office/drawing/2014/main" id="{19E2A8B2-FB50-82E0-AD91-AD462D73837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17" name="Group 1008">
          <a:extLst>
            <a:ext uri="{FF2B5EF4-FFF2-40B4-BE49-F238E27FC236}">
              <a16:creationId xmlns:a16="http://schemas.microsoft.com/office/drawing/2014/main" id="{FD545E2B-BE1D-4813-AD90-91255A9E7613}"/>
            </a:ext>
          </a:extLst>
        </xdr:cNvPr>
        <xdr:cNvGrpSpPr>
          <a:grpSpLocks/>
        </xdr:cNvGrpSpPr>
      </xdr:nvGrpSpPr>
      <xdr:grpSpPr bwMode="auto">
        <a:xfrm>
          <a:off x="1897224" y="24317714"/>
          <a:ext cx="0" cy="108663"/>
          <a:chOff x="5475762" y="47760700"/>
          <a:chExt cx="314325" cy="230209"/>
        </a:xfrm>
      </xdr:grpSpPr>
      <xdr:cxnSp macro="">
        <xdr:nvCxnSpPr>
          <xdr:cNvPr id="2918" name="Straight Connector 2917">
            <a:extLst>
              <a:ext uri="{FF2B5EF4-FFF2-40B4-BE49-F238E27FC236}">
                <a16:creationId xmlns:a16="http://schemas.microsoft.com/office/drawing/2014/main" id="{80ABC93E-F675-0021-DA5B-A4E2241F360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19" name="Straight Connector 529">
            <a:extLst>
              <a:ext uri="{FF2B5EF4-FFF2-40B4-BE49-F238E27FC236}">
                <a16:creationId xmlns:a16="http://schemas.microsoft.com/office/drawing/2014/main" id="{2C246C42-C9F4-C3FF-70CE-46F84DFD077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20" name="Straight Connector 531">
            <a:extLst>
              <a:ext uri="{FF2B5EF4-FFF2-40B4-BE49-F238E27FC236}">
                <a16:creationId xmlns:a16="http://schemas.microsoft.com/office/drawing/2014/main" id="{C8A82610-A683-BB51-91A1-6DC2B706F28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21" name="Straight Connector 533">
            <a:extLst>
              <a:ext uri="{FF2B5EF4-FFF2-40B4-BE49-F238E27FC236}">
                <a16:creationId xmlns:a16="http://schemas.microsoft.com/office/drawing/2014/main" id="{B20E3B56-E710-CF4D-666F-64FCC93849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22" name="Straight Connector 535">
            <a:extLst>
              <a:ext uri="{FF2B5EF4-FFF2-40B4-BE49-F238E27FC236}">
                <a16:creationId xmlns:a16="http://schemas.microsoft.com/office/drawing/2014/main" id="{14A2E378-E2C6-7096-6890-8753362A01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23" name="Straight Connector 537">
            <a:extLst>
              <a:ext uri="{FF2B5EF4-FFF2-40B4-BE49-F238E27FC236}">
                <a16:creationId xmlns:a16="http://schemas.microsoft.com/office/drawing/2014/main" id="{7AC615BE-8E4E-23E5-D8AB-D16259C0391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24" name="Group 1008">
          <a:extLst>
            <a:ext uri="{FF2B5EF4-FFF2-40B4-BE49-F238E27FC236}">
              <a16:creationId xmlns:a16="http://schemas.microsoft.com/office/drawing/2014/main" id="{9C6B379C-AFCE-4E08-90F5-95659F802423}"/>
            </a:ext>
          </a:extLst>
        </xdr:cNvPr>
        <xdr:cNvGrpSpPr>
          <a:grpSpLocks/>
        </xdr:cNvGrpSpPr>
      </xdr:nvGrpSpPr>
      <xdr:grpSpPr bwMode="auto">
        <a:xfrm>
          <a:off x="1897224" y="24317714"/>
          <a:ext cx="0" cy="108663"/>
          <a:chOff x="5475762" y="47760700"/>
          <a:chExt cx="314325" cy="230209"/>
        </a:xfrm>
      </xdr:grpSpPr>
      <xdr:cxnSp macro="">
        <xdr:nvCxnSpPr>
          <xdr:cNvPr id="2925" name="Straight Connector 2924">
            <a:extLst>
              <a:ext uri="{FF2B5EF4-FFF2-40B4-BE49-F238E27FC236}">
                <a16:creationId xmlns:a16="http://schemas.microsoft.com/office/drawing/2014/main" id="{E84CACA3-F2EE-5352-E477-ECA7AD2E196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26" name="Straight Connector 529">
            <a:extLst>
              <a:ext uri="{FF2B5EF4-FFF2-40B4-BE49-F238E27FC236}">
                <a16:creationId xmlns:a16="http://schemas.microsoft.com/office/drawing/2014/main" id="{6B1E4CC3-74C8-E1A5-A06A-46029BD34B9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27" name="Straight Connector 531">
            <a:extLst>
              <a:ext uri="{FF2B5EF4-FFF2-40B4-BE49-F238E27FC236}">
                <a16:creationId xmlns:a16="http://schemas.microsoft.com/office/drawing/2014/main" id="{92C17548-6E02-B1FA-C01E-81DD418166D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28" name="Straight Connector 533">
            <a:extLst>
              <a:ext uri="{FF2B5EF4-FFF2-40B4-BE49-F238E27FC236}">
                <a16:creationId xmlns:a16="http://schemas.microsoft.com/office/drawing/2014/main" id="{97018488-B99C-5BF7-1053-2192EFA97A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29" name="Straight Connector 535">
            <a:extLst>
              <a:ext uri="{FF2B5EF4-FFF2-40B4-BE49-F238E27FC236}">
                <a16:creationId xmlns:a16="http://schemas.microsoft.com/office/drawing/2014/main" id="{7FC39D1E-9C27-C59F-37F0-76D63EB311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30" name="Straight Connector 537">
            <a:extLst>
              <a:ext uri="{FF2B5EF4-FFF2-40B4-BE49-F238E27FC236}">
                <a16:creationId xmlns:a16="http://schemas.microsoft.com/office/drawing/2014/main" id="{8F16A91E-7030-D95F-8E11-795B5C8D10B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31" name="Group 1008">
          <a:extLst>
            <a:ext uri="{FF2B5EF4-FFF2-40B4-BE49-F238E27FC236}">
              <a16:creationId xmlns:a16="http://schemas.microsoft.com/office/drawing/2014/main" id="{0F2F9537-B50D-46CB-BFB7-07F866F32235}"/>
            </a:ext>
          </a:extLst>
        </xdr:cNvPr>
        <xdr:cNvGrpSpPr>
          <a:grpSpLocks/>
        </xdr:cNvGrpSpPr>
      </xdr:nvGrpSpPr>
      <xdr:grpSpPr bwMode="auto">
        <a:xfrm>
          <a:off x="1897224" y="24317714"/>
          <a:ext cx="0" cy="108663"/>
          <a:chOff x="5475762" y="47760700"/>
          <a:chExt cx="314325" cy="230209"/>
        </a:xfrm>
      </xdr:grpSpPr>
      <xdr:cxnSp macro="">
        <xdr:nvCxnSpPr>
          <xdr:cNvPr id="2932" name="Straight Connector 2931">
            <a:extLst>
              <a:ext uri="{FF2B5EF4-FFF2-40B4-BE49-F238E27FC236}">
                <a16:creationId xmlns:a16="http://schemas.microsoft.com/office/drawing/2014/main" id="{42B04FAB-3B85-5154-A2EA-235E29E9150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33" name="Straight Connector 529">
            <a:extLst>
              <a:ext uri="{FF2B5EF4-FFF2-40B4-BE49-F238E27FC236}">
                <a16:creationId xmlns:a16="http://schemas.microsoft.com/office/drawing/2014/main" id="{0FDFF17D-52DB-9875-044E-DBEFBC8C338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34" name="Straight Connector 531">
            <a:extLst>
              <a:ext uri="{FF2B5EF4-FFF2-40B4-BE49-F238E27FC236}">
                <a16:creationId xmlns:a16="http://schemas.microsoft.com/office/drawing/2014/main" id="{3F7FE563-1654-F44B-FFB3-164D51677E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35" name="Straight Connector 533">
            <a:extLst>
              <a:ext uri="{FF2B5EF4-FFF2-40B4-BE49-F238E27FC236}">
                <a16:creationId xmlns:a16="http://schemas.microsoft.com/office/drawing/2014/main" id="{8B630F8C-58B4-A5DE-463B-3925A6C0C2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36" name="Straight Connector 535">
            <a:extLst>
              <a:ext uri="{FF2B5EF4-FFF2-40B4-BE49-F238E27FC236}">
                <a16:creationId xmlns:a16="http://schemas.microsoft.com/office/drawing/2014/main" id="{1E08CE6A-2000-0545-7C23-F4598435DE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37" name="Straight Connector 537">
            <a:extLst>
              <a:ext uri="{FF2B5EF4-FFF2-40B4-BE49-F238E27FC236}">
                <a16:creationId xmlns:a16="http://schemas.microsoft.com/office/drawing/2014/main" id="{D38DA9C6-F384-7381-6C5C-2D9A4FCDEA8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38" name="Group 1008">
          <a:extLst>
            <a:ext uri="{FF2B5EF4-FFF2-40B4-BE49-F238E27FC236}">
              <a16:creationId xmlns:a16="http://schemas.microsoft.com/office/drawing/2014/main" id="{ABC21A3A-156A-49C6-87CE-B84BD8B6A461}"/>
            </a:ext>
          </a:extLst>
        </xdr:cNvPr>
        <xdr:cNvGrpSpPr>
          <a:grpSpLocks/>
        </xdr:cNvGrpSpPr>
      </xdr:nvGrpSpPr>
      <xdr:grpSpPr bwMode="auto">
        <a:xfrm>
          <a:off x="1897224" y="24317714"/>
          <a:ext cx="0" cy="108663"/>
          <a:chOff x="5475762" y="47760700"/>
          <a:chExt cx="314325" cy="230209"/>
        </a:xfrm>
      </xdr:grpSpPr>
      <xdr:cxnSp macro="">
        <xdr:nvCxnSpPr>
          <xdr:cNvPr id="2939" name="Straight Connector 2938">
            <a:extLst>
              <a:ext uri="{FF2B5EF4-FFF2-40B4-BE49-F238E27FC236}">
                <a16:creationId xmlns:a16="http://schemas.microsoft.com/office/drawing/2014/main" id="{AB10734B-DC39-5E23-8FC8-4D4100D7959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40" name="Straight Connector 529">
            <a:extLst>
              <a:ext uri="{FF2B5EF4-FFF2-40B4-BE49-F238E27FC236}">
                <a16:creationId xmlns:a16="http://schemas.microsoft.com/office/drawing/2014/main" id="{F02A104E-E403-1C91-15C6-C712FD7E717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41" name="Straight Connector 531">
            <a:extLst>
              <a:ext uri="{FF2B5EF4-FFF2-40B4-BE49-F238E27FC236}">
                <a16:creationId xmlns:a16="http://schemas.microsoft.com/office/drawing/2014/main" id="{49161700-5F62-610C-14C5-5A4C8380191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42" name="Straight Connector 533">
            <a:extLst>
              <a:ext uri="{FF2B5EF4-FFF2-40B4-BE49-F238E27FC236}">
                <a16:creationId xmlns:a16="http://schemas.microsoft.com/office/drawing/2014/main" id="{F893307E-13EA-5186-E6CC-1074DC1A0F9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43" name="Straight Connector 535">
            <a:extLst>
              <a:ext uri="{FF2B5EF4-FFF2-40B4-BE49-F238E27FC236}">
                <a16:creationId xmlns:a16="http://schemas.microsoft.com/office/drawing/2014/main" id="{E3B2BA61-C8E2-EE63-0B9C-73E91D87D36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44" name="Straight Connector 537">
            <a:extLst>
              <a:ext uri="{FF2B5EF4-FFF2-40B4-BE49-F238E27FC236}">
                <a16:creationId xmlns:a16="http://schemas.microsoft.com/office/drawing/2014/main" id="{FC68D39B-3C87-8480-F605-3ADB219ADA8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45" name="Group 1008">
          <a:extLst>
            <a:ext uri="{FF2B5EF4-FFF2-40B4-BE49-F238E27FC236}">
              <a16:creationId xmlns:a16="http://schemas.microsoft.com/office/drawing/2014/main" id="{C1710F4B-4AA4-4EDB-8B82-15064C8C9143}"/>
            </a:ext>
          </a:extLst>
        </xdr:cNvPr>
        <xdr:cNvGrpSpPr>
          <a:grpSpLocks/>
        </xdr:cNvGrpSpPr>
      </xdr:nvGrpSpPr>
      <xdr:grpSpPr bwMode="auto">
        <a:xfrm>
          <a:off x="1897224" y="24317714"/>
          <a:ext cx="0" cy="108663"/>
          <a:chOff x="5475762" y="47760700"/>
          <a:chExt cx="314325" cy="230209"/>
        </a:xfrm>
      </xdr:grpSpPr>
      <xdr:cxnSp macro="">
        <xdr:nvCxnSpPr>
          <xdr:cNvPr id="2946" name="Straight Connector 2945">
            <a:extLst>
              <a:ext uri="{FF2B5EF4-FFF2-40B4-BE49-F238E27FC236}">
                <a16:creationId xmlns:a16="http://schemas.microsoft.com/office/drawing/2014/main" id="{224DBCEB-4773-3153-5742-AC4456C42D7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47" name="Straight Connector 529">
            <a:extLst>
              <a:ext uri="{FF2B5EF4-FFF2-40B4-BE49-F238E27FC236}">
                <a16:creationId xmlns:a16="http://schemas.microsoft.com/office/drawing/2014/main" id="{70E4381E-FEB1-D99B-8962-51729CBB45C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48" name="Straight Connector 531">
            <a:extLst>
              <a:ext uri="{FF2B5EF4-FFF2-40B4-BE49-F238E27FC236}">
                <a16:creationId xmlns:a16="http://schemas.microsoft.com/office/drawing/2014/main" id="{FBF50351-3CA1-9D46-8C23-A99FE4EC914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49" name="Straight Connector 533">
            <a:extLst>
              <a:ext uri="{FF2B5EF4-FFF2-40B4-BE49-F238E27FC236}">
                <a16:creationId xmlns:a16="http://schemas.microsoft.com/office/drawing/2014/main" id="{B8EF7AA0-BCE5-E520-BD93-868D0393C4C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0" name="Straight Connector 535">
            <a:extLst>
              <a:ext uri="{FF2B5EF4-FFF2-40B4-BE49-F238E27FC236}">
                <a16:creationId xmlns:a16="http://schemas.microsoft.com/office/drawing/2014/main" id="{D775CAE5-F2AB-3E1F-4712-FE8FAAF6BA4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1" name="Straight Connector 537">
            <a:extLst>
              <a:ext uri="{FF2B5EF4-FFF2-40B4-BE49-F238E27FC236}">
                <a16:creationId xmlns:a16="http://schemas.microsoft.com/office/drawing/2014/main" id="{3642459C-C477-41CB-2A3C-9BB80F7808D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52" name="Group 1008">
          <a:extLst>
            <a:ext uri="{FF2B5EF4-FFF2-40B4-BE49-F238E27FC236}">
              <a16:creationId xmlns:a16="http://schemas.microsoft.com/office/drawing/2014/main" id="{CC4A30B3-91BD-47C1-B267-6D8D2CB8C1DF}"/>
            </a:ext>
          </a:extLst>
        </xdr:cNvPr>
        <xdr:cNvGrpSpPr>
          <a:grpSpLocks/>
        </xdr:cNvGrpSpPr>
      </xdr:nvGrpSpPr>
      <xdr:grpSpPr bwMode="auto">
        <a:xfrm>
          <a:off x="1897224" y="24317714"/>
          <a:ext cx="0" cy="108663"/>
          <a:chOff x="5475762" y="47760700"/>
          <a:chExt cx="314325" cy="230209"/>
        </a:xfrm>
      </xdr:grpSpPr>
      <xdr:cxnSp macro="">
        <xdr:nvCxnSpPr>
          <xdr:cNvPr id="2953" name="Straight Connector 2952">
            <a:extLst>
              <a:ext uri="{FF2B5EF4-FFF2-40B4-BE49-F238E27FC236}">
                <a16:creationId xmlns:a16="http://schemas.microsoft.com/office/drawing/2014/main" id="{4140D0E2-1CE1-0390-0B7C-8E7BB72792B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54" name="Straight Connector 529">
            <a:extLst>
              <a:ext uri="{FF2B5EF4-FFF2-40B4-BE49-F238E27FC236}">
                <a16:creationId xmlns:a16="http://schemas.microsoft.com/office/drawing/2014/main" id="{EE66F60E-20C0-3DD4-5896-3888A4C634F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55" name="Straight Connector 531">
            <a:extLst>
              <a:ext uri="{FF2B5EF4-FFF2-40B4-BE49-F238E27FC236}">
                <a16:creationId xmlns:a16="http://schemas.microsoft.com/office/drawing/2014/main" id="{BAD99086-A903-E8B7-58EF-3601E010C5C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56" name="Straight Connector 533">
            <a:extLst>
              <a:ext uri="{FF2B5EF4-FFF2-40B4-BE49-F238E27FC236}">
                <a16:creationId xmlns:a16="http://schemas.microsoft.com/office/drawing/2014/main" id="{74E1DCEB-CEB6-CA49-C4DC-858CA8C0365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7" name="Straight Connector 535">
            <a:extLst>
              <a:ext uri="{FF2B5EF4-FFF2-40B4-BE49-F238E27FC236}">
                <a16:creationId xmlns:a16="http://schemas.microsoft.com/office/drawing/2014/main" id="{2D8984F9-AED7-14DF-9BC9-44DD52CD33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8" name="Straight Connector 537">
            <a:extLst>
              <a:ext uri="{FF2B5EF4-FFF2-40B4-BE49-F238E27FC236}">
                <a16:creationId xmlns:a16="http://schemas.microsoft.com/office/drawing/2014/main" id="{C2347D9E-0335-C69F-2C66-7C2DBDD92F6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59" name="Group 1008">
          <a:extLst>
            <a:ext uri="{FF2B5EF4-FFF2-40B4-BE49-F238E27FC236}">
              <a16:creationId xmlns:a16="http://schemas.microsoft.com/office/drawing/2014/main" id="{69C1A858-5A5C-470E-A1AA-3CC1BC87DA29}"/>
            </a:ext>
          </a:extLst>
        </xdr:cNvPr>
        <xdr:cNvGrpSpPr>
          <a:grpSpLocks/>
        </xdr:cNvGrpSpPr>
      </xdr:nvGrpSpPr>
      <xdr:grpSpPr bwMode="auto">
        <a:xfrm>
          <a:off x="1897224" y="24317714"/>
          <a:ext cx="0" cy="108663"/>
          <a:chOff x="5475762" y="47760700"/>
          <a:chExt cx="314325" cy="230209"/>
        </a:xfrm>
      </xdr:grpSpPr>
      <xdr:cxnSp macro="">
        <xdr:nvCxnSpPr>
          <xdr:cNvPr id="2960" name="Straight Connector 2959">
            <a:extLst>
              <a:ext uri="{FF2B5EF4-FFF2-40B4-BE49-F238E27FC236}">
                <a16:creationId xmlns:a16="http://schemas.microsoft.com/office/drawing/2014/main" id="{CBE17610-F4F0-D6E5-27F7-65E4251FE8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61" name="Straight Connector 529">
            <a:extLst>
              <a:ext uri="{FF2B5EF4-FFF2-40B4-BE49-F238E27FC236}">
                <a16:creationId xmlns:a16="http://schemas.microsoft.com/office/drawing/2014/main" id="{47E2D9AB-157A-CFF8-36D8-C9A42FF4659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62" name="Straight Connector 531">
            <a:extLst>
              <a:ext uri="{FF2B5EF4-FFF2-40B4-BE49-F238E27FC236}">
                <a16:creationId xmlns:a16="http://schemas.microsoft.com/office/drawing/2014/main" id="{DA93CE2D-1138-44C6-0806-B8AA17BCBCB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63" name="Straight Connector 533">
            <a:extLst>
              <a:ext uri="{FF2B5EF4-FFF2-40B4-BE49-F238E27FC236}">
                <a16:creationId xmlns:a16="http://schemas.microsoft.com/office/drawing/2014/main" id="{226FAA3E-AFED-5A79-67E3-F24805DEC12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64" name="Straight Connector 535">
            <a:extLst>
              <a:ext uri="{FF2B5EF4-FFF2-40B4-BE49-F238E27FC236}">
                <a16:creationId xmlns:a16="http://schemas.microsoft.com/office/drawing/2014/main" id="{A6B9C118-0923-1B1C-ACEF-08857D43432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65" name="Straight Connector 537">
            <a:extLst>
              <a:ext uri="{FF2B5EF4-FFF2-40B4-BE49-F238E27FC236}">
                <a16:creationId xmlns:a16="http://schemas.microsoft.com/office/drawing/2014/main" id="{9F438454-5851-42B2-6F13-4272B8E2206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66" name="Group 1008">
          <a:extLst>
            <a:ext uri="{FF2B5EF4-FFF2-40B4-BE49-F238E27FC236}">
              <a16:creationId xmlns:a16="http://schemas.microsoft.com/office/drawing/2014/main" id="{2975B95B-2A32-47DA-858C-F4D7173B346C}"/>
            </a:ext>
          </a:extLst>
        </xdr:cNvPr>
        <xdr:cNvGrpSpPr>
          <a:grpSpLocks/>
        </xdr:cNvGrpSpPr>
      </xdr:nvGrpSpPr>
      <xdr:grpSpPr bwMode="auto">
        <a:xfrm>
          <a:off x="1897224" y="24317714"/>
          <a:ext cx="0" cy="108663"/>
          <a:chOff x="5475762" y="47760700"/>
          <a:chExt cx="314325" cy="230209"/>
        </a:xfrm>
      </xdr:grpSpPr>
      <xdr:cxnSp macro="">
        <xdr:nvCxnSpPr>
          <xdr:cNvPr id="2967" name="Straight Connector 2966">
            <a:extLst>
              <a:ext uri="{FF2B5EF4-FFF2-40B4-BE49-F238E27FC236}">
                <a16:creationId xmlns:a16="http://schemas.microsoft.com/office/drawing/2014/main" id="{508BA83B-A655-FC0A-626E-529FA2C101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68" name="Straight Connector 529">
            <a:extLst>
              <a:ext uri="{FF2B5EF4-FFF2-40B4-BE49-F238E27FC236}">
                <a16:creationId xmlns:a16="http://schemas.microsoft.com/office/drawing/2014/main" id="{163081F3-0539-E26E-B37A-0164CB43D79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69" name="Straight Connector 531">
            <a:extLst>
              <a:ext uri="{FF2B5EF4-FFF2-40B4-BE49-F238E27FC236}">
                <a16:creationId xmlns:a16="http://schemas.microsoft.com/office/drawing/2014/main" id="{75FE88CA-B60E-D5E5-F0F8-E3583B1EB0A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70" name="Straight Connector 533">
            <a:extLst>
              <a:ext uri="{FF2B5EF4-FFF2-40B4-BE49-F238E27FC236}">
                <a16:creationId xmlns:a16="http://schemas.microsoft.com/office/drawing/2014/main" id="{23F5A93C-BD07-D3A9-F896-3CDE8CB2400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71" name="Straight Connector 535">
            <a:extLst>
              <a:ext uri="{FF2B5EF4-FFF2-40B4-BE49-F238E27FC236}">
                <a16:creationId xmlns:a16="http://schemas.microsoft.com/office/drawing/2014/main" id="{237415E0-14F9-EF14-66DA-C6474F010CA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72" name="Straight Connector 537">
            <a:extLst>
              <a:ext uri="{FF2B5EF4-FFF2-40B4-BE49-F238E27FC236}">
                <a16:creationId xmlns:a16="http://schemas.microsoft.com/office/drawing/2014/main" id="{4E644B40-7824-2A9A-ECD7-20E671F5217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73" name="Group 1008">
          <a:extLst>
            <a:ext uri="{FF2B5EF4-FFF2-40B4-BE49-F238E27FC236}">
              <a16:creationId xmlns:a16="http://schemas.microsoft.com/office/drawing/2014/main" id="{A9AA6366-8A74-4B30-AD2D-C6C30C4DB37B}"/>
            </a:ext>
          </a:extLst>
        </xdr:cNvPr>
        <xdr:cNvGrpSpPr>
          <a:grpSpLocks/>
        </xdr:cNvGrpSpPr>
      </xdr:nvGrpSpPr>
      <xdr:grpSpPr bwMode="auto">
        <a:xfrm>
          <a:off x="1897224" y="24317714"/>
          <a:ext cx="0" cy="108663"/>
          <a:chOff x="5475762" y="47760700"/>
          <a:chExt cx="314325" cy="230209"/>
        </a:xfrm>
      </xdr:grpSpPr>
      <xdr:cxnSp macro="">
        <xdr:nvCxnSpPr>
          <xdr:cNvPr id="2974" name="Straight Connector 2973">
            <a:extLst>
              <a:ext uri="{FF2B5EF4-FFF2-40B4-BE49-F238E27FC236}">
                <a16:creationId xmlns:a16="http://schemas.microsoft.com/office/drawing/2014/main" id="{D6700186-21F4-6EBA-C426-AFB111A81AF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75" name="Straight Connector 529">
            <a:extLst>
              <a:ext uri="{FF2B5EF4-FFF2-40B4-BE49-F238E27FC236}">
                <a16:creationId xmlns:a16="http://schemas.microsoft.com/office/drawing/2014/main" id="{57DD9658-BC20-6F49-FBDD-0EB7847AF96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76" name="Straight Connector 531">
            <a:extLst>
              <a:ext uri="{FF2B5EF4-FFF2-40B4-BE49-F238E27FC236}">
                <a16:creationId xmlns:a16="http://schemas.microsoft.com/office/drawing/2014/main" id="{716CC5DA-B213-BE19-592F-E095B5CE163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77" name="Straight Connector 533">
            <a:extLst>
              <a:ext uri="{FF2B5EF4-FFF2-40B4-BE49-F238E27FC236}">
                <a16:creationId xmlns:a16="http://schemas.microsoft.com/office/drawing/2014/main" id="{14AC43CE-2737-4B57-DD7D-1CACDE03288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78" name="Straight Connector 535">
            <a:extLst>
              <a:ext uri="{FF2B5EF4-FFF2-40B4-BE49-F238E27FC236}">
                <a16:creationId xmlns:a16="http://schemas.microsoft.com/office/drawing/2014/main" id="{B0487880-A69C-5930-989E-E2434B54BA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79" name="Straight Connector 537">
            <a:extLst>
              <a:ext uri="{FF2B5EF4-FFF2-40B4-BE49-F238E27FC236}">
                <a16:creationId xmlns:a16="http://schemas.microsoft.com/office/drawing/2014/main" id="{E1410CBD-D60E-E8CF-961F-06E1E0E6DB0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80" name="Group 1008">
          <a:extLst>
            <a:ext uri="{FF2B5EF4-FFF2-40B4-BE49-F238E27FC236}">
              <a16:creationId xmlns:a16="http://schemas.microsoft.com/office/drawing/2014/main" id="{1F1E05E9-F859-44E6-8137-7EF67277F0DE}"/>
            </a:ext>
          </a:extLst>
        </xdr:cNvPr>
        <xdr:cNvGrpSpPr>
          <a:grpSpLocks/>
        </xdr:cNvGrpSpPr>
      </xdr:nvGrpSpPr>
      <xdr:grpSpPr bwMode="auto">
        <a:xfrm>
          <a:off x="1897224" y="24317714"/>
          <a:ext cx="0" cy="108663"/>
          <a:chOff x="5475762" y="47760700"/>
          <a:chExt cx="314325" cy="230209"/>
        </a:xfrm>
      </xdr:grpSpPr>
      <xdr:cxnSp macro="">
        <xdr:nvCxnSpPr>
          <xdr:cNvPr id="2981" name="Straight Connector 2980">
            <a:extLst>
              <a:ext uri="{FF2B5EF4-FFF2-40B4-BE49-F238E27FC236}">
                <a16:creationId xmlns:a16="http://schemas.microsoft.com/office/drawing/2014/main" id="{8AA487AD-2DA3-E0F2-3191-8CC71548486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82" name="Straight Connector 529">
            <a:extLst>
              <a:ext uri="{FF2B5EF4-FFF2-40B4-BE49-F238E27FC236}">
                <a16:creationId xmlns:a16="http://schemas.microsoft.com/office/drawing/2014/main" id="{758D0642-1AF5-4A41-657B-EDA59CE7A1A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83" name="Straight Connector 531">
            <a:extLst>
              <a:ext uri="{FF2B5EF4-FFF2-40B4-BE49-F238E27FC236}">
                <a16:creationId xmlns:a16="http://schemas.microsoft.com/office/drawing/2014/main" id="{231C52D1-08FA-1E8A-EF8C-A450D25A23C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84" name="Straight Connector 533">
            <a:extLst>
              <a:ext uri="{FF2B5EF4-FFF2-40B4-BE49-F238E27FC236}">
                <a16:creationId xmlns:a16="http://schemas.microsoft.com/office/drawing/2014/main" id="{EC391412-A126-2003-83B1-791CE7958EC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85" name="Straight Connector 535">
            <a:extLst>
              <a:ext uri="{FF2B5EF4-FFF2-40B4-BE49-F238E27FC236}">
                <a16:creationId xmlns:a16="http://schemas.microsoft.com/office/drawing/2014/main" id="{CF77F016-DB09-A193-B357-0CB45F029D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86" name="Straight Connector 537">
            <a:extLst>
              <a:ext uri="{FF2B5EF4-FFF2-40B4-BE49-F238E27FC236}">
                <a16:creationId xmlns:a16="http://schemas.microsoft.com/office/drawing/2014/main" id="{3879D0F4-6655-8D5F-54A1-91097D5D7A1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87" name="Group 1008">
          <a:extLst>
            <a:ext uri="{FF2B5EF4-FFF2-40B4-BE49-F238E27FC236}">
              <a16:creationId xmlns:a16="http://schemas.microsoft.com/office/drawing/2014/main" id="{E74A9C67-AF8F-4982-BC81-C24A30991BCD}"/>
            </a:ext>
          </a:extLst>
        </xdr:cNvPr>
        <xdr:cNvGrpSpPr>
          <a:grpSpLocks/>
        </xdr:cNvGrpSpPr>
      </xdr:nvGrpSpPr>
      <xdr:grpSpPr bwMode="auto">
        <a:xfrm>
          <a:off x="1897224" y="24317714"/>
          <a:ext cx="0" cy="108663"/>
          <a:chOff x="5475762" y="47760700"/>
          <a:chExt cx="314325" cy="230209"/>
        </a:xfrm>
      </xdr:grpSpPr>
      <xdr:cxnSp macro="">
        <xdr:nvCxnSpPr>
          <xdr:cNvPr id="2988" name="Straight Connector 2987">
            <a:extLst>
              <a:ext uri="{FF2B5EF4-FFF2-40B4-BE49-F238E27FC236}">
                <a16:creationId xmlns:a16="http://schemas.microsoft.com/office/drawing/2014/main" id="{0D7E08FC-3130-50C6-8B84-6C35630116F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89" name="Straight Connector 529">
            <a:extLst>
              <a:ext uri="{FF2B5EF4-FFF2-40B4-BE49-F238E27FC236}">
                <a16:creationId xmlns:a16="http://schemas.microsoft.com/office/drawing/2014/main" id="{F7712B12-917E-2124-1251-CE164788403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90" name="Straight Connector 531">
            <a:extLst>
              <a:ext uri="{FF2B5EF4-FFF2-40B4-BE49-F238E27FC236}">
                <a16:creationId xmlns:a16="http://schemas.microsoft.com/office/drawing/2014/main" id="{8BBA50EB-CE3A-CAAB-BB62-3C6B365240F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91" name="Straight Connector 533">
            <a:extLst>
              <a:ext uri="{FF2B5EF4-FFF2-40B4-BE49-F238E27FC236}">
                <a16:creationId xmlns:a16="http://schemas.microsoft.com/office/drawing/2014/main" id="{6B516572-279D-6499-6D54-CD6BA1F609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92" name="Straight Connector 535">
            <a:extLst>
              <a:ext uri="{FF2B5EF4-FFF2-40B4-BE49-F238E27FC236}">
                <a16:creationId xmlns:a16="http://schemas.microsoft.com/office/drawing/2014/main" id="{9E151666-0DA3-4345-FE6D-CDE5D2806B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93" name="Straight Connector 537">
            <a:extLst>
              <a:ext uri="{FF2B5EF4-FFF2-40B4-BE49-F238E27FC236}">
                <a16:creationId xmlns:a16="http://schemas.microsoft.com/office/drawing/2014/main" id="{519E02C8-C073-654A-F7C8-873BEBBB312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94" name="Group 1008">
          <a:extLst>
            <a:ext uri="{FF2B5EF4-FFF2-40B4-BE49-F238E27FC236}">
              <a16:creationId xmlns:a16="http://schemas.microsoft.com/office/drawing/2014/main" id="{519A18D2-30FA-4A58-9B8D-6110762E1D24}"/>
            </a:ext>
          </a:extLst>
        </xdr:cNvPr>
        <xdr:cNvGrpSpPr>
          <a:grpSpLocks/>
        </xdr:cNvGrpSpPr>
      </xdr:nvGrpSpPr>
      <xdr:grpSpPr bwMode="auto">
        <a:xfrm>
          <a:off x="1897224" y="24317714"/>
          <a:ext cx="0" cy="108663"/>
          <a:chOff x="5475762" y="47760700"/>
          <a:chExt cx="314325" cy="230209"/>
        </a:xfrm>
      </xdr:grpSpPr>
      <xdr:cxnSp macro="">
        <xdr:nvCxnSpPr>
          <xdr:cNvPr id="2995" name="Straight Connector 2994">
            <a:extLst>
              <a:ext uri="{FF2B5EF4-FFF2-40B4-BE49-F238E27FC236}">
                <a16:creationId xmlns:a16="http://schemas.microsoft.com/office/drawing/2014/main" id="{69CC0B08-6591-859B-EB1F-946D4AD4D62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96" name="Straight Connector 529">
            <a:extLst>
              <a:ext uri="{FF2B5EF4-FFF2-40B4-BE49-F238E27FC236}">
                <a16:creationId xmlns:a16="http://schemas.microsoft.com/office/drawing/2014/main" id="{C1E398F6-CC49-BE15-5D99-2A78DFE0BDC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97" name="Straight Connector 531">
            <a:extLst>
              <a:ext uri="{FF2B5EF4-FFF2-40B4-BE49-F238E27FC236}">
                <a16:creationId xmlns:a16="http://schemas.microsoft.com/office/drawing/2014/main" id="{94765740-BB83-B112-1AD5-8D01B6B4406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98" name="Straight Connector 533">
            <a:extLst>
              <a:ext uri="{FF2B5EF4-FFF2-40B4-BE49-F238E27FC236}">
                <a16:creationId xmlns:a16="http://schemas.microsoft.com/office/drawing/2014/main" id="{F63C2AFD-FD3F-39A8-C1E5-A82740704F0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99" name="Straight Connector 535">
            <a:extLst>
              <a:ext uri="{FF2B5EF4-FFF2-40B4-BE49-F238E27FC236}">
                <a16:creationId xmlns:a16="http://schemas.microsoft.com/office/drawing/2014/main" id="{A30E354D-9DA7-FBB0-355A-36867D9AB36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00" name="Straight Connector 537">
            <a:extLst>
              <a:ext uri="{FF2B5EF4-FFF2-40B4-BE49-F238E27FC236}">
                <a16:creationId xmlns:a16="http://schemas.microsoft.com/office/drawing/2014/main" id="{19EF97C2-8337-0560-8EC7-E87A3EDCE1C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3001" name="Group 1008">
          <a:extLst>
            <a:ext uri="{FF2B5EF4-FFF2-40B4-BE49-F238E27FC236}">
              <a16:creationId xmlns:a16="http://schemas.microsoft.com/office/drawing/2014/main" id="{C2A75560-EAD2-4A4A-924E-48AA5186785D}"/>
            </a:ext>
          </a:extLst>
        </xdr:cNvPr>
        <xdr:cNvGrpSpPr>
          <a:grpSpLocks/>
        </xdr:cNvGrpSpPr>
      </xdr:nvGrpSpPr>
      <xdr:grpSpPr bwMode="auto">
        <a:xfrm>
          <a:off x="1897224" y="24317714"/>
          <a:ext cx="0" cy="108663"/>
          <a:chOff x="5475762" y="47760700"/>
          <a:chExt cx="314325" cy="230209"/>
        </a:xfrm>
      </xdr:grpSpPr>
      <xdr:cxnSp macro="">
        <xdr:nvCxnSpPr>
          <xdr:cNvPr id="3002" name="Straight Connector 3001">
            <a:extLst>
              <a:ext uri="{FF2B5EF4-FFF2-40B4-BE49-F238E27FC236}">
                <a16:creationId xmlns:a16="http://schemas.microsoft.com/office/drawing/2014/main" id="{56D71C49-9E7B-3D55-CC33-18BB3693AE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003" name="Straight Connector 529">
            <a:extLst>
              <a:ext uri="{FF2B5EF4-FFF2-40B4-BE49-F238E27FC236}">
                <a16:creationId xmlns:a16="http://schemas.microsoft.com/office/drawing/2014/main" id="{248CACF6-6CAC-206C-A395-178B453A35B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004" name="Straight Connector 531">
            <a:extLst>
              <a:ext uri="{FF2B5EF4-FFF2-40B4-BE49-F238E27FC236}">
                <a16:creationId xmlns:a16="http://schemas.microsoft.com/office/drawing/2014/main" id="{A7B7FB0F-67EB-5ADB-F415-BA83B49B659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005" name="Straight Connector 533">
            <a:extLst>
              <a:ext uri="{FF2B5EF4-FFF2-40B4-BE49-F238E27FC236}">
                <a16:creationId xmlns:a16="http://schemas.microsoft.com/office/drawing/2014/main" id="{89A6D9D9-5610-8E57-00CF-8B5FA996C3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06" name="Straight Connector 535">
            <a:extLst>
              <a:ext uri="{FF2B5EF4-FFF2-40B4-BE49-F238E27FC236}">
                <a16:creationId xmlns:a16="http://schemas.microsoft.com/office/drawing/2014/main" id="{0730C60B-9659-F8F4-BF83-FFD0A164FC9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07" name="Straight Connector 537">
            <a:extLst>
              <a:ext uri="{FF2B5EF4-FFF2-40B4-BE49-F238E27FC236}">
                <a16:creationId xmlns:a16="http://schemas.microsoft.com/office/drawing/2014/main" id="{F9E1ACE4-EE51-2068-9AFD-EDDBC1BC332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117</xdr:row>
      <xdr:rowOff>57150</xdr:rowOff>
    </xdr:from>
    <xdr:to>
      <xdr:col>17</xdr:col>
      <xdr:colOff>0</xdr:colOff>
      <xdr:row>119</xdr:row>
      <xdr:rowOff>0</xdr:rowOff>
    </xdr:to>
    <xdr:sp macro="" textlink="">
      <xdr:nvSpPr>
        <xdr:cNvPr id="3008" name="AutoShape 46">
          <a:extLst>
            <a:ext uri="{FF2B5EF4-FFF2-40B4-BE49-F238E27FC236}">
              <a16:creationId xmlns:a16="http://schemas.microsoft.com/office/drawing/2014/main" id="{89788C02-7D4F-4EA9-AF6B-ECB48BBC2CF5}"/>
            </a:ext>
          </a:extLst>
        </xdr:cNvPr>
        <xdr:cNvSpPr>
          <a:spLocks noChangeArrowheads="1"/>
        </xdr:cNvSpPr>
      </xdr:nvSpPr>
      <xdr:spPr bwMode="auto">
        <a:xfrm>
          <a:off x="489585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117</xdr:row>
      <xdr:rowOff>57150</xdr:rowOff>
    </xdr:from>
    <xdr:to>
      <xdr:col>19</xdr:col>
      <xdr:colOff>0</xdr:colOff>
      <xdr:row>119</xdr:row>
      <xdr:rowOff>0</xdr:rowOff>
    </xdr:to>
    <xdr:sp macro="" textlink="">
      <xdr:nvSpPr>
        <xdr:cNvPr id="3009" name="AutoShape 46">
          <a:extLst>
            <a:ext uri="{FF2B5EF4-FFF2-40B4-BE49-F238E27FC236}">
              <a16:creationId xmlns:a16="http://schemas.microsoft.com/office/drawing/2014/main" id="{BF4832D6-BA93-476E-8AC4-028D4399750D}"/>
            </a:ext>
          </a:extLst>
        </xdr:cNvPr>
        <xdr:cNvSpPr>
          <a:spLocks noChangeArrowheads="1"/>
        </xdr:cNvSpPr>
      </xdr:nvSpPr>
      <xdr:spPr bwMode="auto">
        <a:xfrm>
          <a:off x="546735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117</xdr:row>
      <xdr:rowOff>57150</xdr:rowOff>
    </xdr:from>
    <xdr:to>
      <xdr:col>21</xdr:col>
      <xdr:colOff>0</xdr:colOff>
      <xdr:row>119</xdr:row>
      <xdr:rowOff>0</xdr:rowOff>
    </xdr:to>
    <xdr:sp macro="" textlink="">
      <xdr:nvSpPr>
        <xdr:cNvPr id="3010" name="AutoShape 46">
          <a:extLst>
            <a:ext uri="{FF2B5EF4-FFF2-40B4-BE49-F238E27FC236}">
              <a16:creationId xmlns:a16="http://schemas.microsoft.com/office/drawing/2014/main" id="{5C79B5A8-C2E5-4B2E-9E20-7FB56C9144CE}"/>
            </a:ext>
          </a:extLst>
        </xdr:cNvPr>
        <xdr:cNvSpPr>
          <a:spLocks noChangeArrowheads="1"/>
        </xdr:cNvSpPr>
      </xdr:nvSpPr>
      <xdr:spPr bwMode="auto">
        <a:xfrm>
          <a:off x="6038850" y="22393275"/>
          <a:ext cx="285750" cy="323850"/>
        </a:xfrm>
        <a:prstGeom prst="triangle">
          <a:avLst>
            <a:gd name="adj" fmla="val 50000"/>
          </a:avLst>
        </a:prstGeom>
        <a:solidFill>
          <a:srgbClr val="FF0000"/>
        </a:solidFill>
        <a:ln w="9525">
          <a:solidFill>
            <a:srgbClr val="000000"/>
          </a:solidFill>
          <a:miter lim="800000"/>
          <a:headEnd/>
          <a:tailEnd/>
        </a:ln>
      </xdr:spPr>
      <xdr:txBody>
        <a:bodyPr/>
        <a:lstStyle/>
        <a:p>
          <a:endParaRPr lang="en-IN"/>
        </a:p>
      </xdr:txBody>
    </xdr:sp>
    <xdr:clientData/>
  </xdr:twoCellAnchor>
  <xdr:twoCellAnchor>
    <xdr:from>
      <xdr:col>22</xdr:col>
      <xdr:colOff>0</xdr:colOff>
      <xdr:row>117</xdr:row>
      <xdr:rowOff>57150</xdr:rowOff>
    </xdr:from>
    <xdr:to>
      <xdr:col>23</xdr:col>
      <xdr:colOff>0</xdr:colOff>
      <xdr:row>119</xdr:row>
      <xdr:rowOff>0</xdr:rowOff>
    </xdr:to>
    <xdr:sp macro="" textlink="">
      <xdr:nvSpPr>
        <xdr:cNvPr id="3011" name="AutoShape 46">
          <a:extLst>
            <a:ext uri="{FF2B5EF4-FFF2-40B4-BE49-F238E27FC236}">
              <a16:creationId xmlns:a16="http://schemas.microsoft.com/office/drawing/2014/main" id="{1BCE8990-E6E1-4A08-954B-2541F421ED47}"/>
            </a:ext>
          </a:extLst>
        </xdr:cNvPr>
        <xdr:cNvSpPr>
          <a:spLocks noChangeArrowheads="1"/>
        </xdr:cNvSpPr>
      </xdr:nvSpPr>
      <xdr:spPr bwMode="auto">
        <a:xfrm>
          <a:off x="661035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24</xdr:col>
      <xdr:colOff>0</xdr:colOff>
      <xdr:row>117</xdr:row>
      <xdr:rowOff>57150</xdr:rowOff>
    </xdr:from>
    <xdr:to>
      <xdr:col>25</xdr:col>
      <xdr:colOff>0</xdr:colOff>
      <xdr:row>119</xdr:row>
      <xdr:rowOff>0</xdr:rowOff>
    </xdr:to>
    <xdr:sp macro="" textlink="">
      <xdr:nvSpPr>
        <xdr:cNvPr id="3012" name="AutoShape 46">
          <a:extLst>
            <a:ext uri="{FF2B5EF4-FFF2-40B4-BE49-F238E27FC236}">
              <a16:creationId xmlns:a16="http://schemas.microsoft.com/office/drawing/2014/main" id="{0254ACBC-5566-463F-AF25-D9E9F56C567E}"/>
            </a:ext>
          </a:extLst>
        </xdr:cNvPr>
        <xdr:cNvSpPr>
          <a:spLocks noChangeArrowheads="1"/>
        </xdr:cNvSpPr>
      </xdr:nvSpPr>
      <xdr:spPr bwMode="auto">
        <a:xfrm>
          <a:off x="718185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27</xdr:col>
      <xdr:colOff>303659</xdr:colOff>
      <xdr:row>117</xdr:row>
      <xdr:rowOff>57034</xdr:rowOff>
    </xdr:from>
    <xdr:to>
      <xdr:col>28</xdr:col>
      <xdr:colOff>335060</xdr:colOff>
      <xdr:row>119</xdr:row>
      <xdr:rowOff>1977</xdr:rowOff>
    </xdr:to>
    <xdr:sp macro="" textlink="">
      <xdr:nvSpPr>
        <xdr:cNvPr id="3013" name="AutoShape 46">
          <a:extLst>
            <a:ext uri="{FF2B5EF4-FFF2-40B4-BE49-F238E27FC236}">
              <a16:creationId xmlns:a16="http://schemas.microsoft.com/office/drawing/2014/main" id="{4371949B-D37D-4505-BFA4-B62DB0A8F5C9}"/>
            </a:ext>
          </a:extLst>
        </xdr:cNvPr>
        <xdr:cNvSpPr>
          <a:spLocks noChangeArrowheads="1"/>
        </xdr:cNvSpPr>
      </xdr:nvSpPr>
      <xdr:spPr bwMode="auto">
        <a:xfrm>
          <a:off x="8823824" y="23105441"/>
          <a:ext cx="345412" cy="321756"/>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117</xdr:row>
      <xdr:rowOff>57150</xdr:rowOff>
    </xdr:from>
    <xdr:to>
      <xdr:col>31</xdr:col>
      <xdr:colOff>0</xdr:colOff>
      <xdr:row>119</xdr:row>
      <xdr:rowOff>0</xdr:rowOff>
    </xdr:to>
    <xdr:sp macro="" textlink="">
      <xdr:nvSpPr>
        <xdr:cNvPr id="3014" name="AutoShape 46">
          <a:extLst>
            <a:ext uri="{FF2B5EF4-FFF2-40B4-BE49-F238E27FC236}">
              <a16:creationId xmlns:a16="http://schemas.microsoft.com/office/drawing/2014/main" id="{345486F5-7261-409C-9E1D-CAF5D2640966}"/>
            </a:ext>
          </a:extLst>
        </xdr:cNvPr>
        <xdr:cNvSpPr>
          <a:spLocks noChangeArrowheads="1"/>
        </xdr:cNvSpPr>
      </xdr:nvSpPr>
      <xdr:spPr bwMode="auto">
        <a:xfrm>
          <a:off x="89535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117</xdr:row>
      <xdr:rowOff>57150</xdr:rowOff>
    </xdr:from>
    <xdr:to>
      <xdr:col>33</xdr:col>
      <xdr:colOff>0</xdr:colOff>
      <xdr:row>119</xdr:row>
      <xdr:rowOff>0</xdr:rowOff>
    </xdr:to>
    <xdr:sp macro="" textlink="">
      <xdr:nvSpPr>
        <xdr:cNvPr id="3015" name="AutoShape 46">
          <a:extLst>
            <a:ext uri="{FF2B5EF4-FFF2-40B4-BE49-F238E27FC236}">
              <a16:creationId xmlns:a16="http://schemas.microsoft.com/office/drawing/2014/main" id="{E7B00F43-F572-4F01-AF45-3E5D9FD4F67B}"/>
            </a:ext>
          </a:extLst>
        </xdr:cNvPr>
        <xdr:cNvSpPr>
          <a:spLocks noChangeArrowheads="1"/>
        </xdr:cNvSpPr>
      </xdr:nvSpPr>
      <xdr:spPr bwMode="auto">
        <a:xfrm>
          <a:off x="95250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117</xdr:row>
      <xdr:rowOff>57150</xdr:rowOff>
    </xdr:from>
    <xdr:to>
      <xdr:col>35</xdr:col>
      <xdr:colOff>0</xdr:colOff>
      <xdr:row>119</xdr:row>
      <xdr:rowOff>0</xdr:rowOff>
    </xdr:to>
    <xdr:sp macro="" textlink="">
      <xdr:nvSpPr>
        <xdr:cNvPr id="3016" name="AutoShape 46">
          <a:extLst>
            <a:ext uri="{FF2B5EF4-FFF2-40B4-BE49-F238E27FC236}">
              <a16:creationId xmlns:a16="http://schemas.microsoft.com/office/drawing/2014/main" id="{9B877FBA-EB0B-4383-9AA9-984F70C3B160}"/>
            </a:ext>
          </a:extLst>
        </xdr:cNvPr>
        <xdr:cNvSpPr>
          <a:spLocks noChangeArrowheads="1"/>
        </xdr:cNvSpPr>
      </xdr:nvSpPr>
      <xdr:spPr bwMode="auto">
        <a:xfrm>
          <a:off x="100965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117</xdr:row>
      <xdr:rowOff>57150</xdr:rowOff>
    </xdr:from>
    <xdr:to>
      <xdr:col>37</xdr:col>
      <xdr:colOff>0</xdr:colOff>
      <xdr:row>119</xdr:row>
      <xdr:rowOff>0</xdr:rowOff>
    </xdr:to>
    <xdr:sp macro="" textlink="">
      <xdr:nvSpPr>
        <xdr:cNvPr id="3017" name="AutoShape 46">
          <a:extLst>
            <a:ext uri="{FF2B5EF4-FFF2-40B4-BE49-F238E27FC236}">
              <a16:creationId xmlns:a16="http://schemas.microsoft.com/office/drawing/2014/main" id="{A51E1425-D2B4-4D49-A073-034994743A7F}"/>
            </a:ext>
          </a:extLst>
        </xdr:cNvPr>
        <xdr:cNvSpPr>
          <a:spLocks noChangeArrowheads="1"/>
        </xdr:cNvSpPr>
      </xdr:nvSpPr>
      <xdr:spPr bwMode="auto">
        <a:xfrm>
          <a:off x="106680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117</xdr:row>
      <xdr:rowOff>57150</xdr:rowOff>
    </xdr:from>
    <xdr:to>
      <xdr:col>39</xdr:col>
      <xdr:colOff>0</xdr:colOff>
      <xdr:row>119</xdr:row>
      <xdr:rowOff>0</xdr:rowOff>
    </xdr:to>
    <xdr:sp macro="" textlink="">
      <xdr:nvSpPr>
        <xdr:cNvPr id="3018" name="AutoShape 46">
          <a:extLst>
            <a:ext uri="{FF2B5EF4-FFF2-40B4-BE49-F238E27FC236}">
              <a16:creationId xmlns:a16="http://schemas.microsoft.com/office/drawing/2014/main" id="{80678B77-D05E-43D7-B8D9-AF8734E9EF5F}"/>
            </a:ext>
          </a:extLst>
        </xdr:cNvPr>
        <xdr:cNvSpPr>
          <a:spLocks noChangeArrowheads="1"/>
        </xdr:cNvSpPr>
      </xdr:nvSpPr>
      <xdr:spPr bwMode="auto">
        <a:xfrm>
          <a:off x="112395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117</xdr:row>
      <xdr:rowOff>57150</xdr:rowOff>
    </xdr:from>
    <xdr:to>
      <xdr:col>41</xdr:col>
      <xdr:colOff>0</xdr:colOff>
      <xdr:row>119</xdr:row>
      <xdr:rowOff>0</xdr:rowOff>
    </xdr:to>
    <xdr:sp macro="" textlink="">
      <xdr:nvSpPr>
        <xdr:cNvPr id="3019" name="AutoShape 46">
          <a:extLst>
            <a:ext uri="{FF2B5EF4-FFF2-40B4-BE49-F238E27FC236}">
              <a16:creationId xmlns:a16="http://schemas.microsoft.com/office/drawing/2014/main" id="{427B73EE-2715-4242-87C7-D3E25303F48D}"/>
            </a:ext>
          </a:extLst>
        </xdr:cNvPr>
        <xdr:cNvSpPr>
          <a:spLocks noChangeArrowheads="1"/>
        </xdr:cNvSpPr>
      </xdr:nvSpPr>
      <xdr:spPr bwMode="auto">
        <a:xfrm>
          <a:off x="118110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117</xdr:row>
      <xdr:rowOff>57150</xdr:rowOff>
    </xdr:from>
    <xdr:to>
      <xdr:col>11</xdr:col>
      <xdr:colOff>0</xdr:colOff>
      <xdr:row>119</xdr:row>
      <xdr:rowOff>0</xdr:rowOff>
    </xdr:to>
    <xdr:sp macro="" textlink="">
      <xdr:nvSpPr>
        <xdr:cNvPr id="3020" name="AutoShape 46">
          <a:extLst>
            <a:ext uri="{FF2B5EF4-FFF2-40B4-BE49-F238E27FC236}">
              <a16:creationId xmlns:a16="http://schemas.microsoft.com/office/drawing/2014/main" id="{C5D9C872-97FC-4930-8120-69F5D4BC16D9}"/>
            </a:ext>
          </a:extLst>
        </xdr:cNvPr>
        <xdr:cNvSpPr>
          <a:spLocks noChangeArrowheads="1"/>
        </xdr:cNvSpPr>
      </xdr:nvSpPr>
      <xdr:spPr bwMode="auto">
        <a:xfrm>
          <a:off x="318135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117</xdr:row>
      <xdr:rowOff>57150</xdr:rowOff>
    </xdr:from>
    <xdr:to>
      <xdr:col>13</xdr:col>
      <xdr:colOff>0</xdr:colOff>
      <xdr:row>119</xdr:row>
      <xdr:rowOff>0</xdr:rowOff>
    </xdr:to>
    <xdr:sp macro="" textlink="">
      <xdr:nvSpPr>
        <xdr:cNvPr id="3021" name="AutoShape 46">
          <a:extLst>
            <a:ext uri="{FF2B5EF4-FFF2-40B4-BE49-F238E27FC236}">
              <a16:creationId xmlns:a16="http://schemas.microsoft.com/office/drawing/2014/main" id="{42D83CFA-713E-40A0-89D8-B0A9E1DF17A8}"/>
            </a:ext>
          </a:extLst>
        </xdr:cNvPr>
        <xdr:cNvSpPr>
          <a:spLocks noChangeArrowheads="1"/>
        </xdr:cNvSpPr>
      </xdr:nvSpPr>
      <xdr:spPr bwMode="auto">
        <a:xfrm>
          <a:off x="375285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117</xdr:row>
      <xdr:rowOff>57150</xdr:rowOff>
    </xdr:from>
    <xdr:to>
      <xdr:col>15</xdr:col>
      <xdr:colOff>0</xdr:colOff>
      <xdr:row>119</xdr:row>
      <xdr:rowOff>0</xdr:rowOff>
    </xdr:to>
    <xdr:sp macro="" textlink="">
      <xdr:nvSpPr>
        <xdr:cNvPr id="3022" name="AutoShape 46">
          <a:extLst>
            <a:ext uri="{FF2B5EF4-FFF2-40B4-BE49-F238E27FC236}">
              <a16:creationId xmlns:a16="http://schemas.microsoft.com/office/drawing/2014/main" id="{B1455CBF-A951-47E8-96AB-C0874A029794}"/>
            </a:ext>
          </a:extLst>
        </xdr:cNvPr>
        <xdr:cNvSpPr>
          <a:spLocks noChangeArrowheads="1"/>
        </xdr:cNvSpPr>
      </xdr:nvSpPr>
      <xdr:spPr bwMode="auto">
        <a:xfrm>
          <a:off x="432435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117</xdr:row>
      <xdr:rowOff>57150</xdr:rowOff>
    </xdr:from>
    <xdr:to>
      <xdr:col>9</xdr:col>
      <xdr:colOff>0</xdr:colOff>
      <xdr:row>119</xdr:row>
      <xdr:rowOff>0</xdr:rowOff>
    </xdr:to>
    <xdr:sp macro="" textlink="">
      <xdr:nvSpPr>
        <xdr:cNvPr id="3023" name="AutoShape 46">
          <a:extLst>
            <a:ext uri="{FF2B5EF4-FFF2-40B4-BE49-F238E27FC236}">
              <a16:creationId xmlns:a16="http://schemas.microsoft.com/office/drawing/2014/main" id="{89E170B9-8AE5-443F-B066-A6CEF95FD7F5}"/>
            </a:ext>
          </a:extLst>
        </xdr:cNvPr>
        <xdr:cNvSpPr>
          <a:spLocks noChangeArrowheads="1"/>
        </xdr:cNvSpPr>
      </xdr:nvSpPr>
      <xdr:spPr bwMode="auto">
        <a:xfrm>
          <a:off x="2409825" y="22393275"/>
          <a:ext cx="48577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117</xdr:row>
      <xdr:rowOff>57150</xdr:rowOff>
    </xdr:from>
    <xdr:to>
      <xdr:col>7</xdr:col>
      <xdr:colOff>0</xdr:colOff>
      <xdr:row>119</xdr:row>
      <xdr:rowOff>0</xdr:rowOff>
    </xdr:to>
    <xdr:sp macro="" textlink="">
      <xdr:nvSpPr>
        <xdr:cNvPr id="3024" name="AutoShape 46">
          <a:extLst>
            <a:ext uri="{FF2B5EF4-FFF2-40B4-BE49-F238E27FC236}">
              <a16:creationId xmlns:a16="http://schemas.microsoft.com/office/drawing/2014/main" id="{39FF777A-550B-4B07-AE63-0CC807AC5554}"/>
            </a:ext>
          </a:extLst>
        </xdr:cNvPr>
        <xdr:cNvSpPr>
          <a:spLocks noChangeArrowheads="1"/>
        </xdr:cNvSpPr>
      </xdr:nvSpPr>
      <xdr:spPr bwMode="auto">
        <a:xfrm>
          <a:off x="1819275" y="22393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117</xdr:row>
      <xdr:rowOff>57150</xdr:rowOff>
    </xdr:from>
    <xdr:to>
      <xdr:col>5</xdr:col>
      <xdr:colOff>0</xdr:colOff>
      <xdr:row>119</xdr:row>
      <xdr:rowOff>0</xdr:rowOff>
    </xdr:to>
    <xdr:sp macro="" textlink="">
      <xdr:nvSpPr>
        <xdr:cNvPr id="3025" name="AutoShape 46">
          <a:extLst>
            <a:ext uri="{FF2B5EF4-FFF2-40B4-BE49-F238E27FC236}">
              <a16:creationId xmlns:a16="http://schemas.microsoft.com/office/drawing/2014/main" id="{70D02FC1-BE90-4A50-8F0B-B322673C10C6}"/>
            </a:ext>
          </a:extLst>
        </xdr:cNvPr>
        <xdr:cNvSpPr>
          <a:spLocks noChangeArrowheads="1"/>
        </xdr:cNvSpPr>
      </xdr:nvSpPr>
      <xdr:spPr bwMode="auto">
        <a:xfrm>
          <a:off x="1095375" y="22393275"/>
          <a:ext cx="4381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xdr:col>
      <xdr:colOff>0</xdr:colOff>
      <xdr:row>117</xdr:row>
      <xdr:rowOff>57150</xdr:rowOff>
    </xdr:from>
    <xdr:to>
      <xdr:col>3</xdr:col>
      <xdr:colOff>0</xdr:colOff>
      <xdr:row>119</xdr:row>
      <xdr:rowOff>0</xdr:rowOff>
    </xdr:to>
    <xdr:sp macro="" textlink="">
      <xdr:nvSpPr>
        <xdr:cNvPr id="3026" name="AutoShape 46">
          <a:extLst>
            <a:ext uri="{FF2B5EF4-FFF2-40B4-BE49-F238E27FC236}">
              <a16:creationId xmlns:a16="http://schemas.microsoft.com/office/drawing/2014/main" id="{C86CF7B9-234F-4EC0-AAF4-A9F44B2BADE7}"/>
            </a:ext>
          </a:extLst>
        </xdr:cNvPr>
        <xdr:cNvSpPr>
          <a:spLocks noChangeArrowheads="1"/>
        </xdr:cNvSpPr>
      </xdr:nvSpPr>
      <xdr:spPr bwMode="auto">
        <a:xfrm>
          <a:off x="523875"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23446</xdr:colOff>
      <xdr:row>8</xdr:row>
      <xdr:rowOff>188624</xdr:rowOff>
    </xdr:from>
    <xdr:to>
      <xdr:col>36</xdr:col>
      <xdr:colOff>121374</xdr:colOff>
      <xdr:row>9</xdr:row>
      <xdr:rowOff>167457</xdr:rowOff>
    </xdr:to>
    <xdr:cxnSp macro="">
      <xdr:nvCxnSpPr>
        <xdr:cNvPr id="3027" name="Elbow Connector 55">
          <a:extLst>
            <a:ext uri="{FF2B5EF4-FFF2-40B4-BE49-F238E27FC236}">
              <a16:creationId xmlns:a16="http://schemas.microsoft.com/office/drawing/2014/main" id="{48A2AB95-3B0F-4D0E-B3BC-1EFB07100D2A}"/>
            </a:ext>
          </a:extLst>
        </xdr:cNvPr>
        <xdr:cNvCxnSpPr/>
      </xdr:nvCxnSpPr>
      <xdr:spPr>
        <a:xfrm rot="16200000" flipH="1">
          <a:off x="11812006" y="1817051"/>
          <a:ext cx="171744" cy="9792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25</xdr:col>
      <xdr:colOff>57150</xdr:colOff>
      <xdr:row>3</xdr:row>
      <xdr:rowOff>66675</xdr:rowOff>
    </xdr:from>
    <xdr:to>
      <xdr:col>26</xdr:col>
      <xdr:colOff>180975</xdr:colOff>
      <xdr:row>3</xdr:row>
      <xdr:rowOff>142875</xdr:rowOff>
    </xdr:to>
    <xdr:sp macro="" textlink="">
      <xdr:nvSpPr>
        <xdr:cNvPr id="3028" name="Freeform 10707">
          <a:extLst>
            <a:ext uri="{FF2B5EF4-FFF2-40B4-BE49-F238E27FC236}">
              <a16:creationId xmlns:a16="http://schemas.microsoft.com/office/drawing/2014/main" id="{830FACAA-8D7C-465D-B358-4625D289518F}"/>
            </a:ext>
          </a:extLst>
        </xdr:cNvPr>
        <xdr:cNvSpPr>
          <a:spLocks/>
        </xdr:cNvSpPr>
      </xdr:nvSpPr>
      <xdr:spPr bwMode="auto">
        <a:xfrm>
          <a:off x="7524750" y="742950"/>
          <a:ext cx="409575" cy="762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FFFFFF"/>
        </a:solidFill>
        <a:ln w="15875">
          <a:solidFill>
            <a:srgbClr val="000000"/>
          </a:solidFill>
          <a:prstDash val="sysDash"/>
          <a:round/>
          <a:headEnd/>
          <a:tailEnd/>
        </a:ln>
      </xdr:spPr>
    </xdr:sp>
    <xdr:clientData/>
  </xdr:twoCellAnchor>
  <xdr:twoCellAnchor>
    <xdr:from>
      <xdr:col>1</xdr:col>
      <xdr:colOff>114302</xdr:colOff>
      <xdr:row>11</xdr:row>
      <xdr:rowOff>74085</xdr:rowOff>
    </xdr:from>
    <xdr:to>
      <xdr:col>2</xdr:col>
      <xdr:colOff>201083</xdr:colOff>
      <xdr:row>13</xdr:row>
      <xdr:rowOff>31751</xdr:rowOff>
    </xdr:to>
    <xdr:sp macro="" textlink="">
      <xdr:nvSpPr>
        <xdr:cNvPr id="3029" name="Rectangle 3028">
          <a:extLst>
            <a:ext uri="{FF2B5EF4-FFF2-40B4-BE49-F238E27FC236}">
              <a16:creationId xmlns:a16="http://schemas.microsoft.com/office/drawing/2014/main" id="{FBD7A0C6-3D7F-4C5B-896A-E36D31B9CAAD}"/>
            </a:ext>
          </a:extLst>
        </xdr:cNvPr>
        <xdr:cNvSpPr/>
      </xdr:nvSpPr>
      <xdr:spPr>
        <a:xfrm>
          <a:off x="352427" y="2217210"/>
          <a:ext cx="372531" cy="338666"/>
        </a:xfrm>
        <a:prstGeom prst="rect">
          <a:avLst/>
        </a:prstGeom>
        <a:noFill/>
        <a:ln w="28575">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44</xdr:col>
      <xdr:colOff>0</xdr:colOff>
      <xdr:row>85</xdr:row>
      <xdr:rowOff>115137</xdr:rowOff>
    </xdr:from>
    <xdr:to>
      <xdr:col>45</xdr:col>
      <xdr:colOff>0</xdr:colOff>
      <xdr:row>86</xdr:row>
      <xdr:rowOff>186259</xdr:rowOff>
    </xdr:to>
    <xdr:sp macro="" textlink="">
      <xdr:nvSpPr>
        <xdr:cNvPr id="3044" name="AutoShape 46">
          <a:extLst>
            <a:ext uri="{FF2B5EF4-FFF2-40B4-BE49-F238E27FC236}">
              <a16:creationId xmlns:a16="http://schemas.microsoft.com/office/drawing/2014/main" id="{A9E0F7D0-B7E3-4F23-A7BF-AB56735BBFA3}"/>
            </a:ext>
          </a:extLst>
        </xdr:cNvPr>
        <xdr:cNvSpPr>
          <a:spLocks noChangeArrowheads="1"/>
        </xdr:cNvSpPr>
      </xdr:nvSpPr>
      <xdr:spPr bwMode="auto">
        <a:xfrm>
          <a:off x="14036291" y="16841456"/>
          <a:ext cx="366346" cy="259528"/>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864</xdr:colOff>
      <xdr:row>101</xdr:row>
      <xdr:rowOff>61771</xdr:rowOff>
    </xdr:from>
    <xdr:to>
      <xdr:col>3</xdr:col>
      <xdr:colOff>864</xdr:colOff>
      <xdr:row>103</xdr:row>
      <xdr:rowOff>734</xdr:rowOff>
    </xdr:to>
    <xdr:sp macro="" textlink="">
      <xdr:nvSpPr>
        <xdr:cNvPr id="3045" name="AutoShape 46">
          <a:extLst>
            <a:ext uri="{FF2B5EF4-FFF2-40B4-BE49-F238E27FC236}">
              <a16:creationId xmlns:a16="http://schemas.microsoft.com/office/drawing/2014/main" id="{BBE996C6-277D-46C0-A572-E3EB60B0F36E}"/>
            </a:ext>
          </a:extLst>
        </xdr:cNvPr>
        <xdr:cNvSpPr>
          <a:spLocks noChangeArrowheads="1"/>
        </xdr:cNvSpPr>
      </xdr:nvSpPr>
      <xdr:spPr bwMode="auto">
        <a:xfrm>
          <a:off x="525711" y="19733812"/>
          <a:ext cx="340179" cy="327738"/>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117</xdr:row>
      <xdr:rowOff>61768</xdr:rowOff>
    </xdr:from>
    <xdr:to>
      <xdr:col>27</xdr:col>
      <xdr:colOff>0</xdr:colOff>
      <xdr:row>119</xdr:row>
      <xdr:rowOff>730</xdr:rowOff>
    </xdr:to>
    <xdr:sp macro="" textlink="">
      <xdr:nvSpPr>
        <xdr:cNvPr id="3046" name="AutoShape 46">
          <a:extLst>
            <a:ext uri="{FF2B5EF4-FFF2-40B4-BE49-F238E27FC236}">
              <a16:creationId xmlns:a16="http://schemas.microsoft.com/office/drawing/2014/main" id="{B86E67E6-0011-4EBC-8E9A-2CBFB49BE937}"/>
            </a:ext>
          </a:extLst>
        </xdr:cNvPr>
        <xdr:cNvSpPr>
          <a:spLocks noChangeArrowheads="1"/>
        </xdr:cNvSpPr>
      </xdr:nvSpPr>
      <xdr:spPr bwMode="auto">
        <a:xfrm>
          <a:off x="8319796" y="23679880"/>
          <a:ext cx="340178" cy="327738"/>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42</xdr:col>
      <xdr:colOff>0</xdr:colOff>
      <xdr:row>117</xdr:row>
      <xdr:rowOff>52916</xdr:rowOff>
    </xdr:from>
    <xdr:to>
      <xdr:col>42</xdr:col>
      <xdr:colOff>328083</xdr:colOff>
      <xdr:row>119</xdr:row>
      <xdr:rowOff>0</xdr:rowOff>
    </xdr:to>
    <xdr:sp macro="" textlink="">
      <xdr:nvSpPr>
        <xdr:cNvPr id="3047" name="AutoShape 46">
          <a:extLst>
            <a:ext uri="{FF2B5EF4-FFF2-40B4-BE49-F238E27FC236}">
              <a16:creationId xmlns:a16="http://schemas.microsoft.com/office/drawing/2014/main" id="{DE4AB1DB-83F8-4250-B465-9F7F83D1F332}"/>
            </a:ext>
          </a:extLst>
        </xdr:cNvPr>
        <xdr:cNvSpPr>
          <a:spLocks noChangeArrowheads="1"/>
        </xdr:cNvSpPr>
      </xdr:nvSpPr>
      <xdr:spPr bwMode="auto">
        <a:xfrm>
          <a:off x="13419667" y="23219833"/>
          <a:ext cx="328083" cy="328084"/>
        </a:xfrm>
        <a:prstGeom prst="triangle">
          <a:avLst>
            <a:gd name="adj" fmla="val 50000"/>
          </a:avLst>
        </a:prstGeom>
        <a:solidFill>
          <a:schemeClr val="bg1"/>
        </a:solidFill>
        <a:ln w="9525">
          <a:solidFill>
            <a:srgbClr val="000000"/>
          </a:solidFill>
          <a:miter lim="800000"/>
          <a:headEnd/>
          <a:tailEnd/>
        </a:ln>
      </xdr:spPr>
    </xdr:sp>
    <xdr:clientData/>
  </xdr:twoCellAnchor>
  <xdr:twoCellAnchor>
    <xdr:from>
      <xdr:col>32</xdr:col>
      <xdr:colOff>146437</xdr:colOff>
      <xdr:row>39</xdr:row>
      <xdr:rowOff>96115</xdr:rowOff>
    </xdr:from>
    <xdr:to>
      <xdr:col>32</xdr:col>
      <xdr:colOff>241688</xdr:colOff>
      <xdr:row>41</xdr:row>
      <xdr:rowOff>864</xdr:rowOff>
    </xdr:to>
    <xdr:cxnSp macro="">
      <xdr:nvCxnSpPr>
        <xdr:cNvPr id="3048" name="Elbow Connector 55">
          <a:extLst>
            <a:ext uri="{FF2B5EF4-FFF2-40B4-BE49-F238E27FC236}">
              <a16:creationId xmlns:a16="http://schemas.microsoft.com/office/drawing/2014/main" id="{C7C86620-EEA7-48F2-AFC6-2DF62350CD9E}"/>
            </a:ext>
          </a:extLst>
        </xdr:cNvPr>
        <xdr:cNvCxnSpPr/>
      </xdr:nvCxnSpPr>
      <xdr:spPr>
        <a:xfrm rot="16200000" flipH="1">
          <a:off x="10262377" y="8029078"/>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122682</xdr:colOff>
      <xdr:row>39</xdr:row>
      <xdr:rowOff>84665</xdr:rowOff>
    </xdr:from>
    <xdr:to>
      <xdr:col>34</xdr:col>
      <xdr:colOff>260264</xdr:colOff>
      <xdr:row>41</xdr:row>
      <xdr:rowOff>10584</xdr:rowOff>
    </xdr:to>
    <xdr:cxnSp macro="">
      <xdr:nvCxnSpPr>
        <xdr:cNvPr id="3049" name="Elbow Connector 55">
          <a:extLst>
            <a:ext uri="{FF2B5EF4-FFF2-40B4-BE49-F238E27FC236}">
              <a16:creationId xmlns:a16="http://schemas.microsoft.com/office/drawing/2014/main" id="{5BD508B8-CA81-4CC7-AE47-7B24EE15BD49}"/>
            </a:ext>
          </a:extLst>
        </xdr:cNvPr>
        <xdr:cNvCxnSpPr/>
      </xdr:nvCxnSpPr>
      <xdr:spPr>
        <a:xfrm rot="16200000" flipH="1">
          <a:off x="10871243" y="8007048"/>
          <a:ext cx="373011" cy="137582"/>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116420</xdr:colOff>
      <xdr:row>39</xdr:row>
      <xdr:rowOff>74083</xdr:rowOff>
    </xdr:from>
    <xdr:to>
      <xdr:col>36</xdr:col>
      <xdr:colOff>254003</xdr:colOff>
      <xdr:row>41</xdr:row>
      <xdr:rowOff>10586</xdr:rowOff>
    </xdr:to>
    <xdr:cxnSp macro="">
      <xdr:nvCxnSpPr>
        <xdr:cNvPr id="3050" name="Elbow Connector 55">
          <a:extLst>
            <a:ext uri="{FF2B5EF4-FFF2-40B4-BE49-F238E27FC236}">
              <a16:creationId xmlns:a16="http://schemas.microsoft.com/office/drawing/2014/main" id="{DB427F3B-3D21-4E27-BC58-C6F117567287}"/>
            </a:ext>
          </a:extLst>
        </xdr:cNvPr>
        <xdr:cNvCxnSpPr/>
      </xdr:nvCxnSpPr>
      <xdr:spPr>
        <a:xfrm rot="16200000" flipH="1">
          <a:off x="10694460" y="7641168"/>
          <a:ext cx="317503" cy="137583"/>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35</xdr:col>
      <xdr:colOff>155299</xdr:colOff>
      <xdr:row>158</xdr:row>
      <xdr:rowOff>103532</xdr:rowOff>
    </xdr:from>
    <xdr:to>
      <xdr:col>44</xdr:col>
      <xdr:colOff>1</xdr:colOff>
      <xdr:row>160</xdr:row>
      <xdr:rowOff>63453</xdr:rowOff>
    </xdr:to>
    <xdr:sp macro="" textlink="">
      <xdr:nvSpPr>
        <xdr:cNvPr id="3051" name="TextBox 5">
          <a:extLst>
            <a:ext uri="{FF2B5EF4-FFF2-40B4-BE49-F238E27FC236}">
              <a16:creationId xmlns:a16="http://schemas.microsoft.com/office/drawing/2014/main" id="{A61848D4-1C93-460F-9222-B020951B9F59}"/>
            </a:ext>
          </a:extLst>
        </xdr:cNvPr>
        <xdr:cNvSpPr txBox="1"/>
      </xdr:nvSpPr>
      <xdr:spPr>
        <a:xfrm>
          <a:off x="10537549" y="27849857"/>
          <a:ext cx="2416452" cy="283771"/>
        </a:xfrm>
        <a:prstGeom prst="rect">
          <a:avLst/>
        </a:prstGeom>
        <a:solidFill>
          <a:srgbClr val="F2F2F2">
            <a:alpha val="20000"/>
          </a:srgbClr>
        </a:solidFill>
      </xdr:spPr>
      <xdr:txBody>
        <a:bodyPr wrap="square" rtlCol="0">
          <a:no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defTabSz="914377">
            <a:defRPr/>
          </a:pPr>
          <a:r>
            <a:rPr lang="en-US">
              <a:solidFill>
                <a:srgbClr val="C00000"/>
              </a:solidFill>
            </a:rPr>
            <a:t>Global Footprint in </a:t>
          </a:r>
          <a:r>
            <a:rPr lang="en-US">
              <a:solidFill>
                <a:srgbClr val="C00000"/>
              </a:solidFill>
              <a:effectLst>
                <a:outerShdw blurRad="38100" dist="38100" dir="2700000" algn="tl">
                  <a:srgbClr val="000000">
                    <a:alpha val="43137"/>
                  </a:srgbClr>
                </a:outerShdw>
              </a:effectLst>
            </a:rPr>
            <a:t>110+ countries* </a:t>
          </a:r>
          <a:endParaRPr lang="en-US" sz="2000">
            <a:solidFill>
              <a:srgbClr val="C00000"/>
            </a:solidFill>
            <a:effectLst>
              <a:outerShdw blurRad="38100" dist="38100" dir="2700000" algn="tl">
                <a:srgbClr val="000000">
                  <a:alpha val="43137"/>
                </a:srgbClr>
              </a:outerShdw>
            </a:effectLst>
          </a:endParaRPr>
        </a:p>
      </xdr:txBody>
    </xdr:sp>
    <xdr:clientData/>
  </xdr:twoCellAnchor>
  <xdr:twoCellAnchor>
    <xdr:from>
      <xdr:col>39</xdr:col>
      <xdr:colOff>4140</xdr:colOff>
      <xdr:row>160</xdr:row>
      <xdr:rowOff>0</xdr:rowOff>
    </xdr:from>
    <xdr:to>
      <xdr:col>41</xdr:col>
      <xdr:colOff>20705</xdr:colOff>
      <xdr:row>162</xdr:row>
      <xdr:rowOff>118176</xdr:rowOff>
    </xdr:to>
    <xdr:grpSp>
      <xdr:nvGrpSpPr>
        <xdr:cNvPr id="3052" name="Group 3051">
          <a:extLst>
            <a:ext uri="{FF2B5EF4-FFF2-40B4-BE49-F238E27FC236}">
              <a16:creationId xmlns:a16="http://schemas.microsoft.com/office/drawing/2014/main" id="{8A3BB8BA-6AAF-4166-9273-FA96F5D4A4C2}"/>
            </a:ext>
          </a:extLst>
        </xdr:cNvPr>
        <xdr:cNvGrpSpPr>
          <a:grpSpLocks/>
        </xdr:cNvGrpSpPr>
      </xdr:nvGrpSpPr>
      <xdr:grpSpPr bwMode="auto">
        <a:xfrm>
          <a:off x="12958140" y="31716306"/>
          <a:ext cx="661932" cy="475850"/>
          <a:chOff x="10" y="10"/>
          <a:chExt cx="920" cy="558"/>
        </a:xfrm>
      </xdr:grpSpPr>
      <xdr:sp macro="" textlink="">
        <xdr:nvSpPr>
          <xdr:cNvPr id="3053" name="Freeform 2">
            <a:extLst>
              <a:ext uri="{FF2B5EF4-FFF2-40B4-BE49-F238E27FC236}">
                <a16:creationId xmlns:a16="http://schemas.microsoft.com/office/drawing/2014/main" id="{2F0DB850-0403-5175-8001-485845E6DECB}"/>
              </a:ext>
            </a:extLst>
          </xdr:cNvPr>
          <xdr:cNvSpPr>
            <a:spLocks/>
          </xdr:cNvSpPr>
        </xdr:nvSpPr>
        <xdr:spPr bwMode="auto">
          <a:xfrm>
            <a:off x="10" y="10"/>
            <a:ext cx="20" cy="558"/>
          </a:xfrm>
          <a:custGeom>
            <a:avLst/>
            <a:gdLst>
              <a:gd name="T0" fmla="*/ 0 w 20"/>
              <a:gd name="T1" fmla="*/ 558 h 558"/>
              <a:gd name="T2" fmla="*/ 0 w 20"/>
              <a:gd name="T3" fmla="*/ 0 h 558"/>
              <a:gd name="T4" fmla="*/ 0 w 20"/>
              <a:gd name="T5" fmla="*/ 558 h 558"/>
              <a:gd name="T6" fmla="*/ 0 60000 65536"/>
              <a:gd name="T7" fmla="*/ 0 60000 65536"/>
              <a:gd name="T8" fmla="*/ 0 60000 65536"/>
            </a:gdLst>
            <a:ahLst/>
            <a:cxnLst>
              <a:cxn ang="T6">
                <a:pos x="T0" y="T1"/>
              </a:cxn>
              <a:cxn ang="T7">
                <a:pos x="T2" y="T3"/>
              </a:cxn>
              <a:cxn ang="T8">
                <a:pos x="T4" y="T5"/>
              </a:cxn>
            </a:cxnLst>
            <a:rect l="0" t="0" r="r" b="b"/>
            <a:pathLst>
              <a:path w="20" h="558">
                <a:moveTo>
                  <a:pt x="0" y="558"/>
                </a:moveTo>
                <a:lnTo>
                  <a:pt x="0" y="0"/>
                </a:lnTo>
                <a:lnTo>
                  <a:pt x="0" y="558"/>
                </a:lnTo>
              </a:path>
            </a:pathLst>
          </a:custGeom>
          <a:solidFill>
            <a:srgbClr val="8A8C8E"/>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grpSp>
        <xdr:nvGrpSpPr>
          <xdr:cNvPr id="3054" name="Group 1389">
            <a:extLst>
              <a:ext uri="{FF2B5EF4-FFF2-40B4-BE49-F238E27FC236}">
                <a16:creationId xmlns:a16="http://schemas.microsoft.com/office/drawing/2014/main" id="{B7296AAE-3A80-8013-A2CC-F1C8319048FD}"/>
              </a:ext>
            </a:extLst>
          </xdr:cNvPr>
          <xdr:cNvGrpSpPr>
            <a:grpSpLocks/>
          </xdr:cNvGrpSpPr>
        </xdr:nvGrpSpPr>
        <xdr:grpSpPr bwMode="auto">
          <a:xfrm>
            <a:off x="37" y="47"/>
            <a:ext cx="304" cy="490"/>
            <a:chOff x="37" y="47"/>
            <a:chExt cx="304" cy="490"/>
          </a:xfrm>
        </xdr:grpSpPr>
        <xdr:sp macro="" textlink="">
          <xdr:nvSpPr>
            <xdr:cNvPr id="3062" name="Freeform 4">
              <a:extLst>
                <a:ext uri="{FF2B5EF4-FFF2-40B4-BE49-F238E27FC236}">
                  <a16:creationId xmlns:a16="http://schemas.microsoft.com/office/drawing/2014/main" id="{11E6BE88-97B5-BD85-F129-53E3A6A6262F}"/>
                </a:ext>
              </a:extLst>
            </xdr:cNvPr>
            <xdr:cNvSpPr>
              <a:spLocks/>
            </xdr:cNvSpPr>
          </xdr:nvSpPr>
          <xdr:spPr bwMode="auto">
            <a:xfrm>
              <a:off x="37" y="47"/>
              <a:ext cx="304" cy="490"/>
            </a:xfrm>
            <a:custGeom>
              <a:avLst/>
              <a:gdLst>
                <a:gd name="T0" fmla="*/ 124 w 304"/>
                <a:gd name="T1" fmla="*/ 0 h 490"/>
                <a:gd name="T2" fmla="*/ 0 w 304"/>
                <a:gd name="T3" fmla="*/ 0 h 490"/>
                <a:gd name="T4" fmla="*/ 0 w 304"/>
                <a:gd name="T5" fmla="*/ 490 h 490"/>
                <a:gd name="T6" fmla="*/ 124 w 304"/>
                <a:gd name="T7" fmla="*/ 490 h 490"/>
                <a:gd name="T8" fmla="*/ 124 w 304"/>
                <a:gd name="T9" fmla="*/ 280 h 490"/>
                <a:gd name="T10" fmla="*/ 242 w 304"/>
                <a:gd name="T11" fmla="*/ 280 h 490"/>
                <a:gd name="T12" fmla="*/ 225 w 304"/>
                <a:gd name="T13" fmla="*/ 221 h 490"/>
                <a:gd name="T14" fmla="*/ 235 w 304"/>
                <a:gd name="T15" fmla="*/ 190 h 490"/>
                <a:gd name="T16" fmla="*/ 124 w 304"/>
                <a:gd name="T17" fmla="*/ 190 h 490"/>
                <a:gd name="T18" fmla="*/ 124 w 304"/>
                <a:gd name="T19" fmla="*/ 0 h 49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304" h="490">
                  <a:moveTo>
                    <a:pt x="124" y="0"/>
                  </a:moveTo>
                  <a:lnTo>
                    <a:pt x="0" y="0"/>
                  </a:lnTo>
                  <a:lnTo>
                    <a:pt x="0" y="490"/>
                  </a:lnTo>
                  <a:lnTo>
                    <a:pt x="124" y="490"/>
                  </a:lnTo>
                  <a:lnTo>
                    <a:pt x="124" y="280"/>
                  </a:lnTo>
                  <a:lnTo>
                    <a:pt x="242" y="280"/>
                  </a:lnTo>
                  <a:lnTo>
                    <a:pt x="225" y="221"/>
                  </a:lnTo>
                  <a:lnTo>
                    <a:pt x="235" y="190"/>
                  </a:lnTo>
                  <a:lnTo>
                    <a:pt x="124" y="190"/>
                  </a:lnTo>
                  <a:lnTo>
                    <a:pt x="124"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63" name="Freeform 5">
              <a:extLst>
                <a:ext uri="{FF2B5EF4-FFF2-40B4-BE49-F238E27FC236}">
                  <a16:creationId xmlns:a16="http://schemas.microsoft.com/office/drawing/2014/main" id="{40DE1520-8596-9809-D34D-D95B55BB1FD8}"/>
                </a:ext>
              </a:extLst>
            </xdr:cNvPr>
            <xdr:cNvSpPr>
              <a:spLocks/>
            </xdr:cNvSpPr>
          </xdr:nvSpPr>
          <xdr:spPr bwMode="auto">
            <a:xfrm>
              <a:off x="37" y="47"/>
              <a:ext cx="304" cy="490"/>
            </a:xfrm>
            <a:custGeom>
              <a:avLst/>
              <a:gdLst>
                <a:gd name="T0" fmla="*/ 242 w 304"/>
                <a:gd name="T1" fmla="*/ 280 h 490"/>
                <a:gd name="T2" fmla="*/ 124 w 304"/>
                <a:gd name="T3" fmla="*/ 280 h 490"/>
                <a:gd name="T4" fmla="*/ 175 w 304"/>
                <a:gd name="T5" fmla="*/ 490 h 490"/>
                <a:gd name="T6" fmla="*/ 303 w 304"/>
                <a:gd name="T7" fmla="*/ 490 h 490"/>
                <a:gd name="T8" fmla="*/ 242 w 304"/>
                <a:gd name="T9" fmla="*/ 28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42" y="280"/>
                  </a:moveTo>
                  <a:lnTo>
                    <a:pt x="124" y="280"/>
                  </a:lnTo>
                  <a:lnTo>
                    <a:pt x="175" y="490"/>
                  </a:lnTo>
                  <a:lnTo>
                    <a:pt x="303" y="490"/>
                  </a:lnTo>
                  <a:lnTo>
                    <a:pt x="242" y="28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64" name="Freeform 6">
              <a:extLst>
                <a:ext uri="{FF2B5EF4-FFF2-40B4-BE49-F238E27FC236}">
                  <a16:creationId xmlns:a16="http://schemas.microsoft.com/office/drawing/2014/main" id="{D626BA41-204A-C54B-9123-A6C12F6B410D}"/>
                </a:ext>
              </a:extLst>
            </xdr:cNvPr>
            <xdr:cNvSpPr>
              <a:spLocks/>
            </xdr:cNvSpPr>
          </xdr:nvSpPr>
          <xdr:spPr bwMode="auto">
            <a:xfrm>
              <a:off x="37" y="47"/>
              <a:ext cx="304" cy="490"/>
            </a:xfrm>
            <a:custGeom>
              <a:avLst/>
              <a:gdLst>
                <a:gd name="T0" fmla="*/ 297 w 304"/>
                <a:gd name="T1" fmla="*/ 0 h 490"/>
                <a:gd name="T2" fmla="*/ 180 w 304"/>
                <a:gd name="T3" fmla="*/ 0 h 490"/>
                <a:gd name="T4" fmla="*/ 124 w 304"/>
                <a:gd name="T5" fmla="*/ 190 h 490"/>
                <a:gd name="T6" fmla="*/ 235 w 304"/>
                <a:gd name="T7" fmla="*/ 190 h 490"/>
                <a:gd name="T8" fmla="*/ 297 w 304"/>
                <a:gd name="T9" fmla="*/ 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97" y="0"/>
                  </a:moveTo>
                  <a:lnTo>
                    <a:pt x="180" y="0"/>
                  </a:lnTo>
                  <a:lnTo>
                    <a:pt x="124" y="190"/>
                  </a:lnTo>
                  <a:lnTo>
                    <a:pt x="235" y="190"/>
                  </a:lnTo>
                  <a:lnTo>
                    <a:pt x="297"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grpSp>
      <xdr:sp macro="" textlink="">
        <xdr:nvSpPr>
          <xdr:cNvPr id="3055" name="Freeform 7">
            <a:extLst>
              <a:ext uri="{FF2B5EF4-FFF2-40B4-BE49-F238E27FC236}">
                <a16:creationId xmlns:a16="http://schemas.microsoft.com/office/drawing/2014/main" id="{8B3B21AE-85B7-BD06-CD82-D73F6A1D2CCF}"/>
              </a:ext>
            </a:extLst>
          </xdr:cNvPr>
          <xdr:cNvSpPr>
            <a:spLocks/>
          </xdr:cNvSpPr>
        </xdr:nvSpPr>
        <xdr:spPr bwMode="auto">
          <a:xfrm>
            <a:off x="363" y="47"/>
            <a:ext cx="216" cy="490"/>
          </a:xfrm>
          <a:custGeom>
            <a:avLst/>
            <a:gdLst>
              <a:gd name="T0" fmla="*/ 207 w 216"/>
              <a:gd name="T1" fmla="*/ 0 h 490"/>
              <a:gd name="T2" fmla="*/ 0 w 216"/>
              <a:gd name="T3" fmla="*/ 0 h 490"/>
              <a:gd name="T4" fmla="*/ 0 w 216"/>
              <a:gd name="T5" fmla="*/ 490 h 490"/>
              <a:gd name="T6" fmla="*/ 215 w 216"/>
              <a:gd name="T7" fmla="*/ 490 h 490"/>
              <a:gd name="T8" fmla="*/ 215 w 216"/>
              <a:gd name="T9" fmla="*/ 391 h 490"/>
              <a:gd name="T10" fmla="*/ 124 w 216"/>
              <a:gd name="T11" fmla="*/ 391 h 490"/>
              <a:gd name="T12" fmla="*/ 124 w 216"/>
              <a:gd name="T13" fmla="*/ 284 h 490"/>
              <a:gd name="T14" fmla="*/ 202 w 216"/>
              <a:gd name="T15" fmla="*/ 284 h 490"/>
              <a:gd name="T16" fmla="*/ 202 w 216"/>
              <a:gd name="T17" fmla="*/ 191 h 490"/>
              <a:gd name="T18" fmla="*/ 124 w 216"/>
              <a:gd name="T19" fmla="*/ 191 h 490"/>
              <a:gd name="T20" fmla="*/ 124 w 216"/>
              <a:gd name="T21" fmla="*/ 98 h 490"/>
              <a:gd name="T22" fmla="*/ 207 w 216"/>
              <a:gd name="T23" fmla="*/ 98 h 490"/>
              <a:gd name="T24" fmla="*/ 207 w 216"/>
              <a:gd name="T25" fmla="*/ 0 h 490"/>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6" h="490">
                <a:moveTo>
                  <a:pt x="207" y="0"/>
                </a:moveTo>
                <a:lnTo>
                  <a:pt x="0" y="0"/>
                </a:lnTo>
                <a:lnTo>
                  <a:pt x="0" y="490"/>
                </a:lnTo>
                <a:lnTo>
                  <a:pt x="215" y="490"/>
                </a:lnTo>
                <a:lnTo>
                  <a:pt x="215" y="391"/>
                </a:lnTo>
                <a:lnTo>
                  <a:pt x="124" y="391"/>
                </a:lnTo>
                <a:lnTo>
                  <a:pt x="124" y="284"/>
                </a:lnTo>
                <a:lnTo>
                  <a:pt x="202" y="284"/>
                </a:lnTo>
                <a:lnTo>
                  <a:pt x="202" y="191"/>
                </a:lnTo>
                <a:lnTo>
                  <a:pt x="124" y="191"/>
                </a:lnTo>
                <a:lnTo>
                  <a:pt x="124" y="98"/>
                </a:lnTo>
                <a:lnTo>
                  <a:pt x="207" y="98"/>
                </a:lnTo>
                <a:lnTo>
                  <a:pt x="207"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56" name="Rectangle 3055">
            <a:extLst>
              <a:ext uri="{FF2B5EF4-FFF2-40B4-BE49-F238E27FC236}">
                <a16:creationId xmlns:a16="http://schemas.microsoft.com/office/drawing/2014/main" id="{5C7CF35E-BC37-D073-1335-32B921CF4159}"/>
              </a:ext>
            </a:extLst>
          </xdr:cNvPr>
          <xdr:cNvSpPr>
            <a:spLocks/>
          </xdr:cNvSpPr>
        </xdr:nvSpPr>
        <xdr:spPr bwMode="auto">
          <a:xfrm>
            <a:off x="426" y="237"/>
            <a:ext cx="181" cy="100"/>
          </a:xfrm>
          <a:prstGeom prst="rect">
            <a:avLst/>
          </a:prstGeom>
          <a:solidFill>
            <a:srgbClr val="FEDC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57" name="Rectangle 3056">
            <a:extLst>
              <a:ext uri="{FF2B5EF4-FFF2-40B4-BE49-F238E27FC236}">
                <a16:creationId xmlns:a16="http://schemas.microsoft.com/office/drawing/2014/main" id="{A931825A-0BD3-CFD2-5BF0-245E99F448C4}"/>
              </a:ext>
            </a:extLst>
          </xdr:cNvPr>
          <xdr:cNvSpPr>
            <a:spLocks/>
          </xdr:cNvSpPr>
        </xdr:nvSpPr>
        <xdr:spPr bwMode="auto">
          <a:xfrm>
            <a:off x="426" y="436"/>
            <a:ext cx="181" cy="100"/>
          </a:xfrm>
          <a:prstGeom prst="rect">
            <a:avLst/>
          </a:prstGeom>
          <a:solidFill>
            <a:srgbClr val="0F91D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58" name="Rectangle 3057">
            <a:extLst>
              <a:ext uri="{FF2B5EF4-FFF2-40B4-BE49-F238E27FC236}">
                <a16:creationId xmlns:a16="http://schemas.microsoft.com/office/drawing/2014/main" id="{861F43D2-BF07-208B-283F-DB5FB98C2105}"/>
              </a:ext>
            </a:extLst>
          </xdr:cNvPr>
          <xdr:cNvSpPr>
            <a:spLocks/>
          </xdr:cNvSpPr>
        </xdr:nvSpPr>
        <xdr:spPr bwMode="auto">
          <a:xfrm>
            <a:off x="426" y="47"/>
            <a:ext cx="181" cy="100"/>
          </a:xfrm>
          <a:prstGeom prst="rect">
            <a:avLst/>
          </a:prstGeom>
          <a:solidFill>
            <a:srgbClr val="E01F26"/>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59" name="Freeform 11">
            <a:extLst>
              <a:ext uri="{FF2B5EF4-FFF2-40B4-BE49-F238E27FC236}">
                <a16:creationId xmlns:a16="http://schemas.microsoft.com/office/drawing/2014/main" id="{5B2F48A3-E858-0235-45C0-6584D903B7B2}"/>
              </a:ext>
            </a:extLst>
          </xdr:cNvPr>
          <xdr:cNvSpPr>
            <a:spLocks/>
          </xdr:cNvSpPr>
        </xdr:nvSpPr>
        <xdr:spPr bwMode="auto">
          <a:xfrm>
            <a:off x="636" y="37"/>
            <a:ext cx="284" cy="510"/>
          </a:xfrm>
          <a:custGeom>
            <a:avLst/>
            <a:gdLst>
              <a:gd name="T0" fmla="*/ 142 w 284"/>
              <a:gd name="T1" fmla="*/ 0 h 510"/>
              <a:gd name="T2" fmla="*/ 123 w 284"/>
              <a:gd name="T3" fmla="*/ 1 h 510"/>
              <a:gd name="T4" fmla="*/ 104 w 284"/>
              <a:gd name="T5" fmla="*/ 4 h 510"/>
              <a:gd name="T6" fmla="*/ 85 w 284"/>
              <a:gd name="T7" fmla="*/ 9 h 510"/>
              <a:gd name="T8" fmla="*/ 64 w 284"/>
              <a:gd name="T9" fmla="*/ 18 h 510"/>
              <a:gd name="T10" fmla="*/ 48 w 284"/>
              <a:gd name="T11" fmla="*/ 28 h 510"/>
              <a:gd name="T12" fmla="*/ 34 w 284"/>
              <a:gd name="T13" fmla="*/ 41 h 510"/>
              <a:gd name="T14" fmla="*/ 20 w 284"/>
              <a:gd name="T15" fmla="*/ 59 h 510"/>
              <a:gd name="T16" fmla="*/ 12 w 284"/>
              <a:gd name="T17" fmla="*/ 74 h 510"/>
              <a:gd name="T18" fmla="*/ 6 w 284"/>
              <a:gd name="T19" fmla="*/ 93 h 510"/>
              <a:gd name="T20" fmla="*/ 1 w 284"/>
              <a:gd name="T21" fmla="*/ 118 h 510"/>
              <a:gd name="T22" fmla="*/ 0 w 284"/>
              <a:gd name="T23" fmla="*/ 136 h 510"/>
              <a:gd name="T24" fmla="*/ 0 w 284"/>
              <a:gd name="T25" fmla="*/ 158 h 510"/>
              <a:gd name="T26" fmla="*/ 0 w 284"/>
              <a:gd name="T27" fmla="*/ 332 h 510"/>
              <a:gd name="T28" fmla="*/ 0 w 284"/>
              <a:gd name="T29" fmla="*/ 354 h 510"/>
              <a:gd name="T30" fmla="*/ 1 w 284"/>
              <a:gd name="T31" fmla="*/ 374 h 510"/>
              <a:gd name="T32" fmla="*/ 4 w 284"/>
              <a:gd name="T33" fmla="*/ 394 h 510"/>
              <a:gd name="T34" fmla="*/ 7 w 284"/>
              <a:gd name="T35" fmla="*/ 412 h 510"/>
              <a:gd name="T36" fmla="*/ 12 w 284"/>
              <a:gd name="T37" fmla="*/ 431 h 510"/>
              <a:gd name="T38" fmla="*/ 18 w 284"/>
              <a:gd name="T39" fmla="*/ 450 h 510"/>
              <a:gd name="T40" fmla="*/ 29 w 284"/>
              <a:gd name="T41" fmla="*/ 466 h 510"/>
              <a:gd name="T42" fmla="*/ 44 w 284"/>
              <a:gd name="T43" fmla="*/ 480 h 510"/>
              <a:gd name="T44" fmla="*/ 64 w 284"/>
              <a:gd name="T45" fmla="*/ 493 h 510"/>
              <a:gd name="T46" fmla="*/ 79 w 284"/>
              <a:gd name="T47" fmla="*/ 499 h 510"/>
              <a:gd name="T48" fmla="*/ 96 w 284"/>
              <a:gd name="T49" fmla="*/ 504 h 510"/>
              <a:gd name="T50" fmla="*/ 115 w 284"/>
              <a:gd name="T51" fmla="*/ 507 h 510"/>
              <a:gd name="T52" fmla="*/ 138 w 284"/>
              <a:gd name="T53" fmla="*/ 509 h 510"/>
              <a:gd name="T54" fmla="*/ 165 w 284"/>
              <a:gd name="T55" fmla="*/ 509 h 510"/>
              <a:gd name="T56" fmla="*/ 186 w 284"/>
              <a:gd name="T57" fmla="*/ 506 h 510"/>
              <a:gd name="T58" fmla="*/ 205 w 284"/>
              <a:gd name="T59" fmla="*/ 501 h 510"/>
              <a:gd name="T60" fmla="*/ 223 w 284"/>
              <a:gd name="T61" fmla="*/ 493 h 510"/>
              <a:gd name="T62" fmla="*/ 241 w 284"/>
              <a:gd name="T63" fmla="*/ 483 h 510"/>
              <a:gd name="T64" fmla="*/ 255 w 284"/>
              <a:gd name="T65" fmla="*/ 471 h 510"/>
              <a:gd name="T66" fmla="*/ 268 w 284"/>
              <a:gd name="T67" fmla="*/ 456 h 510"/>
              <a:gd name="T68" fmla="*/ 278 w 284"/>
              <a:gd name="T69" fmla="*/ 438 h 510"/>
              <a:gd name="T70" fmla="*/ 283 w 284"/>
              <a:gd name="T71" fmla="*/ 426 h 510"/>
              <a:gd name="T72" fmla="*/ 137 w 284"/>
              <a:gd name="T73" fmla="*/ 426 h 510"/>
              <a:gd name="T74" fmla="*/ 131 w 284"/>
              <a:gd name="T75" fmla="*/ 423 h 510"/>
              <a:gd name="T76" fmla="*/ 127 w 284"/>
              <a:gd name="T77" fmla="*/ 412 h 510"/>
              <a:gd name="T78" fmla="*/ 125 w 284"/>
              <a:gd name="T79" fmla="*/ 395 h 510"/>
              <a:gd name="T80" fmla="*/ 124 w 284"/>
              <a:gd name="T81" fmla="*/ 374 h 510"/>
              <a:gd name="T82" fmla="*/ 124 w 284"/>
              <a:gd name="T83" fmla="*/ 130 h 510"/>
              <a:gd name="T84" fmla="*/ 125 w 284"/>
              <a:gd name="T85" fmla="*/ 108 h 510"/>
              <a:gd name="T86" fmla="*/ 128 w 284"/>
              <a:gd name="T87" fmla="*/ 94 h 510"/>
              <a:gd name="T88" fmla="*/ 131 w 284"/>
              <a:gd name="T89" fmla="*/ 86 h 510"/>
              <a:gd name="T90" fmla="*/ 137 w 284"/>
              <a:gd name="T91" fmla="*/ 83 h 510"/>
              <a:gd name="T92" fmla="*/ 284 w 284"/>
              <a:gd name="T93" fmla="*/ 83 h 510"/>
              <a:gd name="T94" fmla="*/ 281 w 284"/>
              <a:gd name="T95" fmla="*/ 72 h 510"/>
              <a:gd name="T96" fmla="*/ 273 w 284"/>
              <a:gd name="T97" fmla="*/ 57 h 510"/>
              <a:gd name="T98" fmla="*/ 262 w 284"/>
              <a:gd name="T99" fmla="*/ 43 h 510"/>
              <a:gd name="T100" fmla="*/ 245 w 284"/>
              <a:gd name="T101" fmla="*/ 29 h 510"/>
              <a:gd name="T102" fmla="*/ 223 w 284"/>
              <a:gd name="T103" fmla="*/ 15 h 510"/>
              <a:gd name="T104" fmla="*/ 206 w 284"/>
              <a:gd name="T105" fmla="*/ 8 h 510"/>
              <a:gd name="T106" fmla="*/ 187 w 284"/>
              <a:gd name="T107" fmla="*/ 3 h 510"/>
              <a:gd name="T108" fmla="*/ 166 w 284"/>
              <a:gd name="T109" fmla="*/ 0 h 510"/>
              <a:gd name="T110" fmla="*/ 142 w 284"/>
              <a:gd name="T111" fmla="*/ 0 h 51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84" h="510">
                <a:moveTo>
                  <a:pt x="142" y="0"/>
                </a:moveTo>
                <a:lnTo>
                  <a:pt x="123" y="1"/>
                </a:lnTo>
                <a:lnTo>
                  <a:pt x="104" y="4"/>
                </a:lnTo>
                <a:lnTo>
                  <a:pt x="85" y="9"/>
                </a:lnTo>
                <a:lnTo>
                  <a:pt x="64" y="18"/>
                </a:lnTo>
                <a:lnTo>
                  <a:pt x="48" y="28"/>
                </a:lnTo>
                <a:lnTo>
                  <a:pt x="34" y="41"/>
                </a:lnTo>
                <a:lnTo>
                  <a:pt x="20" y="59"/>
                </a:lnTo>
                <a:lnTo>
                  <a:pt x="12" y="74"/>
                </a:lnTo>
                <a:lnTo>
                  <a:pt x="6" y="93"/>
                </a:lnTo>
                <a:lnTo>
                  <a:pt x="1" y="118"/>
                </a:lnTo>
                <a:lnTo>
                  <a:pt x="0" y="136"/>
                </a:lnTo>
                <a:lnTo>
                  <a:pt x="0" y="158"/>
                </a:lnTo>
                <a:lnTo>
                  <a:pt x="0" y="332"/>
                </a:lnTo>
                <a:lnTo>
                  <a:pt x="0" y="354"/>
                </a:lnTo>
                <a:lnTo>
                  <a:pt x="1" y="374"/>
                </a:lnTo>
                <a:lnTo>
                  <a:pt x="4" y="394"/>
                </a:lnTo>
                <a:lnTo>
                  <a:pt x="7" y="412"/>
                </a:lnTo>
                <a:lnTo>
                  <a:pt x="12" y="431"/>
                </a:lnTo>
                <a:lnTo>
                  <a:pt x="18" y="450"/>
                </a:lnTo>
                <a:lnTo>
                  <a:pt x="29" y="466"/>
                </a:lnTo>
                <a:lnTo>
                  <a:pt x="44" y="480"/>
                </a:lnTo>
                <a:lnTo>
                  <a:pt x="64" y="493"/>
                </a:lnTo>
                <a:lnTo>
                  <a:pt x="79" y="499"/>
                </a:lnTo>
                <a:lnTo>
                  <a:pt x="96" y="504"/>
                </a:lnTo>
                <a:lnTo>
                  <a:pt x="115" y="507"/>
                </a:lnTo>
                <a:lnTo>
                  <a:pt x="138" y="509"/>
                </a:lnTo>
                <a:lnTo>
                  <a:pt x="165" y="509"/>
                </a:lnTo>
                <a:lnTo>
                  <a:pt x="186" y="506"/>
                </a:lnTo>
                <a:lnTo>
                  <a:pt x="205" y="501"/>
                </a:lnTo>
                <a:lnTo>
                  <a:pt x="223" y="493"/>
                </a:lnTo>
                <a:lnTo>
                  <a:pt x="241" y="483"/>
                </a:lnTo>
                <a:lnTo>
                  <a:pt x="255" y="471"/>
                </a:lnTo>
                <a:lnTo>
                  <a:pt x="268" y="456"/>
                </a:lnTo>
                <a:lnTo>
                  <a:pt x="278" y="438"/>
                </a:lnTo>
                <a:lnTo>
                  <a:pt x="283" y="426"/>
                </a:lnTo>
                <a:lnTo>
                  <a:pt x="137" y="426"/>
                </a:lnTo>
                <a:lnTo>
                  <a:pt x="131" y="423"/>
                </a:lnTo>
                <a:lnTo>
                  <a:pt x="127" y="412"/>
                </a:lnTo>
                <a:lnTo>
                  <a:pt x="125" y="395"/>
                </a:lnTo>
                <a:lnTo>
                  <a:pt x="124" y="374"/>
                </a:lnTo>
                <a:lnTo>
                  <a:pt x="124" y="130"/>
                </a:lnTo>
                <a:lnTo>
                  <a:pt x="125" y="108"/>
                </a:lnTo>
                <a:lnTo>
                  <a:pt x="128" y="94"/>
                </a:lnTo>
                <a:lnTo>
                  <a:pt x="131" y="86"/>
                </a:lnTo>
                <a:lnTo>
                  <a:pt x="137" y="83"/>
                </a:lnTo>
                <a:lnTo>
                  <a:pt x="284" y="83"/>
                </a:lnTo>
                <a:lnTo>
                  <a:pt x="281" y="72"/>
                </a:lnTo>
                <a:lnTo>
                  <a:pt x="273" y="57"/>
                </a:lnTo>
                <a:lnTo>
                  <a:pt x="262" y="43"/>
                </a:lnTo>
                <a:lnTo>
                  <a:pt x="245" y="29"/>
                </a:lnTo>
                <a:lnTo>
                  <a:pt x="223" y="15"/>
                </a:lnTo>
                <a:lnTo>
                  <a:pt x="206" y="8"/>
                </a:lnTo>
                <a:lnTo>
                  <a:pt x="187" y="3"/>
                </a:lnTo>
                <a:lnTo>
                  <a:pt x="166" y="0"/>
                </a:lnTo>
                <a:lnTo>
                  <a:pt x="142"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60" name="Freeform 12">
            <a:extLst>
              <a:ext uri="{FF2B5EF4-FFF2-40B4-BE49-F238E27FC236}">
                <a16:creationId xmlns:a16="http://schemas.microsoft.com/office/drawing/2014/main" id="{59C9CEBE-4879-D088-0395-78784552E12F}"/>
              </a:ext>
            </a:extLst>
          </xdr:cNvPr>
          <xdr:cNvSpPr>
            <a:spLocks/>
          </xdr:cNvSpPr>
        </xdr:nvSpPr>
        <xdr:spPr bwMode="auto">
          <a:xfrm>
            <a:off x="792" y="369"/>
            <a:ext cx="138" cy="95"/>
          </a:xfrm>
          <a:custGeom>
            <a:avLst/>
            <a:gdLst>
              <a:gd name="T0" fmla="*/ 137 w 138"/>
              <a:gd name="T1" fmla="*/ 0 h 95"/>
              <a:gd name="T2" fmla="*/ 13 w 138"/>
              <a:gd name="T3" fmla="*/ 0 h 95"/>
              <a:gd name="T4" fmla="*/ 12 w 138"/>
              <a:gd name="T5" fmla="*/ 49 h 95"/>
              <a:gd name="T6" fmla="*/ 11 w 138"/>
              <a:gd name="T7" fmla="*/ 71 h 95"/>
              <a:gd name="T8" fmla="*/ 8 w 138"/>
              <a:gd name="T9" fmla="*/ 84 h 95"/>
              <a:gd name="T10" fmla="*/ 6 w 138"/>
              <a:gd name="T11" fmla="*/ 91 h 95"/>
              <a:gd name="T12" fmla="*/ 0 w 138"/>
              <a:gd name="T13" fmla="*/ 95 h 95"/>
              <a:gd name="T14" fmla="*/ 126 w 138"/>
              <a:gd name="T15" fmla="*/ 95 h 95"/>
              <a:gd name="T16" fmla="*/ 130 w 138"/>
              <a:gd name="T17" fmla="*/ 85 h 95"/>
              <a:gd name="T18" fmla="*/ 133 w 138"/>
              <a:gd name="T19" fmla="*/ 69 h 95"/>
              <a:gd name="T20" fmla="*/ 135 w 138"/>
              <a:gd name="T21" fmla="*/ 49 h 95"/>
              <a:gd name="T22" fmla="*/ 136 w 138"/>
              <a:gd name="T23" fmla="*/ 26 h 95"/>
              <a:gd name="T24" fmla="*/ 137 w 138"/>
              <a:gd name="T25" fmla="*/ 0 h 9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138" h="95">
                <a:moveTo>
                  <a:pt x="137" y="0"/>
                </a:moveTo>
                <a:lnTo>
                  <a:pt x="13" y="0"/>
                </a:lnTo>
                <a:lnTo>
                  <a:pt x="12" y="49"/>
                </a:lnTo>
                <a:lnTo>
                  <a:pt x="11" y="71"/>
                </a:lnTo>
                <a:lnTo>
                  <a:pt x="8" y="84"/>
                </a:lnTo>
                <a:lnTo>
                  <a:pt x="6" y="91"/>
                </a:lnTo>
                <a:lnTo>
                  <a:pt x="0" y="95"/>
                </a:lnTo>
                <a:lnTo>
                  <a:pt x="126" y="95"/>
                </a:lnTo>
                <a:lnTo>
                  <a:pt x="130" y="85"/>
                </a:lnTo>
                <a:lnTo>
                  <a:pt x="133" y="69"/>
                </a:lnTo>
                <a:lnTo>
                  <a:pt x="135" y="49"/>
                </a:lnTo>
                <a:lnTo>
                  <a:pt x="136" y="26"/>
                </a:lnTo>
                <a:lnTo>
                  <a:pt x="137"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61" name="Freeform 13">
            <a:extLst>
              <a:ext uri="{FF2B5EF4-FFF2-40B4-BE49-F238E27FC236}">
                <a16:creationId xmlns:a16="http://schemas.microsoft.com/office/drawing/2014/main" id="{705826C1-3614-412C-3D56-9028DE064880}"/>
              </a:ext>
            </a:extLst>
          </xdr:cNvPr>
          <xdr:cNvSpPr>
            <a:spLocks/>
          </xdr:cNvSpPr>
        </xdr:nvSpPr>
        <xdr:spPr bwMode="auto">
          <a:xfrm>
            <a:off x="793" y="120"/>
            <a:ext cx="137" cy="103"/>
          </a:xfrm>
          <a:custGeom>
            <a:avLst/>
            <a:gdLst>
              <a:gd name="T0" fmla="*/ 127 w 137"/>
              <a:gd name="T1" fmla="*/ 0 h 103"/>
              <a:gd name="T2" fmla="*/ 0 w 137"/>
              <a:gd name="T3" fmla="*/ 0 h 103"/>
              <a:gd name="T4" fmla="*/ 5 w 137"/>
              <a:gd name="T5" fmla="*/ 3 h 103"/>
              <a:gd name="T6" fmla="*/ 9 w 137"/>
              <a:gd name="T7" fmla="*/ 12 h 103"/>
              <a:gd name="T8" fmla="*/ 11 w 137"/>
              <a:gd name="T9" fmla="*/ 28 h 103"/>
              <a:gd name="T10" fmla="*/ 12 w 137"/>
              <a:gd name="T11" fmla="*/ 53 h 103"/>
              <a:gd name="T12" fmla="*/ 12 w 137"/>
              <a:gd name="T13" fmla="*/ 102 h 103"/>
              <a:gd name="T14" fmla="*/ 136 w 137"/>
              <a:gd name="T15" fmla="*/ 102 h 103"/>
              <a:gd name="T16" fmla="*/ 136 w 137"/>
              <a:gd name="T17" fmla="*/ 86 h 103"/>
              <a:gd name="T18" fmla="*/ 136 w 137"/>
              <a:gd name="T19" fmla="*/ 62 h 103"/>
              <a:gd name="T20" fmla="*/ 134 w 137"/>
              <a:gd name="T21" fmla="*/ 41 h 103"/>
              <a:gd name="T22" fmla="*/ 132 w 137"/>
              <a:gd name="T23" fmla="*/ 21 h 103"/>
              <a:gd name="T24" fmla="*/ 128 w 137"/>
              <a:gd name="T25" fmla="*/ 4 h 103"/>
              <a:gd name="T26" fmla="*/ 127 w 137"/>
              <a:gd name="T27" fmla="*/ 0 h 103"/>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0" t="0" r="r" b="b"/>
            <a:pathLst>
              <a:path w="137" h="103">
                <a:moveTo>
                  <a:pt x="127" y="0"/>
                </a:moveTo>
                <a:lnTo>
                  <a:pt x="0" y="0"/>
                </a:lnTo>
                <a:lnTo>
                  <a:pt x="5" y="3"/>
                </a:lnTo>
                <a:lnTo>
                  <a:pt x="9" y="12"/>
                </a:lnTo>
                <a:lnTo>
                  <a:pt x="11" y="28"/>
                </a:lnTo>
                <a:lnTo>
                  <a:pt x="12" y="53"/>
                </a:lnTo>
                <a:lnTo>
                  <a:pt x="12" y="102"/>
                </a:lnTo>
                <a:lnTo>
                  <a:pt x="136" y="102"/>
                </a:lnTo>
                <a:lnTo>
                  <a:pt x="136" y="86"/>
                </a:lnTo>
                <a:lnTo>
                  <a:pt x="136" y="62"/>
                </a:lnTo>
                <a:lnTo>
                  <a:pt x="134" y="41"/>
                </a:lnTo>
                <a:lnTo>
                  <a:pt x="132" y="21"/>
                </a:lnTo>
                <a:lnTo>
                  <a:pt x="128" y="4"/>
                </a:lnTo>
                <a:lnTo>
                  <a:pt x="127"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grpSp>
    <xdr:clientData/>
  </xdr:twoCellAnchor>
  <xdr:twoCellAnchor>
    <xdr:from>
      <xdr:col>39</xdr:col>
      <xdr:colOff>0</xdr:colOff>
      <xdr:row>163</xdr:row>
      <xdr:rowOff>0</xdr:rowOff>
    </xdr:from>
    <xdr:to>
      <xdr:col>44</xdr:col>
      <xdr:colOff>123714</xdr:colOff>
      <xdr:row>164</xdr:row>
      <xdr:rowOff>57478</xdr:rowOff>
    </xdr:to>
    <xdr:sp macro="" textlink="">
      <xdr:nvSpPr>
        <xdr:cNvPr id="3065" name="Rectangle 3064">
          <a:extLst>
            <a:ext uri="{FF2B5EF4-FFF2-40B4-BE49-F238E27FC236}">
              <a16:creationId xmlns:a16="http://schemas.microsoft.com/office/drawing/2014/main" id="{5E5EB0DC-FB2A-457B-910D-22D8504F61B0}"/>
            </a:ext>
          </a:extLst>
        </xdr:cNvPr>
        <xdr:cNvSpPr/>
      </xdr:nvSpPr>
      <xdr:spPr>
        <a:xfrm>
          <a:off x="11525250" y="28555950"/>
          <a:ext cx="1552464" cy="219403"/>
        </a:xfrm>
        <a:prstGeom prst="rect">
          <a:avLst/>
        </a:prstGeom>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defTabSz="914377">
            <a:defRPr/>
          </a:pPr>
          <a:r>
            <a:rPr lang="en-US" sz="900">
              <a:solidFill>
                <a:prstClr val="black"/>
              </a:solidFill>
            </a:rPr>
            <a:t>*Includes EPC and Supply</a:t>
          </a:r>
        </a:p>
      </xdr:txBody>
    </xdr:sp>
    <xdr:clientData/>
  </xdr:twoCellAnchor>
  <xdr:twoCellAnchor>
    <xdr:from>
      <xdr:col>26</xdr:col>
      <xdr:colOff>113883</xdr:colOff>
      <xdr:row>39</xdr:row>
      <xdr:rowOff>134589</xdr:rowOff>
    </xdr:from>
    <xdr:to>
      <xdr:col>26</xdr:col>
      <xdr:colOff>209134</xdr:colOff>
      <xdr:row>41</xdr:row>
      <xdr:rowOff>39338</xdr:rowOff>
    </xdr:to>
    <xdr:cxnSp macro="">
      <xdr:nvCxnSpPr>
        <xdr:cNvPr id="3066" name="Elbow Connector 55">
          <a:extLst>
            <a:ext uri="{FF2B5EF4-FFF2-40B4-BE49-F238E27FC236}">
              <a16:creationId xmlns:a16="http://schemas.microsoft.com/office/drawing/2014/main" id="{8E2962FA-39FE-49E5-871F-9809F1F6CA18}"/>
            </a:ext>
          </a:extLst>
        </xdr:cNvPr>
        <xdr:cNvCxnSpPr/>
      </xdr:nvCxnSpPr>
      <xdr:spPr>
        <a:xfrm rot="16200000" flipH="1">
          <a:off x="7653129" y="7566158"/>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103530</xdr:colOff>
      <xdr:row>39</xdr:row>
      <xdr:rowOff>82824</xdr:rowOff>
    </xdr:from>
    <xdr:to>
      <xdr:col>28</xdr:col>
      <xdr:colOff>198781</xdr:colOff>
      <xdr:row>40</xdr:row>
      <xdr:rowOff>173931</xdr:rowOff>
    </xdr:to>
    <xdr:cxnSp macro="">
      <xdr:nvCxnSpPr>
        <xdr:cNvPr id="3067" name="Elbow Connector 55">
          <a:extLst>
            <a:ext uri="{FF2B5EF4-FFF2-40B4-BE49-F238E27FC236}">
              <a16:creationId xmlns:a16="http://schemas.microsoft.com/office/drawing/2014/main" id="{D207B1C0-71F6-4013-B1E5-F4A8FF7AC387}"/>
            </a:ext>
          </a:extLst>
        </xdr:cNvPr>
        <xdr:cNvCxnSpPr/>
      </xdr:nvCxnSpPr>
      <xdr:spPr>
        <a:xfrm rot="16200000" flipH="1">
          <a:off x="8274325" y="7514393"/>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113883</xdr:colOff>
      <xdr:row>39</xdr:row>
      <xdr:rowOff>93177</xdr:rowOff>
    </xdr:from>
    <xdr:to>
      <xdr:col>30</xdr:col>
      <xdr:colOff>209134</xdr:colOff>
      <xdr:row>40</xdr:row>
      <xdr:rowOff>184284</xdr:rowOff>
    </xdr:to>
    <xdr:cxnSp macro="">
      <xdr:nvCxnSpPr>
        <xdr:cNvPr id="3068" name="Elbow Connector 55">
          <a:extLst>
            <a:ext uri="{FF2B5EF4-FFF2-40B4-BE49-F238E27FC236}">
              <a16:creationId xmlns:a16="http://schemas.microsoft.com/office/drawing/2014/main" id="{3232DABC-9AC3-457D-A43D-065FBCA27BCB}"/>
            </a:ext>
          </a:extLst>
        </xdr:cNvPr>
        <xdr:cNvCxnSpPr/>
      </xdr:nvCxnSpPr>
      <xdr:spPr>
        <a:xfrm rot="16200000" flipH="1">
          <a:off x="8864461" y="7524746"/>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103532</xdr:colOff>
      <xdr:row>47</xdr:row>
      <xdr:rowOff>113887</xdr:rowOff>
    </xdr:from>
    <xdr:to>
      <xdr:col>4</xdr:col>
      <xdr:colOff>198783</xdr:colOff>
      <xdr:row>49</xdr:row>
      <xdr:rowOff>18636</xdr:rowOff>
    </xdr:to>
    <xdr:cxnSp macro="">
      <xdr:nvCxnSpPr>
        <xdr:cNvPr id="3036" name="Elbow Connector 55">
          <a:extLst>
            <a:ext uri="{FF2B5EF4-FFF2-40B4-BE49-F238E27FC236}">
              <a16:creationId xmlns:a16="http://schemas.microsoft.com/office/drawing/2014/main" id="{5D508FD6-8300-48E7-A02A-B33073AE1EE1}"/>
            </a:ext>
          </a:extLst>
        </xdr:cNvPr>
        <xdr:cNvCxnSpPr/>
      </xdr:nvCxnSpPr>
      <xdr:spPr>
        <a:xfrm rot="16200000" flipH="1">
          <a:off x="1120224" y="9036326"/>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144946</xdr:colOff>
      <xdr:row>47</xdr:row>
      <xdr:rowOff>93179</xdr:rowOff>
    </xdr:from>
    <xdr:to>
      <xdr:col>6</xdr:col>
      <xdr:colOff>240197</xdr:colOff>
      <xdr:row>48</xdr:row>
      <xdr:rowOff>184287</xdr:rowOff>
    </xdr:to>
    <xdr:cxnSp macro="">
      <xdr:nvCxnSpPr>
        <xdr:cNvPr id="3069" name="Elbow Connector 55">
          <a:extLst>
            <a:ext uri="{FF2B5EF4-FFF2-40B4-BE49-F238E27FC236}">
              <a16:creationId xmlns:a16="http://schemas.microsoft.com/office/drawing/2014/main" id="{A573014E-E7C7-466A-8C23-22227FEE5341}"/>
            </a:ext>
          </a:extLst>
        </xdr:cNvPr>
        <xdr:cNvCxnSpPr/>
      </xdr:nvCxnSpPr>
      <xdr:spPr>
        <a:xfrm rot="16200000" flipH="1">
          <a:off x="1782834" y="9015618"/>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116628</xdr:colOff>
      <xdr:row>23</xdr:row>
      <xdr:rowOff>68033</xdr:rowOff>
    </xdr:from>
    <xdr:to>
      <xdr:col>44</xdr:col>
      <xdr:colOff>211879</xdr:colOff>
      <xdr:row>24</xdr:row>
      <xdr:rowOff>167170</xdr:rowOff>
    </xdr:to>
    <xdr:cxnSp macro="">
      <xdr:nvCxnSpPr>
        <xdr:cNvPr id="3074" name="Elbow Connector 55">
          <a:extLst>
            <a:ext uri="{FF2B5EF4-FFF2-40B4-BE49-F238E27FC236}">
              <a16:creationId xmlns:a16="http://schemas.microsoft.com/office/drawing/2014/main" id="{DC52408A-3B37-4874-A825-B8E46E27BD7B}"/>
            </a:ext>
          </a:extLst>
        </xdr:cNvPr>
        <xdr:cNvCxnSpPr/>
      </xdr:nvCxnSpPr>
      <xdr:spPr>
        <a:xfrm rot="16200000" flipH="1">
          <a:off x="13070629" y="4676966"/>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126351</xdr:colOff>
      <xdr:row>31</xdr:row>
      <xdr:rowOff>68033</xdr:rowOff>
    </xdr:from>
    <xdr:to>
      <xdr:col>4</xdr:col>
      <xdr:colOff>221602</xdr:colOff>
      <xdr:row>32</xdr:row>
      <xdr:rowOff>167170</xdr:rowOff>
    </xdr:to>
    <xdr:cxnSp macro="">
      <xdr:nvCxnSpPr>
        <xdr:cNvPr id="3075" name="Elbow Connector 55">
          <a:extLst>
            <a:ext uri="{FF2B5EF4-FFF2-40B4-BE49-F238E27FC236}">
              <a16:creationId xmlns:a16="http://schemas.microsoft.com/office/drawing/2014/main" id="{0DDD5E99-534A-4D5F-99DC-EE3A9BE0C4B7}"/>
            </a:ext>
          </a:extLst>
        </xdr:cNvPr>
        <xdr:cNvCxnSpPr/>
      </xdr:nvCxnSpPr>
      <xdr:spPr>
        <a:xfrm rot="16200000" flipH="1">
          <a:off x="1174102" y="6232068"/>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136073</xdr:colOff>
      <xdr:row>31</xdr:row>
      <xdr:rowOff>87471</xdr:rowOff>
    </xdr:from>
    <xdr:to>
      <xdr:col>12</xdr:col>
      <xdr:colOff>231324</xdr:colOff>
      <xdr:row>32</xdr:row>
      <xdr:rowOff>186608</xdr:rowOff>
    </xdr:to>
    <xdr:cxnSp macro="">
      <xdr:nvCxnSpPr>
        <xdr:cNvPr id="3076" name="Elbow Connector 55">
          <a:extLst>
            <a:ext uri="{FF2B5EF4-FFF2-40B4-BE49-F238E27FC236}">
              <a16:creationId xmlns:a16="http://schemas.microsoft.com/office/drawing/2014/main" id="{A09A7C21-FC50-4C4D-BF28-1FD55A0293B2}"/>
            </a:ext>
          </a:extLst>
        </xdr:cNvPr>
        <xdr:cNvCxnSpPr/>
      </xdr:nvCxnSpPr>
      <xdr:spPr>
        <a:xfrm rot="16200000" flipH="1">
          <a:off x="3730303" y="6251506"/>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136067</xdr:colOff>
      <xdr:row>39</xdr:row>
      <xdr:rowOff>97190</xdr:rowOff>
    </xdr:from>
    <xdr:to>
      <xdr:col>8</xdr:col>
      <xdr:colOff>231318</xdr:colOff>
      <xdr:row>41</xdr:row>
      <xdr:rowOff>1939</xdr:rowOff>
    </xdr:to>
    <xdr:cxnSp macro="">
      <xdr:nvCxnSpPr>
        <xdr:cNvPr id="3077" name="Elbow Connector 55">
          <a:extLst>
            <a:ext uri="{FF2B5EF4-FFF2-40B4-BE49-F238E27FC236}">
              <a16:creationId xmlns:a16="http://schemas.microsoft.com/office/drawing/2014/main" id="{C14BDD77-B09F-40C1-8E04-731958D7149C}"/>
            </a:ext>
          </a:extLst>
        </xdr:cNvPr>
        <xdr:cNvCxnSpPr/>
      </xdr:nvCxnSpPr>
      <xdr:spPr>
        <a:xfrm rot="16200000" flipH="1">
          <a:off x="2457058" y="7816327"/>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126347</xdr:colOff>
      <xdr:row>31</xdr:row>
      <xdr:rowOff>87471</xdr:rowOff>
    </xdr:from>
    <xdr:to>
      <xdr:col>10</xdr:col>
      <xdr:colOff>221598</xdr:colOff>
      <xdr:row>32</xdr:row>
      <xdr:rowOff>186608</xdr:rowOff>
    </xdr:to>
    <xdr:cxnSp macro="">
      <xdr:nvCxnSpPr>
        <xdr:cNvPr id="3041" name="Elbow Connector 55">
          <a:extLst>
            <a:ext uri="{FF2B5EF4-FFF2-40B4-BE49-F238E27FC236}">
              <a16:creationId xmlns:a16="http://schemas.microsoft.com/office/drawing/2014/main" id="{CF565FC2-4D73-4B5D-8AE7-43B27E94D6D5}"/>
            </a:ext>
          </a:extLst>
        </xdr:cNvPr>
        <xdr:cNvCxnSpPr/>
      </xdr:nvCxnSpPr>
      <xdr:spPr>
        <a:xfrm rot="16200000" flipH="1">
          <a:off x="3088817" y="6251506"/>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145785</xdr:colOff>
      <xdr:row>31</xdr:row>
      <xdr:rowOff>97190</xdr:rowOff>
    </xdr:from>
    <xdr:to>
      <xdr:col>30</xdr:col>
      <xdr:colOff>241036</xdr:colOff>
      <xdr:row>33</xdr:row>
      <xdr:rowOff>1940</xdr:rowOff>
    </xdr:to>
    <xdr:cxnSp macro="">
      <xdr:nvCxnSpPr>
        <xdr:cNvPr id="3071" name="Elbow Connector 55">
          <a:extLst>
            <a:ext uri="{FF2B5EF4-FFF2-40B4-BE49-F238E27FC236}">
              <a16:creationId xmlns:a16="http://schemas.microsoft.com/office/drawing/2014/main" id="{02D54750-1F12-46E0-B4D8-E25D92926D3D}"/>
            </a:ext>
          </a:extLst>
        </xdr:cNvPr>
        <xdr:cNvCxnSpPr/>
      </xdr:nvCxnSpPr>
      <xdr:spPr>
        <a:xfrm rot="16200000" flipH="1">
          <a:off x="9610526" y="6416735"/>
          <a:ext cx="35184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126347</xdr:colOff>
      <xdr:row>31</xdr:row>
      <xdr:rowOff>126347</xdr:rowOff>
    </xdr:from>
    <xdr:to>
      <xdr:col>32</xdr:col>
      <xdr:colOff>221598</xdr:colOff>
      <xdr:row>33</xdr:row>
      <xdr:rowOff>31097</xdr:rowOff>
    </xdr:to>
    <xdr:cxnSp macro="">
      <xdr:nvCxnSpPr>
        <xdr:cNvPr id="3078" name="Elbow Connector 55">
          <a:extLst>
            <a:ext uri="{FF2B5EF4-FFF2-40B4-BE49-F238E27FC236}">
              <a16:creationId xmlns:a16="http://schemas.microsoft.com/office/drawing/2014/main" id="{FA321D06-3973-45B1-A819-48672D8E70E8}"/>
            </a:ext>
          </a:extLst>
        </xdr:cNvPr>
        <xdr:cNvCxnSpPr/>
      </xdr:nvCxnSpPr>
      <xdr:spPr>
        <a:xfrm rot="16200000" flipH="1">
          <a:off x="9698001" y="6290382"/>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126348</xdr:colOff>
      <xdr:row>39</xdr:row>
      <xdr:rowOff>126349</xdr:rowOff>
    </xdr:from>
    <xdr:to>
      <xdr:col>10</xdr:col>
      <xdr:colOff>221599</xdr:colOff>
      <xdr:row>41</xdr:row>
      <xdr:rowOff>31098</xdr:rowOff>
    </xdr:to>
    <xdr:cxnSp macro="">
      <xdr:nvCxnSpPr>
        <xdr:cNvPr id="3079" name="Elbow Connector 55">
          <a:extLst>
            <a:ext uri="{FF2B5EF4-FFF2-40B4-BE49-F238E27FC236}">
              <a16:creationId xmlns:a16="http://schemas.microsoft.com/office/drawing/2014/main" id="{43167463-4495-43F5-917B-740DADDC3F71}"/>
            </a:ext>
          </a:extLst>
        </xdr:cNvPr>
        <xdr:cNvCxnSpPr/>
      </xdr:nvCxnSpPr>
      <xdr:spPr>
        <a:xfrm rot="16200000" flipH="1">
          <a:off x="3088818" y="7845486"/>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145793</xdr:colOff>
      <xdr:row>23</xdr:row>
      <xdr:rowOff>68035</xdr:rowOff>
    </xdr:from>
    <xdr:to>
      <xdr:col>40</xdr:col>
      <xdr:colOff>241044</xdr:colOff>
      <xdr:row>24</xdr:row>
      <xdr:rowOff>167172</xdr:rowOff>
    </xdr:to>
    <xdr:cxnSp macro="">
      <xdr:nvCxnSpPr>
        <xdr:cNvPr id="3081" name="Elbow Connector 55">
          <a:extLst>
            <a:ext uri="{FF2B5EF4-FFF2-40B4-BE49-F238E27FC236}">
              <a16:creationId xmlns:a16="http://schemas.microsoft.com/office/drawing/2014/main" id="{F3FC129A-A8EE-413E-8623-3DEC68A2CF25}"/>
            </a:ext>
          </a:extLst>
        </xdr:cNvPr>
        <xdr:cNvCxnSpPr/>
      </xdr:nvCxnSpPr>
      <xdr:spPr>
        <a:xfrm rot="16200000" flipH="1">
          <a:off x="12069539" y="4676968"/>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155505</xdr:colOff>
      <xdr:row>23</xdr:row>
      <xdr:rowOff>58314</xdr:rowOff>
    </xdr:from>
    <xdr:to>
      <xdr:col>42</xdr:col>
      <xdr:colOff>250756</xdr:colOff>
      <xdr:row>24</xdr:row>
      <xdr:rowOff>157451</xdr:rowOff>
    </xdr:to>
    <xdr:cxnSp macro="">
      <xdr:nvCxnSpPr>
        <xdr:cNvPr id="3082" name="Elbow Connector 55">
          <a:extLst>
            <a:ext uri="{FF2B5EF4-FFF2-40B4-BE49-F238E27FC236}">
              <a16:creationId xmlns:a16="http://schemas.microsoft.com/office/drawing/2014/main" id="{23E2B2D8-8F2F-4ACF-810D-72331501EB5E}"/>
            </a:ext>
          </a:extLst>
        </xdr:cNvPr>
        <xdr:cNvCxnSpPr/>
      </xdr:nvCxnSpPr>
      <xdr:spPr>
        <a:xfrm rot="16200000" flipH="1">
          <a:off x="12672133" y="4667247"/>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145792</xdr:colOff>
      <xdr:row>23</xdr:row>
      <xdr:rowOff>77756</xdr:rowOff>
    </xdr:from>
    <xdr:to>
      <xdr:col>22</xdr:col>
      <xdr:colOff>223546</xdr:colOff>
      <xdr:row>24</xdr:row>
      <xdr:rowOff>174952</xdr:rowOff>
    </xdr:to>
    <xdr:cxnSp macro="">
      <xdr:nvCxnSpPr>
        <xdr:cNvPr id="3034" name="Elbow Connector 55">
          <a:extLst>
            <a:ext uri="{FF2B5EF4-FFF2-40B4-BE49-F238E27FC236}">
              <a16:creationId xmlns:a16="http://schemas.microsoft.com/office/drawing/2014/main" id="{4E7DBD78-86EC-4316-BDA7-1D9E7A1E10FB}"/>
            </a:ext>
          </a:extLst>
        </xdr:cNvPr>
        <xdr:cNvCxnSpPr/>
      </xdr:nvCxnSpPr>
      <xdr:spPr>
        <a:xfrm rot="16200000" flipH="1">
          <a:off x="6784132" y="4791661"/>
          <a:ext cx="349900" cy="7775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155510</xdr:colOff>
      <xdr:row>23</xdr:row>
      <xdr:rowOff>116632</xdr:rowOff>
    </xdr:from>
    <xdr:to>
      <xdr:col>24</xdr:col>
      <xdr:colOff>250761</xdr:colOff>
      <xdr:row>25</xdr:row>
      <xdr:rowOff>21382</xdr:rowOff>
    </xdr:to>
    <xdr:cxnSp macro="">
      <xdr:nvCxnSpPr>
        <xdr:cNvPr id="3080" name="Elbow Connector 55">
          <a:extLst>
            <a:ext uri="{FF2B5EF4-FFF2-40B4-BE49-F238E27FC236}">
              <a16:creationId xmlns:a16="http://schemas.microsoft.com/office/drawing/2014/main" id="{FA29D139-E7EB-442D-94CC-469C5914D17D}"/>
            </a:ext>
          </a:extLst>
        </xdr:cNvPr>
        <xdr:cNvCxnSpPr/>
      </xdr:nvCxnSpPr>
      <xdr:spPr>
        <a:xfrm rot="16200000" flipH="1">
          <a:off x="7423669" y="4822759"/>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184673</xdr:colOff>
      <xdr:row>31</xdr:row>
      <xdr:rowOff>77754</xdr:rowOff>
    </xdr:from>
    <xdr:to>
      <xdr:col>14</xdr:col>
      <xdr:colOff>279924</xdr:colOff>
      <xdr:row>32</xdr:row>
      <xdr:rowOff>176891</xdr:rowOff>
    </xdr:to>
    <xdr:cxnSp macro="">
      <xdr:nvCxnSpPr>
        <xdr:cNvPr id="3097" name="Elbow Connector 55">
          <a:extLst>
            <a:ext uri="{FF2B5EF4-FFF2-40B4-BE49-F238E27FC236}">
              <a16:creationId xmlns:a16="http://schemas.microsoft.com/office/drawing/2014/main" id="{18F628D6-E7DC-46B4-A7A9-F27858962821}"/>
            </a:ext>
          </a:extLst>
        </xdr:cNvPr>
        <xdr:cNvCxnSpPr/>
      </xdr:nvCxnSpPr>
      <xdr:spPr>
        <a:xfrm rot="16200000" flipH="1">
          <a:off x="4540971" y="6254333"/>
          <a:ext cx="353876" cy="95251"/>
        </a:xfrm>
        <a:prstGeom prst="bentConnector3">
          <a:avLst>
            <a:gd name="adj1" fmla="val 56818"/>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145795</xdr:colOff>
      <xdr:row>39</xdr:row>
      <xdr:rowOff>58314</xdr:rowOff>
    </xdr:from>
    <xdr:to>
      <xdr:col>12</xdr:col>
      <xdr:colOff>241046</xdr:colOff>
      <xdr:row>40</xdr:row>
      <xdr:rowOff>157451</xdr:rowOff>
    </xdr:to>
    <xdr:cxnSp macro="">
      <xdr:nvCxnSpPr>
        <xdr:cNvPr id="3099" name="Elbow Connector 55">
          <a:extLst>
            <a:ext uri="{FF2B5EF4-FFF2-40B4-BE49-F238E27FC236}">
              <a16:creationId xmlns:a16="http://schemas.microsoft.com/office/drawing/2014/main" id="{1A24C430-A724-4D45-9B5D-839A20C4643F}"/>
            </a:ext>
          </a:extLst>
        </xdr:cNvPr>
        <xdr:cNvCxnSpPr/>
      </xdr:nvCxnSpPr>
      <xdr:spPr>
        <a:xfrm rot="16200000" flipH="1">
          <a:off x="3681709" y="7991277"/>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165231</xdr:colOff>
      <xdr:row>39</xdr:row>
      <xdr:rowOff>68033</xdr:rowOff>
    </xdr:from>
    <xdr:to>
      <xdr:col>14</xdr:col>
      <xdr:colOff>260482</xdr:colOff>
      <xdr:row>40</xdr:row>
      <xdr:rowOff>167170</xdr:rowOff>
    </xdr:to>
    <xdr:cxnSp macro="">
      <xdr:nvCxnSpPr>
        <xdr:cNvPr id="3100" name="Elbow Connector 55">
          <a:extLst>
            <a:ext uri="{FF2B5EF4-FFF2-40B4-BE49-F238E27FC236}">
              <a16:creationId xmlns:a16="http://schemas.microsoft.com/office/drawing/2014/main" id="{C43DA68F-C29E-46EA-ACB6-5D550A216CDB}"/>
            </a:ext>
          </a:extLst>
        </xdr:cNvPr>
        <xdr:cNvCxnSpPr/>
      </xdr:nvCxnSpPr>
      <xdr:spPr>
        <a:xfrm rot="16200000" flipH="1">
          <a:off x="4323186" y="8000996"/>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126356</xdr:colOff>
      <xdr:row>39</xdr:row>
      <xdr:rowOff>77757</xdr:rowOff>
    </xdr:from>
    <xdr:to>
      <xdr:col>6</xdr:col>
      <xdr:colOff>223546</xdr:colOff>
      <xdr:row>40</xdr:row>
      <xdr:rowOff>184668</xdr:rowOff>
    </xdr:to>
    <xdr:cxnSp macro="">
      <xdr:nvCxnSpPr>
        <xdr:cNvPr id="3101" name="Elbow Connector 55">
          <a:extLst>
            <a:ext uri="{FF2B5EF4-FFF2-40B4-BE49-F238E27FC236}">
              <a16:creationId xmlns:a16="http://schemas.microsoft.com/office/drawing/2014/main" id="{A1EBB067-17D5-4C89-863B-077A2584D1C7}"/>
            </a:ext>
          </a:extLst>
        </xdr:cNvPr>
        <xdr:cNvCxnSpPr/>
      </xdr:nvCxnSpPr>
      <xdr:spPr>
        <a:xfrm rot="16200000" flipH="1">
          <a:off x="1764072" y="8013638"/>
          <a:ext cx="35961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116628</xdr:colOff>
      <xdr:row>31</xdr:row>
      <xdr:rowOff>38876</xdr:rowOff>
    </xdr:from>
    <xdr:to>
      <xdr:col>16</xdr:col>
      <xdr:colOff>211879</xdr:colOff>
      <xdr:row>32</xdr:row>
      <xdr:rowOff>138013</xdr:rowOff>
    </xdr:to>
    <xdr:cxnSp macro="">
      <xdr:nvCxnSpPr>
        <xdr:cNvPr id="3086" name="Elbow Connector 55">
          <a:extLst>
            <a:ext uri="{FF2B5EF4-FFF2-40B4-BE49-F238E27FC236}">
              <a16:creationId xmlns:a16="http://schemas.microsoft.com/office/drawing/2014/main" id="{2A29B838-0742-4CCC-B671-D1F86673E62F}"/>
            </a:ext>
          </a:extLst>
        </xdr:cNvPr>
        <xdr:cNvCxnSpPr/>
      </xdr:nvCxnSpPr>
      <xdr:spPr>
        <a:xfrm rot="16200000" flipH="1">
          <a:off x="4896624" y="6358421"/>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145785</xdr:colOff>
      <xdr:row>31</xdr:row>
      <xdr:rowOff>38876</xdr:rowOff>
    </xdr:from>
    <xdr:to>
      <xdr:col>20</xdr:col>
      <xdr:colOff>241036</xdr:colOff>
      <xdr:row>32</xdr:row>
      <xdr:rowOff>138013</xdr:rowOff>
    </xdr:to>
    <xdr:cxnSp macro="">
      <xdr:nvCxnSpPr>
        <xdr:cNvPr id="3089" name="Elbow Connector 55">
          <a:extLst>
            <a:ext uri="{FF2B5EF4-FFF2-40B4-BE49-F238E27FC236}">
              <a16:creationId xmlns:a16="http://schemas.microsoft.com/office/drawing/2014/main" id="{AF28924B-A856-4E92-90CF-69AD1609908E}"/>
            </a:ext>
          </a:extLst>
        </xdr:cNvPr>
        <xdr:cNvCxnSpPr/>
      </xdr:nvCxnSpPr>
      <xdr:spPr>
        <a:xfrm rot="16200000" flipH="1">
          <a:off x="6169862" y="6358421"/>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145786</xdr:colOff>
      <xdr:row>31</xdr:row>
      <xdr:rowOff>87471</xdr:rowOff>
    </xdr:from>
    <xdr:to>
      <xdr:col>26</xdr:col>
      <xdr:colOff>241037</xdr:colOff>
      <xdr:row>32</xdr:row>
      <xdr:rowOff>186608</xdr:rowOff>
    </xdr:to>
    <xdr:cxnSp macro="">
      <xdr:nvCxnSpPr>
        <xdr:cNvPr id="3091" name="Elbow Connector 55">
          <a:extLst>
            <a:ext uri="{FF2B5EF4-FFF2-40B4-BE49-F238E27FC236}">
              <a16:creationId xmlns:a16="http://schemas.microsoft.com/office/drawing/2014/main" id="{DB986407-9D2E-4C3C-9F47-D72FD7343DC4}"/>
            </a:ext>
          </a:extLst>
        </xdr:cNvPr>
        <xdr:cNvCxnSpPr/>
      </xdr:nvCxnSpPr>
      <xdr:spPr>
        <a:xfrm rot="16200000" flipH="1">
          <a:off x="8035986" y="6407016"/>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155506</xdr:colOff>
      <xdr:row>31</xdr:row>
      <xdr:rowOff>87471</xdr:rowOff>
    </xdr:from>
    <xdr:to>
      <xdr:col>28</xdr:col>
      <xdr:colOff>250757</xdr:colOff>
      <xdr:row>32</xdr:row>
      <xdr:rowOff>186608</xdr:rowOff>
    </xdr:to>
    <xdr:cxnSp macro="">
      <xdr:nvCxnSpPr>
        <xdr:cNvPr id="3092" name="Elbow Connector 55">
          <a:extLst>
            <a:ext uri="{FF2B5EF4-FFF2-40B4-BE49-F238E27FC236}">
              <a16:creationId xmlns:a16="http://schemas.microsoft.com/office/drawing/2014/main" id="{2D4B4509-F890-4FEE-966D-CCC1292D6F2E}"/>
            </a:ext>
          </a:extLst>
        </xdr:cNvPr>
        <xdr:cNvCxnSpPr/>
      </xdr:nvCxnSpPr>
      <xdr:spPr>
        <a:xfrm rot="16200000" flipH="1">
          <a:off x="8726063" y="6407016"/>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155505</xdr:colOff>
      <xdr:row>31</xdr:row>
      <xdr:rowOff>97190</xdr:rowOff>
    </xdr:from>
    <xdr:to>
      <xdr:col>36</xdr:col>
      <xdr:colOff>250756</xdr:colOff>
      <xdr:row>33</xdr:row>
      <xdr:rowOff>1939</xdr:rowOff>
    </xdr:to>
    <xdr:cxnSp macro="">
      <xdr:nvCxnSpPr>
        <xdr:cNvPr id="3093" name="Elbow Connector 55">
          <a:extLst>
            <a:ext uri="{FF2B5EF4-FFF2-40B4-BE49-F238E27FC236}">
              <a16:creationId xmlns:a16="http://schemas.microsoft.com/office/drawing/2014/main" id="{35E5EC13-20A3-4A37-AAD9-30B02685FF3C}"/>
            </a:ext>
          </a:extLst>
        </xdr:cNvPr>
        <xdr:cNvCxnSpPr/>
      </xdr:nvCxnSpPr>
      <xdr:spPr>
        <a:xfrm rot="16200000" flipH="1">
          <a:off x="11243383" y="6416735"/>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126347</xdr:colOff>
      <xdr:row>31</xdr:row>
      <xdr:rowOff>48595</xdr:rowOff>
    </xdr:from>
    <xdr:to>
      <xdr:col>40</xdr:col>
      <xdr:colOff>221598</xdr:colOff>
      <xdr:row>32</xdr:row>
      <xdr:rowOff>147732</xdr:rowOff>
    </xdr:to>
    <xdr:cxnSp macro="">
      <xdr:nvCxnSpPr>
        <xdr:cNvPr id="3094" name="Elbow Connector 55">
          <a:extLst>
            <a:ext uri="{FF2B5EF4-FFF2-40B4-BE49-F238E27FC236}">
              <a16:creationId xmlns:a16="http://schemas.microsoft.com/office/drawing/2014/main" id="{FD210ECA-7567-433B-9005-7F53915A9B00}"/>
            </a:ext>
          </a:extLst>
        </xdr:cNvPr>
        <xdr:cNvCxnSpPr/>
      </xdr:nvCxnSpPr>
      <xdr:spPr>
        <a:xfrm rot="16200000" flipH="1">
          <a:off x="12458307" y="6368140"/>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116628</xdr:colOff>
      <xdr:row>23</xdr:row>
      <xdr:rowOff>58315</xdr:rowOff>
    </xdr:from>
    <xdr:to>
      <xdr:col>16</xdr:col>
      <xdr:colOff>211879</xdr:colOff>
      <xdr:row>24</xdr:row>
      <xdr:rowOff>157452</xdr:rowOff>
    </xdr:to>
    <xdr:cxnSp macro="">
      <xdr:nvCxnSpPr>
        <xdr:cNvPr id="3095" name="Elbow Connector 55">
          <a:extLst>
            <a:ext uri="{FF2B5EF4-FFF2-40B4-BE49-F238E27FC236}">
              <a16:creationId xmlns:a16="http://schemas.microsoft.com/office/drawing/2014/main" id="{F7C1002E-F911-49A0-92F1-54D9580FECAC}"/>
            </a:ext>
          </a:extLst>
        </xdr:cNvPr>
        <xdr:cNvCxnSpPr/>
      </xdr:nvCxnSpPr>
      <xdr:spPr>
        <a:xfrm rot="16200000" flipH="1">
          <a:off x="4896624" y="476444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126349</xdr:colOff>
      <xdr:row>23</xdr:row>
      <xdr:rowOff>58315</xdr:rowOff>
    </xdr:from>
    <xdr:to>
      <xdr:col>36</xdr:col>
      <xdr:colOff>221600</xdr:colOff>
      <xdr:row>24</xdr:row>
      <xdr:rowOff>157452</xdr:rowOff>
    </xdr:to>
    <xdr:cxnSp macro="">
      <xdr:nvCxnSpPr>
        <xdr:cNvPr id="3096" name="Elbow Connector 55">
          <a:extLst>
            <a:ext uri="{FF2B5EF4-FFF2-40B4-BE49-F238E27FC236}">
              <a16:creationId xmlns:a16="http://schemas.microsoft.com/office/drawing/2014/main" id="{7A3D2B4E-28FE-4571-BB31-1F52AA665A12}"/>
            </a:ext>
          </a:extLst>
        </xdr:cNvPr>
        <xdr:cNvCxnSpPr/>
      </xdr:nvCxnSpPr>
      <xdr:spPr>
        <a:xfrm rot="16200000" flipH="1">
          <a:off x="11214227" y="476444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145790</xdr:colOff>
      <xdr:row>23</xdr:row>
      <xdr:rowOff>48595</xdr:rowOff>
    </xdr:from>
    <xdr:to>
      <xdr:col>32</xdr:col>
      <xdr:colOff>241041</xdr:colOff>
      <xdr:row>24</xdr:row>
      <xdr:rowOff>147732</xdr:rowOff>
    </xdr:to>
    <xdr:cxnSp macro="">
      <xdr:nvCxnSpPr>
        <xdr:cNvPr id="3098" name="Elbow Connector 55">
          <a:extLst>
            <a:ext uri="{FF2B5EF4-FFF2-40B4-BE49-F238E27FC236}">
              <a16:creationId xmlns:a16="http://schemas.microsoft.com/office/drawing/2014/main" id="{E9C2BF15-FA82-4853-B66D-AF62EB552947}"/>
            </a:ext>
          </a:extLst>
        </xdr:cNvPr>
        <xdr:cNvCxnSpPr/>
      </xdr:nvCxnSpPr>
      <xdr:spPr>
        <a:xfrm rot="16200000" flipH="1">
          <a:off x="9989587" y="475472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136067</xdr:colOff>
      <xdr:row>23</xdr:row>
      <xdr:rowOff>48595</xdr:rowOff>
    </xdr:from>
    <xdr:to>
      <xdr:col>34</xdr:col>
      <xdr:colOff>231318</xdr:colOff>
      <xdr:row>24</xdr:row>
      <xdr:rowOff>147732</xdr:rowOff>
    </xdr:to>
    <xdr:cxnSp macro="">
      <xdr:nvCxnSpPr>
        <xdr:cNvPr id="3102" name="Elbow Connector 55">
          <a:extLst>
            <a:ext uri="{FF2B5EF4-FFF2-40B4-BE49-F238E27FC236}">
              <a16:creationId xmlns:a16="http://schemas.microsoft.com/office/drawing/2014/main" id="{E6C7B029-D1CA-4078-8700-28BC479D627E}"/>
            </a:ext>
          </a:extLst>
        </xdr:cNvPr>
        <xdr:cNvCxnSpPr/>
      </xdr:nvCxnSpPr>
      <xdr:spPr>
        <a:xfrm rot="16200000" flipH="1">
          <a:off x="10601905" y="475472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145785</xdr:colOff>
      <xdr:row>47</xdr:row>
      <xdr:rowOff>38876</xdr:rowOff>
    </xdr:from>
    <xdr:to>
      <xdr:col>42</xdr:col>
      <xdr:colOff>241036</xdr:colOff>
      <xdr:row>48</xdr:row>
      <xdr:rowOff>129984</xdr:rowOff>
    </xdr:to>
    <xdr:cxnSp macro="">
      <xdr:nvCxnSpPr>
        <xdr:cNvPr id="3103" name="Elbow Connector 55">
          <a:extLst>
            <a:ext uri="{FF2B5EF4-FFF2-40B4-BE49-F238E27FC236}">
              <a16:creationId xmlns:a16="http://schemas.microsoft.com/office/drawing/2014/main" id="{1FFF3A3D-8D06-425B-AAAA-2EA846AC27BC}"/>
            </a:ext>
          </a:extLst>
        </xdr:cNvPr>
        <xdr:cNvCxnSpPr/>
      </xdr:nvCxnSpPr>
      <xdr:spPr>
        <a:xfrm rot="16200000" flipH="1">
          <a:off x="13103801" y="9581243"/>
          <a:ext cx="34381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136066</xdr:colOff>
      <xdr:row>47</xdr:row>
      <xdr:rowOff>38876</xdr:rowOff>
    </xdr:from>
    <xdr:to>
      <xdr:col>44</xdr:col>
      <xdr:colOff>231317</xdr:colOff>
      <xdr:row>48</xdr:row>
      <xdr:rowOff>129984</xdr:rowOff>
    </xdr:to>
    <xdr:cxnSp macro="">
      <xdr:nvCxnSpPr>
        <xdr:cNvPr id="3104" name="Elbow Connector 55">
          <a:extLst>
            <a:ext uri="{FF2B5EF4-FFF2-40B4-BE49-F238E27FC236}">
              <a16:creationId xmlns:a16="http://schemas.microsoft.com/office/drawing/2014/main" id="{55B9CEA6-1F61-45F8-9A98-96416FD3ED1A}"/>
            </a:ext>
          </a:extLst>
        </xdr:cNvPr>
        <xdr:cNvCxnSpPr/>
      </xdr:nvCxnSpPr>
      <xdr:spPr>
        <a:xfrm rot="16200000" flipH="1">
          <a:off x="13832755" y="9581243"/>
          <a:ext cx="34381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126347</xdr:colOff>
      <xdr:row>55</xdr:row>
      <xdr:rowOff>38876</xdr:rowOff>
    </xdr:from>
    <xdr:to>
      <xdr:col>2</xdr:col>
      <xdr:colOff>221598</xdr:colOff>
      <xdr:row>56</xdr:row>
      <xdr:rowOff>129984</xdr:rowOff>
    </xdr:to>
    <xdr:cxnSp macro="">
      <xdr:nvCxnSpPr>
        <xdr:cNvPr id="3105" name="Elbow Connector 55">
          <a:extLst>
            <a:ext uri="{FF2B5EF4-FFF2-40B4-BE49-F238E27FC236}">
              <a16:creationId xmlns:a16="http://schemas.microsoft.com/office/drawing/2014/main" id="{D0345C01-434E-4037-80D4-39551AA270BE}"/>
            </a:ext>
          </a:extLst>
        </xdr:cNvPr>
        <xdr:cNvCxnSpPr/>
      </xdr:nvCxnSpPr>
      <xdr:spPr>
        <a:xfrm rot="16200000" flipH="1">
          <a:off x="526914" y="11194661"/>
          <a:ext cx="34381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145791</xdr:colOff>
      <xdr:row>55</xdr:row>
      <xdr:rowOff>77752</xdr:rowOff>
    </xdr:from>
    <xdr:to>
      <xdr:col>6</xdr:col>
      <xdr:colOff>241042</xdr:colOff>
      <xdr:row>56</xdr:row>
      <xdr:rowOff>168860</xdr:rowOff>
    </xdr:to>
    <xdr:cxnSp macro="">
      <xdr:nvCxnSpPr>
        <xdr:cNvPr id="3106" name="Elbow Connector 55">
          <a:extLst>
            <a:ext uri="{FF2B5EF4-FFF2-40B4-BE49-F238E27FC236}">
              <a16:creationId xmlns:a16="http://schemas.microsoft.com/office/drawing/2014/main" id="{BB11E20E-8D45-48B0-B617-07217F51B4E2}"/>
            </a:ext>
          </a:extLst>
        </xdr:cNvPr>
        <xdr:cNvCxnSpPr/>
      </xdr:nvCxnSpPr>
      <xdr:spPr>
        <a:xfrm rot="16200000" flipH="1">
          <a:off x="1790440" y="11233537"/>
          <a:ext cx="34381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116628</xdr:colOff>
      <xdr:row>55</xdr:row>
      <xdr:rowOff>38876</xdr:rowOff>
    </xdr:from>
    <xdr:to>
      <xdr:col>12</xdr:col>
      <xdr:colOff>211879</xdr:colOff>
      <xdr:row>56</xdr:row>
      <xdr:rowOff>129983</xdr:rowOff>
    </xdr:to>
    <xdr:cxnSp macro="">
      <xdr:nvCxnSpPr>
        <xdr:cNvPr id="3107" name="Elbow Connector 55">
          <a:extLst>
            <a:ext uri="{FF2B5EF4-FFF2-40B4-BE49-F238E27FC236}">
              <a16:creationId xmlns:a16="http://schemas.microsoft.com/office/drawing/2014/main" id="{EFF454D0-E625-4397-8E4E-B3A8C4794212}"/>
            </a:ext>
          </a:extLst>
        </xdr:cNvPr>
        <xdr:cNvCxnSpPr/>
      </xdr:nvCxnSpPr>
      <xdr:spPr>
        <a:xfrm rot="16200000" flipH="1">
          <a:off x="3656557" y="11194661"/>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116630</xdr:colOff>
      <xdr:row>55</xdr:row>
      <xdr:rowOff>48595</xdr:rowOff>
    </xdr:from>
    <xdr:to>
      <xdr:col>16</xdr:col>
      <xdr:colOff>211881</xdr:colOff>
      <xdr:row>56</xdr:row>
      <xdr:rowOff>139702</xdr:rowOff>
    </xdr:to>
    <xdr:cxnSp macro="">
      <xdr:nvCxnSpPr>
        <xdr:cNvPr id="3108" name="Elbow Connector 55">
          <a:extLst>
            <a:ext uri="{FF2B5EF4-FFF2-40B4-BE49-F238E27FC236}">
              <a16:creationId xmlns:a16="http://schemas.microsoft.com/office/drawing/2014/main" id="{11AEBB84-7C8C-4A91-B442-34A10DE62686}"/>
            </a:ext>
          </a:extLst>
        </xdr:cNvPr>
        <xdr:cNvCxnSpPr/>
      </xdr:nvCxnSpPr>
      <xdr:spPr>
        <a:xfrm rot="16200000" flipH="1">
          <a:off x="4900641" y="11204380"/>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126349</xdr:colOff>
      <xdr:row>55</xdr:row>
      <xdr:rowOff>58315</xdr:rowOff>
    </xdr:from>
    <xdr:to>
      <xdr:col>10</xdr:col>
      <xdr:colOff>221600</xdr:colOff>
      <xdr:row>56</xdr:row>
      <xdr:rowOff>149422</xdr:rowOff>
    </xdr:to>
    <xdr:cxnSp macro="">
      <xdr:nvCxnSpPr>
        <xdr:cNvPr id="3109" name="Elbow Connector 55">
          <a:extLst>
            <a:ext uri="{FF2B5EF4-FFF2-40B4-BE49-F238E27FC236}">
              <a16:creationId xmlns:a16="http://schemas.microsoft.com/office/drawing/2014/main" id="{1774A601-FDE2-4EDC-9C27-12F6AEA422FD}"/>
            </a:ext>
          </a:extLst>
        </xdr:cNvPr>
        <xdr:cNvCxnSpPr/>
      </xdr:nvCxnSpPr>
      <xdr:spPr>
        <a:xfrm rot="16200000" flipH="1">
          <a:off x="3044237" y="11214100"/>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116628</xdr:colOff>
      <xdr:row>55</xdr:row>
      <xdr:rowOff>77754</xdr:rowOff>
    </xdr:from>
    <xdr:to>
      <xdr:col>8</xdr:col>
      <xdr:colOff>211879</xdr:colOff>
      <xdr:row>56</xdr:row>
      <xdr:rowOff>168861</xdr:rowOff>
    </xdr:to>
    <xdr:cxnSp macro="">
      <xdr:nvCxnSpPr>
        <xdr:cNvPr id="3110" name="Elbow Connector 55">
          <a:extLst>
            <a:ext uri="{FF2B5EF4-FFF2-40B4-BE49-F238E27FC236}">
              <a16:creationId xmlns:a16="http://schemas.microsoft.com/office/drawing/2014/main" id="{A94ED1BB-8C7A-4DF4-8239-A5ABAF625D76}"/>
            </a:ext>
          </a:extLst>
        </xdr:cNvPr>
        <xdr:cNvCxnSpPr/>
      </xdr:nvCxnSpPr>
      <xdr:spPr>
        <a:xfrm rot="16200000" flipH="1">
          <a:off x="2412476" y="11233539"/>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126347</xdr:colOff>
      <xdr:row>55</xdr:row>
      <xdr:rowOff>38876</xdr:rowOff>
    </xdr:from>
    <xdr:to>
      <xdr:col>4</xdr:col>
      <xdr:colOff>221598</xdr:colOff>
      <xdr:row>56</xdr:row>
      <xdr:rowOff>129983</xdr:rowOff>
    </xdr:to>
    <xdr:cxnSp macro="">
      <xdr:nvCxnSpPr>
        <xdr:cNvPr id="3111" name="Elbow Connector 55">
          <a:extLst>
            <a:ext uri="{FF2B5EF4-FFF2-40B4-BE49-F238E27FC236}">
              <a16:creationId xmlns:a16="http://schemas.microsoft.com/office/drawing/2014/main" id="{7BB830AE-D6C1-4411-BE88-D7546C9AEB5C}"/>
            </a:ext>
          </a:extLst>
        </xdr:cNvPr>
        <xdr:cNvCxnSpPr/>
      </xdr:nvCxnSpPr>
      <xdr:spPr>
        <a:xfrm rot="16200000" flipH="1">
          <a:off x="1148955" y="11194661"/>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136068</xdr:colOff>
      <xdr:row>71</xdr:row>
      <xdr:rowOff>38876</xdr:rowOff>
    </xdr:from>
    <xdr:to>
      <xdr:col>4</xdr:col>
      <xdr:colOff>231319</xdr:colOff>
      <xdr:row>72</xdr:row>
      <xdr:rowOff>129983</xdr:rowOff>
    </xdr:to>
    <xdr:cxnSp macro="">
      <xdr:nvCxnSpPr>
        <xdr:cNvPr id="3112" name="Elbow Connector 55">
          <a:extLst>
            <a:ext uri="{FF2B5EF4-FFF2-40B4-BE49-F238E27FC236}">
              <a16:creationId xmlns:a16="http://schemas.microsoft.com/office/drawing/2014/main" id="{8102BBC2-4A3B-444B-8CEB-5C5F7F2E00C6}"/>
            </a:ext>
          </a:extLst>
        </xdr:cNvPr>
        <xdr:cNvCxnSpPr/>
      </xdr:nvCxnSpPr>
      <xdr:spPr>
        <a:xfrm rot="16200000" flipH="1">
          <a:off x="1158676" y="14421498"/>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145790</xdr:colOff>
      <xdr:row>71</xdr:row>
      <xdr:rowOff>48595</xdr:rowOff>
    </xdr:from>
    <xdr:to>
      <xdr:col>36</xdr:col>
      <xdr:colOff>241041</xdr:colOff>
      <xdr:row>72</xdr:row>
      <xdr:rowOff>139702</xdr:rowOff>
    </xdr:to>
    <xdr:cxnSp macro="">
      <xdr:nvCxnSpPr>
        <xdr:cNvPr id="3113" name="Elbow Connector 55">
          <a:extLst>
            <a:ext uri="{FF2B5EF4-FFF2-40B4-BE49-F238E27FC236}">
              <a16:creationId xmlns:a16="http://schemas.microsoft.com/office/drawing/2014/main" id="{A301004D-8B18-4615-99A1-DE255EDF3F7D}"/>
            </a:ext>
          </a:extLst>
        </xdr:cNvPr>
        <xdr:cNvCxnSpPr/>
      </xdr:nvCxnSpPr>
      <xdr:spPr>
        <a:xfrm rot="16200000" flipH="1">
          <a:off x="11237683" y="14431217"/>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155510</xdr:colOff>
      <xdr:row>63</xdr:row>
      <xdr:rowOff>48595</xdr:rowOff>
    </xdr:from>
    <xdr:to>
      <xdr:col>38</xdr:col>
      <xdr:colOff>250761</xdr:colOff>
      <xdr:row>64</xdr:row>
      <xdr:rowOff>147731</xdr:rowOff>
    </xdr:to>
    <xdr:cxnSp macro="">
      <xdr:nvCxnSpPr>
        <xdr:cNvPr id="3114" name="Elbow Connector 55">
          <a:extLst>
            <a:ext uri="{FF2B5EF4-FFF2-40B4-BE49-F238E27FC236}">
              <a16:creationId xmlns:a16="http://schemas.microsoft.com/office/drawing/2014/main" id="{247C84EC-F2CB-4C53-B89E-62B332429399}"/>
            </a:ext>
          </a:extLst>
        </xdr:cNvPr>
        <xdr:cNvCxnSpPr/>
      </xdr:nvCxnSpPr>
      <xdr:spPr>
        <a:xfrm rot="16200000" flipH="1">
          <a:off x="11865429" y="128218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145785</xdr:colOff>
      <xdr:row>63</xdr:row>
      <xdr:rowOff>48595</xdr:rowOff>
    </xdr:from>
    <xdr:to>
      <xdr:col>40</xdr:col>
      <xdr:colOff>241036</xdr:colOff>
      <xdr:row>64</xdr:row>
      <xdr:rowOff>147731</xdr:rowOff>
    </xdr:to>
    <xdr:cxnSp macro="">
      <xdr:nvCxnSpPr>
        <xdr:cNvPr id="3115" name="Elbow Connector 55">
          <a:extLst>
            <a:ext uri="{FF2B5EF4-FFF2-40B4-BE49-F238E27FC236}">
              <a16:creationId xmlns:a16="http://schemas.microsoft.com/office/drawing/2014/main" id="{AF9D5302-45F4-45F2-B04B-3364B902065F}"/>
            </a:ext>
          </a:extLst>
        </xdr:cNvPr>
        <xdr:cNvCxnSpPr/>
      </xdr:nvCxnSpPr>
      <xdr:spPr>
        <a:xfrm rot="16200000" flipH="1">
          <a:off x="12477745" y="128218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145787</xdr:colOff>
      <xdr:row>63</xdr:row>
      <xdr:rowOff>77753</xdr:rowOff>
    </xdr:from>
    <xdr:to>
      <xdr:col>42</xdr:col>
      <xdr:colOff>241038</xdr:colOff>
      <xdr:row>64</xdr:row>
      <xdr:rowOff>176889</xdr:rowOff>
    </xdr:to>
    <xdr:cxnSp macro="">
      <xdr:nvCxnSpPr>
        <xdr:cNvPr id="3116" name="Elbow Connector 55">
          <a:extLst>
            <a:ext uri="{FF2B5EF4-FFF2-40B4-BE49-F238E27FC236}">
              <a16:creationId xmlns:a16="http://schemas.microsoft.com/office/drawing/2014/main" id="{3FF0A8A8-C053-4004-BBED-55AE3629B8FE}"/>
            </a:ext>
          </a:extLst>
        </xdr:cNvPr>
        <xdr:cNvCxnSpPr/>
      </xdr:nvCxnSpPr>
      <xdr:spPr>
        <a:xfrm rot="16200000" flipH="1">
          <a:off x="13099788" y="12850971"/>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145786</xdr:colOff>
      <xdr:row>63</xdr:row>
      <xdr:rowOff>126351</xdr:rowOff>
    </xdr:from>
    <xdr:to>
      <xdr:col>44</xdr:col>
      <xdr:colOff>241037</xdr:colOff>
      <xdr:row>65</xdr:row>
      <xdr:rowOff>31100</xdr:rowOff>
    </xdr:to>
    <xdr:cxnSp macro="">
      <xdr:nvCxnSpPr>
        <xdr:cNvPr id="3117" name="Elbow Connector 55">
          <a:extLst>
            <a:ext uri="{FF2B5EF4-FFF2-40B4-BE49-F238E27FC236}">
              <a16:creationId xmlns:a16="http://schemas.microsoft.com/office/drawing/2014/main" id="{15FE2938-B520-4E2D-89C7-8514FF8F2777}"/>
            </a:ext>
          </a:extLst>
        </xdr:cNvPr>
        <xdr:cNvCxnSpPr/>
      </xdr:nvCxnSpPr>
      <xdr:spPr>
        <a:xfrm rot="16200000" flipH="1">
          <a:off x="13838460" y="12899569"/>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106909</xdr:colOff>
      <xdr:row>71</xdr:row>
      <xdr:rowOff>68033</xdr:rowOff>
    </xdr:from>
    <xdr:to>
      <xdr:col>2</xdr:col>
      <xdr:colOff>202160</xdr:colOff>
      <xdr:row>72</xdr:row>
      <xdr:rowOff>167170</xdr:rowOff>
    </xdr:to>
    <xdr:cxnSp macro="">
      <xdr:nvCxnSpPr>
        <xdr:cNvPr id="3118" name="Elbow Connector 55">
          <a:extLst>
            <a:ext uri="{FF2B5EF4-FFF2-40B4-BE49-F238E27FC236}">
              <a16:creationId xmlns:a16="http://schemas.microsoft.com/office/drawing/2014/main" id="{13738EFE-47A7-4201-8187-EFDFFADDAE1D}"/>
            </a:ext>
          </a:extLst>
        </xdr:cNvPr>
        <xdr:cNvCxnSpPr/>
      </xdr:nvCxnSpPr>
      <xdr:spPr>
        <a:xfrm rot="16200000" flipH="1">
          <a:off x="503461" y="14454670"/>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116629</xdr:colOff>
      <xdr:row>71</xdr:row>
      <xdr:rowOff>38876</xdr:rowOff>
    </xdr:from>
    <xdr:to>
      <xdr:col>10</xdr:col>
      <xdr:colOff>211880</xdr:colOff>
      <xdr:row>72</xdr:row>
      <xdr:rowOff>138013</xdr:rowOff>
    </xdr:to>
    <xdr:cxnSp macro="">
      <xdr:nvCxnSpPr>
        <xdr:cNvPr id="3119" name="Elbow Connector 55">
          <a:extLst>
            <a:ext uri="{FF2B5EF4-FFF2-40B4-BE49-F238E27FC236}">
              <a16:creationId xmlns:a16="http://schemas.microsoft.com/office/drawing/2014/main" id="{82289A77-BA46-498D-8430-6605E604C760}"/>
            </a:ext>
          </a:extLst>
        </xdr:cNvPr>
        <xdr:cNvCxnSpPr/>
      </xdr:nvCxnSpPr>
      <xdr:spPr>
        <a:xfrm rot="16200000" flipH="1">
          <a:off x="3030502" y="144255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126347</xdr:colOff>
      <xdr:row>71</xdr:row>
      <xdr:rowOff>48595</xdr:rowOff>
    </xdr:from>
    <xdr:to>
      <xdr:col>14</xdr:col>
      <xdr:colOff>221598</xdr:colOff>
      <xdr:row>72</xdr:row>
      <xdr:rowOff>147732</xdr:rowOff>
    </xdr:to>
    <xdr:cxnSp macro="">
      <xdr:nvCxnSpPr>
        <xdr:cNvPr id="3087" name="Elbow Connector 55">
          <a:extLst>
            <a:ext uri="{FF2B5EF4-FFF2-40B4-BE49-F238E27FC236}">
              <a16:creationId xmlns:a16="http://schemas.microsoft.com/office/drawing/2014/main" id="{77E08341-B2B9-4A6E-BE46-3E959D9EBCB0}"/>
            </a:ext>
          </a:extLst>
        </xdr:cNvPr>
        <xdr:cNvCxnSpPr/>
      </xdr:nvCxnSpPr>
      <xdr:spPr>
        <a:xfrm rot="16200000" flipH="1">
          <a:off x="4284302" y="1443523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145793</xdr:colOff>
      <xdr:row>71</xdr:row>
      <xdr:rowOff>48595</xdr:rowOff>
    </xdr:from>
    <xdr:to>
      <xdr:col>16</xdr:col>
      <xdr:colOff>241044</xdr:colOff>
      <xdr:row>72</xdr:row>
      <xdr:rowOff>147732</xdr:rowOff>
    </xdr:to>
    <xdr:cxnSp macro="">
      <xdr:nvCxnSpPr>
        <xdr:cNvPr id="3120" name="Elbow Connector 55">
          <a:extLst>
            <a:ext uri="{FF2B5EF4-FFF2-40B4-BE49-F238E27FC236}">
              <a16:creationId xmlns:a16="http://schemas.microsoft.com/office/drawing/2014/main" id="{F110F543-C4AA-448C-B5C7-B70AB4280EE3}"/>
            </a:ext>
          </a:extLst>
        </xdr:cNvPr>
        <xdr:cNvCxnSpPr/>
      </xdr:nvCxnSpPr>
      <xdr:spPr>
        <a:xfrm rot="16200000" flipH="1">
          <a:off x="4925789" y="1443523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145787</xdr:colOff>
      <xdr:row>71</xdr:row>
      <xdr:rowOff>38876</xdr:rowOff>
    </xdr:from>
    <xdr:to>
      <xdr:col>18</xdr:col>
      <xdr:colOff>241038</xdr:colOff>
      <xdr:row>72</xdr:row>
      <xdr:rowOff>138013</xdr:rowOff>
    </xdr:to>
    <xdr:cxnSp macro="">
      <xdr:nvCxnSpPr>
        <xdr:cNvPr id="3121" name="Elbow Connector 55">
          <a:extLst>
            <a:ext uri="{FF2B5EF4-FFF2-40B4-BE49-F238E27FC236}">
              <a16:creationId xmlns:a16="http://schemas.microsoft.com/office/drawing/2014/main" id="{297E663C-5D1F-4B19-A73B-8075248CB8F4}"/>
            </a:ext>
          </a:extLst>
        </xdr:cNvPr>
        <xdr:cNvCxnSpPr/>
      </xdr:nvCxnSpPr>
      <xdr:spPr>
        <a:xfrm rot="16200000" flipH="1">
          <a:off x="5547824" y="144255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145785</xdr:colOff>
      <xdr:row>71</xdr:row>
      <xdr:rowOff>38876</xdr:rowOff>
    </xdr:from>
    <xdr:to>
      <xdr:col>24</xdr:col>
      <xdr:colOff>241036</xdr:colOff>
      <xdr:row>72</xdr:row>
      <xdr:rowOff>138013</xdr:rowOff>
    </xdr:to>
    <xdr:cxnSp macro="">
      <xdr:nvCxnSpPr>
        <xdr:cNvPr id="3122" name="Elbow Connector 55">
          <a:extLst>
            <a:ext uri="{FF2B5EF4-FFF2-40B4-BE49-F238E27FC236}">
              <a16:creationId xmlns:a16="http://schemas.microsoft.com/office/drawing/2014/main" id="{CE9B1EC0-F2CE-4AC7-ADCF-A0664382B5C8}"/>
            </a:ext>
          </a:extLst>
        </xdr:cNvPr>
        <xdr:cNvCxnSpPr/>
      </xdr:nvCxnSpPr>
      <xdr:spPr>
        <a:xfrm rot="16200000" flipH="1">
          <a:off x="7413944" y="144255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165224</xdr:colOff>
      <xdr:row>71</xdr:row>
      <xdr:rowOff>38876</xdr:rowOff>
    </xdr:from>
    <xdr:to>
      <xdr:col>28</xdr:col>
      <xdr:colOff>260475</xdr:colOff>
      <xdr:row>72</xdr:row>
      <xdr:rowOff>138013</xdr:rowOff>
    </xdr:to>
    <xdr:cxnSp macro="">
      <xdr:nvCxnSpPr>
        <xdr:cNvPr id="3123" name="Elbow Connector 55">
          <a:extLst>
            <a:ext uri="{FF2B5EF4-FFF2-40B4-BE49-F238E27FC236}">
              <a16:creationId xmlns:a16="http://schemas.microsoft.com/office/drawing/2014/main" id="{B04705B2-2AFA-4508-8E5C-EEEE425E330B}"/>
            </a:ext>
          </a:extLst>
        </xdr:cNvPr>
        <xdr:cNvCxnSpPr/>
      </xdr:nvCxnSpPr>
      <xdr:spPr>
        <a:xfrm rot="16200000" flipH="1">
          <a:off x="8735781" y="144255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155508</xdr:colOff>
      <xdr:row>71</xdr:row>
      <xdr:rowOff>48595</xdr:rowOff>
    </xdr:from>
    <xdr:to>
      <xdr:col>26</xdr:col>
      <xdr:colOff>250759</xdr:colOff>
      <xdr:row>72</xdr:row>
      <xdr:rowOff>147732</xdr:rowOff>
    </xdr:to>
    <xdr:cxnSp macro="">
      <xdr:nvCxnSpPr>
        <xdr:cNvPr id="3085" name="Elbow Connector 55">
          <a:extLst>
            <a:ext uri="{FF2B5EF4-FFF2-40B4-BE49-F238E27FC236}">
              <a16:creationId xmlns:a16="http://schemas.microsoft.com/office/drawing/2014/main" id="{84862637-A88F-46DA-A7E2-D471BC4556C7}"/>
            </a:ext>
          </a:extLst>
        </xdr:cNvPr>
        <xdr:cNvCxnSpPr/>
      </xdr:nvCxnSpPr>
      <xdr:spPr>
        <a:xfrm rot="16200000" flipH="1">
          <a:off x="8045708" y="14435232"/>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145788</xdr:colOff>
      <xdr:row>71</xdr:row>
      <xdr:rowOff>77754</xdr:rowOff>
    </xdr:from>
    <xdr:to>
      <xdr:col>30</xdr:col>
      <xdr:colOff>241039</xdr:colOff>
      <xdr:row>72</xdr:row>
      <xdr:rowOff>176891</xdr:rowOff>
    </xdr:to>
    <xdr:cxnSp macro="">
      <xdr:nvCxnSpPr>
        <xdr:cNvPr id="3124" name="Elbow Connector 55">
          <a:extLst>
            <a:ext uri="{FF2B5EF4-FFF2-40B4-BE49-F238E27FC236}">
              <a16:creationId xmlns:a16="http://schemas.microsoft.com/office/drawing/2014/main" id="{212F705B-F650-41FF-8810-C0DD808B192A}"/>
            </a:ext>
          </a:extLst>
        </xdr:cNvPr>
        <xdr:cNvCxnSpPr/>
      </xdr:nvCxnSpPr>
      <xdr:spPr>
        <a:xfrm rot="16200000" flipH="1">
          <a:off x="9309228" y="14464391"/>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126351</xdr:colOff>
      <xdr:row>79</xdr:row>
      <xdr:rowOff>77752</xdr:rowOff>
    </xdr:from>
    <xdr:to>
      <xdr:col>18</xdr:col>
      <xdr:colOff>221602</xdr:colOff>
      <xdr:row>80</xdr:row>
      <xdr:rowOff>176889</xdr:rowOff>
    </xdr:to>
    <xdr:cxnSp macro="">
      <xdr:nvCxnSpPr>
        <xdr:cNvPr id="3125" name="Elbow Connector 55">
          <a:extLst>
            <a:ext uri="{FF2B5EF4-FFF2-40B4-BE49-F238E27FC236}">
              <a16:creationId xmlns:a16="http://schemas.microsoft.com/office/drawing/2014/main" id="{E77CB468-1740-434F-AAF5-5284F59DEADB}"/>
            </a:ext>
          </a:extLst>
        </xdr:cNvPr>
        <xdr:cNvCxnSpPr/>
      </xdr:nvCxnSpPr>
      <xdr:spPr>
        <a:xfrm rot="16200000" flipH="1">
          <a:off x="5528388" y="16077807"/>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155507</xdr:colOff>
      <xdr:row>79</xdr:row>
      <xdr:rowOff>97191</xdr:rowOff>
    </xdr:from>
    <xdr:to>
      <xdr:col>24</xdr:col>
      <xdr:colOff>250758</xdr:colOff>
      <xdr:row>81</xdr:row>
      <xdr:rowOff>1940</xdr:rowOff>
    </xdr:to>
    <xdr:cxnSp macro="">
      <xdr:nvCxnSpPr>
        <xdr:cNvPr id="3126" name="Elbow Connector 55">
          <a:extLst>
            <a:ext uri="{FF2B5EF4-FFF2-40B4-BE49-F238E27FC236}">
              <a16:creationId xmlns:a16="http://schemas.microsoft.com/office/drawing/2014/main" id="{65B735BE-2257-4711-AF65-34609C333314}"/>
            </a:ext>
          </a:extLst>
        </xdr:cNvPr>
        <xdr:cNvCxnSpPr/>
      </xdr:nvCxnSpPr>
      <xdr:spPr>
        <a:xfrm rot="16200000" flipH="1">
          <a:off x="7423666" y="16097246"/>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155504</xdr:colOff>
      <xdr:row>79</xdr:row>
      <xdr:rowOff>106910</xdr:rowOff>
    </xdr:from>
    <xdr:to>
      <xdr:col>28</xdr:col>
      <xdr:colOff>250755</xdr:colOff>
      <xdr:row>81</xdr:row>
      <xdr:rowOff>11659</xdr:rowOff>
    </xdr:to>
    <xdr:cxnSp macro="">
      <xdr:nvCxnSpPr>
        <xdr:cNvPr id="3127" name="Elbow Connector 55">
          <a:extLst>
            <a:ext uri="{FF2B5EF4-FFF2-40B4-BE49-F238E27FC236}">
              <a16:creationId xmlns:a16="http://schemas.microsoft.com/office/drawing/2014/main" id="{645DD8F4-760B-426E-A38A-059C8F37D190}"/>
            </a:ext>
          </a:extLst>
        </xdr:cNvPr>
        <xdr:cNvCxnSpPr/>
      </xdr:nvCxnSpPr>
      <xdr:spPr>
        <a:xfrm rot="16200000" flipH="1">
          <a:off x="8696903" y="16106965"/>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126351</xdr:colOff>
      <xdr:row>79</xdr:row>
      <xdr:rowOff>97190</xdr:rowOff>
    </xdr:from>
    <xdr:to>
      <xdr:col>26</xdr:col>
      <xdr:colOff>221602</xdr:colOff>
      <xdr:row>81</xdr:row>
      <xdr:rowOff>1939</xdr:rowOff>
    </xdr:to>
    <xdr:cxnSp macro="">
      <xdr:nvCxnSpPr>
        <xdr:cNvPr id="3128" name="Elbow Connector 55">
          <a:extLst>
            <a:ext uri="{FF2B5EF4-FFF2-40B4-BE49-F238E27FC236}">
              <a16:creationId xmlns:a16="http://schemas.microsoft.com/office/drawing/2014/main" id="{724245F9-570C-485C-A9C6-8F6D94658877}"/>
            </a:ext>
          </a:extLst>
        </xdr:cNvPr>
        <xdr:cNvCxnSpPr/>
      </xdr:nvCxnSpPr>
      <xdr:spPr>
        <a:xfrm rot="16200000" flipH="1">
          <a:off x="8016551" y="16097245"/>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126349</xdr:colOff>
      <xdr:row>79</xdr:row>
      <xdr:rowOff>77753</xdr:rowOff>
    </xdr:from>
    <xdr:to>
      <xdr:col>30</xdr:col>
      <xdr:colOff>221600</xdr:colOff>
      <xdr:row>80</xdr:row>
      <xdr:rowOff>176890</xdr:rowOff>
    </xdr:to>
    <xdr:cxnSp macro="">
      <xdr:nvCxnSpPr>
        <xdr:cNvPr id="3129" name="Elbow Connector 55">
          <a:extLst>
            <a:ext uri="{FF2B5EF4-FFF2-40B4-BE49-F238E27FC236}">
              <a16:creationId xmlns:a16="http://schemas.microsoft.com/office/drawing/2014/main" id="{AA10223B-9F2F-4FFD-8504-72108966F4CC}"/>
            </a:ext>
          </a:extLst>
        </xdr:cNvPr>
        <xdr:cNvCxnSpPr/>
      </xdr:nvCxnSpPr>
      <xdr:spPr>
        <a:xfrm rot="16200000" flipH="1">
          <a:off x="9289789" y="16077808"/>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145794</xdr:colOff>
      <xdr:row>79</xdr:row>
      <xdr:rowOff>116635</xdr:rowOff>
    </xdr:from>
    <xdr:to>
      <xdr:col>40</xdr:col>
      <xdr:colOff>260477</xdr:colOff>
      <xdr:row>81</xdr:row>
      <xdr:rowOff>1940</xdr:rowOff>
    </xdr:to>
    <xdr:cxnSp macro="">
      <xdr:nvCxnSpPr>
        <xdr:cNvPr id="3130" name="Elbow Connector 55">
          <a:extLst>
            <a:ext uri="{FF2B5EF4-FFF2-40B4-BE49-F238E27FC236}">
              <a16:creationId xmlns:a16="http://schemas.microsoft.com/office/drawing/2014/main" id="{01C835D6-65EE-403C-AE38-E77DDF71508E}"/>
            </a:ext>
          </a:extLst>
        </xdr:cNvPr>
        <xdr:cNvCxnSpPr/>
      </xdr:nvCxnSpPr>
      <xdr:spPr>
        <a:xfrm rot="16200000" flipH="1">
          <a:off x="12468034" y="16097252"/>
          <a:ext cx="332397" cy="114683"/>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186122</xdr:colOff>
      <xdr:row>87</xdr:row>
      <xdr:rowOff>109482</xdr:rowOff>
    </xdr:from>
    <xdr:to>
      <xdr:col>32</xdr:col>
      <xdr:colOff>260480</xdr:colOff>
      <xdr:row>88</xdr:row>
      <xdr:rowOff>157451</xdr:rowOff>
    </xdr:to>
    <xdr:cxnSp macro="">
      <xdr:nvCxnSpPr>
        <xdr:cNvPr id="3131" name="Elbow Connector 55">
          <a:extLst>
            <a:ext uri="{FF2B5EF4-FFF2-40B4-BE49-F238E27FC236}">
              <a16:creationId xmlns:a16="http://schemas.microsoft.com/office/drawing/2014/main" id="{AACE5735-2890-495D-8685-1F4880954D11}"/>
            </a:ext>
          </a:extLst>
        </xdr:cNvPr>
        <xdr:cNvCxnSpPr/>
      </xdr:nvCxnSpPr>
      <xdr:spPr>
        <a:xfrm rot="16200000" flipH="1">
          <a:off x="10353842" y="17159176"/>
          <a:ext cx="299779" cy="7435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136071</xdr:colOff>
      <xdr:row>87</xdr:row>
      <xdr:rowOff>145790</xdr:rowOff>
    </xdr:from>
    <xdr:to>
      <xdr:col>16</xdr:col>
      <xdr:colOff>211879</xdr:colOff>
      <xdr:row>89</xdr:row>
      <xdr:rowOff>1941</xdr:rowOff>
    </xdr:to>
    <xdr:cxnSp macro="">
      <xdr:nvCxnSpPr>
        <xdr:cNvPr id="3132" name="Elbow Connector 55">
          <a:extLst>
            <a:ext uri="{FF2B5EF4-FFF2-40B4-BE49-F238E27FC236}">
              <a16:creationId xmlns:a16="http://schemas.microsoft.com/office/drawing/2014/main" id="{4B162469-11A9-41B3-AA9B-ABB15B99A9CA}"/>
            </a:ext>
          </a:extLst>
        </xdr:cNvPr>
        <xdr:cNvCxnSpPr/>
      </xdr:nvCxnSpPr>
      <xdr:spPr>
        <a:xfrm rot="16200000" flipH="1">
          <a:off x="4930645" y="17744686"/>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184667</xdr:colOff>
      <xdr:row>87</xdr:row>
      <xdr:rowOff>97193</xdr:rowOff>
    </xdr:from>
    <xdr:to>
      <xdr:col>18</xdr:col>
      <xdr:colOff>260475</xdr:colOff>
      <xdr:row>88</xdr:row>
      <xdr:rowOff>147731</xdr:rowOff>
    </xdr:to>
    <xdr:cxnSp macro="">
      <xdr:nvCxnSpPr>
        <xdr:cNvPr id="3134" name="Elbow Connector 55">
          <a:extLst>
            <a:ext uri="{FF2B5EF4-FFF2-40B4-BE49-F238E27FC236}">
              <a16:creationId xmlns:a16="http://schemas.microsoft.com/office/drawing/2014/main" id="{43655ACF-6C01-440F-A797-8647AA3DE3D2}"/>
            </a:ext>
          </a:extLst>
        </xdr:cNvPr>
        <xdr:cNvCxnSpPr/>
      </xdr:nvCxnSpPr>
      <xdr:spPr>
        <a:xfrm rot="16200000" flipH="1">
          <a:off x="5601282" y="17696089"/>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165228</xdr:colOff>
      <xdr:row>87</xdr:row>
      <xdr:rowOff>116631</xdr:rowOff>
    </xdr:from>
    <xdr:to>
      <xdr:col>22</xdr:col>
      <xdr:colOff>241036</xdr:colOff>
      <xdr:row>88</xdr:row>
      <xdr:rowOff>167169</xdr:rowOff>
    </xdr:to>
    <xdr:cxnSp macro="">
      <xdr:nvCxnSpPr>
        <xdr:cNvPr id="3135" name="Elbow Connector 55">
          <a:extLst>
            <a:ext uri="{FF2B5EF4-FFF2-40B4-BE49-F238E27FC236}">
              <a16:creationId xmlns:a16="http://schemas.microsoft.com/office/drawing/2014/main" id="{7A9335BC-FB3A-4A58-99AF-6EFD428FC0D1}"/>
            </a:ext>
          </a:extLst>
        </xdr:cNvPr>
        <xdr:cNvCxnSpPr/>
      </xdr:nvCxnSpPr>
      <xdr:spPr>
        <a:xfrm rot="16200000" flipH="1">
          <a:off x="6825924" y="17715527"/>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165226</xdr:colOff>
      <xdr:row>87</xdr:row>
      <xdr:rowOff>126351</xdr:rowOff>
    </xdr:from>
    <xdr:to>
      <xdr:col>24</xdr:col>
      <xdr:colOff>241034</xdr:colOff>
      <xdr:row>88</xdr:row>
      <xdr:rowOff>176889</xdr:rowOff>
    </xdr:to>
    <xdr:cxnSp macro="">
      <xdr:nvCxnSpPr>
        <xdr:cNvPr id="3136" name="Elbow Connector 55">
          <a:extLst>
            <a:ext uri="{FF2B5EF4-FFF2-40B4-BE49-F238E27FC236}">
              <a16:creationId xmlns:a16="http://schemas.microsoft.com/office/drawing/2014/main" id="{AEFF1040-DB00-4260-87AE-5B58C54FF8FE}"/>
            </a:ext>
          </a:extLst>
        </xdr:cNvPr>
        <xdr:cNvCxnSpPr/>
      </xdr:nvCxnSpPr>
      <xdr:spPr>
        <a:xfrm rot="16200000" flipH="1">
          <a:off x="7447963" y="17725247"/>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120431</xdr:colOff>
      <xdr:row>87</xdr:row>
      <xdr:rowOff>87585</xdr:rowOff>
    </xdr:from>
    <xdr:to>
      <xdr:col>34</xdr:col>
      <xdr:colOff>241038</xdr:colOff>
      <xdr:row>88</xdr:row>
      <xdr:rowOff>138012</xdr:rowOff>
    </xdr:to>
    <xdr:cxnSp macro="">
      <xdr:nvCxnSpPr>
        <xdr:cNvPr id="3033" name="Elbow Connector 55">
          <a:extLst>
            <a:ext uri="{FF2B5EF4-FFF2-40B4-BE49-F238E27FC236}">
              <a16:creationId xmlns:a16="http://schemas.microsoft.com/office/drawing/2014/main" id="{BDC48E8F-A33A-4F4C-9F03-4798245D6AD7}"/>
            </a:ext>
          </a:extLst>
        </xdr:cNvPr>
        <xdr:cNvCxnSpPr/>
      </xdr:nvCxnSpPr>
      <xdr:spPr>
        <a:xfrm rot="16200000" flipH="1">
          <a:off x="10934099" y="17115383"/>
          <a:ext cx="302237" cy="120607"/>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109484</xdr:colOff>
      <xdr:row>87</xdr:row>
      <xdr:rowOff>98533</xdr:rowOff>
    </xdr:from>
    <xdr:to>
      <xdr:col>36</xdr:col>
      <xdr:colOff>231320</xdr:colOff>
      <xdr:row>88</xdr:row>
      <xdr:rowOff>157450</xdr:rowOff>
    </xdr:to>
    <xdr:cxnSp macro="">
      <xdr:nvCxnSpPr>
        <xdr:cNvPr id="3133" name="Elbow Connector 55">
          <a:extLst>
            <a:ext uri="{FF2B5EF4-FFF2-40B4-BE49-F238E27FC236}">
              <a16:creationId xmlns:a16="http://schemas.microsoft.com/office/drawing/2014/main" id="{9EAD2E55-4BB1-420A-BF6E-5488D5010E36}"/>
            </a:ext>
          </a:extLst>
        </xdr:cNvPr>
        <xdr:cNvCxnSpPr/>
      </xdr:nvCxnSpPr>
      <xdr:spPr>
        <a:xfrm rot="16200000" flipH="1">
          <a:off x="11543572" y="17129962"/>
          <a:ext cx="310727" cy="121836"/>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153276</xdr:colOff>
      <xdr:row>87</xdr:row>
      <xdr:rowOff>98534</xdr:rowOff>
    </xdr:from>
    <xdr:to>
      <xdr:col>38</xdr:col>
      <xdr:colOff>250758</xdr:colOff>
      <xdr:row>88</xdr:row>
      <xdr:rowOff>167170</xdr:rowOff>
    </xdr:to>
    <xdr:cxnSp macro="">
      <xdr:nvCxnSpPr>
        <xdr:cNvPr id="3137" name="Elbow Connector 55">
          <a:extLst>
            <a:ext uri="{FF2B5EF4-FFF2-40B4-BE49-F238E27FC236}">
              <a16:creationId xmlns:a16="http://schemas.microsoft.com/office/drawing/2014/main" id="{18EC81C7-BE1B-4916-8999-730B599FF50C}"/>
            </a:ext>
          </a:extLst>
        </xdr:cNvPr>
        <xdr:cNvCxnSpPr/>
      </xdr:nvCxnSpPr>
      <xdr:spPr>
        <a:xfrm rot="16200000" flipH="1">
          <a:off x="12238173" y="17146999"/>
          <a:ext cx="320446" cy="97482"/>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136070</xdr:colOff>
      <xdr:row>87</xdr:row>
      <xdr:rowOff>60772</xdr:rowOff>
    </xdr:from>
    <xdr:to>
      <xdr:col>42</xdr:col>
      <xdr:colOff>211878</xdr:colOff>
      <xdr:row>88</xdr:row>
      <xdr:rowOff>111310</xdr:rowOff>
    </xdr:to>
    <xdr:cxnSp macro="">
      <xdr:nvCxnSpPr>
        <xdr:cNvPr id="3073" name="Elbow Connector 55">
          <a:extLst>
            <a:ext uri="{FF2B5EF4-FFF2-40B4-BE49-F238E27FC236}">
              <a16:creationId xmlns:a16="http://schemas.microsoft.com/office/drawing/2014/main" id="{A8963802-3D69-4693-875D-9E020B6B1651}"/>
            </a:ext>
          </a:extLst>
        </xdr:cNvPr>
        <xdr:cNvCxnSpPr/>
      </xdr:nvCxnSpPr>
      <xdr:spPr>
        <a:xfrm rot="16200000" flipH="1">
          <a:off x="13467283" y="17111025"/>
          <a:ext cx="30234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145789</xdr:colOff>
      <xdr:row>87</xdr:row>
      <xdr:rowOff>77754</xdr:rowOff>
    </xdr:from>
    <xdr:to>
      <xdr:col>44</xdr:col>
      <xdr:colOff>221597</xdr:colOff>
      <xdr:row>88</xdr:row>
      <xdr:rowOff>128292</xdr:rowOff>
    </xdr:to>
    <xdr:cxnSp macro="">
      <xdr:nvCxnSpPr>
        <xdr:cNvPr id="3138" name="Elbow Connector 55">
          <a:extLst>
            <a:ext uri="{FF2B5EF4-FFF2-40B4-BE49-F238E27FC236}">
              <a16:creationId xmlns:a16="http://schemas.microsoft.com/office/drawing/2014/main" id="{AE94496A-835F-42DD-A9CE-4AEE6FFF67BF}"/>
            </a:ext>
          </a:extLst>
        </xdr:cNvPr>
        <xdr:cNvCxnSpPr/>
      </xdr:nvCxnSpPr>
      <xdr:spPr>
        <a:xfrm rot="16200000" flipH="1">
          <a:off x="13823883" y="17676650"/>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126348</xdr:colOff>
      <xdr:row>95</xdr:row>
      <xdr:rowOff>29157</xdr:rowOff>
    </xdr:from>
    <xdr:to>
      <xdr:col>4</xdr:col>
      <xdr:colOff>202156</xdr:colOff>
      <xdr:row>96</xdr:row>
      <xdr:rowOff>79695</xdr:rowOff>
    </xdr:to>
    <xdr:cxnSp macro="">
      <xdr:nvCxnSpPr>
        <xdr:cNvPr id="3139" name="Elbow Connector 55">
          <a:extLst>
            <a:ext uri="{FF2B5EF4-FFF2-40B4-BE49-F238E27FC236}">
              <a16:creationId xmlns:a16="http://schemas.microsoft.com/office/drawing/2014/main" id="{2AB50425-E02D-419B-A705-39C1789790FE}"/>
            </a:ext>
          </a:extLst>
        </xdr:cNvPr>
        <xdr:cNvCxnSpPr/>
      </xdr:nvCxnSpPr>
      <xdr:spPr>
        <a:xfrm rot="16200000" flipH="1">
          <a:off x="1159519" y="19241471"/>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145789</xdr:colOff>
      <xdr:row>95</xdr:row>
      <xdr:rowOff>77754</xdr:rowOff>
    </xdr:from>
    <xdr:to>
      <xdr:col>8</xdr:col>
      <xdr:colOff>221597</xdr:colOff>
      <xdr:row>96</xdr:row>
      <xdr:rowOff>128292</xdr:rowOff>
    </xdr:to>
    <xdr:cxnSp macro="">
      <xdr:nvCxnSpPr>
        <xdr:cNvPr id="3140" name="Elbow Connector 55">
          <a:extLst>
            <a:ext uri="{FF2B5EF4-FFF2-40B4-BE49-F238E27FC236}">
              <a16:creationId xmlns:a16="http://schemas.microsoft.com/office/drawing/2014/main" id="{A7738753-812C-456A-9538-53E46D30B65F}"/>
            </a:ext>
          </a:extLst>
        </xdr:cNvPr>
        <xdr:cNvCxnSpPr/>
      </xdr:nvCxnSpPr>
      <xdr:spPr>
        <a:xfrm rot="16200000" flipH="1">
          <a:off x="2452200" y="19290068"/>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155507</xdr:colOff>
      <xdr:row>95</xdr:row>
      <xdr:rowOff>97193</xdr:rowOff>
    </xdr:from>
    <xdr:to>
      <xdr:col>10</xdr:col>
      <xdr:colOff>231315</xdr:colOff>
      <xdr:row>96</xdr:row>
      <xdr:rowOff>147731</xdr:rowOff>
    </xdr:to>
    <xdr:cxnSp macro="">
      <xdr:nvCxnSpPr>
        <xdr:cNvPr id="3141" name="Elbow Connector 55">
          <a:extLst>
            <a:ext uri="{FF2B5EF4-FFF2-40B4-BE49-F238E27FC236}">
              <a16:creationId xmlns:a16="http://schemas.microsoft.com/office/drawing/2014/main" id="{9057EFF9-7EA9-471B-8CAE-7EA58CA76DF9}"/>
            </a:ext>
          </a:extLst>
        </xdr:cNvPr>
        <xdr:cNvCxnSpPr/>
      </xdr:nvCxnSpPr>
      <xdr:spPr>
        <a:xfrm rot="16200000" flipH="1">
          <a:off x="3083958" y="19309507"/>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136070</xdr:colOff>
      <xdr:row>95</xdr:row>
      <xdr:rowOff>77754</xdr:rowOff>
    </xdr:from>
    <xdr:to>
      <xdr:col>14</xdr:col>
      <xdr:colOff>211878</xdr:colOff>
      <xdr:row>96</xdr:row>
      <xdr:rowOff>128292</xdr:rowOff>
    </xdr:to>
    <xdr:cxnSp macro="">
      <xdr:nvCxnSpPr>
        <xdr:cNvPr id="3142" name="Elbow Connector 55">
          <a:extLst>
            <a:ext uri="{FF2B5EF4-FFF2-40B4-BE49-F238E27FC236}">
              <a16:creationId xmlns:a16="http://schemas.microsoft.com/office/drawing/2014/main" id="{447FC0C7-D669-45DA-8F88-241B79C643BA}"/>
            </a:ext>
          </a:extLst>
        </xdr:cNvPr>
        <xdr:cNvCxnSpPr/>
      </xdr:nvCxnSpPr>
      <xdr:spPr>
        <a:xfrm rot="16200000" flipH="1">
          <a:off x="4308603" y="19290068"/>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145789</xdr:colOff>
      <xdr:row>95</xdr:row>
      <xdr:rowOff>97193</xdr:rowOff>
    </xdr:from>
    <xdr:to>
      <xdr:col>22</xdr:col>
      <xdr:colOff>221597</xdr:colOff>
      <xdr:row>96</xdr:row>
      <xdr:rowOff>147731</xdr:rowOff>
    </xdr:to>
    <xdr:cxnSp macro="">
      <xdr:nvCxnSpPr>
        <xdr:cNvPr id="3143" name="Elbow Connector 55">
          <a:extLst>
            <a:ext uri="{FF2B5EF4-FFF2-40B4-BE49-F238E27FC236}">
              <a16:creationId xmlns:a16="http://schemas.microsoft.com/office/drawing/2014/main" id="{785E2C70-6A45-4842-ABB6-37A351531B00}"/>
            </a:ext>
          </a:extLst>
        </xdr:cNvPr>
        <xdr:cNvCxnSpPr/>
      </xdr:nvCxnSpPr>
      <xdr:spPr>
        <a:xfrm rot="16200000" flipH="1">
          <a:off x="6806485" y="19309507"/>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145788</xdr:colOff>
      <xdr:row>95</xdr:row>
      <xdr:rowOff>102385</xdr:rowOff>
    </xdr:from>
    <xdr:to>
      <xdr:col>24</xdr:col>
      <xdr:colOff>221596</xdr:colOff>
      <xdr:row>96</xdr:row>
      <xdr:rowOff>152923</xdr:rowOff>
    </xdr:to>
    <xdr:cxnSp macro="">
      <xdr:nvCxnSpPr>
        <xdr:cNvPr id="3144" name="Elbow Connector 55">
          <a:extLst>
            <a:ext uri="{FF2B5EF4-FFF2-40B4-BE49-F238E27FC236}">
              <a16:creationId xmlns:a16="http://schemas.microsoft.com/office/drawing/2014/main" id="{0402B6B3-AAF9-46AA-B6A3-40F4183CEFEC}"/>
            </a:ext>
          </a:extLst>
        </xdr:cNvPr>
        <xdr:cNvCxnSpPr/>
      </xdr:nvCxnSpPr>
      <xdr:spPr>
        <a:xfrm rot="16200000" flipH="1">
          <a:off x="7697741" y="18825985"/>
          <a:ext cx="301550"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136069</xdr:colOff>
      <xdr:row>95</xdr:row>
      <xdr:rowOff>58316</xdr:rowOff>
    </xdr:from>
    <xdr:to>
      <xdr:col>26</xdr:col>
      <xdr:colOff>211877</xdr:colOff>
      <xdr:row>96</xdr:row>
      <xdr:rowOff>108854</xdr:rowOff>
    </xdr:to>
    <xdr:cxnSp macro="">
      <xdr:nvCxnSpPr>
        <xdr:cNvPr id="3145" name="Elbow Connector 55">
          <a:extLst>
            <a:ext uri="{FF2B5EF4-FFF2-40B4-BE49-F238E27FC236}">
              <a16:creationId xmlns:a16="http://schemas.microsoft.com/office/drawing/2014/main" id="{B106D9B4-73A9-422F-84FA-AA8B82605E7B}"/>
            </a:ext>
          </a:extLst>
        </xdr:cNvPr>
        <xdr:cNvCxnSpPr/>
      </xdr:nvCxnSpPr>
      <xdr:spPr>
        <a:xfrm rot="16200000" flipH="1">
          <a:off x="8040847" y="19270630"/>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145791</xdr:colOff>
      <xdr:row>79</xdr:row>
      <xdr:rowOff>116633</xdr:rowOff>
    </xdr:from>
    <xdr:to>
      <xdr:col>42</xdr:col>
      <xdr:colOff>241035</xdr:colOff>
      <xdr:row>80</xdr:row>
      <xdr:rowOff>176887</xdr:rowOff>
    </xdr:to>
    <xdr:cxnSp macro="">
      <xdr:nvCxnSpPr>
        <xdr:cNvPr id="3146" name="Elbow Connector 55">
          <a:extLst>
            <a:ext uri="{FF2B5EF4-FFF2-40B4-BE49-F238E27FC236}">
              <a16:creationId xmlns:a16="http://schemas.microsoft.com/office/drawing/2014/main" id="{A7C469A7-AB9C-4B19-B197-B53FD47432DB}"/>
            </a:ext>
          </a:extLst>
        </xdr:cNvPr>
        <xdr:cNvCxnSpPr/>
      </xdr:nvCxnSpPr>
      <xdr:spPr>
        <a:xfrm rot="16200000" flipH="1">
          <a:off x="13090072" y="16097250"/>
          <a:ext cx="312958" cy="9524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132184</xdr:colOff>
      <xdr:row>31</xdr:row>
      <xdr:rowOff>77755</xdr:rowOff>
    </xdr:from>
    <xdr:to>
      <xdr:col>8</xdr:col>
      <xdr:colOff>227435</xdr:colOff>
      <xdr:row>32</xdr:row>
      <xdr:rowOff>176892</xdr:rowOff>
    </xdr:to>
    <xdr:cxnSp macro="">
      <xdr:nvCxnSpPr>
        <xdr:cNvPr id="3147" name="Elbow Connector 55">
          <a:extLst>
            <a:ext uri="{FF2B5EF4-FFF2-40B4-BE49-F238E27FC236}">
              <a16:creationId xmlns:a16="http://schemas.microsoft.com/office/drawing/2014/main" id="{9AC73010-F393-4BDF-A254-D7ECEF6210D1}"/>
            </a:ext>
          </a:extLst>
        </xdr:cNvPr>
        <xdr:cNvCxnSpPr/>
      </xdr:nvCxnSpPr>
      <xdr:spPr>
        <a:xfrm rot="16200000" flipH="1">
          <a:off x="2501772" y="6393412"/>
          <a:ext cx="34795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101081</xdr:colOff>
      <xdr:row>31</xdr:row>
      <xdr:rowOff>77755</xdr:rowOff>
    </xdr:from>
    <xdr:to>
      <xdr:col>2</xdr:col>
      <xdr:colOff>196332</xdr:colOff>
      <xdr:row>32</xdr:row>
      <xdr:rowOff>176892</xdr:rowOff>
    </xdr:to>
    <xdr:cxnSp macro="">
      <xdr:nvCxnSpPr>
        <xdr:cNvPr id="3148" name="Elbow Connector 55">
          <a:extLst>
            <a:ext uri="{FF2B5EF4-FFF2-40B4-BE49-F238E27FC236}">
              <a16:creationId xmlns:a16="http://schemas.microsoft.com/office/drawing/2014/main" id="{0047AF7E-8851-4314-8CAD-7C89FD87194B}"/>
            </a:ext>
          </a:extLst>
        </xdr:cNvPr>
        <xdr:cNvCxnSpPr/>
      </xdr:nvCxnSpPr>
      <xdr:spPr>
        <a:xfrm rot="16200000" flipH="1">
          <a:off x="511240" y="6393412"/>
          <a:ext cx="34795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124408</xdr:colOff>
      <xdr:row>23</xdr:row>
      <xdr:rowOff>69980</xdr:rowOff>
    </xdr:from>
    <xdr:to>
      <xdr:col>14</xdr:col>
      <xdr:colOff>219659</xdr:colOff>
      <xdr:row>24</xdr:row>
      <xdr:rowOff>169117</xdr:rowOff>
    </xdr:to>
    <xdr:cxnSp macro="">
      <xdr:nvCxnSpPr>
        <xdr:cNvPr id="3149" name="Elbow Connector 55">
          <a:extLst>
            <a:ext uri="{FF2B5EF4-FFF2-40B4-BE49-F238E27FC236}">
              <a16:creationId xmlns:a16="http://schemas.microsoft.com/office/drawing/2014/main" id="{EF6060F0-3E62-4291-8E1A-068C65ED1D67}"/>
            </a:ext>
          </a:extLst>
        </xdr:cNvPr>
        <xdr:cNvCxnSpPr/>
      </xdr:nvCxnSpPr>
      <xdr:spPr>
        <a:xfrm rot="16200000" flipH="1">
          <a:off x="4430098" y="4776107"/>
          <a:ext cx="34795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116633</xdr:colOff>
      <xdr:row>71</xdr:row>
      <xdr:rowOff>62205</xdr:rowOff>
    </xdr:from>
    <xdr:to>
      <xdr:col>22</xdr:col>
      <xdr:colOff>211884</xdr:colOff>
      <xdr:row>72</xdr:row>
      <xdr:rowOff>161342</xdr:rowOff>
    </xdr:to>
    <xdr:cxnSp macro="">
      <xdr:nvCxnSpPr>
        <xdr:cNvPr id="3150" name="Elbow Connector 55">
          <a:extLst>
            <a:ext uri="{FF2B5EF4-FFF2-40B4-BE49-F238E27FC236}">
              <a16:creationId xmlns:a16="http://schemas.microsoft.com/office/drawing/2014/main" id="{55C14B83-E9FE-42EF-B062-B8B297546CDC}"/>
            </a:ext>
          </a:extLst>
        </xdr:cNvPr>
        <xdr:cNvCxnSpPr/>
      </xdr:nvCxnSpPr>
      <xdr:spPr>
        <a:xfrm rot="16200000" flipH="1">
          <a:off x="7003792" y="14425515"/>
          <a:ext cx="347954"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101083</xdr:colOff>
      <xdr:row>79</xdr:row>
      <xdr:rowOff>85532</xdr:rowOff>
    </xdr:from>
    <xdr:to>
      <xdr:col>32</xdr:col>
      <xdr:colOff>196334</xdr:colOff>
      <xdr:row>80</xdr:row>
      <xdr:rowOff>184670</xdr:rowOff>
    </xdr:to>
    <xdr:cxnSp macro="">
      <xdr:nvCxnSpPr>
        <xdr:cNvPr id="3152" name="Elbow Connector 55">
          <a:extLst>
            <a:ext uri="{FF2B5EF4-FFF2-40B4-BE49-F238E27FC236}">
              <a16:creationId xmlns:a16="http://schemas.microsoft.com/office/drawing/2014/main" id="{5FFC46B1-9885-4DD7-AACC-9ECDD6468C3B}"/>
            </a:ext>
          </a:extLst>
        </xdr:cNvPr>
        <xdr:cNvCxnSpPr/>
      </xdr:nvCxnSpPr>
      <xdr:spPr>
        <a:xfrm rot="16200000" flipH="1">
          <a:off x="10261732" y="16058373"/>
          <a:ext cx="347954"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120431</xdr:colOff>
      <xdr:row>87</xdr:row>
      <xdr:rowOff>109482</xdr:rowOff>
    </xdr:from>
    <xdr:to>
      <xdr:col>40</xdr:col>
      <xdr:colOff>219660</xdr:colOff>
      <xdr:row>88</xdr:row>
      <xdr:rowOff>161341</xdr:rowOff>
    </xdr:to>
    <xdr:cxnSp macro="">
      <xdr:nvCxnSpPr>
        <xdr:cNvPr id="3153" name="Elbow Connector 55">
          <a:extLst>
            <a:ext uri="{FF2B5EF4-FFF2-40B4-BE49-F238E27FC236}">
              <a16:creationId xmlns:a16="http://schemas.microsoft.com/office/drawing/2014/main" id="{3AC57F57-4ADC-436A-938C-7AE419C53B91}"/>
            </a:ext>
          </a:extLst>
        </xdr:cNvPr>
        <xdr:cNvCxnSpPr/>
      </xdr:nvCxnSpPr>
      <xdr:spPr>
        <a:xfrm rot="16200000" flipH="1">
          <a:off x="12838642" y="17148685"/>
          <a:ext cx="303669" cy="99229"/>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108858</xdr:colOff>
      <xdr:row>71</xdr:row>
      <xdr:rowOff>93307</xdr:rowOff>
    </xdr:from>
    <xdr:to>
      <xdr:col>32</xdr:col>
      <xdr:colOff>204109</xdr:colOff>
      <xdr:row>72</xdr:row>
      <xdr:rowOff>192444</xdr:rowOff>
    </xdr:to>
    <xdr:cxnSp macro="">
      <xdr:nvCxnSpPr>
        <xdr:cNvPr id="3154" name="Elbow Connector 55">
          <a:extLst>
            <a:ext uri="{FF2B5EF4-FFF2-40B4-BE49-F238E27FC236}">
              <a16:creationId xmlns:a16="http://schemas.microsoft.com/office/drawing/2014/main" id="{D817F1CA-92BF-447A-9588-5D1DC0983CDE}"/>
            </a:ext>
          </a:extLst>
        </xdr:cNvPr>
        <xdr:cNvCxnSpPr/>
      </xdr:nvCxnSpPr>
      <xdr:spPr>
        <a:xfrm rot="16200000" flipH="1">
          <a:off x="10269507" y="14456617"/>
          <a:ext cx="347954"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188406</xdr:colOff>
      <xdr:row>55</xdr:row>
      <xdr:rowOff>104670</xdr:rowOff>
    </xdr:from>
    <xdr:to>
      <xdr:col>22</xdr:col>
      <xdr:colOff>283657</xdr:colOff>
      <xdr:row>57</xdr:row>
      <xdr:rowOff>7371</xdr:rowOff>
    </xdr:to>
    <xdr:cxnSp macro="">
      <xdr:nvCxnSpPr>
        <xdr:cNvPr id="3037" name="Elbow Connector 55">
          <a:extLst>
            <a:ext uri="{FF2B5EF4-FFF2-40B4-BE49-F238E27FC236}">
              <a16:creationId xmlns:a16="http://schemas.microsoft.com/office/drawing/2014/main" id="{766F488D-A5BA-45F1-BBE3-2927095D4E32}"/>
            </a:ext>
          </a:extLst>
        </xdr:cNvPr>
        <xdr:cNvCxnSpPr/>
      </xdr:nvCxnSpPr>
      <xdr:spPr>
        <a:xfrm rot="16200000" flipH="1">
          <a:off x="6978349" y="11014480"/>
          <a:ext cx="35278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188406</xdr:colOff>
      <xdr:row>55</xdr:row>
      <xdr:rowOff>104670</xdr:rowOff>
    </xdr:from>
    <xdr:to>
      <xdr:col>26</xdr:col>
      <xdr:colOff>283657</xdr:colOff>
      <xdr:row>57</xdr:row>
      <xdr:rowOff>15401</xdr:rowOff>
    </xdr:to>
    <xdr:cxnSp macro="">
      <xdr:nvCxnSpPr>
        <xdr:cNvPr id="3039" name="Elbow Connector 55">
          <a:extLst>
            <a:ext uri="{FF2B5EF4-FFF2-40B4-BE49-F238E27FC236}">
              <a16:creationId xmlns:a16="http://schemas.microsoft.com/office/drawing/2014/main" id="{4B7202F9-7869-43BB-A0DC-C450B82A95A6}"/>
            </a:ext>
          </a:extLst>
        </xdr:cNvPr>
        <xdr:cNvCxnSpPr/>
      </xdr:nvCxnSpPr>
      <xdr:spPr>
        <a:xfrm rot="16200000" flipH="1">
          <a:off x="8230378" y="11018495"/>
          <a:ext cx="36081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188406</xdr:colOff>
      <xdr:row>55</xdr:row>
      <xdr:rowOff>125604</xdr:rowOff>
    </xdr:from>
    <xdr:to>
      <xdr:col>28</xdr:col>
      <xdr:colOff>283657</xdr:colOff>
      <xdr:row>57</xdr:row>
      <xdr:rowOff>36335</xdr:rowOff>
    </xdr:to>
    <xdr:cxnSp macro="">
      <xdr:nvCxnSpPr>
        <xdr:cNvPr id="3070" name="Elbow Connector 55">
          <a:extLst>
            <a:ext uri="{FF2B5EF4-FFF2-40B4-BE49-F238E27FC236}">
              <a16:creationId xmlns:a16="http://schemas.microsoft.com/office/drawing/2014/main" id="{41985BAF-339F-4A8F-9144-D73F8BCEE33F}"/>
            </a:ext>
          </a:extLst>
        </xdr:cNvPr>
        <xdr:cNvCxnSpPr/>
      </xdr:nvCxnSpPr>
      <xdr:spPr>
        <a:xfrm rot="16200000" flipH="1">
          <a:off x="8889801" y="11039429"/>
          <a:ext cx="36081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167472</xdr:colOff>
      <xdr:row>55</xdr:row>
      <xdr:rowOff>115137</xdr:rowOff>
    </xdr:from>
    <xdr:to>
      <xdr:col>30</xdr:col>
      <xdr:colOff>262723</xdr:colOff>
      <xdr:row>57</xdr:row>
      <xdr:rowOff>25868</xdr:rowOff>
    </xdr:to>
    <xdr:cxnSp macro="">
      <xdr:nvCxnSpPr>
        <xdr:cNvPr id="3072" name="Elbow Connector 55">
          <a:extLst>
            <a:ext uri="{FF2B5EF4-FFF2-40B4-BE49-F238E27FC236}">
              <a16:creationId xmlns:a16="http://schemas.microsoft.com/office/drawing/2014/main" id="{6D99E741-B7AF-40F9-9B86-3C2D4B78A9F3}"/>
            </a:ext>
          </a:extLst>
        </xdr:cNvPr>
        <xdr:cNvCxnSpPr/>
      </xdr:nvCxnSpPr>
      <xdr:spPr>
        <a:xfrm rot="16200000" flipH="1">
          <a:off x="9496889" y="11028962"/>
          <a:ext cx="36081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167472</xdr:colOff>
      <xdr:row>55</xdr:row>
      <xdr:rowOff>125604</xdr:rowOff>
    </xdr:from>
    <xdr:to>
      <xdr:col>32</xdr:col>
      <xdr:colOff>243280</xdr:colOff>
      <xdr:row>56</xdr:row>
      <xdr:rowOff>176142</xdr:rowOff>
    </xdr:to>
    <xdr:cxnSp macro="">
      <xdr:nvCxnSpPr>
        <xdr:cNvPr id="3035" name="Elbow Connector 55">
          <a:extLst>
            <a:ext uri="{FF2B5EF4-FFF2-40B4-BE49-F238E27FC236}">
              <a16:creationId xmlns:a16="http://schemas.microsoft.com/office/drawing/2014/main" id="{A61DFE2E-2B75-4C1F-984F-74F31F117B32}"/>
            </a:ext>
          </a:extLst>
        </xdr:cNvPr>
        <xdr:cNvCxnSpPr/>
      </xdr:nvCxnSpPr>
      <xdr:spPr>
        <a:xfrm rot="16200000" flipH="1">
          <a:off x="10170890" y="11024851"/>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146538</xdr:colOff>
      <xdr:row>55</xdr:row>
      <xdr:rowOff>115137</xdr:rowOff>
    </xdr:from>
    <xdr:to>
      <xdr:col>34</xdr:col>
      <xdr:colOff>222346</xdr:colOff>
      <xdr:row>56</xdr:row>
      <xdr:rowOff>165675</xdr:rowOff>
    </xdr:to>
    <xdr:cxnSp macro="">
      <xdr:nvCxnSpPr>
        <xdr:cNvPr id="3088" name="Elbow Connector 55">
          <a:extLst>
            <a:ext uri="{FF2B5EF4-FFF2-40B4-BE49-F238E27FC236}">
              <a16:creationId xmlns:a16="http://schemas.microsoft.com/office/drawing/2014/main" id="{C92B9F49-E6E0-45F1-B966-AA65F531AE12}"/>
            </a:ext>
          </a:extLst>
        </xdr:cNvPr>
        <xdr:cNvCxnSpPr/>
      </xdr:nvCxnSpPr>
      <xdr:spPr>
        <a:xfrm rot="16200000" flipH="1">
          <a:off x="10777978" y="11014384"/>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136071</xdr:colOff>
      <xdr:row>55</xdr:row>
      <xdr:rowOff>104670</xdr:rowOff>
    </xdr:from>
    <xdr:to>
      <xdr:col>24</xdr:col>
      <xdr:colOff>211879</xdr:colOff>
      <xdr:row>56</xdr:row>
      <xdr:rowOff>155208</xdr:rowOff>
    </xdr:to>
    <xdr:cxnSp macro="">
      <xdr:nvCxnSpPr>
        <xdr:cNvPr id="3156" name="Elbow Connector 55">
          <a:extLst>
            <a:ext uri="{FF2B5EF4-FFF2-40B4-BE49-F238E27FC236}">
              <a16:creationId xmlns:a16="http://schemas.microsoft.com/office/drawing/2014/main" id="{08BDFAA6-017C-40E4-B134-1C056851D850}"/>
            </a:ext>
          </a:extLst>
        </xdr:cNvPr>
        <xdr:cNvCxnSpPr/>
      </xdr:nvCxnSpPr>
      <xdr:spPr>
        <a:xfrm rot="16200000" flipH="1">
          <a:off x="7564599" y="11003917"/>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146538</xdr:colOff>
      <xdr:row>103</xdr:row>
      <xdr:rowOff>125604</xdr:rowOff>
    </xdr:from>
    <xdr:to>
      <xdr:col>28</xdr:col>
      <xdr:colOff>241789</xdr:colOff>
      <xdr:row>105</xdr:row>
      <xdr:rowOff>30353</xdr:rowOff>
    </xdr:to>
    <xdr:cxnSp macro="">
      <xdr:nvCxnSpPr>
        <xdr:cNvPr id="3090" name="Elbow Connector 55">
          <a:extLst>
            <a:ext uri="{FF2B5EF4-FFF2-40B4-BE49-F238E27FC236}">
              <a16:creationId xmlns:a16="http://schemas.microsoft.com/office/drawing/2014/main" id="{7A6712AA-2E7E-4B0C-851F-8A82BBE159D5}"/>
            </a:ext>
          </a:extLst>
        </xdr:cNvPr>
        <xdr:cNvCxnSpPr/>
      </xdr:nvCxnSpPr>
      <xdr:spPr>
        <a:xfrm rot="16200000" flipH="1">
          <a:off x="8850924" y="20519570"/>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167472</xdr:colOff>
      <xdr:row>103</xdr:row>
      <xdr:rowOff>125604</xdr:rowOff>
    </xdr:from>
    <xdr:to>
      <xdr:col>30</xdr:col>
      <xdr:colOff>262723</xdr:colOff>
      <xdr:row>105</xdr:row>
      <xdr:rowOff>30353</xdr:rowOff>
    </xdr:to>
    <xdr:cxnSp macro="">
      <xdr:nvCxnSpPr>
        <xdr:cNvPr id="3159" name="Elbow Connector 55">
          <a:extLst>
            <a:ext uri="{FF2B5EF4-FFF2-40B4-BE49-F238E27FC236}">
              <a16:creationId xmlns:a16="http://schemas.microsoft.com/office/drawing/2014/main" id="{73ACD6D3-1DDE-4965-A770-BDA0C252719D}"/>
            </a:ext>
          </a:extLst>
        </xdr:cNvPr>
        <xdr:cNvCxnSpPr/>
      </xdr:nvCxnSpPr>
      <xdr:spPr>
        <a:xfrm rot="16200000" flipH="1">
          <a:off x="9499880" y="20519570"/>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167472</xdr:colOff>
      <xdr:row>103</xdr:row>
      <xdr:rowOff>115137</xdr:rowOff>
    </xdr:from>
    <xdr:to>
      <xdr:col>36</xdr:col>
      <xdr:colOff>262723</xdr:colOff>
      <xdr:row>105</xdr:row>
      <xdr:rowOff>19886</xdr:rowOff>
    </xdr:to>
    <xdr:cxnSp macro="">
      <xdr:nvCxnSpPr>
        <xdr:cNvPr id="3160" name="Elbow Connector 55">
          <a:extLst>
            <a:ext uri="{FF2B5EF4-FFF2-40B4-BE49-F238E27FC236}">
              <a16:creationId xmlns:a16="http://schemas.microsoft.com/office/drawing/2014/main" id="{B4A7F0E9-8CAD-487E-8683-2EFD31472974}"/>
            </a:ext>
          </a:extLst>
        </xdr:cNvPr>
        <xdr:cNvCxnSpPr/>
      </xdr:nvCxnSpPr>
      <xdr:spPr>
        <a:xfrm rot="16200000" flipH="1">
          <a:off x="11415347" y="20509103"/>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157005</xdr:colOff>
      <xdr:row>103</xdr:row>
      <xdr:rowOff>125604</xdr:rowOff>
    </xdr:from>
    <xdr:to>
      <xdr:col>38</xdr:col>
      <xdr:colOff>252256</xdr:colOff>
      <xdr:row>105</xdr:row>
      <xdr:rowOff>30353</xdr:rowOff>
    </xdr:to>
    <xdr:cxnSp macro="">
      <xdr:nvCxnSpPr>
        <xdr:cNvPr id="3161" name="Elbow Connector 55">
          <a:extLst>
            <a:ext uri="{FF2B5EF4-FFF2-40B4-BE49-F238E27FC236}">
              <a16:creationId xmlns:a16="http://schemas.microsoft.com/office/drawing/2014/main" id="{BF2545E4-55F6-4AC8-A369-CF75F4BBEE36}"/>
            </a:ext>
          </a:extLst>
        </xdr:cNvPr>
        <xdr:cNvCxnSpPr/>
      </xdr:nvCxnSpPr>
      <xdr:spPr>
        <a:xfrm rot="16200000" flipH="1">
          <a:off x="12064303" y="20519570"/>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136071</xdr:colOff>
      <xdr:row>103</xdr:row>
      <xdr:rowOff>73269</xdr:rowOff>
    </xdr:from>
    <xdr:to>
      <xdr:col>40</xdr:col>
      <xdr:colOff>231322</xdr:colOff>
      <xdr:row>104</xdr:row>
      <xdr:rowOff>166424</xdr:rowOff>
    </xdr:to>
    <xdr:cxnSp macro="">
      <xdr:nvCxnSpPr>
        <xdr:cNvPr id="3031" name="Elbow Connector 55">
          <a:extLst>
            <a:ext uri="{FF2B5EF4-FFF2-40B4-BE49-F238E27FC236}">
              <a16:creationId xmlns:a16="http://schemas.microsoft.com/office/drawing/2014/main" id="{DF7E3294-B537-46ED-91A8-BDC2FB8EAE4F}"/>
            </a:ext>
          </a:extLst>
        </xdr:cNvPr>
        <xdr:cNvCxnSpPr/>
      </xdr:nvCxnSpPr>
      <xdr:spPr>
        <a:xfrm rot="16200000" flipH="1">
          <a:off x="12671391" y="20467235"/>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177939</xdr:colOff>
      <xdr:row>103</xdr:row>
      <xdr:rowOff>83736</xdr:rowOff>
    </xdr:from>
    <xdr:to>
      <xdr:col>42</xdr:col>
      <xdr:colOff>273190</xdr:colOff>
      <xdr:row>104</xdr:row>
      <xdr:rowOff>176891</xdr:rowOff>
    </xdr:to>
    <xdr:cxnSp macro="">
      <xdr:nvCxnSpPr>
        <xdr:cNvPr id="3032" name="Elbow Connector 55">
          <a:extLst>
            <a:ext uri="{FF2B5EF4-FFF2-40B4-BE49-F238E27FC236}">
              <a16:creationId xmlns:a16="http://schemas.microsoft.com/office/drawing/2014/main" id="{29CE0663-8B80-45EC-820C-FDF220C0C709}"/>
            </a:ext>
          </a:extLst>
        </xdr:cNvPr>
        <xdr:cNvCxnSpPr/>
      </xdr:nvCxnSpPr>
      <xdr:spPr>
        <a:xfrm rot="16200000" flipH="1">
          <a:off x="13341281" y="20477702"/>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146538</xdr:colOff>
      <xdr:row>103</xdr:row>
      <xdr:rowOff>83736</xdr:rowOff>
    </xdr:from>
    <xdr:to>
      <xdr:col>44</xdr:col>
      <xdr:colOff>241789</xdr:colOff>
      <xdr:row>104</xdr:row>
      <xdr:rowOff>176891</xdr:rowOff>
    </xdr:to>
    <xdr:cxnSp macro="">
      <xdr:nvCxnSpPr>
        <xdr:cNvPr id="3162" name="Elbow Connector 55">
          <a:extLst>
            <a:ext uri="{FF2B5EF4-FFF2-40B4-BE49-F238E27FC236}">
              <a16:creationId xmlns:a16="http://schemas.microsoft.com/office/drawing/2014/main" id="{1A59D9B7-7910-4CBD-98F4-8ECBEDEE6045}"/>
            </a:ext>
          </a:extLst>
        </xdr:cNvPr>
        <xdr:cNvCxnSpPr/>
      </xdr:nvCxnSpPr>
      <xdr:spPr>
        <a:xfrm rot="16200000" flipH="1">
          <a:off x="14053039" y="20477702"/>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115137</xdr:colOff>
      <xdr:row>111</xdr:row>
      <xdr:rowOff>104670</xdr:rowOff>
    </xdr:from>
    <xdr:to>
      <xdr:col>2</xdr:col>
      <xdr:colOff>210388</xdr:colOff>
      <xdr:row>113</xdr:row>
      <xdr:rowOff>9419</xdr:rowOff>
    </xdr:to>
    <xdr:cxnSp macro="">
      <xdr:nvCxnSpPr>
        <xdr:cNvPr id="3163" name="Elbow Connector 55">
          <a:extLst>
            <a:ext uri="{FF2B5EF4-FFF2-40B4-BE49-F238E27FC236}">
              <a16:creationId xmlns:a16="http://schemas.microsoft.com/office/drawing/2014/main" id="{A0E08814-0100-4951-88F8-310AD16744CC}"/>
            </a:ext>
          </a:extLst>
        </xdr:cNvPr>
        <xdr:cNvCxnSpPr/>
      </xdr:nvCxnSpPr>
      <xdr:spPr>
        <a:xfrm rot="16200000" flipH="1">
          <a:off x="508699" y="22079158"/>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125604</xdr:colOff>
      <xdr:row>111</xdr:row>
      <xdr:rowOff>83736</xdr:rowOff>
    </xdr:from>
    <xdr:to>
      <xdr:col>4</xdr:col>
      <xdr:colOff>201412</xdr:colOff>
      <xdr:row>112</xdr:row>
      <xdr:rowOff>134274</xdr:rowOff>
    </xdr:to>
    <xdr:cxnSp macro="">
      <xdr:nvCxnSpPr>
        <xdr:cNvPr id="3164" name="Elbow Connector 55">
          <a:extLst>
            <a:ext uri="{FF2B5EF4-FFF2-40B4-BE49-F238E27FC236}">
              <a16:creationId xmlns:a16="http://schemas.microsoft.com/office/drawing/2014/main" id="{29100956-3984-4413-9FBB-81E0F7CB8E6A}"/>
            </a:ext>
          </a:extLst>
        </xdr:cNvPr>
        <xdr:cNvCxnSpPr/>
      </xdr:nvCxnSpPr>
      <xdr:spPr>
        <a:xfrm rot="16200000" flipH="1">
          <a:off x="1158775" y="22046637"/>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157005</xdr:colOff>
      <xdr:row>111</xdr:row>
      <xdr:rowOff>83736</xdr:rowOff>
    </xdr:from>
    <xdr:to>
      <xdr:col>6</xdr:col>
      <xdr:colOff>232813</xdr:colOff>
      <xdr:row>112</xdr:row>
      <xdr:rowOff>134274</xdr:rowOff>
    </xdr:to>
    <xdr:cxnSp macro="">
      <xdr:nvCxnSpPr>
        <xdr:cNvPr id="3165" name="Elbow Connector 55">
          <a:extLst>
            <a:ext uri="{FF2B5EF4-FFF2-40B4-BE49-F238E27FC236}">
              <a16:creationId xmlns:a16="http://schemas.microsoft.com/office/drawing/2014/main" id="{87C1E84F-6DAA-4E2F-A1E9-E9D800F9976B}"/>
            </a:ext>
          </a:extLst>
        </xdr:cNvPr>
        <xdr:cNvCxnSpPr/>
      </xdr:nvCxnSpPr>
      <xdr:spPr>
        <a:xfrm rot="16200000" flipH="1">
          <a:off x="1818198" y="22046637"/>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136071</xdr:colOff>
      <xdr:row>111</xdr:row>
      <xdr:rowOff>94203</xdr:rowOff>
    </xdr:from>
    <xdr:to>
      <xdr:col>8</xdr:col>
      <xdr:colOff>211879</xdr:colOff>
      <xdr:row>112</xdr:row>
      <xdr:rowOff>144741</xdr:rowOff>
    </xdr:to>
    <xdr:cxnSp macro="">
      <xdr:nvCxnSpPr>
        <xdr:cNvPr id="3166" name="Elbow Connector 55">
          <a:extLst>
            <a:ext uri="{FF2B5EF4-FFF2-40B4-BE49-F238E27FC236}">
              <a16:creationId xmlns:a16="http://schemas.microsoft.com/office/drawing/2014/main" id="{6A49B945-CBC4-42B3-8E61-8059DD7EF853}"/>
            </a:ext>
          </a:extLst>
        </xdr:cNvPr>
        <xdr:cNvCxnSpPr/>
      </xdr:nvCxnSpPr>
      <xdr:spPr>
        <a:xfrm rot="16200000" flipH="1">
          <a:off x="2456687" y="22057104"/>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198873</xdr:colOff>
      <xdr:row>31</xdr:row>
      <xdr:rowOff>94203</xdr:rowOff>
    </xdr:from>
    <xdr:to>
      <xdr:col>34</xdr:col>
      <xdr:colOff>294124</xdr:colOff>
      <xdr:row>32</xdr:row>
      <xdr:rowOff>187359</xdr:rowOff>
    </xdr:to>
    <xdr:cxnSp macro="">
      <xdr:nvCxnSpPr>
        <xdr:cNvPr id="3167" name="Elbow Connector 55">
          <a:extLst>
            <a:ext uri="{FF2B5EF4-FFF2-40B4-BE49-F238E27FC236}">
              <a16:creationId xmlns:a16="http://schemas.microsoft.com/office/drawing/2014/main" id="{53E58060-9C4F-4336-9EA0-9A80377CAD08}"/>
            </a:ext>
          </a:extLst>
        </xdr:cNvPr>
        <xdr:cNvCxnSpPr/>
      </xdr:nvCxnSpPr>
      <xdr:spPr>
        <a:xfrm rot="16200000" flipH="1">
          <a:off x="10818726" y="6263471"/>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167472</xdr:colOff>
      <xdr:row>31</xdr:row>
      <xdr:rowOff>104670</xdr:rowOff>
    </xdr:from>
    <xdr:to>
      <xdr:col>38</xdr:col>
      <xdr:colOff>262723</xdr:colOff>
      <xdr:row>33</xdr:row>
      <xdr:rowOff>9420</xdr:rowOff>
    </xdr:to>
    <xdr:cxnSp macro="">
      <xdr:nvCxnSpPr>
        <xdr:cNvPr id="3168" name="Elbow Connector 55">
          <a:extLst>
            <a:ext uri="{FF2B5EF4-FFF2-40B4-BE49-F238E27FC236}">
              <a16:creationId xmlns:a16="http://schemas.microsoft.com/office/drawing/2014/main" id="{7C06881B-B549-47C2-9591-83E953662BCA}"/>
            </a:ext>
          </a:extLst>
        </xdr:cNvPr>
        <xdr:cNvCxnSpPr/>
      </xdr:nvCxnSpPr>
      <xdr:spPr>
        <a:xfrm rot="16200000" flipH="1">
          <a:off x="12074770" y="6273938"/>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177939</xdr:colOff>
      <xdr:row>31</xdr:row>
      <xdr:rowOff>115137</xdr:rowOff>
    </xdr:from>
    <xdr:to>
      <xdr:col>42</xdr:col>
      <xdr:colOff>273190</xdr:colOff>
      <xdr:row>33</xdr:row>
      <xdr:rowOff>19887</xdr:rowOff>
    </xdr:to>
    <xdr:cxnSp macro="">
      <xdr:nvCxnSpPr>
        <xdr:cNvPr id="3169" name="Elbow Connector 55">
          <a:extLst>
            <a:ext uri="{FF2B5EF4-FFF2-40B4-BE49-F238E27FC236}">
              <a16:creationId xmlns:a16="http://schemas.microsoft.com/office/drawing/2014/main" id="{DEB192AB-8B19-4560-B8F6-A78342C5CD6E}"/>
            </a:ext>
          </a:extLst>
        </xdr:cNvPr>
        <xdr:cNvCxnSpPr/>
      </xdr:nvCxnSpPr>
      <xdr:spPr>
        <a:xfrm rot="16200000" flipH="1">
          <a:off x="13341281" y="6284405"/>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146538</xdr:colOff>
      <xdr:row>31</xdr:row>
      <xdr:rowOff>115137</xdr:rowOff>
    </xdr:from>
    <xdr:to>
      <xdr:col>44</xdr:col>
      <xdr:colOff>241789</xdr:colOff>
      <xdr:row>33</xdr:row>
      <xdr:rowOff>19887</xdr:rowOff>
    </xdr:to>
    <xdr:cxnSp macro="">
      <xdr:nvCxnSpPr>
        <xdr:cNvPr id="3170" name="Elbow Connector 55">
          <a:extLst>
            <a:ext uri="{FF2B5EF4-FFF2-40B4-BE49-F238E27FC236}">
              <a16:creationId xmlns:a16="http://schemas.microsoft.com/office/drawing/2014/main" id="{A550FB18-FFD5-490D-BA4B-FF0C92246573}"/>
            </a:ext>
          </a:extLst>
        </xdr:cNvPr>
        <xdr:cNvCxnSpPr/>
      </xdr:nvCxnSpPr>
      <xdr:spPr>
        <a:xfrm rot="16200000" flipH="1">
          <a:off x="14053039" y="6284405"/>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157005</xdr:colOff>
      <xdr:row>39</xdr:row>
      <xdr:rowOff>115137</xdr:rowOff>
    </xdr:from>
    <xdr:to>
      <xdr:col>18</xdr:col>
      <xdr:colOff>252256</xdr:colOff>
      <xdr:row>41</xdr:row>
      <xdr:rowOff>19887</xdr:rowOff>
    </xdr:to>
    <xdr:cxnSp macro="">
      <xdr:nvCxnSpPr>
        <xdr:cNvPr id="3171" name="Elbow Connector 55">
          <a:extLst>
            <a:ext uri="{FF2B5EF4-FFF2-40B4-BE49-F238E27FC236}">
              <a16:creationId xmlns:a16="http://schemas.microsoft.com/office/drawing/2014/main" id="{8B893301-2244-495E-B48D-97749E7EEEAB}"/>
            </a:ext>
          </a:extLst>
        </xdr:cNvPr>
        <xdr:cNvCxnSpPr/>
      </xdr:nvCxnSpPr>
      <xdr:spPr>
        <a:xfrm rot="16200000" flipH="1">
          <a:off x="5689880" y="7864927"/>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157005</xdr:colOff>
      <xdr:row>39</xdr:row>
      <xdr:rowOff>115137</xdr:rowOff>
    </xdr:from>
    <xdr:to>
      <xdr:col>20</xdr:col>
      <xdr:colOff>252256</xdr:colOff>
      <xdr:row>41</xdr:row>
      <xdr:rowOff>19887</xdr:rowOff>
    </xdr:to>
    <xdr:cxnSp macro="">
      <xdr:nvCxnSpPr>
        <xdr:cNvPr id="3172" name="Elbow Connector 55">
          <a:extLst>
            <a:ext uri="{FF2B5EF4-FFF2-40B4-BE49-F238E27FC236}">
              <a16:creationId xmlns:a16="http://schemas.microsoft.com/office/drawing/2014/main" id="{F2968502-E546-4471-B3D6-A602D897CFE4}"/>
            </a:ext>
          </a:extLst>
        </xdr:cNvPr>
        <xdr:cNvCxnSpPr/>
      </xdr:nvCxnSpPr>
      <xdr:spPr>
        <a:xfrm rot="16200000" flipH="1">
          <a:off x="6317902" y="7864927"/>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157005</xdr:colOff>
      <xdr:row>47</xdr:row>
      <xdr:rowOff>83736</xdr:rowOff>
    </xdr:from>
    <xdr:to>
      <xdr:col>2</xdr:col>
      <xdr:colOff>252256</xdr:colOff>
      <xdr:row>48</xdr:row>
      <xdr:rowOff>176891</xdr:rowOff>
    </xdr:to>
    <xdr:cxnSp macro="">
      <xdr:nvCxnSpPr>
        <xdr:cNvPr id="3173" name="Elbow Connector 55">
          <a:extLst>
            <a:ext uri="{FF2B5EF4-FFF2-40B4-BE49-F238E27FC236}">
              <a16:creationId xmlns:a16="http://schemas.microsoft.com/office/drawing/2014/main" id="{719E6896-FA3A-45E6-BA20-4CD43A45276B}"/>
            </a:ext>
          </a:extLst>
        </xdr:cNvPr>
        <xdr:cNvCxnSpPr/>
      </xdr:nvCxnSpPr>
      <xdr:spPr>
        <a:xfrm rot="16200000" flipH="1">
          <a:off x="550567" y="9414048"/>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146538</xdr:colOff>
      <xdr:row>47</xdr:row>
      <xdr:rowOff>94203</xdr:rowOff>
    </xdr:from>
    <xdr:to>
      <xdr:col>8</xdr:col>
      <xdr:colOff>241789</xdr:colOff>
      <xdr:row>48</xdr:row>
      <xdr:rowOff>187358</xdr:rowOff>
    </xdr:to>
    <xdr:cxnSp macro="">
      <xdr:nvCxnSpPr>
        <xdr:cNvPr id="3174" name="Elbow Connector 55">
          <a:extLst>
            <a:ext uri="{FF2B5EF4-FFF2-40B4-BE49-F238E27FC236}">
              <a16:creationId xmlns:a16="http://schemas.microsoft.com/office/drawing/2014/main" id="{BC1E15DB-44FA-4699-866C-E6DFE16F4BB2}"/>
            </a:ext>
          </a:extLst>
        </xdr:cNvPr>
        <xdr:cNvCxnSpPr/>
      </xdr:nvCxnSpPr>
      <xdr:spPr>
        <a:xfrm rot="16200000" flipH="1">
          <a:off x="2455567" y="9424515"/>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157005</xdr:colOff>
      <xdr:row>47</xdr:row>
      <xdr:rowOff>73269</xdr:rowOff>
    </xdr:from>
    <xdr:to>
      <xdr:col>18</xdr:col>
      <xdr:colOff>252256</xdr:colOff>
      <xdr:row>48</xdr:row>
      <xdr:rowOff>166424</xdr:rowOff>
    </xdr:to>
    <xdr:cxnSp macro="">
      <xdr:nvCxnSpPr>
        <xdr:cNvPr id="3175" name="Elbow Connector 55">
          <a:extLst>
            <a:ext uri="{FF2B5EF4-FFF2-40B4-BE49-F238E27FC236}">
              <a16:creationId xmlns:a16="http://schemas.microsoft.com/office/drawing/2014/main" id="{A8CAC541-1D12-4285-9623-9CB4ADB925CB}"/>
            </a:ext>
          </a:extLst>
        </xdr:cNvPr>
        <xdr:cNvCxnSpPr/>
      </xdr:nvCxnSpPr>
      <xdr:spPr>
        <a:xfrm rot="16200000" flipH="1">
          <a:off x="5689880" y="9403581"/>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157005</xdr:colOff>
      <xdr:row>47</xdr:row>
      <xdr:rowOff>104670</xdr:rowOff>
    </xdr:from>
    <xdr:to>
      <xdr:col>20</xdr:col>
      <xdr:colOff>252256</xdr:colOff>
      <xdr:row>49</xdr:row>
      <xdr:rowOff>9419</xdr:rowOff>
    </xdr:to>
    <xdr:cxnSp macro="">
      <xdr:nvCxnSpPr>
        <xdr:cNvPr id="3176" name="Elbow Connector 55">
          <a:extLst>
            <a:ext uri="{FF2B5EF4-FFF2-40B4-BE49-F238E27FC236}">
              <a16:creationId xmlns:a16="http://schemas.microsoft.com/office/drawing/2014/main" id="{99C76B63-B10F-4C56-A023-00292D9A17B8}"/>
            </a:ext>
          </a:extLst>
        </xdr:cNvPr>
        <xdr:cNvCxnSpPr/>
      </xdr:nvCxnSpPr>
      <xdr:spPr>
        <a:xfrm rot="16200000" flipH="1">
          <a:off x="6317902" y="9434982"/>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167474</xdr:colOff>
      <xdr:row>103</xdr:row>
      <xdr:rowOff>136074</xdr:rowOff>
    </xdr:from>
    <xdr:to>
      <xdr:col>16</xdr:col>
      <xdr:colOff>231319</xdr:colOff>
      <xdr:row>104</xdr:row>
      <xdr:rowOff>172406</xdr:rowOff>
    </xdr:to>
    <xdr:cxnSp macro="">
      <xdr:nvCxnSpPr>
        <xdr:cNvPr id="3177" name="Elbow Connector 55">
          <a:extLst>
            <a:ext uri="{FF2B5EF4-FFF2-40B4-BE49-F238E27FC236}">
              <a16:creationId xmlns:a16="http://schemas.microsoft.com/office/drawing/2014/main" id="{3205F627-B472-4184-B80F-ED5A9F70793A}"/>
            </a:ext>
          </a:extLst>
        </xdr:cNvPr>
        <xdr:cNvCxnSpPr/>
      </xdr:nvCxnSpPr>
      <xdr:spPr>
        <a:xfrm rot="16200000" flipH="1">
          <a:off x="5001300" y="20517331"/>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146538</xdr:colOff>
      <xdr:row>103</xdr:row>
      <xdr:rowOff>136071</xdr:rowOff>
    </xdr:from>
    <xdr:to>
      <xdr:col>18</xdr:col>
      <xdr:colOff>210383</xdr:colOff>
      <xdr:row>104</xdr:row>
      <xdr:rowOff>172403</xdr:rowOff>
    </xdr:to>
    <xdr:cxnSp macro="">
      <xdr:nvCxnSpPr>
        <xdr:cNvPr id="3180" name="Elbow Connector 55">
          <a:extLst>
            <a:ext uri="{FF2B5EF4-FFF2-40B4-BE49-F238E27FC236}">
              <a16:creationId xmlns:a16="http://schemas.microsoft.com/office/drawing/2014/main" id="{5F8DECD3-28FF-4563-827E-CD57A7A834E1}"/>
            </a:ext>
          </a:extLst>
        </xdr:cNvPr>
        <xdr:cNvCxnSpPr/>
      </xdr:nvCxnSpPr>
      <xdr:spPr>
        <a:xfrm rot="16200000" flipH="1">
          <a:off x="5692122" y="20517328"/>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157005</xdr:colOff>
      <xdr:row>103</xdr:row>
      <xdr:rowOff>146538</xdr:rowOff>
    </xdr:from>
    <xdr:to>
      <xdr:col>20</xdr:col>
      <xdr:colOff>220850</xdr:colOff>
      <xdr:row>104</xdr:row>
      <xdr:rowOff>182870</xdr:rowOff>
    </xdr:to>
    <xdr:cxnSp macro="">
      <xdr:nvCxnSpPr>
        <xdr:cNvPr id="3181" name="Elbow Connector 55">
          <a:extLst>
            <a:ext uri="{FF2B5EF4-FFF2-40B4-BE49-F238E27FC236}">
              <a16:creationId xmlns:a16="http://schemas.microsoft.com/office/drawing/2014/main" id="{53A6E570-97C6-450B-BC0D-A9184DF40154}"/>
            </a:ext>
          </a:extLst>
        </xdr:cNvPr>
        <xdr:cNvCxnSpPr/>
      </xdr:nvCxnSpPr>
      <xdr:spPr>
        <a:xfrm rot="16200000" flipH="1">
          <a:off x="6330611" y="20527795"/>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146538</xdr:colOff>
      <xdr:row>103</xdr:row>
      <xdr:rowOff>125604</xdr:rowOff>
    </xdr:from>
    <xdr:to>
      <xdr:col>22</xdr:col>
      <xdr:colOff>210383</xdr:colOff>
      <xdr:row>104</xdr:row>
      <xdr:rowOff>161936</xdr:rowOff>
    </xdr:to>
    <xdr:cxnSp macro="">
      <xdr:nvCxnSpPr>
        <xdr:cNvPr id="3182" name="Elbow Connector 55">
          <a:extLst>
            <a:ext uri="{FF2B5EF4-FFF2-40B4-BE49-F238E27FC236}">
              <a16:creationId xmlns:a16="http://schemas.microsoft.com/office/drawing/2014/main" id="{817D37EB-9CC7-4E17-812B-B23E55394316}"/>
            </a:ext>
          </a:extLst>
        </xdr:cNvPr>
        <xdr:cNvCxnSpPr/>
      </xdr:nvCxnSpPr>
      <xdr:spPr>
        <a:xfrm rot="16200000" flipH="1">
          <a:off x="6948166" y="20506861"/>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146538</xdr:colOff>
      <xdr:row>103</xdr:row>
      <xdr:rowOff>94203</xdr:rowOff>
    </xdr:from>
    <xdr:to>
      <xdr:col>24</xdr:col>
      <xdr:colOff>210383</xdr:colOff>
      <xdr:row>104</xdr:row>
      <xdr:rowOff>130535</xdr:rowOff>
    </xdr:to>
    <xdr:cxnSp macro="">
      <xdr:nvCxnSpPr>
        <xdr:cNvPr id="3183" name="Elbow Connector 55">
          <a:extLst>
            <a:ext uri="{FF2B5EF4-FFF2-40B4-BE49-F238E27FC236}">
              <a16:creationId xmlns:a16="http://schemas.microsoft.com/office/drawing/2014/main" id="{65FB2633-8EE4-46CB-BFAC-E9552A581406}"/>
            </a:ext>
          </a:extLst>
        </xdr:cNvPr>
        <xdr:cNvCxnSpPr/>
      </xdr:nvCxnSpPr>
      <xdr:spPr>
        <a:xfrm rot="16200000" flipH="1">
          <a:off x="7576188" y="20475460"/>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136071</xdr:colOff>
      <xdr:row>103</xdr:row>
      <xdr:rowOff>136071</xdr:rowOff>
    </xdr:from>
    <xdr:to>
      <xdr:col>14</xdr:col>
      <xdr:colOff>199916</xdr:colOff>
      <xdr:row>104</xdr:row>
      <xdr:rowOff>172403</xdr:rowOff>
    </xdr:to>
    <xdr:cxnSp macro="">
      <xdr:nvCxnSpPr>
        <xdr:cNvPr id="3178" name="Elbow Connector 55">
          <a:extLst>
            <a:ext uri="{FF2B5EF4-FFF2-40B4-BE49-F238E27FC236}">
              <a16:creationId xmlns:a16="http://schemas.microsoft.com/office/drawing/2014/main" id="{B47760FC-0CA5-4EF8-8F5C-A2A2C725A808}"/>
            </a:ext>
          </a:extLst>
        </xdr:cNvPr>
        <xdr:cNvCxnSpPr/>
      </xdr:nvCxnSpPr>
      <xdr:spPr>
        <a:xfrm rot="16200000" flipH="1">
          <a:off x="4341875" y="20517328"/>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146538</xdr:colOff>
      <xdr:row>103</xdr:row>
      <xdr:rowOff>104670</xdr:rowOff>
    </xdr:from>
    <xdr:to>
      <xdr:col>12</xdr:col>
      <xdr:colOff>210383</xdr:colOff>
      <xdr:row>104</xdr:row>
      <xdr:rowOff>141002</xdr:rowOff>
    </xdr:to>
    <xdr:cxnSp macro="">
      <xdr:nvCxnSpPr>
        <xdr:cNvPr id="3179" name="Elbow Connector 55">
          <a:extLst>
            <a:ext uri="{FF2B5EF4-FFF2-40B4-BE49-F238E27FC236}">
              <a16:creationId xmlns:a16="http://schemas.microsoft.com/office/drawing/2014/main" id="{3964A341-4DBF-4811-B162-2D34C0FE3420}"/>
            </a:ext>
          </a:extLst>
        </xdr:cNvPr>
        <xdr:cNvCxnSpPr/>
      </xdr:nvCxnSpPr>
      <xdr:spPr>
        <a:xfrm rot="16200000" flipH="1">
          <a:off x="3724320" y="20485927"/>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167472</xdr:colOff>
      <xdr:row>103</xdr:row>
      <xdr:rowOff>125604</xdr:rowOff>
    </xdr:from>
    <xdr:to>
      <xdr:col>10</xdr:col>
      <xdr:colOff>231317</xdr:colOff>
      <xdr:row>104</xdr:row>
      <xdr:rowOff>161936</xdr:rowOff>
    </xdr:to>
    <xdr:cxnSp macro="">
      <xdr:nvCxnSpPr>
        <xdr:cNvPr id="3184" name="Elbow Connector 55">
          <a:extLst>
            <a:ext uri="{FF2B5EF4-FFF2-40B4-BE49-F238E27FC236}">
              <a16:creationId xmlns:a16="http://schemas.microsoft.com/office/drawing/2014/main" id="{9F56273E-A7E6-4009-80FE-A4C68E362F3F}"/>
            </a:ext>
          </a:extLst>
        </xdr:cNvPr>
        <xdr:cNvCxnSpPr/>
      </xdr:nvCxnSpPr>
      <xdr:spPr>
        <a:xfrm rot="16200000" flipH="1">
          <a:off x="3117232" y="20506861"/>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157005</xdr:colOff>
      <xdr:row>103</xdr:row>
      <xdr:rowOff>115137</xdr:rowOff>
    </xdr:from>
    <xdr:to>
      <xdr:col>8</xdr:col>
      <xdr:colOff>220850</xdr:colOff>
      <xdr:row>104</xdr:row>
      <xdr:rowOff>151469</xdr:rowOff>
    </xdr:to>
    <xdr:cxnSp macro="">
      <xdr:nvCxnSpPr>
        <xdr:cNvPr id="3185" name="Elbow Connector 55">
          <a:extLst>
            <a:ext uri="{FF2B5EF4-FFF2-40B4-BE49-F238E27FC236}">
              <a16:creationId xmlns:a16="http://schemas.microsoft.com/office/drawing/2014/main" id="{F9FA3B82-B8A9-458B-8C8E-0F76B99DCE5A}"/>
            </a:ext>
          </a:extLst>
        </xdr:cNvPr>
        <xdr:cNvCxnSpPr/>
      </xdr:nvCxnSpPr>
      <xdr:spPr>
        <a:xfrm rot="16200000" flipH="1">
          <a:off x="2478743" y="20496394"/>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136071</xdr:colOff>
      <xdr:row>111</xdr:row>
      <xdr:rowOff>83736</xdr:rowOff>
    </xdr:from>
    <xdr:to>
      <xdr:col>10</xdr:col>
      <xdr:colOff>211879</xdr:colOff>
      <xdr:row>112</xdr:row>
      <xdr:rowOff>134274</xdr:rowOff>
    </xdr:to>
    <xdr:cxnSp macro="">
      <xdr:nvCxnSpPr>
        <xdr:cNvPr id="3186" name="Elbow Connector 55">
          <a:extLst>
            <a:ext uri="{FF2B5EF4-FFF2-40B4-BE49-F238E27FC236}">
              <a16:creationId xmlns:a16="http://schemas.microsoft.com/office/drawing/2014/main" id="{FBE6A376-3759-4AD4-9491-976B92C5F9A4}"/>
            </a:ext>
          </a:extLst>
        </xdr:cNvPr>
        <xdr:cNvCxnSpPr/>
      </xdr:nvCxnSpPr>
      <xdr:spPr>
        <a:xfrm rot="16200000" flipH="1">
          <a:off x="3084709" y="22046637"/>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136071</xdr:colOff>
      <xdr:row>111</xdr:row>
      <xdr:rowOff>136071</xdr:rowOff>
    </xdr:from>
    <xdr:to>
      <xdr:col>32</xdr:col>
      <xdr:colOff>199916</xdr:colOff>
      <xdr:row>112</xdr:row>
      <xdr:rowOff>172403</xdr:rowOff>
    </xdr:to>
    <xdr:cxnSp macro="">
      <xdr:nvCxnSpPr>
        <xdr:cNvPr id="3038" name="Elbow Connector 55">
          <a:extLst>
            <a:ext uri="{FF2B5EF4-FFF2-40B4-BE49-F238E27FC236}">
              <a16:creationId xmlns:a16="http://schemas.microsoft.com/office/drawing/2014/main" id="{4812E4FF-F829-4692-8F9F-438744C4F785}"/>
            </a:ext>
          </a:extLst>
        </xdr:cNvPr>
        <xdr:cNvCxnSpPr/>
      </xdr:nvCxnSpPr>
      <xdr:spPr>
        <a:xfrm rot="16200000" flipH="1">
          <a:off x="10140611" y="22097850"/>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157005</xdr:colOff>
      <xdr:row>111</xdr:row>
      <xdr:rowOff>104670</xdr:rowOff>
    </xdr:from>
    <xdr:to>
      <xdr:col>34</xdr:col>
      <xdr:colOff>220850</xdr:colOff>
      <xdr:row>112</xdr:row>
      <xdr:rowOff>141002</xdr:rowOff>
    </xdr:to>
    <xdr:cxnSp macro="">
      <xdr:nvCxnSpPr>
        <xdr:cNvPr id="3187" name="Elbow Connector 55">
          <a:extLst>
            <a:ext uri="{FF2B5EF4-FFF2-40B4-BE49-F238E27FC236}">
              <a16:creationId xmlns:a16="http://schemas.microsoft.com/office/drawing/2014/main" id="{43BAE8D7-38EA-4A8A-83AD-DCDB249F0B21}"/>
            </a:ext>
          </a:extLst>
        </xdr:cNvPr>
        <xdr:cNvCxnSpPr/>
      </xdr:nvCxnSpPr>
      <xdr:spPr>
        <a:xfrm rot="16200000" flipH="1">
          <a:off x="10789567" y="22066449"/>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167472</xdr:colOff>
      <xdr:row>111</xdr:row>
      <xdr:rowOff>104670</xdr:rowOff>
    </xdr:from>
    <xdr:to>
      <xdr:col>36</xdr:col>
      <xdr:colOff>231317</xdr:colOff>
      <xdr:row>112</xdr:row>
      <xdr:rowOff>141002</xdr:rowOff>
    </xdr:to>
    <xdr:cxnSp macro="">
      <xdr:nvCxnSpPr>
        <xdr:cNvPr id="3188" name="Elbow Connector 55">
          <a:extLst>
            <a:ext uri="{FF2B5EF4-FFF2-40B4-BE49-F238E27FC236}">
              <a16:creationId xmlns:a16="http://schemas.microsoft.com/office/drawing/2014/main" id="{04024487-273E-4109-ADDC-16A4B0A79D3D}"/>
            </a:ext>
          </a:extLst>
        </xdr:cNvPr>
        <xdr:cNvCxnSpPr/>
      </xdr:nvCxnSpPr>
      <xdr:spPr>
        <a:xfrm rot="16200000" flipH="1">
          <a:off x="11428056" y="22066449"/>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146538</xdr:colOff>
      <xdr:row>111</xdr:row>
      <xdr:rowOff>104670</xdr:rowOff>
    </xdr:from>
    <xdr:to>
      <xdr:col>38</xdr:col>
      <xdr:colOff>210383</xdr:colOff>
      <xdr:row>112</xdr:row>
      <xdr:rowOff>141002</xdr:rowOff>
    </xdr:to>
    <xdr:cxnSp macro="">
      <xdr:nvCxnSpPr>
        <xdr:cNvPr id="3189" name="Elbow Connector 55">
          <a:extLst>
            <a:ext uri="{FF2B5EF4-FFF2-40B4-BE49-F238E27FC236}">
              <a16:creationId xmlns:a16="http://schemas.microsoft.com/office/drawing/2014/main" id="{2790489B-3A2A-4219-B4CE-DFF7C992DC6F}"/>
            </a:ext>
          </a:extLst>
        </xdr:cNvPr>
        <xdr:cNvCxnSpPr/>
      </xdr:nvCxnSpPr>
      <xdr:spPr>
        <a:xfrm rot="16200000" flipH="1">
          <a:off x="12066545" y="22066449"/>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146538</xdr:colOff>
      <xdr:row>111</xdr:row>
      <xdr:rowOff>83736</xdr:rowOff>
    </xdr:from>
    <xdr:to>
      <xdr:col>40</xdr:col>
      <xdr:colOff>210383</xdr:colOff>
      <xdr:row>112</xdr:row>
      <xdr:rowOff>120068</xdr:rowOff>
    </xdr:to>
    <xdr:cxnSp macro="">
      <xdr:nvCxnSpPr>
        <xdr:cNvPr id="3190" name="Elbow Connector 55">
          <a:extLst>
            <a:ext uri="{FF2B5EF4-FFF2-40B4-BE49-F238E27FC236}">
              <a16:creationId xmlns:a16="http://schemas.microsoft.com/office/drawing/2014/main" id="{23D7BCF5-AEB9-46C7-904B-4CDF2D8B214B}"/>
            </a:ext>
          </a:extLst>
        </xdr:cNvPr>
        <xdr:cNvCxnSpPr/>
      </xdr:nvCxnSpPr>
      <xdr:spPr>
        <a:xfrm rot="16200000" flipH="1">
          <a:off x="12694567" y="22045515"/>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157005</xdr:colOff>
      <xdr:row>111</xdr:row>
      <xdr:rowOff>104670</xdr:rowOff>
    </xdr:from>
    <xdr:to>
      <xdr:col>42</xdr:col>
      <xdr:colOff>220850</xdr:colOff>
      <xdr:row>112</xdr:row>
      <xdr:rowOff>141002</xdr:rowOff>
    </xdr:to>
    <xdr:cxnSp macro="">
      <xdr:nvCxnSpPr>
        <xdr:cNvPr id="3191" name="Elbow Connector 55">
          <a:extLst>
            <a:ext uri="{FF2B5EF4-FFF2-40B4-BE49-F238E27FC236}">
              <a16:creationId xmlns:a16="http://schemas.microsoft.com/office/drawing/2014/main" id="{3C175CF8-F923-46CC-8707-CDC2BEB70D31}"/>
            </a:ext>
          </a:extLst>
        </xdr:cNvPr>
        <xdr:cNvCxnSpPr/>
      </xdr:nvCxnSpPr>
      <xdr:spPr>
        <a:xfrm rot="16200000" flipH="1">
          <a:off x="13333056" y="22066449"/>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83737</xdr:colOff>
      <xdr:row>84</xdr:row>
      <xdr:rowOff>157006</xdr:rowOff>
    </xdr:from>
    <xdr:to>
      <xdr:col>38</xdr:col>
      <xdr:colOff>225285</xdr:colOff>
      <xdr:row>85</xdr:row>
      <xdr:rowOff>136512</xdr:rowOff>
    </xdr:to>
    <xdr:sp macro="" textlink="">
      <xdr:nvSpPr>
        <xdr:cNvPr id="3192" name="6-Point Star 717">
          <a:extLst>
            <a:ext uri="{FF2B5EF4-FFF2-40B4-BE49-F238E27FC236}">
              <a16:creationId xmlns:a16="http://schemas.microsoft.com/office/drawing/2014/main" id="{5D1CCB74-5F6F-4096-A44C-968AB31E8A2E}"/>
            </a:ext>
          </a:extLst>
        </xdr:cNvPr>
        <xdr:cNvSpPr/>
      </xdr:nvSpPr>
      <xdr:spPr>
        <a:xfrm>
          <a:off x="12120825" y="16694918"/>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104670</xdr:colOff>
      <xdr:row>84</xdr:row>
      <xdr:rowOff>177940</xdr:rowOff>
    </xdr:from>
    <xdr:to>
      <xdr:col>44</xdr:col>
      <xdr:colOff>246218</xdr:colOff>
      <xdr:row>85</xdr:row>
      <xdr:rowOff>157446</xdr:rowOff>
    </xdr:to>
    <xdr:sp macro="" textlink="">
      <xdr:nvSpPr>
        <xdr:cNvPr id="3193" name="6-Point Star 717">
          <a:extLst>
            <a:ext uri="{FF2B5EF4-FFF2-40B4-BE49-F238E27FC236}">
              <a16:creationId xmlns:a16="http://schemas.microsoft.com/office/drawing/2014/main" id="{92AC48D2-261B-4FE1-AC50-BB70D7217EA1}"/>
            </a:ext>
          </a:extLst>
        </xdr:cNvPr>
        <xdr:cNvSpPr/>
      </xdr:nvSpPr>
      <xdr:spPr>
        <a:xfrm>
          <a:off x="14140961" y="16715852"/>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6</xdr:col>
      <xdr:colOff>104670</xdr:colOff>
      <xdr:row>92</xdr:row>
      <xdr:rowOff>146539</xdr:rowOff>
    </xdr:from>
    <xdr:to>
      <xdr:col>6</xdr:col>
      <xdr:colOff>246218</xdr:colOff>
      <xdr:row>93</xdr:row>
      <xdr:rowOff>126045</xdr:rowOff>
    </xdr:to>
    <xdr:sp macro="" textlink="">
      <xdr:nvSpPr>
        <xdr:cNvPr id="3194" name="6-Point Star 717">
          <a:extLst>
            <a:ext uri="{FF2B5EF4-FFF2-40B4-BE49-F238E27FC236}">
              <a16:creationId xmlns:a16="http://schemas.microsoft.com/office/drawing/2014/main" id="{B61DEA73-A3D1-4D97-80A0-79037D7FD5F6}"/>
            </a:ext>
          </a:extLst>
        </xdr:cNvPr>
        <xdr:cNvSpPr/>
      </xdr:nvSpPr>
      <xdr:spPr>
        <a:xfrm>
          <a:off x="1884066" y="18264973"/>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104669</xdr:colOff>
      <xdr:row>84</xdr:row>
      <xdr:rowOff>167472</xdr:rowOff>
    </xdr:from>
    <xdr:to>
      <xdr:col>36</xdr:col>
      <xdr:colOff>246217</xdr:colOff>
      <xdr:row>85</xdr:row>
      <xdr:rowOff>146978</xdr:rowOff>
    </xdr:to>
    <xdr:sp macro="" textlink="">
      <xdr:nvSpPr>
        <xdr:cNvPr id="3195" name="6-Point Star 717">
          <a:extLst>
            <a:ext uri="{FF2B5EF4-FFF2-40B4-BE49-F238E27FC236}">
              <a16:creationId xmlns:a16="http://schemas.microsoft.com/office/drawing/2014/main" id="{76DFD455-EE47-4B79-A02C-3BD0C177E9B3}"/>
            </a:ext>
          </a:extLst>
        </xdr:cNvPr>
        <xdr:cNvSpPr/>
      </xdr:nvSpPr>
      <xdr:spPr>
        <a:xfrm>
          <a:off x="11482334" y="16705384"/>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83736</xdr:colOff>
      <xdr:row>84</xdr:row>
      <xdr:rowOff>167473</xdr:rowOff>
    </xdr:from>
    <xdr:to>
      <xdr:col>42</xdr:col>
      <xdr:colOff>225284</xdr:colOff>
      <xdr:row>85</xdr:row>
      <xdr:rowOff>146979</xdr:rowOff>
    </xdr:to>
    <xdr:sp macro="" textlink="">
      <xdr:nvSpPr>
        <xdr:cNvPr id="3196" name="6-Point Star 717">
          <a:extLst>
            <a:ext uri="{FF2B5EF4-FFF2-40B4-BE49-F238E27FC236}">
              <a16:creationId xmlns:a16="http://schemas.microsoft.com/office/drawing/2014/main" id="{45EDCD2E-5D69-4F33-840E-C64D27EC2248}"/>
            </a:ext>
          </a:extLst>
        </xdr:cNvPr>
        <xdr:cNvSpPr/>
      </xdr:nvSpPr>
      <xdr:spPr>
        <a:xfrm>
          <a:off x="13376868" y="16705385"/>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40</xdr:col>
      <xdr:colOff>83736</xdr:colOff>
      <xdr:row>84</xdr:row>
      <xdr:rowOff>146539</xdr:rowOff>
    </xdr:from>
    <xdr:to>
      <xdr:col>40</xdr:col>
      <xdr:colOff>225284</xdr:colOff>
      <xdr:row>85</xdr:row>
      <xdr:rowOff>126045</xdr:rowOff>
    </xdr:to>
    <xdr:sp macro="" textlink="">
      <xdr:nvSpPr>
        <xdr:cNvPr id="3197" name="6-Point Star 717">
          <a:extLst>
            <a:ext uri="{FF2B5EF4-FFF2-40B4-BE49-F238E27FC236}">
              <a16:creationId xmlns:a16="http://schemas.microsoft.com/office/drawing/2014/main" id="{ED147B63-A47B-426B-86ED-4050A31187D6}"/>
            </a:ext>
          </a:extLst>
        </xdr:cNvPr>
        <xdr:cNvSpPr/>
      </xdr:nvSpPr>
      <xdr:spPr>
        <a:xfrm>
          <a:off x="12748846" y="16684451"/>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xdr:col>
      <xdr:colOff>83736</xdr:colOff>
      <xdr:row>92</xdr:row>
      <xdr:rowOff>136072</xdr:rowOff>
    </xdr:from>
    <xdr:to>
      <xdr:col>4</xdr:col>
      <xdr:colOff>225284</xdr:colOff>
      <xdr:row>93</xdr:row>
      <xdr:rowOff>115578</xdr:rowOff>
    </xdr:to>
    <xdr:sp macro="" textlink="">
      <xdr:nvSpPr>
        <xdr:cNvPr id="3199" name="6-Point Star 717">
          <a:extLst>
            <a:ext uri="{FF2B5EF4-FFF2-40B4-BE49-F238E27FC236}">
              <a16:creationId xmlns:a16="http://schemas.microsoft.com/office/drawing/2014/main" id="{3CDEA689-EBA5-4A55-9799-0B4BCC153599}"/>
            </a:ext>
          </a:extLst>
        </xdr:cNvPr>
        <xdr:cNvSpPr/>
      </xdr:nvSpPr>
      <xdr:spPr>
        <a:xfrm>
          <a:off x="1235110" y="18254506"/>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15</xdr:col>
      <xdr:colOff>104670</xdr:colOff>
      <xdr:row>154</xdr:row>
      <xdr:rowOff>10467</xdr:rowOff>
    </xdr:from>
    <xdr:to>
      <xdr:col>21</xdr:col>
      <xdr:colOff>219808</xdr:colOff>
      <xdr:row>160</xdr:row>
      <xdr:rowOff>126352</xdr:rowOff>
    </xdr:to>
    <xdr:sp macro="" textlink="">
      <xdr:nvSpPr>
        <xdr:cNvPr id="3200" name="Arrow: Right 3199">
          <a:hlinkClick xmlns:r="http://schemas.openxmlformats.org/officeDocument/2006/relationships" r:id="rId5"/>
          <a:extLst>
            <a:ext uri="{FF2B5EF4-FFF2-40B4-BE49-F238E27FC236}">
              <a16:creationId xmlns:a16="http://schemas.microsoft.com/office/drawing/2014/main" id="{E63FE4AA-5081-9A8E-AE91-0DAB483EE7FF}"/>
            </a:ext>
          </a:extLst>
        </xdr:cNvPr>
        <xdr:cNvSpPr/>
      </xdr:nvSpPr>
      <xdr:spPr>
        <a:xfrm>
          <a:off x="4876889" y="30645977"/>
          <a:ext cx="2049297" cy="1136421"/>
        </a:xfrm>
        <a:prstGeom prst="rightArrow">
          <a:avLst/>
        </a:prstGeom>
        <a:solidFill>
          <a:srgbClr val="00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15</xdr:col>
      <xdr:colOff>230273</xdr:colOff>
      <xdr:row>156</xdr:row>
      <xdr:rowOff>38877</xdr:rowOff>
    </xdr:from>
    <xdr:to>
      <xdr:col>20</xdr:col>
      <xdr:colOff>272142</xdr:colOff>
      <xdr:row>158</xdr:row>
      <xdr:rowOff>29158</xdr:rowOff>
    </xdr:to>
    <xdr:sp macro="" textlink="">
      <xdr:nvSpPr>
        <xdr:cNvPr id="3201" name="TextBox 3200">
          <a:extLst>
            <a:ext uri="{FF2B5EF4-FFF2-40B4-BE49-F238E27FC236}">
              <a16:creationId xmlns:a16="http://schemas.microsoft.com/office/drawing/2014/main" id="{BB2FBE61-9C8E-F526-0AE5-216C5D823C02}"/>
            </a:ext>
          </a:extLst>
        </xdr:cNvPr>
        <xdr:cNvSpPr txBox="1"/>
      </xdr:nvSpPr>
      <xdr:spPr>
        <a:xfrm>
          <a:off x="5002492" y="31004846"/>
          <a:ext cx="1635849" cy="349899"/>
        </a:xfrm>
        <a:prstGeom prst="rect">
          <a:avLst/>
        </a:prstGeom>
        <a:solidFill>
          <a:srgbClr val="00F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t>Location</a:t>
          </a:r>
          <a:r>
            <a:rPr lang="en-IN" sz="1400" kern="1200" baseline="0"/>
            <a:t> Summary</a:t>
          </a:r>
          <a:endParaRPr lang="en-IN" sz="1400" kern="1200"/>
        </a:p>
      </xdr:txBody>
    </xdr:sp>
    <xdr:clientData/>
  </xdr:twoCellAnchor>
  <xdr:twoCellAnchor>
    <xdr:from>
      <xdr:col>8</xdr:col>
      <xdr:colOff>86143</xdr:colOff>
      <xdr:row>92</xdr:row>
      <xdr:rowOff>173856</xdr:rowOff>
    </xdr:from>
    <xdr:to>
      <xdr:col>8</xdr:col>
      <xdr:colOff>227691</xdr:colOff>
      <xdr:row>93</xdr:row>
      <xdr:rowOff>153362</xdr:rowOff>
    </xdr:to>
    <xdr:sp macro="" textlink="">
      <xdr:nvSpPr>
        <xdr:cNvPr id="3202" name="6-Point Star 717">
          <a:extLst>
            <a:ext uri="{FF2B5EF4-FFF2-40B4-BE49-F238E27FC236}">
              <a16:creationId xmlns:a16="http://schemas.microsoft.com/office/drawing/2014/main" id="{6CBFDDB3-35E2-4B79-B394-D68A01A87925}"/>
            </a:ext>
          </a:extLst>
        </xdr:cNvPr>
        <xdr:cNvSpPr/>
      </xdr:nvSpPr>
      <xdr:spPr>
        <a:xfrm>
          <a:off x="2524962" y="18292290"/>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10</xdr:col>
      <xdr:colOff>83736</xdr:colOff>
      <xdr:row>92</xdr:row>
      <xdr:rowOff>136071</xdr:rowOff>
    </xdr:from>
    <xdr:to>
      <xdr:col>10</xdr:col>
      <xdr:colOff>225284</xdr:colOff>
      <xdr:row>93</xdr:row>
      <xdr:rowOff>115577</xdr:rowOff>
    </xdr:to>
    <xdr:sp macro="" textlink="">
      <xdr:nvSpPr>
        <xdr:cNvPr id="3203" name="6-Point Star 717">
          <a:extLst>
            <a:ext uri="{FF2B5EF4-FFF2-40B4-BE49-F238E27FC236}">
              <a16:creationId xmlns:a16="http://schemas.microsoft.com/office/drawing/2014/main" id="{B19ACDA7-23E3-441F-9A63-8EE34C98056E}"/>
            </a:ext>
          </a:extLst>
        </xdr:cNvPr>
        <xdr:cNvSpPr/>
      </xdr:nvSpPr>
      <xdr:spPr>
        <a:xfrm>
          <a:off x="3150577" y="18254505"/>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83736</xdr:colOff>
      <xdr:row>84</xdr:row>
      <xdr:rowOff>115369</xdr:rowOff>
    </xdr:from>
    <xdr:to>
      <xdr:col>34</xdr:col>
      <xdr:colOff>225284</xdr:colOff>
      <xdr:row>85</xdr:row>
      <xdr:rowOff>94875</xdr:rowOff>
    </xdr:to>
    <xdr:sp macro="" textlink="">
      <xdr:nvSpPr>
        <xdr:cNvPr id="3204" name="6-Point Star 717">
          <a:extLst>
            <a:ext uri="{FF2B5EF4-FFF2-40B4-BE49-F238E27FC236}">
              <a16:creationId xmlns:a16="http://schemas.microsoft.com/office/drawing/2014/main" id="{15079DE0-5CDE-418E-81F2-C2FAF2595EC9}"/>
            </a:ext>
          </a:extLst>
        </xdr:cNvPr>
        <xdr:cNvSpPr/>
      </xdr:nvSpPr>
      <xdr:spPr>
        <a:xfrm>
          <a:off x="10783486" y="16741786"/>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14</xdr:col>
      <xdr:colOff>94203</xdr:colOff>
      <xdr:row>92</xdr:row>
      <xdr:rowOff>136071</xdr:rowOff>
    </xdr:from>
    <xdr:to>
      <xdr:col>14</xdr:col>
      <xdr:colOff>235751</xdr:colOff>
      <xdr:row>93</xdr:row>
      <xdr:rowOff>115577</xdr:rowOff>
    </xdr:to>
    <xdr:sp macro="" textlink="">
      <xdr:nvSpPr>
        <xdr:cNvPr id="3205" name="6-Point Star 717">
          <a:extLst>
            <a:ext uri="{FF2B5EF4-FFF2-40B4-BE49-F238E27FC236}">
              <a16:creationId xmlns:a16="http://schemas.microsoft.com/office/drawing/2014/main" id="{DD8E73A1-E7E4-4E32-96E9-ED3A59E4B7A7}"/>
            </a:ext>
          </a:extLst>
        </xdr:cNvPr>
        <xdr:cNvSpPr/>
      </xdr:nvSpPr>
      <xdr:spPr>
        <a:xfrm>
          <a:off x="4417088" y="18254505"/>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104670</xdr:colOff>
      <xdr:row>92</xdr:row>
      <xdr:rowOff>157005</xdr:rowOff>
    </xdr:from>
    <xdr:to>
      <xdr:col>22</xdr:col>
      <xdr:colOff>246218</xdr:colOff>
      <xdr:row>93</xdr:row>
      <xdr:rowOff>136511</xdr:rowOff>
    </xdr:to>
    <xdr:sp macro="" textlink="">
      <xdr:nvSpPr>
        <xdr:cNvPr id="3206" name="6-Point Star 717">
          <a:extLst>
            <a:ext uri="{FF2B5EF4-FFF2-40B4-BE49-F238E27FC236}">
              <a16:creationId xmlns:a16="http://schemas.microsoft.com/office/drawing/2014/main" id="{E1652C42-B4B2-4B28-81B9-29E2D8867465}"/>
            </a:ext>
          </a:extLst>
        </xdr:cNvPr>
        <xdr:cNvSpPr/>
      </xdr:nvSpPr>
      <xdr:spPr>
        <a:xfrm>
          <a:off x="7023379" y="18275439"/>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104670</xdr:colOff>
      <xdr:row>92</xdr:row>
      <xdr:rowOff>157005</xdr:rowOff>
    </xdr:from>
    <xdr:to>
      <xdr:col>26</xdr:col>
      <xdr:colOff>246218</xdr:colOff>
      <xdr:row>93</xdr:row>
      <xdr:rowOff>136511</xdr:rowOff>
    </xdr:to>
    <xdr:sp macro="" textlink="">
      <xdr:nvSpPr>
        <xdr:cNvPr id="3198" name="6-Point Star 717">
          <a:extLst>
            <a:ext uri="{FF2B5EF4-FFF2-40B4-BE49-F238E27FC236}">
              <a16:creationId xmlns:a16="http://schemas.microsoft.com/office/drawing/2014/main" id="{334D4DEC-A958-4C1C-853E-E493B45FE737}"/>
            </a:ext>
          </a:extLst>
        </xdr:cNvPr>
        <xdr:cNvSpPr/>
      </xdr:nvSpPr>
      <xdr:spPr>
        <a:xfrm>
          <a:off x="8279423" y="18275439"/>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115138</xdr:colOff>
      <xdr:row>84</xdr:row>
      <xdr:rowOff>167472</xdr:rowOff>
    </xdr:from>
    <xdr:to>
      <xdr:col>32</xdr:col>
      <xdr:colOff>256686</xdr:colOff>
      <xdr:row>85</xdr:row>
      <xdr:rowOff>146978</xdr:rowOff>
    </xdr:to>
    <xdr:sp macro="" textlink="">
      <xdr:nvSpPr>
        <xdr:cNvPr id="3207" name="6-Point Star 717">
          <a:extLst>
            <a:ext uri="{FF2B5EF4-FFF2-40B4-BE49-F238E27FC236}">
              <a16:creationId xmlns:a16="http://schemas.microsoft.com/office/drawing/2014/main" id="{BB544F34-98D9-4FAF-8A57-1659F4CB65BD}"/>
            </a:ext>
          </a:extLst>
        </xdr:cNvPr>
        <xdr:cNvSpPr/>
      </xdr:nvSpPr>
      <xdr:spPr>
        <a:xfrm>
          <a:off x="10236759" y="16705384"/>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28</xdr:col>
      <xdr:colOff>104670</xdr:colOff>
      <xdr:row>92</xdr:row>
      <xdr:rowOff>146538</xdr:rowOff>
    </xdr:from>
    <xdr:to>
      <xdr:col>28</xdr:col>
      <xdr:colOff>246218</xdr:colOff>
      <xdr:row>93</xdr:row>
      <xdr:rowOff>126044</xdr:rowOff>
    </xdr:to>
    <xdr:sp macro="" textlink="">
      <xdr:nvSpPr>
        <xdr:cNvPr id="3208" name="6-Point Star 717">
          <a:extLst>
            <a:ext uri="{FF2B5EF4-FFF2-40B4-BE49-F238E27FC236}">
              <a16:creationId xmlns:a16="http://schemas.microsoft.com/office/drawing/2014/main" id="{FA1E8C8F-FB6F-49D5-B66B-789CB54D4F7B}"/>
            </a:ext>
          </a:extLst>
        </xdr:cNvPr>
        <xdr:cNvSpPr/>
      </xdr:nvSpPr>
      <xdr:spPr>
        <a:xfrm>
          <a:off x="8938846" y="18264972"/>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xdr:col>
      <xdr:colOff>104670</xdr:colOff>
      <xdr:row>92</xdr:row>
      <xdr:rowOff>125604</xdr:rowOff>
    </xdr:from>
    <xdr:to>
      <xdr:col>2</xdr:col>
      <xdr:colOff>246218</xdr:colOff>
      <xdr:row>93</xdr:row>
      <xdr:rowOff>105110</xdr:rowOff>
    </xdr:to>
    <xdr:sp macro="" textlink="">
      <xdr:nvSpPr>
        <xdr:cNvPr id="3209" name="6-Point Star 717">
          <a:extLst>
            <a:ext uri="{FF2B5EF4-FFF2-40B4-BE49-F238E27FC236}">
              <a16:creationId xmlns:a16="http://schemas.microsoft.com/office/drawing/2014/main" id="{2762F447-7FA9-46D9-A123-EF69EFC75A90}"/>
            </a:ext>
          </a:extLst>
        </xdr:cNvPr>
        <xdr:cNvSpPr/>
      </xdr:nvSpPr>
      <xdr:spPr>
        <a:xfrm>
          <a:off x="628022" y="18244038"/>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16</xdr:col>
      <xdr:colOff>104670</xdr:colOff>
      <xdr:row>68</xdr:row>
      <xdr:rowOff>146538</xdr:rowOff>
    </xdr:from>
    <xdr:to>
      <xdr:col>16</xdr:col>
      <xdr:colOff>246218</xdr:colOff>
      <xdr:row>69</xdr:row>
      <xdr:rowOff>126044</xdr:rowOff>
    </xdr:to>
    <xdr:sp macro="" textlink="">
      <xdr:nvSpPr>
        <xdr:cNvPr id="3211" name="6-Point Star 717">
          <a:extLst>
            <a:ext uri="{FF2B5EF4-FFF2-40B4-BE49-F238E27FC236}">
              <a16:creationId xmlns:a16="http://schemas.microsoft.com/office/drawing/2014/main" id="{FC83305A-420E-4F1B-8EF3-A6042DC9C131}"/>
            </a:ext>
          </a:extLst>
        </xdr:cNvPr>
        <xdr:cNvSpPr/>
      </xdr:nvSpPr>
      <xdr:spPr>
        <a:xfrm>
          <a:off x="5055577" y="13523406"/>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14</xdr:col>
      <xdr:colOff>94203</xdr:colOff>
      <xdr:row>68</xdr:row>
      <xdr:rowOff>125604</xdr:rowOff>
    </xdr:from>
    <xdr:to>
      <xdr:col>14</xdr:col>
      <xdr:colOff>235751</xdr:colOff>
      <xdr:row>69</xdr:row>
      <xdr:rowOff>105110</xdr:rowOff>
    </xdr:to>
    <xdr:sp macro="" textlink="">
      <xdr:nvSpPr>
        <xdr:cNvPr id="3212" name="6-Point Star 717">
          <a:extLst>
            <a:ext uri="{FF2B5EF4-FFF2-40B4-BE49-F238E27FC236}">
              <a16:creationId xmlns:a16="http://schemas.microsoft.com/office/drawing/2014/main" id="{1341D660-65B9-49CB-A9CA-BDF2C17E1959}"/>
            </a:ext>
          </a:extLst>
        </xdr:cNvPr>
        <xdr:cNvSpPr/>
      </xdr:nvSpPr>
      <xdr:spPr>
        <a:xfrm>
          <a:off x="4417088" y="13502472"/>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105830</xdr:colOff>
      <xdr:row>68</xdr:row>
      <xdr:rowOff>169331</xdr:rowOff>
    </xdr:from>
    <xdr:to>
      <xdr:col>18</xdr:col>
      <xdr:colOff>247378</xdr:colOff>
      <xdr:row>69</xdr:row>
      <xdr:rowOff>148837</xdr:rowOff>
    </xdr:to>
    <xdr:sp macro="" textlink="">
      <xdr:nvSpPr>
        <xdr:cNvPr id="3213" name="6-Point Star 717">
          <a:extLst>
            <a:ext uri="{FF2B5EF4-FFF2-40B4-BE49-F238E27FC236}">
              <a16:creationId xmlns:a16="http://schemas.microsoft.com/office/drawing/2014/main" id="{99F8F423-5AA7-4BFA-B0A2-79305CFD8975}"/>
            </a:ext>
          </a:extLst>
        </xdr:cNvPr>
        <xdr:cNvSpPr/>
      </xdr:nvSpPr>
      <xdr:spPr>
        <a:xfrm>
          <a:off x="5746747" y="13620748"/>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105830</xdr:colOff>
      <xdr:row>68</xdr:row>
      <xdr:rowOff>158747</xdr:rowOff>
    </xdr:from>
    <xdr:to>
      <xdr:col>22</xdr:col>
      <xdr:colOff>247378</xdr:colOff>
      <xdr:row>69</xdr:row>
      <xdr:rowOff>138253</xdr:rowOff>
    </xdr:to>
    <xdr:sp macro="" textlink="">
      <xdr:nvSpPr>
        <xdr:cNvPr id="3214" name="6-Point Star 717">
          <a:extLst>
            <a:ext uri="{FF2B5EF4-FFF2-40B4-BE49-F238E27FC236}">
              <a16:creationId xmlns:a16="http://schemas.microsoft.com/office/drawing/2014/main" id="{6A6BC044-0DC4-45BA-B273-3D8EF073316B}"/>
            </a:ext>
          </a:extLst>
        </xdr:cNvPr>
        <xdr:cNvSpPr/>
      </xdr:nvSpPr>
      <xdr:spPr>
        <a:xfrm>
          <a:off x="6995580" y="1361016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24</xdr:col>
      <xdr:colOff>105832</xdr:colOff>
      <xdr:row>68</xdr:row>
      <xdr:rowOff>169332</xdr:rowOff>
    </xdr:from>
    <xdr:to>
      <xdr:col>24</xdr:col>
      <xdr:colOff>247380</xdr:colOff>
      <xdr:row>69</xdr:row>
      <xdr:rowOff>148838</xdr:rowOff>
    </xdr:to>
    <xdr:sp macro="" textlink="">
      <xdr:nvSpPr>
        <xdr:cNvPr id="3215" name="6-Point Star 717">
          <a:extLst>
            <a:ext uri="{FF2B5EF4-FFF2-40B4-BE49-F238E27FC236}">
              <a16:creationId xmlns:a16="http://schemas.microsoft.com/office/drawing/2014/main" id="{253E1E35-074F-4C30-8C23-52EDEB8BA560}"/>
            </a:ext>
          </a:extLst>
        </xdr:cNvPr>
        <xdr:cNvSpPr/>
      </xdr:nvSpPr>
      <xdr:spPr>
        <a:xfrm>
          <a:off x="7619999" y="13620749"/>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105833</xdr:colOff>
      <xdr:row>68</xdr:row>
      <xdr:rowOff>158749</xdr:rowOff>
    </xdr:from>
    <xdr:to>
      <xdr:col>32</xdr:col>
      <xdr:colOff>247381</xdr:colOff>
      <xdr:row>69</xdr:row>
      <xdr:rowOff>138255</xdr:rowOff>
    </xdr:to>
    <xdr:sp macro="" textlink="">
      <xdr:nvSpPr>
        <xdr:cNvPr id="3216" name="6-Point Star 717">
          <a:extLst>
            <a:ext uri="{FF2B5EF4-FFF2-40B4-BE49-F238E27FC236}">
              <a16:creationId xmlns:a16="http://schemas.microsoft.com/office/drawing/2014/main" id="{8267435D-F680-474D-B09B-34A6EC592693}"/>
            </a:ext>
          </a:extLst>
        </xdr:cNvPr>
        <xdr:cNvSpPr/>
      </xdr:nvSpPr>
      <xdr:spPr>
        <a:xfrm>
          <a:off x="10181166" y="13610166"/>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137583</xdr:colOff>
      <xdr:row>68</xdr:row>
      <xdr:rowOff>158748</xdr:rowOff>
    </xdr:from>
    <xdr:to>
      <xdr:col>36</xdr:col>
      <xdr:colOff>279131</xdr:colOff>
      <xdr:row>69</xdr:row>
      <xdr:rowOff>138254</xdr:rowOff>
    </xdr:to>
    <xdr:sp macro="" textlink="">
      <xdr:nvSpPr>
        <xdr:cNvPr id="3217" name="6-Point Star 717">
          <a:extLst>
            <a:ext uri="{FF2B5EF4-FFF2-40B4-BE49-F238E27FC236}">
              <a16:creationId xmlns:a16="http://schemas.microsoft.com/office/drawing/2014/main" id="{1BA982EE-0B8C-4D86-A16A-EB17623063EF}"/>
            </a:ext>
          </a:extLst>
        </xdr:cNvPr>
        <xdr:cNvSpPr/>
      </xdr:nvSpPr>
      <xdr:spPr>
        <a:xfrm>
          <a:off x="11461750" y="1361016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169333</xdr:colOff>
      <xdr:row>87</xdr:row>
      <xdr:rowOff>158748</xdr:rowOff>
    </xdr:from>
    <xdr:to>
      <xdr:col>20</xdr:col>
      <xdr:colOff>245141</xdr:colOff>
      <xdr:row>89</xdr:row>
      <xdr:rowOff>18786</xdr:rowOff>
    </xdr:to>
    <xdr:cxnSp macro="">
      <xdr:nvCxnSpPr>
        <xdr:cNvPr id="3218" name="Elbow Connector 55">
          <a:extLst>
            <a:ext uri="{FF2B5EF4-FFF2-40B4-BE49-F238E27FC236}">
              <a16:creationId xmlns:a16="http://schemas.microsoft.com/office/drawing/2014/main" id="{4CF0B8AE-192C-46AD-9B0D-1632B5C50B4B}"/>
            </a:ext>
          </a:extLst>
        </xdr:cNvPr>
        <xdr:cNvCxnSpPr/>
      </xdr:nvCxnSpPr>
      <xdr:spPr>
        <a:xfrm rot="16200000" flipH="1">
          <a:off x="6320301" y="17471030"/>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158748</xdr:colOff>
      <xdr:row>87</xdr:row>
      <xdr:rowOff>137582</xdr:rowOff>
    </xdr:from>
    <xdr:to>
      <xdr:col>26</xdr:col>
      <xdr:colOff>234556</xdr:colOff>
      <xdr:row>88</xdr:row>
      <xdr:rowOff>188120</xdr:rowOff>
    </xdr:to>
    <xdr:cxnSp macro="">
      <xdr:nvCxnSpPr>
        <xdr:cNvPr id="3219" name="Elbow Connector 55">
          <a:extLst>
            <a:ext uri="{FF2B5EF4-FFF2-40B4-BE49-F238E27FC236}">
              <a16:creationId xmlns:a16="http://schemas.microsoft.com/office/drawing/2014/main" id="{8D453446-A153-4213-AE4E-9F5E6F47D17C}"/>
            </a:ext>
          </a:extLst>
        </xdr:cNvPr>
        <xdr:cNvCxnSpPr/>
      </xdr:nvCxnSpPr>
      <xdr:spPr>
        <a:xfrm rot="16200000" flipH="1">
          <a:off x="8182966" y="17449864"/>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137584</xdr:colOff>
      <xdr:row>87</xdr:row>
      <xdr:rowOff>105832</xdr:rowOff>
    </xdr:from>
    <xdr:to>
      <xdr:col>28</xdr:col>
      <xdr:colOff>213392</xdr:colOff>
      <xdr:row>88</xdr:row>
      <xdr:rowOff>156370</xdr:rowOff>
    </xdr:to>
    <xdr:cxnSp macro="">
      <xdr:nvCxnSpPr>
        <xdr:cNvPr id="3220" name="Elbow Connector 55">
          <a:extLst>
            <a:ext uri="{FF2B5EF4-FFF2-40B4-BE49-F238E27FC236}">
              <a16:creationId xmlns:a16="http://schemas.microsoft.com/office/drawing/2014/main" id="{864E68E7-DC17-4C75-A0FC-AB4AC0FA33DC}"/>
            </a:ext>
          </a:extLst>
        </xdr:cNvPr>
        <xdr:cNvCxnSpPr/>
      </xdr:nvCxnSpPr>
      <xdr:spPr>
        <a:xfrm rot="16200000" flipH="1">
          <a:off x="8817969" y="17418114"/>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137579</xdr:colOff>
      <xdr:row>87</xdr:row>
      <xdr:rowOff>95248</xdr:rowOff>
    </xdr:from>
    <xdr:to>
      <xdr:col>30</xdr:col>
      <xdr:colOff>213387</xdr:colOff>
      <xdr:row>88</xdr:row>
      <xdr:rowOff>145786</xdr:rowOff>
    </xdr:to>
    <xdr:cxnSp macro="">
      <xdr:nvCxnSpPr>
        <xdr:cNvPr id="3221" name="Elbow Connector 55">
          <a:extLst>
            <a:ext uri="{FF2B5EF4-FFF2-40B4-BE49-F238E27FC236}">
              <a16:creationId xmlns:a16="http://schemas.microsoft.com/office/drawing/2014/main" id="{4BDE93A8-76F4-48EA-B768-B879BB78D883}"/>
            </a:ext>
          </a:extLst>
        </xdr:cNvPr>
        <xdr:cNvCxnSpPr/>
      </xdr:nvCxnSpPr>
      <xdr:spPr>
        <a:xfrm rot="16200000" flipH="1">
          <a:off x="9442381" y="17407530"/>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116416</xdr:colOff>
      <xdr:row>95</xdr:row>
      <xdr:rowOff>84666</xdr:rowOff>
    </xdr:from>
    <xdr:to>
      <xdr:col>2</xdr:col>
      <xdr:colOff>192224</xdr:colOff>
      <xdr:row>96</xdr:row>
      <xdr:rowOff>135204</xdr:rowOff>
    </xdr:to>
    <xdr:cxnSp macro="">
      <xdr:nvCxnSpPr>
        <xdr:cNvPr id="3222" name="Elbow Connector 55">
          <a:extLst>
            <a:ext uri="{FF2B5EF4-FFF2-40B4-BE49-F238E27FC236}">
              <a16:creationId xmlns:a16="http://schemas.microsoft.com/office/drawing/2014/main" id="{B97AB3BB-3372-4625-944E-2801EA0F6691}"/>
            </a:ext>
          </a:extLst>
        </xdr:cNvPr>
        <xdr:cNvCxnSpPr/>
      </xdr:nvCxnSpPr>
      <xdr:spPr>
        <a:xfrm rot="16200000" flipH="1">
          <a:off x="531218" y="1898444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126998</xdr:colOff>
      <xdr:row>95</xdr:row>
      <xdr:rowOff>84664</xdr:rowOff>
    </xdr:from>
    <xdr:to>
      <xdr:col>12</xdr:col>
      <xdr:colOff>202806</xdr:colOff>
      <xdr:row>96</xdr:row>
      <xdr:rowOff>135202</xdr:rowOff>
    </xdr:to>
    <xdr:cxnSp macro="">
      <xdr:nvCxnSpPr>
        <xdr:cNvPr id="3223" name="Elbow Connector 55">
          <a:extLst>
            <a:ext uri="{FF2B5EF4-FFF2-40B4-BE49-F238E27FC236}">
              <a16:creationId xmlns:a16="http://schemas.microsoft.com/office/drawing/2014/main" id="{911F3089-FDC2-4440-BA13-A67571AC6BC6}"/>
            </a:ext>
          </a:extLst>
        </xdr:cNvPr>
        <xdr:cNvCxnSpPr/>
      </xdr:nvCxnSpPr>
      <xdr:spPr>
        <a:xfrm rot="16200000" flipH="1">
          <a:off x="3695633" y="18984446"/>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137583</xdr:colOff>
      <xdr:row>71</xdr:row>
      <xdr:rowOff>63499</xdr:rowOff>
    </xdr:from>
    <xdr:to>
      <xdr:col>34</xdr:col>
      <xdr:colOff>213391</xdr:colOff>
      <xdr:row>72</xdr:row>
      <xdr:rowOff>114037</xdr:rowOff>
    </xdr:to>
    <xdr:cxnSp macro="">
      <xdr:nvCxnSpPr>
        <xdr:cNvPr id="3224" name="Elbow Connector 55">
          <a:extLst>
            <a:ext uri="{FF2B5EF4-FFF2-40B4-BE49-F238E27FC236}">
              <a16:creationId xmlns:a16="http://schemas.microsoft.com/office/drawing/2014/main" id="{600CD042-898B-4083-9F07-7BD6533E8487}"/>
            </a:ext>
          </a:extLst>
        </xdr:cNvPr>
        <xdr:cNvCxnSpPr/>
      </xdr:nvCxnSpPr>
      <xdr:spPr>
        <a:xfrm rot="16200000" flipH="1">
          <a:off x="10722968" y="14200781"/>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148164</xdr:colOff>
      <xdr:row>71</xdr:row>
      <xdr:rowOff>74081</xdr:rowOff>
    </xdr:from>
    <xdr:to>
      <xdr:col>42</xdr:col>
      <xdr:colOff>223972</xdr:colOff>
      <xdr:row>72</xdr:row>
      <xdr:rowOff>124619</xdr:rowOff>
    </xdr:to>
    <xdr:cxnSp macro="">
      <xdr:nvCxnSpPr>
        <xdr:cNvPr id="3225" name="Elbow Connector 55">
          <a:extLst>
            <a:ext uri="{FF2B5EF4-FFF2-40B4-BE49-F238E27FC236}">
              <a16:creationId xmlns:a16="http://schemas.microsoft.com/office/drawing/2014/main" id="{4FE3DCA5-353D-4FC7-B12F-90214E9270AB}"/>
            </a:ext>
          </a:extLst>
        </xdr:cNvPr>
        <xdr:cNvCxnSpPr/>
      </xdr:nvCxnSpPr>
      <xdr:spPr>
        <a:xfrm rot="16200000" flipH="1">
          <a:off x="13273549" y="14211363"/>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179913</xdr:colOff>
      <xdr:row>71</xdr:row>
      <xdr:rowOff>63498</xdr:rowOff>
    </xdr:from>
    <xdr:to>
      <xdr:col>44</xdr:col>
      <xdr:colOff>255721</xdr:colOff>
      <xdr:row>72</xdr:row>
      <xdr:rowOff>114036</xdr:rowOff>
    </xdr:to>
    <xdr:cxnSp macro="">
      <xdr:nvCxnSpPr>
        <xdr:cNvPr id="3226" name="Elbow Connector 55">
          <a:extLst>
            <a:ext uri="{FF2B5EF4-FFF2-40B4-BE49-F238E27FC236}">
              <a16:creationId xmlns:a16="http://schemas.microsoft.com/office/drawing/2014/main" id="{8022DFF8-1B49-48AE-87D4-64E5B74CCC8A}"/>
            </a:ext>
          </a:extLst>
        </xdr:cNvPr>
        <xdr:cNvCxnSpPr/>
      </xdr:nvCxnSpPr>
      <xdr:spPr>
        <a:xfrm rot="16200000" flipH="1">
          <a:off x="14046131" y="14200780"/>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222251</xdr:colOff>
      <xdr:row>95</xdr:row>
      <xdr:rowOff>116416</xdr:rowOff>
    </xdr:from>
    <xdr:to>
      <xdr:col>36</xdr:col>
      <xdr:colOff>298059</xdr:colOff>
      <xdr:row>96</xdr:row>
      <xdr:rowOff>166954</xdr:rowOff>
    </xdr:to>
    <xdr:cxnSp macro="">
      <xdr:nvCxnSpPr>
        <xdr:cNvPr id="3227" name="Elbow Connector 55">
          <a:extLst>
            <a:ext uri="{FF2B5EF4-FFF2-40B4-BE49-F238E27FC236}">
              <a16:creationId xmlns:a16="http://schemas.microsoft.com/office/drawing/2014/main" id="{C1480A0C-37F6-40B5-AC2A-8C2F2F0224DE}"/>
            </a:ext>
          </a:extLst>
        </xdr:cNvPr>
        <xdr:cNvCxnSpPr/>
      </xdr:nvCxnSpPr>
      <xdr:spPr>
        <a:xfrm rot="16200000" flipH="1">
          <a:off x="11432053" y="1901619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148165</xdr:colOff>
      <xdr:row>95</xdr:row>
      <xdr:rowOff>63498</xdr:rowOff>
    </xdr:from>
    <xdr:to>
      <xdr:col>34</xdr:col>
      <xdr:colOff>223973</xdr:colOff>
      <xdr:row>96</xdr:row>
      <xdr:rowOff>114036</xdr:rowOff>
    </xdr:to>
    <xdr:cxnSp macro="">
      <xdr:nvCxnSpPr>
        <xdr:cNvPr id="3228" name="Elbow Connector 55">
          <a:extLst>
            <a:ext uri="{FF2B5EF4-FFF2-40B4-BE49-F238E27FC236}">
              <a16:creationId xmlns:a16="http://schemas.microsoft.com/office/drawing/2014/main" id="{8B7BFA11-F8F9-4912-A9CE-383087E5C958}"/>
            </a:ext>
          </a:extLst>
        </xdr:cNvPr>
        <xdr:cNvCxnSpPr/>
      </xdr:nvCxnSpPr>
      <xdr:spPr>
        <a:xfrm rot="16200000" flipH="1">
          <a:off x="10733550" y="18963280"/>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137582</xdr:colOff>
      <xdr:row>95</xdr:row>
      <xdr:rowOff>84666</xdr:rowOff>
    </xdr:from>
    <xdr:to>
      <xdr:col>30</xdr:col>
      <xdr:colOff>213390</xdr:colOff>
      <xdr:row>96</xdr:row>
      <xdr:rowOff>135204</xdr:rowOff>
    </xdr:to>
    <xdr:cxnSp macro="">
      <xdr:nvCxnSpPr>
        <xdr:cNvPr id="3229" name="Elbow Connector 55">
          <a:extLst>
            <a:ext uri="{FF2B5EF4-FFF2-40B4-BE49-F238E27FC236}">
              <a16:creationId xmlns:a16="http://schemas.microsoft.com/office/drawing/2014/main" id="{181CAC12-81B0-4A6F-AE8C-AA6581D05EF2}"/>
            </a:ext>
          </a:extLst>
        </xdr:cNvPr>
        <xdr:cNvCxnSpPr/>
      </xdr:nvCxnSpPr>
      <xdr:spPr>
        <a:xfrm rot="16200000" flipH="1">
          <a:off x="9442384" y="1898444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158749</xdr:colOff>
      <xdr:row>95</xdr:row>
      <xdr:rowOff>84666</xdr:rowOff>
    </xdr:from>
    <xdr:to>
      <xdr:col>28</xdr:col>
      <xdr:colOff>234557</xdr:colOff>
      <xdr:row>96</xdr:row>
      <xdr:rowOff>135204</xdr:rowOff>
    </xdr:to>
    <xdr:cxnSp macro="">
      <xdr:nvCxnSpPr>
        <xdr:cNvPr id="3230" name="Elbow Connector 55">
          <a:extLst>
            <a:ext uri="{FF2B5EF4-FFF2-40B4-BE49-F238E27FC236}">
              <a16:creationId xmlns:a16="http://schemas.microsoft.com/office/drawing/2014/main" id="{9F830534-BD10-4F34-B895-1BD6F4B071A4}"/>
            </a:ext>
          </a:extLst>
        </xdr:cNvPr>
        <xdr:cNvCxnSpPr/>
      </xdr:nvCxnSpPr>
      <xdr:spPr>
        <a:xfrm rot="16200000" flipH="1">
          <a:off x="8839134" y="1898444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137583</xdr:colOff>
      <xdr:row>95</xdr:row>
      <xdr:rowOff>105833</xdr:rowOff>
    </xdr:from>
    <xdr:to>
      <xdr:col>20</xdr:col>
      <xdr:colOff>213391</xdr:colOff>
      <xdr:row>96</xdr:row>
      <xdr:rowOff>156371</xdr:rowOff>
    </xdr:to>
    <xdr:cxnSp macro="">
      <xdr:nvCxnSpPr>
        <xdr:cNvPr id="3231" name="Elbow Connector 55">
          <a:extLst>
            <a:ext uri="{FF2B5EF4-FFF2-40B4-BE49-F238E27FC236}">
              <a16:creationId xmlns:a16="http://schemas.microsoft.com/office/drawing/2014/main" id="{C7B20C5A-1A71-4FE4-8A1A-6967F077A2F3}"/>
            </a:ext>
          </a:extLst>
        </xdr:cNvPr>
        <xdr:cNvCxnSpPr/>
      </xdr:nvCxnSpPr>
      <xdr:spPr>
        <a:xfrm rot="16200000" flipH="1">
          <a:off x="6288551" y="19005615"/>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148164</xdr:colOff>
      <xdr:row>71</xdr:row>
      <xdr:rowOff>42332</xdr:rowOff>
    </xdr:from>
    <xdr:to>
      <xdr:col>38</xdr:col>
      <xdr:colOff>243415</xdr:colOff>
      <xdr:row>72</xdr:row>
      <xdr:rowOff>141470</xdr:rowOff>
    </xdr:to>
    <xdr:cxnSp macro="">
      <xdr:nvCxnSpPr>
        <xdr:cNvPr id="3232" name="Elbow Connector 55">
          <a:extLst>
            <a:ext uri="{FF2B5EF4-FFF2-40B4-BE49-F238E27FC236}">
              <a16:creationId xmlns:a16="http://schemas.microsoft.com/office/drawing/2014/main" id="{2A8532AB-3BAE-4345-A2FA-30E2E72B6222}"/>
            </a:ext>
          </a:extLst>
        </xdr:cNvPr>
        <xdr:cNvCxnSpPr/>
      </xdr:nvCxnSpPr>
      <xdr:spPr>
        <a:xfrm rot="16200000" flipH="1">
          <a:off x="12010138" y="14194192"/>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126999</xdr:colOff>
      <xdr:row>71</xdr:row>
      <xdr:rowOff>52915</xdr:rowOff>
    </xdr:from>
    <xdr:to>
      <xdr:col>40</xdr:col>
      <xdr:colOff>222250</xdr:colOff>
      <xdr:row>72</xdr:row>
      <xdr:rowOff>152053</xdr:rowOff>
    </xdr:to>
    <xdr:cxnSp macro="">
      <xdr:nvCxnSpPr>
        <xdr:cNvPr id="3233" name="Elbow Connector 55">
          <a:extLst>
            <a:ext uri="{FF2B5EF4-FFF2-40B4-BE49-F238E27FC236}">
              <a16:creationId xmlns:a16="http://schemas.microsoft.com/office/drawing/2014/main" id="{D0C72569-B76C-4EAC-8EBF-9BC612738FAB}"/>
            </a:ext>
          </a:extLst>
        </xdr:cNvPr>
        <xdr:cNvCxnSpPr/>
      </xdr:nvCxnSpPr>
      <xdr:spPr>
        <a:xfrm rot="16200000" flipH="1">
          <a:off x="12613389" y="14204775"/>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127000</xdr:colOff>
      <xdr:row>79</xdr:row>
      <xdr:rowOff>105833</xdr:rowOff>
    </xdr:from>
    <xdr:to>
      <xdr:col>2</xdr:col>
      <xdr:colOff>222251</xdr:colOff>
      <xdr:row>81</xdr:row>
      <xdr:rowOff>14471</xdr:rowOff>
    </xdr:to>
    <xdr:cxnSp macro="">
      <xdr:nvCxnSpPr>
        <xdr:cNvPr id="3234" name="Elbow Connector 55">
          <a:extLst>
            <a:ext uri="{FF2B5EF4-FFF2-40B4-BE49-F238E27FC236}">
              <a16:creationId xmlns:a16="http://schemas.microsoft.com/office/drawing/2014/main" id="{66664C34-DB38-401C-819C-A517FE02BC76}"/>
            </a:ext>
          </a:extLst>
        </xdr:cNvPr>
        <xdr:cNvCxnSpPr/>
      </xdr:nvCxnSpPr>
      <xdr:spPr>
        <a:xfrm rot="16200000" flipH="1">
          <a:off x="527224" y="15845193"/>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137581</xdr:colOff>
      <xdr:row>79</xdr:row>
      <xdr:rowOff>52915</xdr:rowOff>
    </xdr:from>
    <xdr:to>
      <xdr:col>4</xdr:col>
      <xdr:colOff>232832</xdr:colOff>
      <xdr:row>80</xdr:row>
      <xdr:rowOff>152053</xdr:rowOff>
    </xdr:to>
    <xdr:cxnSp macro="">
      <xdr:nvCxnSpPr>
        <xdr:cNvPr id="3235" name="Elbow Connector 55">
          <a:extLst>
            <a:ext uri="{FF2B5EF4-FFF2-40B4-BE49-F238E27FC236}">
              <a16:creationId xmlns:a16="http://schemas.microsoft.com/office/drawing/2014/main" id="{B0B031E2-2A3E-478A-9501-EE60BFA042B7}"/>
            </a:ext>
          </a:extLst>
        </xdr:cNvPr>
        <xdr:cNvCxnSpPr/>
      </xdr:nvCxnSpPr>
      <xdr:spPr>
        <a:xfrm rot="16200000" flipH="1">
          <a:off x="1162221" y="15792275"/>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137582</xdr:colOff>
      <xdr:row>79</xdr:row>
      <xdr:rowOff>84666</xdr:rowOff>
    </xdr:from>
    <xdr:to>
      <xdr:col>6</xdr:col>
      <xdr:colOff>232833</xdr:colOff>
      <xdr:row>80</xdr:row>
      <xdr:rowOff>183804</xdr:rowOff>
    </xdr:to>
    <xdr:cxnSp macro="">
      <xdr:nvCxnSpPr>
        <xdr:cNvPr id="3236" name="Elbow Connector 55">
          <a:extLst>
            <a:ext uri="{FF2B5EF4-FFF2-40B4-BE49-F238E27FC236}">
              <a16:creationId xmlns:a16="http://schemas.microsoft.com/office/drawing/2014/main" id="{AC074342-7B7E-4349-9E20-CAA0AFFEBF2F}"/>
            </a:ext>
          </a:extLst>
        </xdr:cNvPr>
        <xdr:cNvCxnSpPr/>
      </xdr:nvCxnSpPr>
      <xdr:spPr>
        <a:xfrm rot="16200000" flipH="1">
          <a:off x="1786639" y="15824026"/>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137582</xdr:colOff>
      <xdr:row>79</xdr:row>
      <xdr:rowOff>42332</xdr:rowOff>
    </xdr:from>
    <xdr:to>
      <xdr:col>8</xdr:col>
      <xdr:colOff>232833</xdr:colOff>
      <xdr:row>80</xdr:row>
      <xdr:rowOff>141470</xdr:rowOff>
    </xdr:to>
    <xdr:cxnSp macro="">
      <xdr:nvCxnSpPr>
        <xdr:cNvPr id="3237" name="Elbow Connector 55">
          <a:extLst>
            <a:ext uri="{FF2B5EF4-FFF2-40B4-BE49-F238E27FC236}">
              <a16:creationId xmlns:a16="http://schemas.microsoft.com/office/drawing/2014/main" id="{72F4D9BA-5B60-464F-ACC0-BE7A901299CB}"/>
            </a:ext>
          </a:extLst>
        </xdr:cNvPr>
        <xdr:cNvCxnSpPr/>
      </xdr:nvCxnSpPr>
      <xdr:spPr>
        <a:xfrm rot="16200000" flipH="1">
          <a:off x="2442806" y="15781692"/>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158746</xdr:colOff>
      <xdr:row>79</xdr:row>
      <xdr:rowOff>63498</xdr:rowOff>
    </xdr:from>
    <xdr:to>
      <xdr:col>10</xdr:col>
      <xdr:colOff>253997</xdr:colOff>
      <xdr:row>80</xdr:row>
      <xdr:rowOff>162636</xdr:rowOff>
    </xdr:to>
    <xdr:cxnSp macro="">
      <xdr:nvCxnSpPr>
        <xdr:cNvPr id="3238" name="Elbow Connector 55">
          <a:extLst>
            <a:ext uri="{FF2B5EF4-FFF2-40B4-BE49-F238E27FC236}">
              <a16:creationId xmlns:a16="http://schemas.microsoft.com/office/drawing/2014/main" id="{5CE56B2F-02BD-4345-8E5F-0F69FDAB459E}"/>
            </a:ext>
          </a:extLst>
        </xdr:cNvPr>
        <xdr:cNvCxnSpPr/>
      </xdr:nvCxnSpPr>
      <xdr:spPr>
        <a:xfrm rot="16200000" flipH="1">
          <a:off x="3088386" y="15802858"/>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137580</xdr:colOff>
      <xdr:row>79</xdr:row>
      <xdr:rowOff>63498</xdr:rowOff>
    </xdr:from>
    <xdr:to>
      <xdr:col>12</xdr:col>
      <xdr:colOff>232831</xdr:colOff>
      <xdr:row>80</xdr:row>
      <xdr:rowOff>158747</xdr:rowOff>
    </xdr:to>
    <xdr:cxnSp macro="">
      <xdr:nvCxnSpPr>
        <xdr:cNvPr id="3239" name="Elbow Connector 55">
          <a:extLst>
            <a:ext uri="{FF2B5EF4-FFF2-40B4-BE49-F238E27FC236}">
              <a16:creationId xmlns:a16="http://schemas.microsoft.com/office/drawing/2014/main" id="{3F3A5AA5-EE22-4357-95F6-BB1824894BCA}"/>
            </a:ext>
          </a:extLst>
        </xdr:cNvPr>
        <xdr:cNvCxnSpPr/>
      </xdr:nvCxnSpPr>
      <xdr:spPr>
        <a:xfrm rot="16200000" flipH="1">
          <a:off x="3693581" y="15800914"/>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137584</xdr:colOff>
      <xdr:row>79</xdr:row>
      <xdr:rowOff>84665</xdr:rowOff>
    </xdr:from>
    <xdr:to>
      <xdr:col>14</xdr:col>
      <xdr:colOff>232835</xdr:colOff>
      <xdr:row>80</xdr:row>
      <xdr:rowOff>179914</xdr:rowOff>
    </xdr:to>
    <xdr:cxnSp macro="">
      <xdr:nvCxnSpPr>
        <xdr:cNvPr id="3240" name="Elbow Connector 55">
          <a:extLst>
            <a:ext uri="{FF2B5EF4-FFF2-40B4-BE49-F238E27FC236}">
              <a16:creationId xmlns:a16="http://schemas.microsoft.com/office/drawing/2014/main" id="{803EF11F-CF90-4CD5-9514-3026A9C235B3}"/>
            </a:ext>
          </a:extLst>
        </xdr:cNvPr>
        <xdr:cNvCxnSpPr/>
      </xdr:nvCxnSpPr>
      <xdr:spPr>
        <a:xfrm rot="16200000" flipH="1">
          <a:off x="4318002" y="15822081"/>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137582</xdr:colOff>
      <xdr:row>79</xdr:row>
      <xdr:rowOff>63499</xdr:rowOff>
    </xdr:from>
    <xdr:to>
      <xdr:col>16</xdr:col>
      <xdr:colOff>232833</xdr:colOff>
      <xdr:row>80</xdr:row>
      <xdr:rowOff>158748</xdr:rowOff>
    </xdr:to>
    <xdr:cxnSp macro="">
      <xdr:nvCxnSpPr>
        <xdr:cNvPr id="3241" name="Elbow Connector 55">
          <a:extLst>
            <a:ext uri="{FF2B5EF4-FFF2-40B4-BE49-F238E27FC236}">
              <a16:creationId xmlns:a16="http://schemas.microsoft.com/office/drawing/2014/main" id="{193BAAF9-8080-4B43-8FF9-818EA3F869DC}"/>
            </a:ext>
          </a:extLst>
        </xdr:cNvPr>
        <xdr:cNvCxnSpPr/>
      </xdr:nvCxnSpPr>
      <xdr:spPr>
        <a:xfrm rot="16200000" flipH="1">
          <a:off x="4942416" y="15800915"/>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137580</xdr:colOff>
      <xdr:row>79</xdr:row>
      <xdr:rowOff>95247</xdr:rowOff>
    </xdr:from>
    <xdr:to>
      <xdr:col>20</xdr:col>
      <xdr:colOff>232831</xdr:colOff>
      <xdr:row>80</xdr:row>
      <xdr:rowOff>190496</xdr:rowOff>
    </xdr:to>
    <xdr:cxnSp macro="">
      <xdr:nvCxnSpPr>
        <xdr:cNvPr id="3242" name="Elbow Connector 55">
          <a:extLst>
            <a:ext uri="{FF2B5EF4-FFF2-40B4-BE49-F238E27FC236}">
              <a16:creationId xmlns:a16="http://schemas.microsoft.com/office/drawing/2014/main" id="{B58A82C6-9D3B-4C71-ADB6-948CFA4BDCF1}"/>
            </a:ext>
          </a:extLst>
        </xdr:cNvPr>
        <xdr:cNvCxnSpPr/>
      </xdr:nvCxnSpPr>
      <xdr:spPr>
        <a:xfrm rot="16200000" flipH="1">
          <a:off x="6275914" y="15832663"/>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137583</xdr:colOff>
      <xdr:row>79</xdr:row>
      <xdr:rowOff>95247</xdr:rowOff>
    </xdr:from>
    <xdr:to>
      <xdr:col>22</xdr:col>
      <xdr:colOff>232834</xdr:colOff>
      <xdr:row>80</xdr:row>
      <xdr:rowOff>190496</xdr:rowOff>
    </xdr:to>
    <xdr:cxnSp macro="">
      <xdr:nvCxnSpPr>
        <xdr:cNvPr id="3243" name="Elbow Connector 55">
          <a:extLst>
            <a:ext uri="{FF2B5EF4-FFF2-40B4-BE49-F238E27FC236}">
              <a16:creationId xmlns:a16="http://schemas.microsoft.com/office/drawing/2014/main" id="{00A80ECE-92F6-4A9D-BFF3-C6ED74B70DB5}"/>
            </a:ext>
          </a:extLst>
        </xdr:cNvPr>
        <xdr:cNvCxnSpPr/>
      </xdr:nvCxnSpPr>
      <xdr:spPr>
        <a:xfrm rot="16200000" flipH="1">
          <a:off x="6900334" y="15832663"/>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148162</xdr:colOff>
      <xdr:row>79</xdr:row>
      <xdr:rowOff>137583</xdr:rowOff>
    </xdr:from>
    <xdr:to>
      <xdr:col>34</xdr:col>
      <xdr:colOff>243413</xdr:colOff>
      <xdr:row>81</xdr:row>
      <xdr:rowOff>42332</xdr:rowOff>
    </xdr:to>
    <xdr:cxnSp macro="">
      <xdr:nvCxnSpPr>
        <xdr:cNvPr id="3244" name="Elbow Connector 55">
          <a:extLst>
            <a:ext uri="{FF2B5EF4-FFF2-40B4-BE49-F238E27FC236}">
              <a16:creationId xmlns:a16="http://schemas.microsoft.com/office/drawing/2014/main" id="{60A1D373-5AA6-4FB3-8BB6-728020667FA5}"/>
            </a:ext>
          </a:extLst>
        </xdr:cNvPr>
        <xdr:cNvCxnSpPr/>
      </xdr:nvCxnSpPr>
      <xdr:spPr>
        <a:xfrm rot="16200000" flipH="1">
          <a:off x="10720913" y="15874999"/>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169333</xdr:colOff>
      <xdr:row>79</xdr:row>
      <xdr:rowOff>84664</xdr:rowOff>
    </xdr:from>
    <xdr:to>
      <xdr:col>36</xdr:col>
      <xdr:colOff>264584</xdr:colOff>
      <xdr:row>80</xdr:row>
      <xdr:rowOff>179913</xdr:rowOff>
    </xdr:to>
    <xdr:cxnSp macro="">
      <xdr:nvCxnSpPr>
        <xdr:cNvPr id="3245" name="Elbow Connector 55">
          <a:extLst>
            <a:ext uri="{FF2B5EF4-FFF2-40B4-BE49-F238E27FC236}">
              <a16:creationId xmlns:a16="http://schemas.microsoft.com/office/drawing/2014/main" id="{5F295303-8D34-42D9-B2D8-871CBA6D8BDE}"/>
            </a:ext>
          </a:extLst>
        </xdr:cNvPr>
        <xdr:cNvCxnSpPr/>
      </xdr:nvCxnSpPr>
      <xdr:spPr>
        <a:xfrm rot="16200000" flipH="1">
          <a:off x="11366501" y="15822080"/>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126999</xdr:colOff>
      <xdr:row>79</xdr:row>
      <xdr:rowOff>42332</xdr:rowOff>
    </xdr:from>
    <xdr:to>
      <xdr:col>38</xdr:col>
      <xdr:colOff>222250</xdr:colOff>
      <xdr:row>80</xdr:row>
      <xdr:rowOff>137581</xdr:rowOff>
    </xdr:to>
    <xdr:cxnSp macro="">
      <xdr:nvCxnSpPr>
        <xdr:cNvPr id="3246" name="Elbow Connector 55">
          <a:extLst>
            <a:ext uri="{FF2B5EF4-FFF2-40B4-BE49-F238E27FC236}">
              <a16:creationId xmlns:a16="http://schemas.microsoft.com/office/drawing/2014/main" id="{C43C0635-E94C-47D7-9CF2-A6ABF6C74EDF}"/>
            </a:ext>
          </a:extLst>
        </xdr:cNvPr>
        <xdr:cNvCxnSpPr/>
      </xdr:nvCxnSpPr>
      <xdr:spPr>
        <a:xfrm rot="16200000" flipH="1">
          <a:off x="11990917" y="15779748"/>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95247</xdr:colOff>
      <xdr:row>36</xdr:row>
      <xdr:rowOff>137579</xdr:rowOff>
    </xdr:from>
    <xdr:to>
      <xdr:col>8</xdr:col>
      <xdr:colOff>236795</xdr:colOff>
      <xdr:row>37</xdr:row>
      <xdr:rowOff>117085</xdr:rowOff>
    </xdr:to>
    <xdr:sp macro="" textlink="">
      <xdr:nvSpPr>
        <xdr:cNvPr id="3247" name="6-Point Star 717">
          <a:extLst>
            <a:ext uri="{FF2B5EF4-FFF2-40B4-BE49-F238E27FC236}">
              <a16:creationId xmlns:a16="http://schemas.microsoft.com/office/drawing/2014/main" id="{8D8EEA32-D863-4DCC-BEDB-B7B7910C21CD}"/>
            </a:ext>
          </a:extLst>
        </xdr:cNvPr>
        <xdr:cNvSpPr/>
      </xdr:nvSpPr>
      <xdr:spPr>
        <a:xfrm>
          <a:off x="2529414" y="7238996"/>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10</xdr:col>
      <xdr:colOff>74081</xdr:colOff>
      <xdr:row>37</xdr:row>
      <xdr:rowOff>0</xdr:rowOff>
    </xdr:from>
    <xdr:to>
      <xdr:col>10</xdr:col>
      <xdr:colOff>215629</xdr:colOff>
      <xdr:row>37</xdr:row>
      <xdr:rowOff>170006</xdr:rowOff>
    </xdr:to>
    <xdr:sp macro="" textlink="">
      <xdr:nvSpPr>
        <xdr:cNvPr id="3248" name="6-Point Star 717">
          <a:extLst>
            <a:ext uri="{FF2B5EF4-FFF2-40B4-BE49-F238E27FC236}">
              <a16:creationId xmlns:a16="http://schemas.microsoft.com/office/drawing/2014/main" id="{44342E45-5061-4E92-BA30-DFDD71100CC4}"/>
            </a:ext>
          </a:extLst>
        </xdr:cNvPr>
        <xdr:cNvSpPr/>
      </xdr:nvSpPr>
      <xdr:spPr>
        <a:xfrm>
          <a:off x="3132664"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116415</xdr:colOff>
      <xdr:row>29</xdr:row>
      <xdr:rowOff>0</xdr:rowOff>
    </xdr:from>
    <xdr:to>
      <xdr:col>36</xdr:col>
      <xdr:colOff>257963</xdr:colOff>
      <xdr:row>29</xdr:row>
      <xdr:rowOff>170006</xdr:rowOff>
    </xdr:to>
    <xdr:sp macro="" textlink="">
      <xdr:nvSpPr>
        <xdr:cNvPr id="3249" name="6-Point Star 717">
          <a:extLst>
            <a:ext uri="{FF2B5EF4-FFF2-40B4-BE49-F238E27FC236}">
              <a16:creationId xmlns:a16="http://schemas.microsoft.com/office/drawing/2014/main" id="{11C24642-D260-4481-940A-D24E69CC091F}"/>
            </a:ext>
          </a:extLst>
        </xdr:cNvPr>
        <xdr:cNvSpPr/>
      </xdr:nvSpPr>
      <xdr:spPr>
        <a:xfrm>
          <a:off x="11440582" y="57044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84665</xdr:colOff>
      <xdr:row>37</xdr:row>
      <xdr:rowOff>0</xdr:rowOff>
    </xdr:from>
    <xdr:to>
      <xdr:col>12</xdr:col>
      <xdr:colOff>226213</xdr:colOff>
      <xdr:row>37</xdr:row>
      <xdr:rowOff>170006</xdr:rowOff>
    </xdr:to>
    <xdr:sp macro="" textlink="">
      <xdr:nvSpPr>
        <xdr:cNvPr id="3250" name="6-Point Star 717">
          <a:extLst>
            <a:ext uri="{FF2B5EF4-FFF2-40B4-BE49-F238E27FC236}">
              <a16:creationId xmlns:a16="http://schemas.microsoft.com/office/drawing/2014/main" id="{5F59045C-1F57-4E81-8AA1-586A92426E74}"/>
            </a:ext>
          </a:extLst>
        </xdr:cNvPr>
        <xdr:cNvSpPr/>
      </xdr:nvSpPr>
      <xdr:spPr>
        <a:xfrm>
          <a:off x="3767665"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14</xdr:col>
      <xdr:colOff>95248</xdr:colOff>
      <xdr:row>37</xdr:row>
      <xdr:rowOff>0</xdr:rowOff>
    </xdr:from>
    <xdr:to>
      <xdr:col>14</xdr:col>
      <xdr:colOff>236796</xdr:colOff>
      <xdr:row>37</xdr:row>
      <xdr:rowOff>170006</xdr:rowOff>
    </xdr:to>
    <xdr:sp macro="" textlink="">
      <xdr:nvSpPr>
        <xdr:cNvPr id="3251" name="6-Point Star 717">
          <a:extLst>
            <a:ext uri="{FF2B5EF4-FFF2-40B4-BE49-F238E27FC236}">
              <a16:creationId xmlns:a16="http://schemas.microsoft.com/office/drawing/2014/main" id="{7C1A7E62-6C58-4FDA-81C4-F9D8B8D4326D}"/>
            </a:ext>
          </a:extLst>
        </xdr:cNvPr>
        <xdr:cNvSpPr/>
      </xdr:nvSpPr>
      <xdr:spPr>
        <a:xfrm>
          <a:off x="4402665"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95249</xdr:colOff>
      <xdr:row>37</xdr:row>
      <xdr:rowOff>0</xdr:rowOff>
    </xdr:from>
    <xdr:to>
      <xdr:col>18</xdr:col>
      <xdr:colOff>236797</xdr:colOff>
      <xdr:row>37</xdr:row>
      <xdr:rowOff>170006</xdr:rowOff>
    </xdr:to>
    <xdr:sp macro="" textlink="">
      <xdr:nvSpPr>
        <xdr:cNvPr id="3252" name="6-Point Star 717">
          <a:extLst>
            <a:ext uri="{FF2B5EF4-FFF2-40B4-BE49-F238E27FC236}">
              <a16:creationId xmlns:a16="http://schemas.microsoft.com/office/drawing/2014/main" id="{8193CD0D-FBC0-4AB4-AF58-E9CD13069989}"/>
            </a:ext>
          </a:extLst>
        </xdr:cNvPr>
        <xdr:cNvSpPr/>
      </xdr:nvSpPr>
      <xdr:spPr>
        <a:xfrm>
          <a:off x="5736166"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95248</xdr:colOff>
      <xdr:row>37</xdr:row>
      <xdr:rowOff>0</xdr:rowOff>
    </xdr:from>
    <xdr:to>
      <xdr:col>20</xdr:col>
      <xdr:colOff>236796</xdr:colOff>
      <xdr:row>37</xdr:row>
      <xdr:rowOff>170006</xdr:rowOff>
    </xdr:to>
    <xdr:sp macro="" textlink="">
      <xdr:nvSpPr>
        <xdr:cNvPr id="3253" name="6-Point Star 717">
          <a:extLst>
            <a:ext uri="{FF2B5EF4-FFF2-40B4-BE49-F238E27FC236}">
              <a16:creationId xmlns:a16="http://schemas.microsoft.com/office/drawing/2014/main" id="{29885E03-EB6F-4EDC-8445-4DF5F3DF0B24}"/>
            </a:ext>
          </a:extLst>
        </xdr:cNvPr>
        <xdr:cNvSpPr/>
      </xdr:nvSpPr>
      <xdr:spPr>
        <a:xfrm>
          <a:off x="6360581"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84664</xdr:colOff>
      <xdr:row>36</xdr:row>
      <xdr:rowOff>169334</xdr:rowOff>
    </xdr:from>
    <xdr:to>
      <xdr:col>26</xdr:col>
      <xdr:colOff>226212</xdr:colOff>
      <xdr:row>37</xdr:row>
      <xdr:rowOff>148840</xdr:rowOff>
    </xdr:to>
    <xdr:sp macro="" textlink="">
      <xdr:nvSpPr>
        <xdr:cNvPr id="3254" name="6-Point Star 717">
          <a:extLst>
            <a:ext uri="{FF2B5EF4-FFF2-40B4-BE49-F238E27FC236}">
              <a16:creationId xmlns:a16="http://schemas.microsoft.com/office/drawing/2014/main" id="{5DEF6039-9490-4D3A-976C-659131F48835}"/>
            </a:ext>
          </a:extLst>
        </xdr:cNvPr>
        <xdr:cNvSpPr/>
      </xdr:nvSpPr>
      <xdr:spPr>
        <a:xfrm>
          <a:off x="8223247" y="7270751"/>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28</xdr:col>
      <xdr:colOff>84664</xdr:colOff>
      <xdr:row>36</xdr:row>
      <xdr:rowOff>179917</xdr:rowOff>
    </xdr:from>
    <xdr:to>
      <xdr:col>28</xdr:col>
      <xdr:colOff>226212</xdr:colOff>
      <xdr:row>37</xdr:row>
      <xdr:rowOff>159423</xdr:rowOff>
    </xdr:to>
    <xdr:sp macro="" textlink="">
      <xdr:nvSpPr>
        <xdr:cNvPr id="3255" name="6-Point Star 717">
          <a:extLst>
            <a:ext uri="{FF2B5EF4-FFF2-40B4-BE49-F238E27FC236}">
              <a16:creationId xmlns:a16="http://schemas.microsoft.com/office/drawing/2014/main" id="{43E8BD99-6B00-4B12-9E09-BED2D3908BEF}"/>
            </a:ext>
          </a:extLst>
        </xdr:cNvPr>
        <xdr:cNvSpPr/>
      </xdr:nvSpPr>
      <xdr:spPr>
        <a:xfrm>
          <a:off x="8879414" y="728133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30</xdr:col>
      <xdr:colOff>84664</xdr:colOff>
      <xdr:row>37</xdr:row>
      <xdr:rowOff>0</xdr:rowOff>
    </xdr:from>
    <xdr:to>
      <xdr:col>30</xdr:col>
      <xdr:colOff>226212</xdr:colOff>
      <xdr:row>37</xdr:row>
      <xdr:rowOff>170006</xdr:rowOff>
    </xdr:to>
    <xdr:sp macro="" textlink="">
      <xdr:nvSpPr>
        <xdr:cNvPr id="3256" name="6-Point Star 717">
          <a:extLst>
            <a:ext uri="{FF2B5EF4-FFF2-40B4-BE49-F238E27FC236}">
              <a16:creationId xmlns:a16="http://schemas.microsoft.com/office/drawing/2014/main" id="{926DD50D-B45A-4585-A0A4-67674176135B}"/>
            </a:ext>
          </a:extLst>
        </xdr:cNvPr>
        <xdr:cNvSpPr/>
      </xdr:nvSpPr>
      <xdr:spPr>
        <a:xfrm>
          <a:off x="9503831"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95247</xdr:colOff>
      <xdr:row>36</xdr:row>
      <xdr:rowOff>148168</xdr:rowOff>
    </xdr:from>
    <xdr:to>
      <xdr:col>32</xdr:col>
      <xdr:colOff>236795</xdr:colOff>
      <xdr:row>37</xdr:row>
      <xdr:rowOff>127674</xdr:rowOff>
    </xdr:to>
    <xdr:sp macro="" textlink="">
      <xdr:nvSpPr>
        <xdr:cNvPr id="3257" name="6-Point Star 717">
          <a:extLst>
            <a:ext uri="{FF2B5EF4-FFF2-40B4-BE49-F238E27FC236}">
              <a16:creationId xmlns:a16="http://schemas.microsoft.com/office/drawing/2014/main" id="{B1AA74BB-B1FA-44EE-812D-568ABD3A9823}"/>
            </a:ext>
          </a:extLst>
        </xdr:cNvPr>
        <xdr:cNvSpPr/>
      </xdr:nvSpPr>
      <xdr:spPr>
        <a:xfrm>
          <a:off x="10170580" y="724958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84664</xdr:colOff>
      <xdr:row>36</xdr:row>
      <xdr:rowOff>158751</xdr:rowOff>
    </xdr:from>
    <xdr:to>
      <xdr:col>34</xdr:col>
      <xdr:colOff>226212</xdr:colOff>
      <xdr:row>37</xdr:row>
      <xdr:rowOff>138257</xdr:rowOff>
    </xdr:to>
    <xdr:sp macro="" textlink="">
      <xdr:nvSpPr>
        <xdr:cNvPr id="3258" name="6-Point Star 717">
          <a:extLst>
            <a:ext uri="{FF2B5EF4-FFF2-40B4-BE49-F238E27FC236}">
              <a16:creationId xmlns:a16="http://schemas.microsoft.com/office/drawing/2014/main" id="{3EF4FE3E-0F58-416B-8909-025443649AB1}"/>
            </a:ext>
          </a:extLst>
        </xdr:cNvPr>
        <xdr:cNvSpPr/>
      </xdr:nvSpPr>
      <xdr:spPr>
        <a:xfrm>
          <a:off x="10784414" y="7260168"/>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97839</xdr:colOff>
      <xdr:row>36</xdr:row>
      <xdr:rowOff>148162</xdr:rowOff>
    </xdr:from>
    <xdr:to>
      <xdr:col>36</xdr:col>
      <xdr:colOff>239387</xdr:colOff>
      <xdr:row>37</xdr:row>
      <xdr:rowOff>127668</xdr:rowOff>
    </xdr:to>
    <xdr:sp macro="" textlink="">
      <xdr:nvSpPr>
        <xdr:cNvPr id="3259" name="6-Point Star 717">
          <a:extLst>
            <a:ext uri="{FF2B5EF4-FFF2-40B4-BE49-F238E27FC236}">
              <a16:creationId xmlns:a16="http://schemas.microsoft.com/office/drawing/2014/main" id="{BE419D52-33C5-41A2-BB57-ACECF84200DF}"/>
            </a:ext>
          </a:extLst>
        </xdr:cNvPr>
        <xdr:cNvSpPr/>
      </xdr:nvSpPr>
      <xdr:spPr>
        <a:xfrm>
          <a:off x="11586155" y="7369667"/>
          <a:ext cx="141548" cy="173894"/>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16</xdr:col>
      <xdr:colOff>95251</xdr:colOff>
      <xdr:row>36</xdr:row>
      <xdr:rowOff>169334</xdr:rowOff>
    </xdr:from>
    <xdr:to>
      <xdr:col>16</xdr:col>
      <xdr:colOff>236799</xdr:colOff>
      <xdr:row>37</xdr:row>
      <xdr:rowOff>148840</xdr:rowOff>
    </xdr:to>
    <xdr:sp macro="" textlink="">
      <xdr:nvSpPr>
        <xdr:cNvPr id="3260" name="6-Point Star 717">
          <a:extLst>
            <a:ext uri="{FF2B5EF4-FFF2-40B4-BE49-F238E27FC236}">
              <a16:creationId xmlns:a16="http://schemas.microsoft.com/office/drawing/2014/main" id="{A1506352-CA74-44AB-BD9C-4B7F5763543A}"/>
            </a:ext>
          </a:extLst>
        </xdr:cNvPr>
        <xdr:cNvSpPr/>
      </xdr:nvSpPr>
      <xdr:spPr>
        <a:xfrm>
          <a:off x="5027084" y="7270751"/>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253998</xdr:colOff>
      <xdr:row>85</xdr:row>
      <xdr:rowOff>60386</xdr:rowOff>
    </xdr:from>
    <xdr:to>
      <xdr:col>34</xdr:col>
      <xdr:colOff>232832</xdr:colOff>
      <xdr:row>86</xdr:row>
      <xdr:rowOff>28636</xdr:rowOff>
    </xdr:to>
    <xdr:sp macro="" textlink="">
      <xdr:nvSpPr>
        <xdr:cNvPr id="3261" name="Freeform 10707">
          <a:extLst>
            <a:ext uri="{FF2B5EF4-FFF2-40B4-BE49-F238E27FC236}">
              <a16:creationId xmlns:a16="http://schemas.microsoft.com/office/drawing/2014/main" id="{BEAA7109-96FB-4025-934E-DD4812692709}"/>
            </a:ext>
          </a:extLst>
        </xdr:cNvPr>
        <xdr:cNvSpPr>
          <a:spLocks/>
        </xdr:cNvSpPr>
      </xdr:nvSpPr>
      <xdr:spPr bwMode="auto">
        <a:xfrm>
          <a:off x="10664263" y="16992474"/>
          <a:ext cx="617569" cy="15875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34</xdr:col>
      <xdr:colOff>158127</xdr:colOff>
      <xdr:row>85</xdr:row>
      <xdr:rowOff>59763</xdr:rowOff>
    </xdr:from>
    <xdr:to>
      <xdr:col>36</xdr:col>
      <xdr:colOff>253377</xdr:colOff>
      <xdr:row>86</xdr:row>
      <xdr:rowOff>70347</xdr:rowOff>
    </xdr:to>
    <xdr:sp macro="" textlink="">
      <xdr:nvSpPr>
        <xdr:cNvPr id="3262" name="Freeform 10707">
          <a:extLst>
            <a:ext uri="{FF2B5EF4-FFF2-40B4-BE49-F238E27FC236}">
              <a16:creationId xmlns:a16="http://schemas.microsoft.com/office/drawing/2014/main" id="{45C0DA00-3C90-4E52-902C-4506BAAC4F35}"/>
            </a:ext>
          </a:extLst>
        </xdr:cNvPr>
        <xdr:cNvSpPr>
          <a:spLocks/>
        </xdr:cNvSpPr>
      </xdr:nvSpPr>
      <xdr:spPr bwMode="auto">
        <a:xfrm>
          <a:off x="11207127" y="16991851"/>
          <a:ext cx="733985" cy="201084"/>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36</xdr:col>
      <xdr:colOff>201084</xdr:colOff>
      <xdr:row>85</xdr:row>
      <xdr:rowOff>105833</xdr:rowOff>
    </xdr:from>
    <xdr:to>
      <xdr:col>38</xdr:col>
      <xdr:colOff>222250</xdr:colOff>
      <xdr:row>86</xdr:row>
      <xdr:rowOff>74083</xdr:rowOff>
    </xdr:to>
    <xdr:sp macro="" textlink="">
      <xdr:nvSpPr>
        <xdr:cNvPr id="3263" name="Freeform 10707">
          <a:extLst>
            <a:ext uri="{FF2B5EF4-FFF2-40B4-BE49-F238E27FC236}">
              <a16:creationId xmlns:a16="http://schemas.microsoft.com/office/drawing/2014/main" id="{CAE9FDA3-82BD-4077-A767-AF063554DC29}"/>
            </a:ext>
          </a:extLst>
        </xdr:cNvPr>
        <xdr:cNvSpPr>
          <a:spLocks/>
        </xdr:cNvSpPr>
      </xdr:nvSpPr>
      <xdr:spPr bwMode="auto">
        <a:xfrm>
          <a:off x="11705167" y="16922750"/>
          <a:ext cx="687916" cy="15875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38</xdr:col>
      <xdr:colOff>201083</xdr:colOff>
      <xdr:row>85</xdr:row>
      <xdr:rowOff>84667</xdr:rowOff>
    </xdr:from>
    <xdr:to>
      <xdr:col>40</xdr:col>
      <xdr:colOff>275168</xdr:colOff>
      <xdr:row>86</xdr:row>
      <xdr:rowOff>42333</xdr:rowOff>
    </xdr:to>
    <xdr:sp macro="" textlink="">
      <xdr:nvSpPr>
        <xdr:cNvPr id="3264" name="Freeform 10707">
          <a:extLst>
            <a:ext uri="{FF2B5EF4-FFF2-40B4-BE49-F238E27FC236}">
              <a16:creationId xmlns:a16="http://schemas.microsoft.com/office/drawing/2014/main" id="{AACE5A19-CB34-4FD1-BF04-2CFF0B6E90CF}"/>
            </a:ext>
          </a:extLst>
        </xdr:cNvPr>
        <xdr:cNvSpPr>
          <a:spLocks/>
        </xdr:cNvSpPr>
      </xdr:nvSpPr>
      <xdr:spPr bwMode="auto">
        <a:xfrm>
          <a:off x="12371916" y="16901584"/>
          <a:ext cx="698502" cy="1481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40</xdr:col>
      <xdr:colOff>148166</xdr:colOff>
      <xdr:row>85</xdr:row>
      <xdr:rowOff>116417</xdr:rowOff>
    </xdr:from>
    <xdr:to>
      <xdr:col>42</xdr:col>
      <xdr:colOff>169332</xdr:colOff>
      <xdr:row>86</xdr:row>
      <xdr:rowOff>63500</xdr:rowOff>
    </xdr:to>
    <xdr:sp macro="" textlink="">
      <xdr:nvSpPr>
        <xdr:cNvPr id="3265" name="Freeform 10707">
          <a:extLst>
            <a:ext uri="{FF2B5EF4-FFF2-40B4-BE49-F238E27FC236}">
              <a16:creationId xmlns:a16="http://schemas.microsoft.com/office/drawing/2014/main" id="{2D40657F-3257-434B-B51A-0C38D772DAEF}"/>
            </a:ext>
          </a:extLst>
        </xdr:cNvPr>
        <xdr:cNvSpPr>
          <a:spLocks/>
        </xdr:cNvSpPr>
      </xdr:nvSpPr>
      <xdr:spPr bwMode="auto">
        <a:xfrm>
          <a:off x="12911666" y="16933334"/>
          <a:ext cx="645583" cy="13758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xdr:col>
      <xdr:colOff>179916</xdr:colOff>
      <xdr:row>93</xdr:row>
      <xdr:rowOff>63500</xdr:rowOff>
    </xdr:from>
    <xdr:to>
      <xdr:col>4</xdr:col>
      <xdr:colOff>211667</xdr:colOff>
      <xdr:row>94</xdr:row>
      <xdr:rowOff>74083</xdr:rowOff>
    </xdr:to>
    <xdr:sp macro="" textlink="">
      <xdr:nvSpPr>
        <xdr:cNvPr id="3266" name="Freeform 10707">
          <a:extLst>
            <a:ext uri="{FF2B5EF4-FFF2-40B4-BE49-F238E27FC236}">
              <a16:creationId xmlns:a16="http://schemas.microsoft.com/office/drawing/2014/main" id="{B8B5314C-7B14-4381-AB4D-AD8BB00A01EA}"/>
            </a:ext>
          </a:extLst>
        </xdr:cNvPr>
        <xdr:cNvSpPr>
          <a:spLocks/>
        </xdr:cNvSpPr>
      </xdr:nvSpPr>
      <xdr:spPr bwMode="auto">
        <a:xfrm>
          <a:off x="709083" y="18467917"/>
          <a:ext cx="687917" cy="20108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xdr:col>
      <xdr:colOff>190501</xdr:colOff>
      <xdr:row>93</xdr:row>
      <xdr:rowOff>84667</xdr:rowOff>
    </xdr:from>
    <xdr:to>
      <xdr:col>6</xdr:col>
      <xdr:colOff>211668</xdr:colOff>
      <xdr:row>94</xdr:row>
      <xdr:rowOff>105833</xdr:rowOff>
    </xdr:to>
    <xdr:sp macro="" textlink="">
      <xdr:nvSpPr>
        <xdr:cNvPr id="3267" name="Freeform 10707">
          <a:extLst>
            <a:ext uri="{FF2B5EF4-FFF2-40B4-BE49-F238E27FC236}">
              <a16:creationId xmlns:a16="http://schemas.microsoft.com/office/drawing/2014/main" id="{BFEBAC9A-09AA-448F-9744-2232ADF15166}"/>
            </a:ext>
          </a:extLst>
        </xdr:cNvPr>
        <xdr:cNvSpPr>
          <a:spLocks/>
        </xdr:cNvSpPr>
      </xdr:nvSpPr>
      <xdr:spPr bwMode="auto">
        <a:xfrm>
          <a:off x="1375834" y="18489084"/>
          <a:ext cx="645584" cy="2116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6</xdr:col>
      <xdr:colOff>190500</xdr:colOff>
      <xdr:row>93</xdr:row>
      <xdr:rowOff>105834</xdr:rowOff>
    </xdr:from>
    <xdr:to>
      <xdr:col>8</xdr:col>
      <xdr:colOff>179916</xdr:colOff>
      <xdr:row>94</xdr:row>
      <xdr:rowOff>127000</xdr:rowOff>
    </xdr:to>
    <xdr:sp macro="" textlink="">
      <xdr:nvSpPr>
        <xdr:cNvPr id="3268" name="Freeform 10707">
          <a:extLst>
            <a:ext uri="{FF2B5EF4-FFF2-40B4-BE49-F238E27FC236}">
              <a16:creationId xmlns:a16="http://schemas.microsoft.com/office/drawing/2014/main" id="{174A9909-43E0-46F4-B9D6-D52B8AD0AEDF}"/>
            </a:ext>
          </a:extLst>
        </xdr:cNvPr>
        <xdr:cNvSpPr>
          <a:spLocks/>
        </xdr:cNvSpPr>
      </xdr:nvSpPr>
      <xdr:spPr bwMode="auto">
        <a:xfrm>
          <a:off x="2000250" y="18510251"/>
          <a:ext cx="645583" cy="2116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8</xdr:col>
      <xdr:colOff>169333</xdr:colOff>
      <xdr:row>93</xdr:row>
      <xdr:rowOff>116415</xdr:rowOff>
    </xdr:from>
    <xdr:to>
      <xdr:col>10</xdr:col>
      <xdr:colOff>169334</xdr:colOff>
      <xdr:row>94</xdr:row>
      <xdr:rowOff>74082</xdr:rowOff>
    </xdr:to>
    <xdr:sp macro="" textlink="">
      <xdr:nvSpPr>
        <xdr:cNvPr id="3269" name="Freeform 10707">
          <a:extLst>
            <a:ext uri="{FF2B5EF4-FFF2-40B4-BE49-F238E27FC236}">
              <a16:creationId xmlns:a16="http://schemas.microsoft.com/office/drawing/2014/main" id="{CD98654D-1FA5-4761-966F-570CD6BBB515}"/>
            </a:ext>
          </a:extLst>
        </xdr:cNvPr>
        <xdr:cNvSpPr>
          <a:spLocks/>
        </xdr:cNvSpPr>
      </xdr:nvSpPr>
      <xdr:spPr bwMode="auto">
        <a:xfrm>
          <a:off x="2635250" y="18520832"/>
          <a:ext cx="751417"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0</xdr:col>
      <xdr:colOff>232834</xdr:colOff>
      <xdr:row>93</xdr:row>
      <xdr:rowOff>74085</xdr:rowOff>
    </xdr:from>
    <xdr:to>
      <xdr:col>2</xdr:col>
      <xdr:colOff>232834</xdr:colOff>
      <xdr:row>94</xdr:row>
      <xdr:rowOff>10585</xdr:rowOff>
    </xdr:to>
    <xdr:sp macro="" textlink="">
      <xdr:nvSpPr>
        <xdr:cNvPr id="3270" name="Freeform 10707">
          <a:extLst>
            <a:ext uri="{FF2B5EF4-FFF2-40B4-BE49-F238E27FC236}">
              <a16:creationId xmlns:a16="http://schemas.microsoft.com/office/drawing/2014/main" id="{71DE5EFA-60CA-4E2C-990E-904816B742BE}"/>
            </a:ext>
          </a:extLst>
        </xdr:cNvPr>
        <xdr:cNvSpPr>
          <a:spLocks/>
        </xdr:cNvSpPr>
      </xdr:nvSpPr>
      <xdr:spPr bwMode="auto">
        <a:xfrm>
          <a:off x="232834" y="18478502"/>
          <a:ext cx="529167" cy="1270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30</xdr:col>
      <xdr:colOff>95250</xdr:colOff>
      <xdr:row>84</xdr:row>
      <xdr:rowOff>148164</xdr:rowOff>
    </xdr:from>
    <xdr:to>
      <xdr:col>30</xdr:col>
      <xdr:colOff>236798</xdr:colOff>
      <xdr:row>85</xdr:row>
      <xdr:rowOff>127670</xdr:rowOff>
    </xdr:to>
    <xdr:sp macro="" textlink="">
      <xdr:nvSpPr>
        <xdr:cNvPr id="3273" name="6-Point Star 717">
          <a:extLst>
            <a:ext uri="{FF2B5EF4-FFF2-40B4-BE49-F238E27FC236}">
              <a16:creationId xmlns:a16="http://schemas.microsoft.com/office/drawing/2014/main" id="{33A894BB-1510-4C50-AC40-2BA09F0DB834}"/>
            </a:ext>
          </a:extLst>
        </xdr:cNvPr>
        <xdr:cNvSpPr/>
      </xdr:nvSpPr>
      <xdr:spPr>
        <a:xfrm>
          <a:off x="9514417" y="16774581"/>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30</xdr:col>
      <xdr:colOff>148168</xdr:colOff>
      <xdr:row>85</xdr:row>
      <xdr:rowOff>105833</xdr:rowOff>
    </xdr:from>
    <xdr:to>
      <xdr:col>32</xdr:col>
      <xdr:colOff>211667</xdr:colOff>
      <xdr:row>86</xdr:row>
      <xdr:rowOff>63500</xdr:rowOff>
    </xdr:to>
    <xdr:sp macro="" textlink="">
      <xdr:nvSpPr>
        <xdr:cNvPr id="3274" name="Freeform 10707">
          <a:extLst>
            <a:ext uri="{FF2B5EF4-FFF2-40B4-BE49-F238E27FC236}">
              <a16:creationId xmlns:a16="http://schemas.microsoft.com/office/drawing/2014/main" id="{3BD76CAD-3CA8-49DD-87B2-8A0C523DFFAC}"/>
            </a:ext>
          </a:extLst>
        </xdr:cNvPr>
        <xdr:cNvSpPr>
          <a:spLocks/>
        </xdr:cNvSpPr>
      </xdr:nvSpPr>
      <xdr:spPr bwMode="auto">
        <a:xfrm>
          <a:off x="9747251" y="16922750"/>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xdr:col>
      <xdr:colOff>95249</xdr:colOff>
      <xdr:row>36</xdr:row>
      <xdr:rowOff>169328</xdr:rowOff>
    </xdr:from>
    <xdr:to>
      <xdr:col>4</xdr:col>
      <xdr:colOff>236797</xdr:colOff>
      <xdr:row>37</xdr:row>
      <xdr:rowOff>148834</xdr:rowOff>
    </xdr:to>
    <xdr:sp macro="" textlink="">
      <xdr:nvSpPr>
        <xdr:cNvPr id="3275" name="6-Point Star 717">
          <a:extLst>
            <a:ext uri="{FF2B5EF4-FFF2-40B4-BE49-F238E27FC236}">
              <a16:creationId xmlns:a16="http://schemas.microsoft.com/office/drawing/2014/main" id="{2F5474FB-207E-4958-98F3-33A190A8A7AD}"/>
            </a:ext>
          </a:extLst>
        </xdr:cNvPr>
        <xdr:cNvSpPr/>
      </xdr:nvSpPr>
      <xdr:spPr>
        <a:xfrm>
          <a:off x="1248832" y="727074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243417</xdr:colOff>
      <xdr:row>85</xdr:row>
      <xdr:rowOff>84665</xdr:rowOff>
    </xdr:from>
    <xdr:to>
      <xdr:col>44</xdr:col>
      <xdr:colOff>254000</xdr:colOff>
      <xdr:row>86</xdr:row>
      <xdr:rowOff>21166</xdr:rowOff>
    </xdr:to>
    <xdr:sp macro="" textlink="">
      <xdr:nvSpPr>
        <xdr:cNvPr id="3276" name="Freeform 10707">
          <a:extLst>
            <a:ext uri="{FF2B5EF4-FFF2-40B4-BE49-F238E27FC236}">
              <a16:creationId xmlns:a16="http://schemas.microsoft.com/office/drawing/2014/main" id="{1A2FF0F9-3C94-49E3-BC32-C8A31134BF92}"/>
            </a:ext>
          </a:extLst>
        </xdr:cNvPr>
        <xdr:cNvSpPr>
          <a:spLocks/>
        </xdr:cNvSpPr>
      </xdr:nvSpPr>
      <xdr:spPr bwMode="auto">
        <a:xfrm>
          <a:off x="13483167" y="16901582"/>
          <a:ext cx="751416" cy="127001"/>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10</xdr:col>
      <xdr:colOff>201083</xdr:colOff>
      <xdr:row>93</xdr:row>
      <xdr:rowOff>52916</xdr:rowOff>
    </xdr:from>
    <xdr:to>
      <xdr:col>12</xdr:col>
      <xdr:colOff>179916</xdr:colOff>
      <xdr:row>94</xdr:row>
      <xdr:rowOff>42333</xdr:rowOff>
    </xdr:to>
    <xdr:sp macro="" textlink="">
      <xdr:nvSpPr>
        <xdr:cNvPr id="3277" name="Freeform 10707">
          <a:extLst>
            <a:ext uri="{FF2B5EF4-FFF2-40B4-BE49-F238E27FC236}">
              <a16:creationId xmlns:a16="http://schemas.microsoft.com/office/drawing/2014/main" id="{AF597B57-4D29-4665-A347-04FB43C0B877}"/>
            </a:ext>
          </a:extLst>
        </xdr:cNvPr>
        <xdr:cNvSpPr>
          <a:spLocks/>
        </xdr:cNvSpPr>
      </xdr:nvSpPr>
      <xdr:spPr bwMode="auto">
        <a:xfrm>
          <a:off x="3418416" y="18457333"/>
          <a:ext cx="624417" cy="17991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xdr:col>
      <xdr:colOff>0</xdr:colOff>
      <xdr:row>128</xdr:row>
      <xdr:rowOff>104775</xdr:rowOff>
    </xdr:from>
    <xdr:to>
      <xdr:col>4</xdr:col>
      <xdr:colOff>0</xdr:colOff>
      <xdr:row>129</xdr:row>
      <xdr:rowOff>19050</xdr:rowOff>
    </xdr:to>
    <xdr:grpSp>
      <xdr:nvGrpSpPr>
        <xdr:cNvPr id="2824" name="Group 1008">
          <a:extLst>
            <a:ext uri="{FF2B5EF4-FFF2-40B4-BE49-F238E27FC236}">
              <a16:creationId xmlns:a16="http://schemas.microsoft.com/office/drawing/2014/main" id="{3EB6829D-F9A3-464F-869A-2AA2D5371070}"/>
            </a:ext>
          </a:extLst>
        </xdr:cNvPr>
        <xdr:cNvGrpSpPr>
          <a:grpSpLocks/>
        </xdr:cNvGrpSpPr>
      </xdr:nvGrpSpPr>
      <xdr:grpSpPr bwMode="auto">
        <a:xfrm>
          <a:off x="1251857" y="25927244"/>
          <a:ext cx="0" cy="108663"/>
          <a:chOff x="5475762" y="47760700"/>
          <a:chExt cx="314325" cy="230209"/>
        </a:xfrm>
      </xdr:grpSpPr>
      <xdr:cxnSp macro="">
        <xdr:nvCxnSpPr>
          <xdr:cNvPr id="3030" name="Straight Connector 3029">
            <a:extLst>
              <a:ext uri="{FF2B5EF4-FFF2-40B4-BE49-F238E27FC236}">
                <a16:creationId xmlns:a16="http://schemas.microsoft.com/office/drawing/2014/main" id="{B7FF3BAA-80C1-7286-E46D-86675BF48E8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040" name="Straight Connector 529">
            <a:extLst>
              <a:ext uri="{FF2B5EF4-FFF2-40B4-BE49-F238E27FC236}">
                <a16:creationId xmlns:a16="http://schemas.microsoft.com/office/drawing/2014/main" id="{DDB5282A-0CA7-5460-A427-E6A57B15CEB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043" name="Straight Connector 531">
            <a:extLst>
              <a:ext uri="{FF2B5EF4-FFF2-40B4-BE49-F238E27FC236}">
                <a16:creationId xmlns:a16="http://schemas.microsoft.com/office/drawing/2014/main" id="{EE9F31A3-78A0-5070-20EC-F0C2114E140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155" name="Straight Connector 533">
            <a:extLst>
              <a:ext uri="{FF2B5EF4-FFF2-40B4-BE49-F238E27FC236}">
                <a16:creationId xmlns:a16="http://schemas.microsoft.com/office/drawing/2014/main" id="{EA55D2B8-1BE8-01BF-4907-C64B410720B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57" name="Straight Connector 535">
            <a:extLst>
              <a:ext uri="{FF2B5EF4-FFF2-40B4-BE49-F238E27FC236}">
                <a16:creationId xmlns:a16="http://schemas.microsoft.com/office/drawing/2014/main" id="{29EDA856-E0FF-0F8C-1F13-D6C4C75E20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58" name="Straight Connector 537">
            <a:extLst>
              <a:ext uri="{FF2B5EF4-FFF2-40B4-BE49-F238E27FC236}">
                <a16:creationId xmlns:a16="http://schemas.microsoft.com/office/drawing/2014/main" id="{9E0B8E8C-E0C7-D4FA-3221-C3BDC131E6D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278" name="Group 1008">
          <a:extLst>
            <a:ext uri="{FF2B5EF4-FFF2-40B4-BE49-F238E27FC236}">
              <a16:creationId xmlns:a16="http://schemas.microsoft.com/office/drawing/2014/main" id="{6EC2834B-9FB3-479F-88CB-2E06CEB7B543}"/>
            </a:ext>
          </a:extLst>
        </xdr:cNvPr>
        <xdr:cNvGrpSpPr>
          <a:grpSpLocks/>
        </xdr:cNvGrpSpPr>
      </xdr:nvGrpSpPr>
      <xdr:grpSpPr bwMode="auto">
        <a:xfrm>
          <a:off x="1251857" y="25927244"/>
          <a:ext cx="0" cy="108663"/>
          <a:chOff x="5475762" y="47760700"/>
          <a:chExt cx="314325" cy="230209"/>
        </a:xfrm>
      </xdr:grpSpPr>
      <xdr:cxnSp macro="">
        <xdr:nvCxnSpPr>
          <xdr:cNvPr id="3279" name="Straight Connector 3278">
            <a:extLst>
              <a:ext uri="{FF2B5EF4-FFF2-40B4-BE49-F238E27FC236}">
                <a16:creationId xmlns:a16="http://schemas.microsoft.com/office/drawing/2014/main" id="{937064D2-A500-82F5-9369-B163640F9CFE}"/>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80" name="Straight Connector 529">
            <a:extLst>
              <a:ext uri="{FF2B5EF4-FFF2-40B4-BE49-F238E27FC236}">
                <a16:creationId xmlns:a16="http://schemas.microsoft.com/office/drawing/2014/main" id="{837FD04E-4C62-069C-9508-5CD18588119E}"/>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3281" name="Straight Connector 531">
            <a:extLst>
              <a:ext uri="{FF2B5EF4-FFF2-40B4-BE49-F238E27FC236}">
                <a16:creationId xmlns:a16="http://schemas.microsoft.com/office/drawing/2014/main" id="{E1327402-0332-C988-1A54-285BA2CDB86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3282" name="Straight Connector 533">
            <a:extLst>
              <a:ext uri="{FF2B5EF4-FFF2-40B4-BE49-F238E27FC236}">
                <a16:creationId xmlns:a16="http://schemas.microsoft.com/office/drawing/2014/main" id="{79E7513B-5C11-4638-AF05-A80E64104E1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283" name="Straight Connector 535">
            <a:extLst>
              <a:ext uri="{FF2B5EF4-FFF2-40B4-BE49-F238E27FC236}">
                <a16:creationId xmlns:a16="http://schemas.microsoft.com/office/drawing/2014/main" id="{17981F80-B678-C4BA-99AF-7A79B79F134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284" name="Straight Connector 537">
            <a:extLst>
              <a:ext uri="{FF2B5EF4-FFF2-40B4-BE49-F238E27FC236}">
                <a16:creationId xmlns:a16="http://schemas.microsoft.com/office/drawing/2014/main" id="{B5A1AF23-7FD0-7CAF-6F0E-A9668F57D0DB}"/>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133350</xdr:rowOff>
    </xdr:from>
    <xdr:to>
      <xdr:col>4</xdr:col>
      <xdr:colOff>0</xdr:colOff>
      <xdr:row>129</xdr:row>
      <xdr:rowOff>47625</xdr:rowOff>
    </xdr:to>
    <xdr:grpSp>
      <xdr:nvGrpSpPr>
        <xdr:cNvPr id="3285" name="Group 1008">
          <a:extLst>
            <a:ext uri="{FF2B5EF4-FFF2-40B4-BE49-F238E27FC236}">
              <a16:creationId xmlns:a16="http://schemas.microsoft.com/office/drawing/2014/main" id="{0B52CDAA-4674-4BAF-AE8F-3AA345C0F387}"/>
            </a:ext>
          </a:extLst>
        </xdr:cNvPr>
        <xdr:cNvGrpSpPr>
          <a:grpSpLocks/>
        </xdr:cNvGrpSpPr>
      </xdr:nvGrpSpPr>
      <xdr:grpSpPr bwMode="auto">
        <a:xfrm>
          <a:off x="1251857" y="25955819"/>
          <a:ext cx="0" cy="108663"/>
          <a:chOff x="5475762" y="47760700"/>
          <a:chExt cx="314325" cy="230209"/>
        </a:xfrm>
      </xdr:grpSpPr>
      <xdr:cxnSp macro="">
        <xdr:nvCxnSpPr>
          <xdr:cNvPr id="3286" name="Straight Connector 3285">
            <a:extLst>
              <a:ext uri="{FF2B5EF4-FFF2-40B4-BE49-F238E27FC236}">
                <a16:creationId xmlns:a16="http://schemas.microsoft.com/office/drawing/2014/main" id="{CD1E49B9-844F-8196-4B66-3286C094D56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87" name="Straight Connector 529">
            <a:extLst>
              <a:ext uri="{FF2B5EF4-FFF2-40B4-BE49-F238E27FC236}">
                <a16:creationId xmlns:a16="http://schemas.microsoft.com/office/drawing/2014/main" id="{4D7F29B9-FDD2-68A9-E2B2-6A391E737AF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3288" name="Straight Connector 531">
            <a:extLst>
              <a:ext uri="{FF2B5EF4-FFF2-40B4-BE49-F238E27FC236}">
                <a16:creationId xmlns:a16="http://schemas.microsoft.com/office/drawing/2014/main" id="{6891F1E0-6A06-82CB-F493-EBC08E96AC3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3289" name="Straight Connector 533">
            <a:extLst>
              <a:ext uri="{FF2B5EF4-FFF2-40B4-BE49-F238E27FC236}">
                <a16:creationId xmlns:a16="http://schemas.microsoft.com/office/drawing/2014/main" id="{63125D57-5676-79B2-458E-F91E4EAD3D2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290" name="Straight Connector 535">
            <a:extLst>
              <a:ext uri="{FF2B5EF4-FFF2-40B4-BE49-F238E27FC236}">
                <a16:creationId xmlns:a16="http://schemas.microsoft.com/office/drawing/2014/main" id="{E80EF020-5D8C-CA7B-5116-A5A2F33F0761}"/>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291" name="Straight Connector 537">
            <a:extLst>
              <a:ext uri="{FF2B5EF4-FFF2-40B4-BE49-F238E27FC236}">
                <a16:creationId xmlns:a16="http://schemas.microsoft.com/office/drawing/2014/main" id="{3C03E410-A146-30AC-EA3A-27A7DBA50DE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133350</xdr:rowOff>
    </xdr:from>
    <xdr:to>
      <xdr:col>4</xdr:col>
      <xdr:colOff>0</xdr:colOff>
      <xdr:row>129</xdr:row>
      <xdr:rowOff>57150</xdr:rowOff>
    </xdr:to>
    <xdr:grpSp>
      <xdr:nvGrpSpPr>
        <xdr:cNvPr id="3292" name="Group 1008">
          <a:extLst>
            <a:ext uri="{FF2B5EF4-FFF2-40B4-BE49-F238E27FC236}">
              <a16:creationId xmlns:a16="http://schemas.microsoft.com/office/drawing/2014/main" id="{D4D1C781-6155-4829-879F-EDE088DD8E01}"/>
            </a:ext>
          </a:extLst>
        </xdr:cNvPr>
        <xdr:cNvGrpSpPr>
          <a:grpSpLocks/>
        </xdr:cNvGrpSpPr>
      </xdr:nvGrpSpPr>
      <xdr:grpSpPr bwMode="auto">
        <a:xfrm>
          <a:off x="1251857" y="25955819"/>
          <a:ext cx="0" cy="118188"/>
          <a:chOff x="5475762" y="47760700"/>
          <a:chExt cx="314325" cy="230209"/>
        </a:xfrm>
      </xdr:grpSpPr>
      <xdr:cxnSp macro="">
        <xdr:nvCxnSpPr>
          <xdr:cNvPr id="3293" name="Straight Connector 3292">
            <a:extLst>
              <a:ext uri="{FF2B5EF4-FFF2-40B4-BE49-F238E27FC236}">
                <a16:creationId xmlns:a16="http://schemas.microsoft.com/office/drawing/2014/main" id="{B3F7294D-D3D7-5C7B-DB91-DE670B3A8B7F}"/>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94" name="Straight Connector 529">
            <a:extLst>
              <a:ext uri="{FF2B5EF4-FFF2-40B4-BE49-F238E27FC236}">
                <a16:creationId xmlns:a16="http://schemas.microsoft.com/office/drawing/2014/main" id="{D012D2E8-CC48-B6CD-8FBB-72BD2EC707CA}"/>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3295" name="Straight Connector 531">
            <a:extLst>
              <a:ext uri="{FF2B5EF4-FFF2-40B4-BE49-F238E27FC236}">
                <a16:creationId xmlns:a16="http://schemas.microsoft.com/office/drawing/2014/main" id="{3512A9B0-9BD0-5F01-7F5F-66A5F24CFFA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3296" name="Straight Connector 533">
            <a:extLst>
              <a:ext uri="{FF2B5EF4-FFF2-40B4-BE49-F238E27FC236}">
                <a16:creationId xmlns:a16="http://schemas.microsoft.com/office/drawing/2014/main" id="{A7840258-FAC2-5746-ED63-B5F466E0AAE9}"/>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3297" name="Straight Connector 535">
            <a:extLst>
              <a:ext uri="{FF2B5EF4-FFF2-40B4-BE49-F238E27FC236}">
                <a16:creationId xmlns:a16="http://schemas.microsoft.com/office/drawing/2014/main" id="{422DCF7E-0DE6-C9FE-1639-BA045E7939FD}"/>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3298" name="Straight Connector 537">
            <a:extLst>
              <a:ext uri="{FF2B5EF4-FFF2-40B4-BE49-F238E27FC236}">
                <a16:creationId xmlns:a16="http://schemas.microsoft.com/office/drawing/2014/main" id="{49727DCC-599E-9F5D-0F3F-F02374A9955F}"/>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299" name="Group 1008">
          <a:extLst>
            <a:ext uri="{FF2B5EF4-FFF2-40B4-BE49-F238E27FC236}">
              <a16:creationId xmlns:a16="http://schemas.microsoft.com/office/drawing/2014/main" id="{F1885827-6A55-4F35-8F31-72BE7548C6B8}"/>
            </a:ext>
          </a:extLst>
        </xdr:cNvPr>
        <xdr:cNvGrpSpPr>
          <a:grpSpLocks/>
        </xdr:cNvGrpSpPr>
      </xdr:nvGrpSpPr>
      <xdr:grpSpPr bwMode="auto">
        <a:xfrm>
          <a:off x="1251857" y="25927244"/>
          <a:ext cx="0" cy="108663"/>
          <a:chOff x="5475762" y="47760700"/>
          <a:chExt cx="314325" cy="230209"/>
        </a:xfrm>
      </xdr:grpSpPr>
      <xdr:cxnSp macro="">
        <xdr:nvCxnSpPr>
          <xdr:cNvPr id="3300" name="Straight Connector 3299">
            <a:extLst>
              <a:ext uri="{FF2B5EF4-FFF2-40B4-BE49-F238E27FC236}">
                <a16:creationId xmlns:a16="http://schemas.microsoft.com/office/drawing/2014/main" id="{63807F65-3DCE-BB1C-658C-5A0696A7CB1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01" name="Straight Connector 529">
            <a:extLst>
              <a:ext uri="{FF2B5EF4-FFF2-40B4-BE49-F238E27FC236}">
                <a16:creationId xmlns:a16="http://schemas.microsoft.com/office/drawing/2014/main" id="{692DABF9-97AB-F6BC-F98D-128FF42079A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02" name="Straight Connector 531">
            <a:extLst>
              <a:ext uri="{FF2B5EF4-FFF2-40B4-BE49-F238E27FC236}">
                <a16:creationId xmlns:a16="http://schemas.microsoft.com/office/drawing/2014/main" id="{FC49C3AB-F396-2692-159F-27A68A58FEA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03" name="Straight Connector 533">
            <a:extLst>
              <a:ext uri="{FF2B5EF4-FFF2-40B4-BE49-F238E27FC236}">
                <a16:creationId xmlns:a16="http://schemas.microsoft.com/office/drawing/2014/main" id="{1C82EDFE-9F91-F042-5013-37C58D38F6D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04" name="Straight Connector 535">
            <a:extLst>
              <a:ext uri="{FF2B5EF4-FFF2-40B4-BE49-F238E27FC236}">
                <a16:creationId xmlns:a16="http://schemas.microsoft.com/office/drawing/2014/main" id="{C4E28498-5CBE-7BC5-2C13-150E7EE2A66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05" name="Straight Connector 537">
            <a:extLst>
              <a:ext uri="{FF2B5EF4-FFF2-40B4-BE49-F238E27FC236}">
                <a16:creationId xmlns:a16="http://schemas.microsoft.com/office/drawing/2014/main" id="{94D7A2DC-C4BD-DD02-F7E8-3F162187DF7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06" name="Group 1008">
          <a:extLst>
            <a:ext uri="{FF2B5EF4-FFF2-40B4-BE49-F238E27FC236}">
              <a16:creationId xmlns:a16="http://schemas.microsoft.com/office/drawing/2014/main" id="{ABFA1E79-FA85-4923-8104-093F5EE61E89}"/>
            </a:ext>
          </a:extLst>
        </xdr:cNvPr>
        <xdr:cNvGrpSpPr>
          <a:grpSpLocks/>
        </xdr:cNvGrpSpPr>
      </xdr:nvGrpSpPr>
      <xdr:grpSpPr bwMode="auto">
        <a:xfrm>
          <a:off x="1251857" y="25927244"/>
          <a:ext cx="0" cy="108663"/>
          <a:chOff x="5475762" y="47760700"/>
          <a:chExt cx="314325" cy="230209"/>
        </a:xfrm>
      </xdr:grpSpPr>
      <xdr:cxnSp macro="">
        <xdr:nvCxnSpPr>
          <xdr:cNvPr id="3307" name="Straight Connector 3306">
            <a:extLst>
              <a:ext uri="{FF2B5EF4-FFF2-40B4-BE49-F238E27FC236}">
                <a16:creationId xmlns:a16="http://schemas.microsoft.com/office/drawing/2014/main" id="{ABAA6AC8-E238-6A99-3D8A-634B55AF35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08" name="Straight Connector 529">
            <a:extLst>
              <a:ext uri="{FF2B5EF4-FFF2-40B4-BE49-F238E27FC236}">
                <a16:creationId xmlns:a16="http://schemas.microsoft.com/office/drawing/2014/main" id="{F99A54A1-A210-1D2D-E819-567F3927878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09" name="Straight Connector 531">
            <a:extLst>
              <a:ext uri="{FF2B5EF4-FFF2-40B4-BE49-F238E27FC236}">
                <a16:creationId xmlns:a16="http://schemas.microsoft.com/office/drawing/2014/main" id="{432914F0-E4FD-F25F-4CDC-7D8ACF04EBE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10" name="Straight Connector 533">
            <a:extLst>
              <a:ext uri="{FF2B5EF4-FFF2-40B4-BE49-F238E27FC236}">
                <a16:creationId xmlns:a16="http://schemas.microsoft.com/office/drawing/2014/main" id="{8D734350-95C0-D629-9FE1-17EA9A0A4F2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1" name="Straight Connector 535">
            <a:extLst>
              <a:ext uri="{FF2B5EF4-FFF2-40B4-BE49-F238E27FC236}">
                <a16:creationId xmlns:a16="http://schemas.microsoft.com/office/drawing/2014/main" id="{76818B9D-7698-69DE-132B-930D0AD9D46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2" name="Straight Connector 537">
            <a:extLst>
              <a:ext uri="{FF2B5EF4-FFF2-40B4-BE49-F238E27FC236}">
                <a16:creationId xmlns:a16="http://schemas.microsoft.com/office/drawing/2014/main" id="{909A2B3B-E452-D194-58E1-0A7FD3EEB3B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13" name="Group 1008">
          <a:extLst>
            <a:ext uri="{FF2B5EF4-FFF2-40B4-BE49-F238E27FC236}">
              <a16:creationId xmlns:a16="http://schemas.microsoft.com/office/drawing/2014/main" id="{87CF9F16-5628-4A30-B6A1-86C16147E260}"/>
            </a:ext>
          </a:extLst>
        </xdr:cNvPr>
        <xdr:cNvGrpSpPr>
          <a:grpSpLocks/>
        </xdr:cNvGrpSpPr>
      </xdr:nvGrpSpPr>
      <xdr:grpSpPr bwMode="auto">
        <a:xfrm>
          <a:off x="1251857" y="25927244"/>
          <a:ext cx="0" cy="108663"/>
          <a:chOff x="5475762" y="47760700"/>
          <a:chExt cx="314325" cy="230209"/>
        </a:xfrm>
      </xdr:grpSpPr>
      <xdr:cxnSp macro="">
        <xdr:nvCxnSpPr>
          <xdr:cNvPr id="3314" name="Straight Connector 3313">
            <a:extLst>
              <a:ext uri="{FF2B5EF4-FFF2-40B4-BE49-F238E27FC236}">
                <a16:creationId xmlns:a16="http://schemas.microsoft.com/office/drawing/2014/main" id="{3F00CC05-E53D-7C46-29EE-0CA0DAC5C23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15" name="Straight Connector 529">
            <a:extLst>
              <a:ext uri="{FF2B5EF4-FFF2-40B4-BE49-F238E27FC236}">
                <a16:creationId xmlns:a16="http://schemas.microsoft.com/office/drawing/2014/main" id="{F622EEC0-C67C-E923-2C54-6FBA7872C74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16" name="Straight Connector 531">
            <a:extLst>
              <a:ext uri="{FF2B5EF4-FFF2-40B4-BE49-F238E27FC236}">
                <a16:creationId xmlns:a16="http://schemas.microsoft.com/office/drawing/2014/main" id="{4392890C-31C2-008A-5EE5-EB7B169D55E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17" name="Straight Connector 533">
            <a:extLst>
              <a:ext uri="{FF2B5EF4-FFF2-40B4-BE49-F238E27FC236}">
                <a16:creationId xmlns:a16="http://schemas.microsoft.com/office/drawing/2014/main" id="{78CA3A0C-5199-8DAC-A61A-2745516697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8" name="Straight Connector 535">
            <a:extLst>
              <a:ext uri="{FF2B5EF4-FFF2-40B4-BE49-F238E27FC236}">
                <a16:creationId xmlns:a16="http://schemas.microsoft.com/office/drawing/2014/main" id="{1A8C1DFC-8603-6489-8DB2-156125FBF6C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9" name="Straight Connector 537">
            <a:extLst>
              <a:ext uri="{FF2B5EF4-FFF2-40B4-BE49-F238E27FC236}">
                <a16:creationId xmlns:a16="http://schemas.microsoft.com/office/drawing/2014/main" id="{87A9ACC4-5BBB-65EB-A6D0-F299BCE86BB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20" name="Group 1008">
          <a:extLst>
            <a:ext uri="{FF2B5EF4-FFF2-40B4-BE49-F238E27FC236}">
              <a16:creationId xmlns:a16="http://schemas.microsoft.com/office/drawing/2014/main" id="{F1804D0B-C05F-43EA-A069-86313C2D95EC}"/>
            </a:ext>
          </a:extLst>
        </xdr:cNvPr>
        <xdr:cNvGrpSpPr>
          <a:grpSpLocks/>
        </xdr:cNvGrpSpPr>
      </xdr:nvGrpSpPr>
      <xdr:grpSpPr bwMode="auto">
        <a:xfrm>
          <a:off x="1251857" y="25927244"/>
          <a:ext cx="0" cy="108663"/>
          <a:chOff x="5475762" y="47760700"/>
          <a:chExt cx="314325" cy="230209"/>
        </a:xfrm>
      </xdr:grpSpPr>
      <xdr:cxnSp macro="">
        <xdr:nvCxnSpPr>
          <xdr:cNvPr id="3321" name="Straight Connector 3320">
            <a:extLst>
              <a:ext uri="{FF2B5EF4-FFF2-40B4-BE49-F238E27FC236}">
                <a16:creationId xmlns:a16="http://schemas.microsoft.com/office/drawing/2014/main" id="{B6EEF327-B04D-5F3F-4E67-CD529034A70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22" name="Straight Connector 529">
            <a:extLst>
              <a:ext uri="{FF2B5EF4-FFF2-40B4-BE49-F238E27FC236}">
                <a16:creationId xmlns:a16="http://schemas.microsoft.com/office/drawing/2014/main" id="{514D2C19-ED85-FCAA-0F9B-900728DBEA3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23" name="Straight Connector 531">
            <a:extLst>
              <a:ext uri="{FF2B5EF4-FFF2-40B4-BE49-F238E27FC236}">
                <a16:creationId xmlns:a16="http://schemas.microsoft.com/office/drawing/2014/main" id="{4107B39F-1EA7-2FFC-C6C0-67C79F35B98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24" name="Straight Connector 533">
            <a:extLst>
              <a:ext uri="{FF2B5EF4-FFF2-40B4-BE49-F238E27FC236}">
                <a16:creationId xmlns:a16="http://schemas.microsoft.com/office/drawing/2014/main" id="{7DA08F43-0E97-84B8-8953-5F37700268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25" name="Straight Connector 535">
            <a:extLst>
              <a:ext uri="{FF2B5EF4-FFF2-40B4-BE49-F238E27FC236}">
                <a16:creationId xmlns:a16="http://schemas.microsoft.com/office/drawing/2014/main" id="{06EFE3D8-B2A3-81B6-24D8-7F748260615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26" name="Straight Connector 537">
            <a:extLst>
              <a:ext uri="{FF2B5EF4-FFF2-40B4-BE49-F238E27FC236}">
                <a16:creationId xmlns:a16="http://schemas.microsoft.com/office/drawing/2014/main" id="{8B4733D6-1696-2147-DC8E-16D5260DFA4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27" name="Group 1008">
          <a:extLst>
            <a:ext uri="{FF2B5EF4-FFF2-40B4-BE49-F238E27FC236}">
              <a16:creationId xmlns:a16="http://schemas.microsoft.com/office/drawing/2014/main" id="{62B3232D-1ED1-4DB4-AE07-FBF7E9DE1CBF}"/>
            </a:ext>
          </a:extLst>
        </xdr:cNvPr>
        <xdr:cNvGrpSpPr>
          <a:grpSpLocks/>
        </xdr:cNvGrpSpPr>
      </xdr:nvGrpSpPr>
      <xdr:grpSpPr bwMode="auto">
        <a:xfrm>
          <a:off x="1251857" y="25927244"/>
          <a:ext cx="0" cy="108663"/>
          <a:chOff x="5475762" y="47760700"/>
          <a:chExt cx="314325" cy="230209"/>
        </a:xfrm>
      </xdr:grpSpPr>
      <xdr:cxnSp macro="">
        <xdr:nvCxnSpPr>
          <xdr:cNvPr id="3328" name="Straight Connector 3327">
            <a:extLst>
              <a:ext uri="{FF2B5EF4-FFF2-40B4-BE49-F238E27FC236}">
                <a16:creationId xmlns:a16="http://schemas.microsoft.com/office/drawing/2014/main" id="{13D68983-FBCE-5EA7-0522-5D54CEF9BE0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29" name="Straight Connector 529">
            <a:extLst>
              <a:ext uri="{FF2B5EF4-FFF2-40B4-BE49-F238E27FC236}">
                <a16:creationId xmlns:a16="http://schemas.microsoft.com/office/drawing/2014/main" id="{E2EFF90D-3B1F-EC9B-AB3E-00A2D3214A2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30" name="Straight Connector 531">
            <a:extLst>
              <a:ext uri="{FF2B5EF4-FFF2-40B4-BE49-F238E27FC236}">
                <a16:creationId xmlns:a16="http://schemas.microsoft.com/office/drawing/2014/main" id="{A9658920-D9FE-7689-CEC8-372C1D70058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31" name="Straight Connector 533">
            <a:extLst>
              <a:ext uri="{FF2B5EF4-FFF2-40B4-BE49-F238E27FC236}">
                <a16:creationId xmlns:a16="http://schemas.microsoft.com/office/drawing/2014/main" id="{C3FDC5C6-9C8B-A83B-0502-9BCB93B034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32" name="Straight Connector 535">
            <a:extLst>
              <a:ext uri="{FF2B5EF4-FFF2-40B4-BE49-F238E27FC236}">
                <a16:creationId xmlns:a16="http://schemas.microsoft.com/office/drawing/2014/main" id="{18FCE5D3-70A5-3421-C69E-4820A39C4B7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33" name="Straight Connector 537">
            <a:extLst>
              <a:ext uri="{FF2B5EF4-FFF2-40B4-BE49-F238E27FC236}">
                <a16:creationId xmlns:a16="http://schemas.microsoft.com/office/drawing/2014/main" id="{89D640BA-384E-F302-7B60-C08FE5CD816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34" name="Group 1008">
          <a:extLst>
            <a:ext uri="{FF2B5EF4-FFF2-40B4-BE49-F238E27FC236}">
              <a16:creationId xmlns:a16="http://schemas.microsoft.com/office/drawing/2014/main" id="{A3C657B9-17D7-4185-914B-5B1E79FD8504}"/>
            </a:ext>
          </a:extLst>
        </xdr:cNvPr>
        <xdr:cNvGrpSpPr>
          <a:grpSpLocks/>
        </xdr:cNvGrpSpPr>
      </xdr:nvGrpSpPr>
      <xdr:grpSpPr bwMode="auto">
        <a:xfrm>
          <a:off x="1251857" y="25927244"/>
          <a:ext cx="0" cy="108663"/>
          <a:chOff x="5475762" y="47760700"/>
          <a:chExt cx="314325" cy="230209"/>
        </a:xfrm>
      </xdr:grpSpPr>
      <xdr:cxnSp macro="">
        <xdr:nvCxnSpPr>
          <xdr:cNvPr id="3335" name="Straight Connector 3334">
            <a:extLst>
              <a:ext uri="{FF2B5EF4-FFF2-40B4-BE49-F238E27FC236}">
                <a16:creationId xmlns:a16="http://schemas.microsoft.com/office/drawing/2014/main" id="{71A61870-59A1-D102-4004-21A2A75FB8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36" name="Straight Connector 529">
            <a:extLst>
              <a:ext uri="{FF2B5EF4-FFF2-40B4-BE49-F238E27FC236}">
                <a16:creationId xmlns:a16="http://schemas.microsoft.com/office/drawing/2014/main" id="{7194FADB-C53E-7231-3200-A0435B4548D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37" name="Straight Connector 531">
            <a:extLst>
              <a:ext uri="{FF2B5EF4-FFF2-40B4-BE49-F238E27FC236}">
                <a16:creationId xmlns:a16="http://schemas.microsoft.com/office/drawing/2014/main" id="{247E0B7B-873B-DF84-24D0-13C59CFCA46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38" name="Straight Connector 533">
            <a:extLst>
              <a:ext uri="{FF2B5EF4-FFF2-40B4-BE49-F238E27FC236}">
                <a16:creationId xmlns:a16="http://schemas.microsoft.com/office/drawing/2014/main" id="{DA94E167-2734-3061-A61A-00C09CE8CF2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39" name="Straight Connector 535">
            <a:extLst>
              <a:ext uri="{FF2B5EF4-FFF2-40B4-BE49-F238E27FC236}">
                <a16:creationId xmlns:a16="http://schemas.microsoft.com/office/drawing/2014/main" id="{EEB52426-D23C-3B18-164B-AD61067F2B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40" name="Straight Connector 537">
            <a:extLst>
              <a:ext uri="{FF2B5EF4-FFF2-40B4-BE49-F238E27FC236}">
                <a16:creationId xmlns:a16="http://schemas.microsoft.com/office/drawing/2014/main" id="{E36E4E61-992A-EE0C-9650-8F0563AFBBB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41" name="Group 1008">
          <a:extLst>
            <a:ext uri="{FF2B5EF4-FFF2-40B4-BE49-F238E27FC236}">
              <a16:creationId xmlns:a16="http://schemas.microsoft.com/office/drawing/2014/main" id="{BF850F09-DA10-4E56-8382-95D992A1EDD1}"/>
            </a:ext>
          </a:extLst>
        </xdr:cNvPr>
        <xdr:cNvGrpSpPr>
          <a:grpSpLocks/>
        </xdr:cNvGrpSpPr>
      </xdr:nvGrpSpPr>
      <xdr:grpSpPr bwMode="auto">
        <a:xfrm>
          <a:off x="1251857" y="25927244"/>
          <a:ext cx="0" cy="108663"/>
          <a:chOff x="5475762" y="47760700"/>
          <a:chExt cx="314325" cy="230209"/>
        </a:xfrm>
      </xdr:grpSpPr>
      <xdr:cxnSp macro="">
        <xdr:nvCxnSpPr>
          <xdr:cNvPr id="3342" name="Straight Connector 3341">
            <a:extLst>
              <a:ext uri="{FF2B5EF4-FFF2-40B4-BE49-F238E27FC236}">
                <a16:creationId xmlns:a16="http://schemas.microsoft.com/office/drawing/2014/main" id="{1CA8F224-2FD2-68BF-3507-5A3FA6070B7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43" name="Straight Connector 529">
            <a:extLst>
              <a:ext uri="{FF2B5EF4-FFF2-40B4-BE49-F238E27FC236}">
                <a16:creationId xmlns:a16="http://schemas.microsoft.com/office/drawing/2014/main" id="{DC817EA2-1CB7-D0F4-547B-DB86AEFA080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44" name="Straight Connector 531">
            <a:extLst>
              <a:ext uri="{FF2B5EF4-FFF2-40B4-BE49-F238E27FC236}">
                <a16:creationId xmlns:a16="http://schemas.microsoft.com/office/drawing/2014/main" id="{DADECD23-FA56-C856-5E7F-36964C48067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45" name="Straight Connector 533">
            <a:extLst>
              <a:ext uri="{FF2B5EF4-FFF2-40B4-BE49-F238E27FC236}">
                <a16:creationId xmlns:a16="http://schemas.microsoft.com/office/drawing/2014/main" id="{01A644B1-D52D-4048-79CF-B5A6E413AB5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46" name="Straight Connector 535">
            <a:extLst>
              <a:ext uri="{FF2B5EF4-FFF2-40B4-BE49-F238E27FC236}">
                <a16:creationId xmlns:a16="http://schemas.microsoft.com/office/drawing/2014/main" id="{86845796-208B-7F95-C9A6-A17A254B8C3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47" name="Straight Connector 537">
            <a:extLst>
              <a:ext uri="{FF2B5EF4-FFF2-40B4-BE49-F238E27FC236}">
                <a16:creationId xmlns:a16="http://schemas.microsoft.com/office/drawing/2014/main" id="{F2F19062-0B51-EC28-1FCB-623A388C8FB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48" name="Group 1008">
          <a:extLst>
            <a:ext uri="{FF2B5EF4-FFF2-40B4-BE49-F238E27FC236}">
              <a16:creationId xmlns:a16="http://schemas.microsoft.com/office/drawing/2014/main" id="{AA251FC4-082D-4B28-8E78-2F904642EDA0}"/>
            </a:ext>
          </a:extLst>
        </xdr:cNvPr>
        <xdr:cNvGrpSpPr>
          <a:grpSpLocks/>
        </xdr:cNvGrpSpPr>
      </xdr:nvGrpSpPr>
      <xdr:grpSpPr bwMode="auto">
        <a:xfrm>
          <a:off x="1251857" y="25927244"/>
          <a:ext cx="0" cy="108663"/>
          <a:chOff x="5475762" y="47760700"/>
          <a:chExt cx="314325" cy="230209"/>
        </a:xfrm>
      </xdr:grpSpPr>
      <xdr:cxnSp macro="">
        <xdr:nvCxnSpPr>
          <xdr:cNvPr id="3349" name="Straight Connector 3348">
            <a:extLst>
              <a:ext uri="{FF2B5EF4-FFF2-40B4-BE49-F238E27FC236}">
                <a16:creationId xmlns:a16="http://schemas.microsoft.com/office/drawing/2014/main" id="{9A9DAC5C-2B89-BAF3-D8E5-50B51EF7893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50" name="Straight Connector 529">
            <a:extLst>
              <a:ext uri="{FF2B5EF4-FFF2-40B4-BE49-F238E27FC236}">
                <a16:creationId xmlns:a16="http://schemas.microsoft.com/office/drawing/2014/main" id="{534B9FA7-3280-BB10-CD70-CDC43C2A5BB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51" name="Straight Connector 531">
            <a:extLst>
              <a:ext uri="{FF2B5EF4-FFF2-40B4-BE49-F238E27FC236}">
                <a16:creationId xmlns:a16="http://schemas.microsoft.com/office/drawing/2014/main" id="{34E81312-83A7-571D-84F4-556021341A7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52" name="Straight Connector 533">
            <a:extLst>
              <a:ext uri="{FF2B5EF4-FFF2-40B4-BE49-F238E27FC236}">
                <a16:creationId xmlns:a16="http://schemas.microsoft.com/office/drawing/2014/main" id="{2F15BF54-D517-E440-0114-CBA23EF0FDA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53" name="Straight Connector 535">
            <a:extLst>
              <a:ext uri="{FF2B5EF4-FFF2-40B4-BE49-F238E27FC236}">
                <a16:creationId xmlns:a16="http://schemas.microsoft.com/office/drawing/2014/main" id="{B0A2EADB-8028-320C-E482-AF599586B78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54" name="Straight Connector 537">
            <a:extLst>
              <a:ext uri="{FF2B5EF4-FFF2-40B4-BE49-F238E27FC236}">
                <a16:creationId xmlns:a16="http://schemas.microsoft.com/office/drawing/2014/main" id="{23A0A535-1860-85AC-A70C-17A372DB921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55" name="Group 1008">
          <a:extLst>
            <a:ext uri="{FF2B5EF4-FFF2-40B4-BE49-F238E27FC236}">
              <a16:creationId xmlns:a16="http://schemas.microsoft.com/office/drawing/2014/main" id="{B5D27BD9-1CBD-43DB-8875-FCE5DE7A30F8}"/>
            </a:ext>
          </a:extLst>
        </xdr:cNvPr>
        <xdr:cNvGrpSpPr>
          <a:grpSpLocks/>
        </xdr:cNvGrpSpPr>
      </xdr:nvGrpSpPr>
      <xdr:grpSpPr bwMode="auto">
        <a:xfrm>
          <a:off x="1251857" y="25927244"/>
          <a:ext cx="0" cy="108663"/>
          <a:chOff x="5475762" y="47760700"/>
          <a:chExt cx="314325" cy="230209"/>
        </a:xfrm>
      </xdr:grpSpPr>
      <xdr:cxnSp macro="">
        <xdr:nvCxnSpPr>
          <xdr:cNvPr id="3356" name="Straight Connector 3355">
            <a:extLst>
              <a:ext uri="{FF2B5EF4-FFF2-40B4-BE49-F238E27FC236}">
                <a16:creationId xmlns:a16="http://schemas.microsoft.com/office/drawing/2014/main" id="{3A30FE56-E976-5D49-44DD-C7FFA071E95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57" name="Straight Connector 529">
            <a:extLst>
              <a:ext uri="{FF2B5EF4-FFF2-40B4-BE49-F238E27FC236}">
                <a16:creationId xmlns:a16="http://schemas.microsoft.com/office/drawing/2014/main" id="{5D6A60D8-9ECB-A3DB-18EA-84D7092AF5D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58" name="Straight Connector 531">
            <a:extLst>
              <a:ext uri="{FF2B5EF4-FFF2-40B4-BE49-F238E27FC236}">
                <a16:creationId xmlns:a16="http://schemas.microsoft.com/office/drawing/2014/main" id="{2C012071-2B56-FD46-29FD-8E5910C96D6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59" name="Straight Connector 533">
            <a:extLst>
              <a:ext uri="{FF2B5EF4-FFF2-40B4-BE49-F238E27FC236}">
                <a16:creationId xmlns:a16="http://schemas.microsoft.com/office/drawing/2014/main" id="{772B93C8-C6C4-90A0-6D59-1B290B77AF0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60" name="Straight Connector 535">
            <a:extLst>
              <a:ext uri="{FF2B5EF4-FFF2-40B4-BE49-F238E27FC236}">
                <a16:creationId xmlns:a16="http://schemas.microsoft.com/office/drawing/2014/main" id="{76A30ED4-042A-E13A-DB26-F09E77D3E13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61" name="Straight Connector 537">
            <a:extLst>
              <a:ext uri="{FF2B5EF4-FFF2-40B4-BE49-F238E27FC236}">
                <a16:creationId xmlns:a16="http://schemas.microsoft.com/office/drawing/2014/main" id="{532BA5EC-1F6A-12B0-5D68-8C8F4818CE7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62" name="Group 1008">
          <a:extLst>
            <a:ext uri="{FF2B5EF4-FFF2-40B4-BE49-F238E27FC236}">
              <a16:creationId xmlns:a16="http://schemas.microsoft.com/office/drawing/2014/main" id="{EFE5C589-DC0C-413E-9EE7-222C14B6857D}"/>
            </a:ext>
          </a:extLst>
        </xdr:cNvPr>
        <xdr:cNvGrpSpPr>
          <a:grpSpLocks/>
        </xdr:cNvGrpSpPr>
      </xdr:nvGrpSpPr>
      <xdr:grpSpPr bwMode="auto">
        <a:xfrm>
          <a:off x="1251857" y="25927244"/>
          <a:ext cx="0" cy="108663"/>
          <a:chOff x="5475762" y="47760700"/>
          <a:chExt cx="314325" cy="230209"/>
        </a:xfrm>
      </xdr:grpSpPr>
      <xdr:cxnSp macro="">
        <xdr:nvCxnSpPr>
          <xdr:cNvPr id="3363" name="Straight Connector 3362">
            <a:extLst>
              <a:ext uri="{FF2B5EF4-FFF2-40B4-BE49-F238E27FC236}">
                <a16:creationId xmlns:a16="http://schemas.microsoft.com/office/drawing/2014/main" id="{21235D17-F204-97C4-697F-A04731F8591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64" name="Straight Connector 529">
            <a:extLst>
              <a:ext uri="{FF2B5EF4-FFF2-40B4-BE49-F238E27FC236}">
                <a16:creationId xmlns:a16="http://schemas.microsoft.com/office/drawing/2014/main" id="{DC3FE7AF-9ADE-4D72-0BCB-05A4DF0B8CA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65" name="Straight Connector 531">
            <a:extLst>
              <a:ext uri="{FF2B5EF4-FFF2-40B4-BE49-F238E27FC236}">
                <a16:creationId xmlns:a16="http://schemas.microsoft.com/office/drawing/2014/main" id="{96270EF7-0CBA-6BCF-9FED-141EBE4FF3B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66" name="Straight Connector 533">
            <a:extLst>
              <a:ext uri="{FF2B5EF4-FFF2-40B4-BE49-F238E27FC236}">
                <a16:creationId xmlns:a16="http://schemas.microsoft.com/office/drawing/2014/main" id="{C9497879-A1D8-D2A8-9666-CE9CE2B1D5B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67" name="Straight Connector 535">
            <a:extLst>
              <a:ext uri="{FF2B5EF4-FFF2-40B4-BE49-F238E27FC236}">
                <a16:creationId xmlns:a16="http://schemas.microsoft.com/office/drawing/2014/main" id="{3D0BBAF7-23CF-B74A-E226-3DCFCE3FCD7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68" name="Straight Connector 537">
            <a:extLst>
              <a:ext uri="{FF2B5EF4-FFF2-40B4-BE49-F238E27FC236}">
                <a16:creationId xmlns:a16="http://schemas.microsoft.com/office/drawing/2014/main" id="{78976E9F-2109-04D1-C0A0-DC385411EDA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69" name="Group 1008">
          <a:extLst>
            <a:ext uri="{FF2B5EF4-FFF2-40B4-BE49-F238E27FC236}">
              <a16:creationId xmlns:a16="http://schemas.microsoft.com/office/drawing/2014/main" id="{A7C34621-C705-4029-A275-408D884B7CEC}"/>
            </a:ext>
          </a:extLst>
        </xdr:cNvPr>
        <xdr:cNvGrpSpPr>
          <a:grpSpLocks/>
        </xdr:cNvGrpSpPr>
      </xdr:nvGrpSpPr>
      <xdr:grpSpPr bwMode="auto">
        <a:xfrm>
          <a:off x="1251857" y="25927244"/>
          <a:ext cx="0" cy="108663"/>
          <a:chOff x="5475762" y="47760700"/>
          <a:chExt cx="314325" cy="230209"/>
        </a:xfrm>
      </xdr:grpSpPr>
      <xdr:cxnSp macro="">
        <xdr:nvCxnSpPr>
          <xdr:cNvPr id="3370" name="Straight Connector 3369">
            <a:extLst>
              <a:ext uri="{FF2B5EF4-FFF2-40B4-BE49-F238E27FC236}">
                <a16:creationId xmlns:a16="http://schemas.microsoft.com/office/drawing/2014/main" id="{7DAAA38C-F7FA-7327-DF3B-E9983ECC032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71" name="Straight Connector 529">
            <a:extLst>
              <a:ext uri="{FF2B5EF4-FFF2-40B4-BE49-F238E27FC236}">
                <a16:creationId xmlns:a16="http://schemas.microsoft.com/office/drawing/2014/main" id="{832BEDA2-FF77-3769-1954-CDF87883A37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72" name="Straight Connector 531">
            <a:extLst>
              <a:ext uri="{FF2B5EF4-FFF2-40B4-BE49-F238E27FC236}">
                <a16:creationId xmlns:a16="http://schemas.microsoft.com/office/drawing/2014/main" id="{B57EE4EA-8416-651F-3EE0-9C2227EB81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73" name="Straight Connector 533">
            <a:extLst>
              <a:ext uri="{FF2B5EF4-FFF2-40B4-BE49-F238E27FC236}">
                <a16:creationId xmlns:a16="http://schemas.microsoft.com/office/drawing/2014/main" id="{BC625B9A-9E41-4D8F-66AB-1D7CC294036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74" name="Straight Connector 535">
            <a:extLst>
              <a:ext uri="{FF2B5EF4-FFF2-40B4-BE49-F238E27FC236}">
                <a16:creationId xmlns:a16="http://schemas.microsoft.com/office/drawing/2014/main" id="{A901B491-ECA7-0F46-3773-393B5C9A986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75" name="Straight Connector 537">
            <a:extLst>
              <a:ext uri="{FF2B5EF4-FFF2-40B4-BE49-F238E27FC236}">
                <a16:creationId xmlns:a16="http://schemas.microsoft.com/office/drawing/2014/main" id="{1F228898-4803-E3FB-E90A-9E581112F8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76" name="Group 1008">
          <a:extLst>
            <a:ext uri="{FF2B5EF4-FFF2-40B4-BE49-F238E27FC236}">
              <a16:creationId xmlns:a16="http://schemas.microsoft.com/office/drawing/2014/main" id="{0B96F802-BD28-4C25-BD5A-25BDDB3A52BB}"/>
            </a:ext>
          </a:extLst>
        </xdr:cNvPr>
        <xdr:cNvGrpSpPr>
          <a:grpSpLocks/>
        </xdr:cNvGrpSpPr>
      </xdr:nvGrpSpPr>
      <xdr:grpSpPr bwMode="auto">
        <a:xfrm>
          <a:off x="1251857" y="25927244"/>
          <a:ext cx="0" cy="108663"/>
          <a:chOff x="5475762" y="47760700"/>
          <a:chExt cx="314325" cy="230209"/>
        </a:xfrm>
      </xdr:grpSpPr>
      <xdr:cxnSp macro="">
        <xdr:nvCxnSpPr>
          <xdr:cNvPr id="3377" name="Straight Connector 3376">
            <a:extLst>
              <a:ext uri="{FF2B5EF4-FFF2-40B4-BE49-F238E27FC236}">
                <a16:creationId xmlns:a16="http://schemas.microsoft.com/office/drawing/2014/main" id="{C6071508-4022-2A9A-FBB9-13C92F83BD9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78" name="Straight Connector 529">
            <a:extLst>
              <a:ext uri="{FF2B5EF4-FFF2-40B4-BE49-F238E27FC236}">
                <a16:creationId xmlns:a16="http://schemas.microsoft.com/office/drawing/2014/main" id="{A86CA4FE-00CE-CAF2-477B-F5265055B2D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79" name="Straight Connector 531">
            <a:extLst>
              <a:ext uri="{FF2B5EF4-FFF2-40B4-BE49-F238E27FC236}">
                <a16:creationId xmlns:a16="http://schemas.microsoft.com/office/drawing/2014/main" id="{3BA56D83-6423-4FAD-5785-A8214D9DB3C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80" name="Straight Connector 533">
            <a:extLst>
              <a:ext uri="{FF2B5EF4-FFF2-40B4-BE49-F238E27FC236}">
                <a16:creationId xmlns:a16="http://schemas.microsoft.com/office/drawing/2014/main" id="{9A31E924-1FFF-4A67-5E7A-27DC5D4437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1" name="Straight Connector 535">
            <a:extLst>
              <a:ext uri="{FF2B5EF4-FFF2-40B4-BE49-F238E27FC236}">
                <a16:creationId xmlns:a16="http://schemas.microsoft.com/office/drawing/2014/main" id="{E10A6E64-2331-E7AC-901E-0696CDE9A0A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2" name="Straight Connector 537">
            <a:extLst>
              <a:ext uri="{FF2B5EF4-FFF2-40B4-BE49-F238E27FC236}">
                <a16:creationId xmlns:a16="http://schemas.microsoft.com/office/drawing/2014/main" id="{21CA64CE-EE13-A92C-C306-5E1DD669E20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83" name="Group 1008">
          <a:extLst>
            <a:ext uri="{FF2B5EF4-FFF2-40B4-BE49-F238E27FC236}">
              <a16:creationId xmlns:a16="http://schemas.microsoft.com/office/drawing/2014/main" id="{38E337B3-93A1-45C5-BC8F-8DF69D7081A6}"/>
            </a:ext>
          </a:extLst>
        </xdr:cNvPr>
        <xdr:cNvGrpSpPr>
          <a:grpSpLocks/>
        </xdr:cNvGrpSpPr>
      </xdr:nvGrpSpPr>
      <xdr:grpSpPr bwMode="auto">
        <a:xfrm>
          <a:off x="1251857" y="25927244"/>
          <a:ext cx="0" cy="108663"/>
          <a:chOff x="5475762" y="47760700"/>
          <a:chExt cx="314325" cy="230209"/>
        </a:xfrm>
      </xdr:grpSpPr>
      <xdr:cxnSp macro="">
        <xdr:nvCxnSpPr>
          <xdr:cNvPr id="3384" name="Straight Connector 3383">
            <a:extLst>
              <a:ext uri="{FF2B5EF4-FFF2-40B4-BE49-F238E27FC236}">
                <a16:creationId xmlns:a16="http://schemas.microsoft.com/office/drawing/2014/main" id="{C3CC4C6A-D5A7-05B1-116D-8391A2161C3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85" name="Straight Connector 529">
            <a:extLst>
              <a:ext uri="{FF2B5EF4-FFF2-40B4-BE49-F238E27FC236}">
                <a16:creationId xmlns:a16="http://schemas.microsoft.com/office/drawing/2014/main" id="{0339EDDC-A03B-9648-114B-E3412BB7892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86" name="Straight Connector 531">
            <a:extLst>
              <a:ext uri="{FF2B5EF4-FFF2-40B4-BE49-F238E27FC236}">
                <a16:creationId xmlns:a16="http://schemas.microsoft.com/office/drawing/2014/main" id="{2F8CA655-C856-A44F-764F-3C971BA6085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87" name="Straight Connector 533">
            <a:extLst>
              <a:ext uri="{FF2B5EF4-FFF2-40B4-BE49-F238E27FC236}">
                <a16:creationId xmlns:a16="http://schemas.microsoft.com/office/drawing/2014/main" id="{2472BC14-8C6E-5BD6-8C7C-A1FB0B1B86B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8" name="Straight Connector 535">
            <a:extLst>
              <a:ext uri="{FF2B5EF4-FFF2-40B4-BE49-F238E27FC236}">
                <a16:creationId xmlns:a16="http://schemas.microsoft.com/office/drawing/2014/main" id="{E78C4311-0844-6427-F069-83C1000235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9" name="Straight Connector 537">
            <a:extLst>
              <a:ext uri="{FF2B5EF4-FFF2-40B4-BE49-F238E27FC236}">
                <a16:creationId xmlns:a16="http://schemas.microsoft.com/office/drawing/2014/main" id="{117ACEA6-36B2-44FA-9036-0E1F4234517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90" name="Group 1008">
          <a:extLst>
            <a:ext uri="{FF2B5EF4-FFF2-40B4-BE49-F238E27FC236}">
              <a16:creationId xmlns:a16="http://schemas.microsoft.com/office/drawing/2014/main" id="{F9B53742-455C-41D3-BB2A-ED6367FD13CB}"/>
            </a:ext>
          </a:extLst>
        </xdr:cNvPr>
        <xdr:cNvGrpSpPr>
          <a:grpSpLocks/>
        </xdr:cNvGrpSpPr>
      </xdr:nvGrpSpPr>
      <xdr:grpSpPr bwMode="auto">
        <a:xfrm>
          <a:off x="1251857" y="25927244"/>
          <a:ext cx="0" cy="108663"/>
          <a:chOff x="5475762" y="47760700"/>
          <a:chExt cx="314325" cy="230209"/>
        </a:xfrm>
      </xdr:grpSpPr>
      <xdr:cxnSp macro="">
        <xdr:nvCxnSpPr>
          <xdr:cNvPr id="3391" name="Straight Connector 3390">
            <a:extLst>
              <a:ext uri="{FF2B5EF4-FFF2-40B4-BE49-F238E27FC236}">
                <a16:creationId xmlns:a16="http://schemas.microsoft.com/office/drawing/2014/main" id="{8C0E0C04-FCEA-1282-F268-5D2380710DE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92" name="Straight Connector 529">
            <a:extLst>
              <a:ext uri="{FF2B5EF4-FFF2-40B4-BE49-F238E27FC236}">
                <a16:creationId xmlns:a16="http://schemas.microsoft.com/office/drawing/2014/main" id="{1C2232DB-FCD6-4A01-19F5-C2C67E0C52E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93" name="Straight Connector 531">
            <a:extLst>
              <a:ext uri="{FF2B5EF4-FFF2-40B4-BE49-F238E27FC236}">
                <a16:creationId xmlns:a16="http://schemas.microsoft.com/office/drawing/2014/main" id="{7D83E48D-D9F1-E5B3-B23B-A3A56FFD0E1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94" name="Straight Connector 533">
            <a:extLst>
              <a:ext uri="{FF2B5EF4-FFF2-40B4-BE49-F238E27FC236}">
                <a16:creationId xmlns:a16="http://schemas.microsoft.com/office/drawing/2014/main" id="{5FB8E765-67E2-5628-978D-5FE7DB125D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95" name="Straight Connector 535">
            <a:extLst>
              <a:ext uri="{FF2B5EF4-FFF2-40B4-BE49-F238E27FC236}">
                <a16:creationId xmlns:a16="http://schemas.microsoft.com/office/drawing/2014/main" id="{C07757FE-B047-2989-6047-1FF0276CAC0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96" name="Straight Connector 537">
            <a:extLst>
              <a:ext uri="{FF2B5EF4-FFF2-40B4-BE49-F238E27FC236}">
                <a16:creationId xmlns:a16="http://schemas.microsoft.com/office/drawing/2014/main" id="{1FFF9236-1186-AD85-6F90-154C581E718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97" name="Group 1008">
          <a:extLst>
            <a:ext uri="{FF2B5EF4-FFF2-40B4-BE49-F238E27FC236}">
              <a16:creationId xmlns:a16="http://schemas.microsoft.com/office/drawing/2014/main" id="{82378995-3258-4355-8097-E46867DAC04C}"/>
            </a:ext>
          </a:extLst>
        </xdr:cNvPr>
        <xdr:cNvGrpSpPr>
          <a:grpSpLocks/>
        </xdr:cNvGrpSpPr>
      </xdr:nvGrpSpPr>
      <xdr:grpSpPr bwMode="auto">
        <a:xfrm>
          <a:off x="1251857" y="25927244"/>
          <a:ext cx="0" cy="108663"/>
          <a:chOff x="5475762" y="47760700"/>
          <a:chExt cx="314325" cy="230209"/>
        </a:xfrm>
      </xdr:grpSpPr>
      <xdr:cxnSp macro="">
        <xdr:nvCxnSpPr>
          <xdr:cNvPr id="3398" name="Straight Connector 3397">
            <a:extLst>
              <a:ext uri="{FF2B5EF4-FFF2-40B4-BE49-F238E27FC236}">
                <a16:creationId xmlns:a16="http://schemas.microsoft.com/office/drawing/2014/main" id="{55D0E971-5254-6158-877A-1A4DF5F01D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99" name="Straight Connector 529">
            <a:extLst>
              <a:ext uri="{FF2B5EF4-FFF2-40B4-BE49-F238E27FC236}">
                <a16:creationId xmlns:a16="http://schemas.microsoft.com/office/drawing/2014/main" id="{D32B886C-FD66-53BB-0807-5EC1D6960F1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00" name="Straight Connector 531">
            <a:extLst>
              <a:ext uri="{FF2B5EF4-FFF2-40B4-BE49-F238E27FC236}">
                <a16:creationId xmlns:a16="http://schemas.microsoft.com/office/drawing/2014/main" id="{1C5031F4-6480-624E-12F5-13718C5626B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01" name="Straight Connector 533">
            <a:extLst>
              <a:ext uri="{FF2B5EF4-FFF2-40B4-BE49-F238E27FC236}">
                <a16:creationId xmlns:a16="http://schemas.microsoft.com/office/drawing/2014/main" id="{2752E770-26F5-9BDD-C54A-9AC2893D12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02" name="Straight Connector 535">
            <a:extLst>
              <a:ext uri="{FF2B5EF4-FFF2-40B4-BE49-F238E27FC236}">
                <a16:creationId xmlns:a16="http://schemas.microsoft.com/office/drawing/2014/main" id="{19F8AE02-0282-A674-6B2C-D2856E6D1BD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03" name="Straight Connector 537">
            <a:extLst>
              <a:ext uri="{FF2B5EF4-FFF2-40B4-BE49-F238E27FC236}">
                <a16:creationId xmlns:a16="http://schemas.microsoft.com/office/drawing/2014/main" id="{691A05DB-1FEB-E3C1-9984-389511E84A2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04" name="Group 1008">
          <a:extLst>
            <a:ext uri="{FF2B5EF4-FFF2-40B4-BE49-F238E27FC236}">
              <a16:creationId xmlns:a16="http://schemas.microsoft.com/office/drawing/2014/main" id="{B732E722-1CF8-493B-9950-319D534E5614}"/>
            </a:ext>
          </a:extLst>
        </xdr:cNvPr>
        <xdr:cNvGrpSpPr>
          <a:grpSpLocks/>
        </xdr:cNvGrpSpPr>
      </xdr:nvGrpSpPr>
      <xdr:grpSpPr bwMode="auto">
        <a:xfrm>
          <a:off x="1251857" y="25927244"/>
          <a:ext cx="0" cy="108663"/>
          <a:chOff x="5475762" y="47760700"/>
          <a:chExt cx="314325" cy="230209"/>
        </a:xfrm>
      </xdr:grpSpPr>
      <xdr:cxnSp macro="">
        <xdr:nvCxnSpPr>
          <xdr:cNvPr id="3405" name="Straight Connector 3404">
            <a:extLst>
              <a:ext uri="{FF2B5EF4-FFF2-40B4-BE49-F238E27FC236}">
                <a16:creationId xmlns:a16="http://schemas.microsoft.com/office/drawing/2014/main" id="{9C1DB717-A2AC-A48F-3DA7-33705722984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06" name="Straight Connector 529">
            <a:extLst>
              <a:ext uri="{FF2B5EF4-FFF2-40B4-BE49-F238E27FC236}">
                <a16:creationId xmlns:a16="http://schemas.microsoft.com/office/drawing/2014/main" id="{B73F678F-A89C-C540-7671-B9E5B3A6014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07" name="Straight Connector 531">
            <a:extLst>
              <a:ext uri="{FF2B5EF4-FFF2-40B4-BE49-F238E27FC236}">
                <a16:creationId xmlns:a16="http://schemas.microsoft.com/office/drawing/2014/main" id="{92A6BE92-44DD-3442-D808-9FFBA1177E0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08" name="Straight Connector 533">
            <a:extLst>
              <a:ext uri="{FF2B5EF4-FFF2-40B4-BE49-F238E27FC236}">
                <a16:creationId xmlns:a16="http://schemas.microsoft.com/office/drawing/2014/main" id="{09EFF8FE-84F5-C0DA-DB5F-B8010B6E9AC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09" name="Straight Connector 535">
            <a:extLst>
              <a:ext uri="{FF2B5EF4-FFF2-40B4-BE49-F238E27FC236}">
                <a16:creationId xmlns:a16="http://schemas.microsoft.com/office/drawing/2014/main" id="{63F91F4B-0798-552E-5900-B4C13589AF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10" name="Straight Connector 537">
            <a:extLst>
              <a:ext uri="{FF2B5EF4-FFF2-40B4-BE49-F238E27FC236}">
                <a16:creationId xmlns:a16="http://schemas.microsoft.com/office/drawing/2014/main" id="{A53EAC99-C826-1A9E-694D-F26A9969644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11" name="Group 1008">
          <a:extLst>
            <a:ext uri="{FF2B5EF4-FFF2-40B4-BE49-F238E27FC236}">
              <a16:creationId xmlns:a16="http://schemas.microsoft.com/office/drawing/2014/main" id="{63A115D0-BEA7-4882-B974-6384177D71D1}"/>
            </a:ext>
          </a:extLst>
        </xdr:cNvPr>
        <xdr:cNvGrpSpPr>
          <a:grpSpLocks/>
        </xdr:cNvGrpSpPr>
      </xdr:nvGrpSpPr>
      <xdr:grpSpPr bwMode="auto">
        <a:xfrm>
          <a:off x="1251857" y="25927244"/>
          <a:ext cx="0" cy="108663"/>
          <a:chOff x="5475762" y="47760700"/>
          <a:chExt cx="314325" cy="230209"/>
        </a:xfrm>
      </xdr:grpSpPr>
      <xdr:cxnSp macro="">
        <xdr:nvCxnSpPr>
          <xdr:cNvPr id="3412" name="Straight Connector 3411">
            <a:extLst>
              <a:ext uri="{FF2B5EF4-FFF2-40B4-BE49-F238E27FC236}">
                <a16:creationId xmlns:a16="http://schemas.microsoft.com/office/drawing/2014/main" id="{27AFF092-E11D-B813-948B-7855AEC522F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13" name="Straight Connector 529">
            <a:extLst>
              <a:ext uri="{FF2B5EF4-FFF2-40B4-BE49-F238E27FC236}">
                <a16:creationId xmlns:a16="http://schemas.microsoft.com/office/drawing/2014/main" id="{235692F0-50BE-7441-F9D2-553AC01B2F2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14" name="Straight Connector 531">
            <a:extLst>
              <a:ext uri="{FF2B5EF4-FFF2-40B4-BE49-F238E27FC236}">
                <a16:creationId xmlns:a16="http://schemas.microsoft.com/office/drawing/2014/main" id="{CEF586A9-A0E1-ECD0-E412-29BFF4E4CC5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15" name="Straight Connector 533">
            <a:extLst>
              <a:ext uri="{FF2B5EF4-FFF2-40B4-BE49-F238E27FC236}">
                <a16:creationId xmlns:a16="http://schemas.microsoft.com/office/drawing/2014/main" id="{5E053977-325F-A02D-54B3-5244AB045F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16" name="Straight Connector 535">
            <a:extLst>
              <a:ext uri="{FF2B5EF4-FFF2-40B4-BE49-F238E27FC236}">
                <a16:creationId xmlns:a16="http://schemas.microsoft.com/office/drawing/2014/main" id="{B649F752-9672-4827-3EC4-772DD61D6ED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17" name="Straight Connector 537">
            <a:extLst>
              <a:ext uri="{FF2B5EF4-FFF2-40B4-BE49-F238E27FC236}">
                <a16:creationId xmlns:a16="http://schemas.microsoft.com/office/drawing/2014/main" id="{0553A200-B354-C68C-7416-C99449E7F9D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18" name="Group 1008">
          <a:extLst>
            <a:ext uri="{FF2B5EF4-FFF2-40B4-BE49-F238E27FC236}">
              <a16:creationId xmlns:a16="http://schemas.microsoft.com/office/drawing/2014/main" id="{234EAC69-ACB7-4B4F-9290-FBC6D67422AF}"/>
            </a:ext>
          </a:extLst>
        </xdr:cNvPr>
        <xdr:cNvGrpSpPr>
          <a:grpSpLocks/>
        </xdr:cNvGrpSpPr>
      </xdr:nvGrpSpPr>
      <xdr:grpSpPr bwMode="auto">
        <a:xfrm>
          <a:off x="1251857" y="25927244"/>
          <a:ext cx="0" cy="108663"/>
          <a:chOff x="5475762" y="47760700"/>
          <a:chExt cx="314325" cy="230209"/>
        </a:xfrm>
      </xdr:grpSpPr>
      <xdr:cxnSp macro="">
        <xdr:nvCxnSpPr>
          <xdr:cNvPr id="3419" name="Straight Connector 3418">
            <a:extLst>
              <a:ext uri="{FF2B5EF4-FFF2-40B4-BE49-F238E27FC236}">
                <a16:creationId xmlns:a16="http://schemas.microsoft.com/office/drawing/2014/main" id="{E8231092-6976-8F72-645D-7972709F006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20" name="Straight Connector 529">
            <a:extLst>
              <a:ext uri="{FF2B5EF4-FFF2-40B4-BE49-F238E27FC236}">
                <a16:creationId xmlns:a16="http://schemas.microsoft.com/office/drawing/2014/main" id="{BA6A4ACE-A4E4-95CF-291E-3501DDDC979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21" name="Straight Connector 531">
            <a:extLst>
              <a:ext uri="{FF2B5EF4-FFF2-40B4-BE49-F238E27FC236}">
                <a16:creationId xmlns:a16="http://schemas.microsoft.com/office/drawing/2014/main" id="{3AC04782-6C11-8D92-F0D4-9555AC936B3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22" name="Straight Connector 533">
            <a:extLst>
              <a:ext uri="{FF2B5EF4-FFF2-40B4-BE49-F238E27FC236}">
                <a16:creationId xmlns:a16="http://schemas.microsoft.com/office/drawing/2014/main" id="{499E5DA0-6293-6606-5198-73A5EBCB011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23" name="Straight Connector 535">
            <a:extLst>
              <a:ext uri="{FF2B5EF4-FFF2-40B4-BE49-F238E27FC236}">
                <a16:creationId xmlns:a16="http://schemas.microsoft.com/office/drawing/2014/main" id="{5155F610-57C8-5123-A765-1AA98CB74F2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24" name="Straight Connector 537">
            <a:extLst>
              <a:ext uri="{FF2B5EF4-FFF2-40B4-BE49-F238E27FC236}">
                <a16:creationId xmlns:a16="http://schemas.microsoft.com/office/drawing/2014/main" id="{C1C49F8E-D834-C83E-BBA3-A482EB56895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25" name="Group 1008">
          <a:extLst>
            <a:ext uri="{FF2B5EF4-FFF2-40B4-BE49-F238E27FC236}">
              <a16:creationId xmlns:a16="http://schemas.microsoft.com/office/drawing/2014/main" id="{52A83778-F455-44D8-82AA-3DF069EFF1D1}"/>
            </a:ext>
          </a:extLst>
        </xdr:cNvPr>
        <xdr:cNvGrpSpPr>
          <a:grpSpLocks/>
        </xdr:cNvGrpSpPr>
      </xdr:nvGrpSpPr>
      <xdr:grpSpPr bwMode="auto">
        <a:xfrm>
          <a:off x="1251857" y="25927244"/>
          <a:ext cx="0" cy="108663"/>
          <a:chOff x="5475762" y="47760700"/>
          <a:chExt cx="314325" cy="230209"/>
        </a:xfrm>
      </xdr:grpSpPr>
      <xdr:cxnSp macro="">
        <xdr:nvCxnSpPr>
          <xdr:cNvPr id="3426" name="Straight Connector 3425">
            <a:extLst>
              <a:ext uri="{FF2B5EF4-FFF2-40B4-BE49-F238E27FC236}">
                <a16:creationId xmlns:a16="http://schemas.microsoft.com/office/drawing/2014/main" id="{F9341C04-7C34-1E83-1D00-0EF7BB210CA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27" name="Straight Connector 529">
            <a:extLst>
              <a:ext uri="{FF2B5EF4-FFF2-40B4-BE49-F238E27FC236}">
                <a16:creationId xmlns:a16="http://schemas.microsoft.com/office/drawing/2014/main" id="{F3420EDA-27FC-F1B1-0546-B4412D17DC1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28" name="Straight Connector 531">
            <a:extLst>
              <a:ext uri="{FF2B5EF4-FFF2-40B4-BE49-F238E27FC236}">
                <a16:creationId xmlns:a16="http://schemas.microsoft.com/office/drawing/2014/main" id="{CAAF9EF1-1AE1-1231-51CE-FB8DF6C4702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29" name="Straight Connector 533">
            <a:extLst>
              <a:ext uri="{FF2B5EF4-FFF2-40B4-BE49-F238E27FC236}">
                <a16:creationId xmlns:a16="http://schemas.microsoft.com/office/drawing/2014/main" id="{1AF45088-08A9-1C30-0725-7FAA100E7FE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30" name="Straight Connector 535">
            <a:extLst>
              <a:ext uri="{FF2B5EF4-FFF2-40B4-BE49-F238E27FC236}">
                <a16:creationId xmlns:a16="http://schemas.microsoft.com/office/drawing/2014/main" id="{BC858E00-6CB5-0729-A905-D47DD7F48E1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31" name="Straight Connector 537">
            <a:extLst>
              <a:ext uri="{FF2B5EF4-FFF2-40B4-BE49-F238E27FC236}">
                <a16:creationId xmlns:a16="http://schemas.microsoft.com/office/drawing/2014/main" id="{9C855832-9D75-0FB1-6616-2029E9E5496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32" name="Group 1008">
          <a:extLst>
            <a:ext uri="{FF2B5EF4-FFF2-40B4-BE49-F238E27FC236}">
              <a16:creationId xmlns:a16="http://schemas.microsoft.com/office/drawing/2014/main" id="{5143B09B-A57C-4ED1-AE02-F11F7511B8F8}"/>
            </a:ext>
          </a:extLst>
        </xdr:cNvPr>
        <xdr:cNvGrpSpPr>
          <a:grpSpLocks/>
        </xdr:cNvGrpSpPr>
      </xdr:nvGrpSpPr>
      <xdr:grpSpPr bwMode="auto">
        <a:xfrm>
          <a:off x="1251857" y="25927244"/>
          <a:ext cx="0" cy="108663"/>
          <a:chOff x="5475762" y="47760700"/>
          <a:chExt cx="314325" cy="230209"/>
        </a:xfrm>
      </xdr:grpSpPr>
      <xdr:cxnSp macro="">
        <xdr:nvCxnSpPr>
          <xdr:cNvPr id="3433" name="Straight Connector 3432">
            <a:extLst>
              <a:ext uri="{FF2B5EF4-FFF2-40B4-BE49-F238E27FC236}">
                <a16:creationId xmlns:a16="http://schemas.microsoft.com/office/drawing/2014/main" id="{DFBECF53-76E4-B284-3312-48415BA3415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34" name="Straight Connector 529">
            <a:extLst>
              <a:ext uri="{FF2B5EF4-FFF2-40B4-BE49-F238E27FC236}">
                <a16:creationId xmlns:a16="http://schemas.microsoft.com/office/drawing/2014/main" id="{5CDFB16E-0D2F-4549-074B-5FC10F49BA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35" name="Straight Connector 531">
            <a:extLst>
              <a:ext uri="{FF2B5EF4-FFF2-40B4-BE49-F238E27FC236}">
                <a16:creationId xmlns:a16="http://schemas.microsoft.com/office/drawing/2014/main" id="{6AD60747-046E-6426-A1C5-6CF9FEFCB3F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36" name="Straight Connector 533">
            <a:extLst>
              <a:ext uri="{FF2B5EF4-FFF2-40B4-BE49-F238E27FC236}">
                <a16:creationId xmlns:a16="http://schemas.microsoft.com/office/drawing/2014/main" id="{6C687BD9-3B4B-3F01-3200-1DF49620396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37" name="Straight Connector 535">
            <a:extLst>
              <a:ext uri="{FF2B5EF4-FFF2-40B4-BE49-F238E27FC236}">
                <a16:creationId xmlns:a16="http://schemas.microsoft.com/office/drawing/2014/main" id="{CE0FAE02-C15D-FC32-D315-B5449527686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38" name="Straight Connector 537">
            <a:extLst>
              <a:ext uri="{FF2B5EF4-FFF2-40B4-BE49-F238E27FC236}">
                <a16:creationId xmlns:a16="http://schemas.microsoft.com/office/drawing/2014/main" id="{FCF7241A-42F3-3E75-30A6-206A52073CD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39" name="Group 1008">
          <a:extLst>
            <a:ext uri="{FF2B5EF4-FFF2-40B4-BE49-F238E27FC236}">
              <a16:creationId xmlns:a16="http://schemas.microsoft.com/office/drawing/2014/main" id="{8C9B8BD1-AD55-4A0A-ABAB-B64AB6C7ACD3}"/>
            </a:ext>
          </a:extLst>
        </xdr:cNvPr>
        <xdr:cNvGrpSpPr>
          <a:grpSpLocks/>
        </xdr:cNvGrpSpPr>
      </xdr:nvGrpSpPr>
      <xdr:grpSpPr bwMode="auto">
        <a:xfrm>
          <a:off x="1251857" y="25927244"/>
          <a:ext cx="0" cy="108663"/>
          <a:chOff x="5475762" y="47760700"/>
          <a:chExt cx="314325" cy="230209"/>
        </a:xfrm>
      </xdr:grpSpPr>
      <xdr:cxnSp macro="">
        <xdr:nvCxnSpPr>
          <xdr:cNvPr id="3440" name="Straight Connector 3439">
            <a:extLst>
              <a:ext uri="{FF2B5EF4-FFF2-40B4-BE49-F238E27FC236}">
                <a16:creationId xmlns:a16="http://schemas.microsoft.com/office/drawing/2014/main" id="{234CB30F-ABDF-8C7D-9D58-5F6BF4FA2C5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41" name="Straight Connector 529">
            <a:extLst>
              <a:ext uri="{FF2B5EF4-FFF2-40B4-BE49-F238E27FC236}">
                <a16:creationId xmlns:a16="http://schemas.microsoft.com/office/drawing/2014/main" id="{403FF953-C49E-4854-D024-98C412A4D88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42" name="Straight Connector 531">
            <a:extLst>
              <a:ext uri="{FF2B5EF4-FFF2-40B4-BE49-F238E27FC236}">
                <a16:creationId xmlns:a16="http://schemas.microsoft.com/office/drawing/2014/main" id="{903642AB-B53C-5ABA-B633-6DF7EF2D8E4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43" name="Straight Connector 533">
            <a:extLst>
              <a:ext uri="{FF2B5EF4-FFF2-40B4-BE49-F238E27FC236}">
                <a16:creationId xmlns:a16="http://schemas.microsoft.com/office/drawing/2014/main" id="{E3BD6459-2F82-F40A-6ACC-F484A3B9DBB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44" name="Straight Connector 535">
            <a:extLst>
              <a:ext uri="{FF2B5EF4-FFF2-40B4-BE49-F238E27FC236}">
                <a16:creationId xmlns:a16="http://schemas.microsoft.com/office/drawing/2014/main" id="{E387E30E-34C3-34B9-C564-B1AD21E464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45" name="Straight Connector 537">
            <a:extLst>
              <a:ext uri="{FF2B5EF4-FFF2-40B4-BE49-F238E27FC236}">
                <a16:creationId xmlns:a16="http://schemas.microsoft.com/office/drawing/2014/main" id="{673A6E52-F62B-AEEE-7B6A-CA8E5DAB0E8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46" name="Group 1008">
          <a:extLst>
            <a:ext uri="{FF2B5EF4-FFF2-40B4-BE49-F238E27FC236}">
              <a16:creationId xmlns:a16="http://schemas.microsoft.com/office/drawing/2014/main" id="{466E9F21-0362-4212-BBB8-8A716F483B61}"/>
            </a:ext>
          </a:extLst>
        </xdr:cNvPr>
        <xdr:cNvGrpSpPr>
          <a:grpSpLocks/>
        </xdr:cNvGrpSpPr>
      </xdr:nvGrpSpPr>
      <xdr:grpSpPr bwMode="auto">
        <a:xfrm>
          <a:off x="1251857" y="25927244"/>
          <a:ext cx="0" cy="108663"/>
          <a:chOff x="5475762" y="47760700"/>
          <a:chExt cx="314325" cy="230209"/>
        </a:xfrm>
      </xdr:grpSpPr>
      <xdr:cxnSp macro="">
        <xdr:nvCxnSpPr>
          <xdr:cNvPr id="3447" name="Straight Connector 3446">
            <a:extLst>
              <a:ext uri="{FF2B5EF4-FFF2-40B4-BE49-F238E27FC236}">
                <a16:creationId xmlns:a16="http://schemas.microsoft.com/office/drawing/2014/main" id="{BC1FCD71-C5A9-7373-7AF3-79E0ED54ECC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48" name="Straight Connector 529">
            <a:extLst>
              <a:ext uri="{FF2B5EF4-FFF2-40B4-BE49-F238E27FC236}">
                <a16:creationId xmlns:a16="http://schemas.microsoft.com/office/drawing/2014/main" id="{0EB5710F-6E28-FAE1-489D-DD44C3CAB4E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49" name="Straight Connector 531">
            <a:extLst>
              <a:ext uri="{FF2B5EF4-FFF2-40B4-BE49-F238E27FC236}">
                <a16:creationId xmlns:a16="http://schemas.microsoft.com/office/drawing/2014/main" id="{01699FCA-9BA7-C8E2-DD2A-AA8BD0FD9B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50" name="Straight Connector 533">
            <a:extLst>
              <a:ext uri="{FF2B5EF4-FFF2-40B4-BE49-F238E27FC236}">
                <a16:creationId xmlns:a16="http://schemas.microsoft.com/office/drawing/2014/main" id="{2FECAE4E-0027-1CA9-AC0B-5381780D0FC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51" name="Straight Connector 535">
            <a:extLst>
              <a:ext uri="{FF2B5EF4-FFF2-40B4-BE49-F238E27FC236}">
                <a16:creationId xmlns:a16="http://schemas.microsoft.com/office/drawing/2014/main" id="{14340FBD-DA59-9D23-7A1C-5B01B6C1F80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52" name="Straight Connector 537">
            <a:extLst>
              <a:ext uri="{FF2B5EF4-FFF2-40B4-BE49-F238E27FC236}">
                <a16:creationId xmlns:a16="http://schemas.microsoft.com/office/drawing/2014/main" id="{4E11B679-C228-02B2-1DA7-E22A1F8A06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125</xdr:row>
      <xdr:rowOff>57150</xdr:rowOff>
    </xdr:from>
    <xdr:to>
      <xdr:col>5</xdr:col>
      <xdr:colOff>0</xdr:colOff>
      <xdr:row>127</xdr:row>
      <xdr:rowOff>0</xdr:rowOff>
    </xdr:to>
    <xdr:sp macro="" textlink="">
      <xdr:nvSpPr>
        <xdr:cNvPr id="3453" name="AutoShape 46">
          <a:extLst>
            <a:ext uri="{FF2B5EF4-FFF2-40B4-BE49-F238E27FC236}">
              <a16:creationId xmlns:a16="http://schemas.microsoft.com/office/drawing/2014/main" id="{638D9F9C-91D7-4120-9C79-9199D187B955}"/>
            </a:ext>
          </a:extLst>
        </xdr:cNvPr>
        <xdr:cNvSpPr>
          <a:spLocks noChangeArrowheads="1"/>
        </xdr:cNvSpPr>
      </xdr:nvSpPr>
      <xdr:spPr bwMode="auto">
        <a:xfrm>
          <a:off x="1778000" y="23224067"/>
          <a:ext cx="338667" cy="323850"/>
        </a:xfrm>
        <a:prstGeom prst="triangle">
          <a:avLst>
            <a:gd name="adj" fmla="val 50000"/>
          </a:avLst>
        </a:prstGeom>
        <a:solidFill>
          <a:schemeClr val="tx1"/>
        </a:solidFill>
        <a:ln w="9525">
          <a:solidFill>
            <a:srgbClr val="000000"/>
          </a:solidFill>
          <a:miter lim="800000"/>
          <a:headEnd/>
          <a:tailEnd/>
        </a:ln>
      </xdr:spPr>
    </xdr:sp>
    <xdr:clientData/>
  </xdr:twoCellAnchor>
  <xdr:twoCellAnchor>
    <xdr:from>
      <xdr:col>2</xdr:col>
      <xdr:colOff>0</xdr:colOff>
      <xdr:row>125</xdr:row>
      <xdr:rowOff>57150</xdr:rowOff>
    </xdr:from>
    <xdr:to>
      <xdr:col>3</xdr:col>
      <xdr:colOff>0</xdr:colOff>
      <xdr:row>127</xdr:row>
      <xdr:rowOff>0</xdr:rowOff>
    </xdr:to>
    <xdr:sp macro="" textlink="">
      <xdr:nvSpPr>
        <xdr:cNvPr id="3454" name="AutoShape 46">
          <a:extLst>
            <a:ext uri="{FF2B5EF4-FFF2-40B4-BE49-F238E27FC236}">
              <a16:creationId xmlns:a16="http://schemas.microsoft.com/office/drawing/2014/main" id="{76CAFE79-D210-4610-B977-4DB9AEED7382}"/>
            </a:ext>
          </a:extLst>
        </xdr:cNvPr>
        <xdr:cNvSpPr>
          <a:spLocks noChangeArrowheads="1"/>
        </xdr:cNvSpPr>
      </xdr:nvSpPr>
      <xdr:spPr bwMode="auto">
        <a:xfrm>
          <a:off x="1153583" y="23224067"/>
          <a:ext cx="338667"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128</xdr:row>
      <xdr:rowOff>104775</xdr:rowOff>
    </xdr:from>
    <xdr:to>
      <xdr:col>4</xdr:col>
      <xdr:colOff>0</xdr:colOff>
      <xdr:row>129</xdr:row>
      <xdr:rowOff>19050</xdr:rowOff>
    </xdr:to>
    <xdr:grpSp>
      <xdr:nvGrpSpPr>
        <xdr:cNvPr id="3456" name="Group 1008">
          <a:extLst>
            <a:ext uri="{FF2B5EF4-FFF2-40B4-BE49-F238E27FC236}">
              <a16:creationId xmlns:a16="http://schemas.microsoft.com/office/drawing/2014/main" id="{12B5A1C5-9EB2-488C-91B8-451E8EEB101C}"/>
            </a:ext>
          </a:extLst>
        </xdr:cNvPr>
        <xdr:cNvGrpSpPr>
          <a:grpSpLocks/>
        </xdr:cNvGrpSpPr>
      </xdr:nvGrpSpPr>
      <xdr:grpSpPr bwMode="auto">
        <a:xfrm>
          <a:off x="1251857" y="25927244"/>
          <a:ext cx="0" cy="108663"/>
          <a:chOff x="5475762" y="47760700"/>
          <a:chExt cx="314325" cy="230209"/>
        </a:xfrm>
      </xdr:grpSpPr>
      <xdr:cxnSp macro="">
        <xdr:nvCxnSpPr>
          <xdr:cNvPr id="3457" name="Straight Connector 3456">
            <a:extLst>
              <a:ext uri="{FF2B5EF4-FFF2-40B4-BE49-F238E27FC236}">
                <a16:creationId xmlns:a16="http://schemas.microsoft.com/office/drawing/2014/main" id="{157A108C-EFFE-B3A2-26B7-3571642E919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58" name="Straight Connector 529">
            <a:extLst>
              <a:ext uri="{FF2B5EF4-FFF2-40B4-BE49-F238E27FC236}">
                <a16:creationId xmlns:a16="http://schemas.microsoft.com/office/drawing/2014/main" id="{ADCBBABB-4F01-467A-E7C4-5BC716BE3A8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59" name="Straight Connector 531">
            <a:extLst>
              <a:ext uri="{FF2B5EF4-FFF2-40B4-BE49-F238E27FC236}">
                <a16:creationId xmlns:a16="http://schemas.microsoft.com/office/drawing/2014/main" id="{868D43A3-D88C-C00A-BF74-A8BBE152086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60" name="Straight Connector 533">
            <a:extLst>
              <a:ext uri="{FF2B5EF4-FFF2-40B4-BE49-F238E27FC236}">
                <a16:creationId xmlns:a16="http://schemas.microsoft.com/office/drawing/2014/main" id="{4808BD0F-9825-909E-2BD9-968CDB7C1C2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61" name="Straight Connector 535">
            <a:extLst>
              <a:ext uri="{FF2B5EF4-FFF2-40B4-BE49-F238E27FC236}">
                <a16:creationId xmlns:a16="http://schemas.microsoft.com/office/drawing/2014/main" id="{2F8C5948-F2F3-479A-C94A-88FAC9E779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62" name="Straight Connector 537">
            <a:extLst>
              <a:ext uri="{FF2B5EF4-FFF2-40B4-BE49-F238E27FC236}">
                <a16:creationId xmlns:a16="http://schemas.microsoft.com/office/drawing/2014/main" id="{04CAFDB9-8D41-F2C5-C2FE-5E01A2DBA63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63" name="Group 1008">
          <a:extLst>
            <a:ext uri="{FF2B5EF4-FFF2-40B4-BE49-F238E27FC236}">
              <a16:creationId xmlns:a16="http://schemas.microsoft.com/office/drawing/2014/main" id="{F5592E5A-E07E-4E57-AD5C-34D04A7B3DB6}"/>
            </a:ext>
          </a:extLst>
        </xdr:cNvPr>
        <xdr:cNvGrpSpPr>
          <a:grpSpLocks/>
        </xdr:cNvGrpSpPr>
      </xdr:nvGrpSpPr>
      <xdr:grpSpPr bwMode="auto">
        <a:xfrm>
          <a:off x="1251857" y="25927244"/>
          <a:ext cx="0" cy="108663"/>
          <a:chOff x="5475762" y="47760700"/>
          <a:chExt cx="314325" cy="230209"/>
        </a:xfrm>
      </xdr:grpSpPr>
      <xdr:cxnSp macro="">
        <xdr:nvCxnSpPr>
          <xdr:cNvPr id="3464" name="Straight Connector 3463">
            <a:extLst>
              <a:ext uri="{FF2B5EF4-FFF2-40B4-BE49-F238E27FC236}">
                <a16:creationId xmlns:a16="http://schemas.microsoft.com/office/drawing/2014/main" id="{06A419D1-8D5E-BA23-C689-95510C707447}"/>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65" name="Straight Connector 529">
            <a:extLst>
              <a:ext uri="{FF2B5EF4-FFF2-40B4-BE49-F238E27FC236}">
                <a16:creationId xmlns:a16="http://schemas.microsoft.com/office/drawing/2014/main" id="{56F8CB5C-31BB-ED6B-2C6C-159F84C34C3A}"/>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3466" name="Straight Connector 531">
            <a:extLst>
              <a:ext uri="{FF2B5EF4-FFF2-40B4-BE49-F238E27FC236}">
                <a16:creationId xmlns:a16="http://schemas.microsoft.com/office/drawing/2014/main" id="{AE7DB4D1-41B8-D274-0C9F-3C6257BC6F21}"/>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3467" name="Straight Connector 533">
            <a:extLst>
              <a:ext uri="{FF2B5EF4-FFF2-40B4-BE49-F238E27FC236}">
                <a16:creationId xmlns:a16="http://schemas.microsoft.com/office/drawing/2014/main" id="{6339AE34-5E24-8562-C773-D4E157BC790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468" name="Straight Connector 535">
            <a:extLst>
              <a:ext uri="{FF2B5EF4-FFF2-40B4-BE49-F238E27FC236}">
                <a16:creationId xmlns:a16="http://schemas.microsoft.com/office/drawing/2014/main" id="{AA7B1E5E-AD0F-A22D-19E0-7B090933ED9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469" name="Straight Connector 537">
            <a:extLst>
              <a:ext uri="{FF2B5EF4-FFF2-40B4-BE49-F238E27FC236}">
                <a16:creationId xmlns:a16="http://schemas.microsoft.com/office/drawing/2014/main" id="{FC715054-2C66-5F27-1C47-CF160DE2076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133350</xdr:rowOff>
    </xdr:from>
    <xdr:to>
      <xdr:col>4</xdr:col>
      <xdr:colOff>0</xdr:colOff>
      <xdr:row>129</xdr:row>
      <xdr:rowOff>47625</xdr:rowOff>
    </xdr:to>
    <xdr:grpSp>
      <xdr:nvGrpSpPr>
        <xdr:cNvPr id="3470" name="Group 1008">
          <a:extLst>
            <a:ext uri="{FF2B5EF4-FFF2-40B4-BE49-F238E27FC236}">
              <a16:creationId xmlns:a16="http://schemas.microsoft.com/office/drawing/2014/main" id="{9E8F97D2-2E96-42C6-AC2B-F4B0CBCE23AC}"/>
            </a:ext>
          </a:extLst>
        </xdr:cNvPr>
        <xdr:cNvGrpSpPr>
          <a:grpSpLocks/>
        </xdr:cNvGrpSpPr>
      </xdr:nvGrpSpPr>
      <xdr:grpSpPr bwMode="auto">
        <a:xfrm>
          <a:off x="1251857" y="25955819"/>
          <a:ext cx="0" cy="108663"/>
          <a:chOff x="5475762" y="47760700"/>
          <a:chExt cx="314325" cy="230209"/>
        </a:xfrm>
      </xdr:grpSpPr>
      <xdr:cxnSp macro="">
        <xdr:nvCxnSpPr>
          <xdr:cNvPr id="3471" name="Straight Connector 3470">
            <a:extLst>
              <a:ext uri="{FF2B5EF4-FFF2-40B4-BE49-F238E27FC236}">
                <a16:creationId xmlns:a16="http://schemas.microsoft.com/office/drawing/2014/main" id="{6BF09C2F-8E86-90B6-9C40-CA15AF07B42B}"/>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72" name="Straight Connector 529">
            <a:extLst>
              <a:ext uri="{FF2B5EF4-FFF2-40B4-BE49-F238E27FC236}">
                <a16:creationId xmlns:a16="http://schemas.microsoft.com/office/drawing/2014/main" id="{84B4A02F-F192-191E-CAB7-247A7F114B5C}"/>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3473" name="Straight Connector 531">
            <a:extLst>
              <a:ext uri="{FF2B5EF4-FFF2-40B4-BE49-F238E27FC236}">
                <a16:creationId xmlns:a16="http://schemas.microsoft.com/office/drawing/2014/main" id="{AABB2455-CE70-3978-F024-6286864D98E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3474" name="Straight Connector 533">
            <a:extLst>
              <a:ext uri="{FF2B5EF4-FFF2-40B4-BE49-F238E27FC236}">
                <a16:creationId xmlns:a16="http://schemas.microsoft.com/office/drawing/2014/main" id="{AAB5846D-CCBE-181A-E109-EE25409DC93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475" name="Straight Connector 535">
            <a:extLst>
              <a:ext uri="{FF2B5EF4-FFF2-40B4-BE49-F238E27FC236}">
                <a16:creationId xmlns:a16="http://schemas.microsoft.com/office/drawing/2014/main" id="{55F50F86-CBBF-AA59-012A-5AED708DDC4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476" name="Straight Connector 537">
            <a:extLst>
              <a:ext uri="{FF2B5EF4-FFF2-40B4-BE49-F238E27FC236}">
                <a16:creationId xmlns:a16="http://schemas.microsoft.com/office/drawing/2014/main" id="{098A477B-D5CA-6D0D-92E5-DF408BC25249}"/>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133350</xdr:rowOff>
    </xdr:from>
    <xdr:to>
      <xdr:col>4</xdr:col>
      <xdr:colOff>0</xdr:colOff>
      <xdr:row>129</xdr:row>
      <xdr:rowOff>57150</xdr:rowOff>
    </xdr:to>
    <xdr:grpSp>
      <xdr:nvGrpSpPr>
        <xdr:cNvPr id="3477" name="Group 1008">
          <a:extLst>
            <a:ext uri="{FF2B5EF4-FFF2-40B4-BE49-F238E27FC236}">
              <a16:creationId xmlns:a16="http://schemas.microsoft.com/office/drawing/2014/main" id="{1BDC5D66-37DD-4FAE-BEF6-DF0B4CC18A10}"/>
            </a:ext>
          </a:extLst>
        </xdr:cNvPr>
        <xdr:cNvGrpSpPr>
          <a:grpSpLocks/>
        </xdr:cNvGrpSpPr>
      </xdr:nvGrpSpPr>
      <xdr:grpSpPr bwMode="auto">
        <a:xfrm>
          <a:off x="1251857" y="25955819"/>
          <a:ext cx="0" cy="118188"/>
          <a:chOff x="5475762" y="47760700"/>
          <a:chExt cx="314325" cy="230209"/>
        </a:xfrm>
      </xdr:grpSpPr>
      <xdr:cxnSp macro="">
        <xdr:nvCxnSpPr>
          <xdr:cNvPr id="3478" name="Straight Connector 3477">
            <a:extLst>
              <a:ext uri="{FF2B5EF4-FFF2-40B4-BE49-F238E27FC236}">
                <a16:creationId xmlns:a16="http://schemas.microsoft.com/office/drawing/2014/main" id="{E8893543-2D01-05F6-B2AB-0898E30C81D0}"/>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79" name="Straight Connector 529">
            <a:extLst>
              <a:ext uri="{FF2B5EF4-FFF2-40B4-BE49-F238E27FC236}">
                <a16:creationId xmlns:a16="http://schemas.microsoft.com/office/drawing/2014/main" id="{C3BA7006-0DFA-FBDC-9C56-224F778CD3A1}"/>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3480" name="Straight Connector 531">
            <a:extLst>
              <a:ext uri="{FF2B5EF4-FFF2-40B4-BE49-F238E27FC236}">
                <a16:creationId xmlns:a16="http://schemas.microsoft.com/office/drawing/2014/main" id="{CB0F73FE-2745-DB0E-3593-7DF3A0803443}"/>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3481" name="Straight Connector 533">
            <a:extLst>
              <a:ext uri="{FF2B5EF4-FFF2-40B4-BE49-F238E27FC236}">
                <a16:creationId xmlns:a16="http://schemas.microsoft.com/office/drawing/2014/main" id="{376BEBF9-2CFE-5F1C-761E-1A39DCC25653}"/>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3482" name="Straight Connector 535">
            <a:extLst>
              <a:ext uri="{FF2B5EF4-FFF2-40B4-BE49-F238E27FC236}">
                <a16:creationId xmlns:a16="http://schemas.microsoft.com/office/drawing/2014/main" id="{F6E973A7-11E1-DE24-122B-3EE79A2E21D1}"/>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3483" name="Straight Connector 537">
            <a:extLst>
              <a:ext uri="{FF2B5EF4-FFF2-40B4-BE49-F238E27FC236}">
                <a16:creationId xmlns:a16="http://schemas.microsoft.com/office/drawing/2014/main" id="{44DD993E-2434-7F0A-18E9-3127E44FA5EF}"/>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84" name="Group 1008">
          <a:extLst>
            <a:ext uri="{FF2B5EF4-FFF2-40B4-BE49-F238E27FC236}">
              <a16:creationId xmlns:a16="http://schemas.microsoft.com/office/drawing/2014/main" id="{6FB85979-0139-4F3A-878B-C4BBFD999CD9}"/>
            </a:ext>
          </a:extLst>
        </xdr:cNvPr>
        <xdr:cNvGrpSpPr>
          <a:grpSpLocks/>
        </xdr:cNvGrpSpPr>
      </xdr:nvGrpSpPr>
      <xdr:grpSpPr bwMode="auto">
        <a:xfrm>
          <a:off x="1251857" y="25927244"/>
          <a:ext cx="0" cy="108663"/>
          <a:chOff x="5475762" y="47760700"/>
          <a:chExt cx="314325" cy="230209"/>
        </a:xfrm>
      </xdr:grpSpPr>
      <xdr:cxnSp macro="">
        <xdr:nvCxnSpPr>
          <xdr:cNvPr id="3485" name="Straight Connector 3484">
            <a:extLst>
              <a:ext uri="{FF2B5EF4-FFF2-40B4-BE49-F238E27FC236}">
                <a16:creationId xmlns:a16="http://schemas.microsoft.com/office/drawing/2014/main" id="{6FCEA2AA-9C8D-0386-3B49-647163B9A49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86" name="Straight Connector 529">
            <a:extLst>
              <a:ext uri="{FF2B5EF4-FFF2-40B4-BE49-F238E27FC236}">
                <a16:creationId xmlns:a16="http://schemas.microsoft.com/office/drawing/2014/main" id="{AA2DA1DA-B51C-3526-D24D-62E57891193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87" name="Straight Connector 531">
            <a:extLst>
              <a:ext uri="{FF2B5EF4-FFF2-40B4-BE49-F238E27FC236}">
                <a16:creationId xmlns:a16="http://schemas.microsoft.com/office/drawing/2014/main" id="{006C105C-F618-3A16-0F24-3838ED6F525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88" name="Straight Connector 533">
            <a:extLst>
              <a:ext uri="{FF2B5EF4-FFF2-40B4-BE49-F238E27FC236}">
                <a16:creationId xmlns:a16="http://schemas.microsoft.com/office/drawing/2014/main" id="{0A7812DE-B18B-0CFE-30D9-43CA5A90B0E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89" name="Straight Connector 535">
            <a:extLst>
              <a:ext uri="{FF2B5EF4-FFF2-40B4-BE49-F238E27FC236}">
                <a16:creationId xmlns:a16="http://schemas.microsoft.com/office/drawing/2014/main" id="{6CE77A6D-72A0-4BE1-1C36-0C842F1905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90" name="Straight Connector 537">
            <a:extLst>
              <a:ext uri="{FF2B5EF4-FFF2-40B4-BE49-F238E27FC236}">
                <a16:creationId xmlns:a16="http://schemas.microsoft.com/office/drawing/2014/main" id="{40865479-AB05-D7BE-0B31-AE60736D6C0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91" name="Group 1008">
          <a:extLst>
            <a:ext uri="{FF2B5EF4-FFF2-40B4-BE49-F238E27FC236}">
              <a16:creationId xmlns:a16="http://schemas.microsoft.com/office/drawing/2014/main" id="{9B0770F3-4E34-489F-8AEB-9698477C154D}"/>
            </a:ext>
          </a:extLst>
        </xdr:cNvPr>
        <xdr:cNvGrpSpPr>
          <a:grpSpLocks/>
        </xdr:cNvGrpSpPr>
      </xdr:nvGrpSpPr>
      <xdr:grpSpPr bwMode="auto">
        <a:xfrm>
          <a:off x="1251857" y="25927244"/>
          <a:ext cx="0" cy="108663"/>
          <a:chOff x="5475762" y="47760700"/>
          <a:chExt cx="314325" cy="230209"/>
        </a:xfrm>
      </xdr:grpSpPr>
      <xdr:cxnSp macro="">
        <xdr:nvCxnSpPr>
          <xdr:cNvPr id="3492" name="Straight Connector 3491">
            <a:extLst>
              <a:ext uri="{FF2B5EF4-FFF2-40B4-BE49-F238E27FC236}">
                <a16:creationId xmlns:a16="http://schemas.microsoft.com/office/drawing/2014/main" id="{EEE74328-6BAA-D11A-43C4-ED29F972FCC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93" name="Straight Connector 529">
            <a:extLst>
              <a:ext uri="{FF2B5EF4-FFF2-40B4-BE49-F238E27FC236}">
                <a16:creationId xmlns:a16="http://schemas.microsoft.com/office/drawing/2014/main" id="{DF60BFA4-6484-DC78-313D-551474E0B46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94" name="Straight Connector 531">
            <a:extLst>
              <a:ext uri="{FF2B5EF4-FFF2-40B4-BE49-F238E27FC236}">
                <a16:creationId xmlns:a16="http://schemas.microsoft.com/office/drawing/2014/main" id="{5A7E50C5-D22C-BD17-34FD-A35DCF0EDF2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95" name="Straight Connector 533">
            <a:extLst>
              <a:ext uri="{FF2B5EF4-FFF2-40B4-BE49-F238E27FC236}">
                <a16:creationId xmlns:a16="http://schemas.microsoft.com/office/drawing/2014/main" id="{5952341F-53E2-5C7D-9C6B-BCB8AF20027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96" name="Straight Connector 535">
            <a:extLst>
              <a:ext uri="{FF2B5EF4-FFF2-40B4-BE49-F238E27FC236}">
                <a16:creationId xmlns:a16="http://schemas.microsoft.com/office/drawing/2014/main" id="{254A1E78-973A-EC75-7102-9B410ACF55F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97" name="Straight Connector 537">
            <a:extLst>
              <a:ext uri="{FF2B5EF4-FFF2-40B4-BE49-F238E27FC236}">
                <a16:creationId xmlns:a16="http://schemas.microsoft.com/office/drawing/2014/main" id="{7F0A0F14-5942-104B-64B6-3AE9EFE7BEE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98" name="Group 1008">
          <a:extLst>
            <a:ext uri="{FF2B5EF4-FFF2-40B4-BE49-F238E27FC236}">
              <a16:creationId xmlns:a16="http://schemas.microsoft.com/office/drawing/2014/main" id="{869964BE-8E75-48C1-83AE-5D7DAA0EEC09}"/>
            </a:ext>
          </a:extLst>
        </xdr:cNvPr>
        <xdr:cNvGrpSpPr>
          <a:grpSpLocks/>
        </xdr:cNvGrpSpPr>
      </xdr:nvGrpSpPr>
      <xdr:grpSpPr bwMode="auto">
        <a:xfrm>
          <a:off x="1251857" y="25927244"/>
          <a:ext cx="0" cy="108663"/>
          <a:chOff x="5475762" y="47760700"/>
          <a:chExt cx="314325" cy="230209"/>
        </a:xfrm>
      </xdr:grpSpPr>
      <xdr:cxnSp macro="">
        <xdr:nvCxnSpPr>
          <xdr:cNvPr id="3499" name="Straight Connector 3498">
            <a:extLst>
              <a:ext uri="{FF2B5EF4-FFF2-40B4-BE49-F238E27FC236}">
                <a16:creationId xmlns:a16="http://schemas.microsoft.com/office/drawing/2014/main" id="{5C574C3B-02FE-AA52-EBCA-6D1453DBA66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00" name="Straight Connector 529">
            <a:extLst>
              <a:ext uri="{FF2B5EF4-FFF2-40B4-BE49-F238E27FC236}">
                <a16:creationId xmlns:a16="http://schemas.microsoft.com/office/drawing/2014/main" id="{51E4E6D0-B174-1C2C-F8D8-70F333E63B5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01" name="Straight Connector 531">
            <a:extLst>
              <a:ext uri="{FF2B5EF4-FFF2-40B4-BE49-F238E27FC236}">
                <a16:creationId xmlns:a16="http://schemas.microsoft.com/office/drawing/2014/main" id="{14C6898B-D6C5-FD94-F4DF-3232901311A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02" name="Straight Connector 533">
            <a:extLst>
              <a:ext uri="{FF2B5EF4-FFF2-40B4-BE49-F238E27FC236}">
                <a16:creationId xmlns:a16="http://schemas.microsoft.com/office/drawing/2014/main" id="{D78F4348-CD5B-8896-D668-1227A9AA545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03" name="Straight Connector 535">
            <a:extLst>
              <a:ext uri="{FF2B5EF4-FFF2-40B4-BE49-F238E27FC236}">
                <a16:creationId xmlns:a16="http://schemas.microsoft.com/office/drawing/2014/main" id="{89D69926-FD7C-4472-B2F5-0BBD045715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04" name="Straight Connector 537">
            <a:extLst>
              <a:ext uri="{FF2B5EF4-FFF2-40B4-BE49-F238E27FC236}">
                <a16:creationId xmlns:a16="http://schemas.microsoft.com/office/drawing/2014/main" id="{BC7F3EDA-32ED-C376-7909-242F9F6D7C3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05" name="Group 1008">
          <a:extLst>
            <a:ext uri="{FF2B5EF4-FFF2-40B4-BE49-F238E27FC236}">
              <a16:creationId xmlns:a16="http://schemas.microsoft.com/office/drawing/2014/main" id="{901522A4-088B-488F-BC4D-1B90777D1B89}"/>
            </a:ext>
          </a:extLst>
        </xdr:cNvPr>
        <xdr:cNvGrpSpPr>
          <a:grpSpLocks/>
        </xdr:cNvGrpSpPr>
      </xdr:nvGrpSpPr>
      <xdr:grpSpPr bwMode="auto">
        <a:xfrm>
          <a:off x="1251857" y="25927244"/>
          <a:ext cx="0" cy="108663"/>
          <a:chOff x="5475762" y="47760700"/>
          <a:chExt cx="314325" cy="230209"/>
        </a:xfrm>
      </xdr:grpSpPr>
      <xdr:cxnSp macro="">
        <xdr:nvCxnSpPr>
          <xdr:cNvPr id="3506" name="Straight Connector 3505">
            <a:extLst>
              <a:ext uri="{FF2B5EF4-FFF2-40B4-BE49-F238E27FC236}">
                <a16:creationId xmlns:a16="http://schemas.microsoft.com/office/drawing/2014/main" id="{502432FE-8A87-6863-5E52-6EFB379DE5F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07" name="Straight Connector 529">
            <a:extLst>
              <a:ext uri="{FF2B5EF4-FFF2-40B4-BE49-F238E27FC236}">
                <a16:creationId xmlns:a16="http://schemas.microsoft.com/office/drawing/2014/main" id="{3D237077-5D0E-A036-E1BB-2A4F055B7B1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08" name="Straight Connector 531">
            <a:extLst>
              <a:ext uri="{FF2B5EF4-FFF2-40B4-BE49-F238E27FC236}">
                <a16:creationId xmlns:a16="http://schemas.microsoft.com/office/drawing/2014/main" id="{5AF7D464-21F8-F6BD-1F24-7E4479292FB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09" name="Straight Connector 533">
            <a:extLst>
              <a:ext uri="{FF2B5EF4-FFF2-40B4-BE49-F238E27FC236}">
                <a16:creationId xmlns:a16="http://schemas.microsoft.com/office/drawing/2014/main" id="{29354737-E2EE-0896-A08E-01E2E5086AA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0" name="Straight Connector 535">
            <a:extLst>
              <a:ext uri="{FF2B5EF4-FFF2-40B4-BE49-F238E27FC236}">
                <a16:creationId xmlns:a16="http://schemas.microsoft.com/office/drawing/2014/main" id="{EED96A49-0447-B6EC-BCB3-EE3F5C8B949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1" name="Straight Connector 537">
            <a:extLst>
              <a:ext uri="{FF2B5EF4-FFF2-40B4-BE49-F238E27FC236}">
                <a16:creationId xmlns:a16="http://schemas.microsoft.com/office/drawing/2014/main" id="{4EE47C28-3516-F72B-A026-8A3DA96ACBB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12" name="Group 1008">
          <a:extLst>
            <a:ext uri="{FF2B5EF4-FFF2-40B4-BE49-F238E27FC236}">
              <a16:creationId xmlns:a16="http://schemas.microsoft.com/office/drawing/2014/main" id="{9480853A-0F0B-4FE0-AA93-C417162919AE}"/>
            </a:ext>
          </a:extLst>
        </xdr:cNvPr>
        <xdr:cNvGrpSpPr>
          <a:grpSpLocks/>
        </xdr:cNvGrpSpPr>
      </xdr:nvGrpSpPr>
      <xdr:grpSpPr bwMode="auto">
        <a:xfrm>
          <a:off x="1251857" y="25927244"/>
          <a:ext cx="0" cy="108663"/>
          <a:chOff x="5475762" y="47760700"/>
          <a:chExt cx="314325" cy="230209"/>
        </a:xfrm>
      </xdr:grpSpPr>
      <xdr:cxnSp macro="">
        <xdr:nvCxnSpPr>
          <xdr:cNvPr id="3513" name="Straight Connector 3512">
            <a:extLst>
              <a:ext uri="{FF2B5EF4-FFF2-40B4-BE49-F238E27FC236}">
                <a16:creationId xmlns:a16="http://schemas.microsoft.com/office/drawing/2014/main" id="{54C2A950-BF0C-C498-46B5-C99D7923F34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14" name="Straight Connector 529">
            <a:extLst>
              <a:ext uri="{FF2B5EF4-FFF2-40B4-BE49-F238E27FC236}">
                <a16:creationId xmlns:a16="http://schemas.microsoft.com/office/drawing/2014/main" id="{8EB25081-564E-20D7-8C02-110A21A9A33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15" name="Straight Connector 531">
            <a:extLst>
              <a:ext uri="{FF2B5EF4-FFF2-40B4-BE49-F238E27FC236}">
                <a16:creationId xmlns:a16="http://schemas.microsoft.com/office/drawing/2014/main" id="{6C0167B9-9C81-6EE6-BC16-49FE8A4A5D1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16" name="Straight Connector 533">
            <a:extLst>
              <a:ext uri="{FF2B5EF4-FFF2-40B4-BE49-F238E27FC236}">
                <a16:creationId xmlns:a16="http://schemas.microsoft.com/office/drawing/2014/main" id="{A7B39E21-D838-EB85-EC15-ADE3AFF747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7" name="Straight Connector 535">
            <a:extLst>
              <a:ext uri="{FF2B5EF4-FFF2-40B4-BE49-F238E27FC236}">
                <a16:creationId xmlns:a16="http://schemas.microsoft.com/office/drawing/2014/main" id="{39C3394B-9A3C-416B-9FDF-61CF181F1FA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8" name="Straight Connector 537">
            <a:extLst>
              <a:ext uri="{FF2B5EF4-FFF2-40B4-BE49-F238E27FC236}">
                <a16:creationId xmlns:a16="http://schemas.microsoft.com/office/drawing/2014/main" id="{9B0D93D0-9BEC-9796-D3CC-62715A0DC9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19" name="Group 1008">
          <a:extLst>
            <a:ext uri="{FF2B5EF4-FFF2-40B4-BE49-F238E27FC236}">
              <a16:creationId xmlns:a16="http://schemas.microsoft.com/office/drawing/2014/main" id="{09485122-C86D-46DD-9073-86E8ACA3B98B}"/>
            </a:ext>
          </a:extLst>
        </xdr:cNvPr>
        <xdr:cNvGrpSpPr>
          <a:grpSpLocks/>
        </xdr:cNvGrpSpPr>
      </xdr:nvGrpSpPr>
      <xdr:grpSpPr bwMode="auto">
        <a:xfrm>
          <a:off x="1251857" y="25927244"/>
          <a:ext cx="0" cy="108663"/>
          <a:chOff x="5475762" y="47760700"/>
          <a:chExt cx="314325" cy="230209"/>
        </a:xfrm>
      </xdr:grpSpPr>
      <xdr:cxnSp macro="">
        <xdr:nvCxnSpPr>
          <xdr:cNvPr id="3520" name="Straight Connector 3519">
            <a:extLst>
              <a:ext uri="{FF2B5EF4-FFF2-40B4-BE49-F238E27FC236}">
                <a16:creationId xmlns:a16="http://schemas.microsoft.com/office/drawing/2014/main" id="{83AA8B11-2F93-FC06-DDCC-FD87E93C128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21" name="Straight Connector 529">
            <a:extLst>
              <a:ext uri="{FF2B5EF4-FFF2-40B4-BE49-F238E27FC236}">
                <a16:creationId xmlns:a16="http://schemas.microsoft.com/office/drawing/2014/main" id="{BC8F483B-96FD-CA19-F976-93314C33A58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22" name="Straight Connector 531">
            <a:extLst>
              <a:ext uri="{FF2B5EF4-FFF2-40B4-BE49-F238E27FC236}">
                <a16:creationId xmlns:a16="http://schemas.microsoft.com/office/drawing/2014/main" id="{5FE0ACC7-5847-6541-1D13-CB2F3D88B89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23" name="Straight Connector 533">
            <a:extLst>
              <a:ext uri="{FF2B5EF4-FFF2-40B4-BE49-F238E27FC236}">
                <a16:creationId xmlns:a16="http://schemas.microsoft.com/office/drawing/2014/main" id="{E77CCC20-2BF0-AD3A-2AC0-A8813DB745D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24" name="Straight Connector 535">
            <a:extLst>
              <a:ext uri="{FF2B5EF4-FFF2-40B4-BE49-F238E27FC236}">
                <a16:creationId xmlns:a16="http://schemas.microsoft.com/office/drawing/2014/main" id="{D864A86D-410C-A2BE-194E-E7F6B3417A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25" name="Straight Connector 537">
            <a:extLst>
              <a:ext uri="{FF2B5EF4-FFF2-40B4-BE49-F238E27FC236}">
                <a16:creationId xmlns:a16="http://schemas.microsoft.com/office/drawing/2014/main" id="{7A5BAB02-9E47-0FF3-AF74-E4FB38246E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26" name="Group 1008">
          <a:extLst>
            <a:ext uri="{FF2B5EF4-FFF2-40B4-BE49-F238E27FC236}">
              <a16:creationId xmlns:a16="http://schemas.microsoft.com/office/drawing/2014/main" id="{1B3F08D5-5B2B-41CE-9D03-B31686C9DD3E}"/>
            </a:ext>
          </a:extLst>
        </xdr:cNvPr>
        <xdr:cNvGrpSpPr>
          <a:grpSpLocks/>
        </xdr:cNvGrpSpPr>
      </xdr:nvGrpSpPr>
      <xdr:grpSpPr bwMode="auto">
        <a:xfrm>
          <a:off x="1251857" y="25927244"/>
          <a:ext cx="0" cy="108663"/>
          <a:chOff x="5475762" y="47760700"/>
          <a:chExt cx="314325" cy="230209"/>
        </a:xfrm>
      </xdr:grpSpPr>
      <xdr:cxnSp macro="">
        <xdr:nvCxnSpPr>
          <xdr:cNvPr id="3527" name="Straight Connector 3526">
            <a:extLst>
              <a:ext uri="{FF2B5EF4-FFF2-40B4-BE49-F238E27FC236}">
                <a16:creationId xmlns:a16="http://schemas.microsoft.com/office/drawing/2014/main" id="{09768723-21DB-29C6-4BA8-6CD5433D957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28" name="Straight Connector 529">
            <a:extLst>
              <a:ext uri="{FF2B5EF4-FFF2-40B4-BE49-F238E27FC236}">
                <a16:creationId xmlns:a16="http://schemas.microsoft.com/office/drawing/2014/main" id="{C264A7CB-05CF-677C-5383-8DFB91BF34C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29" name="Straight Connector 531">
            <a:extLst>
              <a:ext uri="{FF2B5EF4-FFF2-40B4-BE49-F238E27FC236}">
                <a16:creationId xmlns:a16="http://schemas.microsoft.com/office/drawing/2014/main" id="{44F85193-BADB-4F9B-93D0-3FBBF0B8DB0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30" name="Straight Connector 533">
            <a:extLst>
              <a:ext uri="{FF2B5EF4-FFF2-40B4-BE49-F238E27FC236}">
                <a16:creationId xmlns:a16="http://schemas.microsoft.com/office/drawing/2014/main" id="{2E5DF1CD-FFF1-0349-841A-CD7E212CF9F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31" name="Straight Connector 535">
            <a:extLst>
              <a:ext uri="{FF2B5EF4-FFF2-40B4-BE49-F238E27FC236}">
                <a16:creationId xmlns:a16="http://schemas.microsoft.com/office/drawing/2014/main" id="{82559396-9EF9-FDF0-487D-1BFC585EF7F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32" name="Straight Connector 537">
            <a:extLst>
              <a:ext uri="{FF2B5EF4-FFF2-40B4-BE49-F238E27FC236}">
                <a16:creationId xmlns:a16="http://schemas.microsoft.com/office/drawing/2014/main" id="{58569518-7BDF-EDC1-40D3-D389B117E05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33" name="Group 1008">
          <a:extLst>
            <a:ext uri="{FF2B5EF4-FFF2-40B4-BE49-F238E27FC236}">
              <a16:creationId xmlns:a16="http://schemas.microsoft.com/office/drawing/2014/main" id="{59D0FD51-2D24-45C1-8AB0-E7B55C8EE201}"/>
            </a:ext>
          </a:extLst>
        </xdr:cNvPr>
        <xdr:cNvGrpSpPr>
          <a:grpSpLocks/>
        </xdr:cNvGrpSpPr>
      </xdr:nvGrpSpPr>
      <xdr:grpSpPr bwMode="auto">
        <a:xfrm>
          <a:off x="1251857" y="25927244"/>
          <a:ext cx="0" cy="108663"/>
          <a:chOff x="5475762" y="47760700"/>
          <a:chExt cx="314325" cy="230209"/>
        </a:xfrm>
      </xdr:grpSpPr>
      <xdr:cxnSp macro="">
        <xdr:nvCxnSpPr>
          <xdr:cNvPr id="3534" name="Straight Connector 3533">
            <a:extLst>
              <a:ext uri="{FF2B5EF4-FFF2-40B4-BE49-F238E27FC236}">
                <a16:creationId xmlns:a16="http://schemas.microsoft.com/office/drawing/2014/main" id="{2DF532C8-F5B2-D810-0EAB-982C227D9B3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35" name="Straight Connector 529">
            <a:extLst>
              <a:ext uri="{FF2B5EF4-FFF2-40B4-BE49-F238E27FC236}">
                <a16:creationId xmlns:a16="http://schemas.microsoft.com/office/drawing/2014/main" id="{C7AB9A1C-EC59-A8EF-7FD2-0F96B18B813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36" name="Straight Connector 531">
            <a:extLst>
              <a:ext uri="{FF2B5EF4-FFF2-40B4-BE49-F238E27FC236}">
                <a16:creationId xmlns:a16="http://schemas.microsoft.com/office/drawing/2014/main" id="{FC19D069-527C-2DC9-2740-AB781894ED8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37" name="Straight Connector 533">
            <a:extLst>
              <a:ext uri="{FF2B5EF4-FFF2-40B4-BE49-F238E27FC236}">
                <a16:creationId xmlns:a16="http://schemas.microsoft.com/office/drawing/2014/main" id="{228E8466-8369-5F16-7D6F-5CA41266D00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38" name="Straight Connector 535">
            <a:extLst>
              <a:ext uri="{FF2B5EF4-FFF2-40B4-BE49-F238E27FC236}">
                <a16:creationId xmlns:a16="http://schemas.microsoft.com/office/drawing/2014/main" id="{E1C709C3-3EBE-D346-9621-1090C8A6877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39" name="Straight Connector 537">
            <a:extLst>
              <a:ext uri="{FF2B5EF4-FFF2-40B4-BE49-F238E27FC236}">
                <a16:creationId xmlns:a16="http://schemas.microsoft.com/office/drawing/2014/main" id="{204B0552-16A7-D5D3-F5AF-7D5F060EB17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40" name="Group 1008">
          <a:extLst>
            <a:ext uri="{FF2B5EF4-FFF2-40B4-BE49-F238E27FC236}">
              <a16:creationId xmlns:a16="http://schemas.microsoft.com/office/drawing/2014/main" id="{9920181B-AD66-44C5-8439-52822DEEA0D2}"/>
            </a:ext>
          </a:extLst>
        </xdr:cNvPr>
        <xdr:cNvGrpSpPr>
          <a:grpSpLocks/>
        </xdr:cNvGrpSpPr>
      </xdr:nvGrpSpPr>
      <xdr:grpSpPr bwMode="auto">
        <a:xfrm>
          <a:off x="1251857" y="25927244"/>
          <a:ext cx="0" cy="108663"/>
          <a:chOff x="5475762" y="47760700"/>
          <a:chExt cx="314325" cy="230209"/>
        </a:xfrm>
      </xdr:grpSpPr>
      <xdr:cxnSp macro="">
        <xdr:nvCxnSpPr>
          <xdr:cNvPr id="3541" name="Straight Connector 3540">
            <a:extLst>
              <a:ext uri="{FF2B5EF4-FFF2-40B4-BE49-F238E27FC236}">
                <a16:creationId xmlns:a16="http://schemas.microsoft.com/office/drawing/2014/main" id="{21AD39D7-5EAA-17C1-F370-E162E3474E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42" name="Straight Connector 529">
            <a:extLst>
              <a:ext uri="{FF2B5EF4-FFF2-40B4-BE49-F238E27FC236}">
                <a16:creationId xmlns:a16="http://schemas.microsoft.com/office/drawing/2014/main" id="{95B24D92-0DD0-FF6C-75F2-DB705301F4F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43" name="Straight Connector 531">
            <a:extLst>
              <a:ext uri="{FF2B5EF4-FFF2-40B4-BE49-F238E27FC236}">
                <a16:creationId xmlns:a16="http://schemas.microsoft.com/office/drawing/2014/main" id="{C3F036B6-E2D7-065F-BB6B-B9D15580389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44" name="Straight Connector 533">
            <a:extLst>
              <a:ext uri="{FF2B5EF4-FFF2-40B4-BE49-F238E27FC236}">
                <a16:creationId xmlns:a16="http://schemas.microsoft.com/office/drawing/2014/main" id="{2C7248F0-829D-7A9C-2E18-F182DDC8F4E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45" name="Straight Connector 535">
            <a:extLst>
              <a:ext uri="{FF2B5EF4-FFF2-40B4-BE49-F238E27FC236}">
                <a16:creationId xmlns:a16="http://schemas.microsoft.com/office/drawing/2014/main" id="{082CCDDF-5DF7-C92B-62BB-35BCD2D30B5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46" name="Straight Connector 537">
            <a:extLst>
              <a:ext uri="{FF2B5EF4-FFF2-40B4-BE49-F238E27FC236}">
                <a16:creationId xmlns:a16="http://schemas.microsoft.com/office/drawing/2014/main" id="{A075CCB6-C428-FD85-A28F-A11E410E3F0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47" name="Group 1008">
          <a:extLst>
            <a:ext uri="{FF2B5EF4-FFF2-40B4-BE49-F238E27FC236}">
              <a16:creationId xmlns:a16="http://schemas.microsoft.com/office/drawing/2014/main" id="{431D6285-C1AA-465C-9776-2378C484B044}"/>
            </a:ext>
          </a:extLst>
        </xdr:cNvPr>
        <xdr:cNvGrpSpPr>
          <a:grpSpLocks/>
        </xdr:cNvGrpSpPr>
      </xdr:nvGrpSpPr>
      <xdr:grpSpPr bwMode="auto">
        <a:xfrm>
          <a:off x="1251857" y="25927244"/>
          <a:ext cx="0" cy="108663"/>
          <a:chOff x="5475762" y="47760700"/>
          <a:chExt cx="314325" cy="230209"/>
        </a:xfrm>
      </xdr:grpSpPr>
      <xdr:cxnSp macro="">
        <xdr:nvCxnSpPr>
          <xdr:cNvPr id="3548" name="Straight Connector 3547">
            <a:extLst>
              <a:ext uri="{FF2B5EF4-FFF2-40B4-BE49-F238E27FC236}">
                <a16:creationId xmlns:a16="http://schemas.microsoft.com/office/drawing/2014/main" id="{40163756-A899-2D5E-4E4E-64B9A13D232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49" name="Straight Connector 529">
            <a:extLst>
              <a:ext uri="{FF2B5EF4-FFF2-40B4-BE49-F238E27FC236}">
                <a16:creationId xmlns:a16="http://schemas.microsoft.com/office/drawing/2014/main" id="{5B447612-B3A7-7C9E-FA8A-E5182E5A0EF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50" name="Straight Connector 531">
            <a:extLst>
              <a:ext uri="{FF2B5EF4-FFF2-40B4-BE49-F238E27FC236}">
                <a16:creationId xmlns:a16="http://schemas.microsoft.com/office/drawing/2014/main" id="{E4EE0C91-3C49-1F9F-CDCF-84F15E5110D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51" name="Straight Connector 533">
            <a:extLst>
              <a:ext uri="{FF2B5EF4-FFF2-40B4-BE49-F238E27FC236}">
                <a16:creationId xmlns:a16="http://schemas.microsoft.com/office/drawing/2014/main" id="{20BB051C-BD0F-6607-5A7A-2D47E832CB4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52" name="Straight Connector 535">
            <a:extLst>
              <a:ext uri="{FF2B5EF4-FFF2-40B4-BE49-F238E27FC236}">
                <a16:creationId xmlns:a16="http://schemas.microsoft.com/office/drawing/2014/main" id="{229F0146-CE93-B449-2CDE-231803BB6C0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53" name="Straight Connector 537">
            <a:extLst>
              <a:ext uri="{FF2B5EF4-FFF2-40B4-BE49-F238E27FC236}">
                <a16:creationId xmlns:a16="http://schemas.microsoft.com/office/drawing/2014/main" id="{CF72C103-9C57-04CF-6B6B-2F3AD1C284C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54" name="Group 1008">
          <a:extLst>
            <a:ext uri="{FF2B5EF4-FFF2-40B4-BE49-F238E27FC236}">
              <a16:creationId xmlns:a16="http://schemas.microsoft.com/office/drawing/2014/main" id="{3E1877CA-BD78-4856-B1A7-65AB6FBE2B49}"/>
            </a:ext>
          </a:extLst>
        </xdr:cNvPr>
        <xdr:cNvGrpSpPr>
          <a:grpSpLocks/>
        </xdr:cNvGrpSpPr>
      </xdr:nvGrpSpPr>
      <xdr:grpSpPr bwMode="auto">
        <a:xfrm>
          <a:off x="1251857" y="25927244"/>
          <a:ext cx="0" cy="108663"/>
          <a:chOff x="5475762" y="47760700"/>
          <a:chExt cx="314325" cy="230209"/>
        </a:xfrm>
      </xdr:grpSpPr>
      <xdr:cxnSp macro="">
        <xdr:nvCxnSpPr>
          <xdr:cNvPr id="3555" name="Straight Connector 3554">
            <a:extLst>
              <a:ext uri="{FF2B5EF4-FFF2-40B4-BE49-F238E27FC236}">
                <a16:creationId xmlns:a16="http://schemas.microsoft.com/office/drawing/2014/main" id="{B0CA3615-D0A7-FBD3-27D6-CB325449630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56" name="Straight Connector 529">
            <a:extLst>
              <a:ext uri="{FF2B5EF4-FFF2-40B4-BE49-F238E27FC236}">
                <a16:creationId xmlns:a16="http://schemas.microsoft.com/office/drawing/2014/main" id="{C682AB42-C810-DDD5-B900-FF955CF3FF2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57" name="Straight Connector 531">
            <a:extLst>
              <a:ext uri="{FF2B5EF4-FFF2-40B4-BE49-F238E27FC236}">
                <a16:creationId xmlns:a16="http://schemas.microsoft.com/office/drawing/2014/main" id="{7446EF6C-EFD4-1ED2-4C8A-5F27EF626D0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58" name="Straight Connector 533">
            <a:extLst>
              <a:ext uri="{FF2B5EF4-FFF2-40B4-BE49-F238E27FC236}">
                <a16:creationId xmlns:a16="http://schemas.microsoft.com/office/drawing/2014/main" id="{FD125CC0-FF4D-0F6C-4347-A09E76AAEFE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59" name="Straight Connector 535">
            <a:extLst>
              <a:ext uri="{FF2B5EF4-FFF2-40B4-BE49-F238E27FC236}">
                <a16:creationId xmlns:a16="http://schemas.microsoft.com/office/drawing/2014/main" id="{AC44BFA0-B612-B358-2EFE-252CB0F13E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60" name="Straight Connector 537">
            <a:extLst>
              <a:ext uri="{FF2B5EF4-FFF2-40B4-BE49-F238E27FC236}">
                <a16:creationId xmlns:a16="http://schemas.microsoft.com/office/drawing/2014/main" id="{00CD91EA-0B9C-BDA5-EC2E-A5FEFFE1C1C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61" name="Group 1008">
          <a:extLst>
            <a:ext uri="{FF2B5EF4-FFF2-40B4-BE49-F238E27FC236}">
              <a16:creationId xmlns:a16="http://schemas.microsoft.com/office/drawing/2014/main" id="{0435B566-47F5-46C2-9814-C75E6BC21C77}"/>
            </a:ext>
          </a:extLst>
        </xdr:cNvPr>
        <xdr:cNvGrpSpPr>
          <a:grpSpLocks/>
        </xdr:cNvGrpSpPr>
      </xdr:nvGrpSpPr>
      <xdr:grpSpPr bwMode="auto">
        <a:xfrm>
          <a:off x="1251857" y="25927244"/>
          <a:ext cx="0" cy="108663"/>
          <a:chOff x="5475762" y="47760700"/>
          <a:chExt cx="314325" cy="230209"/>
        </a:xfrm>
      </xdr:grpSpPr>
      <xdr:cxnSp macro="">
        <xdr:nvCxnSpPr>
          <xdr:cNvPr id="3562" name="Straight Connector 3561">
            <a:extLst>
              <a:ext uri="{FF2B5EF4-FFF2-40B4-BE49-F238E27FC236}">
                <a16:creationId xmlns:a16="http://schemas.microsoft.com/office/drawing/2014/main" id="{EBBA1E42-6482-9D08-2CBA-F097FE589A8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63" name="Straight Connector 529">
            <a:extLst>
              <a:ext uri="{FF2B5EF4-FFF2-40B4-BE49-F238E27FC236}">
                <a16:creationId xmlns:a16="http://schemas.microsoft.com/office/drawing/2014/main" id="{AAE8B59F-0F9E-3733-EE7C-48E0F92960D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64" name="Straight Connector 531">
            <a:extLst>
              <a:ext uri="{FF2B5EF4-FFF2-40B4-BE49-F238E27FC236}">
                <a16:creationId xmlns:a16="http://schemas.microsoft.com/office/drawing/2014/main" id="{DEDB433C-0A4C-2D86-2065-2B89C60F511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65" name="Straight Connector 533">
            <a:extLst>
              <a:ext uri="{FF2B5EF4-FFF2-40B4-BE49-F238E27FC236}">
                <a16:creationId xmlns:a16="http://schemas.microsoft.com/office/drawing/2014/main" id="{AD88C855-25E2-4212-7D07-5F623B2849D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66" name="Straight Connector 535">
            <a:extLst>
              <a:ext uri="{FF2B5EF4-FFF2-40B4-BE49-F238E27FC236}">
                <a16:creationId xmlns:a16="http://schemas.microsoft.com/office/drawing/2014/main" id="{594B52DA-DB04-C3C6-E4B9-34C90CAE976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67" name="Straight Connector 537">
            <a:extLst>
              <a:ext uri="{FF2B5EF4-FFF2-40B4-BE49-F238E27FC236}">
                <a16:creationId xmlns:a16="http://schemas.microsoft.com/office/drawing/2014/main" id="{A65D70BF-9E04-0205-1835-7B9662DCD83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68" name="Group 1008">
          <a:extLst>
            <a:ext uri="{FF2B5EF4-FFF2-40B4-BE49-F238E27FC236}">
              <a16:creationId xmlns:a16="http://schemas.microsoft.com/office/drawing/2014/main" id="{EFE0D084-510F-4954-8377-5D23AEAB03D3}"/>
            </a:ext>
          </a:extLst>
        </xdr:cNvPr>
        <xdr:cNvGrpSpPr>
          <a:grpSpLocks/>
        </xdr:cNvGrpSpPr>
      </xdr:nvGrpSpPr>
      <xdr:grpSpPr bwMode="auto">
        <a:xfrm>
          <a:off x="1251857" y="25927244"/>
          <a:ext cx="0" cy="108663"/>
          <a:chOff x="5475762" y="47760700"/>
          <a:chExt cx="314325" cy="230209"/>
        </a:xfrm>
      </xdr:grpSpPr>
      <xdr:cxnSp macro="">
        <xdr:nvCxnSpPr>
          <xdr:cNvPr id="3569" name="Straight Connector 3568">
            <a:extLst>
              <a:ext uri="{FF2B5EF4-FFF2-40B4-BE49-F238E27FC236}">
                <a16:creationId xmlns:a16="http://schemas.microsoft.com/office/drawing/2014/main" id="{50D94720-0A31-0866-2C2D-8D77C781E3A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70" name="Straight Connector 529">
            <a:extLst>
              <a:ext uri="{FF2B5EF4-FFF2-40B4-BE49-F238E27FC236}">
                <a16:creationId xmlns:a16="http://schemas.microsoft.com/office/drawing/2014/main" id="{5342AAC7-5BB8-918A-BE47-A7AAF392669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71" name="Straight Connector 531">
            <a:extLst>
              <a:ext uri="{FF2B5EF4-FFF2-40B4-BE49-F238E27FC236}">
                <a16:creationId xmlns:a16="http://schemas.microsoft.com/office/drawing/2014/main" id="{2620F9F7-200A-176B-5F6A-E3E3A1E17E3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72" name="Straight Connector 533">
            <a:extLst>
              <a:ext uri="{FF2B5EF4-FFF2-40B4-BE49-F238E27FC236}">
                <a16:creationId xmlns:a16="http://schemas.microsoft.com/office/drawing/2014/main" id="{AB1C7D32-418D-0C73-A9B7-0ED3A1AF0E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73" name="Straight Connector 535">
            <a:extLst>
              <a:ext uri="{FF2B5EF4-FFF2-40B4-BE49-F238E27FC236}">
                <a16:creationId xmlns:a16="http://schemas.microsoft.com/office/drawing/2014/main" id="{53EDFA84-1B3B-F258-C2FB-CABD7B5C6AD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74" name="Straight Connector 537">
            <a:extLst>
              <a:ext uri="{FF2B5EF4-FFF2-40B4-BE49-F238E27FC236}">
                <a16:creationId xmlns:a16="http://schemas.microsoft.com/office/drawing/2014/main" id="{08FDEE71-0478-685A-709E-3FC6309E55A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75" name="Group 1008">
          <a:extLst>
            <a:ext uri="{FF2B5EF4-FFF2-40B4-BE49-F238E27FC236}">
              <a16:creationId xmlns:a16="http://schemas.microsoft.com/office/drawing/2014/main" id="{981C31FD-D97F-4C04-AC87-BD510D3E89D8}"/>
            </a:ext>
          </a:extLst>
        </xdr:cNvPr>
        <xdr:cNvGrpSpPr>
          <a:grpSpLocks/>
        </xdr:cNvGrpSpPr>
      </xdr:nvGrpSpPr>
      <xdr:grpSpPr bwMode="auto">
        <a:xfrm>
          <a:off x="1251857" y="25927244"/>
          <a:ext cx="0" cy="108663"/>
          <a:chOff x="5475762" y="47760700"/>
          <a:chExt cx="314325" cy="230209"/>
        </a:xfrm>
      </xdr:grpSpPr>
      <xdr:cxnSp macro="">
        <xdr:nvCxnSpPr>
          <xdr:cNvPr id="3576" name="Straight Connector 3575">
            <a:extLst>
              <a:ext uri="{FF2B5EF4-FFF2-40B4-BE49-F238E27FC236}">
                <a16:creationId xmlns:a16="http://schemas.microsoft.com/office/drawing/2014/main" id="{03839127-7451-CC51-2E7D-2764AC3933D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77" name="Straight Connector 529">
            <a:extLst>
              <a:ext uri="{FF2B5EF4-FFF2-40B4-BE49-F238E27FC236}">
                <a16:creationId xmlns:a16="http://schemas.microsoft.com/office/drawing/2014/main" id="{5266B467-A603-564B-AC07-8543B159E0D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78" name="Straight Connector 531">
            <a:extLst>
              <a:ext uri="{FF2B5EF4-FFF2-40B4-BE49-F238E27FC236}">
                <a16:creationId xmlns:a16="http://schemas.microsoft.com/office/drawing/2014/main" id="{5C2691B6-5E80-B6FC-4772-962B04BCF6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79" name="Straight Connector 533">
            <a:extLst>
              <a:ext uri="{FF2B5EF4-FFF2-40B4-BE49-F238E27FC236}">
                <a16:creationId xmlns:a16="http://schemas.microsoft.com/office/drawing/2014/main" id="{8D4BD020-E338-D3EF-664F-F503ED62084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80" name="Straight Connector 535">
            <a:extLst>
              <a:ext uri="{FF2B5EF4-FFF2-40B4-BE49-F238E27FC236}">
                <a16:creationId xmlns:a16="http://schemas.microsoft.com/office/drawing/2014/main" id="{4DCF930C-979E-2008-1C81-337A62BD5C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81" name="Straight Connector 537">
            <a:extLst>
              <a:ext uri="{FF2B5EF4-FFF2-40B4-BE49-F238E27FC236}">
                <a16:creationId xmlns:a16="http://schemas.microsoft.com/office/drawing/2014/main" id="{129510ED-B5E8-95AC-2A4E-A48013AC4AE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82" name="Group 1008">
          <a:extLst>
            <a:ext uri="{FF2B5EF4-FFF2-40B4-BE49-F238E27FC236}">
              <a16:creationId xmlns:a16="http://schemas.microsoft.com/office/drawing/2014/main" id="{EB4277CA-6053-43C3-9574-FAC9D813EA7F}"/>
            </a:ext>
          </a:extLst>
        </xdr:cNvPr>
        <xdr:cNvGrpSpPr>
          <a:grpSpLocks/>
        </xdr:cNvGrpSpPr>
      </xdr:nvGrpSpPr>
      <xdr:grpSpPr bwMode="auto">
        <a:xfrm>
          <a:off x="1251857" y="25927244"/>
          <a:ext cx="0" cy="108663"/>
          <a:chOff x="5475762" y="47760700"/>
          <a:chExt cx="314325" cy="230209"/>
        </a:xfrm>
      </xdr:grpSpPr>
      <xdr:cxnSp macro="">
        <xdr:nvCxnSpPr>
          <xdr:cNvPr id="3583" name="Straight Connector 3582">
            <a:extLst>
              <a:ext uri="{FF2B5EF4-FFF2-40B4-BE49-F238E27FC236}">
                <a16:creationId xmlns:a16="http://schemas.microsoft.com/office/drawing/2014/main" id="{483F148E-3FC6-F311-4878-C2AED033580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84" name="Straight Connector 529">
            <a:extLst>
              <a:ext uri="{FF2B5EF4-FFF2-40B4-BE49-F238E27FC236}">
                <a16:creationId xmlns:a16="http://schemas.microsoft.com/office/drawing/2014/main" id="{B8420047-928F-2788-3F43-5191ED900C3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85" name="Straight Connector 531">
            <a:extLst>
              <a:ext uri="{FF2B5EF4-FFF2-40B4-BE49-F238E27FC236}">
                <a16:creationId xmlns:a16="http://schemas.microsoft.com/office/drawing/2014/main" id="{242FF8DA-0521-EE1D-9388-0938206E1D6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86" name="Straight Connector 533">
            <a:extLst>
              <a:ext uri="{FF2B5EF4-FFF2-40B4-BE49-F238E27FC236}">
                <a16:creationId xmlns:a16="http://schemas.microsoft.com/office/drawing/2014/main" id="{10BBCA4E-EF67-1E26-539A-E49CC8BB5F9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87" name="Straight Connector 535">
            <a:extLst>
              <a:ext uri="{FF2B5EF4-FFF2-40B4-BE49-F238E27FC236}">
                <a16:creationId xmlns:a16="http://schemas.microsoft.com/office/drawing/2014/main" id="{AE41E025-43CE-B73C-D7B9-411C4FF62F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88" name="Straight Connector 537">
            <a:extLst>
              <a:ext uri="{FF2B5EF4-FFF2-40B4-BE49-F238E27FC236}">
                <a16:creationId xmlns:a16="http://schemas.microsoft.com/office/drawing/2014/main" id="{0DDD3882-DAF0-FE2A-F87F-6CE7F1F03AF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89" name="Group 1008">
          <a:extLst>
            <a:ext uri="{FF2B5EF4-FFF2-40B4-BE49-F238E27FC236}">
              <a16:creationId xmlns:a16="http://schemas.microsoft.com/office/drawing/2014/main" id="{DA2D948D-12BA-4EFB-BBF0-A5539F0298F1}"/>
            </a:ext>
          </a:extLst>
        </xdr:cNvPr>
        <xdr:cNvGrpSpPr>
          <a:grpSpLocks/>
        </xdr:cNvGrpSpPr>
      </xdr:nvGrpSpPr>
      <xdr:grpSpPr bwMode="auto">
        <a:xfrm>
          <a:off x="1251857" y="25927244"/>
          <a:ext cx="0" cy="108663"/>
          <a:chOff x="5475762" y="47760700"/>
          <a:chExt cx="314325" cy="230209"/>
        </a:xfrm>
      </xdr:grpSpPr>
      <xdr:cxnSp macro="">
        <xdr:nvCxnSpPr>
          <xdr:cNvPr id="3590" name="Straight Connector 3589">
            <a:extLst>
              <a:ext uri="{FF2B5EF4-FFF2-40B4-BE49-F238E27FC236}">
                <a16:creationId xmlns:a16="http://schemas.microsoft.com/office/drawing/2014/main" id="{F56BFD24-F5BC-8F32-F325-A8502E4D0E7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91" name="Straight Connector 529">
            <a:extLst>
              <a:ext uri="{FF2B5EF4-FFF2-40B4-BE49-F238E27FC236}">
                <a16:creationId xmlns:a16="http://schemas.microsoft.com/office/drawing/2014/main" id="{1FE5CF45-0102-5E99-20BA-4C6402F47CA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92" name="Straight Connector 531">
            <a:extLst>
              <a:ext uri="{FF2B5EF4-FFF2-40B4-BE49-F238E27FC236}">
                <a16:creationId xmlns:a16="http://schemas.microsoft.com/office/drawing/2014/main" id="{36AE22AC-E0D4-5A38-95B7-45F1FCF03A4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93" name="Straight Connector 533">
            <a:extLst>
              <a:ext uri="{FF2B5EF4-FFF2-40B4-BE49-F238E27FC236}">
                <a16:creationId xmlns:a16="http://schemas.microsoft.com/office/drawing/2014/main" id="{D333F5EB-45DD-7684-3393-F866AB7CEF2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94" name="Straight Connector 535">
            <a:extLst>
              <a:ext uri="{FF2B5EF4-FFF2-40B4-BE49-F238E27FC236}">
                <a16:creationId xmlns:a16="http://schemas.microsoft.com/office/drawing/2014/main" id="{5370E7E0-C02C-306D-61DA-1FBE4313A88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95" name="Straight Connector 537">
            <a:extLst>
              <a:ext uri="{FF2B5EF4-FFF2-40B4-BE49-F238E27FC236}">
                <a16:creationId xmlns:a16="http://schemas.microsoft.com/office/drawing/2014/main" id="{0728BDC8-D82F-6015-7295-889AD7D28EB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96" name="Group 1008">
          <a:extLst>
            <a:ext uri="{FF2B5EF4-FFF2-40B4-BE49-F238E27FC236}">
              <a16:creationId xmlns:a16="http://schemas.microsoft.com/office/drawing/2014/main" id="{FE9769FD-5C6D-4B15-9D03-F0396F539B9E}"/>
            </a:ext>
          </a:extLst>
        </xdr:cNvPr>
        <xdr:cNvGrpSpPr>
          <a:grpSpLocks/>
        </xdr:cNvGrpSpPr>
      </xdr:nvGrpSpPr>
      <xdr:grpSpPr bwMode="auto">
        <a:xfrm>
          <a:off x="1251857" y="25927244"/>
          <a:ext cx="0" cy="108663"/>
          <a:chOff x="5475762" y="47760700"/>
          <a:chExt cx="314325" cy="230209"/>
        </a:xfrm>
      </xdr:grpSpPr>
      <xdr:cxnSp macro="">
        <xdr:nvCxnSpPr>
          <xdr:cNvPr id="3597" name="Straight Connector 3596">
            <a:extLst>
              <a:ext uri="{FF2B5EF4-FFF2-40B4-BE49-F238E27FC236}">
                <a16:creationId xmlns:a16="http://schemas.microsoft.com/office/drawing/2014/main" id="{A31E0FBD-438D-3B71-C97D-880515653AD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98" name="Straight Connector 529">
            <a:extLst>
              <a:ext uri="{FF2B5EF4-FFF2-40B4-BE49-F238E27FC236}">
                <a16:creationId xmlns:a16="http://schemas.microsoft.com/office/drawing/2014/main" id="{41CBF123-EC70-FBB8-5640-B8745309E4A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99" name="Straight Connector 531">
            <a:extLst>
              <a:ext uri="{FF2B5EF4-FFF2-40B4-BE49-F238E27FC236}">
                <a16:creationId xmlns:a16="http://schemas.microsoft.com/office/drawing/2014/main" id="{6720EAF1-C135-6A1E-9BFA-5D84CD81C80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00" name="Straight Connector 533">
            <a:extLst>
              <a:ext uri="{FF2B5EF4-FFF2-40B4-BE49-F238E27FC236}">
                <a16:creationId xmlns:a16="http://schemas.microsoft.com/office/drawing/2014/main" id="{D13D5B8A-E19F-2FF2-98A9-9D558F8A96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01" name="Straight Connector 535">
            <a:extLst>
              <a:ext uri="{FF2B5EF4-FFF2-40B4-BE49-F238E27FC236}">
                <a16:creationId xmlns:a16="http://schemas.microsoft.com/office/drawing/2014/main" id="{1EFBCDEA-C105-39D0-BF6E-6A4590CAD6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02" name="Straight Connector 537">
            <a:extLst>
              <a:ext uri="{FF2B5EF4-FFF2-40B4-BE49-F238E27FC236}">
                <a16:creationId xmlns:a16="http://schemas.microsoft.com/office/drawing/2014/main" id="{9772F383-E776-D299-FE08-8D7E6947BC8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03" name="Group 1008">
          <a:extLst>
            <a:ext uri="{FF2B5EF4-FFF2-40B4-BE49-F238E27FC236}">
              <a16:creationId xmlns:a16="http://schemas.microsoft.com/office/drawing/2014/main" id="{6E6BD9EB-0681-4613-A3F1-D0B0C31B28F6}"/>
            </a:ext>
          </a:extLst>
        </xdr:cNvPr>
        <xdr:cNvGrpSpPr>
          <a:grpSpLocks/>
        </xdr:cNvGrpSpPr>
      </xdr:nvGrpSpPr>
      <xdr:grpSpPr bwMode="auto">
        <a:xfrm>
          <a:off x="1251857" y="25927244"/>
          <a:ext cx="0" cy="108663"/>
          <a:chOff x="5475762" y="47760700"/>
          <a:chExt cx="314325" cy="230209"/>
        </a:xfrm>
      </xdr:grpSpPr>
      <xdr:cxnSp macro="">
        <xdr:nvCxnSpPr>
          <xdr:cNvPr id="3604" name="Straight Connector 3603">
            <a:extLst>
              <a:ext uri="{FF2B5EF4-FFF2-40B4-BE49-F238E27FC236}">
                <a16:creationId xmlns:a16="http://schemas.microsoft.com/office/drawing/2014/main" id="{8D47B564-B38B-710D-2BC9-F4E890847A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05" name="Straight Connector 529">
            <a:extLst>
              <a:ext uri="{FF2B5EF4-FFF2-40B4-BE49-F238E27FC236}">
                <a16:creationId xmlns:a16="http://schemas.microsoft.com/office/drawing/2014/main" id="{3A54DD50-2069-99AB-380B-A7414BAA21E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06" name="Straight Connector 531">
            <a:extLst>
              <a:ext uri="{FF2B5EF4-FFF2-40B4-BE49-F238E27FC236}">
                <a16:creationId xmlns:a16="http://schemas.microsoft.com/office/drawing/2014/main" id="{4B6BD85D-6448-0E88-CF9D-FCFE95B9A95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07" name="Straight Connector 533">
            <a:extLst>
              <a:ext uri="{FF2B5EF4-FFF2-40B4-BE49-F238E27FC236}">
                <a16:creationId xmlns:a16="http://schemas.microsoft.com/office/drawing/2014/main" id="{80184265-D376-2292-7A27-ADE91040097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08" name="Straight Connector 535">
            <a:extLst>
              <a:ext uri="{FF2B5EF4-FFF2-40B4-BE49-F238E27FC236}">
                <a16:creationId xmlns:a16="http://schemas.microsoft.com/office/drawing/2014/main" id="{68FF2D89-32F6-6DA6-7489-8553321E917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09" name="Straight Connector 537">
            <a:extLst>
              <a:ext uri="{FF2B5EF4-FFF2-40B4-BE49-F238E27FC236}">
                <a16:creationId xmlns:a16="http://schemas.microsoft.com/office/drawing/2014/main" id="{DCB859D3-1DEF-9E94-D268-F3A39DB01F3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10" name="Group 1008">
          <a:extLst>
            <a:ext uri="{FF2B5EF4-FFF2-40B4-BE49-F238E27FC236}">
              <a16:creationId xmlns:a16="http://schemas.microsoft.com/office/drawing/2014/main" id="{A00ACDAE-E9FD-4DD8-8C5C-930BC99FEC11}"/>
            </a:ext>
          </a:extLst>
        </xdr:cNvPr>
        <xdr:cNvGrpSpPr>
          <a:grpSpLocks/>
        </xdr:cNvGrpSpPr>
      </xdr:nvGrpSpPr>
      <xdr:grpSpPr bwMode="auto">
        <a:xfrm>
          <a:off x="1251857" y="25927244"/>
          <a:ext cx="0" cy="108663"/>
          <a:chOff x="5475762" y="47760700"/>
          <a:chExt cx="314325" cy="230209"/>
        </a:xfrm>
      </xdr:grpSpPr>
      <xdr:cxnSp macro="">
        <xdr:nvCxnSpPr>
          <xdr:cNvPr id="3611" name="Straight Connector 3610">
            <a:extLst>
              <a:ext uri="{FF2B5EF4-FFF2-40B4-BE49-F238E27FC236}">
                <a16:creationId xmlns:a16="http://schemas.microsoft.com/office/drawing/2014/main" id="{8E8D013F-9205-F904-80CF-2421403D74D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12" name="Straight Connector 529">
            <a:extLst>
              <a:ext uri="{FF2B5EF4-FFF2-40B4-BE49-F238E27FC236}">
                <a16:creationId xmlns:a16="http://schemas.microsoft.com/office/drawing/2014/main" id="{76FFA833-7B93-FD49-4D24-DD39EBC3A9A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13" name="Straight Connector 531">
            <a:extLst>
              <a:ext uri="{FF2B5EF4-FFF2-40B4-BE49-F238E27FC236}">
                <a16:creationId xmlns:a16="http://schemas.microsoft.com/office/drawing/2014/main" id="{D539A811-DE96-D727-513D-DAD094BE9B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14" name="Straight Connector 533">
            <a:extLst>
              <a:ext uri="{FF2B5EF4-FFF2-40B4-BE49-F238E27FC236}">
                <a16:creationId xmlns:a16="http://schemas.microsoft.com/office/drawing/2014/main" id="{23D21936-BD2C-87C2-DF44-75152CDB193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15" name="Straight Connector 535">
            <a:extLst>
              <a:ext uri="{FF2B5EF4-FFF2-40B4-BE49-F238E27FC236}">
                <a16:creationId xmlns:a16="http://schemas.microsoft.com/office/drawing/2014/main" id="{F68F98B3-AB3E-FC6E-456A-AF1F957056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16" name="Straight Connector 537">
            <a:extLst>
              <a:ext uri="{FF2B5EF4-FFF2-40B4-BE49-F238E27FC236}">
                <a16:creationId xmlns:a16="http://schemas.microsoft.com/office/drawing/2014/main" id="{A8FD11B0-F79F-F6D0-3B08-DAE9F2FD83C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17" name="Group 1008">
          <a:extLst>
            <a:ext uri="{FF2B5EF4-FFF2-40B4-BE49-F238E27FC236}">
              <a16:creationId xmlns:a16="http://schemas.microsoft.com/office/drawing/2014/main" id="{93D3DCE4-D758-4A9B-A028-A646B71AF896}"/>
            </a:ext>
          </a:extLst>
        </xdr:cNvPr>
        <xdr:cNvGrpSpPr>
          <a:grpSpLocks/>
        </xdr:cNvGrpSpPr>
      </xdr:nvGrpSpPr>
      <xdr:grpSpPr bwMode="auto">
        <a:xfrm>
          <a:off x="1251857" y="25927244"/>
          <a:ext cx="0" cy="108663"/>
          <a:chOff x="5475762" y="47760700"/>
          <a:chExt cx="314325" cy="230209"/>
        </a:xfrm>
      </xdr:grpSpPr>
      <xdr:cxnSp macro="">
        <xdr:nvCxnSpPr>
          <xdr:cNvPr id="3618" name="Straight Connector 3617">
            <a:extLst>
              <a:ext uri="{FF2B5EF4-FFF2-40B4-BE49-F238E27FC236}">
                <a16:creationId xmlns:a16="http://schemas.microsoft.com/office/drawing/2014/main" id="{A1BC2AA8-15D1-D7FD-10B9-E6D167F6606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19" name="Straight Connector 529">
            <a:extLst>
              <a:ext uri="{FF2B5EF4-FFF2-40B4-BE49-F238E27FC236}">
                <a16:creationId xmlns:a16="http://schemas.microsoft.com/office/drawing/2014/main" id="{559B02DA-7A13-3095-CBBD-3530C09E810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20" name="Straight Connector 531">
            <a:extLst>
              <a:ext uri="{FF2B5EF4-FFF2-40B4-BE49-F238E27FC236}">
                <a16:creationId xmlns:a16="http://schemas.microsoft.com/office/drawing/2014/main" id="{2DE9E3CA-CAD5-092C-C77B-7400ED8163C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21" name="Straight Connector 533">
            <a:extLst>
              <a:ext uri="{FF2B5EF4-FFF2-40B4-BE49-F238E27FC236}">
                <a16:creationId xmlns:a16="http://schemas.microsoft.com/office/drawing/2014/main" id="{0F159457-5AED-AAA4-F3CD-5A3959E3C59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22" name="Straight Connector 535">
            <a:extLst>
              <a:ext uri="{FF2B5EF4-FFF2-40B4-BE49-F238E27FC236}">
                <a16:creationId xmlns:a16="http://schemas.microsoft.com/office/drawing/2014/main" id="{E306026C-0239-533B-97FC-A91F512A161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23" name="Straight Connector 537">
            <a:extLst>
              <a:ext uri="{FF2B5EF4-FFF2-40B4-BE49-F238E27FC236}">
                <a16:creationId xmlns:a16="http://schemas.microsoft.com/office/drawing/2014/main" id="{752C4DE0-B617-C48F-E185-75A1BB6200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24" name="Group 1008">
          <a:extLst>
            <a:ext uri="{FF2B5EF4-FFF2-40B4-BE49-F238E27FC236}">
              <a16:creationId xmlns:a16="http://schemas.microsoft.com/office/drawing/2014/main" id="{B4CB2695-B5D8-4F7F-BFB7-D60AF85A0423}"/>
            </a:ext>
          </a:extLst>
        </xdr:cNvPr>
        <xdr:cNvGrpSpPr>
          <a:grpSpLocks/>
        </xdr:cNvGrpSpPr>
      </xdr:nvGrpSpPr>
      <xdr:grpSpPr bwMode="auto">
        <a:xfrm>
          <a:off x="1251857" y="25927244"/>
          <a:ext cx="0" cy="108663"/>
          <a:chOff x="5475762" y="47760700"/>
          <a:chExt cx="314325" cy="230209"/>
        </a:xfrm>
      </xdr:grpSpPr>
      <xdr:cxnSp macro="">
        <xdr:nvCxnSpPr>
          <xdr:cNvPr id="3625" name="Straight Connector 3624">
            <a:extLst>
              <a:ext uri="{FF2B5EF4-FFF2-40B4-BE49-F238E27FC236}">
                <a16:creationId xmlns:a16="http://schemas.microsoft.com/office/drawing/2014/main" id="{512A735A-B1F0-84BC-3253-72AFE950327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26" name="Straight Connector 529">
            <a:extLst>
              <a:ext uri="{FF2B5EF4-FFF2-40B4-BE49-F238E27FC236}">
                <a16:creationId xmlns:a16="http://schemas.microsoft.com/office/drawing/2014/main" id="{B5683278-8391-6C73-5589-67AD30FE6AE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27" name="Straight Connector 531">
            <a:extLst>
              <a:ext uri="{FF2B5EF4-FFF2-40B4-BE49-F238E27FC236}">
                <a16:creationId xmlns:a16="http://schemas.microsoft.com/office/drawing/2014/main" id="{A5B2B883-C09C-D44A-C691-508A43189C7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28" name="Straight Connector 533">
            <a:extLst>
              <a:ext uri="{FF2B5EF4-FFF2-40B4-BE49-F238E27FC236}">
                <a16:creationId xmlns:a16="http://schemas.microsoft.com/office/drawing/2014/main" id="{4210C047-6D24-0D91-61C2-844D384FB7A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29" name="Straight Connector 535">
            <a:extLst>
              <a:ext uri="{FF2B5EF4-FFF2-40B4-BE49-F238E27FC236}">
                <a16:creationId xmlns:a16="http://schemas.microsoft.com/office/drawing/2014/main" id="{461B9FAC-86DE-9DDF-E65E-4A470680CC9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30" name="Straight Connector 537">
            <a:extLst>
              <a:ext uri="{FF2B5EF4-FFF2-40B4-BE49-F238E27FC236}">
                <a16:creationId xmlns:a16="http://schemas.microsoft.com/office/drawing/2014/main" id="{76A15BC9-5B21-BA94-8E86-9D06CF4CEA8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31" name="Group 1008">
          <a:extLst>
            <a:ext uri="{FF2B5EF4-FFF2-40B4-BE49-F238E27FC236}">
              <a16:creationId xmlns:a16="http://schemas.microsoft.com/office/drawing/2014/main" id="{73952AD9-12DF-45DC-BFA2-3A8A437501AA}"/>
            </a:ext>
          </a:extLst>
        </xdr:cNvPr>
        <xdr:cNvGrpSpPr>
          <a:grpSpLocks/>
        </xdr:cNvGrpSpPr>
      </xdr:nvGrpSpPr>
      <xdr:grpSpPr bwMode="auto">
        <a:xfrm>
          <a:off x="1251857" y="25927244"/>
          <a:ext cx="0" cy="108663"/>
          <a:chOff x="5475762" y="47760700"/>
          <a:chExt cx="314325" cy="230209"/>
        </a:xfrm>
      </xdr:grpSpPr>
      <xdr:cxnSp macro="">
        <xdr:nvCxnSpPr>
          <xdr:cNvPr id="3632" name="Straight Connector 3631">
            <a:extLst>
              <a:ext uri="{FF2B5EF4-FFF2-40B4-BE49-F238E27FC236}">
                <a16:creationId xmlns:a16="http://schemas.microsoft.com/office/drawing/2014/main" id="{8AE498E5-5CC8-E054-69E9-8E51D2E143C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33" name="Straight Connector 529">
            <a:extLst>
              <a:ext uri="{FF2B5EF4-FFF2-40B4-BE49-F238E27FC236}">
                <a16:creationId xmlns:a16="http://schemas.microsoft.com/office/drawing/2014/main" id="{99CF4F11-B2A9-DC45-229F-20B7075DA6A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34" name="Straight Connector 531">
            <a:extLst>
              <a:ext uri="{FF2B5EF4-FFF2-40B4-BE49-F238E27FC236}">
                <a16:creationId xmlns:a16="http://schemas.microsoft.com/office/drawing/2014/main" id="{1A1CC483-8919-D268-4E41-D5CBFD0B614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35" name="Straight Connector 533">
            <a:extLst>
              <a:ext uri="{FF2B5EF4-FFF2-40B4-BE49-F238E27FC236}">
                <a16:creationId xmlns:a16="http://schemas.microsoft.com/office/drawing/2014/main" id="{64E32302-8813-2E50-1216-9EACB1F0908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36" name="Straight Connector 535">
            <a:extLst>
              <a:ext uri="{FF2B5EF4-FFF2-40B4-BE49-F238E27FC236}">
                <a16:creationId xmlns:a16="http://schemas.microsoft.com/office/drawing/2014/main" id="{F824A676-3F6E-7612-FDC6-E1D2F77EB8C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37" name="Straight Connector 537">
            <a:extLst>
              <a:ext uri="{FF2B5EF4-FFF2-40B4-BE49-F238E27FC236}">
                <a16:creationId xmlns:a16="http://schemas.microsoft.com/office/drawing/2014/main" id="{EF934557-12A6-0193-5E9E-4759AFC12CD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8</xdr:col>
      <xdr:colOff>0</xdr:colOff>
      <xdr:row>125</xdr:row>
      <xdr:rowOff>57150</xdr:rowOff>
    </xdr:from>
    <xdr:to>
      <xdr:col>9</xdr:col>
      <xdr:colOff>0</xdr:colOff>
      <xdr:row>127</xdr:row>
      <xdr:rowOff>0</xdr:rowOff>
    </xdr:to>
    <xdr:sp macro="" textlink="">
      <xdr:nvSpPr>
        <xdr:cNvPr id="3650" name="AutoShape 46">
          <a:extLst>
            <a:ext uri="{FF2B5EF4-FFF2-40B4-BE49-F238E27FC236}">
              <a16:creationId xmlns:a16="http://schemas.microsoft.com/office/drawing/2014/main" id="{EC1B6DD7-994B-4E7A-A443-235B80FD33F2}"/>
            </a:ext>
          </a:extLst>
        </xdr:cNvPr>
        <xdr:cNvSpPr>
          <a:spLocks noChangeArrowheads="1"/>
        </xdr:cNvSpPr>
      </xdr:nvSpPr>
      <xdr:spPr bwMode="auto">
        <a:xfrm>
          <a:off x="3058583" y="23224067"/>
          <a:ext cx="338667"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125</xdr:row>
      <xdr:rowOff>57150</xdr:rowOff>
    </xdr:from>
    <xdr:to>
      <xdr:col>11</xdr:col>
      <xdr:colOff>0</xdr:colOff>
      <xdr:row>127</xdr:row>
      <xdr:rowOff>0</xdr:rowOff>
    </xdr:to>
    <xdr:sp macro="" textlink="">
      <xdr:nvSpPr>
        <xdr:cNvPr id="3651" name="AutoShape 46">
          <a:extLst>
            <a:ext uri="{FF2B5EF4-FFF2-40B4-BE49-F238E27FC236}">
              <a16:creationId xmlns:a16="http://schemas.microsoft.com/office/drawing/2014/main" id="{58E0D369-4FC0-49D0-94B5-5ABCBD99D6DF}"/>
            </a:ext>
          </a:extLst>
        </xdr:cNvPr>
        <xdr:cNvSpPr>
          <a:spLocks noChangeArrowheads="1"/>
        </xdr:cNvSpPr>
      </xdr:nvSpPr>
      <xdr:spPr bwMode="auto">
        <a:xfrm>
          <a:off x="3683000" y="23224067"/>
          <a:ext cx="338667"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11</xdr:col>
      <xdr:colOff>285749</xdr:colOff>
      <xdr:row>124</xdr:row>
      <xdr:rowOff>116416</xdr:rowOff>
    </xdr:from>
    <xdr:to>
      <xdr:col>13</xdr:col>
      <xdr:colOff>0</xdr:colOff>
      <xdr:row>126</xdr:row>
      <xdr:rowOff>190499</xdr:rowOff>
    </xdr:to>
    <xdr:sp macro="" textlink="">
      <xdr:nvSpPr>
        <xdr:cNvPr id="3652" name="AutoShape 46">
          <a:extLst>
            <a:ext uri="{FF2B5EF4-FFF2-40B4-BE49-F238E27FC236}">
              <a16:creationId xmlns:a16="http://schemas.microsoft.com/office/drawing/2014/main" id="{ED003838-2E8F-4F42-9EDE-994C74EBC115}"/>
            </a:ext>
          </a:extLst>
        </xdr:cNvPr>
        <xdr:cNvSpPr>
          <a:spLocks noChangeArrowheads="1"/>
        </xdr:cNvSpPr>
      </xdr:nvSpPr>
      <xdr:spPr bwMode="auto">
        <a:xfrm>
          <a:off x="3831166" y="24680333"/>
          <a:ext cx="338667" cy="455083"/>
        </a:xfrm>
        <a:prstGeom prst="triangle">
          <a:avLst>
            <a:gd name="adj" fmla="val 50000"/>
          </a:avLst>
        </a:prstGeom>
        <a:solidFill>
          <a:schemeClr val="tx1"/>
        </a:solidFill>
        <a:ln w="9525">
          <a:solidFill>
            <a:srgbClr val="000000"/>
          </a:solidFill>
          <a:miter lim="800000"/>
          <a:headEnd/>
          <a:tailEnd/>
        </a:ln>
      </xdr:spPr>
    </xdr:sp>
    <xdr:clientData/>
  </xdr:twoCellAnchor>
  <xdr:twoCellAnchor>
    <xdr:from>
      <xdr:col>6</xdr:col>
      <xdr:colOff>0</xdr:colOff>
      <xdr:row>125</xdr:row>
      <xdr:rowOff>57150</xdr:rowOff>
    </xdr:from>
    <xdr:to>
      <xdr:col>7</xdr:col>
      <xdr:colOff>0</xdr:colOff>
      <xdr:row>127</xdr:row>
      <xdr:rowOff>0</xdr:rowOff>
    </xdr:to>
    <xdr:sp macro="" textlink="">
      <xdr:nvSpPr>
        <xdr:cNvPr id="3653" name="AutoShape 46">
          <a:extLst>
            <a:ext uri="{FF2B5EF4-FFF2-40B4-BE49-F238E27FC236}">
              <a16:creationId xmlns:a16="http://schemas.microsoft.com/office/drawing/2014/main" id="{4E0BA6D7-24BC-4C11-ACAE-F61C9CAF6D41}"/>
            </a:ext>
          </a:extLst>
        </xdr:cNvPr>
        <xdr:cNvSpPr>
          <a:spLocks noChangeArrowheads="1"/>
        </xdr:cNvSpPr>
      </xdr:nvSpPr>
      <xdr:spPr bwMode="auto">
        <a:xfrm>
          <a:off x="2434167" y="23224067"/>
          <a:ext cx="338666"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125</xdr:row>
      <xdr:rowOff>57150</xdr:rowOff>
    </xdr:from>
    <xdr:to>
      <xdr:col>5</xdr:col>
      <xdr:colOff>0</xdr:colOff>
      <xdr:row>127</xdr:row>
      <xdr:rowOff>0</xdr:rowOff>
    </xdr:to>
    <xdr:sp macro="" textlink="">
      <xdr:nvSpPr>
        <xdr:cNvPr id="3654" name="AutoShape 46">
          <a:extLst>
            <a:ext uri="{FF2B5EF4-FFF2-40B4-BE49-F238E27FC236}">
              <a16:creationId xmlns:a16="http://schemas.microsoft.com/office/drawing/2014/main" id="{672A1762-C969-47A0-AB79-AD5B4E49DBD0}"/>
            </a:ext>
          </a:extLst>
        </xdr:cNvPr>
        <xdr:cNvSpPr>
          <a:spLocks noChangeArrowheads="1"/>
        </xdr:cNvSpPr>
      </xdr:nvSpPr>
      <xdr:spPr bwMode="auto">
        <a:xfrm>
          <a:off x="1778000" y="23224067"/>
          <a:ext cx="338667"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125</xdr:row>
      <xdr:rowOff>57150</xdr:rowOff>
    </xdr:from>
    <xdr:to>
      <xdr:col>3</xdr:col>
      <xdr:colOff>0</xdr:colOff>
      <xdr:row>127</xdr:row>
      <xdr:rowOff>0</xdr:rowOff>
    </xdr:to>
    <xdr:sp macro="" textlink="">
      <xdr:nvSpPr>
        <xdr:cNvPr id="3655" name="AutoShape 46">
          <a:extLst>
            <a:ext uri="{FF2B5EF4-FFF2-40B4-BE49-F238E27FC236}">
              <a16:creationId xmlns:a16="http://schemas.microsoft.com/office/drawing/2014/main" id="{4D6FEA63-8204-418C-8D9F-279BF7C2DB58}"/>
            </a:ext>
          </a:extLst>
        </xdr:cNvPr>
        <xdr:cNvSpPr>
          <a:spLocks noChangeArrowheads="1"/>
        </xdr:cNvSpPr>
      </xdr:nvSpPr>
      <xdr:spPr bwMode="auto">
        <a:xfrm>
          <a:off x="1153583" y="23224067"/>
          <a:ext cx="338667"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116</xdr:row>
      <xdr:rowOff>169333</xdr:rowOff>
    </xdr:from>
    <xdr:to>
      <xdr:col>44</xdr:col>
      <xdr:colOff>359834</xdr:colOff>
      <xdr:row>118</xdr:row>
      <xdr:rowOff>179917</xdr:rowOff>
    </xdr:to>
    <xdr:sp macro="" textlink="">
      <xdr:nvSpPr>
        <xdr:cNvPr id="3659" name="AutoShape 46">
          <a:extLst>
            <a:ext uri="{FF2B5EF4-FFF2-40B4-BE49-F238E27FC236}">
              <a16:creationId xmlns:a16="http://schemas.microsoft.com/office/drawing/2014/main" id="{5BDBC702-2301-4ADE-8A41-A58A7D3E1C71}"/>
            </a:ext>
          </a:extLst>
        </xdr:cNvPr>
        <xdr:cNvSpPr>
          <a:spLocks noChangeArrowheads="1"/>
        </xdr:cNvSpPr>
      </xdr:nvSpPr>
      <xdr:spPr bwMode="auto">
        <a:xfrm>
          <a:off x="14012333" y="23145750"/>
          <a:ext cx="359834" cy="391584"/>
        </a:xfrm>
        <a:prstGeom prst="triangle">
          <a:avLst>
            <a:gd name="adj" fmla="val 50000"/>
          </a:avLst>
        </a:prstGeom>
        <a:solidFill>
          <a:schemeClr val="bg1"/>
        </a:solidFill>
        <a:ln w="9525">
          <a:solidFill>
            <a:srgbClr val="000000"/>
          </a:solidFill>
          <a:miter lim="800000"/>
          <a:headEnd/>
          <a:tailEnd/>
        </a:ln>
      </xdr:spPr>
    </xdr:sp>
    <xdr:clientData/>
  </xdr:twoCellAnchor>
  <xdr:twoCellAnchor>
    <xdr:from>
      <xdr:col>9</xdr:col>
      <xdr:colOff>21169</xdr:colOff>
      <xdr:row>123</xdr:row>
      <xdr:rowOff>2</xdr:rowOff>
    </xdr:from>
    <xdr:to>
      <xdr:col>10</xdr:col>
      <xdr:colOff>2121</xdr:colOff>
      <xdr:row>124</xdr:row>
      <xdr:rowOff>104778</xdr:rowOff>
    </xdr:to>
    <xdr:sp macro="" textlink="">
      <xdr:nvSpPr>
        <xdr:cNvPr id="3660" name="AutoShape 1512">
          <a:extLst>
            <a:ext uri="{FF2B5EF4-FFF2-40B4-BE49-F238E27FC236}">
              <a16:creationId xmlns:a16="http://schemas.microsoft.com/office/drawing/2014/main" id="{119A32B4-59E4-4959-A92A-6896FA560339}"/>
            </a:ext>
          </a:extLst>
        </xdr:cNvPr>
        <xdr:cNvSpPr>
          <a:spLocks noChangeArrowheads="1"/>
        </xdr:cNvSpPr>
      </xdr:nvSpPr>
      <xdr:spPr bwMode="auto">
        <a:xfrm rot="6384946" flipV="1">
          <a:off x="2885549" y="24334789"/>
          <a:ext cx="295276" cy="372535"/>
        </a:xfrm>
        <a:prstGeom prst="lightningBolt">
          <a:avLst/>
        </a:prstGeom>
        <a:solidFill>
          <a:srgbClr val="FF0000"/>
        </a:solidFill>
        <a:ln w="9525">
          <a:solidFill>
            <a:srgbClr val="000000"/>
          </a:solidFill>
          <a:miter lim="800000"/>
          <a:headEnd/>
          <a:tailEnd/>
        </a:ln>
      </xdr:spPr>
    </xdr:sp>
    <xdr:clientData/>
  </xdr:twoCellAnchor>
  <xdr:twoCellAnchor>
    <xdr:from>
      <xdr:col>44</xdr:col>
      <xdr:colOff>211667</xdr:colOff>
      <xdr:row>85</xdr:row>
      <xdr:rowOff>63500</xdr:rowOff>
    </xdr:from>
    <xdr:to>
      <xdr:col>47</xdr:col>
      <xdr:colOff>42333</xdr:colOff>
      <xdr:row>86</xdr:row>
      <xdr:rowOff>21166</xdr:rowOff>
    </xdr:to>
    <xdr:sp macro="" textlink="">
      <xdr:nvSpPr>
        <xdr:cNvPr id="3455" name="Freeform 10707">
          <a:extLst>
            <a:ext uri="{FF2B5EF4-FFF2-40B4-BE49-F238E27FC236}">
              <a16:creationId xmlns:a16="http://schemas.microsoft.com/office/drawing/2014/main" id="{966CDF7C-1C46-460B-B4AD-BCA839E3553A}"/>
            </a:ext>
          </a:extLst>
        </xdr:cNvPr>
        <xdr:cNvSpPr>
          <a:spLocks/>
        </xdr:cNvSpPr>
      </xdr:nvSpPr>
      <xdr:spPr bwMode="auto">
        <a:xfrm>
          <a:off x="14372167" y="16880417"/>
          <a:ext cx="751416" cy="1481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12</xdr:col>
      <xdr:colOff>120649</xdr:colOff>
      <xdr:row>101</xdr:row>
      <xdr:rowOff>57146</xdr:rowOff>
    </xdr:from>
    <xdr:to>
      <xdr:col>14</xdr:col>
      <xdr:colOff>215899</xdr:colOff>
      <xdr:row>102</xdr:row>
      <xdr:rowOff>10580</xdr:rowOff>
    </xdr:to>
    <xdr:sp macro="" textlink="">
      <xdr:nvSpPr>
        <xdr:cNvPr id="3042" name="Freeform 10707">
          <a:extLst>
            <a:ext uri="{FF2B5EF4-FFF2-40B4-BE49-F238E27FC236}">
              <a16:creationId xmlns:a16="http://schemas.microsoft.com/office/drawing/2014/main" id="{940CF59A-AC78-4F25-A247-EB438D7FEB4F}"/>
            </a:ext>
          </a:extLst>
        </xdr:cNvPr>
        <xdr:cNvSpPr>
          <a:spLocks/>
        </xdr:cNvSpPr>
      </xdr:nvSpPr>
      <xdr:spPr bwMode="auto">
        <a:xfrm>
          <a:off x="4057649" y="20512613"/>
          <a:ext cx="738717"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14</xdr:col>
      <xdr:colOff>158753</xdr:colOff>
      <xdr:row>101</xdr:row>
      <xdr:rowOff>31750</xdr:rowOff>
    </xdr:from>
    <xdr:to>
      <xdr:col>16</xdr:col>
      <xdr:colOff>254002</xdr:colOff>
      <xdr:row>101</xdr:row>
      <xdr:rowOff>179917</xdr:rowOff>
    </xdr:to>
    <xdr:sp macro="" textlink="">
      <xdr:nvSpPr>
        <xdr:cNvPr id="3083" name="Freeform 10707">
          <a:extLst>
            <a:ext uri="{FF2B5EF4-FFF2-40B4-BE49-F238E27FC236}">
              <a16:creationId xmlns:a16="http://schemas.microsoft.com/office/drawing/2014/main" id="{A8D2C6C1-EA7A-4899-8187-B5F2CBC04D94}"/>
            </a:ext>
          </a:extLst>
        </xdr:cNvPr>
        <xdr:cNvSpPr>
          <a:spLocks/>
        </xdr:cNvSpPr>
      </xdr:nvSpPr>
      <xdr:spPr bwMode="auto">
        <a:xfrm>
          <a:off x="4614336" y="20023667"/>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16</xdr:col>
      <xdr:colOff>201088</xdr:colOff>
      <xdr:row>101</xdr:row>
      <xdr:rowOff>31749</xdr:rowOff>
    </xdr:from>
    <xdr:to>
      <xdr:col>18</xdr:col>
      <xdr:colOff>211671</xdr:colOff>
      <xdr:row>101</xdr:row>
      <xdr:rowOff>179916</xdr:rowOff>
    </xdr:to>
    <xdr:sp macro="" textlink="">
      <xdr:nvSpPr>
        <xdr:cNvPr id="3151" name="Freeform 10707">
          <a:extLst>
            <a:ext uri="{FF2B5EF4-FFF2-40B4-BE49-F238E27FC236}">
              <a16:creationId xmlns:a16="http://schemas.microsoft.com/office/drawing/2014/main" id="{52BFBEE6-BC7E-41C3-A1ED-1019915175E5}"/>
            </a:ext>
          </a:extLst>
        </xdr:cNvPr>
        <xdr:cNvSpPr>
          <a:spLocks/>
        </xdr:cNvSpPr>
      </xdr:nvSpPr>
      <xdr:spPr bwMode="auto">
        <a:xfrm>
          <a:off x="5281088" y="20023666"/>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18</xdr:col>
      <xdr:colOff>126999</xdr:colOff>
      <xdr:row>101</xdr:row>
      <xdr:rowOff>31749</xdr:rowOff>
    </xdr:from>
    <xdr:to>
      <xdr:col>20</xdr:col>
      <xdr:colOff>222248</xdr:colOff>
      <xdr:row>101</xdr:row>
      <xdr:rowOff>179916</xdr:rowOff>
    </xdr:to>
    <xdr:sp macro="" textlink="">
      <xdr:nvSpPr>
        <xdr:cNvPr id="3271" name="Freeform 10707">
          <a:extLst>
            <a:ext uri="{FF2B5EF4-FFF2-40B4-BE49-F238E27FC236}">
              <a16:creationId xmlns:a16="http://schemas.microsoft.com/office/drawing/2014/main" id="{120071E9-9C1A-41AF-ABA4-C0859B4A69F8}"/>
            </a:ext>
          </a:extLst>
        </xdr:cNvPr>
        <xdr:cNvSpPr>
          <a:spLocks/>
        </xdr:cNvSpPr>
      </xdr:nvSpPr>
      <xdr:spPr bwMode="auto">
        <a:xfrm>
          <a:off x="5916082" y="20023666"/>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20</xdr:col>
      <xdr:colOff>137588</xdr:colOff>
      <xdr:row>101</xdr:row>
      <xdr:rowOff>21166</xdr:rowOff>
    </xdr:from>
    <xdr:to>
      <xdr:col>22</xdr:col>
      <xdr:colOff>232837</xdr:colOff>
      <xdr:row>101</xdr:row>
      <xdr:rowOff>169333</xdr:rowOff>
    </xdr:to>
    <xdr:sp macro="" textlink="">
      <xdr:nvSpPr>
        <xdr:cNvPr id="3272" name="Freeform 10707">
          <a:extLst>
            <a:ext uri="{FF2B5EF4-FFF2-40B4-BE49-F238E27FC236}">
              <a16:creationId xmlns:a16="http://schemas.microsoft.com/office/drawing/2014/main" id="{0D07DD03-4B32-4297-885D-B62E1049AC21}"/>
            </a:ext>
          </a:extLst>
        </xdr:cNvPr>
        <xdr:cNvSpPr>
          <a:spLocks/>
        </xdr:cNvSpPr>
      </xdr:nvSpPr>
      <xdr:spPr bwMode="auto">
        <a:xfrm>
          <a:off x="6551088" y="20013083"/>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22</xdr:col>
      <xdr:colOff>169336</xdr:colOff>
      <xdr:row>101</xdr:row>
      <xdr:rowOff>31749</xdr:rowOff>
    </xdr:from>
    <xdr:to>
      <xdr:col>24</xdr:col>
      <xdr:colOff>264586</xdr:colOff>
      <xdr:row>101</xdr:row>
      <xdr:rowOff>179916</xdr:rowOff>
    </xdr:to>
    <xdr:sp macro="" textlink="">
      <xdr:nvSpPr>
        <xdr:cNvPr id="3638" name="Freeform 10707">
          <a:extLst>
            <a:ext uri="{FF2B5EF4-FFF2-40B4-BE49-F238E27FC236}">
              <a16:creationId xmlns:a16="http://schemas.microsoft.com/office/drawing/2014/main" id="{B6E0B2BE-988A-42BB-BCDB-9409BDE1DD1A}"/>
            </a:ext>
          </a:extLst>
        </xdr:cNvPr>
        <xdr:cNvSpPr>
          <a:spLocks/>
        </xdr:cNvSpPr>
      </xdr:nvSpPr>
      <xdr:spPr bwMode="auto">
        <a:xfrm>
          <a:off x="7207253" y="20023666"/>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22</xdr:col>
      <xdr:colOff>95247</xdr:colOff>
      <xdr:row>36</xdr:row>
      <xdr:rowOff>158745</xdr:rowOff>
    </xdr:from>
    <xdr:to>
      <xdr:col>22</xdr:col>
      <xdr:colOff>236795</xdr:colOff>
      <xdr:row>37</xdr:row>
      <xdr:rowOff>138251</xdr:rowOff>
    </xdr:to>
    <xdr:sp macro="" textlink="">
      <xdr:nvSpPr>
        <xdr:cNvPr id="3639" name="6-Point Star 717">
          <a:extLst>
            <a:ext uri="{FF2B5EF4-FFF2-40B4-BE49-F238E27FC236}">
              <a16:creationId xmlns:a16="http://schemas.microsoft.com/office/drawing/2014/main" id="{FF7FF54F-B0A8-4CB5-8252-0AB44E99AE41}"/>
            </a:ext>
          </a:extLst>
        </xdr:cNvPr>
        <xdr:cNvSpPr/>
      </xdr:nvSpPr>
      <xdr:spPr>
        <a:xfrm>
          <a:off x="7133164" y="7260162"/>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24</xdr:col>
      <xdr:colOff>105830</xdr:colOff>
      <xdr:row>36</xdr:row>
      <xdr:rowOff>169331</xdr:rowOff>
    </xdr:from>
    <xdr:to>
      <xdr:col>24</xdr:col>
      <xdr:colOff>247378</xdr:colOff>
      <xdr:row>37</xdr:row>
      <xdr:rowOff>148837</xdr:rowOff>
    </xdr:to>
    <xdr:sp macro="" textlink="">
      <xdr:nvSpPr>
        <xdr:cNvPr id="3640" name="6-Point Star 717">
          <a:extLst>
            <a:ext uri="{FF2B5EF4-FFF2-40B4-BE49-F238E27FC236}">
              <a16:creationId xmlns:a16="http://schemas.microsoft.com/office/drawing/2014/main" id="{D8AC4B20-FBA6-4BAA-9AC9-5E11D4D0B14F}"/>
            </a:ext>
          </a:extLst>
        </xdr:cNvPr>
        <xdr:cNvSpPr/>
      </xdr:nvSpPr>
      <xdr:spPr>
        <a:xfrm>
          <a:off x="7768163" y="7270748"/>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95247</xdr:colOff>
      <xdr:row>92</xdr:row>
      <xdr:rowOff>148168</xdr:rowOff>
    </xdr:from>
    <xdr:to>
      <xdr:col>12</xdr:col>
      <xdr:colOff>236795</xdr:colOff>
      <xdr:row>93</xdr:row>
      <xdr:rowOff>127674</xdr:rowOff>
    </xdr:to>
    <xdr:sp macro="" textlink="">
      <xdr:nvSpPr>
        <xdr:cNvPr id="3642" name="6-Point Star 717">
          <a:extLst>
            <a:ext uri="{FF2B5EF4-FFF2-40B4-BE49-F238E27FC236}">
              <a16:creationId xmlns:a16="http://schemas.microsoft.com/office/drawing/2014/main" id="{616A40BB-E8EA-4153-8426-40D24D7469F0}"/>
            </a:ext>
          </a:extLst>
        </xdr:cNvPr>
        <xdr:cNvSpPr/>
      </xdr:nvSpPr>
      <xdr:spPr>
        <a:xfrm>
          <a:off x="3926414" y="1836208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110067</xdr:colOff>
      <xdr:row>100</xdr:row>
      <xdr:rowOff>152401</xdr:rowOff>
    </xdr:from>
    <xdr:to>
      <xdr:col>12</xdr:col>
      <xdr:colOff>251615</xdr:colOff>
      <xdr:row>101</xdr:row>
      <xdr:rowOff>127673</xdr:rowOff>
    </xdr:to>
    <xdr:sp macro="" textlink="">
      <xdr:nvSpPr>
        <xdr:cNvPr id="3084" name="6-Point Star 717">
          <a:extLst>
            <a:ext uri="{FF2B5EF4-FFF2-40B4-BE49-F238E27FC236}">
              <a16:creationId xmlns:a16="http://schemas.microsoft.com/office/drawing/2014/main" id="{7971B26F-F1EB-4574-97A7-0C27090F6491}"/>
            </a:ext>
          </a:extLst>
        </xdr:cNvPr>
        <xdr:cNvSpPr/>
      </xdr:nvSpPr>
      <xdr:spPr>
        <a:xfrm>
          <a:off x="4047067" y="2033693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24</xdr:col>
      <xdr:colOff>110066</xdr:colOff>
      <xdr:row>100</xdr:row>
      <xdr:rowOff>127001</xdr:rowOff>
    </xdr:from>
    <xdr:to>
      <xdr:col>24</xdr:col>
      <xdr:colOff>251614</xdr:colOff>
      <xdr:row>101</xdr:row>
      <xdr:rowOff>102273</xdr:rowOff>
    </xdr:to>
    <xdr:sp macro="" textlink="">
      <xdr:nvSpPr>
        <xdr:cNvPr id="3643" name="6-Point Star 717">
          <a:extLst>
            <a:ext uri="{FF2B5EF4-FFF2-40B4-BE49-F238E27FC236}">
              <a16:creationId xmlns:a16="http://schemas.microsoft.com/office/drawing/2014/main" id="{99C72226-228D-4000-B890-1B34439C26C6}"/>
            </a:ext>
          </a:extLst>
        </xdr:cNvPr>
        <xdr:cNvSpPr/>
      </xdr:nvSpPr>
      <xdr:spPr>
        <a:xfrm>
          <a:off x="7992533" y="2031153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110068</xdr:colOff>
      <xdr:row>100</xdr:row>
      <xdr:rowOff>93134</xdr:rowOff>
    </xdr:from>
    <xdr:to>
      <xdr:col>20</xdr:col>
      <xdr:colOff>251616</xdr:colOff>
      <xdr:row>101</xdr:row>
      <xdr:rowOff>68406</xdr:rowOff>
    </xdr:to>
    <xdr:sp macro="" textlink="">
      <xdr:nvSpPr>
        <xdr:cNvPr id="3644" name="6-Point Star 717">
          <a:extLst>
            <a:ext uri="{FF2B5EF4-FFF2-40B4-BE49-F238E27FC236}">
              <a16:creationId xmlns:a16="http://schemas.microsoft.com/office/drawing/2014/main" id="{76ECBFFB-49D3-4ECB-A454-A3DFDCADFF3E}"/>
            </a:ext>
          </a:extLst>
        </xdr:cNvPr>
        <xdr:cNvSpPr/>
      </xdr:nvSpPr>
      <xdr:spPr>
        <a:xfrm>
          <a:off x="6705601" y="2027766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14</xdr:col>
      <xdr:colOff>110069</xdr:colOff>
      <xdr:row>100</xdr:row>
      <xdr:rowOff>101600</xdr:rowOff>
    </xdr:from>
    <xdr:to>
      <xdr:col>14</xdr:col>
      <xdr:colOff>251617</xdr:colOff>
      <xdr:row>101</xdr:row>
      <xdr:rowOff>76872</xdr:rowOff>
    </xdr:to>
    <xdr:sp macro="" textlink="">
      <xdr:nvSpPr>
        <xdr:cNvPr id="3645" name="6-Point Star 717">
          <a:extLst>
            <a:ext uri="{FF2B5EF4-FFF2-40B4-BE49-F238E27FC236}">
              <a16:creationId xmlns:a16="http://schemas.microsoft.com/office/drawing/2014/main" id="{412DCE40-047F-4925-B459-37726C9DCFC3}"/>
            </a:ext>
          </a:extLst>
        </xdr:cNvPr>
        <xdr:cNvSpPr/>
      </xdr:nvSpPr>
      <xdr:spPr>
        <a:xfrm>
          <a:off x="4690536" y="20286133"/>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16</xdr:col>
      <xdr:colOff>124888</xdr:colOff>
      <xdr:row>100</xdr:row>
      <xdr:rowOff>110067</xdr:rowOff>
    </xdr:from>
    <xdr:to>
      <xdr:col>16</xdr:col>
      <xdr:colOff>266436</xdr:colOff>
      <xdr:row>101</xdr:row>
      <xdr:rowOff>85339</xdr:rowOff>
    </xdr:to>
    <xdr:sp macro="" textlink="">
      <xdr:nvSpPr>
        <xdr:cNvPr id="3646" name="6-Point Star 717">
          <a:extLst>
            <a:ext uri="{FF2B5EF4-FFF2-40B4-BE49-F238E27FC236}">
              <a16:creationId xmlns:a16="http://schemas.microsoft.com/office/drawing/2014/main" id="{BA2F013F-7DDE-4B70-A262-B88EECEB388B}"/>
            </a:ext>
          </a:extLst>
        </xdr:cNvPr>
        <xdr:cNvSpPr/>
      </xdr:nvSpPr>
      <xdr:spPr>
        <a:xfrm>
          <a:off x="5348821" y="20294600"/>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118533</xdr:colOff>
      <xdr:row>100</xdr:row>
      <xdr:rowOff>110067</xdr:rowOff>
    </xdr:from>
    <xdr:to>
      <xdr:col>18</xdr:col>
      <xdr:colOff>260081</xdr:colOff>
      <xdr:row>101</xdr:row>
      <xdr:rowOff>85339</xdr:rowOff>
    </xdr:to>
    <xdr:sp macro="" textlink="">
      <xdr:nvSpPr>
        <xdr:cNvPr id="3647" name="6-Point Star 717">
          <a:extLst>
            <a:ext uri="{FF2B5EF4-FFF2-40B4-BE49-F238E27FC236}">
              <a16:creationId xmlns:a16="http://schemas.microsoft.com/office/drawing/2014/main" id="{8B76CD03-BB1C-4858-8581-53C2CAB06D61}"/>
            </a:ext>
          </a:extLst>
        </xdr:cNvPr>
        <xdr:cNvSpPr/>
      </xdr:nvSpPr>
      <xdr:spPr>
        <a:xfrm>
          <a:off x="6070600" y="20294600"/>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124888</xdr:colOff>
      <xdr:row>100</xdr:row>
      <xdr:rowOff>82550</xdr:rowOff>
    </xdr:from>
    <xdr:to>
      <xdr:col>22</xdr:col>
      <xdr:colOff>266436</xdr:colOff>
      <xdr:row>101</xdr:row>
      <xdr:rowOff>57822</xdr:rowOff>
    </xdr:to>
    <xdr:sp macro="" textlink="">
      <xdr:nvSpPr>
        <xdr:cNvPr id="3648" name="6-Point Star 717">
          <a:extLst>
            <a:ext uri="{FF2B5EF4-FFF2-40B4-BE49-F238E27FC236}">
              <a16:creationId xmlns:a16="http://schemas.microsoft.com/office/drawing/2014/main" id="{5AD21782-848B-4662-8039-9F308F492352}"/>
            </a:ext>
          </a:extLst>
        </xdr:cNvPr>
        <xdr:cNvSpPr/>
      </xdr:nvSpPr>
      <xdr:spPr>
        <a:xfrm>
          <a:off x="7363888" y="20267083"/>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6</xdr:col>
      <xdr:colOff>88124</xdr:colOff>
      <xdr:row>44</xdr:row>
      <xdr:rowOff>175595</xdr:rowOff>
    </xdr:from>
    <xdr:to>
      <xdr:col>6</xdr:col>
      <xdr:colOff>229672</xdr:colOff>
      <xdr:row>45</xdr:row>
      <xdr:rowOff>155101</xdr:rowOff>
    </xdr:to>
    <xdr:sp macro="" textlink="">
      <xdr:nvSpPr>
        <xdr:cNvPr id="3649" name="6-Point Star 717">
          <a:extLst>
            <a:ext uri="{FF2B5EF4-FFF2-40B4-BE49-F238E27FC236}">
              <a16:creationId xmlns:a16="http://schemas.microsoft.com/office/drawing/2014/main" id="{7E47FFD2-E6EB-476E-B342-82BEEB127627}"/>
            </a:ext>
          </a:extLst>
        </xdr:cNvPr>
        <xdr:cNvSpPr/>
      </xdr:nvSpPr>
      <xdr:spPr>
        <a:xfrm>
          <a:off x="1886211" y="9010518"/>
          <a:ext cx="141548" cy="173894"/>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xdr:col>
      <xdr:colOff>99096</xdr:colOff>
      <xdr:row>44</xdr:row>
      <xdr:rowOff>173090</xdr:rowOff>
    </xdr:from>
    <xdr:to>
      <xdr:col>4</xdr:col>
      <xdr:colOff>240644</xdr:colOff>
      <xdr:row>45</xdr:row>
      <xdr:rowOff>152596</xdr:rowOff>
    </xdr:to>
    <xdr:sp macro="" textlink="">
      <xdr:nvSpPr>
        <xdr:cNvPr id="3656" name="6-Point Star 717">
          <a:extLst>
            <a:ext uri="{FF2B5EF4-FFF2-40B4-BE49-F238E27FC236}">
              <a16:creationId xmlns:a16="http://schemas.microsoft.com/office/drawing/2014/main" id="{001AEE96-B840-4C74-AE96-617022738031}"/>
            </a:ext>
          </a:extLst>
        </xdr:cNvPr>
        <xdr:cNvSpPr/>
      </xdr:nvSpPr>
      <xdr:spPr>
        <a:xfrm>
          <a:off x="1275142" y="9008013"/>
          <a:ext cx="141548" cy="173894"/>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107562</xdr:colOff>
      <xdr:row>36</xdr:row>
      <xdr:rowOff>150195</xdr:rowOff>
    </xdr:from>
    <xdr:to>
      <xdr:col>44</xdr:col>
      <xdr:colOff>249110</xdr:colOff>
      <xdr:row>37</xdr:row>
      <xdr:rowOff>125468</xdr:rowOff>
    </xdr:to>
    <xdr:sp macro="" textlink="">
      <xdr:nvSpPr>
        <xdr:cNvPr id="3657" name="6-Point Star 717">
          <a:extLst>
            <a:ext uri="{FF2B5EF4-FFF2-40B4-BE49-F238E27FC236}">
              <a16:creationId xmlns:a16="http://schemas.microsoft.com/office/drawing/2014/main" id="{DA5E013F-FF8A-40FD-9F88-708BD16972DA}"/>
            </a:ext>
          </a:extLst>
        </xdr:cNvPr>
        <xdr:cNvSpPr/>
      </xdr:nvSpPr>
      <xdr:spPr>
        <a:xfrm>
          <a:off x="14152077" y="7371700"/>
          <a:ext cx="141548" cy="169661"/>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xdr:col>
      <xdr:colOff>91881</xdr:colOff>
      <xdr:row>44</xdr:row>
      <xdr:rowOff>165876</xdr:rowOff>
    </xdr:from>
    <xdr:to>
      <xdr:col>2</xdr:col>
      <xdr:colOff>233429</xdr:colOff>
      <xdr:row>45</xdr:row>
      <xdr:rowOff>141149</xdr:rowOff>
    </xdr:to>
    <xdr:sp macro="" textlink="">
      <xdr:nvSpPr>
        <xdr:cNvPr id="3658" name="6-Point Star 717">
          <a:extLst>
            <a:ext uri="{FF2B5EF4-FFF2-40B4-BE49-F238E27FC236}">
              <a16:creationId xmlns:a16="http://schemas.microsoft.com/office/drawing/2014/main" id="{CCC2F9FD-D10D-4087-B45B-7BDE2CC7E83F}"/>
            </a:ext>
          </a:extLst>
        </xdr:cNvPr>
        <xdr:cNvSpPr/>
      </xdr:nvSpPr>
      <xdr:spPr>
        <a:xfrm>
          <a:off x="616728" y="9000799"/>
          <a:ext cx="141548" cy="169661"/>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169334</xdr:colOff>
      <xdr:row>111</xdr:row>
      <xdr:rowOff>118534</xdr:rowOff>
    </xdr:from>
    <xdr:to>
      <xdr:col>12</xdr:col>
      <xdr:colOff>233179</xdr:colOff>
      <xdr:row>112</xdr:row>
      <xdr:rowOff>154866</xdr:rowOff>
    </xdr:to>
    <xdr:cxnSp macro="">
      <xdr:nvCxnSpPr>
        <xdr:cNvPr id="3661" name="Elbow Connector 55">
          <a:extLst>
            <a:ext uri="{FF2B5EF4-FFF2-40B4-BE49-F238E27FC236}">
              <a16:creationId xmlns:a16="http://schemas.microsoft.com/office/drawing/2014/main" id="{6AF3FB75-D227-491B-956A-91002FD3BD12}"/>
            </a:ext>
          </a:extLst>
        </xdr:cNvPr>
        <xdr:cNvCxnSpPr/>
      </xdr:nvCxnSpPr>
      <xdr:spPr>
        <a:xfrm rot="16200000" flipH="1">
          <a:off x="3993091" y="22617644"/>
          <a:ext cx="290332"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135468</xdr:colOff>
      <xdr:row>111</xdr:row>
      <xdr:rowOff>93134</xdr:rowOff>
    </xdr:from>
    <xdr:to>
      <xdr:col>14</xdr:col>
      <xdr:colOff>199313</xdr:colOff>
      <xdr:row>112</xdr:row>
      <xdr:rowOff>129466</xdr:rowOff>
    </xdr:to>
    <xdr:cxnSp macro="">
      <xdr:nvCxnSpPr>
        <xdr:cNvPr id="3663" name="Elbow Connector 55">
          <a:extLst>
            <a:ext uri="{FF2B5EF4-FFF2-40B4-BE49-F238E27FC236}">
              <a16:creationId xmlns:a16="http://schemas.microsoft.com/office/drawing/2014/main" id="{51742D0E-7077-4FEE-A953-E297D7FA95AE}"/>
            </a:ext>
          </a:extLst>
        </xdr:cNvPr>
        <xdr:cNvCxnSpPr/>
      </xdr:nvCxnSpPr>
      <xdr:spPr>
        <a:xfrm rot="16200000" flipH="1">
          <a:off x="4602692" y="22592244"/>
          <a:ext cx="290332" cy="63845"/>
        </a:xfrm>
        <a:prstGeom prst="bentConnector3">
          <a:avLst>
            <a:gd name="adj1" fmla="val 58749"/>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143934</xdr:colOff>
      <xdr:row>111</xdr:row>
      <xdr:rowOff>110067</xdr:rowOff>
    </xdr:from>
    <xdr:to>
      <xdr:col>16</xdr:col>
      <xdr:colOff>207779</xdr:colOff>
      <xdr:row>112</xdr:row>
      <xdr:rowOff>146399</xdr:rowOff>
    </xdr:to>
    <xdr:cxnSp macro="">
      <xdr:nvCxnSpPr>
        <xdr:cNvPr id="3665" name="Elbow Connector 55">
          <a:extLst>
            <a:ext uri="{FF2B5EF4-FFF2-40B4-BE49-F238E27FC236}">
              <a16:creationId xmlns:a16="http://schemas.microsoft.com/office/drawing/2014/main" id="{4389A375-7769-41EE-86EC-88DBD0A4DA93}"/>
            </a:ext>
          </a:extLst>
        </xdr:cNvPr>
        <xdr:cNvCxnSpPr/>
      </xdr:nvCxnSpPr>
      <xdr:spPr>
        <a:xfrm rot="16200000" flipH="1">
          <a:off x="5254624" y="22609177"/>
          <a:ext cx="290332" cy="63845"/>
        </a:xfrm>
        <a:prstGeom prst="bentConnector3">
          <a:avLst>
            <a:gd name="adj1" fmla="val 61665"/>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101600</xdr:colOff>
      <xdr:row>100</xdr:row>
      <xdr:rowOff>135467</xdr:rowOff>
    </xdr:from>
    <xdr:to>
      <xdr:col>28</xdr:col>
      <xdr:colOff>243148</xdr:colOff>
      <xdr:row>101</xdr:row>
      <xdr:rowOff>110739</xdr:rowOff>
    </xdr:to>
    <xdr:sp macro="" textlink="">
      <xdr:nvSpPr>
        <xdr:cNvPr id="3662" name="6-Point Star 717">
          <a:extLst>
            <a:ext uri="{FF2B5EF4-FFF2-40B4-BE49-F238E27FC236}">
              <a16:creationId xmlns:a16="http://schemas.microsoft.com/office/drawing/2014/main" id="{5C389F8B-1870-41C9-B511-7705C8996F8A}"/>
            </a:ext>
          </a:extLst>
        </xdr:cNvPr>
        <xdr:cNvSpPr/>
      </xdr:nvSpPr>
      <xdr:spPr>
        <a:xfrm>
          <a:off x="9296400" y="20320000"/>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118533</xdr:colOff>
      <xdr:row>111</xdr:row>
      <xdr:rowOff>25400</xdr:rowOff>
    </xdr:from>
    <xdr:to>
      <xdr:col>18</xdr:col>
      <xdr:colOff>213784</xdr:colOff>
      <xdr:row>112</xdr:row>
      <xdr:rowOff>124537</xdr:rowOff>
    </xdr:to>
    <xdr:cxnSp macro="">
      <xdr:nvCxnSpPr>
        <xdr:cNvPr id="3664" name="Elbow Connector 55">
          <a:extLst>
            <a:ext uri="{FF2B5EF4-FFF2-40B4-BE49-F238E27FC236}">
              <a16:creationId xmlns:a16="http://schemas.microsoft.com/office/drawing/2014/main" id="{A8019E57-72DF-4EA9-BF7A-76903E2E2C24}"/>
            </a:ext>
          </a:extLst>
        </xdr:cNvPr>
        <xdr:cNvCxnSpPr/>
      </xdr:nvCxnSpPr>
      <xdr:spPr>
        <a:xfrm rot="16200000" flipH="1">
          <a:off x="5941657" y="22540210"/>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160866</xdr:colOff>
      <xdr:row>111</xdr:row>
      <xdr:rowOff>25400</xdr:rowOff>
    </xdr:from>
    <xdr:to>
      <xdr:col>22</xdr:col>
      <xdr:colOff>256117</xdr:colOff>
      <xdr:row>112</xdr:row>
      <xdr:rowOff>124537</xdr:rowOff>
    </xdr:to>
    <xdr:cxnSp macro="">
      <xdr:nvCxnSpPr>
        <xdr:cNvPr id="3666" name="Elbow Connector 55">
          <a:extLst>
            <a:ext uri="{FF2B5EF4-FFF2-40B4-BE49-F238E27FC236}">
              <a16:creationId xmlns:a16="http://schemas.microsoft.com/office/drawing/2014/main" id="{47DAA7D5-25E7-4AE9-A40A-B99F2B846CB5}"/>
            </a:ext>
          </a:extLst>
        </xdr:cNvPr>
        <xdr:cNvCxnSpPr/>
      </xdr:nvCxnSpPr>
      <xdr:spPr>
        <a:xfrm rot="16200000" flipH="1">
          <a:off x="7270923" y="22540210"/>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152400</xdr:colOff>
      <xdr:row>111</xdr:row>
      <xdr:rowOff>16934</xdr:rowOff>
    </xdr:from>
    <xdr:to>
      <xdr:col>24</xdr:col>
      <xdr:colOff>247651</xdr:colOff>
      <xdr:row>112</xdr:row>
      <xdr:rowOff>116071</xdr:rowOff>
    </xdr:to>
    <xdr:cxnSp macro="">
      <xdr:nvCxnSpPr>
        <xdr:cNvPr id="3667" name="Elbow Connector 55">
          <a:extLst>
            <a:ext uri="{FF2B5EF4-FFF2-40B4-BE49-F238E27FC236}">
              <a16:creationId xmlns:a16="http://schemas.microsoft.com/office/drawing/2014/main" id="{8BF5E7B6-4318-4029-9688-A158B82AD8C5}"/>
            </a:ext>
          </a:extLst>
        </xdr:cNvPr>
        <xdr:cNvCxnSpPr/>
      </xdr:nvCxnSpPr>
      <xdr:spPr>
        <a:xfrm rot="16200000" flipH="1">
          <a:off x="7905924" y="22531744"/>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160867</xdr:colOff>
      <xdr:row>111</xdr:row>
      <xdr:rowOff>16933</xdr:rowOff>
    </xdr:from>
    <xdr:to>
      <xdr:col>26</xdr:col>
      <xdr:colOff>256118</xdr:colOff>
      <xdr:row>112</xdr:row>
      <xdr:rowOff>116070</xdr:rowOff>
    </xdr:to>
    <xdr:cxnSp macro="">
      <xdr:nvCxnSpPr>
        <xdr:cNvPr id="3668" name="Elbow Connector 55">
          <a:extLst>
            <a:ext uri="{FF2B5EF4-FFF2-40B4-BE49-F238E27FC236}">
              <a16:creationId xmlns:a16="http://schemas.microsoft.com/office/drawing/2014/main" id="{C24E953E-31E2-415C-A603-C000E44C16E7}"/>
            </a:ext>
          </a:extLst>
        </xdr:cNvPr>
        <xdr:cNvCxnSpPr/>
      </xdr:nvCxnSpPr>
      <xdr:spPr>
        <a:xfrm rot="16200000" flipH="1">
          <a:off x="8557857" y="22531743"/>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135467</xdr:colOff>
      <xdr:row>111</xdr:row>
      <xdr:rowOff>42334</xdr:rowOff>
    </xdr:from>
    <xdr:to>
      <xdr:col>28</xdr:col>
      <xdr:colOff>230718</xdr:colOff>
      <xdr:row>112</xdr:row>
      <xdr:rowOff>141471</xdr:rowOff>
    </xdr:to>
    <xdr:cxnSp macro="">
      <xdr:nvCxnSpPr>
        <xdr:cNvPr id="3669" name="Elbow Connector 55">
          <a:extLst>
            <a:ext uri="{FF2B5EF4-FFF2-40B4-BE49-F238E27FC236}">
              <a16:creationId xmlns:a16="http://schemas.microsoft.com/office/drawing/2014/main" id="{6B0E40C2-3246-4693-B9F0-B0F6BC0C1312}"/>
            </a:ext>
          </a:extLst>
        </xdr:cNvPr>
        <xdr:cNvCxnSpPr/>
      </xdr:nvCxnSpPr>
      <xdr:spPr>
        <a:xfrm rot="16200000" flipH="1">
          <a:off x="9201324" y="22557144"/>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186268</xdr:colOff>
      <xdr:row>111</xdr:row>
      <xdr:rowOff>110068</xdr:rowOff>
    </xdr:from>
    <xdr:to>
      <xdr:col>44</xdr:col>
      <xdr:colOff>250113</xdr:colOff>
      <xdr:row>112</xdr:row>
      <xdr:rowOff>146400</xdr:rowOff>
    </xdr:to>
    <xdr:cxnSp macro="">
      <xdr:nvCxnSpPr>
        <xdr:cNvPr id="3670" name="Elbow Connector 55">
          <a:extLst>
            <a:ext uri="{FF2B5EF4-FFF2-40B4-BE49-F238E27FC236}">
              <a16:creationId xmlns:a16="http://schemas.microsoft.com/office/drawing/2014/main" id="{E98A66A3-3B72-42E2-8D6E-70F72FF4B228}"/>
            </a:ext>
          </a:extLst>
        </xdr:cNvPr>
        <xdr:cNvCxnSpPr/>
      </xdr:nvCxnSpPr>
      <xdr:spPr>
        <a:xfrm rot="16200000" flipH="1">
          <a:off x="14601825" y="22609178"/>
          <a:ext cx="290332"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135468</xdr:colOff>
      <xdr:row>119</xdr:row>
      <xdr:rowOff>118535</xdr:rowOff>
    </xdr:from>
    <xdr:to>
      <xdr:col>2</xdr:col>
      <xdr:colOff>199313</xdr:colOff>
      <xdr:row>120</xdr:row>
      <xdr:rowOff>154867</xdr:rowOff>
    </xdr:to>
    <xdr:cxnSp macro="">
      <xdr:nvCxnSpPr>
        <xdr:cNvPr id="3671" name="Elbow Connector 55">
          <a:extLst>
            <a:ext uri="{FF2B5EF4-FFF2-40B4-BE49-F238E27FC236}">
              <a16:creationId xmlns:a16="http://schemas.microsoft.com/office/drawing/2014/main" id="{ADDAEEAA-61D2-48FB-98E6-9F24F94E5AF5}"/>
            </a:ext>
          </a:extLst>
        </xdr:cNvPr>
        <xdr:cNvCxnSpPr/>
      </xdr:nvCxnSpPr>
      <xdr:spPr>
        <a:xfrm rot="16200000" flipH="1">
          <a:off x="564092" y="24234778"/>
          <a:ext cx="290332"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169334</xdr:colOff>
      <xdr:row>101</xdr:row>
      <xdr:rowOff>76200</xdr:rowOff>
    </xdr:from>
    <xdr:to>
      <xdr:col>30</xdr:col>
      <xdr:colOff>186267</xdr:colOff>
      <xdr:row>102</xdr:row>
      <xdr:rowOff>50800</xdr:rowOff>
    </xdr:to>
    <xdr:sp macro="" textlink="">
      <xdr:nvSpPr>
        <xdr:cNvPr id="3673" name="Freeform 10707">
          <a:extLst>
            <a:ext uri="{FF2B5EF4-FFF2-40B4-BE49-F238E27FC236}">
              <a16:creationId xmlns:a16="http://schemas.microsoft.com/office/drawing/2014/main" id="{A85BF39F-E150-45E4-8821-A91495828699}"/>
            </a:ext>
          </a:extLst>
        </xdr:cNvPr>
        <xdr:cNvSpPr>
          <a:spLocks/>
        </xdr:cNvSpPr>
      </xdr:nvSpPr>
      <xdr:spPr bwMode="auto">
        <a:xfrm>
          <a:off x="9364134" y="20455467"/>
          <a:ext cx="660400" cy="16933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30</xdr:col>
      <xdr:colOff>177801</xdr:colOff>
      <xdr:row>101</xdr:row>
      <xdr:rowOff>67733</xdr:rowOff>
    </xdr:from>
    <xdr:to>
      <xdr:col>32</xdr:col>
      <xdr:colOff>169335</xdr:colOff>
      <xdr:row>102</xdr:row>
      <xdr:rowOff>42333</xdr:rowOff>
    </xdr:to>
    <xdr:sp macro="" textlink="">
      <xdr:nvSpPr>
        <xdr:cNvPr id="3674" name="Freeform 10707">
          <a:extLst>
            <a:ext uri="{FF2B5EF4-FFF2-40B4-BE49-F238E27FC236}">
              <a16:creationId xmlns:a16="http://schemas.microsoft.com/office/drawing/2014/main" id="{1AA81175-7B9D-496B-92CF-722CFD0B4325}"/>
            </a:ext>
          </a:extLst>
        </xdr:cNvPr>
        <xdr:cNvSpPr>
          <a:spLocks/>
        </xdr:cNvSpPr>
      </xdr:nvSpPr>
      <xdr:spPr bwMode="auto">
        <a:xfrm>
          <a:off x="10016068" y="20447000"/>
          <a:ext cx="660400" cy="16933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32</xdr:col>
      <xdr:colOff>186267</xdr:colOff>
      <xdr:row>101</xdr:row>
      <xdr:rowOff>50800</xdr:rowOff>
    </xdr:from>
    <xdr:to>
      <xdr:col>34</xdr:col>
      <xdr:colOff>203200</xdr:colOff>
      <xdr:row>102</xdr:row>
      <xdr:rowOff>42333</xdr:rowOff>
    </xdr:to>
    <xdr:sp macro="" textlink="">
      <xdr:nvSpPr>
        <xdr:cNvPr id="3675" name="Freeform 10707">
          <a:extLst>
            <a:ext uri="{FF2B5EF4-FFF2-40B4-BE49-F238E27FC236}">
              <a16:creationId xmlns:a16="http://schemas.microsoft.com/office/drawing/2014/main" id="{CD04D76F-B705-4EC0-9C01-4210BA41A504}"/>
            </a:ext>
          </a:extLst>
        </xdr:cNvPr>
        <xdr:cNvSpPr>
          <a:spLocks/>
        </xdr:cNvSpPr>
      </xdr:nvSpPr>
      <xdr:spPr bwMode="auto">
        <a:xfrm>
          <a:off x="10693400" y="20430067"/>
          <a:ext cx="660400" cy="1862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34</xdr:col>
      <xdr:colOff>186267</xdr:colOff>
      <xdr:row>101</xdr:row>
      <xdr:rowOff>50800</xdr:rowOff>
    </xdr:from>
    <xdr:to>
      <xdr:col>36</xdr:col>
      <xdr:colOff>203200</xdr:colOff>
      <xdr:row>102</xdr:row>
      <xdr:rowOff>42333</xdr:rowOff>
    </xdr:to>
    <xdr:sp macro="" textlink="">
      <xdr:nvSpPr>
        <xdr:cNvPr id="3676" name="Freeform 10707">
          <a:extLst>
            <a:ext uri="{FF2B5EF4-FFF2-40B4-BE49-F238E27FC236}">
              <a16:creationId xmlns:a16="http://schemas.microsoft.com/office/drawing/2014/main" id="{A226C299-193F-41E6-922E-C61C3D8D625A}"/>
            </a:ext>
          </a:extLst>
        </xdr:cNvPr>
        <xdr:cNvSpPr>
          <a:spLocks/>
        </xdr:cNvSpPr>
      </xdr:nvSpPr>
      <xdr:spPr bwMode="auto">
        <a:xfrm>
          <a:off x="11336867" y="20430067"/>
          <a:ext cx="660400" cy="1862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36</xdr:col>
      <xdr:colOff>220133</xdr:colOff>
      <xdr:row>101</xdr:row>
      <xdr:rowOff>50800</xdr:rowOff>
    </xdr:from>
    <xdr:to>
      <xdr:col>38</xdr:col>
      <xdr:colOff>194733</xdr:colOff>
      <xdr:row>102</xdr:row>
      <xdr:rowOff>25400</xdr:rowOff>
    </xdr:to>
    <xdr:sp macro="" textlink="">
      <xdr:nvSpPr>
        <xdr:cNvPr id="3677" name="Freeform 10707">
          <a:extLst>
            <a:ext uri="{FF2B5EF4-FFF2-40B4-BE49-F238E27FC236}">
              <a16:creationId xmlns:a16="http://schemas.microsoft.com/office/drawing/2014/main" id="{805061A4-20E7-4D7F-878C-52073750A06C}"/>
            </a:ext>
          </a:extLst>
        </xdr:cNvPr>
        <xdr:cNvSpPr>
          <a:spLocks/>
        </xdr:cNvSpPr>
      </xdr:nvSpPr>
      <xdr:spPr bwMode="auto">
        <a:xfrm>
          <a:off x="12014200" y="20430067"/>
          <a:ext cx="660400" cy="16933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38</xdr:col>
      <xdr:colOff>177801</xdr:colOff>
      <xdr:row>101</xdr:row>
      <xdr:rowOff>50800</xdr:rowOff>
    </xdr:from>
    <xdr:to>
      <xdr:col>40</xdr:col>
      <xdr:colOff>194735</xdr:colOff>
      <xdr:row>102</xdr:row>
      <xdr:rowOff>16933</xdr:rowOff>
    </xdr:to>
    <xdr:sp macro="" textlink="">
      <xdr:nvSpPr>
        <xdr:cNvPr id="3678" name="Freeform 10707">
          <a:extLst>
            <a:ext uri="{FF2B5EF4-FFF2-40B4-BE49-F238E27FC236}">
              <a16:creationId xmlns:a16="http://schemas.microsoft.com/office/drawing/2014/main" id="{BCB5AFDB-9CEC-443A-AA1A-4EB2FC19EBD6}"/>
            </a:ext>
          </a:extLst>
        </xdr:cNvPr>
        <xdr:cNvSpPr>
          <a:spLocks/>
        </xdr:cNvSpPr>
      </xdr:nvSpPr>
      <xdr:spPr bwMode="auto">
        <a:xfrm>
          <a:off x="12657668" y="20430067"/>
          <a:ext cx="660400" cy="1608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40</xdr:col>
      <xdr:colOff>186268</xdr:colOff>
      <xdr:row>101</xdr:row>
      <xdr:rowOff>50800</xdr:rowOff>
    </xdr:from>
    <xdr:to>
      <xdr:col>42</xdr:col>
      <xdr:colOff>203201</xdr:colOff>
      <xdr:row>102</xdr:row>
      <xdr:rowOff>16932</xdr:rowOff>
    </xdr:to>
    <xdr:sp macro="" textlink="">
      <xdr:nvSpPr>
        <xdr:cNvPr id="3679" name="Freeform 10707">
          <a:extLst>
            <a:ext uri="{FF2B5EF4-FFF2-40B4-BE49-F238E27FC236}">
              <a16:creationId xmlns:a16="http://schemas.microsoft.com/office/drawing/2014/main" id="{F7EA05C1-6E1F-4D0D-B333-A67905DBF353}"/>
            </a:ext>
          </a:extLst>
        </xdr:cNvPr>
        <xdr:cNvSpPr>
          <a:spLocks/>
        </xdr:cNvSpPr>
      </xdr:nvSpPr>
      <xdr:spPr bwMode="auto">
        <a:xfrm>
          <a:off x="13309601" y="20430067"/>
          <a:ext cx="660400" cy="160865"/>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42</xdr:col>
      <xdr:colOff>194733</xdr:colOff>
      <xdr:row>101</xdr:row>
      <xdr:rowOff>50799</xdr:rowOff>
    </xdr:from>
    <xdr:to>
      <xdr:col>44</xdr:col>
      <xdr:colOff>194732</xdr:colOff>
      <xdr:row>102</xdr:row>
      <xdr:rowOff>25400</xdr:rowOff>
    </xdr:to>
    <xdr:sp macro="" textlink="">
      <xdr:nvSpPr>
        <xdr:cNvPr id="3680" name="Freeform 10707">
          <a:extLst>
            <a:ext uri="{FF2B5EF4-FFF2-40B4-BE49-F238E27FC236}">
              <a16:creationId xmlns:a16="http://schemas.microsoft.com/office/drawing/2014/main" id="{6E503F8E-85EB-42AF-B7AF-AD7A9C5A8E5D}"/>
            </a:ext>
          </a:extLst>
        </xdr:cNvPr>
        <xdr:cNvSpPr>
          <a:spLocks/>
        </xdr:cNvSpPr>
      </xdr:nvSpPr>
      <xdr:spPr bwMode="auto">
        <a:xfrm>
          <a:off x="13961533" y="20430066"/>
          <a:ext cx="761999" cy="169334"/>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44</xdr:col>
      <xdr:colOff>194734</xdr:colOff>
      <xdr:row>101</xdr:row>
      <xdr:rowOff>67732</xdr:rowOff>
    </xdr:from>
    <xdr:to>
      <xdr:col>45</xdr:col>
      <xdr:colOff>287868</xdr:colOff>
      <xdr:row>101</xdr:row>
      <xdr:rowOff>186265</xdr:rowOff>
    </xdr:to>
    <xdr:sp macro="" textlink="">
      <xdr:nvSpPr>
        <xdr:cNvPr id="3681" name="Freeform 10707">
          <a:extLst>
            <a:ext uri="{FF2B5EF4-FFF2-40B4-BE49-F238E27FC236}">
              <a16:creationId xmlns:a16="http://schemas.microsoft.com/office/drawing/2014/main" id="{BEE9EEE9-CFEE-4E57-BF35-601134E9F64B}"/>
            </a:ext>
          </a:extLst>
        </xdr:cNvPr>
        <xdr:cNvSpPr>
          <a:spLocks/>
        </xdr:cNvSpPr>
      </xdr:nvSpPr>
      <xdr:spPr bwMode="auto">
        <a:xfrm>
          <a:off x="14723534" y="20446999"/>
          <a:ext cx="474134" cy="11853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xdr:col>
      <xdr:colOff>25401</xdr:colOff>
      <xdr:row>109</xdr:row>
      <xdr:rowOff>64347</xdr:rowOff>
    </xdr:from>
    <xdr:to>
      <xdr:col>2</xdr:col>
      <xdr:colOff>160867</xdr:colOff>
      <xdr:row>109</xdr:row>
      <xdr:rowOff>177800</xdr:rowOff>
    </xdr:to>
    <xdr:sp macro="" textlink="">
      <xdr:nvSpPr>
        <xdr:cNvPr id="3682" name="Freeform 10707">
          <a:extLst>
            <a:ext uri="{FF2B5EF4-FFF2-40B4-BE49-F238E27FC236}">
              <a16:creationId xmlns:a16="http://schemas.microsoft.com/office/drawing/2014/main" id="{69F09843-A36F-43D1-ACD0-565B0B108019}"/>
            </a:ext>
          </a:extLst>
        </xdr:cNvPr>
        <xdr:cNvSpPr>
          <a:spLocks/>
        </xdr:cNvSpPr>
      </xdr:nvSpPr>
      <xdr:spPr bwMode="auto">
        <a:xfrm>
          <a:off x="270934" y="22060747"/>
          <a:ext cx="431800" cy="11345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xdr:col>
      <xdr:colOff>106101</xdr:colOff>
      <xdr:row>119</xdr:row>
      <xdr:rowOff>96455</xdr:rowOff>
    </xdr:from>
    <xdr:to>
      <xdr:col>4</xdr:col>
      <xdr:colOff>169946</xdr:colOff>
      <xdr:row>120</xdr:row>
      <xdr:rowOff>132787</xdr:rowOff>
    </xdr:to>
    <xdr:cxnSp macro="">
      <xdr:nvCxnSpPr>
        <xdr:cNvPr id="3685" name="Elbow Connector 55">
          <a:extLst>
            <a:ext uri="{FF2B5EF4-FFF2-40B4-BE49-F238E27FC236}">
              <a16:creationId xmlns:a16="http://schemas.microsoft.com/office/drawing/2014/main" id="{A6FE2CCF-14D1-4D2F-AB80-5454719510C9}"/>
            </a:ext>
          </a:extLst>
        </xdr:cNvPr>
        <xdr:cNvCxnSpPr/>
      </xdr:nvCxnSpPr>
      <xdr:spPr>
        <a:xfrm rot="16200000" flipH="1">
          <a:off x="1200161" y="23984420"/>
          <a:ext cx="287117"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154329</xdr:colOff>
      <xdr:row>119</xdr:row>
      <xdr:rowOff>86810</xdr:rowOff>
    </xdr:from>
    <xdr:to>
      <xdr:col>6</xdr:col>
      <xdr:colOff>218174</xdr:colOff>
      <xdr:row>120</xdr:row>
      <xdr:rowOff>123142</xdr:rowOff>
    </xdr:to>
    <xdr:cxnSp macro="">
      <xdr:nvCxnSpPr>
        <xdr:cNvPr id="3686" name="Elbow Connector 55">
          <a:extLst>
            <a:ext uri="{FF2B5EF4-FFF2-40B4-BE49-F238E27FC236}">
              <a16:creationId xmlns:a16="http://schemas.microsoft.com/office/drawing/2014/main" id="{8FBDBBF1-D011-4190-9B5F-90F0C7CFE29C}"/>
            </a:ext>
          </a:extLst>
        </xdr:cNvPr>
        <xdr:cNvCxnSpPr/>
      </xdr:nvCxnSpPr>
      <xdr:spPr>
        <a:xfrm rot="16200000" flipH="1">
          <a:off x="1894642" y="23974775"/>
          <a:ext cx="287117"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163974</xdr:colOff>
      <xdr:row>119</xdr:row>
      <xdr:rowOff>106101</xdr:rowOff>
    </xdr:from>
    <xdr:to>
      <xdr:col>8</xdr:col>
      <xdr:colOff>227819</xdr:colOff>
      <xdr:row>120</xdr:row>
      <xdr:rowOff>142433</xdr:rowOff>
    </xdr:to>
    <xdr:cxnSp macro="">
      <xdr:nvCxnSpPr>
        <xdr:cNvPr id="3687" name="Elbow Connector 55">
          <a:extLst>
            <a:ext uri="{FF2B5EF4-FFF2-40B4-BE49-F238E27FC236}">
              <a16:creationId xmlns:a16="http://schemas.microsoft.com/office/drawing/2014/main" id="{D62EB035-77A6-4164-8C2E-1097F9774932}"/>
            </a:ext>
          </a:extLst>
        </xdr:cNvPr>
        <xdr:cNvCxnSpPr/>
      </xdr:nvCxnSpPr>
      <xdr:spPr>
        <a:xfrm rot="16200000" flipH="1">
          <a:off x="2569832" y="23994066"/>
          <a:ext cx="287117"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144683</xdr:colOff>
      <xdr:row>119</xdr:row>
      <xdr:rowOff>86810</xdr:rowOff>
    </xdr:from>
    <xdr:to>
      <xdr:col>10</xdr:col>
      <xdr:colOff>208528</xdr:colOff>
      <xdr:row>120</xdr:row>
      <xdr:rowOff>123142</xdr:rowOff>
    </xdr:to>
    <xdr:cxnSp macro="">
      <xdr:nvCxnSpPr>
        <xdr:cNvPr id="3688" name="Elbow Connector 55">
          <a:extLst>
            <a:ext uri="{FF2B5EF4-FFF2-40B4-BE49-F238E27FC236}">
              <a16:creationId xmlns:a16="http://schemas.microsoft.com/office/drawing/2014/main" id="{667AB8B6-7B22-4BC8-8EB7-BE7C10A266F5}"/>
            </a:ext>
          </a:extLst>
        </xdr:cNvPr>
        <xdr:cNvCxnSpPr/>
      </xdr:nvCxnSpPr>
      <xdr:spPr>
        <a:xfrm rot="16200000" flipH="1">
          <a:off x="3302895" y="23974775"/>
          <a:ext cx="287117"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115747</xdr:colOff>
      <xdr:row>119</xdr:row>
      <xdr:rowOff>86810</xdr:rowOff>
    </xdr:from>
    <xdr:to>
      <xdr:col>14</xdr:col>
      <xdr:colOff>191555</xdr:colOff>
      <xdr:row>120</xdr:row>
      <xdr:rowOff>137347</xdr:rowOff>
    </xdr:to>
    <xdr:cxnSp macro="">
      <xdr:nvCxnSpPr>
        <xdr:cNvPr id="3699" name="Elbow Connector 55">
          <a:extLst>
            <a:ext uri="{FF2B5EF4-FFF2-40B4-BE49-F238E27FC236}">
              <a16:creationId xmlns:a16="http://schemas.microsoft.com/office/drawing/2014/main" id="{DFFA2B93-F1A4-4837-BC51-B14311FBBE77}"/>
            </a:ext>
          </a:extLst>
        </xdr:cNvPr>
        <xdr:cNvCxnSpPr/>
      </xdr:nvCxnSpPr>
      <xdr:spPr>
        <a:xfrm rot="16200000" flipH="1">
          <a:off x="4594281" y="23975896"/>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135038</xdr:colOff>
      <xdr:row>119</xdr:row>
      <xdr:rowOff>77164</xdr:rowOff>
    </xdr:from>
    <xdr:to>
      <xdr:col>16</xdr:col>
      <xdr:colOff>210846</xdr:colOff>
      <xdr:row>120</xdr:row>
      <xdr:rowOff>127701</xdr:rowOff>
    </xdr:to>
    <xdr:cxnSp macro="">
      <xdr:nvCxnSpPr>
        <xdr:cNvPr id="3700" name="Elbow Connector 55">
          <a:extLst>
            <a:ext uri="{FF2B5EF4-FFF2-40B4-BE49-F238E27FC236}">
              <a16:creationId xmlns:a16="http://schemas.microsoft.com/office/drawing/2014/main" id="{FCDAB8B4-9E41-4DAF-84F2-4F7FE21B99EB}"/>
            </a:ext>
          </a:extLst>
        </xdr:cNvPr>
        <xdr:cNvCxnSpPr/>
      </xdr:nvCxnSpPr>
      <xdr:spPr>
        <a:xfrm rot="16200000" flipH="1">
          <a:off x="5259825" y="23966250"/>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115746</xdr:colOff>
      <xdr:row>119</xdr:row>
      <xdr:rowOff>86810</xdr:rowOff>
    </xdr:from>
    <xdr:to>
      <xdr:col>18</xdr:col>
      <xdr:colOff>191554</xdr:colOff>
      <xdr:row>120</xdr:row>
      <xdr:rowOff>137347</xdr:rowOff>
    </xdr:to>
    <xdr:cxnSp macro="">
      <xdr:nvCxnSpPr>
        <xdr:cNvPr id="3701" name="Elbow Connector 55">
          <a:extLst>
            <a:ext uri="{FF2B5EF4-FFF2-40B4-BE49-F238E27FC236}">
              <a16:creationId xmlns:a16="http://schemas.microsoft.com/office/drawing/2014/main" id="{6875A63E-E132-4FD9-99AD-F86766BFAF9D}"/>
            </a:ext>
          </a:extLst>
        </xdr:cNvPr>
        <xdr:cNvCxnSpPr/>
      </xdr:nvCxnSpPr>
      <xdr:spPr>
        <a:xfrm rot="16200000" flipH="1">
          <a:off x="5973597" y="23975896"/>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163975</xdr:colOff>
      <xdr:row>119</xdr:row>
      <xdr:rowOff>67520</xdr:rowOff>
    </xdr:from>
    <xdr:to>
      <xdr:col>20</xdr:col>
      <xdr:colOff>239783</xdr:colOff>
      <xdr:row>120</xdr:row>
      <xdr:rowOff>118057</xdr:rowOff>
    </xdr:to>
    <xdr:cxnSp macro="">
      <xdr:nvCxnSpPr>
        <xdr:cNvPr id="3706" name="Elbow Connector 55">
          <a:extLst>
            <a:ext uri="{FF2B5EF4-FFF2-40B4-BE49-F238E27FC236}">
              <a16:creationId xmlns:a16="http://schemas.microsoft.com/office/drawing/2014/main" id="{8BD11CAF-2628-47D9-8EF0-74F7A4ECE67A}"/>
            </a:ext>
          </a:extLst>
        </xdr:cNvPr>
        <xdr:cNvCxnSpPr/>
      </xdr:nvCxnSpPr>
      <xdr:spPr>
        <a:xfrm rot="16200000" flipH="1">
          <a:off x="6668079" y="23956606"/>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125392</xdr:colOff>
      <xdr:row>119</xdr:row>
      <xdr:rowOff>48228</xdr:rowOff>
    </xdr:from>
    <xdr:to>
      <xdr:col>26</xdr:col>
      <xdr:colOff>220643</xdr:colOff>
      <xdr:row>120</xdr:row>
      <xdr:rowOff>147366</xdr:rowOff>
    </xdr:to>
    <xdr:cxnSp macro="">
      <xdr:nvCxnSpPr>
        <xdr:cNvPr id="3641" name="Elbow Connector 55">
          <a:extLst>
            <a:ext uri="{FF2B5EF4-FFF2-40B4-BE49-F238E27FC236}">
              <a16:creationId xmlns:a16="http://schemas.microsoft.com/office/drawing/2014/main" id="{0FBE379E-5063-4712-90E4-82498D9D1FBC}"/>
            </a:ext>
          </a:extLst>
        </xdr:cNvPr>
        <xdr:cNvCxnSpPr/>
      </xdr:nvCxnSpPr>
      <xdr:spPr>
        <a:xfrm rot="16200000" flipH="1">
          <a:off x="8553676" y="23951893"/>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144683</xdr:colOff>
      <xdr:row>119</xdr:row>
      <xdr:rowOff>67519</xdr:rowOff>
    </xdr:from>
    <xdr:to>
      <xdr:col>28</xdr:col>
      <xdr:colOff>239934</xdr:colOff>
      <xdr:row>120</xdr:row>
      <xdr:rowOff>166657</xdr:rowOff>
    </xdr:to>
    <xdr:cxnSp macro="">
      <xdr:nvCxnSpPr>
        <xdr:cNvPr id="3690" name="Elbow Connector 55">
          <a:extLst>
            <a:ext uri="{FF2B5EF4-FFF2-40B4-BE49-F238E27FC236}">
              <a16:creationId xmlns:a16="http://schemas.microsoft.com/office/drawing/2014/main" id="{8132B368-240A-4E82-A1B1-AD04F19860A2}"/>
            </a:ext>
          </a:extLst>
        </xdr:cNvPr>
        <xdr:cNvCxnSpPr/>
      </xdr:nvCxnSpPr>
      <xdr:spPr>
        <a:xfrm rot="16200000" flipH="1">
          <a:off x="9238512" y="23971184"/>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154330</xdr:colOff>
      <xdr:row>119</xdr:row>
      <xdr:rowOff>67519</xdr:rowOff>
    </xdr:from>
    <xdr:to>
      <xdr:col>30</xdr:col>
      <xdr:colOff>249581</xdr:colOff>
      <xdr:row>120</xdr:row>
      <xdr:rowOff>166657</xdr:rowOff>
    </xdr:to>
    <xdr:cxnSp macro="">
      <xdr:nvCxnSpPr>
        <xdr:cNvPr id="3691" name="Elbow Connector 55">
          <a:extLst>
            <a:ext uri="{FF2B5EF4-FFF2-40B4-BE49-F238E27FC236}">
              <a16:creationId xmlns:a16="http://schemas.microsoft.com/office/drawing/2014/main" id="{6B54C896-9444-47B5-A3E2-0BFD84EC969F}"/>
            </a:ext>
          </a:extLst>
        </xdr:cNvPr>
        <xdr:cNvCxnSpPr/>
      </xdr:nvCxnSpPr>
      <xdr:spPr>
        <a:xfrm rot="16200000" flipH="1">
          <a:off x="9894412" y="23971184"/>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115747</xdr:colOff>
      <xdr:row>119</xdr:row>
      <xdr:rowOff>77165</xdr:rowOff>
    </xdr:from>
    <xdr:to>
      <xdr:col>34</xdr:col>
      <xdr:colOff>210998</xdr:colOff>
      <xdr:row>120</xdr:row>
      <xdr:rowOff>176303</xdr:rowOff>
    </xdr:to>
    <xdr:cxnSp macro="">
      <xdr:nvCxnSpPr>
        <xdr:cNvPr id="3692" name="Elbow Connector 55">
          <a:extLst>
            <a:ext uri="{FF2B5EF4-FFF2-40B4-BE49-F238E27FC236}">
              <a16:creationId xmlns:a16="http://schemas.microsoft.com/office/drawing/2014/main" id="{1DD0ABAE-07DA-49F5-9592-B3393745EA82}"/>
            </a:ext>
          </a:extLst>
        </xdr:cNvPr>
        <xdr:cNvCxnSpPr/>
      </xdr:nvCxnSpPr>
      <xdr:spPr>
        <a:xfrm rot="16200000" flipH="1">
          <a:off x="11167626" y="23980830"/>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202557</xdr:colOff>
      <xdr:row>119</xdr:row>
      <xdr:rowOff>67519</xdr:rowOff>
    </xdr:from>
    <xdr:to>
      <xdr:col>36</xdr:col>
      <xdr:colOff>297808</xdr:colOff>
      <xdr:row>120</xdr:row>
      <xdr:rowOff>166657</xdr:rowOff>
    </xdr:to>
    <xdr:cxnSp macro="">
      <xdr:nvCxnSpPr>
        <xdr:cNvPr id="3693" name="Elbow Connector 55">
          <a:extLst>
            <a:ext uri="{FF2B5EF4-FFF2-40B4-BE49-F238E27FC236}">
              <a16:creationId xmlns:a16="http://schemas.microsoft.com/office/drawing/2014/main" id="{A4D9D136-324B-4BBA-A3CB-18512057C8CD}"/>
            </a:ext>
          </a:extLst>
        </xdr:cNvPr>
        <xdr:cNvCxnSpPr/>
      </xdr:nvCxnSpPr>
      <xdr:spPr>
        <a:xfrm rot="16200000" flipH="1">
          <a:off x="11900689" y="23971184"/>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163974</xdr:colOff>
      <xdr:row>119</xdr:row>
      <xdr:rowOff>67519</xdr:rowOff>
    </xdr:from>
    <xdr:to>
      <xdr:col>38</xdr:col>
      <xdr:colOff>259225</xdr:colOff>
      <xdr:row>120</xdr:row>
      <xdr:rowOff>166657</xdr:rowOff>
    </xdr:to>
    <xdr:cxnSp macro="">
      <xdr:nvCxnSpPr>
        <xdr:cNvPr id="3694" name="Elbow Connector 55">
          <a:extLst>
            <a:ext uri="{FF2B5EF4-FFF2-40B4-BE49-F238E27FC236}">
              <a16:creationId xmlns:a16="http://schemas.microsoft.com/office/drawing/2014/main" id="{FB1B4257-2269-4798-89BC-66F82FF4094E}"/>
            </a:ext>
          </a:extLst>
        </xdr:cNvPr>
        <xdr:cNvCxnSpPr/>
      </xdr:nvCxnSpPr>
      <xdr:spPr>
        <a:xfrm rot="16200000" flipH="1">
          <a:off x="12546942" y="23971184"/>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86810</xdr:colOff>
      <xdr:row>100</xdr:row>
      <xdr:rowOff>144683</xdr:rowOff>
    </xdr:from>
    <xdr:to>
      <xdr:col>30</xdr:col>
      <xdr:colOff>228358</xdr:colOff>
      <xdr:row>101</xdr:row>
      <xdr:rowOff>124190</xdr:rowOff>
    </xdr:to>
    <xdr:sp macro="" textlink="">
      <xdr:nvSpPr>
        <xdr:cNvPr id="3695" name="6-Point Star 717">
          <a:extLst>
            <a:ext uri="{FF2B5EF4-FFF2-40B4-BE49-F238E27FC236}">
              <a16:creationId xmlns:a16="http://schemas.microsoft.com/office/drawing/2014/main" id="{EBD46CF7-7EAE-4FF0-B30A-E8DF3945EDD3}"/>
            </a:ext>
          </a:extLst>
        </xdr:cNvPr>
        <xdr:cNvSpPr/>
      </xdr:nvSpPr>
      <xdr:spPr>
        <a:xfrm>
          <a:off x="9954228" y="20139949"/>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86809</xdr:colOff>
      <xdr:row>100</xdr:row>
      <xdr:rowOff>135038</xdr:rowOff>
    </xdr:from>
    <xdr:to>
      <xdr:col>32</xdr:col>
      <xdr:colOff>250784</xdr:colOff>
      <xdr:row>101</xdr:row>
      <xdr:rowOff>96456</xdr:rowOff>
    </xdr:to>
    <xdr:sp macro="" textlink="">
      <xdr:nvSpPr>
        <xdr:cNvPr id="3696" name="6-Point Star 717">
          <a:extLst>
            <a:ext uri="{FF2B5EF4-FFF2-40B4-BE49-F238E27FC236}">
              <a16:creationId xmlns:a16="http://schemas.microsoft.com/office/drawing/2014/main" id="{FFFF9068-A33F-4489-A70D-BD3CB17BBFF7}"/>
            </a:ext>
          </a:extLst>
        </xdr:cNvPr>
        <xdr:cNvSpPr/>
      </xdr:nvSpPr>
      <xdr:spPr>
        <a:xfrm>
          <a:off x="10619771" y="20130304"/>
          <a:ext cx="163975" cy="15432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96456</xdr:colOff>
      <xdr:row>100</xdr:row>
      <xdr:rowOff>144684</xdr:rowOff>
    </xdr:from>
    <xdr:to>
      <xdr:col>34</xdr:col>
      <xdr:colOff>238004</xdr:colOff>
      <xdr:row>101</xdr:row>
      <xdr:rowOff>124191</xdr:rowOff>
    </xdr:to>
    <xdr:sp macro="" textlink="">
      <xdr:nvSpPr>
        <xdr:cNvPr id="3697" name="6-Point Star 717">
          <a:extLst>
            <a:ext uri="{FF2B5EF4-FFF2-40B4-BE49-F238E27FC236}">
              <a16:creationId xmlns:a16="http://schemas.microsoft.com/office/drawing/2014/main" id="{589413BD-BAC2-4E60-9EB7-B51407082A8E}"/>
            </a:ext>
          </a:extLst>
        </xdr:cNvPr>
        <xdr:cNvSpPr/>
      </xdr:nvSpPr>
      <xdr:spPr>
        <a:xfrm>
          <a:off x="11275671" y="20139950"/>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144684</xdr:colOff>
      <xdr:row>119</xdr:row>
      <xdr:rowOff>96455</xdr:rowOff>
    </xdr:from>
    <xdr:to>
      <xdr:col>42</xdr:col>
      <xdr:colOff>220492</xdr:colOff>
      <xdr:row>120</xdr:row>
      <xdr:rowOff>146992</xdr:rowOff>
    </xdr:to>
    <xdr:cxnSp macro="">
      <xdr:nvCxnSpPr>
        <xdr:cNvPr id="3698" name="Elbow Connector 55">
          <a:extLst>
            <a:ext uri="{FF2B5EF4-FFF2-40B4-BE49-F238E27FC236}">
              <a16:creationId xmlns:a16="http://schemas.microsoft.com/office/drawing/2014/main" id="{602C3632-64E9-48BE-B7A0-F2E22DE00E1D}"/>
            </a:ext>
          </a:extLst>
        </xdr:cNvPr>
        <xdr:cNvCxnSpPr/>
      </xdr:nvCxnSpPr>
      <xdr:spPr>
        <a:xfrm rot="16200000" flipH="1">
          <a:off x="13834737" y="23985541"/>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135038</xdr:colOff>
      <xdr:row>119</xdr:row>
      <xdr:rowOff>96455</xdr:rowOff>
    </xdr:from>
    <xdr:to>
      <xdr:col>44</xdr:col>
      <xdr:colOff>210846</xdr:colOff>
      <xdr:row>120</xdr:row>
      <xdr:rowOff>146992</xdr:rowOff>
    </xdr:to>
    <xdr:cxnSp macro="">
      <xdr:nvCxnSpPr>
        <xdr:cNvPr id="3702" name="Elbow Connector 55">
          <a:extLst>
            <a:ext uri="{FF2B5EF4-FFF2-40B4-BE49-F238E27FC236}">
              <a16:creationId xmlns:a16="http://schemas.microsoft.com/office/drawing/2014/main" id="{1C904400-F722-422E-A7D9-495F680E3B55}"/>
            </a:ext>
          </a:extLst>
        </xdr:cNvPr>
        <xdr:cNvCxnSpPr/>
      </xdr:nvCxnSpPr>
      <xdr:spPr>
        <a:xfrm rot="16200000" flipH="1">
          <a:off x="14587091" y="23985541"/>
          <a:ext cx="301322" cy="75808"/>
        </a:xfrm>
        <a:prstGeom prst="bentConnector3">
          <a:avLst>
            <a:gd name="adj1" fmla="val 4039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135038</xdr:colOff>
      <xdr:row>127</xdr:row>
      <xdr:rowOff>77164</xdr:rowOff>
    </xdr:from>
    <xdr:to>
      <xdr:col>2</xdr:col>
      <xdr:colOff>210846</xdr:colOff>
      <xdr:row>128</xdr:row>
      <xdr:rowOff>127702</xdr:rowOff>
    </xdr:to>
    <xdr:cxnSp macro="">
      <xdr:nvCxnSpPr>
        <xdr:cNvPr id="3704" name="Elbow Connector 55">
          <a:extLst>
            <a:ext uri="{FF2B5EF4-FFF2-40B4-BE49-F238E27FC236}">
              <a16:creationId xmlns:a16="http://schemas.microsoft.com/office/drawing/2014/main" id="{45B81A0B-6EC9-4072-9CFD-1BF4189286CE}"/>
            </a:ext>
          </a:extLst>
        </xdr:cNvPr>
        <xdr:cNvCxnSpPr/>
      </xdr:nvCxnSpPr>
      <xdr:spPr>
        <a:xfrm rot="16200000" flipH="1">
          <a:off x="562433" y="25567415"/>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125392</xdr:colOff>
      <xdr:row>127</xdr:row>
      <xdr:rowOff>86810</xdr:rowOff>
    </xdr:from>
    <xdr:to>
      <xdr:col>4</xdr:col>
      <xdr:colOff>201200</xdr:colOff>
      <xdr:row>128</xdr:row>
      <xdr:rowOff>137348</xdr:rowOff>
    </xdr:to>
    <xdr:cxnSp macro="">
      <xdr:nvCxnSpPr>
        <xdr:cNvPr id="3705" name="Elbow Connector 55">
          <a:extLst>
            <a:ext uri="{FF2B5EF4-FFF2-40B4-BE49-F238E27FC236}">
              <a16:creationId xmlns:a16="http://schemas.microsoft.com/office/drawing/2014/main" id="{7EEF372C-46BA-46A8-BF3C-23135DC332D9}"/>
            </a:ext>
          </a:extLst>
        </xdr:cNvPr>
        <xdr:cNvCxnSpPr/>
      </xdr:nvCxnSpPr>
      <xdr:spPr>
        <a:xfrm rot="16200000" flipH="1">
          <a:off x="1218331" y="25577061"/>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135038</xdr:colOff>
      <xdr:row>127</xdr:row>
      <xdr:rowOff>77165</xdr:rowOff>
    </xdr:from>
    <xdr:to>
      <xdr:col>6</xdr:col>
      <xdr:colOff>210846</xdr:colOff>
      <xdr:row>128</xdr:row>
      <xdr:rowOff>127703</xdr:rowOff>
    </xdr:to>
    <xdr:cxnSp macro="">
      <xdr:nvCxnSpPr>
        <xdr:cNvPr id="3707" name="Elbow Connector 55">
          <a:extLst>
            <a:ext uri="{FF2B5EF4-FFF2-40B4-BE49-F238E27FC236}">
              <a16:creationId xmlns:a16="http://schemas.microsoft.com/office/drawing/2014/main" id="{7C9B35F1-3A4F-48C8-9177-0C4BACD78A25}"/>
            </a:ext>
          </a:extLst>
        </xdr:cNvPr>
        <xdr:cNvCxnSpPr/>
      </xdr:nvCxnSpPr>
      <xdr:spPr>
        <a:xfrm rot="16200000" flipH="1">
          <a:off x="1874230" y="25567416"/>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144685</xdr:colOff>
      <xdr:row>103</xdr:row>
      <xdr:rowOff>77164</xdr:rowOff>
    </xdr:from>
    <xdr:to>
      <xdr:col>6</xdr:col>
      <xdr:colOff>208529</xdr:colOff>
      <xdr:row>104</xdr:row>
      <xdr:rowOff>113496</xdr:rowOff>
    </xdr:to>
    <xdr:cxnSp macro="">
      <xdr:nvCxnSpPr>
        <xdr:cNvPr id="3703" name="Elbow Connector 55">
          <a:extLst>
            <a:ext uri="{FF2B5EF4-FFF2-40B4-BE49-F238E27FC236}">
              <a16:creationId xmlns:a16="http://schemas.microsoft.com/office/drawing/2014/main" id="{76505B43-DB64-4872-9865-1DDAAB56B4DD}"/>
            </a:ext>
          </a:extLst>
        </xdr:cNvPr>
        <xdr:cNvCxnSpPr/>
      </xdr:nvCxnSpPr>
      <xdr:spPr>
        <a:xfrm rot="16200000" flipH="1">
          <a:off x="1884997" y="20762801"/>
          <a:ext cx="287117" cy="6384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135039</xdr:colOff>
      <xdr:row>103</xdr:row>
      <xdr:rowOff>77165</xdr:rowOff>
    </xdr:from>
    <xdr:to>
      <xdr:col>2</xdr:col>
      <xdr:colOff>198883</xdr:colOff>
      <xdr:row>104</xdr:row>
      <xdr:rowOff>113497</xdr:rowOff>
    </xdr:to>
    <xdr:cxnSp macro="">
      <xdr:nvCxnSpPr>
        <xdr:cNvPr id="3708" name="Elbow Connector 55">
          <a:extLst>
            <a:ext uri="{FF2B5EF4-FFF2-40B4-BE49-F238E27FC236}">
              <a16:creationId xmlns:a16="http://schemas.microsoft.com/office/drawing/2014/main" id="{D6C16F94-D8AA-4F73-80E0-5F473588C1A5}"/>
            </a:ext>
          </a:extLst>
        </xdr:cNvPr>
        <xdr:cNvCxnSpPr/>
      </xdr:nvCxnSpPr>
      <xdr:spPr>
        <a:xfrm rot="16200000" flipH="1">
          <a:off x="563554" y="20762802"/>
          <a:ext cx="287117" cy="6384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144685</xdr:colOff>
      <xdr:row>103</xdr:row>
      <xdr:rowOff>86811</xdr:rowOff>
    </xdr:from>
    <xdr:to>
      <xdr:col>4</xdr:col>
      <xdr:colOff>208529</xdr:colOff>
      <xdr:row>104</xdr:row>
      <xdr:rowOff>123143</xdr:rowOff>
    </xdr:to>
    <xdr:cxnSp macro="">
      <xdr:nvCxnSpPr>
        <xdr:cNvPr id="3709" name="Elbow Connector 55">
          <a:extLst>
            <a:ext uri="{FF2B5EF4-FFF2-40B4-BE49-F238E27FC236}">
              <a16:creationId xmlns:a16="http://schemas.microsoft.com/office/drawing/2014/main" id="{4E84E438-4292-4F70-85B5-BDE7F5E5000F}"/>
            </a:ext>
          </a:extLst>
        </xdr:cNvPr>
        <xdr:cNvCxnSpPr/>
      </xdr:nvCxnSpPr>
      <xdr:spPr>
        <a:xfrm rot="16200000" flipH="1">
          <a:off x="1238744" y="20772448"/>
          <a:ext cx="287117" cy="6384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163975</xdr:colOff>
      <xdr:row>95</xdr:row>
      <xdr:rowOff>67520</xdr:rowOff>
    </xdr:from>
    <xdr:to>
      <xdr:col>40</xdr:col>
      <xdr:colOff>259226</xdr:colOff>
      <xdr:row>96</xdr:row>
      <xdr:rowOff>160675</xdr:rowOff>
    </xdr:to>
    <xdr:cxnSp macro="">
      <xdr:nvCxnSpPr>
        <xdr:cNvPr id="3711" name="Elbow Connector 55">
          <a:extLst>
            <a:ext uri="{FF2B5EF4-FFF2-40B4-BE49-F238E27FC236}">
              <a16:creationId xmlns:a16="http://schemas.microsoft.com/office/drawing/2014/main" id="{453C2842-8285-4F58-8E3A-3B400F091695}"/>
            </a:ext>
          </a:extLst>
        </xdr:cNvPr>
        <xdr:cNvCxnSpPr/>
      </xdr:nvCxnSpPr>
      <xdr:spPr>
        <a:xfrm rot="16200000" flipH="1">
          <a:off x="13196188" y="19164699"/>
          <a:ext cx="343940"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135039</xdr:colOff>
      <xdr:row>95</xdr:row>
      <xdr:rowOff>48229</xdr:rowOff>
    </xdr:from>
    <xdr:to>
      <xdr:col>42</xdr:col>
      <xdr:colOff>230290</xdr:colOff>
      <xdr:row>96</xdr:row>
      <xdr:rowOff>141384</xdr:rowOff>
    </xdr:to>
    <xdr:cxnSp macro="">
      <xdr:nvCxnSpPr>
        <xdr:cNvPr id="3712" name="Elbow Connector 55">
          <a:extLst>
            <a:ext uri="{FF2B5EF4-FFF2-40B4-BE49-F238E27FC236}">
              <a16:creationId xmlns:a16="http://schemas.microsoft.com/office/drawing/2014/main" id="{046B6B43-42D0-4825-926B-C574D6F70160}"/>
            </a:ext>
          </a:extLst>
        </xdr:cNvPr>
        <xdr:cNvCxnSpPr/>
      </xdr:nvCxnSpPr>
      <xdr:spPr>
        <a:xfrm rot="16200000" flipH="1">
          <a:off x="13813505" y="19145408"/>
          <a:ext cx="343940"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144682</xdr:colOff>
      <xdr:row>23</xdr:row>
      <xdr:rowOff>67519</xdr:rowOff>
    </xdr:from>
    <xdr:to>
      <xdr:col>20</xdr:col>
      <xdr:colOff>231496</xdr:colOff>
      <xdr:row>24</xdr:row>
      <xdr:rowOff>163978</xdr:rowOff>
    </xdr:to>
    <xdr:cxnSp macro="">
      <xdr:nvCxnSpPr>
        <xdr:cNvPr id="3713" name="Elbow Connector 55">
          <a:extLst>
            <a:ext uri="{FF2B5EF4-FFF2-40B4-BE49-F238E27FC236}">
              <a16:creationId xmlns:a16="http://schemas.microsoft.com/office/drawing/2014/main" id="{3A9C1BB9-ED39-4B18-B967-BB91AB41079B}"/>
            </a:ext>
          </a:extLst>
        </xdr:cNvPr>
        <xdr:cNvCxnSpPr/>
      </xdr:nvCxnSpPr>
      <xdr:spPr>
        <a:xfrm rot="16200000" flipH="1">
          <a:off x="6631328" y="4760088"/>
          <a:ext cx="347244" cy="8681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163975</xdr:colOff>
      <xdr:row>111</xdr:row>
      <xdr:rowOff>57874</xdr:rowOff>
    </xdr:from>
    <xdr:to>
      <xdr:col>20</xdr:col>
      <xdr:colOff>259226</xdr:colOff>
      <xdr:row>112</xdr:row>
      <xdr:rowOff>157012</xdr:rowOff>
    </xdr:to>
    <xdr:cxnSp macro="">
      <xdr:nvCxnSpPr>
        <xdr:cNvPr id="3710" name="Elbow Connector 55">
          <a:extLst>
            <a:ext uri="{FF2B5EF4-FFF2-40B4-BE49-F238E27FC236}">
              <a16:creationId xmlns:a16="http://schemas.microsoft.com/office/drawing/2014/main" id="{B1AA629D-D802-4C93-987D-651DA3CEED47}"/>
            </a:ext>
          </a:extLst>
        </xdr:cNvPr>
        <xdr:cNvCxnSpPr/>
      </xdr:nvCxnSpPr>
      <xdr:spPr>
        <a:xfrm rot="16200000" flipH="1">
          <a:off x="6653501" y="22360374"/>
          <a:ext cx="34992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125393</xdr:colOff>
      <xdr:row>103</xdr:row>
      <xdr:rowOff>67520</xdr:rowOff>
    </xdr:from>
    <xdr:to>
      <xdr:col>32</xdr:col>
      <xdr:colOff>220644</xdr:colOff>
      <xdr:row>104</xdr:row>
      <xdr:rowOff>166657</xdr:rowOff>
    </xdr:to>
    <xdr:cxnSp macro="">
      <xdr:nvCxnSpPr>
        <xdr:cNvPr id="3714" name="Elbow Connector 55">
          <a:extLst>
            <a:ext uri="{FF2B5EF4-FFF2-40B4-BE49-F238E27FC236}">
              <a16:creationId xmlns:a16="http://schemas.microsoft.com/office/drawing/2014/main" id="{AED09FB9-927F-4640-B88A-C5664A93DD77}"/>
            </a:ext>
          </a:extLst>
        </xdr:cNvPr>
        <xdr:cNvCxnSpPr/>
      </xdr:nvCxnSpPr>
      <xdr:spPr>
        <a:xfrm rot="16200000" flipH="1">
          <a:off x="10531020" y="20768855"/>
          <a:ext cx="34992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154331</xdr:colOff>
      <xdr:row>103</xdr:row>
      <xdr:rowOff>57875</xdr:rowOff>
    </xdr:from>
    <xdr:to>
      <xdr:col>34</xdr:col>
      <xdr:colOff>249582</xdr:colOff>
      <xdr:row>104</xdr:row>
      <xdr:rowOff>157012</xdr:rowOff>
    </xdr:to>
    <xdr:cxnSp macro="">
      <xdr:nvCxnSpPr>
        <xdr:cNvPr id="3715" name="Elbow Connector 55">
          <a:extLst>
            <a:ext uri="{FF2B5EF4-FFF2-40B4-BE49-F238E27FC236}">
              <a16:creationId xmlns:a16="http://schemas.microsoft.com/office/drawing/2014/main" id="{C8E945BE-A4C2-4802-9D44-D66794D58A17}"/>
            </a:ext>
          </a:extLst>
        </xdr:cNvPr>
        <xdr:cNvCxnSpPr/>
      </xdr:nvCxnSpPr>
      <xdr:spPr>
        <a:xfrm rot="16200000" flipH="1">
          <a:off x="11206211" y="20759210"/>
          <a:ext cx="34992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125392</xdr:colOff>
      <xdr:row>47</xdr:row>
      <xdr:rowOff>77165</xdr:rowOff>
    </xdr:from>
    <xdr:to>
      <xdr:col>10</xdr:col>
      <xdr:colOff>220643</xdr:colOff>
      <xdr:row>48</xdr:row>
      <xdr:rowOff>168273</xdr:rowOff>
    </xdr:to>
    <xdr:cxnSp macro="">
      <xdr:nvCxnSpPr>
        <xdr:cNvPr id="3716" name="Elbow Connector 55">
          <a:extLst>
            <a:ext uri="{FF2B5EF4-FFF2-40B4-BE49-F238E27FC236}">
              <a16:creationId xmlns:a16="http://schemas.microsoft.com/office/drawing/2014/main" id="{9658E393-577C-4F0F-9FE0-D7E034EB6191}"/>
            </a:ext>
          </a:extLst>
        </xdr:cNvPr>
        <xdr:cNvCxnSpPr/>
      </xdr:nvCxnSpPr>
      <xdr:spPr>
        <a:xfrm rot="16200000" flipH="1">
          <a:off x="3271919" y="9566334"/>
          <a:ext cx="34189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125392</xdr:colOff>
      <xdr:row>47</xdr:row>
      <xdr:rowOff>67519</xdr:rowOff>
    </xdr:from>
    <xdr:to>
      <xdr:col>12</xdr:col>
      <xdr:colOff>220643</xdr:colOff>
      <xdr:row>48</xdr:row>
      <xdr:rowOff>158627</xdr:rowOff>
    </xdr:to>
    <xdr:cxnSp macro="">
      <xdr:nvCxnSpPr>
        <xdr:cNvPr id="3717" name="Elbow Connector 55">
          <a:extLst>
            <a:ext uri="{FF2B5EF4-FFF2-40B4-BE49-F238E27FC236}">
              <a16:creationId xmlns:a16="http://schemas.microsoft.com/office/drawing/2014/main" id="{802D91F6-A90F-4810-8912-1A6B8739CF69}"/>
            </a:ext>
          </a:extLst>
        </xdr:cNvPr>
        <xdr:cNvCxnSpPr/>
      </xdr:nvCxnSpPr>
      <xdr:spPr>
        <a:xfrm rot="16200000" flipH="1">
          <a:off x="3947109" y="9556688"/>
          <a:ext cx="34189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135038</xdr:colOff>
      <xdr:row>47</xdr:row>
      <xdr:rowOff>96456</xdr:rowOff>
    </xdr:from>
    <xdr:to>
      <xdr:col>14</xdr:col>
      <xdr:colOff>230289</xdr:colOff>
      <xdr:row>48</xdr:row>
      <xdr:rowOff>187564</xdr:rowOff>
    </xdr:to>
    <xdr:cxnSp macro="">
      <xdr:nvCxnSpPr>
        <xdr:cNvPr id="3718" name="Elbow Connector 55">
          <a:extLst>
            <a:ext uri="{FF2B5EF4-FFF2-40B4-BE49-F238E27FC236}">
              <a16:creationId xmlns:a16="http://schemas.microsoft.com/office/drawing/2014/main" id="{9AA48D2E-0933-48C6-A1A5-02EEABAA18FC}"/>
            </a:ext>
          </a:extLst>
        </xdr:cNvPr>
        <xdr:cNvCxnSpPr/>
      </xdr:nvCxnSpPr>
      <xdr:spPr>
        <a:xfrm rot="16200000" flipH="1">
          <a:off x="4603008" y="9585625"/>
          <a:ext cx="34189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104172</xdr:colOff>
      <xdr:row>100</xdr:row>
      <xdr:rowOff>152400</xdr:rowOff>
    </xdr:from>
    <xdr:to>
      <xdr:col>36</xdr:col>
      <xdr:colOff>245720</xdr:colOff>
      <xdr:row>101</xdr:row>
      <xdr:rowOff>131907</xdr:rowOff>
    </xdr:to>
    <xdr:sp macro="" textlink="">
      <xdr:nvSpPr>
        <xdr:cNvPr id="3719" name="6-Point Star 717">
          <a:extLst>
            <a:ext uri="{FF2B5EF4-FFF2-40B4-BE49-F238E27FC236}">
              <a16:creationId xmlns:a16="http://schemas.microsoft.com/office/drawing/2014/main" id="{487E36C5-6413-4195-9ABB-D2D74F64BAA0}"/>
            </a:ext>
          </a:extLst>
        </xdr:cNvPr>
        <xdr:cNvSpPr/>
      </xdr:nvSpPr>
      <xdr:spPr>
        <a:xfrm>
          <a:off x="11929640" y="20147666"/>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38</xdr:col>
      <xdr:colOff>82952</xdr:colOff>
      <xdr:row>100</xdr:row>
      <xdr:rowOff>150472</xdr:rowOff>
    </xdr:from>
    <xdr:to>
      <xdr:col>38</xdr:col>
      <xdr:colOff>224500</xdr:colOff>
      <xdr:row>101</xdr:row>
      <xdr:rowOff>129979</xdr:rowOff>
    </xdr:to>
    <xdr:sp macro="" textlink="">
      <xdr:nvSpPr>
        <xdr:cNvPr id="3720" name="6-Point Star 717">
          <a:extLst>
            <a:ext uri="{FF2B5EF4-FFF2-40B4-BE49-F238E27FC236}">
              <a16:creationId xmlns:a16="http://schemas.microsoft.com/office/drawing/2014/main" id="{EB8BBCAE-377C-4A98-84AB-D01569E7D4F7}"/>
            </a:ext>
          </a:extLst>
        </xdr:cNvPr>
        <xdr:cNvSpPr/>
      </xdr:nvSpPr>
      <xdr:spPr>
        <a:xfrm>
          <a:off x="12593256" y="20145738"/>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100314</xdr:colOff>
      <xdr:row>100</xdr:row>
      <xdr:rowOff>167833</xdr:rowOff>
    </xdr:from>
    <xdr:to>
      <xdr:col>42</xdr:col>
      <xdr:colOff>241862</xdr:colOff>
      <xdr:row>101</xdr:row>
      <xdr:rowOff>147340</xdr:rowOff>
    </xdr:to>
    <xdr:sp macro="" textlink="">
      <xdr:nvSpPr>
        <xdr:cNvPr id="3721" name="6-Point Star 717">
          <a:extLst>
            <a:ext uri="{FF2B5EF4-FFF2-40B4-BE49-F238E27FC236}">
              <a16:creationId xmlns:a16="http://schemas.microsoft.com/office/drawing/2014/main" id="{5AED3074-D29C-44E3-9AB6-6F12496B4774}"/>
            </a:ext>
          </a:extLst>
        </xdr:cNvPr>
        <xdr:cNvSpPr/>
      </xdr:nvSpPr>
      <xdr:spPr>
        <a:xfrm>
          <a:off x="13903124" y="20163099"/>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88739</xdr:colOff>
      <xdr:row>100</xdr:row>
      <xdr:rowOff>146613</xdr:rowOff>
    </xdr:from>
    <xdr:to>
      <xdr:col>44</xdr:col>
      <xdr:colOff>230287</xdr:colOff>
      <xdr:row>101</xdr:row>
      <xdr:rowOff>126120</xdr:rowOff>
    </xdr:to>
    <xdr:sp macro="" textlink="">
      <xdr:nvSpPr>
        <xdr:cNvPr id="3722" name="6-Point Star 717">
          <a:extLst>
            <a:ext uri="{FF2B5EF4-FFF2-40B4-BE49-F238E27FC236}">
              <a16:creationId xmlns:a16="http://schemas.microsoft.com/office/drawing/2014/main" id="{263400BA-0287-441E-AFDA-27F3ACAE3333}"/>
            </a:ext>
          </a:extLst>
        </xdr:cNvPr>
        <xdr:cNvSpPr/>
      </xdr:nvSpPr>
      <xdr:spPr>
        <a:xfrm>
          <a:off x="14653549" y="20141879"/>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xdr:col>
      <xdr:colOff>77164</xdr:colOff>
      <xdr:row>108</xdr:row>
      <xdr:rowOff>192911</xdr:rowOff>
    </xdr:from>
    <xdr:to>
      <xdr:col>2</xdr:col>
      <xdr:colOff>218712</xdr:colOff>
      <xdr:row>109</xdr:row>
      <xdr:rowOff>172417</xdr:rowOff>
    </xdr:to>
    <xdr:sp macro="" textlink="">
      <xdr:nvSpPr>
        <xdr:cNvPr id="3723" name="6-Point Star 717">
          <a:extLst>
            <a:ext uri="{FF2B5EF4-FFF2-40B4-BE49-F238E27FC236}">
              <a16:creationId xmlns:a16="http://schemas.microsoft.com/office/drawing/2014/main" id="{0CF458FC-0058-4E13-8DF6-947595E66AAF}"/>
            </a:ext>
          </a:extLst>
        </xdr:cNvPr>
        <xdr:cNvSpPr/>
      </xdr:nvSpPr>
      <xdr:spPr>
        <a:xfrm>
          <a:off x="617316" y="21789341"/>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115747</xdr:colOff>
      <xdr:row>47</xdr:row>
      <xdr:rowOff>57874</xdr:rowOff>
    </xdr:from>
    <xdr:to>
      <xdr:col>22</xdr:col>
      <xdr:colOff>210998</xdr:colOff>
      <xdr:row>48</xdr:row>
      <xdr:rowOff>155534</xdr:rowOff>
    </xdr:to>
    <xdr:cxnSp macro="">
      <xdr:nvCxnSpPr>
        <xdr:cNvPr id="3724" name="Elbow Connector 55">
          <a:extLst>
            <a:ext uri="{FF2B5EF4-FFF2-40B4-BE49-F238E27FC236}">
              <a16:creationId xmlns:a16="http://schemas.microsoft.com/office/drawing/2014/main" id="{8FBAAB3D-1B7A-480B-9167-2439DDBA1398}"/>
            </a:ext>
          </a:extLst>
        </xdr:cNvPr>
        <xdr:cNvCxnSpPr/>
      </xdr:nvCxnSpPr>
      <xdr:spPr>
        <a:xfrm rot="16200000" flipH="1">
          <a:off x="7252264" y="9550319"/>
          <a:ext cx="34844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115747</xdr:colOff>
      <xdr:row>47</xdr:row>
      <xdr:rowOff>67519</xdr:rowOff>
    </xdr:from>
    <xdr:to>
      <xdr:col>16</xdr:col>
      <xdr:colOff>210998</xdr:colOff>
      <xdr:row>48</xdr:row>
      <xdr:rowOff>165179</xdr:rowOff>
    </xdr:to>
    <xdr:cxnSp macro="">
      <xdr:nvCxnSpPr>
        <xdr:cNvPr id="3725" name="Elbow Connector 55">
          <a:extLst>
            <a:ext uri="{FF2B5EF4-FFF2-40B4-BE49-F238E27FC236}">
              <a16:creationId xmlns:a16="http://schemas.microsoft.com/office/drawing/2014/main" id="{D6608D52-B401-4566-8E55-BEA208DE7E38}"/>
            </a:ext>
          </a:extLst>
        </xdr:cNvPr>
        <xdr:cNvCxnSpPr/>
      </xdr:nvCxnSpPr>
      <xdr:spPr>
        <a:xfrm rot="16200000" flipH="1">
          <a:off x="5226694" y="9559964"/>
          <a:ext cx="34844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135038</xdr:colOff>
      <xdr:row>47</xdr:row>
      <xdr:rowOff>57873</xdr:rowOff>
    </xdr:from>
    <xdr:to>
      <xdr:col>24</xdr:col>
      <xdr:colOff>230289</xdr:colOff>
      <xdr:row>48</xdr:row>
      <xdr:rowOff>155533</xdr:rowOff>
    </xdr:to>
    <xdr:cxnSp macro="">
      <xdr:nvCxnSpPr>
        <xdr:cNvPr id="3726" name="Elbow Connector 55">
          <a:extLst>
            <a:ext uri="{FF2B5EF4-FFF2-40B4-BE49-F238E27FC236}">
              <a16:creationId xmlns:a16="http://schemas.microsoft.com/office/drawing/2014/main" id="{C037F811-B79D-4140-8BD5-4112AB338552}"/>
            </a:ext>
          </a:extLst>
        </xdr:cNvPr>
        <xdr:cNvCxnSpPr/>
      </xdr:nvCxnSpPr>
      <xdr:spPr>
        <a:xfrm rot="16200000" flipH="1">
          <a:off x="7917808" y="9550318"/>
          <a:ext cx="34844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135038</xdr:colOff>
      <xdr:row>39</xdr:row>
      <xdr:rowOff>67519</xdr:rowOff>
    </xdr:from>
    <xdr:to>
      <xdr:col>44</xdr:col>
      <xdr:colOff>230289</xdr:colOff>
      <xdr:row>40</xdr:row>
      <xdr:rowOff>158628</xdr:rowOff>
    </xdr:to>
    <xdr:cxnSp macro="">
      <xdr:nvCxnSpPr>
        <xdr:cNvPr id="3727" name="Elbow Connector 55">
          <a:extLst>
            <a:ext uri="{FF2B5EF4-FFF2-40B4-BE49-F238E27FC236}">
              <a16:creationId xmlns:a16="http://schemas.microsoft.com/office/drawing/2014/main" id="{FEC7C6FB-0E93-4045-80C6-12A33D92EA0A}"/>
            </a:ext>
          </a:extLst>
        </xdr:cNvPr>
        <xdr:cNvCxnSpPr/>
      </xdr:nvCxnSpPr>
      <xdr:spPr>
        <a:xfrm rot="16200000" flipH="1">
          <a:off x="14576527" y="7955524"/>
          <a:ext cx="34189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125394</xdr:colOff>
      <xdr:row>39</xdr:row>
      <xdr:rowOff>48229</xdr:rowOff>
    </xdr:from>
    <xdr:to>
      <xdr:col>16</xdr:col>
      <xdr:colOff>220645</xdr:colOff>
      <xdr:row>40</xdr:row>
      <xdr:rowOff>145891</xdr:rowOff>
    </xdr:to>
    <xdr:cxnSp macro="">
      <xdr:nvCxnSpPr>
        <xdr:cNvPr id="3728" name="Elbow Connector 55">
          <a:extLst>
            <a:ext uri="{FF2B5EF4-FFF2-40B4-BE49-F238E27FC236}">
              <a16:creationId xmlns:a16="http://schemas.microsoft.com/office/drawing/2014/main" id="{6188AF69-27AF-4FB5-992D-D6D879ECDC5D}"/>
            </a:ext>
          </a:extLst>
        </xdr:cNvPr>
        <xdr:cNvCxnSpPr/>
      </xdr:nvCxnSpPr>
      <xdr:spPr>
        <a:xfrm rot="16200000" flipH="1">
          <a:off x="5236341" y="7939510"/>
          <a:ext cx="34844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125393</xdr:colOff>
      <xdr:row>39</xdr:row>
      <xdr:rowOff>67520</xdr:rowOff>
    </xdr:from>
    <xdr:to>
      <xdr:col>22</xdr:col>
      <xdr:colOff>220644</xdr:colOff>
      <xdr:row>40</xdr:row>
      <xdr:rowOff>165182</xdr:rowOff>
    </xdr:to>
    <xdr:cxnSp macro="">
      <xdr:nvCxnSpPr>
        <xdr:cNvPr id="3729" name="Elbow Connector 55">
          <a:extLst>
            <a:ext uri="{FF2B5EF4-FFF2-40B4-BE49-F238E27FC236}">
              <a16:creationId xmlns:a16="http://schemas.microsoft.com/office/drawing/2014/main" id="{562D3785-9398-44D4-BB44-B1D30B94C80A}"/>
            </a:ext>
          </a:extLst>
        </xdr:cNvPr>
        <xdr:cNvCxnSpPr/>
      </xdr:nvCxnSpPr>
      <xdr:spPr>
        <a:xfrm rot="16200000" flipH="1">
          <a:off x="7261910" y="7958801"/>
          <a:ext cx="34844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135039</xdr:colOff>
      <xdr:row>39</xdr:row>
      <xdr:rowOff>77165</xdr:rowOff>
    </xdr:from>
    <xdr:to>
      <xdr:col>24</xdr:col>
      <xdr:colOff>230290</xdr:colOff>
      <xdr:row>40</xdr:row>
      <xdr:rowOff>174827</xdr:rowOff>
    </xdr:to>
    <xdr:cxnSp macro="">
      <xdr:nvCxnSpPr>
        <xdr:cNvPr id="3730" name="Elbow Connector 55">
          <a:extLst>
            <a:ext uri="{FF2B5EF4-FFF2-40B4-BE49-F238E27FC236}">
              <a16:creationId xmlns:a16="http://schemas.microsoft.com/office/drawing/2014/main" id="{1D1C66CD-6D04-4537-A531-1D7C86D61452}"/>
            </a:ext>
          </a:extLst>
        </xdr:cNvPr>
        <xdr:cNvCxnSpPr/>
      </xdr:nvCxnSpPr>
      <xdr:spPr>
        <a:xfrm rot="16200000" flipH="1">
          <a:off x="7917809" y="7968446"/>
          <a:ext cx="34844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135039</xdr:colOff>
      <xdr:row>39</xdr:row>
      <xdr:rowOff>38583</xdr:rowOff>
    </xdr:from>
    <xdr:to>
      <xdr:col>4</xdr:col>
      <xdr:colOff>232229</xdr:colOff>
      <xdr:row>40</xdr:row>
      <xdr:rowOff>145494</xdr:rowOff>
    </xdr:to>
    <xdr:cxnSp macro="">
      <xdr:nvCxnSpPr>
        <xdr:cNvPr id="3731" name="Elbow Connector 55">
          <a:extLst>
            <a:ext uri="{FF2B5EF4-FFF2-40B4-BE49-F238E27FC236}">
              <a16:creationId xmlns:a16="http://schemas.microsoft.com/office/drawing/2014/main" id="{7E30F109-4C68-4C54-A37D-711B1464DB3B}"/>
            </a:ext>
          </a:extLst>
        </xdr:cNvPr>
        <xdr:cNvCxnSpPr/>
      </xdr:nvCxnSpPr>
      <xdr:spPr>
        <a:xfrm rot="16200000" flipH="1">
          <a:off x="1210482" y="7933520"/>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135039</xdr:colOff>
      <xdr:row>31</xdr:row>
      <xdr:rowOff>77165</xdr:rowOff>
    </xdr:from>
    <xdr:to>
      <xdr:col>24</xdr:col>
      <xdr:colOff>232229</xdr:colOff>
      <xdr:row>32</xdr:row>
      <xdr:rowOff>184075</xdr:rowOff>
    </xdr:to>
    <xdr:cxnSp macro="">
      <xdr:nvCxnSpPr>
        <xdr:cNvPr id="3732" name="Elbow Connector 55">
          <a:extLst>
            <a:ext uri="{FF2B5EF4-FFF2-40B4-BE49-F238E27FC236}">
              <a16:creationId xmlns:a16="http://schemas.microsoft.com/office/drawing/2014/main" id="{31346D21-2A3C-40CB-BE56-A7E09A417E01}"/>
            </a:ext>
          </a:extLst>
        </xdr:cNvPr>
        <xdr:cNvCxnSpPr/>
      </xdr:nvCxnSpPr>
      <xdr:spPr>
        <a:xfrm rot="16200000" flipH="1">
          <a:off x="7914153" y="6370937"/>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154330</xdr:colOff>
      <xdr:row>95</xdr:row>
      <xdr:rowOff>57874</xdr:rowOff>
    </xdr:from>
    <xdr:to>
      <xdr:col>6</xdr:col>
      <xdr:colOff>251520</xdr:colOff>
      <xdr:row>96</xdr:row>
      <xdr:rowOff>164784</xdr:rowOff>
    </xdr:to>
    <xdr:cxnSp macro="">
      <xdr:nvCxnSpPr>
        <xdr:cNvPr id="3733" name="Elbow Connector 55">
          <a:extLst>
            <a:ext uri="{FF2B5EF4-FFF2-40B4-BE49-F238E27FC236}">
              <a16:creationId xmlns:a16="http://schemas.microsoft.com/office/drawing/2014/main" id="{EFA212C4-D19D-4730-97E6-1FF76EA2E960}"/>
            </a:ext>
          </a:extLst>
        </xdr:cNvPr>
        <xdr:cNvCxnSpPr/>
      </xdr:nvCxnSpPr>
      <xdr:spPr>
        <a:xfrm rot="16200000" flipH="1">
          <a:off x="1876026" y="19238127"/>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125393</xdr:colOff>
      <xdr:row>87</xdr:row>
      <xdr:rowOff>28938</xdr:rowOff>
    </xdr:from>
    <xdr:to>
      <xdr:col>14</xdr:col>
      <xdr:colOff>222583</xdr:colOff>
      <xdr:row>88</xdr:row>
      <xdr:rowOff>135848</xdr:rowOff>
    </xdr:to>
    <xdr:cxnSp macro="">
      <xdr:nvCxnSpPr>
        <xdr:cNvPr id="3734" name="Elbow Connector 55">
          <a:extLst>
            <a:ext uri="{FF2B5EF4-FFF2-40B4-BE49-F238E27FC236}">
              <a16:creationId xmlns:a16="http://schemas.microsoft.com/office/drawing/2014/main" id="{7FD014B8-5C55-4A21-988E-23C89ED91395}"/>
            </a:ext>
          </a:extLst>
        </xdr:cNvPr>
        <xdr:cNvCxnSpPr/>
      </xdr:nvCxnSpPr>
      <xdr:spPr>
        <a:xfrm rot="16200000" flipH="1">
          <a:off x="4586431" y="17608026"/>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126787</xdr:colOff>
      <xdr:row>87</xdr:row>
      <xdr:rowOff>47051</xdr:rowOff>
    </xdr:from>
    <xdr:to>
      <xdr:col>10</xdr:col>
      <xdr:colOff>223977</xdr:colOff>
      <xdr:row>88</xdr:row>
      <xdr:rowOff>153961</xdr:rowOff>
    </xdr:to>
    <xdr:cxnSp macro="">
      <xdr:nvCxnSpPr>
        <xdr:cNvPr id="3736" name="Elbow Connector 55">
          <a:extLst>
            <a:ext uri="{FF2B5EF4-FFF2-40B4-BE49-F238E27FC236}">
              <a16:creationId xmlns:a16="http://schemas.microsoft.com/office/drawing/2014/main" id="{88182617-A0A4-4DB7-BCC2-AA5EB2542522}"/>
            </a:ext>
          </a:extLst>
        </xdr:cNvPr>
        <xdr:cNvCxnSpPr/>
      </xdr:nvCxnSpPr>
      <xdr:spPr>
        <a:xfrm rot="16200000" flipH="1">
          <a:off x="3263060" y="17789578"/>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125393</xdr:colOff>
      <xdr:row>79</xdr:row>
      <xdr:rowOff>48229</xdr:rowOff>
    </xdr:from>
    <xdr:to>
      <xdr:col>44</xdr:col>
      <xdr:colOff>222583</xdr:colOff>
      <xdr:row>80</xdr:row>
      <xdr:rowOff>155139</xdr:rowOff>
    </xdr:to>
    <xdr:cxnSp macro="">
      <xdr:nvCxnSpPr>
        <xdr:cNvPr id="3737" name="Elbow Connector 55">
          <a:extLst>
            <a:ext uri="{FF2B5EF4-FFF2-40B4-BE49-F238E27FC236}">
              <a16:creationId xmlns:a16="http://schemas.microsoft.com/office/drawing/2014/main" id="{69717F8C-30FE-4FED-A832-DEBD0DFFE135}"/>
            </a:ext>
          </a:extLst>
        </xdr:cNvPr>
        <xdr:cNvCxnSpPr/>
      </xdr:nvCxnSpPr>
      <xdr:spPr>
        <a:xfrm rot="16200000" flipH="1">
          <a:off x="14559950" y="16026153"/>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115748</xdr:colOff>
      <xdr:row>87</xdr:row>
      <xdr:rowOff>57874</xdr:rowOff>
    </xdr:from>
    <xdr:to>
      <xdr:col>2</xdr:col>
      <xdr:colOff>212938</xdr:colOff>
      <xdr:row>88</xdr:row>
      <xdr:rowOff>164784</xdr:rowOff>
    </xdr:to>
    <xdr:cxnSp macro="">
      <xdr:nvCxnSpPr>
        <xdr:cNvPr id="3738" name="Elbow Connector 55">
          <a:extLst>
            <a:ext uri="{FF2B5EF4-FFF2-40B4-BE49-F238E27FC236}">
              <a16:creationId xmlns:a16="http://schemas.microsoft.com/office/drawing/2014/main" id="{02B5462B-AE14-4B64-9B8F-978D300089EA}"/>
            </a:ext>
          </a:extLst>
        </xdr:cNvPr>
        <xdr:cNvCxnSpPr/>
      </xdr:nvCxnSpPr>
      <xdr:spPr>
        <a:xfrm rot="16200000" flipH="1">
          <a:off x="525647" y="17636962"/>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106102</xdr:colOff>
      <xdr:row>87</xdr:row>
      <xdr:rowOff>57875</xdr:rowOff>
    </xdr:from>
    <xdr:to>
      <xdr:col>4</xdr:col>
      <xdr:colOff>203292</xdr:colOff>
      <xdr:row>88</xdr:row>
      <xdr:rowOff>164785</xdr:rowOff>
    </xdr:to>
    <xdr:cxnSp macro="">
      <xdr:nvCxnSpPr>
        <xdr:cNvPr id="3739" name="Elbow Connector 55">
          <a:extLst>
            <a:ext uri="{FF2B5EF4-FFF2-40B4-BE49-F238E27FC236}">
              <a16:creationId xmlns:a16="http://schemas.microsoft.com/office/drawing/2014/main" id="{AF07FCB5-FC95-47D8-91AD-E8CB293D9081}"/>
            </a:ext>
          </a:extLst>
        </xdr:cNvPr>
        <xdr:cNvCxnSpPr/>
      </xdr:nvCxnSpPr>
      <xdr:spPr>
        <a:xfrm rot="16200000" flipH="1">
          <a:off x="1181545" y="17636963"/>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115748</xdr:colOff>
      <xdr:row>31</xdr:row>
      <xdr:rowOff>48228</xdr:rowOff>
    </xdr:from>
    <xdr:to>
      <xdr:col>18</xdr:col>
      <xdr:colOff>212938</xdr:colOff>
      <xdr:row>32</xdr:row>
      <xdr:rowOff>155138</xdr:rowOff>
    </xdr:to>
    <xdr:cxnSp macro="">
      <xdr:nvCxnSpPr>
        <xdr:cNvPr id="3740" name="Elbow Connector 55">
          <a:extLst>
            <a:ext uri="{FF2B5EF4-FFF2-40B4-BE49-F238E27FC236}">
              <a16:creationId xmlns:a16="http://schemas.microsoft.com/office/drawing/2014/main" id="{A00624F0-F8E2-42DC-84FF-25A4F8672FB9}"/>
            </a:ext>
          </a:extLst>
        </xdr:cNvPr>
        <xdr:cNvCxnSpPr/>
      </xdr:nvCxnSpPr>
      <xdr:spPr>
        <a:xfrm rot="16200000" flipH="1">
          <a:off x="5956103" y="6342000"/>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106102</xdr:colOff>
      <xdr:row>23</xdr:row>
      <xdr:rowOff>67520</xdr:rowOff>
    </xdr:from>
    <xdr:to>
      <xdr:col>38</xdr:col>
      <xdr:colOff>203292</xdr:colOff>
      <xdr:row>24</xdr:row>
      <xdr:rowOff>174430</xdr:rowOff>
    </xdr:to>
    <xdr:cxnSp macro="">
      <xdr:nvCxnSpPr>
        <xdr:cNvPr id="3741" name="Elbow Connector 55">
          <a:extLst>
            <a:ext uri="{FF2B5EF4-FFF2-40B4-BE49-F238E27FC236}">
              <a16:creationId xmlns:a16="http://schemas.microsoft.com/office/drawing/2014/main" id="{5140DBF6-3149-4D15-A45B-F9B985953BBD}"/>
            </a:ext>
          </a:extLst>
        </xdr:cNvPr>
        <xdr:cNvCxnSpPr/>
      </xdr:nvCxnSpPr>
      <xdr:spPr>
        <a:xfrm rot="16200000" flipH="1">
          <a:off x="12486153" y="4760127"/>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144684</xdr:colOff>
      <xdr:row>31</xdr:row>
      <xdr:rowOff>38583</xdr:rowOff>
    </xdr:from>
    <xdr:to>
      <xdr:col>6</xdr:col>
      <xdr:colOff>241874</xdr:colOff>
      <xdr:row>32</xdr:row>
      <xdr:rowOff>145493</xdr:rowOff>
    </xdr:to>
    <xdr:cxnSp macro="">
      <xdr:nvCxnSpPr>
        <xdr:cNvPr id="3742" name="Elbow Connector 55">
          <a:extLst>
            <a:ext uri="{FF2B5EF4-FFF2-40B4-BE49-F238E27FC236}">
              <a16:creationId xmlns:a16="http://schemas.microsoft.com/office/drawing/2014/main" id="{41758728-B9E0-4282-9A3B-91EB0545A657}"/>
            </a:ext>
          </a:extLst>
        </xdr:cNvPr>
        <xdr:cNvCxnSpPr/>
      </xdr:nvCxnSpPr>
      <xdr:spPr>
        <a:xfrm rot="16200000" flipH="1">
          <a:off x="1866380" y="6332355"/>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163976</xdr:colOff>
      <xdr:row>87</xdr:row>
      <xdr:rowOff>28938</xdr:rowOff>
    </xdr:from>
    <xdr:to>
      <xdr:col>8</xdr:col>
      <xdr:colOff>259227</xdr:colOff>
      <xdr:row>88</xdr:row>
      <xdr:rowOff>128075</xdr:rowOff>
    </xdr:to>
    <xdr:cxnSp macro="">
      <xdr:nvCxnSpPr>
        <xdr:cNvPr id="3743" name="Elbow Connector 55">
          <a:extLst>
            <a:ext uri="{FF2B5EF4-FFF2-40B4-BE49-F238E27FC236}">
              <a16:creationId xmlns:a16="http://schemas.microsoft.com/office/drawing/2014/main" id="{8339E377-05CE-4BE6-99D7-A9EED516A146}"/>
            </a:ext>
          </a:extLst>
        </xdr:cNvPr>
        <xdr:cNvCxnSpPr/>
      </xdr:nvCxnSpPr>
      <xdr:spPr>
        <a:xfrm rot="16200000" flipH="1">
          <a:off x="2554135" y="17605108"/>
          <a:ext cx="349922"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163976</xdr:colOff>
      <xdr:row>71</xdr:row>
      <xdr:rowOff>48229</xdr:rowOff>
    </xdr:from>
    <xdr:to>
      <xdr:col>20</xdr:col>
      <xdr:colOff>259227</xdr:colOff>
      <xdr:row>72</xdr:row>
      <xdr:rowOff>147366</xdr:rowOff>
    </xdr:to>
    <xdr:cxnSp macro="">
      <xdr:nvCxnSpPr>
        <xdr:cNvPr id="3744" name="Elbow Connector 55">
          <a:extLst>
            <a:ext uri="{FF2B5EF4-FFF2-40B4-BE49-F238E27FC236}">
              <a16:creationId xmlns:a16="http://schemas.microsoft.com/office/drawing/2014/main" id="{6547CE47-7DFC-4A1E-AD56-1006B24AD284}"/>
            </a:ext>
          </a:extLst>
        </xdr:cNvPr>
        <xdr:cNvCxnSpPr/>
      </xdr:nvCxnSpPr>
      <xdr:spPr>
        <a:xfrm rot="16200000" flipH="1">
          <a:off x="6653502" y="14422070"/>
          <a:ext cx="349922"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144685</xdr:colOff>
      <xdr:row>71</xdr:row>
      <xdr:rowOff>19292</xdr:rowOff>
    </xdr:from>
    <xdr:to>
      <xdr:col>12</xdr:col>
      <xdr:colOff>239936</xdr:colOff>
      <xdr:row>72</xdr:row>
      <xdr:rowOff>118429</xdr:rowOff>
    </xdr:to>
    <xdr:cxnSp macro="">
      <xdr:nvCxnSpPr>
        <xdr:cNvPr id="3745" name="Elbow Connector 55">
          <a:extLst>
            <a:ext uri="{FF2B5EF4-FFF2-40B4-BE49-F238E27FC236}">
              <a16:creationId xmlns:a16="http://schemas.microsoft.com/office/drawing/2014/main" id="{228F62D3-C66F-411F-B62A-DE352320F5D3}"/>
            </a:ext>
          </a:extLst>
        </xdr:cNvPr>
        <xdr:cNvCxnSpPr/>
      </xdr:nvCxnSpPr>
      <xdr:spPr>
        <a:xfrm rot="16200000" flipH="1">
          <a:off x="3962388" y="14393133"/>
          <a:ext cx="349922"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115748</xdr:colOff>
      <xdr:row>87</xdr:row>
      <xdr:rowOff>28938</xdr:rowOff>
    </xdr:from>
    <xdr:to>
      <xdr:col>12</xdr:col>
      <xdr:colOff>212938</xdr:colOff>
      <xdr:row>88</xdr:row>
      <xdr:rowOff>135848</xdr:rowOff>
    </xdr:to>
    <xdr:cxnSp macro="">
      <xdr:nvCxnSpPr>
        <xdr:cNvPr id="3746" name="Elbow Connector 55">
          <a:extLst>
            <a:ext uri="{FF2B5EF4-FFF2-40B4-BE49-F238E27FC236}">
              <a16:creationId xmlns:a16="http://schemas.microsoft.com/office/drawing/2014/main" id="{59F43535-0E83-46B1-8E89-18829BE040C5}"/>
            </a:ext>
          </a:extLst>
        </xdr:cNvPr>
        <xdr:cNvCxnSpPr/>
      </xdr:nvCxnSpPr>
      <xdr:spPr>
        <a:xfrm rot="16200000" flipH="1">
          <a:off x="3930533" y="17608026"/>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135039</xdr:colOff>
      <xdr:row>87</xdr:row>
      <xdr:rowOff>48228</xdr:rowOff>
    </xdr:from>
    <xdr:to>
      <xdr:col>6</xdr:col>
      <xdr:colOff>232229</xdr:colOff>
      <xdr:row>88</xdr:row>
      <xdr:rowOff>155138</xdr:rowOff>
    </xdr:to>
    <xdr:cxnSp macro="">
      <xdr:nvCxnSpPr>
        <xdr:cNvPr id="3747" name="Elbow Connector 55">
          <a:extLst>
            <a:ext uri="{FF2B5EF4-FFF2-40B4-BE49-F238E27FC236}">
              <a16:creationId xmlns:a16="http://schemas.microsoft.com/office/drawing/2014/main" id="{8BBAA355-8B20-4DB7-A9FD-69BF33785FA9}"/>
            </a:ext>
          </a:extLst>
        </xdr:cNvPr>
        <xdr:cNvCxnSpPr/>
      </xdr:nvCxnSpPr>
      <xdr:spPr>
        <a:xfrm rot="16200000" flipH="1">
          <a:off x="1856735" y="17627316"/>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144684</xdr:colOff>
      <xdr:row>71</xdr:row>
      <xdr:rowOff>48229</xdr:rowOff>
    </xdr:from>
    <xdr:to>
      <xdr:col>8</xdr:col>
      <xdr:colOff>241874</xdr:colOff>
      <xdr:row>72</xdr:row>
      <xdr:rowOff>155139</xdr:rowOff>
    </xdr:to>
    <xdr:cxnSp macro="">
      <xdr:nvCxnSpPr>
        <xdr:cNvPr id="3748" name="Elbow Connector 55">
          <a:extLst>
            <a:ext uri="{FF2B5EF4-FFF2-40B4-BE49-F238E27FC236}">
              <a16:creationId xmlns:a16="http://schemas.microsoft.com/office/drawing/2014/main" id="{A4A48AC1-185D-4011-9B87-81B1F7E0B22B}"/>
            </a:ext>
          </a:extLst>
        </xdr:cNvPr>
        <xdr:cNvCxnSpPr/>
      </xdr:nvCxnSpPr>
      <xdr:spPr>
        <a:xfrm rot="16200000" flipH="1">
          <a:off x="2531925" y="14424988"/>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96456</xdr:colOff>
      <xdr:row>71</xdr:row>
      <xdr:rowOff>57875</xdr:rowOff>
    </xdr:from>
    <xdr:to>
      <xdr:col>6</xdr:col>
      <xdr:colOff>193646</xdr:colOff>
      <xdr:row>72</xdr:row>
      <xdr:rowOff>164785</xdr:rowOff>
    </xdr:to>
    <xdr:cxnSp macro="">
      <xdr:nvCxnSpPr>
        <xdr:cNvPr id="3749" name="Elbow Connector 55">
          <a:extLst>
            <a:ext uri="{FF2B5EF4-FFF2-40B4-BE49-F238E27FC236}">
              <a16:creationId xmlns:a16="http://schemas.microsoft.com/office/drawing/2014/main" id="{3C327A3F-7C71-4B33-BF57-3C2F6CBB01DE}"/>
            </a:ext>
          </a:extLst>
        </xdr:cNvPr>
        <xdr:cNvCxnSpPr/>
      </xdr:nvCxnSpPr>
      <xdr:spPr>
        <a:xfrm rot="16200000" flipH="1">
          <a:off x="1818152" y="14434634"/>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115748</xdr:colOff>
      <xdr:row>63</xdr:row>
      <xdr:rowOff>67520</xdr:rowOff>
    </xdr:from>
    <xdr:to>
      <xdr:col>36</xdr:col>
      <xdr:colOff>212938</xdr:colOff>
      <xdr:row>64</xdr:row>
      <xdr:rowOff>174430</xdr:rowOff>
    </xdr:to>
    <xdr:cxnSp macro="">
      <xdr:nvCxnSpPr>
        <xdr:cNvPr id="3750" name="Elbow Connector 55">
          <a:extLst>
            <a:ext uri="{FF2B5EF4-FFF2-40B4-BE49-F238E27FC236}">
              <a16:creationId xmlns:a16="http://schemas.microsoft.com/office/drawing/2014/main" id="{011F6AF8-4B35-4BD2-95D3-B548DFF6CDE4}"/>
            </a:ext>
          </a:extLst>
        </xdr:cNvPr>
        <xdr:cNvCxnSpPr/>
      </xdr:nvCxnSpPr>
      <xdr:spPr>
        <a:xfrm rot="16200000" flipH="1">
          <a:off x="11810963" y="12843115"/>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135467</xdr:colOff>
      <xdr:row>63</xdr:row>
      <xdr:rowOff>59267</xdr:rowOff>
    </xdr:from>
    <xdr:to>
      <xdr:col>34</xdr:col>
      <xdr:colOff>232657</xdr:colOff>
      <xdr:row>64</xdr:row>
      <xdr:rowOff>166177</xdr:rowOff>
    </xdr:to>
    <xdr:cxnSp macro="">
      <xdr:nvCxnSpPr>
        <xdr:cNvPr id="3735" name="Elbow Connector 55">
          <a:extLst>
            <a:ext uri="{FF2B5EF4-FFF2-40B4-BE49-F238E27FC236}">
              <a16:creationId xmlns:a16="http://schemas.microsoft.com/office/drawing/2014/main" id="{9E151929-F0EA-4D33-BB1E-CFE14C6027F5}"/>
            </a:ext>
          </a:extLst>
        </xdr:cNvPr>
        <xdr:cNvCxnSpPr/>
      </xdr:nvCxnSpPr>
      <xdr:spPr>
        <a:xfrm rot="16200000" flipH="1">
          <a:off x="11154207" y="12950394"/>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110067</xdr:colOff>
      <xdr:row>63</xdr:row>
      <xdr:rowOff>76200</xdr:rowOff>
    </xdr:from>
    <xdr:to>
      <xdr:col>32</xdr:col>
      <xdr:colOff>207257</xdr:colOff>
      <xdr:row>64</xdr:row>
      <xdr:rowOff>183110</xdr:rowOff>
    </xdr:to>
    <xdr:cxnSp macro="">
      <xdr:nvCxnSpPr>
        <xdr:cNvPr id="3751" name="Elbow Connector 55">
          <a:extLst>
            <a:ext uri="{FF2B5EF4-FFF2-40B4-BE49-F238E27FC236}">
              <a16:creationId xmlns:a16="http://schemas.microsoft.com/office/drawing/2014/main" id="{CCFA87CF-3445-4607-A6DE-37FC826AA4BC}"/>
            </a:ext>
          </a:extLst>
        </xdr:cNvPr>
        <xdr:cNvCxnSpPr/>
      </xdr:nvCxnSpPr>
      <xdr:spPr>
        <a:xfrm rot="16200000" flipH="1">
          <a:off x="10485340" y="12967327"/>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110067</xdr:colOff>
      <xdr:row>63</xdr:row>
      <xdr:rowOff>50800</xdr:rowOff>
    </xdr:from>
    <xdr:to>
      <xdr:col>30</xdr:col>
      <xdr:colOff>207257</xdr:colOff>
      <xdr:row>64</xdr:row>
      <xdr:rowOff>157710</xdr:rowOff>
    </xdr:to>
    <xdr:cxnSp macro="">
      <xdr:nvCxnSpPr>
        <xdr:cNvPr id="3752" name="Elbow Connector 55">
          <a:extLst>
            <a:ext uri="{FF2B5EF4-FFF2-40B4-BE49-F238E27FC236}">
              <a16:creationId xmlns:a16="http://schemas.microsoft.com/office/drawing/2014/main" id="{637F29AA-9D09-4E18-A620-11F3CD43EB81}"/>
            </a:ext>
          </a:extLst>
        </xdr:cNvPr>
        <xdr:cNvCxnSpPr/>
      </xdr:nvCxnSpPr>
      <xdr:spPr>
        <a:xfrm rot="16200000" flipH="1">
          <a:off x="9816474" y="12941927"/>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169333</xdr:colOff>
      <xdr:row>63</xdr:row>
      <xdr:rowOff>59267</xdr:rowOff>
    </xdr:from>
    <xdr:to>
      <xdr:col>28</xdr:col>
      <xdr:colOff>266523</xdr:colOff>
      <xdr:row>64</xdr:row>
      <xdr:rowOff>166177</xdr:rowOff>
    </xdr:to>
    <xdr:cxnSp macro="">
      <xdr:nvCxnSpPr>
        <xdr:cNvPr id="3754" name="Elbow Connector 55">
          <a:extLst>
            <a:ext uri="{FF2B5EF4-FFF2-40B4-BE49-F238E27FC236}">
              <a16:creationId xmlns:a16="http://schemas.microsoft.com/office/drawing/2014/main" id="{5FDF94AB-CED3-47E0-9D8D-272EC135D178}"/>
            </a:ext>
          </a:extLst>
        </xdr:cNvPr>
        <xdr:cNvCxnSpPr/>
      </xdr:nvCxnSpPr>
      <xdr:spPr>
        <a:xfrm rot="16200000" flipH="1">
          <a:off x="9232273" y="12950394"/>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101600</xdr:colOff>
      <xdr:row>63</xdr:row>
      <xdr:rowOff>42333</xdr:rowOff>
    </xdr:from>
    <xdr:to>
      <xdr:col>26</xdr:col>
      <xdr:colOff>198790</xdr:colOff>
      <xdr:row>64</xdr:row>
      <xdr:rowOff>149243</xdr:rowOff>
    </xdr:to>
    <xdr:cxnSp macro="">
      <xdr:nvCxnSpPr>
        <xdr:cNvPr id="3755" name="Elbow Connector 55">
          <a:extLst>
            <a:ext uri="{FF2B5EF4-FFF2-40B4-BE49-F238E27FC236}">
              <a16:creationId xmlns:a16="http://schemas.microsoft.com/office/drawing/2014/main" id="{D8CD8A07-B22D-48FC-AB50-EF819EF2E0B3}"/>
            </a:ext>
          </a:extLst>
        </xdr:cNvPr>
        <xdr:cNvCxnSpPr/>
      </xdr:nvCxnSpPr>
      <xdr:spPr>
        <a:xfrm rot="16200000" flipH="1">
          <a:off x="8495673" y="12933460"/>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152400</xdr:colOff>
      <xdr:row>63</xdr:row>
      <xdr:rowOff>84667</xdr:rowOff>
    </xdr:from>
    <xdr:to>
      <xdr:col>24</xdr:col>
      <xdr:colOff>249590</xdr:colOff>
      <xdr:row>64</xdr:row>
      <xdr:rowOff>191577</xdr:rowOff>
    </xdr:to>
    <xdr:cxnSp macro="">
      <xdr:nvCxnSpPr>
        <xdr:cNvPr id="3756" name="Elbow Connector 55">
          <a:extLst>
            <a:ext uri="{FF2B5EF4-FFF2-40B4-BE49-F238E27FC236}">
              <a16:creationId xmlns:a16="http://schemas.microsoft.com/office/drawing/2014/main" id="{B920F63A-6859-4007-91C6-74C932B99F5D}"/>
            </a:ext>
          </a:extLst>
        </xdr:cNvPr>
        <xdr:cNvCxnSpPr/>
      </xdr:nvCxnSpPr>
      <xdr:spPr>
        <a:xfrm rot="16200000" flipH="1">
          <a:off x="7903007" y="12975794"/>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101600</xdr:colOff>
      <xdr:row>63</xdr:row>
      <xdr:rowOff>59266</xdr:rowOff>
    </xdr:from>
    <xdr:to>
      <xdr:col>22</xdr:col>
      <xdr:colOff>198790</xdr:colOff>
      <xdr:row>64</xdr:row>
      <xdr:rowOff>166176</xdr:rowOff>
    </xdr:to>
    <xdr:cxnSp macro="">
      <xdr:nvCxnSpPr>
        <xdr:cNvPr id="3757" name="Elbow Connector 55">
          <a:extLst>
            <a:ext uri="{FF2B5EF4-FFF2-40B4-BE49-F238E27FC236}">
              <a16:creationId xmlns:a16="http://schemas.microsoft.com/office/drawing/2014/main" id="{148E5CEF-DF8F-473D-9428-908AF707D94A}"/>
            </a:ext>
          </a:extLst>
        </xdr:cNvPr>
        <xdr:cNvCxnSpPr/>
      </xdr:nvCxnSpPr>
      <xdr:spPr>
        <a:xfrm rot="16200000" flipH="1">
          <a:off x="7208740" y="12950393"/>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135466</xdr:colOff>
      <xdr:row>101</xdr:row>
      <xdr:rowOff>42334</xdr:rowOff>
    </xdr:from>
    <xdr:to>
      <xdr:col>26</xdr:col>
      <xdr:colOff>230717</xdr:colOff>
      <xdr:row>101</xdr:row>
      <xdr:rowOff>190501</xdr:rowOff>
    </xdr:to>
    <xdr:sp macro="" textlink="">
      <xdr:nvSpPr>
        <xdr:cNvPr id="3758" name="Freeform 10707">
          <a:extLst>
            <a:ext uri="{FF2B5EF4-FFF2-40B4-BE49-F238E27FC236}">
              <a16:creationId xmlns:a16="http://schemas.microsoft.com/office/drawing/2014/main" id="{81CB9E2B-46BB-4716-BE81-46F6659A94D7}"/>
            </a:ext>
          </a:extLst>
        </xdr:cNvPr>
        <xdr:cNvSpPr>
          <a:spLocks/>
        </xdr:cNvSpPr>
      </xdr:nvSpPr>
      <xdr:spPr bwMode="auto">
        <a:xfrm>
          <a:off x="8017933" y="20497801"/>
          <a:ext cx="738717"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26</xdr:col>
      <xdr:colOff>194734</xdr:colOff>
      <xdr:row>101</xdr:row>
      <xdr:rowOff>42333</xdr:rowOff>
    </xdr:from>
    <xdr:to>
      <xdr:col>28</xdr:col>
      <xdr:colOff>143933</xdr:colOff>
      <xdr:row>101</xdr:row>
      <xdr:rowOff>182033</xdr:rowOff>
    </xdr:to>
    <xdr:sp macro="" textlink="">
      <xdr:nvSpPr>
        <xdr:cNvPr id="3759" name="Freeform 10707">
          <a:extLst>
            <a:ext uri="{FF2B5EF4-FFF2-40B4-BE49-F238E27FC236}">
              <a16:creationId xmlns:a16="http://schemas.microsoft.com/office/drawing/2014/main" id="{991F6585-68DD-4371-81F3-430AC64FC0C9}"/>
            </a:ext>
          </a:extLst>
        </xdr:cNvPr>
        <xdr:cNvSpPr>
          <a:spLocks/>
        </xdr:cNvSpPr>
      </xdr:nvSpPr>
      <xdr:spPr bwMode="auto">
        <a:xfrm>
          <a:off x="8720667" y="20497800"/>
          <a:ext cx="618066" cy="1397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xdr:col>
      <xdr:colOff>215080</xdr:colOff>
      <xdr:row>109</xdr:row>
      <xdr:rowOff>102419</xdr:rowOff>
    </xdr:from>
    <xdr:to>
      <xdr:col>4</xdr:col>
      <xdr:colOff>230715</xdr:colOff>
      <xdr:row>110</xdr:row>
      <xdr:rowOff>29634</xdr:rowOff>
    </xdr:to>
    <xdr:sp macro="" textlink="">
      <xdr:nvSpPr>
        <xdr:cNvPr id="3760" name="Freeform 10707">
          <a:extLst>
            <a:ext uri="{FF2B5EF4-FFF2-40B4-BE49-F238E27FC236}">
              <a16:creationId xmlns:a16="http://schemas.microsoft.com/office/drawing/2014/main" id="{8F70C034-D44D-4EE4-8BA2-D08F6D096E3A}"/>
            </a:ext>
          </a:extLst>
        </xdr:cNvPr>
        <xdr:cNvSpPr>
          <a:spLocks/>
        </xdr:cNvSpPr>
      </xdr:nvSpPr>
      <xdr:spPr bwMode="auto">
        <a:xfrm>
          <a:off x="737419" y="22163548"/>
          <a:ext cx="671119" cy="121812"/>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20</xdr:col>
      <xdr:colOff>101600</xdr:colOff>
      <xdr:row>63</xdr:row>
      <xdr:rowOff>59267</xdr:rowOff>
    </xdr:from>
    <xdr:to>
      <xdr:col>20</xdr:col>
      <xdr:colOff>198790</xdr:colOff>
      <xdr:row>64</xdr:row>
      <xdr:rowOff>166177</xdr:rowOff>
    </xdr:to>
    <xdr:cxnSp macro="">
      <xdr:nvCxnSpPr>
        <xdr:cNvPr id="3761" name="Elbow Connector 55">
          <a:extLst>
            <a:ext uri="{FF2B5EF4-FFF2-40B4-BE49-F238E27FC236}">
              <a16:creationId xmlns:a16="http://schemas.microsoft.com/office/drawing/2014/main" id="{DC9E7539-8ABF-4632-A06B-7641F5D8A69B}"/>
            </a:ext>
          </a:extLst>
        </xdr:cNvPr>
        <xdr:cNvCxnSpPr/>
      </xdr:nvCxnSpPr>
      <xdr:spPr>
        <a:xfrm rot="16200000" flipH="1">
          <a:off x="6565273" y="12950394"/>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127000</xdr:colOff>
      <xdr:row>63</xdr:row>
      <xdr:rowOff>67734</xdr:rowOff>
    </xdr:from>
    <xdr:to>
      <xdr:col>2</xdr:col>
      <xdr:colOff>224190</xdr:colOff>
      <xdr:row>64</xdr:row>
      <xdr:rowOff>174644</xdr:rowOff>
    </xdr:to>
    <xdr:cxnSp macro="">
      <xdr:nvCxnSpPr>
        <xdr:cNvPr id="3763" name="Elbow Connector 55">
          <a:extLst>
            <a:ext uri="{FF2B5EF4-FFF2-40B4-BE49-F238E27FC236}">
              <a16:creationId xmlns:a16="http://schemas.microsoft.com/office/drawing/2014/main" id="{98BDB29D-0C60-4FAA-8EBF-3F6D50766737}"/>
            </a:ext>
          </a:extLst>
        </xdr:cNvPr>
        <xdr:cNvCxnSpPr/>
      </xdr:nvCxnSpPr>
      <xdr:spPr>
        <a:xfrm rot="16200000" flipH="1">
          <a:off x="537007" y="12958861"/>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152400</xdr:colOff>
      <xdr:row>55</xdr:row>
      <xdr:rowOff>50800</xdr:rowOff>
    </xdr:from>
    <xdr:to>
      <xdr:col>44</xdr:col>
      <xdr:colOff>249590</xdr:colOff>
      <xdr:row>56</xdr:row>
      <xdr:rowOff>157710</xdr:rowOff>
    </xdr:to>
    <xdr:cxnSp macro="">
      <xdr:nvCxnSpPr>
        <xdr:cNvPr id="3764" name="Elbow Connector 55">
          <a:extLst>
            <a:ext uri="{FF2B5EF4-FFF2-40B4-BE49-F238E27FC236}">
              <a16:creationId xmlns:a16="http://schemas.microsoft.com/office/drawing/2014/main" id="{EED4E63F-ABCB-442B-8A73-A9AB227988F4}"/>
            </a:ext>
          </a:extLst>
        </xdr:cNvPr>
        <xdr:cNvCxnSpPr/>
      </xdr:nvCxnSpPr>
      <xdr:spPr>
        <a:xfrm rot="16200000" flipH="1">
          <a:off x="14549340" y="11324793"/>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152400</xdr:colOff>
      <xdr:row>55</xdr:row>
      <xdr:rowOff>76200</xdr:rowOff>
    </xdr:from>
    <xdr:to>
      <xdr:col>38</xdr:col>
      <xdr:colOff>228208</xdr:colOff>
      <xdr:row>56</xdr:row>
      <xdr:rowOff>126738</xdr:rowOff>
    </xdr:to>
    <xdr:cxnSp macro="">
      <xdr:nvCxnSpPr>
        <xdr:cNvPr id="3683" name="Elbow Connector 55">
          <a:extLst>
            <a:ext uri="{FF2B5EF4-FFF2-40B4-BE49-F238E27FC236}">
              <a16:creationId xmlns:a16="http://schemas.microsoft.com/office/drawing/2014/main" id="{D6F01D66-62D9-47A3-91AD-278D8BA41DA9}"/>
            </a:ext>
          </a:extLst>
        </xdr:cNvPr>
        <xdr:cNvCxnSpPr/>
      </xdr:nvCxnSpPr>
      <xdr:spPr>
        <a:xfrm rot="16200000" flipH="1">
          <a:off x="12517902" y="1133269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152400</xdr:colOff>
      <xdr:row>55</xdr:row>
      <xdr:rowOff>93134</xdr:rowOff>
    </xdr:from>
    <xdr:to>
      <xdr:col>36</xdr:col>
      <xdr:colOff>228208</xdr:colOff>
      <xdr:row>56</xdr:row>
      <xdr:rowOff>143672</xdr:rowOff>
    </xdr:to>
    <xdr:cxnSp macro="">
      <xdr:nvCxnSpPr>
        <xdr:cNvPr id="3762" name="Elbow Connector 55">
          <a:extLst>
            <a:ext uri="{FF2B5EF4-FFF2-40B4-BE49-F238E27FC236}">
              <a16:creationId xmlns:a16="http://schemas.microsoft.com/office/drawing/2014/main" id="{6202999A-6E84-4631-B42A-DD8EEE3E9875}"/>
            </a:ext>
          </a:extLst>
        </xdr:cNvPr>
        <xdr:cNvCxnSpPr/>
      </xdr:nvCxnSpPr>
      <xdr:spPr>
        <a:xfrm rot="16200000" flipH="1">
          <a:off x="11832102" y="11349632"/>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143934</xdr:colOff>
      <xdr:row>55</xdr:row>
      <xdr:rowOff>59267</xdr:rowOff>
    </xdr:from>
    <xdr:to>
      <xdr:col>14</xdr:col>
      <xdr:colOff>219742</xdr:colOff>
      <xdr:row>56</xdr:row>
      <xdr:rowOff>109805</xdr:rowOff>
    </xdr:to>
    <xdr:cxnSp macro="">
      <xdr:nvCxnSpPr>
        <xdr:cNvPr id="3765" name="Elbow Connector 55">
          <a:extLst>
            <a:ext uri="{FF2B5EF4-FFF2-40B4-BE49-F238E27FC236}">
              <a16:creationId xmlns:a16="http://schemas.microsoft.com/office/drawing/2014/main" id="{82C3F7D9-0FF8-438E-90E4-AF59F78C24E2}"/>
            </a:ext>
          </a:extLst>
        </xdr:cNvPr>
        <xdr:cNvCxnSpPr/>
      </xdr:nvCxnSpPr>
      <xdr:spPr>
        <a:xfrm rot="16200000" flipH="1">
          <a:off x="4610036" y="11315765"/>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143933</xdr:colOff>
      <xdr:row>47</xdr:row>
      <xdr:rowOff>59266</xdr:rowOff>
    </xdr:from>
    <xdr:to>
      <xdr:col>38</xdr:col>
      <xdr:colOff>239184</xdr:colOff>
      <xdr:row>48</xdr:row>
      <xdr:rowOff>150373</xdr:rowOff>
    </xdr:to>
    <xdr:cxnSp macro="">
      <xdr:nvCxnSpPr>
        <xdr:cNvPr id="3766" name="Elbow Connector 55">
          <a:extLst>
            <a:ext uri="{FF2B5EF4-FFF2-40B4-BE49-F238E27FC236}">
              <a16:creationId xmlns:a16="http://schemas.microsoft.com/office/drawing/2014/main" id="{D6DCE090-66BB-4F44-9E18-62F32F5A575F}"/>
            </a:ext>
          </a:extLst>
        </xdr:cNvPr>
        <xdr:cNvCxnSpPr/>
      </xdr:nvCxnSpPr>
      <xdr:spPr>
        <a:xfrm rot="16200000" flipH="1">
          <a:off x="12498872" y="9632994"/>
          <a:ext cx="34510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135467</xdr:colOff>
      <xdr:row>47</xdr:row>
      <xdr:rowOff>50800</xdr:rowOff>
    </xdr:from>
    <xdr:to>
      <xdr:col>40</xdr:col>
      <xdr:colOff>230718</xdr:colOff>
      <xdr:row>48</xdr:row>
      <xdr:rowOff>141907</xdr:rowOff>
    </xdr:to>
    <xdr:cxnSp macro="">
      <xdr:nvCxnSpPr>
        <xdr:cNvPr id="3767" name="Elbow Connector 55">
          <a:extLst>
            <a:ext uri="{FF2B5EF4-FFF2-40B4-BE49-F238E27FC236}">
              <a16:creationId xmlns:a16="http://schemas.microsoft.com/office/drawing/2014/main" id="{A41F495C-A9B9-4BC9-A9D1-58A51593B651}"/>
            </a:ext>
          </a:extLst>
        </xdr:cNvPr>
        <xdr:cNvCxnSpPr/>
      </xdr:nvCxnSpPr>
      <xdr:spPr>
        <a:xfrm rot="16200000" flipH="1">
          <a:off x="13133872" y="9624528"/>
          <a:ext cx="34510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118533</xdr:colOff>
      <xdr:row>47</xdr:row>
      <xdr:rowOff>42333</xdr:rowOff>
    </xdr:from>
    <xdr:to>
      <xdr:col>32</xdr:col>
      <xdr:colOff>213784</xdr:colOff>
      <xdr:row>48</xdr:row>
      <xdr:rowOff>133440</xdr:rowOff>
    </xdr:to>
    <xdr:cxnSp macro="">
      <xdr:nvCxnSpPr>
        <xdr:cNvPr id="3768" name="Elbow Connector 55">
          <a:extLst>
            <a:ext uri="{FF2B5EF4-FFF2-40B4-BE49-F238E27FC236}">
              <a16:creationId xmlns:a16="http://schemas.microsoft.com/office/drawing/2014/main" id="{540CCD6D-40DF-4E33-B86D-945C6A3673B3}"/>
            </a:ext>
          </a:extLst>
        </xdr:cNvPr>
        <xdr:cNvCxnSpPr/>
      </xdr:nvCxnSpPr>
      <xdr:spPr>
        <a:xfrm rot="16200000" flipH="1">
          <a:off x="10500738" y="9616061"/>
          <a:ext cx="34510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95334</xdr:colOff>
      <xdr:row>84</xdr:row>
      <xdr:rowOff>109819</xdr:rowOff>
    </xdr:from>
    <xdr:to>
      <xdr:col>22</xdr:col>
      <xdr:colOff>236882</xdr:colOff>
      <xdr:row>85</xdr:row>
      <xdr:rowOff>89325</xdr:rowOff>
    </xdr:to>
    <xdr:sp macro="" textlink="">
      <xdr:nvSpPr>
        <xdr:cNvPr id="3779" name="6-Point Star 717">
          <a:extLst>
            <a:ext uri="{FF2B5EF4-FFF2-40B4-BE49-F238E27FC236}">
              <a16:creationId xmlns:a16="http://schemas.microsoft.com/office/drawing/2014/main" id="{AC844CEB-2D85-4E55-8208-5F1045434304}"/>
            </a:ext>
          </a:extLst>
        </xdr:cNvPr>
        <xdr:cNvSpPr/>
      </xdr:nvSpPr>
      <xdr:spPr>
        <a:xfrm>
          <a:off x="7189817" y="16488440"/>
          <a:ext cx="141548" cy="16562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136769</xdr:colOff>
      <xdr:row>15</xdr:row>
      <xdr:rowOff>78153</xdr:rowOff>
    </xdr:from>
    <xdr:to>
      <xdr:col>22</xdr:col>
      <xdr:colOff>232020</xdr:colOff>
      <xdr:row>16</xdr:row>
      <xdr:rowOff>167521</xdr:rowOff>
    </xdr:to>
    <xdr:cxnSp macro="">
      <xdr:nvCxnSpPr>
        <xdr:cNvPr id="3780" name="Elbow Connector 55">
          <a:extLst>
            <a:ext uri="{FF2B5EF4-FFF2-40B4-BE49-F238E27FC236}">
              <a16:creationId xmlns:a16="http://schemas.microsoft.com/office/drawing/2014/main" id="{E1C5BEFB-56F4-4B21-8EE8-D4455563D184}"/>
            </a:ext>
          </a:extLst>
        </xdr:cNvPr>
        <xdr:cNvCxnSpPr/>
      </xdr:nvCxnSpPr>
      <xdr:spPr>
        <a:xfrm rot="16200000" flipH="1">
          <a:off x="7256595" y="3176942"/>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166077</xdr:colOff>
      <xdr:row>15</xdr:row>
      <xdr:rowOff>68385</xdr:rowOff>
    </xdr:from>
    <xdr:to>
      <xdr:col>24</xdr:col>
      <xdr:colOff>261328</xdr:colOff>
      <xdr:row>16</xdr:row>
      <xdr:rowOff>157753</xdr:rowOff>
    </xdr:to>
    <xdr:cxnSp macro="">
      <xdr:nvCxnSpPr>
        <xdr:cNvPr id="3781" name="Elbow Connector 55">
          <a:extLst>
            <a:ext uri="{FF2B5EF4-FFF2-40B4-BE49-F238E27FC236}">
              <a16:creationId xmlns:a16="http://schemas.microsoft.com/office/drawing/2014/main" id="{21345F88-0F53-49EC-A197-7FDC2A64E1D2}"/>
            </a:ext>
          </a:extLst>
        </xdr:cNvPr>
        <xdr:cNvCxnSpPr/>
      </xdr:nvCxnSpPr>
      <xdr:spPr>
        <a:xfrm rot="16200000" flipH="1">
          <a:off x="7930672" y="3167174"/>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146538</xdr:colOff>
      <xdr:row>15</xdr:row>
      <xdr:rowOff>58616</xdr:rowOff>
    </xdr:from>
    <xdr:to>
      <xdr:col>26</xdr:col>
      <xdr:colOff>241789</xdr:colOff>
      <xdr:row>16</xdr:row>
      <xdr:rowOff>147984</xdr:rowOff>
    </xdr:to>
    <xdr:cxnSp macro="">
      <xdr:nvCxnSpPr>
        <xdr:cNvPr id="3689" name="Elbow Connector 55">
          <a:extLst>
            <a:ext uri="{FF2B5EF4-FFF2-40B4-BE49-F238E27FC236}">
              <a16:creationId xmlns:a16="http://schemas.microsoft.com/office/drawing/2014/main" id="{7C245872-E9F3-4F74-ACEC-020BDC16F8DD}"/>
            </a:ext>
          </a:extLst>
        </xdr:cNvPr>
        <xdr:cNvCxnSpPr/>
      </xdr:nvCxnSpPr>
      <xdr:spPr>
        <a:xfrm rot="16200000" flipH="1">
          <a:off x="8555903" y="3157405"/>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117229</xdr:colOff>
      <xdr:row>15</xdr:row>
      <xdr:rowOff>78154</xdr:rowOff>
    </xdr:from>
    <xdr:to>
      <xdr:col>28</xdr:col>
      <xdr:colOff>253999</xdr:colOff>
      <xdr:row>16</xdr:row>
      <xdr:rowOff>127001</xdr:rowOff>
    </xdr:to>
    <xdr:cxnSp macro="">
      <xdr:nvCxnSpPr>
        <xdr:cNvPr id="3782" name="Elbow Connector 55">
          <a:extLst>
            <a:ext uri="{FF2B5EF4-FFF2-40B4-BE49-F238E27FC236}">
              <a16:creationId xmlns:a16="http://schemas.microsoft.com/office/drawing/2014/main" id="{AF6E68DE-398F-4313-9C9C-C814AC00501E}"/>
            </a:ext>
          </a:extLst>
        </xdr:cNvPr>
        <xdr:cNvCxnSpPr/>
      </xdr:nvCxnSpPr>
      <xdr:spPr>
        <a:xfrm rot="16200000" flipH="1">
          <a:off x="9241691" y="3135923"/>
          <a:ext cx="312616" cy="13677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146539</xdr:colOff>
      <xdr:row>15</xdr:row>
      <xdr:rowOff>87923</xdr:rowOff>
    </xdr:from>
    <xdr:to>
      <xdr:col>30</xdr:col>
      <xdr:colOff>241790</xdr:colOff>
      <xdr:row>16</xdr:row>
      <xdr:rowOff>177291</xdr:rowOff>
    </xdr:to>
    <xdr:cxnSp macro="">
      <xdr:nvCxnSpPr>
        <xdr:cNvPr id="3784" name="Elbow Connector 55">
          <a:extLst>
            <a:ext uri="{FF2B5EF4-FFF2-40B4-BE49-F238E27FC236}">
              <a16:creationId xmlns:a16="http://schemas.microsoft.com/office/drawing/2014/main" id="{FBE7A18C-6234-4ACB-B0E0-C5669D7437BD}"/>
            </a:ext>
          </a:extLst>
        </xdr:cNvPr>
        <xdr:cNvCxnSpPr/>
      </xdr:nvCxnSpPr>
      <xdr:spPr>
        <a:xfrm rot="16200000" flipH="1">
          <a:off x="9874750" y="3186712"/>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156307</xdr:colOff>
      <xdr:row>15</xdr:row>
      <xdr:rowOff>68385</xdr:rowOff>
    </xdr:from>
    <xdr:to>
      <xdr:col>32</xdr:col>
      <xdr:colOff>251558</xdr:colOff>
      <xdr:row>16</xdr:row>
      <xdr:rowOff>157753</xdr:rowOff>
    </xdr:to>
    <xdr:cxnSp macro="">
      <xdr:nvCxnSpPr>
        <xdr:cNvPr id="3778" name="Elbow Connector 55">
          <a:extLst>
            <a:ext uri="{FF2B5EF4-FFF2-40B4-BE49-F238E27FC236}">
              <a16:creationId xmlns:a16="http://schemas.microsoft.com/office/drawing/2014/main" id="{894498C2-3C6C-4D26-B24C-F5E35D83274F}"/>
            </a:ext>
          </a:extLst>
        </xdr:cNvPr>
        <xdr:cNvCxnSpPr/>
      </xdr:nvCxnSpPr>
      <xdr:spPr>
        <a:xfrm rot="16200000" flipH="1">
          <a:off x="10558595" y="3167174"/>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127000</xdr:colOff>
      <xdr:row>15</xdr:row>
      <xdr:rowOff>68385</xdr:rowOff>
    </xdr:from>
    <xdr:to>
      <xdr:col>34</xdr:col>
      <xdr:colOff>222251</xdr:colOff>
      <xdr:row>16</xdr:row>
      <xdr:rowOff>157753</xdr:rowOff>
    </xdr:to>
    <xdr:cxnSp macro="">
      <xdr:nvCxnSpPr>
        <xdr:cNvPr id="3783" name="Elbow Connector 55">
          <a:extLst>
            <a:ext uri="{FF2B5EF4-FFF2-40B4-BE49-F238E27FC236}">
              <a16:creationId xmlns:a16="http://schemas.microsoft.com/office/drawing/2014/main" id="{F2C759C1-C267-4DA3-9EC7-3CE8384D017C}"/>
            </a:ext>
          </a:extLst>
        </xdr:cNvPr>
        <xdr:cNvCxnSpPr/>
      </xdr:nvCxnSpPr>
      <xdr:spPr>
        <a:xfrm rot="16200000" flipH="1">
          <a:off x="11174057" y="3167174"/>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175846</xdr:colOff>
      <xdr:row>109</xdr:row>
      <xdr:rowOff>48847</xdr:rowOff>
    </xdr:from>
    <xdr:to>
      <xdr:col>6</xdr:col>
      <xdr:colOff>166077</xdr:colOff>
      <xdr:row>110</xdr:row>
      <xdr:rowOff>2280</xdr:rowOff>
    </xdr:to>
    <xdr:sp macro="" textlink="">
      <xdr:nvSpPr>
        <xdr:cNvPr id="3785" name="Freeform 10707">
          <a:extLst>
            <a:ext uri="{FF2B5EF4-FFF2-40B4-BE49-F238E27FC236}">
              <a16:creationId xmlns:a16="http://schemas.microsoft.com/office/drawing/2014/main" id="{D737E1D1-B518-4338-98A2-DAB2B9DCEDB1}"/>
            </a:ext>
          </a:extLst>
        </xdr:cNvPr>
        <xdr:cNvSpPr>
          <a:spLocks/>
        </xdr:cNvSpPr>
      </xdr:nvSpPr>
      <xdr:spPr bwMode="auto">
        <a:xfrm>
          <a:off x="1387231" y="22166385"/>
          <a:ext cx="635000" cy="148818"/>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6</xdr:col>
      <xdr:colOff>156307</xdr:colOff>
      <xdr:row>109</xdr:row>
      <xdr:rowOff>39078</xdr:rowOff>
    </xdr:from>
    <xdr:to>
      <xdr:col>8</xdr:col>
      <xdr:colOff>226156</xdr:colOff>
      <xdr:row>109</xdr:row>
      <xdr:rowOff>187897</xdr:rowOff>
    </xdr:to>
    <xdr:sp macro="" textlink="">
      <xdr:nvSpPr>
        <xdr:cNvPr id="3786" name="Freeform 10707">
          <a:extLst>
            <a:ext uri="{FF2B5EF4-FFF2-40B4-BE49-F238E27FC236}">
              <a16:creationId xmlns:a16="http://schemas.microsoft.com/office/drawing/2014/main" id="{D0329145-2DE0-4A94-AAD9-AFC22B12DB26}"/>
            </a:ext>
          </a:extLst>
        </xdr:cNvPr>
        <xdr:cNvSpPr>
          <a:spLocks/>
        </xdr:cNvSpPr>
      </xdr:nvSpPr>
      <xdr:spPr bwMode="auto">
        <a:xfrm>
          <a:off x="2012461" y="22156616"/>
          <a:ext cx="743926" cy="148819"/>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8</xdr:col>
      <xdr:colOff>214924</xdr:colOff>
      <xdr:row>109</xdr:row>
      <xdr:rowOff>39077</xdr:rowOff>
    </xdr:from>
    <xdr:to>
      <xdr:col>10</xdr:col>
      <xdr:colOff>216389</xdr:colOff>
      <xdr:row>109</xdr:row>
      <xdr:rowOff>187896</xdr:rowOff>
    </xdr:to>
    <xdr:sp macro="" textlink="">
      <xdr:nvSpPr>
        <xdr:cNvPr id="3787" name="Freeform 10707">
          <a:extLst>
            <a:ext uri="{FF2B5EF4-FFF2-40B4-BE49-F238E27FC236}">
              <a16:creationId xmlns:a16="http://schemas.microsoft.com/office/drawing/2014/main" id="{34F66563-0EAA-4FAA-8FA9-98216523BEBE}"/>
            </a:ext>
          </a:extLst>
        </xdr:cNvPr>
        <xdr:cNvSpPr>
          <a:spLocks/>
        </xdr:cNvSpPr>
      </xdr:nvSpPr>
      <xdr:spPr bwMode="auto">
        <a:xfrm>
          <a:off x="2745155" y="22156615"/>
          <a:ext cx="743926" cy="148819"/>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10</xdr:col>
      <xdr:colOff>245805</xdr:colOff>
      <xdr:row>109</xdr:row>
      <xdr:rowOff>61452</xdr:rowOff>
    </xdr:from>
    <xdr:to>
      <xdr:col>12</xdr:col>
      <xdr:colOff>195384</xdr:colOff>
      <xdr:row>110</xdr:row>
      <xdr:rowOff>20484</xdr:rowOff>
    </xdr:to>
    <xdr:sp macro="" textlink="">
      <xdr:nvSpPr>
        <xdr:cNvPr id="3788" name="Freeform 10707">
          <a:extLst>
            <a:ext uri="{FF2B5EF4-FFF2-40B4-BE49-F238E27FC236}">
              <a16:creationId xmlns:a16="http://schemas.microsoft.com/office/drawing/2014/main" id="{D5C2570B-5D45-4ABB-9E4C-EF21ABE31F06}"/>
            </a:ext>
          </a:extLst>
        </xdr:cNvPr>
        <xdr:cNvSpPr>
          <a:spLocks/>
        </xdr:cNvSpPr>
      </xdr:nvSpPr>
      <xdr:spPr bwMode="auto">
        <a:xfrm>
          <a:off x="3420805" y="22122581"/>
          <a:ext cx="594821" cy="153629"/>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12</xdr:col>
      <xdr:colOff>175846</xdr:colOff>
      <xdr:row>109</xdr:row>
      <xdr:rowOff>39077</xdr:rowOff>
    </xdr:from>
    <xdr:to>
      <xdr:col>14</xdr:col>
      <xdr:colOff>275003</xdr:colOff>
      <xdr:row>110</xdr:row>
      <xdr:rowOff>40968</xdr:rowOff>
    </xdr:to>
    <xdr:sp macro="" textlink="">
      <xdr:nvSpPr>
        <xdr:cNvPr id="3789" name="Freeform 10707">
          <a:extLst>
            <a:ext uri="{FF2B5EF4-FFF2-40B4-BE49-F238E27FC236}">
              <a16:creationId xmlns:a16="http://schemas.microsoft.com/office/drawing/2014/main" id="{FAB722F8-C1FD-4334-A1C8-5065EC3F0B78}"/>
            </a:ext>
          </a:extLst>
        </xdr:cNvPr>
        <xdr:cNvSpPr>
          <a:spLocks/>
        </xdr:cNvSpPr>
      </xdr:nvSpPr>
      <xdr:spPr bwMode="auto">
        <a:xfrm>
          <a:off x="3996088" y="22100206"/>
          <a:ext cx="723915" cy="196488"/>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14</xdr:col>
      <xdr:colOff>156308</xdr:colOff>
      <xdr:row>109</xdr:row>
      <xdr:rowOff>39077</xdr:rowOff>
    </xdr:from>
    <xdr:to>
      <xdr:col>16</xdr:col>
      <xdr:colOff>255465</xdr:colOff>
      <xdr:row>109</xdr:row>
      <xdr:rowOff>187896</xdr:rowOff>
    </xdr:to>
    <xdr:sp macro="" textlink="">
      <xdr:nvSpPr>
        <xdr:cNvPr id="3790" name="Freeform 10707">
          <a:extLst>
            <a:ext uri="{FF2B5EF4-FFF2-40B4-BE49-F238E27FC236}">
              <a16:creationId xmlns:a16="http://schemas.microsoft.com/office/drawing/2014/main" id="{0B946A25-17C2-48B3-89FE-65CDA3FF8AA8}"/>
            </a:ext>
          </a:extLst>
        </xdr:cNvPr>
        <xdr:cNvSpPr>
          <a:spLocks/>
        </xdr:cNvSpPr>
      </xdr:nvSpPr>
      <xdr:spPr bwMode="auto">
        <a:xfrm>
          <a:off x="4738077" y="22156615"/>
          <a:ext cx="743926" cy="148819"/>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16</xdr:col>
      <xdr:colOff>246123</xdr:colOff>
      <xdr:row>109</xdr:row>
      <xdr:rowOff>61453</xdr:rowOff>
    </xdr:from>
    <xdr:to>
      <xdr:col>18</xdr:col>
      <xdr:colOff>184355</xdr:colOff>
      <xdr:row>110</xdr:row>
      <xdr:rowOff>20484</xdr:rowOff>
    </xdr:to>
    <xdr:sp macro="" textlink="">
      <xdr:nvSpPr>
        <xdr:cNvPr id="3791" name="Freeform 10707">
          <a:extLst>
            <a:ext uri="{FF2B5EF4-FFF2-40B4-BE49-F238E27FC236}">
              <a16:creationId xmlns:a16="http://schemas.microsoft.com/office/drawing/2014/main" id="{BEBC5F96-2E0E-4F52-A553-F1ECB8D4B1A1}"/>
            </a:ext>
          </a:extLst>
        </xdr:cNvPr>
        <xdr:cNvSpPr>
          <a:spLocks/>
        </xdr:cNvSpPr>
      </xdr:nvSpPr>
      <xdr:spPr bwMode="auto">
        <a:xfrm>
          <a:off x="5315881" y="22122582"/>
          <a:ext cx="696135" cy="153628"/>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18</xdr:col>
      <xdr:colOff>185615</xdr:colOff>
      <xdr:row>109</xdr:row>
      <xdr:rowOff>61453</xdr:rowOff>
    </xdr:from>
    <xdr:to>
      <xdr:col>20</xdr:col>
      <xdr:colOff>194597</xdr:colOff>
      <xdr:row>110</xdr:row>
      <xdr:rowOff>40968</xdr:rowOff>
    </xdr:to>
    <xdr:sp macro="" textlink="">
      <xdr:nvSpPr>
        <xdr:cNvPr id="3792" name="Freeform 10707">
          <a:extLst>
            <a:ext uri="{FF2B5EF4-FFF2-40B4-BE49-F238E27FC236}">
              <a16:creationId xmlns:a16="http://schemas.microsoft.com/office/drawing/2014/main" id="{09903E2E-7DC2-4721-B387-C870E8C19771}"/>
            </a:ext>
          </a:extLst>
        </xdr:cNvPr>
        <xdr:cNvSpPr>
          <a:spLocks/>
        </xdr:cNvSpPr>
      </xdr:nvSpPr>
      <xdr:spPr bwMode="auto">
        <a:xfrm>
          <a:off x="6013276" y="22122582"/>
          <a:ext cx="633740" cy="174112"/>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20</xdr:col>
      <xdr:colOff>133146</xdr:colOff>
      <xdr:row>109</xdr:row>
      <xdr:rowOff>61452</xdr:rowOff>
    </xdr:from>
    <xdr:to>
      <xdr:col>22</xdr:col>
      <xdr:colOff>255465</xdr:colOff>
      <xdr:row>110</xdr:row>
      <xdr:rowOff>61451</xdr:rowOff>
    </xdr:to>
    <xdr:sp macro="" textlink="">
      <xdr:nvSpPr>
        <xdr:cNvPr id="3793" name="Freeform 10707">
          <a:extLst>
            <a:ext uri="{FF2B5EF4-FFF2-40B4-BE49-F238E27FC236}">
              <a16:creationId xmlns:a16="http://schemas.microsoft.com/office/drawing/2014/main" id="{ED4734D7-9779-4D58-A173-0EBA93617226}"/>
            </a:ext>
          </a:extLst>
        </xdr:cNvPr>
        <xdr:cNvSpPr>
          <a:spLocks/>
        </xdr:cNvSpPr>
      </xdr:nvSpPr>
      <xdr:spPr bwMode="auto">
        <a:xfrm>
          <a:off x="6585565" y="22122581"/>
          <a:ext cx="747077" cy="19459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22</xdr:col>
      <xdr:colOff>166077</xdr:colOff>
      <xdr:row>109</xdr:row>
      <xdr:rowOff>58616</xdr:rowOff>
    </xdr:from>
    <xdr:to>
      <xdr:col>24</xdr:col>
      <xdr:colOff>195385</xdr:colOff>
      <xdr:row>110</xdr:row>
      <xdr:rowOff>61451</xdr:rowOff>
    </xdr:to>
    <xdr:sp macro="" textlink="">
      <xdr:nvSpPr>
        <xdr:cNvPr id="3794" name="Freeform 10707">
          <a:extLst>
            <a:ext uri="{FF2B5EF4-FFF2-40B4-BE49-F238E27FC236}">
              <a16:creationId xmlns:a16="http://schemas.microsoft.com/office/drawing/2014/main" id="{84C44FED-6E59-4F58-9AF5-AB55A429AF8A}"/>
            </a:ext>
          </a:extLst>
        </xdr:cNvPr>
        <xdr:cNvSpPr>
          <a:spLocks/>
        </xdr:cNvSpPr>
      </xdr:nvSpPr>
      <xdr:spPr bwMode="auto">
        <a:xfrm>
          <a:off x="7243254" y="22119745"/>
          <a:ext cx="654066" cy="197432"/>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24</xdr:col>
      <xdr:colOff>195385</xdr:colOff>
      <xdr:row>109</xdr:row>
      <xdr:rowOff>78153</xdr:rowOff>
    </xdr:from>
    <xdr:to>
      <xdr:col>26</xdr:col>
      <xdr:colOff>166077</xdr:colOff>
      <xdr:row>110</xdr:row>
      <xdr:rowOff>20483</xdr:rowOff>
    </xdr:to>
    <xdr:sp macro="" textlink="">
      <xdr:nvSpPr>
        <xdr:cNvPr id="3795" name="Freeform 10707">
          <a:extLst>
            <a:ext uri="{FF2B5EF4-FFF2-40B4-BE49-F238E27FC236}">
              <a16:creationId xmlns:a16="http://schemas.microsoft.com/office/drawing/2014/main" id="{185F7C72-C559-4FF7-AB24-55595950AC14}"/>
            </a:ext>
          </a:extLst>
        </xdr:cNvPr>
        <xdr:cNvSpPr>
          <a:spLocks/>
        </xdr:cNvSpPr>
      </xdr:nvSpPr>
      <xdr:spPr bwMode="auto">
        <a:xfrm>
          <a:off x="7897320" y="22139282"/>
          <a:ext cx="595451" cy="13692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26</xdr:col>
      <xdr:colOff>195385</xdr:colOff>
      <xdr:row>109</xdr:row>
      <xdr:rowOff>58616</xdr:rowOff>
    </xdr:from>
    <xdr:to>
      <xdr:col>28</xdr:col>
      <xdr:colOff>224692</xdr:colOff>
      <xdr:row>110</xdr:row>
      <xdr:rowOff>20484</xdr:rowOff>
    </xdr:to>
    <xdr:sp macro="" textlink="">
      <xdr:nvSpPr>
        <xdr:cNvPr id="3796" name="Freeform 10707">
          <a:extLst>
            <a:ext uri="{FF2B5EF4-FFF2-40B4-BE49-F238E27FC236}">
              <a16:creationId xmlns:a16="http://schemas.microsoft.com/office/drawing/2014/main" id="{B3CFF4F0-BBE1-457A-8C43-DA8626D6AF8B}"/>
            </a:ext>
          </a:extLst>
        </xdr:cNvPr>
        <xdr:cNvSpPr>
          <a:spLocks/>
        </xdr:cNvSpPr>
      </xdr:nvSpPr>
      <xdr:spPr bwMode="auto">
        <a:xfrm>
          <a:off x="8522079" y="22119745"/>
          <a:ext cx="684790" cy="156465"/>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42</xdr:col>
      <xdr:colOff>153275</xdr:colOff>
      <xdr:row>15</xdr:row>
      <xdr:rowOff>109484</xdr:rowOff>
    </xdr:from>
    <xdr:to>
      <xdr:col>42</xdr:col>
      <xdr:colOff>248526</xdr:colOff>
      <xdr:row>17</xdr:row>
      <xdr:rowOff>12732</xdr:rowOff>
    </xdr:to>
    <xdr:cxnSp macro="">
      <xdr:nvCxnSpPr>
        <xdr:cNvPr id="3210" name="Elbow Connector 55">
          <a:extLst>
            <a:ext uri="{FF2B5EF4-FFF2-40B4-BE49-F238E27FC236}">
              <a16:creationId xmlns:a16="http://schemas.microsoft.com/office/drawing/2014/main" id="{77309470-C059-466A-B286-A4D0D4201A30}"/>
            </a:ext>
          </a:extLst>
        </xdr:cNvPr>
        <xdr:cNvCxnSpPr/>
      </xdr:nvCxnSpPr>
      <xdr:spPr>
        <a:xfrm rot="16200000" flipH="1">
          <a:off x="13469320" y="3095422"/>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164224</xdr:colOff>
      <xdr:row>15</xdr:row>
      <xdr:rowOff>142329</xdr:rowOff>
    </xdr:from>
    <xdr:to>
      <xdr:col>44</xdr:col>
      <xdr:colOff>259475</xdr:colOff>
      <xdr:row>17</xdr:row>
      <xdr:rowOff>45577</xdr:rowOff>
    </xdr:to>
    <xdr:cxnSp macro="">
      <xdr:nvCxnSpPr>
        <xdr:cNvPr id="3672" name="Elbow Connector 55">
          <a:extLst>
            <a:ext uri="{FF2B5EF4-FFF2-40B4-BE49-F238E27FC236}">
              <a16:creationId xmlns:a16="http://schemas.microsoft.com/office/drawing/2014/main" id="{75EB32AD-6C6D-46F4-A48A-0D60C6C56FBA}"/>
            </a:ext>
          </a:extLst>
        </xdr:cNvPr>
        <xdr:cNvCxnSpPr/>
      </xdr:nvCxnSpPr>
      <xdr:spPr>
        <a:xfrm rot="16200000" flipH="1">
          <a:off x="14224752" y="3128267"/>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120431</xdr:colOff>
      <xdr:row>23</xdr:row>
      <xdr:rowOff>109483</xdr:rowOff>
    </xdr:from>
    <xdr:to>
      <xdr:col>2</xdr:col>
      <xdr:colOff>215682</xdr:colOff>
      <xdr:row>25</xdr:row>
      <xdr:rowOff>23679</xdr:rowOff>
    </xdr:to>
    <xdr:cxnSp macro="">
      <xdr:nvCxnSpPr>
        <xdr:cNvPr id="3684" name="Elbow Connector 55">
          <a:extLst>
            <a:ext uri="{FF2B5EF4-FFF2-40B4-BE49-F238E27FC236}">
              <a16:creationId xmlns:a16="http://schemas.microsoft.com/office/drawing/2014/main" id="{7392933E-D85B-4BA5-BF65-1A6BC7B9048C}"/>
            </a:ext>
          </a:extLst>
        </xdr:cNvPr>
        <xdr:cNvCxnSpPr/>
      </xdr:nvCxnSpPr>
      <xdr:spPr>
        <a:xfrm rot="16200000" flipH="1">
          <a:off x="517510" y="4661024"/>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153277</xdr:colOff>
      <xdr:row>23</xdr:row>
      <xdr:rowOff>120428</xdr:rowOff>
    </xdr:from>
    <xdr:to>
      <xdr:col>4</xdr:col>
      <xdr:colOff>248528</xdr:colOff>
      <xdr:row>25</xdr:row>
      <xdr:rowOff>34624</xdr:rowOff>
    </xdr:to>
    <xdr:cxnSp macro="">
      <xdr:nvCxnSpPr>
        <xdr:cNvPr id="3769" name="Elbow Connector 55">
          <a:extLst>
            <a:ext uri="{FF2B5EF4-FFF2-40B4-BE49-F238E27FC236}">
              <a16:creationId xmlns:a16="http://schemas.microsoft.com/office/drawing/2014/main" id="{EFC2F942-32F6-4993-AAD5-12C78D152503}"/>
            </a:ext>
          </a:extLst>
        </xdr:cNvPr>
        <xdr:cNvCxnSpPr/>
      </xdr:nvCxnSpPr>
      <xdr:spPr>
        <a:xfrm rot="16200000" flipH="1">
          <a:off x="1207253" y="4671969"/>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153273</xdr:colOff>
      <xdr:row>23</xdr:row>
      <xdr:rowOff>120428</xdr:rowOff>
    </xdr:from>
    <xdr:to>
      <xdr:col>6</xdr:col>
      <xdr:colOff>248524</xdr:colOff>
      <xdr:row>25</xdr:row>
      <xdr:rowOff>34624</xdr:rowOff>
    </xdr:to>
    <xdr:cxnSp macro="">
      <xdr:nvCxnSpPr>
        <xdr:cNvPr id="3770" name="Elbow Connector 55">
          <a:extLst>
            <a:ext uri="{FF2B5EF4-FFF2-40B4-BE49-F238E27FC236}">
              <a16:creationId xmlns:a16="http://schemas.microsoft.com/office/drawing/2014/main" id="{381A3B14-9B99-445B-BB3C-783ED5E0C75C}"/>
            </a:ext>
          </a:extLst>
        </xdr:cNvPr>
        <xdr:cNvCxnSpPr/>
      </xdr:nvCxnSpPr>
      <xdr:spPr>
        <a:xfrm rot="16200000" flipH="1">
          <a:off x="1831301" y="4671969"/>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164225</xdr:colOff>
      <xdr:row>15</xdr:row>
      <xdr:rowOff>76636</xdr:rowOff>
    </xdr:from>
    <xdr:to>
      <xdr:col>36</xdr:col>
      <xdr:colOff>259476</xdr:colOff>
      <xdr:row>16</xdr:row>
      <xdr:rowOff>166004</xdr:rowOff>
    </xdr:to>
    <xdr:cxnSp macro="">
      <xdr:nvCxnSpPr>
        <xdr:cNvPr id="3771" name="Elbow Connector 55">
          <a:extLst>
            <a:ext uri="{FF2B5EF4-FFF2-40B4-BE49-F238E27FC236}">
              <a16:creationId xmlns:a16="http://schemas.microsoft.com/office/drawing/2014/main" id="{BD675CC0-A8BA-48E1-8048-A07169F72F7C}"/>
            </a:ext>
          </a:extLst>
        </xdr:cNvPr>
        <xdr:cNvCxnSpPr/>
      </xdr:nvCxnSpPr>
      <xdr:spPr>
        <a:xfrm rot="16200000" flipH="1">
          <a:off x="11564321" y="3062574"/>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142325</xdr:colOff>
      <xdr:row>15</xdr:row>
      <xdr:rowOff>76639</xdr:rowOff>
    </xdr:from>
    <xdr:to>
      <xdr:col>38</xdr:col>
      <xdr:colOff>237576</xdr:colOff>
      <xdr:row>16</xdr:row>
      <xdr:rowOff>166007</xdr:rowOff>
    </xdr:to>
    <xdr:cxnSp macro="">
      <xdr:nvCxnSpPr>
        <xdr:cNvPr id="3772" name="Elbow Connector 55">
          <a:extLst>
            <a:ext uri="{FF2B5EF4-FFF2-40B4-BE49-F238E27FC236}">
              <a16:creationId xmlns:a16="http://schemas.microsoft.com/office/drawing/2014/main" id="{34066384-5F58-456C-A102-F4924CB68E62}"/>
            </a:ext>
          </a:extLst>
        </xdr:cNvPr>
        <xdr:cNvCxnSpPr/>
      </xdr:nvCxnSpPr>
      <xdr:spPr>
        <a:xfrm rot="16200000" flipH="1">
          <a:off x="12210266" y="3062577"/>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186117</xdr:colOff>
      <xdr:row>15</xdr:row>
      <xdr:rowOff>142328</xdr:rowOff>
    </xdr:from>
    <xdr:to>
      <xdr:col>40</xdr:col>
      <xdr:colOff>281368</xdr:colOff>
      <xdr:row>17</xdr:row>
      <xdr:rowOff>45576</xdr:rowOff>
    </xdr:to>
    <xdr:cxnSp macro="">
      <xdr:nvCxnSpPr>
        <xdr:cNvPr id="3773" name="Elbow Connector 55">
          <a:extLst>
            <a:ext uri="{FF2B5EF4-FFF2-40B4-BE49-F238E27FC236}">
              <a16:creationId xmlns:a16="http://schemas.microsoft.com/office/drawing/2014/main" id="{9F5C43CF-75DA-44EB-B1A5-6C97A8A639CC}"/>
            </a:ext>
          </a:extLst>
        </xdr:cNvPr>
        <xdr:cNvCxnSpPr/>
      </xdr:nvCxnSpPr>
      <xdr:spPr>
        <a:xfrm rot="16200000" flipH="1">
          <a:off x="12878110" y="3128266"/>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153272</xdr:colOff>
      <xdr:row>39</xdr:row>
      <xdr:rowOff>87585</xdr:rowOff>
    </xdr:from>
    <xdr:to>
      <xdr:col>38</xdr:col>
      <xdr:colOff>248523</xdr:colOff>
      <xdr:row>40</xdr:row>
      <xdr:rowOff>178456</xdr:rowOff>
    </xdr:to>
    <xdr:cxnSp macro="">
      <xdr:nvCxnSpPr>
        <xdr:cNvPr id="3774" name="Elbow Connector 55">
          <a:extLst>
            <a:ext uri="{FF2B5EF4-FFF2-40B4-BE49-F238E27FC236}">
              <a16:creationId xmlns:a16="http://schemas.microsoft.com/office/drawing/2014/main" id="{F5935750-9097-4098-8D6E-0577E746D06F}"/>
            </a:ext>
          </a:extLst>
        </xdr:cNvPr>
        <xdr:cNvCxnSpPr/>
      </xdr:nvCxnSpPr>
      <xdr:spPr>
        <a:xfrm rot="16200000" flipH="1">
          <a:off x="12225936" y="7743714"/>
          <a:ext cx="34268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153273</xdr:colOff>
      <xdr:row>39</xdr:row>
      <xdr:rowOff>87584</xdr:rowOff>
    </xdr:from>
    <xdr:to>
      <xdr:col>40</xdr:col>
      <xdr:colOff>248524</xdr:colOff>
      <xdr:row>40</xdr:row>
      <xdr:rowOff>178455</xdr:rowOff>
    </xdr:to>
    <xdr:cxnSp macro="">
      <xdr:nvCxnSpPr>
        <xdr:cNvPr id="3775" name="Elbow Connector 55">
          <a:extLst>
            <a:ext uri="{FF2B5EF4-FFF2-40B4-BE49-F238E27FC236}">
              <a16:creationId xmlns:a16="http://schemas.microsoft.com/office/drawing/2014/main" id="{B49BFA46-E08D-4F0B-953B-C04C061EE45F}"/>
            </a:ext>
          </a:extLst>
        </xdr:cNvPr>
        <xdr:cNvCxnSpPr/>
      </xdr:nvCxnSpPr>
      <xdr:spPr>
        <a:xfrm rot="16200000" flipH="1">
          <a:off x="12849989" y="7743713"/>
          <a:ext cx="34268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98532</xdr:colOff>
      <xdr:row>28</xdr:row>
      <xdr:rowOff>142328</xdr:rowOff>
    </xdr:from>
    <xdr:to>
      <xdr:col>38</xdr:col>
      <xdr:colOff>240080</xdr:colOff>
      <xdr:row>29</xdr:row>
      <xdr:rowOff>126214</xdr:rowOff>
    </xdr:to>
    <xdr:sp macro="" textlink="">
      <xdr:nvSpPr>
        <xdr:cNvPr id="3800" name="6-Point Star 717">
          <a:extLst>
            <a:ext uri="{FF2B5EF4-FFF2-40B4-BE49-F238E27FC236}">
              <a16:creationId xmlns:a16="http://schemas.microsoft.com/office/drawing/2014/main" id="{75B5C0AC-8650-482C-A9DA-142BD1214485}"/>
            </a:ext>
          </a:extLst>
        </xdr:cNvPr>
        <xdr:cNvSpPr/>
      </xdr:nvSpPr>
      <xdr:spPr>
        <a:xfrm>
          <a:off x="12294911" y="556172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98538</xdr:colOff>
      <xdr:row>28</xdr:row>
      <xdr:rowOff>153276</xdr:rowOff>
    </xdr:from>
    <xdr:to>
      <xdr:col>44</xdr:col>
      <xdr:colOff>240086</xdr:colOff>
      <xdr:row>29</xdr:row>
      <xdr:rowOff>137162</xdr:rowOff>
    </xdr:to>
    <xdr:sp macro="" textlink="">
      <xdr:nvSpPr>
        <xdr:cNvPr id="3801" name="6-Point Star 717">
          <a:extLst>
            <a:ext uri="{FF2B5EF4-FFF2-40B4-BE49-F238E27FC236}">
              <a16:creationId xmlns:a16="http://schemas.microsoft.com/office/drawing/2014/main" id="{AF251BA4-3FD7-48CC-BF3A-902C0FB695E1}"/>
            </a:ext>
          </a:extLst>
        </xdr:cNvPr>
        <xdr:cNvSpPr/>
      </xdr:nvSpPr>
      <xdr:spPr>
        <a:xfrm>
          <a:off x="14287504" y="5572673"/>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xdr:col>
      <xdr:colOff>87584</xdr:colOff>
      <xdr:row>36</xdr:row>
      <xdr:rowOff>164222</xdr:rowOff>
    </xdr:from>
    <xdr:to>
      <xdr:col>2</xdr:col>
      <xdr:colOff>229132</xdr:colOff>
      <xdr:row>37</xdr:row>
      <xdr:rowOff>148108</xdr:rowOff>
    </xdr:to>
    <xdr:sp macro="" textlink="">
      <xdr:nvSpPr>
        <xdr:cNvPr id="3802" name="6-Point Star 717">
          <a:extLst>
            <a:ext uri="{FF2B5EF4-FFF2-40B4-BE49-F238E27FC236}">
              <a16:creationId xmlns:a16="http://schemas.microsoft.com/office/drawing/2014/main" id="{C6F902E2-C19B-4EFC-9E34-97269F19F185}"/>
            </a:ext>
          </a:extLst>
        </xdr:cNvPr>
        <xdr:cNvSpPr/>
      </xdr:nvSpPr>
      <xdr:spPr>
        <a:xfrm>
          <a:off x="613101" y="713827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98532</xdr:colOff>
      <xdr:row>84</xdr:row>
      <xdr:rowOff>131376</xdr:rowOff>
    </xdr:from>
    <xdr:to>
      <xdr:col>20</xdr:col>
      <xdr:colOff>240080</xdr:colOff>
      <xdr:row>85</xdr:row>
      <xdr:rowOff>115262</xdr:rowOff>
    </xdr:to>
    <xdr:sp macro="" textlink="">
      <xdr:nvSpPr>
        <xdr:cNvPr id="3803" name="6-Point Star 717">
          <a:extLst>
            <a:ext uri="{FF2B5EF4-FFF2-40B4-BE49-F238E27FC236}">
              <a16:creationId xmlns:a16="http://schemas.microsoft.com/office/drawing/2014/main" id="{172404ED-B066-4AB2-8582-802E63E04EEE}"/>
            </a:ext>
          </a:extLst>
        </xdr:cNvPr>
        <xdr:cNvSpPr/>
      </xdr:nvSpPr>
      <xdr:spPr>
        <a:xfrm>
          <a:off x="6568963" y="1650999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98533</xdr:colOff>
      <xdr:row>84</xdr:row>
      <xdr:rowOff>120432</xdr:rowOff>
    </xdr:from>
    <xdr:to>
      <xdr:col>26</xdr:col>
      <xdr:colOff>240081</xdr:colOff>
      <xdr:row>85</xdr:row>
      <xdr:rowOff>104318</xdr:rowOff>
    </xdr:to>
    <xdr:sp macro="" textlink="">
      <xdr:nvSpPr>
        <xdr:cNvPr id="3804" name="6-Point Star 717">
          <a:extLst>
            <a:ext uri="{FF2B5EF4-FFF2-40B4-BE49-F238E27FC236}">
              <a16:creationId xmlns:a16="http://schemas.microsoft.com/office/drawing/2014/main" id="{16CCA620-4FCD-4E99-A189-3768FE69CCAC}"/>
            </a:ext>
          </a:extLst>
        </xdr:cNvPr>
        <xdr:cNvSpPr/>
      </xdr:nvSpPr>
      <xdr:spPr>
        <a:xfrm>
          <a:off x="8441119" y="16499053"/>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87584</xdr:colOff>
      <xdr:row>100</xdr:row>
      <xdr:rowOff>153277</xdr:rowOff>
    </xdr:from>
    <xdr:to>
      <xdr:col>26</xdr:col>
      <xdr:colOff>229132</xdr:colOff>
      <xdr:row>101</xdr:row>
      <xdr:rowOff>128549</xdr:rowOff>
    </xdr:to>
    <xdr:sp macro="" textlink="">
      <xdr:nvSpPr>
        <xdr:cNvPr id="3805" name="6-Point Star 717">
          <a:extLst>
            <a:ext uri="{FF2B5EF4-FFF2-40B4-BE49-F238E27FC236}">
              <a16:creationId xmlns:a16="http://schemas.microsoft.com/office/drawing/2014/main" id="{9A03D630-D5F4-43DD-A95D-7558C0E02C15}"/>
            </a:ext>
          </a:extLst>
        </xdr:cNvPr>
        <xdr:cNvSpPr/>
      </xdr:nvSpPr>
      <xdr:spPr>
        <a:xfrm>
          <a:off x="8430170" y="19641208"/>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xdr:col>
      <xdr:colOff>109480</xdr:colOff>
      <xdr:row>109</xdr:row>
      <xdr:rowOff>0</xdr:rowOff>
    </xdr:from>
    <xdr:to>
      <xdr:col>4</xdr:col>
      <xdr:colOff>251028</xdr:colOff>
      <xdr:row>109</xdr:row>
      <xdr:rowOff>161393</xdr:rowOff>
    </xdr:to>
    <xdr:sp macro="" textlink="">
      <xdr:nvSpPr>
        <xdr:cNvPr id="3806" name="6-Point Star 717">
          <a:extLst>
            <a:ext uri="{FF2B5EF4-FFF2-40B4-BE49-F238E27FC236}">
              <a16:creationId xmlns:a16="http://schemas.microsoft.com/office/drawing/2014/main" id="{0743FC06-43BC-4564-938E-08D66612CB51}"/>
            </a:ext>
          </a:extLst>
        </xdr:cNvPr>
        <xdr:cNvSpPr/>
      </xdr:nvSpPr>
      <xdr:spPr>
        <a:xfrm>
          <a:off x="1291894" y="21228707"/>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6</xdr:col>
      <xdr:colOff>87584</xdr:colOff>
      <xdr:row>108</xdr:row>
      <xdr:rowOff>142324</xdr:rowOff>
    </xdr:from>
    <xdr:to>
      <xdr:col>6</xdr:col>
      <xdr:colOff>229132</xdr:colOff>
      <xdr:row>109</xdr:row>
      <xdr:rowOff>117596</xdr:rowOff>
    </xdr:to>
    <xdr:sp macro="" textlink="">
      <xdr:nvSpPr>
        <xdr:cNvPr id="3807" name="6-Point Star 717">
          <a:extLst>
            <a:ext uri="{FF2B5EF4-FFF2-40B4-BE49-F238E27FC236}">
              <a16:creationId xmlns:a16="http://schemas.microsoft.com/office/drawing/2014/main" id="{BFDF262F-E627-4791-8B93-8449CC1E26B2}"/>
            </a:ext>
          </a:extLst>
        </xdr:cNvPr>
        <xdr:cNvSpPr/>
      </xdr:nvSpPr>
      <xdr:spPr>
        <a:xfrm>
          <a:off x="1894050" y="21184910"/>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8</xdr:col>
      <xdr:colOff>109483</xdr:colOff>
      <xdr:row>108</xdr:row>
      <xdr:rowOff>164220</xdr:rowOff>
    </xdr:from>
    <xdr:to>
      <xdr:col>8</xdr:col>
      <xdr:colOff>251031</xdr:colOff>
      <xdr:row>109</xdr:row>
      <xdr:rowOff>139492</xdr:rowOff>
    </xdr:to>
    <xdr:sp macro="" textlink="">
      <xdr:nvSpPr>
        <xdr:cNvPr id="3808" name="6-Point Star 717">
          <a:extLst>
            <a:ext uri="{FF2B5EF4-FFF2-40B4-BE49-F238E27FC236}">
              <a16:creationId xmlns:a16="http://schemas.microsoft.com/office/drawing/2014/main" id="{1976EA51-8489-452A-99F8-AACB0C610483}"/>
            </a:ext>
          </a:extLst>
        </xdr:cNvPr>
        <xdr:cNvSpPr/>
      </xdr:nvSpPr>
      <xdr:spPr>
        <a:xfrm>
          <a:off x="2572845" y="21206806"/>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10</xdr:col>
      <xdr:colOff>98537</xdr:colOff>
      <xdr:row>109</xdr:row>
      <xdr:rowOff>10949</xdr:rowOff>
    </xdr:from>
    <xdr:to>
      <xdr:col>10</xdr:col>
      <xdr:colOff>240085</xdr:colOff>
      <xdr:row>109</xdr:row>
      <xdr:rowOff>172342</xdr:rowOff>
    </xdr:to>
    <xdr:sp macro="" textlink="">
      <xdr:nvSpPr>
        <xdr:cNvPr id="3809" name="6-Point Star 717">
          <a:extLst>
            <a:ext uri="{FF2B5EF4-FFF2-40B4-BE49-F238E27FC236}">
              <a16:creationId xmlns:a16="http://schemas.microsoft.com/office/drawing/2014/main" id="{31391A0D-8610-4118-9790-CA61F96CB52E}"/>
            </a:ext>
          </a:extLst>
        </xdr:cNvPr>
        <xdr:cNvSpPr/>
      </xdr:nvSpPr>
      <xdr:spPr>
        <a:xfrm>
          <a:off x="3284485" y="21239656"/>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98540</xdr:colOff>
      <xdr:row>108</xdr:row>
      <xdr:rowOff>120429</xdr:rowOff>
    </xdr:from>
    <xdr:to>
      <xdr:col>12</xdr:col>
      <xdr:colOff>240088</xdr:colOff>
      <xdr:row>109</xdr:row>
      <xdr:rowOff>95701</xdr:rowOff>
    </xdr:to>
    <xdr:sp macro="" textlink="">
      <xdr:nvSpPr>
        <xdr:cNvPr id="3810" name="6-Point Star 717">
          <a:extLst>
            <a:ext uri="{FF2B5EF4-FFF2-40B4-BE49-F238E27FC236}">
              <a16:creationId xmlns:a16="http://schemas.microsoft.com/office/drawing/2014/main" id="{5D273E67-6793-44A0-A71D-8C6ED83D77B6}"/>
            </a:ext>
          </a:extLst>
        </xdr:cNvPr>
        <xdr:cNvSpPr/>
      </xdr:nvSpPr>
      <xdr:spPr>
        <a:xfrm>
          <a:off x="3930437" y="21163015"/>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131376</xdr:colOff>
      <xdr:row>47</xdr:row>
      <xdr:rowOff>120429</xdr:rowOff>
    </xdr:from>
    <xdr:to>
      <xdr:col>26</xdr:col>
      <xdr:colOff>207184</xdr:colOff>
      <xdr:row>48</xdr:row>
      <xdr:rowOff>170967</xdr:rowOff>
    </xdr:to>
    <xdr:cxnSp macro="">
      <xdr:nvCxnSpPr>
        <xdr:cNvPr id="3776" name="Elbow Connector 55">
          <a:extLst>
            <a:ext uri="{FF2B5EF4-FFF2-40B4-BE49-F238E27FC236}">
              <a16:creationId xmlns:a16="http://schemas.microsoft.com/office/drawing/2014/main" id="{4DBFFB4B-7D5E-457D-927F-F5BB2049FAA4}"/>
            </a:ext>
          </a:extLst>
        </xdr:cNvPr>
        <xdr:cNvCxnSpPr/>
      </xdr:nvCxnSpPr>
      <xdr:spPr>
        <a:xfrm rot="16200000" flipH="1">
          <a:off x="8360692" y="9320768"/>
          <a:ext cx="30234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153277</xdr:colOff>
      <xdr:row>47</xdr:row>
      <xdr:rowOff>109482</xdr:rowOff>
    </xdr:from>
    <xdr:to>
      <xdr:col>34</xdr:col>
      <xdr:colOff>229085</xdr:colOff>
      <xdr:row>48</xdr:row>
      <xdr:rowOff>160020</xdr:rowOff>
    </xdr:to>
    <xdr:cxnSp macro="">
      <xdr:nvCxnSpPr>
        <xdr:cNvPr id="3777" name="Elbow Connector 55">
          <a:extLst>
            <a:ext uri="{FF2B5EF4-FFF2-40B4-BE49-F238E27FC236}">
              <a16:creationId xmlns:a16="http://schemas.microsoft.com/office/drawing/2014/main" id="{4F981573-48AD-40D4-8B54-BFFD50A92E0B}"/>
            </a:ext>
          </a:extLst>
        </xdr:cNvPr>
        <xdr:cNvCxnSpPr/>
      </xdr:nvCxnSpPr>
      <xdr:spPr>
        <a:xfrm rot="16200000" flipH="1">
          <a:off x="10944490" y="9309821"/>
          <a:ext cx="30234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186121</xdr:colOff>
      <xdr:row>47</xdr:row>
      <xdr:rowOff>109483</xdr:rowOff>
    </xdr:from>
    <xdr:to>
      <xdr:col>36</xdr:col>
      <xdr:colOff>261929</xdr:colOff>
      <xdr:row>48</xdr:row>
      <xdr:rowOff>160021</xdr:rowOff>
    </xdr:to>
    <xdr:cxnSp macro="">
      <xdr:nvCxnSpPr>
        <xdr:cNvPr id="3797" name="Elbow Connector 55">
          <a:extLst>
            <a:ext uri="{FF2B5EF4-FFF2-40B4-BE49-F238E27FC236}">
              <a16:creationId xmlns:a16="http://schemas.microsoft.com/office/drawing/2014/main" id="{06AA6E75-1E20-45BA-9F6B-F0278CF2BDA0}"/>
            </a:ext>
          </a:extLst>
        </xdr:cNvPr>
        <xdr:cNvCxnSpPr/>
      </xdr:nvCxnSpPr>
      <xdr:spPr>
        <a:xfrm rot="16200000" flipH="1">
          <a:off x="11601385" y="9309822"/>
          <a:ext cx="30234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122622</xdr:colOff>
      <xdr:row>23</xdr:row>
      <xdr:rowOff>70070</xdr:rowOff>
    </xdr:from>
    <xdr:to>
      <xdr:col>8</xdr:col>
      <xdr:colOff>217873</xdr:colOff>
      <xdr:row>24</xdr:row>
      <xdr:rowOff>168196</xdr:rowOff>
    </xdr:to>
    <xdr:cxnSp macro="">
      <xdr:nvCxnSpPr>
        <xdr:cNvPr id="3798" name="Elbow Connector 55">
          <a:extLst>
            <a:ext uri="{FF2B5EF4-FFF2-40B4-BE49-F238E27FC236}">
              <a16:creationId xmlns:a16="http://schemas.microsoft.com/office/drawing/2014/main" id="{0DF1C79D-5ABE-4AAC-8960-3034D76B250D}"/>
            </a:ext>
          </a:extLst>
        </xdr:cNvPr>
        <xdr:cNvCxnSpPr/>
      </xdr:nvCxnSpPr>
      <xdr:spPr>
        <a:xfrm rot="16200000" flipH="1">
          <a:off x="2534185" y="4752990"/>
          <a:ext cx="35212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148898</xdr:colOff>
      <xdr:row>23</xdr:row>
      <xdr:rowOff>61311</xdr:rowOff>
    </xdr:from>
    <xdr:to>
      <xdr:col>10</xdr:col>
      <xdr:colOff>244149</xdr:colOff>
      <xdr:row>24</xdr:row>
      <xdr:rowOff>159437</xdr:rowOff>
    </xdr:to>
    <xdr:cxnSp macro="">
      <xdr:nvCxnSpPr>
        <xdr:cNvPr id="3799" name="Elbow Connector 55">
          <a:extLst>
            <a:ext uri="{FF2B5EF4-FFF2-40B4-BE49-F238E27FC236}">
              <a16:creationId xmlns:a16="http://schemas.microsoft.com/office/drawing/2014/main" id="{97AD60A9-D320-4375-9693-7C5F65822E43}"/>
            </a:ext>
          </a:extLst>
        </xdr:cNvPr>
        <xdr:cNvCxnSpPr/>
      </xdr:nvCxnSpPr>
      <xdr:spPr>
        <a:xfrm rot="16200000" flipH="1">
          <a:off x="3313702" y="4744231"/>
          <a:ext cx="35212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122622</xdr:colOff>
      <xdr:row>23</xdr:row>
      <xdr:rowOff>43794</xdr:rowOff>
    </xdr:from>
    <xdr:to>
      <xdr:col>12</xdr:col>
      <xdr:colOff>217873</xdr:colOff>
      <xdr:row>24</xdr:row>
      <xdr:rowOff>141920</xdr:rowOff>
    </xdr:to>
    <xdr:cxnSp macro="">
      <xdr:nvCxnSpPr>
        <xdr:cNvPr id="3811" name="Elbow Connector 55">
          <a:extLst>
            <a:ext uri="{FF2B5EF4-FFF2-40B4-BE49-F238E27FC236}">
              <a16:creationId xmlns:a16="http://schemas.microsoft.com/office/drawing/2014/main" id="{CDA67FBB-7B52-4BAA-A0DB-7EAC38D1C906}"/>
            </a:ext>
          </a:extLst>
        </xdr:cNvPr>
        <xdr:cNvCxnSpPr/>
      </xdr:nvCxnSpPr>
      <xdr:spPr>
        <a:xfrm rot="16200000" flipH="1">
          <a:off x="3961840" y="4726714"/>
          <a:ext cx="35212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122622</xdr:colOff>
      <xdr:row>23</xdr:row>
      <xdr:rowOff>61311</xdr:rowOff>
    </xdr:from>
    <xdr:to>
      <xdr:col>18</xdr:col>
      <xdr:colOff>217873</xdr:colOff>
      <xdr:row>24</xdr:row>
      <xdr:rowOff>159437</xdr:rowOff>
    </xdr:to>
    <xdr:cxnSp macro="">
      <xdr:nvCxnSpPr>
        <xdr:cNvPr id="3812" name="Elbow Connector 55">
          <a:extLst>
            <a:ext uri="{FF2B5EF4-FFF2-40B4-BE49-F238E27FC236}">
              <a16:creationId xmlns:a16="http://schemas.microsoft.com/office/drawing/2014/main" id="{CC75970B-3BD4-4FB9-88EF-37F4B5F2D9DE}"/>
            </a:ext>
          </a:extLst>
        </xdr:cNvPr>
        <xdr:cNvCxnSpPr/>
      </xdr:nvCxnSpPr>
      <xdr:spPr>
        <a:xfrm rot="16200000" flipH="1">
          <a:off x="6046392" y="4744231"/>
          <a:ext cx="35212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143988</xdr:colOff>
      <xdr:row>23</xdr:row>
      <xdr:rowOff>99682</xdr:rowOff>
    </xdr:from>
    <xdr:to>
      <xdr:col>26</xdr:col>
      <xdr:colOff>239239</xdr:colOff>
      <xdr:row>25</xdr:row>
      <xdr:rowOff>4432</xdr:rowOff>
    </xdr:to>
    <xdr:cxnSp macro="">
      <xdr:nvCxnSpPr>
        <xdr:cNvPr id="3813" name="Elbow Connector 55">
          <a:extLst>
            <a:ext uri="{FF2B5EF4-FFF2-40B4-BE49-F238E27FC236}">
              <a16:creationId xmlns:a16="http://schemas.microsoft.com/office/drawing/2014/main" id="{BCFDA9FA-54AB-423D-B711-0F15DC1AF998}"/>
            </a:ext>
          </a:extLst>
        </xdr:cNvPr>
        <xdr:cNvCxnSpPr/>
      </xdr:nvCxnSpPr>
      <xdr:spPr>
        <a:xfrm rot="16200000" flipH="1">
          <a:off x="8424093" y="4700478"/>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155064</xdr:colOff>
      <xdr:row>23</xdr:row>
      <xdr:rowOff>132912</xdr:rowOff>
    </xdr:from>
    <xdr:to>
      <xdr:col>28</xdr:col>
      <xdr:colOff>250315</xdr:colOff>
      <xdr:row>25</xdr:row>
      <xdr:rowOff>37662</xdr:rowOff>
    </xdr:to>
    <xdr:cxnSp macro="">
      <xdr:nvCxnSpPr>
        <xdr:cNvPr id="3815" name="Elbow Connector 55">
          <a:extLst>
            <a:ext uri="{FF2B5EF4-FFF2-40B4-BE49-F238E27FC236}">
              <a16:creationId xmlns:a16="http://schemas.microsoft.com/office/drawing/2014/main" id="{A1DCC46F-7B99-44B1-A1B1-2A0A7F68C7CD}"/>
            </a:ext>
          </a:extLst>
        </xdr:cNvPr>
        <xdr:cNvCxnSpPr/>
      </xdr:nvCxnSpPr>
      <xdr:spPr>
        <a:xfrm rot="16200000" flipH="1">
          <a:off x="9088629" y="4733708"/>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166137</xdr:colOff>
      <xdr:row>23</xdr:row>
      <xdr:rowOff>132912</xdr:rowOff>
    </xdr:from>
    <xdr:to>
      <xdr:col>30</xdr:col>
      <xdr:colOff>261388</xdr:colOff>
      <xdr:row>25</xdr:row>
      <xdr:rowOff>37662</xdr:rowOff>
    </xdr:to>
    <xdr:cxnSp macro="">
      <xdr:nvCxnSpPr>
        <xdr:cNvPr id="3816" name="Elbow Connector 55">
          <a:extLst>
            <a:ext uri="{FF2B5EF4-FFF2-40B4-BE49-F238E27FC236}">
              <a16:creationId xmlns:a16="http://schemas.microsoft.com/office/drawing/2014/main" id="{C699487D-E3A9-4A2D-8C97-CBE95280AD07}"/>
            </a:ext>
          </a:extLst>
        </xdr:cNvPr>
        <xdr:cNvCxnSpPr/>
      </xdr:nvCxnSpPr>
      <xdr:spPr>
        <a:xfrm rot="16200000" flipH="1">
          <a:off x="9731010" y="4733708"/>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143981</xdr:colOff>
      <xdr:row>31</xdr:row>
      <xdr:rowOff>99680</xdr:rowOff>
    </xdr:from>
    <xdr:to>
      <xdr:col>22</xdr:col>
      <xdr:colOff>239232</xdr:colOff>
      <xdr:row>33</xdr:row>
      <xdr:rowOff>4429</xdr:rowOff>
    </xdr:to>
    <xdr:cxnSp macro="">
      <xdr:nvCxnSpPr>
        <xdr:cNvPr id="3817" name="Elbow Connector 55">
          <a:extLst>
            <a:ext uri="{FF2B5EF4-FFF2-40B4-BE49-F238E27FC236}">
              <a16:creationId xmlns:a16="http://schemas.microsoft.com/office/drawing/2014/main" id="{ADB83C6E-A109-4560-AE23-D3D7E9F9BC0B}"/>
            </a:ext>
          </a:extLst>
        </xdr:cNvPr>
        <xdr:cNvCxnSpPr/>
      </xdr:nvCxnSpPr>
      <xdr:spPr>
        <a:xfrm rot="16200000" flipH="1">
          <a:off x="7161470" y="6273208"/>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143986</xdr:colOff>
      <xdr:row>39</xdr:row>
      <xdr:rowOff>55380</xdr:rowOff>
    </xdr:from>
    <xdr:to>
      <xdr:col>2</xdr:col>
      <xdr:colOff>239237</xdr:colOff>
      <xdr:row>40</xdr:row>
      <xdr:rowOff>148415</xdr:rowOff>
    </xdr:to>
    <xdr:cxnSp macro="">
      <xdr:nvCxnSpPr>
        <xdr:cNvPr id="3818" name="Elbow Connector 55">
          <a:extLst>
            <a:ext uri="{FF2B5EF4-FFF2-40B4-BE49-F238E27FC236}">
              <a16:creationId xmlns:a16="http://schemas.microsoft.com/office/drawing/2014/main" id="{7F219676-769A-44DC-81D4-F27DC0B629E9}"/>
            </a:ext>
          </a:extLst>
        </xdr:cNvPr>
        <xdr:cNvCxnSpPr/>
      </xdr:nvCxnSpPr>
      <xdr:spPr>
        <a:xfrm rot="16200000" flipH="1">
          <a:off x="549353" y="7801641"/>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132908</xdr:colOff>
      <xdr:row>39</xdr:row>
      <xdr:rowOff>79745</xdr:rowOff>
    </xdr:from>
    <xdr:to>
      <xdr:col>42</xdr:col>
      <xdr:colOff>228159</xdr:colOff>
      <xdr:row>40</xdr:row>
      <xdr:rowOff>172900</xdr:rowOff>
    </xdr:to>
    <xdr:cxnSp macro="">
      <xdr:nvCxnSpPr>
        <xdr:cNvPr id="3814" name="Elbow Connector 55">
          <a:extLst>
            <a:ext uri="{FF2B5EF4-FFF2-40B4-BE49-F238E27FC236}">
              <a16:creationId xmlns:a16="http://schemas.microsoft.com/office/drawing/2014/main" id="{9D2AAE22-4622-4229-B62B-80994741E650}"/>
            </a:ext>
          </a:extLst>
        </xdr:cNvPr>
        <xdr:cNvCxnSpPr/>
      </xdr:nvCxnSpPr>
      <xdr:spPr>
        <a:xfrm rot="16200000" flipH="1">
          <a:off x="14018305" y="8017673"/>
          <a:ext cx="34124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150629</xdr:colOff>
      <xdr:row>63</xdr:row>
      <xdr:rowOff>44304</xdr:rowOff>
    </xdr:from>
    <xdr:to>
      <xdr:col>16</xdr:col>
      <xdr:colOff>245880</xdr:colOff>
      <xdr:row>64</xdr:row>
      <xdr:rowOff>137459</xdr:rowOff>
    </xdr:to>
    <xdr:cxnSp macro="">
      <xdr:nvCxnSpPr>
        <xdr:cNvPr id="3819" name="Elbow Connector 55">
          <a:extLst>
            <a:ext uri="{FF2B5EF4-FFF2-40B4-BE49-F238E27FC236}">
              <a16:creationId xmlns:a16="http://schemas.microsoft.com/office/drawing/2014/main" id="{0D27A485-209A-49AB-A3E7-C4175870DBE2}"/>
            </a:ext>
          </a:extLst>
        </xdr:cNvPr>
        <xdr:cNvCxnSpPr/>
      </xdr:nvCxnSpPr>
      <xdr:spPr>
        <a:xfrm rot="16200000" flipH="1">
          <a:off x="5308468" y="12890930"/>
          <a:ext cx="34124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132908</xdr:colOff>
      <xdr:row>63</xdr:row>
      <xdr:rowOff>53164</xdr:rowOff>
    </xdr:from>
    <xdr:to>
      <xdr:col>18</xdr:col>
      <xdr:colOff>228159</xdr:colOff>
      <xdr:row>64</xdr:row>
      <xdr:rowOff>146319</xdr:rowOff>
    </xdr:to>
    <xdr:cxnSp macro="">
      <xdr:nvCxnSpPr>
        <xdr:cNvPr id="3820" name="Elbow Connector 55">
          <a:extLst>
            <a:ext uri="{FF2B5EF4-FFF2-40B4-BE49-F238E27FC236}">
              <a16:creationId xmlns:a16="http://schemas.microsoft.com/office/drawing/2014/main" id="{DCD4B0A5-FBD0-4175-A0C2-2876A75555DB}"/>
            </a:ext>
          </a:extLst>
        </xdr:cNvPr>
        <xdr:cNvCxnSpPr/>
      </xdr:nvCxnSpPr>
      <xdr:spPr>
        <a:xfrm rot="16200000" flipH="1">
          <a:off x="6079329" y="12899790"/>
          <a:ext cx="34124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106325</xdr:colOff>
      <xdr:row>108</xdr:row>
      <xdr:rowOff>124047</xdr:rowOff>
    </xdr:from>
    <xdr:to>
      <xdr:col>14</xdr:col>
      <xdr:colOff>247873</xdr:colOff>
      <xdr:row>109</xdr:row>
      <xdr:rowOff>99319</xdr:rowOff>
    </xdr:to>
    <xdr:sp macro="" textlink="">
      <xdr:nvSpPr>
        <xdr:cNvPr id="3821" name="6-Point Star 717">
          <a:extLst>
            <a:ext uri="{FF2B5EF4-FFF2-40B4-BE49-F238E27FC236}">
              <a16:creationId xmlns:a16="http://schemas.microsoft.com/office/drawing/2014/main" id="{1AC444BA-66F9-4311-BFFB-42D7C358D0B9}"/>
            </a:ext>
          </a:extLst>
        </xdr:cNvPr>
        <xdr:cNvSpPr/>
      </xdr:nvSpPr>
      <xdr:spPr>
        <a:xfrm>
          <a:off x="4731488" y="21938512"/>
          <a:ext cx="141548" cy="170202"/>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16</xdr:col>
      <xdr:colOff>124047</xdr:colOff>
      <xdr:row>108</xdr:row>
      <xdr:rowOff>124047</xdr:rowOff>
    </xdr:from>
    <xdr:to>
      <xdr:col>16</xdr:col>
      <xdr:colOff>265595</xdr:colOff>
      <xdr:row>109</xdr:row>
      <xdr:rowOff>99319</xdr:rowOff>
    </xdr:to>
    <xdr:sp macro="" textlink="">
      <xdr:nvSpPr>
        <xdr:cNvPr id="3822" name="6-Point Star 717">
          <a:extLst>
            <a:ext uri="{FF2B5EF4-FFF2-40B4-BE49-F238E27FC236}">
              <a16:creationId xmlns:a16="http://schemas.microsoft.com/office/drawing/2014/main" id="{0528A93D-5F15-4228-8538-FA8E95C0372E}"/>
            </a:ext>
          </a:extLst>
        </xdr:cNvPr>
        <xdr:cNvSpPr/>
      </xdr:nvSpPr>
      <xdr:spPr>
        <a:xfrm>
          <a:off x="5404884" y="21938512"/>
          <a:ext cx="141548" cy="170202"/>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121920</xdr:colOff>
      <xdr:row>44</xdr:row>
      <xdr:rowOff>132080</xdr:rowOff>
    </xdr:from>
    <xdr:to>
      <xdr:col>44</xdr:col>
      <xdr:colOff>263468</xdr:colOff>
      <xdr:row>45</xdr:row>
      <xdr:rowOff>111586</xdr:rowOff>
    </xdr:to>
    <xdr:sp macro="" textlink="">
      <xdr:nvSpPr>
        <xdr:cNvPr id="3823" name="6-Point Star 717">
          <a:extLst>
            <a:ext uri="{FF2B5EF4-FFF2-40B4-BE49-F238E27FC236}">
              <a16:creationId xmlns:a16="http://schemas.microsoft.com/office/drawing/2014/main" id="{830011CA-9B3E-45C4-834D-0A0234FD1DCE}"/>
            </a:ext>
          </a:extLst>
        </xdr:cNvPr>
        <xdr:cNvSpPr/>
      </xdr:nvSpPr>
      <xdr:spPr>
        <a:xfrm>
          <a:off x="14853920" y="8930640"/>
          <a:ext cx="141548" cy="17254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111760</xdr:colOff>
      <xdr:row>44</xdr:row>
      <xdr:rowOff>132080</xdr:rowOff>
    </xdr:from>
    <xdr:to>
      <xdr:col>42</xdr:col>
      <xdr:colOff>253308</xdr:colOff>
      <xdr:row>45</xdr:row>
      <xdr:rowOff>111586</xdr:rowOff>
    </xdr:to>
    <xdr:sp macro="" textlink="">
      <xdr:nvSpPr>
        <xdr:cNvPr id="3824" name="6-Point Star 717">
          <a:extLst>
            <a:ext uri="{FF2B5EF4-FFF2-40B4-BE49-F238E27FC236}">
              <a16:creationId xmlns:a16="http://schemas.microsoft.com/office/drawing/2014/main" id="{7AAB7CF8-5A64-4559-AF15-842391D0AA37}"/>
            </a:ext>
          </a:extLst>
        </xdr:cNvPr>
        <xdr:cNvSpPr/>
      </xdr:nvSpPr>
      <xdr:spPr>
        <a:xfrm>
          <a:off x="14071600" y="8930640"/>
          <a:ext cx="141548" cy="17254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6</xdr:col>
      <xdr:colOff>92178</xdr:colOff>
      <xdr:row>52</xdr:row>
      <xdr:rowOff>143386</xdr:rowOff>
    </xdr:from>
    <xdr:to>
      <xdr:col>6</xdr:col>
      <xdr:colOff>233726</xdr:colOff>
      <xdr:row>53</xdr:row>
      <xdr:rowOff>122893</xdr:rowOff>
    </xdr:to>
    <xdr:sp macro="" textlink="">
      <xdr:nvSpPr>
        <xdr:cNvPr id="3825" name="6-Point Star 717">
          <a:extLst>
            <a:ext uri="{FF2B5EF4-FFF2-40B4-BE49-F238E27FC236}">
              <a16:creationId xmlns:a16="http://schemas.microsoft.com/office/drawing/2014/main" id="{3724481F-9A54-403E-B7D6-01920C2CF4F6}"/>
            </a:ext>
          </a:extLst>
        </xdr:cNvPr>
        <xdr:cNvSpPr/>
      </xdr:nvSpPr>
      <xdr:spPr>
        <a:xfrm>
          <a:off x="1894759" y="10682338"/>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92178</xdr:colOff>
      <xdr:row>108</xdr:row>
      <xdr:rowOff>143388</xdr:rowOff>
    </xdr:from>
    <xdr:to>
      <xdr:col>18</xdr:col>
      <xdr:colOff>233726</xdr:colOff>
      <xdr:row>109</xdr:row>
      <xdr:rowOff>118660</xdr:rowOff>
    </xdr:to>
    <xdr:sp macro="" textlink="">
      <xdr:nvSpPr>
        <xdr:cNvPr id="2823" name="6-Point Star 717">
          <a:extLst>
            <a:ext uri="{FF2B5EF4-FFF2-40B4-BE49-F238E27FC236}">
              <a16:creationId xmlns:a16="http://schemas.microsoft.com/office/drawing/2014/main" id="{64080310-1EC9-48D1-B841-4B0F88F06B55}"/>
            </a:ext>
          </a:extLst>
        </xdr:cNvPr>
        <xdr:cNvSpPr/>
      </xdr:nvSpPr>
      <xdr:spPr>
        <a:xfrm>
          <a:off x="5919839" y="22009920"/>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92178</xdr:colOff>
      <xdr:row>108</xdr:row>
      <xdr:rowOff>122907</xdr:rowOff>
    </xdr:from>
    <xdr:to>
      <xdr:col>20</xdr:col>
      <xdr:colOff>233726</xdr:colOff>
      <xdr:row>109</xdr:row>
      <xdr:rowOff>98179</xdr:rowOff>
    </xdr:to>
    <xdr:sp macro="" textlink="">
      <xdr:nvSpPr>
        <xdr:cNvPr id="3826" name="6-Point Star 717">
          <a:extLst>
            <a:ext uri="{FF2B5EF4-FFF2-40B4-BE49-F238E27FC236}">
              <a16:creationId xmlns:a16="http://schemas.microsoft.com/office/drawing/2014/main" id="{6B145E3A-0403-452B-8E8A-B618414895DF}"/>
            </a:ext>
          </a:extLst>
        </xdr:cNvPr>
        <xdr:cNvSpPr/>
      </xdr:nvSpPr>
      <xdr:spPr>
        <a:xfrm>
          <a:off x="6544597" y="21989439"/>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122904</xdr:colOff>
      <xdr:row>108</xdr:row>
      <xdr:rowOff>163871</xdr:rowOff>
    </xdr:from>
    <xdr:to>
      <xdr:col>22</xdr:col>
      <xdr:colOff>264452</xdr:colOff>
      <xdr:row>109</xdr:row>
      <xdr:rowOff>139143</xdr:rowOff>
    </xdr:to>
    <xdr:sp macro="" textlink="">
      <xdr:nvSpPr>
        <xdr:cNvPr id="3827" name="6-Point Star 717">
          <a:extLst>
            <a:ext uri="{FF2B5EF4-FFF2-40B4-BE49-F238E27FC236}">
              <a16:creationId xmlns:a16="http://schemas.microsoft.com/office/drawing/2014/main" id="{34FA0F1A-BCB8-47F9-8731-8E99D40C89D6}"/>
            </a:ext>
          </a:extLst>
        </xdr:cNvPr>
        <xdr:cNvSpPr/>
      </xdr:nvSpPr>
      <xdr:spPr>
        <a:xfrm>
          <a:off x="7200081" y="22030403"/>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24</xdr:col>
      <xdr:colOff>92178</xdr:colOff>
      <xdr:row>108</xdr:row>
      <xdr:rowOff>163871</xdr:rowOff>
    </xdr:from>
    <xdr:to>
      <xdr:col>24</xdr:col>
      <xdr:colOff>233726</xdr:colOff>
      <xdr:row>109</xdr:row>
      <xdr:rowOff>139143</xdr:rowOff>
    </xdr:to>
    <xdr:sp macro="" textlink="">
      <xdr:nvSpPr>
        <xdr:cNvPr id="3828" name="6-Point Star 717">
          <a:extLst>
            <a:ext uri="{FF2B5EF4-FFF2-40B4-BE49-F238E27FC236}">
              <a16:creationId xmlns:a16="http://schemas.microsoft.com/office/drawing/2014/main" id="{2962FA09-B341-43EA-9CB6-6054E0E1EB0D}"/>
            </a:ext>
          </a:extLst>
        </xdr:cNvPr>
        <xdr:cNvSpPr/>
      </xdr:nvSpPr>
      <xdr:spPr>
        <a:xfrm>
          <a:off x="7794113" y="22030403"/>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92178</xdr:colOff>
      <xdr:row>108</xdr:row>
      <xdr:rowOff>184355</xdr:rowOff>
    </xdr:from>
    <xdr:to>
      <xdr:col>26</xdr:col>
      <xdr:colOff>233726</xdr:colOff>
      <xdr:row>109</xdr:row>
      <xdr:rowOff>159627</xdr:rowOff>
    </xdr:to>
    <xdr:sp macro="" textlink="">
      <xdr:nvSpPr>
        <xdr:cNvPr id="3829" name="6-Point Star 717">
          <a:extLst>
            <a:ext uri="{FF2B5EF4-FFF2-40B4-BE49-F238E27FC236}">
              <a16:creationId xmlns:a16="http://schemas.microsoft.com/office/drawing/2014/main" id="{BFAC4148-6D37-417E-9055-1DCACCD8E810}"/>
            </a:ext>
          </a:extLst>
        </xdr:cNvPr>
        <xdr:cNvSpPr/>
      </xdr:nvSpPr>
      <xdr:spPr>
        <a:xfrm>
          <a:off x="8418872" y="22050887"/>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102420</xdr:colOff>
      <xdr:row>108</xdr:row>
      <xdr:rowOff>163871</xdr:rowOff>
    </xdr:from>
    <xdr:to>
      <xdr:col>32</xdr:col>
      <xdr:colOff>243968</xdr:colOff>
      <xdr:row>109</xdr:row>
      <xdr:rowOff>139143</xdr:rowOff>
    </xdr:to>
    <xdr:sp macro="" textlink="">
      <xdr:nvSpPr>
        <xdr:cNvPr id="3830" name="6-Point Star 717">
          <a:extLst>
            <a:ext uri="{FF2B5EF4-FFF2-40B4-BE49-F238E27FC236}">
              <a16:creationId xmlns:a16="http://schemas.microsoft.com/office/drawing/2014/main" id="{737A981F-FBE8-4A77-A406-B47C1B68D12D}"/>
            </a:ext>
          </a:extLst>
        </xdr:cNvPr>
        <xdr:cNvSpPr/>
      </xdr:nvSpPr>
      <xdr:spPr>
        <a:xfrm>
          <a:off x="10364839" y="22030403"/>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112662</xdr:colOff>
      <xdr:row>108</xdr:row>
      <xdr:rowOff>153630</xdr:rowOff>
    </xdr:from>
    <xdr:to>
      <xdr:col>34</xdr:col>
      <xdr:colOff>254210</xdr:colOff>
      <xdr:row>109</xdr:row>
      <xdr:rowOff>133136</xdr:rowOff>
    </xdr:to>
    <xdr:sp macro="" textlink="">
      <xdr:nvSpPr>
        <xdr:cNvPr id="3831" name="6-Point Star 717">
          <a:extLst>
            <a:ext uri="{FF2B5EF4-FFF2-40B4-BE49-F238E27FC236}">
              <a16:creationId xmlns:a16="http://schemas.microsoft.com/office/drawing/2014/main" id="{C7CB089B-59E6-4888-87CF-5765ED19AD00}"/>
            </a:ext>
          </a:extLst>
        </xdr:cNvPr>
        <xdr:cNvSpPr/>
      </xdr:nvSpPr>
      <xdr:spPr>
        <a:xfrm>
          <a:off x="10999839" y="22020162"/>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122904</xdr:colOff>
      <xdr:row>108</xdr:row>
      <xdr:rowOff>174114</xdr:rowOff>
    </xdr:from>
    <xdr:to>
      <xdr:col>36</xdr:col>
      <xdr:colOff>264452</xdr:colOff>
      <xdr:row>109</xdr:row>
      <xdr:rowOff>153620</xdr:rowOff>
    </xdr:to>
    <xdr:sp macro="" textlink="">
      <xdr:nvSpPr>
        <xdr:cNvPr id="3832" name="6-Point Star 717">
          <a:extLst>
            <a:ext uri="{FF2B5EF4-FFF2-40B4-BE49-F238E27FC236}">
              <a16:creationId xmlns:a16="http://schemas.microsoft.com/office/drawing/2014/main" id="{3804FF15-18AB-4CC9-A6E7-5719356BEFAF}"/>
            </a:ext>
          </a:extLst>
        </xdr:cNvPr>
        <xdr:cNvSpPr/>
      </xdr:nvSpPr>
      <xdr:spPr>
        <a:xfrm>
          <a:off x="11634839" y="22040646"/>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38</xdr:col>
      <xdr:colOff>102418</xdr:colOff>
      <xdr:row>108</xdr:row>
      <xdr:rowOff>143388</xdr:rowOff>
    </xdr:from>
    <xdr:to>
      <xdr:col>38</xdr:col>
      <xdr:colOff>243966</xdr:colOff>
      <xdr:row>109</xdr:row>
      <xdr:rowOff>122894</xdr:rowOff>
    </xdr:to>
    <xdr:sp macro="" textlink="">
      <xdr:nvSpPr>
        <xdr:cNvPr id="3833" name="6-Point Star 717">
          <a:extLst>
            <a:ext uri="{FF2B5EF4-FFF2-40B4-BE49-F238E27FC236}">
              <a16:creationId xmlns:a16="http://schemas.microsoft.com/office/drawing/2014/main" id="{D979D144-0FB0-48E5-8CD1-03FCAC640374}"/>
            </a:ext>
          </a:extLst>
        </xdr:cNvPr>
        <xdr:cNvSpPr/>
      </xdr:nvSpPr>
      <xdr:spPr>
        <a:xfrm>
          <a:off x="12280079" y="22009920"/>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40</xdr:col>
      <xdr:colOff>102420</xdr:colOff>
      <xdr:row>108</xdr:row>
      <xdr:rowOff>153630</xdr:rowOff>
    </xdr:from>
    <xdr:to>
      <xdr:col>40</xdr:col>
      <xdr:colOff>243968</xdr:colOff>
      <xdr:row>109</xdr:row>
      <xdr:rowOff>133136</xdr:rowOff>
    </xdr:to>
    <xdr:sp macro="" textlink="">
      <xdr:nvSpPr>
        <xdr:cNvPr id="3834" name="6-Point Star 717">
          <a:extLst>
            <a:ext uri="{FF2B5EF4-FFF2-40B4-BE49-F238E27FC236}">
              <a16:creationId xmlns:a16="http://schemas.microsoft.com/office/drawing/2014/main" id="{65DDE695-1E28-478D-A5CF-05153D0BFEA1}"/>
            </a:ext>
          </a:extLst>
        </xdr:cNvPr>
        <xdr:cNvSpPr/>
      </xdr:nvSpPr>
      <xdr:spPr>
        <a:xfrm>
          <a:off x="12904839" y="22020162"/>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28</xdr:col>
      <xdr:colOff>143388</xdr:colOff>
      <xdr:row>47</xdr:row>
      <xdr:rowOff>92178</xdr:rowOff>
    </xdr:from>
    <xdr:to>
      <xdr:col>28</xdr:col>
      <xdr:colOff>219196</xdr:colOff>
      <xdr:row>48</xdr:row>
      <xdr:rowOff>142716</xdr:rowOff>
    </xdr:to>
    <xdr:cxnSp macro="">
      <xdr:nvCxnSpPr>
        <xdr:cNvPr id="3835" name="Elbow Connector 55">
          <a:extLst>
            <a:ext uri="{FF2B5EF4-FFF2-40B4-BE49-F238E27FC236}">
              <a16:creationId xmlns:a16="http://schemas.microsoft.com/office/drawing/2014/main" id="{6E279B13-D4D3-4F08-A4E8-718099DB00C4}"/>
            </a:ext>
          </a:extLst>
        </xdr:cNvPr>
        <xdr:cNvCxnSpPr/>
      </xdr:nvCxnSpPr>
      <xdr:spPr>
        <a:xfrm rot="16200000" flipH="1">
          <a:off x="9071628" y="9640390"/>
          <a:ext cx="306586"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133146</xdr:colOff>
      <xdr:row>47</xdr:row>
      <xdr:rowOff>71694</xdr:rowOff>
    </xdr:from>
    <xdr:to>
      <xdr:col>30</xdr:col>
      <xdr:colOff>208954</xdr:colOff>
      <xdr:row>48</xdr:row>
      <xdr:rowOff>122232</xdr:rowOff>
    </xdr:to>
    <xdr:cxnSp macro="">
      <xdr:nvCxnSpPr>
        <xdr:cNvPr id="3836" name="Elbow Connector 55">
          <a:extLst>
            <a:ext uri="{FF2B5EF4-FFF2-40B4-BE49-F238E27FC236}">
              <a16:creationId xmlns:a16="http://schemas.microsoft.com/office/drawing/2014/main" id="{C08DBBF9-DA7F-4AFB-9153-3B96A097802E}"/>
            </a:ext>
          </a:extLst>
        </xdr:cNvPr>
        <xdr:cNvCxnSpPr/>
      </xdr:nvCxnSpPr>
      <xdr:spPr>
        <a:xfrm rot="16200000" flipH="1">
          <a:off x="9686144" y="9619906"/>
          <a:ext cx="306586"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148165</xdr:colOff>
      <xdr:row>55</xdr:row>
      <xdr:rowOff>84666</xdr:rowOff>
    </xdr:from>
    <xdr:to>
      <xdr:col>42</xdr:col>
      <xdr:colOff>245355</xdr:colOff>
      <xdr:row>57</xdr:row>
      <xdr:rowOff>1076</xdr:rowOff>
    </xdr:to>
    <xdr:cxnSp macro="">
      <xdr:nvCxnSpPr>
        <xdr:cNvPr id="3837" name="Elbow Connector 55">
          <a:extLst>
            <a:ext uri="{FF2B5EF4-FFF2-40B4-BE49-F238E27FC236}">
              <a16:creationId xmlns:a16="http://schemas.microsoft.com/office/drawing/2014/main" id="{9EBDF9EA-7421-4B88-A5CE-76902C256A71}"/>
            </a:ext>
          </a:extLst>
        </xdr:cNvPr>
        <xdr:cNvCxnSpPr/>
      </xdr:nvCxnSpPr>
      <xdr:spPr>
        <a:xfrm rot="16200000" flipH="1">
          <a:off x="13520638" y="11138526"/>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158751</xdr:colOff>
      <xdr:row>63</xdr:row>
      <xdr:rowOff>63498</xdr:rowOff>
    </xdr:from>
    <xdr:to>
      <xdr:col>10</xdr:col>
      <xdr:colOff>255941</xdr:colOff>
      <xdr:row>64</xdr:row>
      <xdr:rowOff>170408</xdr:rowOff>
    </xdr:to>
    <xdr:cxnSp macro="">
      <xdr:nvCxnSpPr>
        <xdr:cNvPr id="3838" name="Elbow Connector 55">
          <a:extLst>
            <a:ext uri="{FF2B5EF4-FFF2-40B4-BE49-F238E27FC236}">
              <a16:creationId xmlns:a16="http://schemas.microsoft.com/office/drawing/2014/main" id="{006CF270-DD4A-408A-8850-65334C923F29}"/>
            </a:ext>
          </a:extLst>
        </xdr:cNvPr>
        <xdr:cNvCxnSpPr/>
      </xdr:nvCxnSpPr>
      <xdr:spPr>
        <a:xfrm rot="16200000" flipH="1">
          <a:off x="3212474" y="12704858"/>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137582</xdr:colOff>
      <xdr:row>63</xdr:row>
      <xdr:rowOff>52915</xdr:rowOff>
    </xdr:from>
    <xdr:to>
      <xdr:col>12</xdr:col>
      <xdr:colOff>234772</xdr:colOff>
      <xdr:row>64</xdr:row>
      <xdr:rowOff>159825</xdr:rowOff>
    </xdr:to>
    <xdr:cxnSp macro="">
      <xdr:nvCxnSpPr>
        <xdr:cNvPr id="3839" name="Elbow Connector 55">
          <a:extLst>
            <a:ext uri="{FF2B5EF4-FFF2-40B4-BE49-F238E27FC236}">
              <a16:creationId xmlns:a16="http://schemas.microsoft.com/office/drawing/2014/main" id="{9D92360D-9BE5-4E93-9C7A-468521F4A062}"/>
            </a:ext>
          </a:extLst>
        </xdr:cNvPr>
        <xdr:cNvCxnSpPr/>
      </xdr:nvCxnSpPr>
      <xdr:spPr>
        <a:xfrm rot="16200000" flipH="1">
          <a:off x="3836889" y="12694275"/>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137579</xdr:colOff>
      <xdr:row>63</xdr:row>
      <xdr:rowOff>74082</xdr:rowOff>
    </xdr:from>
    <xdr:to>
      <xdr:col>14</xdr:col>
      <xdr:colOff>234769</xdr:colOff>
      <xdr:row>64</xdr:row>
      <xdr:rowOff>180992</xdr:rowOff>
    </xdr:to>
    <xdr:cxnSp macro="">
      <xdr:nvCxnSpPr>
        <xdr:cNvPr id="3840" name="Elbow Connector 55">
          <a:extLst>
            <a:ext uri="{FF2B5EF4-FFF2-40B4-BE49-F238E27FC236}">
              <a16:creationId xmlns:a16="http://schemas.microsoft.com/office/drawing/2014/main" id="{079A0B86-54EE-4D8D-8FA5-E4A64ACEB997}"/>
            </a:ext>
          </a:extLst>
        </xdr:cNvPr>
        <xdr:cNvCxnSpPr/>
      </xdr:nvCxnSpPr>
      <xdr:spPr>
        <a:xfrm rot="16200000" flipH="1">
          <a:off x="4461302" y="12715442"/>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145785</xdr:colOff>
      <xdr:row>55</xdr:row>
      <xdr:rowOff>97190</xdr:rowOff>
    </xdr:from>
    <xdr:to>
      <xdr:col>40</xdr:col>
      <xdr:colOff>242975</xdr:colOff>
      <xdr:row>57</xdr:row>
      <xdr:rowOff>13600</xdr:rowOff>
    </xdr:to>
    <xdr:cxnSp macro="">
      <xdr:nvCxnSpPr>
        <xdr:cNvPr id="3841" name="Elbow Connector 55">
          <a:extLst>
            <a:ext uri="{FF2B5EF4-FFF2-40B4-BE49-F238E27FC236}">
              <a16:creationId xmlns:a16="http://schemas.microsoft.com/office/drawing/2014/main" id="{4F2BDBF1-4442-4756-9B75-D8E117F8A2F0}"/>
            </a:ext>
          </a:extLst>
        </xdr:cNvPr>
        <xdr:cNvCxnSpPr/>
      </xdr:nvCxnSpPr>
      <xdr:spPr>
        <a:xfrm rot="16200000" flipH="1">
          <a:off x="12822782" y="11329887"/>
          <a:ext cx="363502"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155506</xdr:colOff>
      <xdr:row>15</xdr:row>
      <xdr:rowOff>68033</xdr:rowOff>
    </xdr:from>
    <xdr:to>
      <xdr:col>16</xdr:col>
      <xdr:colOff>250757</xdr:colOff>
      <xdr:row>16</xdr:row>
      <xdr:rowOff>157401</xdr:rowOff>
    </xdr:to>
    <xdr:cxnSp macro="">
      <xdr:nvCxnSpPr>
        <xdr:cNvPr id="3753" name="Elbow Connector 55">
          <a:extLst>
            <a:ext uri="{FF2B5EF4-FFF2-40B4-BE49-F238E27FC236}">
              <a16:creationId xmlns:a16="http://schemas.microsoft.com/office/drawing/2014/main" id="{3B6B98FD-1E05-4DFF-8AB9-485A390E4C7D}"/>
            </a:ext>
          </a:extLst>
        </xdr:cNvPr>
        <xdr:cNvCxnSpPr/>
      </xdr:nvCxnSpPr>
      <xdr:spPr>
        <a:xfrm rot="16200000" flipH="1">
          <a:off x="5081318" y="3150997"/>
          <a:ext cx="35179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136066</xdr:colOff>
      <xdr:row>15</xdr:row>
      <xdr:rowOff>58314</xdr:rowOff>
    </xdr:from>
    <xdr:to>
      <xdr:col>18</xdr:col>
      <xdr:colOff>231317</xdr:colOff>
      <xdr:row>16</xdr:row>
      <xdr:rowOff>147682</xdr:rowOff>
    </xdr:to>
    <xdr:cxnSp macro="">
      <xdr:nvCxnSpPr>
        <xdr:cNvPr id="3842" name="Elbow Connector 55">
          <a:extLst>
            <a:ext uri="{FF2B5EF4-FFF2-40B4-BE49-F238E27FC236}">
              <a16:creationId xmlns:a16="http://schemas.microsoft.com/office/drawing/2014/main" id="{9EB24240-2471-4373-BA98-144507AAD157}"/>
            </a:ext>
          </a:extLst>
        </xdr:cNvPr>
        <xdr:cNvCxnSpPr/>
      </xdr:nvCxnSpPr>
      <xdr:spPr>
        <a:xfrm rot="16200000" flipH="1">
          <a:off x="5751954" y="3141278"/>
          <a:ext cx="35179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126347</xdr:colOff>
      <xdr:row>15</xdr:row>
      <xdr:rowOff>68033</xdr:rowOff>
    </xdr:from>
    <xdr:to>
      <xdr:col>20</xdr:col>
      <xdr:colOff>221598</xdr:colOff>
      <xdr:row>16</xdr:row>
      <xdr:rowOff>157401</xdr:rowOff>
    </xdr:to>
    <xdr:cxnSp macro="">
      <xdr:nvCxnSpPr>
        <xdr:cNvPr id="3843" name="Elbow Connector 55">
          <a:extLst>
            <a:ext uri="{FF2B5EF4-FFF2-40B4-BE49-F238E27FC236}">
              <a16:creationId xmlns:a16="http://schemas.microsoft.com/office/drawing/2014/main" id="{F291FC15-E33A-4703-9F68-2410E7461C40}"/>
            </a:ext>
          </a:extLst>
        </xdr:cNvPr>
        <xdr:cNvCxnSpPr/>
      </xdr:nvCxnSpPr>
      <xdr:spPr>
        <a:xfrm rot="16200000" flipH="1">
          <a:off x="6364276" y="3150997"/>
          <a:ext cx="35179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942975</xdr:colOff>
      <xdr:row>4</xdr:row>
      <xdr:rowOff>0</xdr:rowOff>
    </xdr:from>
    <xdr:to>
      <xdr:col>13</xdr:col>
      <xdr:colOff>952500</xdr:colOff>
      <xdr:row>4</xdr:row>
      <xdr:rowOff>0</xdr:rowOff>
    </xdr:to>
    <xdr:pic>
      <xdr:nvPicPr>
        <xdr:cNvPr id="6131465" name="Ink 11">
          <a:extLst>
            <a:ext uri="{FF2B5EF4-FFF2-40B4-BE49-F238E27FC236}">
              <a16:creationId xmlns:a16="http://schemas.microsoft.com/office/drawing/2014/main" id="{DBA9336B-C648-FD73-23CC-D8D6574EAA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37242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942975</xdr:colOff>
      <xdr:row>0</xdr:row>
      <xdr:rowOff>0</xdr:rowOff>
    </xdr:from>
    <xdr:to>
      <xdr:col>13</xdr:col>
      <xdr:colOff>952500</xdr:colOff>
      <xdr:row>0</xdr:row>
      <xdr:rowOff>7620</xdr:rowOff>
    </xdr:to>
    <xdr:pic>
      <xdr:nvPicPr>
        <xdr:cNvPr id="6131466" name="Ink 11">
          <a:extLst>
            <a:ext uri="{FF2B5EF4-FFF2-40B4-BE49-F238E27FC236}">
              <a16:creationId xmlns:a16="http://schemas.microsoft.com/office/drawing/2014/main" id="{E91400C4-8911-C3EB-FE4C-791C28FD296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13</xdr:col>
      <xdr:colOff>942975</xdr:colOff>
      <xdr:row>34</xdr:row>
      <xdr:rowOff>0</xdr:rowOff>
    </xdr:from>
    <xdr:ext cx="9525" cy="9525"/>
    <xdr:pic>
      <xdr:nvPicPr>
        <xdr:cNvPr id="2" name="Ink 11">
          <a:extLst>
            <a:ext uri="{FF2B5EF4-FFF2-40B4-BE49-F238E27FC236}">
              <a16:creationId xmlns:a16="http://schemas.microsoft.com/office/drawing/2014/main" id="{F31CF6D9-80B0-4617-AA45-46D8881F3D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7505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3" name="Ink 11">
          <a:extLst>
            <a:ext uri="{FF2B5EF4-FFF2-40B4-BE49-F238E27FC236}">
              <a16:creationId xmlns:a16="http://schemas.microsoft.com/office/drawing/2014/main" id="{58AB1E2A-A1CF-4799-9F00-9B511F667B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4" name="Ink 11">
          <a:extLst>
            <a:ext uri="{FF2B5EF4-FFF2-40B4-BE49-F238E27FC236}">
              <a16:creationId xmlns:a16="http://schemas.microsoft.com/office/drawing/2014/main" id="{7EC1197D-14C7-44DD-A690-7FFA42CF21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37</xdr:row>
      <xdr:rowOff>0</xdr:rowOff>
    </xdr:from>
    <xdr:ext cx="9525" cy="9525"/>
    <xdr:pic>
      <xdr:nvPicPr>
        <xdr:cNvPr id="5" name="Ink 11">
          <a:extLst>
            <a:ext uri="{FF2B5EF4-FFF2-40B4-BE49-F238E27FC236}">
              <a16:creationId xmlns:a16="http://schemas.microsoft.com/office/drawing/2014/main" id="{ED4A5F6F-3813-456C-887B-A0257379B4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6" name="Ink 11">
          <a:extLst>
            <a:ext uri="{FF2B5EF4-FFF2-40B4-BE49-F238E27FC236}">
              <a16:creationId xmlns:a16="http://schemas.microsoft.com/office/drawing/2014/main" id="{89BC9010-4225-4A75-B3CC-0B3F9645E5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39</xdr:row>
      <xdr:rowOff>0</xdr:rowOff>
    </xdr:from>
    <xdr:ext cx="9525" cy="9525"/>
    <xdr:pic>
      <xdr:nvPicPr>
        <xdr:cNvPr id="7" name="Ink 11">
          <a:extLst>
            <a:ext uri="{FF2B5EF4-FFF2-40B4-BE49-F238E27FC236}">
              <a16:creationId xmlns:a16="http://schemas.microsoft.com/office/drawing/2014/main" id="{9D8C836A-A810-4AA2-B7FD-42A714335A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40</xdr:row>
      <xdr:rowOff>0</xdr:rowOff>
    </xdr:from>
    <xdr:ext cx="9525" cy="9525"/>
    <xdr:pic>
      <xdr:nvPicPr>
        <xdr:cNvPr id="8" name="Ink 11">
          <a:extLst>
            <a:ext uri="{FF2B5EF4-FFF2-40B4-BE49-F238E27FC236}">
              <a16:creationId xmlns:a16="http://schemas.microsoft.com/office/drawing/2014/main" id="{FED84810-E7FC-47CA-B134-CAA0525991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9" name="Ink 11">
          <a:extLst>
            <a:ext uri="{FF2B5EF4-FFF2-40B4-BE49-F238E27FC236}">
              <a16:creationId xmlns:a16="http://schemas.microsoft.com/office/drawing/2014/main" id="{28056D8A-7FFB-4F0D-92E2-BE63EA8E79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10" name="Ink 11">
          <a:extLst>
            <a:ext uri="{FF2B5EF4-FFF2-40B4-BE49-F238E27FC236}">
              <a16:creationId xmlns:a16="http://schemas.microsoft.com/office/drawing/2014/main" id="{B563EFE6-5A54-4473-B28B-FD5F5C7155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37</xdr:row>
      <xdr:rowOff>0</xdr:rowOff>
    </xdr:from>
    <xdr:ext cx="9525" cy="9525"/>
    <xdr:pic>
      <xdr:nvPicPr>
        <xdr:cNvPr id="11" name="Ink 11">
          <a:extLst>
            <a:ext uri="{FF2B5EF4-FFF2-40B4-BE49-F238E27FC236}">
              <a16:creationId xmlns:a16="http://schemas.microsoft.com/office/drawing/2014/main" id="{44C1FBAC-1F82-4141-A28B-4336F77A7D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12" name="Ink 11">
          <a:extLst>
            <a:ext uri="{FF2B5EF4-FFF2-40B4-BE49-F238E27FC236}">
              <a16:creationId xmlns:a16="http://schemas.microsoft.com/office/drawing/2014/main" id="{0D711A94-8E59-4F69-B609-F109600985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39</xdr:row>
      <xdr:rowOff>0</xdr:rowOff>
    </xdr:from>
    <xdr:ext cx="9525" cy="9525"/>
    <xdr:pic>
      <xdr:nvPicPr>
        <xdr:cNvPr id="13" name="Ink 11">
          <a:extLst>
            <a:ext uri="{FF2B5EF4-FFF2-40B4-BE49-F238E27FC236}">
              <a16:creationId xmlns:a16="http://schemas.microsoft.com/office/drawing/2014/main" id="{8B250916-F071-4C82-88FF-BB40D3A174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40</xdr:row>
      <xdr:rowOff>0</xdr:rowOff>
    </xdr:from>
    <xdr:ext cx="9525" cy="9525"/>
    <xdr:pic>
      <xdr:nvPicPr>
        <xdr:cNvPr id="14" name="Ink 11">
          <a:extLst>
            <a:ext uri="{FF2B5EF4-FFF2-40B4-BE49-F238E27FC236}">
              <a16:creationId xmlns:a16="http://schemas.microsoft.com/office/drawing/2014/main" id="{FC2C971F-D401-4CAB-8EBD-8EE0F1892E2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42</xdr:row>
      <xdr:rowOff>0</xdr:rowOff>
    </xdr:from>
    <xdr:ext cx="9525" cy="9525"/>
    <xdr:pic>
      <xdr:nvPicPr>
        <xdr:cNvPr id="15" name="Ink 11">
          <a:extLst>
            <a:ext uri="{FF2B5EF4-FFF2-40B4-BE49-F238E27FC236}">
              <a16:creationId xmlns:a16="http://schemas.microsoft.com/office/drawing/2014/main" id="{AEF9406C-E624-40F1-AF24-F97561C6C4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43</xdr:row>
      <xdr:rowOff>0</xdr:rowOff>
    </xdr:from>
    <xdr:ext cx="9525" cy="9525"/>
    <xdr:pic>
      <xdr:nvPicPr>
        <xdr:cNvPr id="16" name="Ink 11">
          <a:extLst>
            <a:ext uri="{FF2B5EF4-FFF2-40B4-BE49-F238E27FC236}">
              <a16:creationId xmlns:a16="http://schemas.microsoft.com/office/drawing/2014/main" id="{33BCE19D-6AC4-495D-9AA8-20C7B04195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17" name="Ink 11">
          <a:extLst>
            <a:ext uri="{FF2B5EF4-FFF2-40B4-BE49-F238E27FC236}">
              <a16:creationId xmlns:a16="http://schemas.microsoft.com/office/drawing/2014/main" id="{1F248FAD-DBDF-4B72-B4A0-00C7245EDE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37</xdr:row>
      <xdr:rowOff>0</xdr:rowOff>
    </xdr:from>
    <xdr:ext cx="9525" cy="9525"/>
    <xdr:pic>
      <xdr:nvPicPr>
        <xdr:cNvPr id="18" name="Ink 11">
          <a:extLst>
            <a:ext uri="{FF2B5EF4-FFF2-40B4-BE49-F238E27FC236}">
              <a16:creationId xmlns:a16="http://schemas.microsoft.com/office/drawing/2014/main" id="{F968E4E1-DC76-41CE-AFDB-35559BCFFA8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09061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37</xdr:row>
      <xdr:rowOff>0</xdr:rowOff>
    </xdr:from>
    <xdr:ext cx="9525" cy="9525"/>
    <xdr:pic>
      <xdr:nvPicPr>
        <xdr:cNvPr id="19" name="Ink 11">
          <a:extLst>
            <a:ext uri="{FF2B5EF4-FFF2-40B4-BE49-F238E27FC236}">
              <a16:creationId xmlns:a16="http://schemas.microsoft.com/office/drawing/2014/main" id="{6356A896-80F2-482A-9A5A-D4C6278A57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09061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20" name="Ink 11">
          <a:extLst>
            <a:ext uri="{FF2B5EF4-FFF2-40B4-BE49-F238E27FC236}">
              <a16:creationId xmlns:a16="http://schemas.microsoft.com/office/drawing/2014/main" id="{9E97B685-91B6-48D0-AC8B-0B7EAF7D4B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21" name="Ink 11">
          <a:extLst>
            <a:ext uri="{FF2B5EF4-FFF2-40B4-BE49-F238E27FC236}">
              <a16:creationId xmlns:a16="http://schemas.microsoft.com/office/drawing/2014/main" id="{1077ABCF-CEF4-409A-99D0-6A7A655AD8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22" name="Ink 11">
          <a:extLst>
            <a:ext uri="{FF2B5EF4-FFF2-40B4-BE49-F238E27FC236}">
              <a16:creationId xmlns:a16="http://schemas.microsoft.com/office/drawing/2014/main" id="{9561612B-0267-420D-802B-86B70F8E11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23" name="Ink 11">
          <a:extLst>
            <a:ext uri="{FF2B5EF4-FFF2-40B4-BE49-F238E27FC236}">
              <a16:creationId xmlns:a16="http://schemas.microsoft.com/office/drawing/2014/main" id="{C99A2FB2-F007-4963-B796-1C418941D9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4" name="Ink 11">
          <a:extLst>
            <a:ext uri="{FF2B5EF4-FFF2-40B4-BE49-F238E27FC236}">
              <a16:creationId xmlns:a16="http://schemas.microsoft.com/office/drawing/2014/main" id="{B5B32B6E-E966-4E58-97DB-9BEB157157A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5" name="Ink 11">
          <a:extLst>
            <a:ext uri="{FF2B5EF4-FFF2-40B4-BE49-F238E27FC236}">
              <a16:creationId xmlns:a16="http://schemas.microsoft.com/office/drawing/2014/main" id="{EE8293DB-5E6E-4E84-817B-0EAFEC3F26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6" name="Ink 11">
          <a:extLst>
            <a:ext uri="{FF2B5EF4-FFF2-40B4-BE49-F238E27FC236}">
              <a16:creationId xmlns:a16="http://schemas.microsoft.com/office/drawing/2014/main" id="{2A714B65-1397-4B02-861B-05F56A6D02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7" name="Ink 11">
          <a:extLst>
            <a:ext uri="{FF2B5EF4-FFF2-40B4-BE49-F238E27FC236}">
              <a16:creationId xmlns:a16="http://schemas.microsoft.com/office/drawing/2014/main" id="{94858928-4416-4137-BB5F-838460E6FC3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8" name="Ink 11">
          <a:extLst>
            <a:ext uri="{FF2B5EF4-FFF2-40B4-BE49-F238E27FC236}">
              <a16:creationId xmlns:a16="http://schemas.microsoft.com/office/drawing/2014/main" id="{773F9163-735A-47FB-AB17-C0C562D3DD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9" name="Ink 11">
          <a:extLst>
            <a:ext uri="{FF2B5EF4-FFF2-40B4-BE49-F238E27FC236}">
              <a16:creationId xmlns:a16="http://schemas.microsoft.com/office/drawing/2014/main" id="{1043F4B9-2AE8-4284-B208-032F8A6067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30" name="Ink 11">
          <a:extLst>
            <a:ext uri="{FF2B5EF4-FFF2-40B4-BE49-F238E27FC236}">
              <a16:creationId xmlns:a16="http://schemas.microsoft.com/office/drawing/2014/main" id="{2568EEDB-252A-46D8-9452-E01F961B0C4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31" name="Ink 11">
          <a:extLst>
            <a:ext uri="{FF2B5EF4-FFF2-40B4-BE49-F238E27FC236}">
              <a16:creationId xmlns:a16="http://schemas.microsoft.com/office/drawing/2014/main" id="{1EF10BF3-C0D5-4FBE-ADF7-89E6679883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6131456" name="Ink 11">
          <a:extLst>
            <a:ext uri="{FF2B5EF4-FFF2-40B4-BE49-F238E27FC236}">
              <a16:creationId xmlns:a16="http://schemas.microsoft.com/office/drawing/2014/main" id="{40537150-11E4-425A-97F0-F8369A3EBA0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6131457" name="Ink 11">
          <a:extLst>
            <a:ext uri="{FF2B5EF4-FFF2-40B4-BE49-F238E27FC236}">
              <a16:creationId xmlns:a16="http://schemas.microsoft.com/office/drawing/2014/main" id="{93867C4D-73B7-43C7-81EA-B2A8FA45ED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6131458" name="Ink 11">
          <a:extLst>
            <a:ext uri="{FF2B5EF4-FFF2-40B4-BE49-F238E27FC236}">
              <a16:creationId xmlns:a16="http://schemas.microsoft.com/office/drawing/2014/main" id="{43EB12FA-1685-4EF0-9936-8AE97FE583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59" name="Ink 11">
          <a:extLst>
            <a:ext uri="{FF2B5EF4-FFF2-40B4-BE49-F238E27FC236}">
              <a16:creationId xmlns:a16="http://schemas.microsoft.com/office/drawing/2014/main" id="{CDE5D119-69D2-45BA-9623-B129E1F7EEB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0" name="Ink 11">
          <a:extLst>
            <a:ext uri="{FF2B5EF4-FFF2-40B4-BE49-F238E27FC236}">
              <a16:creationId xmlns:a16="http://schemas.microsoft.com/office/drawing/2014/main" id="{FAC5C7D1-55A5-4507-BF82-03BC3A2F66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1" name="Ink 11">
          <a:extLst>
            <a:ext uri="{FF2B5EF4-FFF2-40B4-BE49-F238E27FC236}">
              <a16:creationId xmlns:a16="http://schemas.microsoft.com/office/drawing/2014/main" id="{AAEEDB1C-A31D-49B0-B6A3-8A77A9795D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2" name="Ink 11">
          <a:extLst>
            <a:ext uri="{FF2B5EF4-FFF2-40B4-BE49-F238E27FC236}">
              <a16:creationId xmlns:a16="http://schemas.microsoft.com/office/drawing/2014/main" id="{46F7A324-BFE0-44B1-A120-3D5F7BF37F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3" name="Ink 11">
          <a:extLst>
            <a:ext uri="{FF2B5EF4-FFF2-40B4-BE49-F238E27FC236}">
              <a16:creationId xmlns:a16="http://schemas.microsoft.com/office/drawing/2014/main" id="{A4CF8D88-A34D-4CCC-9DB5-86CFDED025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4" name="Ink 11">
          <a:extLst>
            <a:ext uri="{FF2B5EF4-FFF2-40B4-BE49-F238E27FC236}">
              <a16:creationId xmlns:a16="http://schemas.microsoft.com/office/drawing/2014/main" id="{855201BC-4D90-494F-BC09-A12AB536F2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7" name="Ink 11">
          <a:extLst>
            <a:ext uri="{FF2B5EF4-FFF2-40B4-BE49-F238E27FC236}">
              <a16:creationId xmlns:a16="http://schemas.microsoft.com/office/drawing/2014/main" id="{74164222-A0A2-40F8-A046-02F165C592D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68" name="Ink 11">
          <a:extLst>
            <a:ext uri="{FF2B5EF4-FFF2-40B4-BE49-F238E27FC236}">
              <a16:creationId xmlns:a16="http://schemas.microsoft.com/office/drawing/2014/main" id="{CD6711BC-F8F6-4C91-8940-7DFD54A102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69" name="Ink 11">
          <a:extLst>
            <a:ext uri="{FF2B5EF4-FFF2-40B4-BE49-F238E27FC236}">
              <a16:creationId xmlns:a16="http://schemas.microsoft.com/office/drawing/2014/main" id="{515F16EF-3D93-43A0-8392-4C199069E6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0" name="Ink 11">
          <a:extLst>
            <a:ext uri="{FF2B5EF4-FFF2-40B4-BE49-F238E27FC236}">
              <a16:creationId xmlns:a16="http://schemas.microsoft.com/office/drawing/2014/main" id="{5BE2D5FD-CFCC-40EB-8D38-FD6F17851C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1" name="Ink 11">
          <a:extLst>
            <a:ext uri="{FF2B5EF4-FFF2-40B4-BE49-F238E27FC236}">
              <a16:creationId xmlns:a16="http://schemas.microsoft.com/office/drawing/2014/main" id="{6DD24684-311F-42F4-AD48-53D9E9A390D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2" name="Ink 11">
          <a:extLst>
            <a:ext uri="{FF2B5EF4-FFF2-40B4-BE49-F238E27FC236}">
              <a16:creationId xmlns:a16="http://schemas.microsoft.com/office/drawing/2014/main" id="{C964F9D9-66CC-4C3D-865B-B6DE55F528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3" name="Ink 11">
          <a:extLst>
            <a:ext uri="{FF2B5EF4-FFF2-40B4-BE49-F238E27FC236}">
              <a16:creationId xmlns:a16="http://schemas.microsoft.com/office/drawing/2014/main" id="{225EDB73-3035-4074-B4EB-20E808835D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4" name="Ink 11">
          <a:extLst>
            <a:ext uri="{FF2B5EF4-FFF2-40B4-BE49-F238E27FC236}">
              <a16:creationId xmlns:a16="http://schemas.microsoft.com/office/drawing/2014/main" id="{614B9150-2270-4236-AF42-53DC42FAA54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5" name="Ink 11">
          <a:extLst>
            <a:ext uri="{FF2B5EF4-FFF2-40B4-BE49-F238E27FC236}">
              <a16:creationId xmlns:a16="http://schemas.microsoft.com/office/drawing/2014/main" id="{F04963B6-730B-4A38-AC00-6A8CC2066A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76" name="Ink 11">
          <a:extLst>
            <a:ext uri="{FF2B5EF4-FFF2-40B4-BE49-F238E27FC236}">
              <a16:creationId xmlns:a16="http://schemas.microsoft.com/office/drawing/2014/main" id="{AE8E7296-D444-4503-A476-1DEA44FDF6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77" name="Ink 11">
          <a:extLst>
            <a:ext uri="{FF2B5EF4-FFF2-40B4-BE49-F238E27FC236}">
              <a16:creationId xmlns:a16="http://schemas.microsoft.com/office/drawing/2014/main" id="{11C906BA-4E31-41A6-90FD-DD313CAFBF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78" name="Ink 11">
          <a:extLst>
            <a:ext uri="{FF2B5EF4-FFF2-40B4-BE49-F238E27FC236}">
              <a16:creationId xmlns:a16="http://schemas.microsoft.com/office/drawing/2014/main" id="{5F0A746A-6D6E-41F4-8672-F56EC9C3DC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79" name="Ink 11">
          <a:extLst>
            <a:ext uri="{FF2B5EF4-FFF2-40B4-BE49-F238E27FC236}">
              <a16:creationId xmlns:a16="http://schemas.microsoft.com/office/drawing/2014/main" id="{A0CC7C4F-E8E7-4388-8FEB-3F249BB290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80" name="Ink 11">
          <a:extLst>
            <a:ext uri="{FF2B5EF4-FFF2-40B4-BE49-F238E27FC236}">
              <a16:creationId xmlns:a16="http://schemas.microsoft.com/office/drawing/2014/main" id="{08DF4ADD-9EF6-4F9F-8A02-70EE768E73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81" name="Ink 11">
          <a:extLst>
            <a:ext uri="{FF2B5EF4-FFF2-40B4-BE49-F238E27FC236}">
              <a16:creationId xmlns:a16="http://schemas.microsoft.com/office/drawing/2014/main" id="{3DB27388-12D8-4F32-8692-2E897A3ABC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82" name="Ink 11">
          <a:extLst>
            <a:ext uri="{FF2B5EF4-FFF2-40B4-BE49-F238E27FC236}">
              <a16:creationId xmlns:a16="http://schemas.microsoft.com/office/drawing/2014/main" id="{8C8A68DA-B1A4-4C38-8C83-A3C3FACF21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83" name="Ink 11">
          <a:extLst>
            <a:ext uri="{FF2B5EF4-FFF2-40B4-BE49-F238E27FC236}">
              <a16:creationId xmlns:a16="http://schemas.microsoft.com/office/drawing/2014/main" id="{7678BD5C-59D0-4F9B-A70B-D333FCFE0A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4" name="Ink 11">
          <a:extLst>
            <a:ext uri="{FF2B5EF4-FFF2-40B4-BE49-F238E27FC236}">
              <a16:creationId xmlns:a16="http://schemas.microsoft.com/office/drawing/2014/main" id="{E2399625-73D8-47F2-A1C8-314EF00E54B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5" name="Ink 11">
          <a:extLst>
            <a:ext uri="{FF2B5EF4-FFF2-40B4-BE49-F238E27FC236}">
              <a16:creationId xmlns:a16="http://schemas.microsoft.com/office/drawing/2014/main" id="{B18AA991-5C1D-4EC4-ABA6-A2AA0F3B28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6" name="Ink 11">
          <a:extLst>
            <a:ext uri="{FF2B5EF4-FFF2-40B4-BE49-F238E27FC236}">
              <a16:creationId xmlns:a16="http://schemas.microsoft.com/office/drawing/2014/main" id="{0FE8610E-0634-443F-BB12-C327002AD0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7" name="Ink 11">
          <a:extLst>
            <a:ext uri="{FF2B5EF4-FFF2-40B4-BE49-F238E27FC236}">
              <a16:creationId xmlns:a16="http://schemas.microsoft.com/office/drawing/2014/main" id="{3197A10A-3809-45C4-AD65-35EABA51DF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8" name="Ink 11">
          <a:extLst>
            <a:ext uri="{FF2B5EF4-FFF2-40B4-BE49-F238E27FC236}">
              <a16:creationId xmlns:a16="http://schemas.microsoft.com/office/drawing/2014/main" id="{3202406E-CCF4-467B-9E62-D0C175F383A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9" name="Ink 11">
          <a:extLst>
            <a:ext uri="{FF2B5EF4-FFF2-40B4-BE49-F238E27FC236}">
              <a16:creationId xmlns:a16="http://schemas.microsoft.com/office/drawing/2014/main" id="{E128F772-8F9F-4D7C-A713-564FB9B7E4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90" name="Ink 11">
          <a:extLst>
            <a:ext uri="{FF2B5EF4-FFF2-40B4-BE49-F238E27FC236}">
              <a16:creationId xmlns:a16="http://schemas.microsoft.com/office/drawing/2014/main" id="{6AFB9BE5-7AB9-49A3-9680-781C42A068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91" name="Ink 11">
          <a:extLst>
            <a:ext uri="{FF2B5EF4-FFF2-40B4-BE49-F238E27FC236}">
              <a16:creationId xmlns:a16="http://schemas.microsoft.com/office/drawing/2014/main" id="{8984E511-9393-40FD-A484-1FE5244FAE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42</xdr:row>
      <xdr:rowOff>0</xdr:rowOff>
    </xdr:from>
    <xdr:ext cx="9525" cy="9525"/>
    <xdr:pic>
      <xdr:nvPicPr>
        <xdr:cNvPr id="6131492" name="Ink 11">
          <a:extLst>
            <a:ext uri="{FF2B5EF4-FFF2-40B4-BE49-F238E27FC236}">
              <a16:creationId xmlns:a16="http://schemas.microsoft.com/office/drawing/2014/main" id="{7BAFD747-5FBF-468D-810D-21C3DD03BC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09061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42</xdr:row>
      <xdr:rowOff>0</xdr:rowOff>
    </xdr:from>
    <xdr:ext cx="9525" cy="9525"/>
    <xdr:pic>
      <xdr:nvPicPr>
        <xdr:cNvPr id="6131493" name="Ink 11">
          <a:extLst>
            <a:ext uri="{FF2B5EF4-FFF2-40B4-BE49-F238E27FC236}">
              <a16:creationId xmlns:a16="http://schemas.microsoft.com/office/drawing/2014/main" id="{2D3CCCE7-FD4E-4472-9DF0-094A98F0F9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09061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43</xdr:row>
      <xdr:rowOff>0</xdr:rowOff>
    </xdr:from>
    <xdr:ext cx="9525" cy="9525"/>
    <xdr:pic>
      <xdr:nvPicPr>
        <xdr:cNvPr id="6131494" name="Ink 11">
          <a:extLst>
            <a:ext uri="{FF2B5EF4-FFF2-40B4-BE49-F238E27FC236}">
              <a16:creationId xmlns:a16="http://schemas.microsoft.com/office/drawing/2014/main" id="{F805ECA0-CE6D-4A85-B00D-EE719C34F0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2204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43</xdr:row>
      <xdr:rowOff>0</xdr:rowOff>
    </xdr:from>
    <xdr:ext cx="9525" cy="9525"/>
    <xdr:pic>
      <xdr:nvPicPr>
        <xdr:cNvPr id="6131495" name="Ink 11">
          <a:extLst>
            <a:ext uri="{FF2B5EF4-FFF2-40B4-BE49-F238E27FC236}">
              <a16:creationId xmlns:a16="http://schemas.microsoft.com/office/drawing/2014/main" id="{2B71BC98-6A96-491E-B5AE-1E1790C6B9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2204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43</xdr:row>
      <xdr:rowOff>0</xdr:rowOff>
    </xdr:from>
    <xdr:ext cx="9525" cy="9525"/>
    <xdr:pic>
      <xdr:nvPicPr>
        <xdr:cNvPr id="6131496" name="Ink 11">
          <a:extLst>
            <a:ext uri="{FF2B5EF4-FFF2-40B4-BE49-F238E27FC236}">
              <a16:creationId xmlns:a16="http://schemas.microsoft.com/office/drawing/2014/main" id="{7EE3A730-E064-4A71-A0FE-36A187778A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2204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44</xdr:row>
      <xdr:rowOff>0</xdr:rowOff>
    </xdr:from>
    <xdr:ext cx="9525" cy="9525"/>
    <xdr:pic>
      <xdr:nvPicPr>
        <xdr:cNvPr id="6131497" name="Ink 11">
          <a:extLst>
            <a:ext uri="{FF2B5EF4-FFF2-40B4-BE49-F238E27FC236}">
              <a16:creationId xmlns:a16="http://schemas.microsoft.com/office/drawing/2014/main" id="{D5D703BF-C6A5-4C1A-8CD5-E75CCC1F3A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44</xdr:row>
      <xdr:rowOff>0</xdr:rowOff>
    </xdr:from>
    <xdr:ext cx="9525" cy="9525"/>
    <xdr:pic>
      <xdr:nvPicPr>
        <xdr:cNvPr id="6131498" name="Ink 11">
          <a:extLst>
            <a:ext uri="{FF2B5EF4-FFF2-40B4-BE49-F238E27FC236}">
              <a16:creationId xmlns:a16="http://schemas.microsoft.com/office/drawing/2014/main" id="{54436678-C75D-4F6B-BBC4-C0945A5782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44</xdr:row>
      <xdr:rowOff>0</xdr:rowOff>
    </xdr:from>
    <xdr:ext cx="9525" cy="9525"/>
    <xdr:pic>
      <xdr:nvPicPr>
        <xdr:cNvPr id="6131499" name="Ink 11">
          <a:extLst>
            <a:ext uri="{FF2B5EF4-FFF2-40B4-BE49-F238E27FC236}">
              <a16:creationId xmlns:a16="http://schemas.microsoft.com/office/drawing/2014/main" id="{AC9810E1-EFA4-4EBC-AFE9-CC45B8E7D6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44</xdr:row>
      <xdr:rowOff>0</xdr:rowOff>
    </xdr:from>
    <xdr:ext cx="9525" cy="9525"/>
    <xdr:pic>
      <xdr:nvPicPr>
        <xdr:cNvPr id="6131500" name="Ink 11">
          <a:extLst>
            <a:ext uri="{FF2B5EF4-FFF2-40B4-BE49-F238E27FC236}">
              <a16:creationId xmlns:a16="http://schemas.microsoft.com/office/drawing/2014/main" id="{2E71F3B4-7B57-4BF4-A4C4-9F5FC570C99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6131501" name="Ink 11">
          <a:extLst>
            <a:ext uri="{FF2B5EF4-FFF2-40B4-BE49-F238E27FC236}">
              <a16:creationId xmlns:a16="http://schemas.microsoft.com/office/drawing/2014/main" id="{4AF36E25-08F2-44A3-BE96-25DE504E8A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6131502" name="Ink 11">
          <a:extLst>
            <a:ext uri="{FF2B5EF4-FFF2-40B4-BE49-F238E27FC236}">
              <a16:creationId xmlns:a16="http://schemas.microsoft.com/office/drawing/2014/main" id="{4D8DCC4F-B6C5-4BEE-891C-EC42C117D2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6131503" name="Ink 11">
          <a:extLst>
            <a:ext uri="{FF2B5EF4-FFF2-40B4-BE49-F238E27FC236}">
              <a16:creationId xmlns:a16="http://schemas.microsoft.com/office/drawing/2014/main" id="{37C56CD6-B139-4ACB-A9A2-D8E93637AE8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6131504" name="Ink 11">
          <a:extLst>
            <a:ext uri="{FF2B5EF4-FFF2-40B4-BE49-F238E27FC236}">
              <a16:creationId xmlns:a16="http://schemas.microsoft.com/office/drawing/2014/main" id="{E4B942B2-C11E-4F2F-BED2-8B03CE95D9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5" name="Ink 11">
          <a:extLst>
            <a:ext uri="{FF2B5EF4-FFF2-40B4-BE49-F238E27FC236}">
              <a16:creationId xmlns:a16="http://schemas.microsoft.com/office/drawing/2014/main" id="{32E7B7FB-831B-4E68-8180-8BA80F98C3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6" name="Ink 11">
          <a:extLst>
            <a:ext uri="{FF2B5EF4-FFF2-40B4-BE49-F238E27FC236}">
              <a16:creationId xmlns:a16="http://schemas.microsoft.com/office/drawing/2014/main" id="{178B4DAD-E78B-45E9-BAAD-BA6F5FB744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7" name="Ink 11">
          <a:extLst>
            <a:ext uri="{FF2B5EF4-FFF2-40B4-BE49-F238E27FC236}">
              <a16:creationId xmlns:a16="http://schemas.microsoft.com/office/drawing/2014/main" id="{3DE2E44C-6F27-484F-8D32-3B99EF17F3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8" name="Ink 11">
          <a:extLst>
            <a:ext uri="{FF2B5EF4-FFF2-40B4-BE49-F238E27FC236}">
              <a16:creationId xmlns:a16="http://schemas.microsoft.com/office/drawing/2014/main" id="{D730A507-C8BF-49C7-99AD-53594CB523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9" name="Ink 11">
          <a:extLst>
            <a:ext uri="{FF2B5EF4-FFF2-40B4-BE49-F238E27FC236}">
              <a16:creationId xmlns:a16="http://schemas.microsoft.com/office/drawing/2014/main" id="{BD95E081-727E-4E3E-ACD0-1B2A08E05A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0" name="Ink 11">
          <a:extLst>
            <a:ext uri="{FF2B5EF4-FFF2-40B4-BE49-F238E27FC236}">
              <a16:creationId xmlns:a16="http://schemas.microsoft.com/office/drawing/2014/main" id="{1180FEC5-7AD5-4DEA-AF0D-C0C1CEAD65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1" name="Ink 11">
          <a:extLst>
            <a:ext uri="{FF2B5EF4-FFF2-40B4-BE49-F238E27FC236}">
              <a16:creationId xmlns:a16="http://schemas.microsoft.com/office/drawing/2014/main" id="{529ECA24-88F6-4401-8053-3D40D31BCD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2" name="Ink 11">
          <a:extLst>
            <a:ext uri="{FF2B5EF4-FFF2-40B4-BE49-F238E27FC236}">
              <a16:creationId xmlns:a16="http://schemas.microsoft.com/office/drawing/2014/main" id="{745A3709-1C90-4EB1-B7E8-6063FCF6E89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3" name="Ink 11">
          <a:extLst>
            <a:ext uri="{FF2B5EF4-FFF2-40B4-BE49-F238E27FC236}">
              <a16:creationId xmlns:a16="http://schemas.microsoft.com/office/drawing/2014/main" id="{EAF29F5D-D6CF-4F74-980F-00F12FDF59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4" name="Ink 11">
          <a:extLst>
            <a:ext uri="{FF2B5EF4-FFF2-40B4-BE49-F238E27FC236}">
              <a16:creationId xmlns:a16="http://schemas.microsoft.com/office/drawing/2014/main" id="{881994F5-AF16-42E1-ACD1-81F86210B52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5" name="Ink 11">
          <a:extLst>
            <a:ext uri="{FF2B5EF4-FFF2-40B4-BE49-F238E27FC236}">
              <a16:creationId xmlns:a16="http://schemas.microsoft.com/office/drawing/2014/main" id="{1DAC5CF1-3C8F-4637-A087-2DCFCCA4DA3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6" name="Ink 11">
          <a:extLst>
            <a:ext uri="{FF2B5EF4-FFF2-40B4-BE49-F238E27FC236}">
              <a16:creationId xmlns:a16="http://schemas.microsoft.com/office/drawing/2014/main" id="{F291269B-F14D-4C28-A3B8-E0ED19B933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7" name="Ink 11">
          <a:extLst>
            <a:ext uri="{FF2B5EF4-FFF2-40B4-BE49-F238E27FC236}">
              <a16:creationId xmlns:a16="http://schemas.microsoft.com/office/drawing/2014/main" id="{B7667433-487A-4343-8A3E-9F69685FB2D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8" name="Ink 11">
          <a:extLst>
            <a:ext uri="{FF2B5EF4-FFF2-40B4-BE49-F238E27FC236}">
              <a16:creationId xmlns:a16="http://schemas.microsoft.com/office/drawing/2014/main" id="{7A596BF5-22D2-455D-8FD3-AC8BB192189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9" name="Ink 11">
          <a:extLst>
            <a:ext uri="{FF2B5EF4-FFF2-40B4-BE49-F238E27FC236}">
              <a16:creationId xmlns:a16="http://schemas.microsoft.com/office/drawing/2014/main" id="{F6D1DD56-3AB1-4AF6-BBFB-280496793D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2" name="Ink 11">
          <a:extLst>
            <a:ext uri="{FF2B5EF4-FFF2-40B4-BE49-F238E27FC236}">
              <a16:creationId xmlns:a16="http://schemas.microsoft.com/office/drawing/2014/main" id="{40C95238-A04D-45B4-B765-F0732CFB95F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3" name="Ink 11">
          <a:extLst>
            <a:ext uri="{FF2B5EF4-FFF2-40B4-BE49-F238E27FC236}">
              <a16:creationId xmlns:a16="http://schemas.microsoft.com/office/drawing/2014/main" id="{9A70E519-254A-47EB-A8D7-2F0FD4D191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4" name="Ink 11">
          <a:extLst>
            <a:ext uri="{FF2B5EF4-FFF2-40B4-BE49-F238E27FC236}">
              <a16:creationId xmlns:a16="http://schemas.microsoft.com/office/drawing/2014/main" id="{08550F63-1CD0-467D-B7A4-D5B6AAF3FD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5" name="Ink 11">
          <a:extLst>
            <a:ext uri="{FF2B5EF4-FFF2-40B4-BE49-F238E27FC236}">
              <a16:creationId xmlns:a16="http://schemas.microsoft.com/office/drawing/2014/main" id="{EDB26EE6-BE9D-4419-8149-643D0E72EB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6" name="Ink 11">
          <a:extLst>
            <a:ext uri="{FF2B5EF4-FFF2-40B4-BE49-F238E27FC236}">
              <a16:creationId xmlns:a16="http://schemas.microsoft.com/office/drawing/2014/main" id="{C64B4B39-E179-4573-9D01-5A8957F4036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37" name="Ink 11">
          <a:extLst>
            <a:ext uri="{FF2B5EF4-FFF2-40B4-BE49-F238E27FC236}">
              <a16:creationId xmlns:a16="http://schemas.microsoft.com/office/drawing/2014/main" id="{E6933251-5988-45B0-8831-725B119D48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38" name="Ink 11">
          <a:extLst>
            <a:ext uri="{FF2B5EF4-FFF2-40B4-BE49-F238E27FC236}">
              <a16:creationId xmlns:a16="http://schemas.microsoft.com/office/drawing/2014/main" id="{425C5E27-0A0D-4236-89C0-5067B359E8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39" name="Ink 11">
          <a:extLst>
            <a:ext uri="{FF2B5EF4-FFF2-40B4-BE49-F238E27FC236}">
              <a16:creationId xmlns:a16="http://schemas.microsoft.com/office/drawing/2014/main" id="{F7AF7B2E-AC5F-4CC7-BC1C-218411C9CD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40" name="Ink 11">
          <a:extLst>
            <a:ext uri="{FF2B5EF4-FFF2-40B4-BE49-F238E27FC236}">
              <a16:creationId xmlns:a16="http://schemas.microsoft.com/office/drawing/2014/main" id="{64B05160-12D4-4B93-89B4-1E8F11EFB5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41" name="Ink 11">
          <a:extLst>
            <a:ext uri="{FF2B5EF4-FFF2-40B4-BE49-F238E27FC236}">
              <a16:creationId xmlns:a16="http://schemas.microsoft.com/office/drawing/2014/main" id="{C7523694-9480-43B6-951E-004180C858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2" name="Ink 11">
          <a:extLst>
            <a:ext uri="{FF2B5EF4-FFF2-40B4-BE49-F238E27FC236}">
              <a16:creationId xmlns:a16="http://schemas.microsoft.com/office/drawing/2014/main" id="{24765B40-8F47-4739-929C-1A4C3BA99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3" name="Ink 11">
          <a:extLst>
            <a:ext uri="{FF2B5EF4-FFF2-40B4-BE49-F238E27FC236}">
              <a16:creationId xmlns:a16="http://schemas.microsoft.com/office/drawing/2014/main" id="{D3AD9977-FFAD-437C-AB44-3897E07CD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4" name="Ink 11">
          <a:extLst>
            <a:ext uri="{FF2B5EF4-FFF2-40B4-BE49-F238E27FC236}">
              <a16:creationId xmlns:a16="http://schemas.microsoft.com/office/drawing/2014/main" id="{FE20DBC7-F33B-4BA7-9A85-ED4B04F68A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5" name="Ink 11">
          <a:extLst>
            <a:ext uri="{FF2B5EF4-FFF2-40B4-BE49-F238E27FC236}">
              <a16:creationId xmlns:a16="http://schemas.microsoft.com/office/drawing/2014/main" id="{217277DA-6B9B-468A-86A6-6429641AF6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6" name="Ink 11">
          <a:extLst>
            <a:ext uri="{FF2B5EF4-FFF2-40B4-BE49-F238E27FC236}">
              <a16:creationId xmlns:a16="http://schemas.microsoft.com/office/drawing/2014/main" id="{CB34AD67-2F99-4A62-8D87-D5FBA927C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0</xdr:col>
      <xdr:colOff>257175</xdr:colOff>
      <xdr:row>0</xdr:row>
      <xdr:rowOff>47624</xdr:rowOff>
    </xdr:from>
    <xdr:to>
      <xdr:col>1</xdr:col>
      <xdr:colOff>352425</xdr:colOff>
      <xdr:row>1</xdr:row>
      <xdr:rowOff>200024</xdr:rowOff>
    </xdr:to>
    <xdr:sp macro="" textlink="">
      <xdr:nvSpPr>
        <xdr:cNvPr id="3" name="Arrow: Left 2">
          <a:hlinkClick xmlns:r="http://schemas.openxmlformats.org/officeDocument/2006/relationships" r:id="rId1"/>
          <a:extLst>
            <a:ext uri="{FF2B5EF4-FFF2-40B4-BE49-F238E27FC236}">
              <a16:creationId xmlns:a16="http://schemas.microsoft.com/office/drawing/2014/main" id="{B5846C53-4D96-4A73-9AF0-BB7228781F20}"/>
            </a:ext>
          </a:extLst>
        </xdr:cNvPr>
        <xdr:cNvSpPr/>
      </xdr:nvSpPr>
      <xdr:spPr>
        <a:xfrm>
          <a:off x="257175" y="47624"/>
          <a:ext cx="600075" cy="35242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mb\scan\DOCUME~1\shiva\LOCALS~1\Temp\Temporary%20Directory%202%20for%20BOQ%20APRICOT.xls-R11.zip\Documents%20and%20Settings\Administrator\Local%20Settings\Temp\Water%20Front\WINDOWS\TEMP\dubai%20marina\RATE%20ANALYSI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apil\kapil\Documents%20and%20Settings\Administrator\Local%20Settings\Temp\Water%20Front\WINDOWS\TEMP\dubai%20marina\RATE%20ANALYSI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Bs\c\cm8\NS\EHV-SUBSTATIONS-B\EVA-SUBSTATION-PACKAGE-B.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dserver\tlcont\IPU\Civil-Stru\POWER\msh\OPERATING%20JOBS\TL%20TOWERS\66kV%20DC%20TL%20BRUNEI\2%20Pile%20capacity%20Calculation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lanning\d\cwco\CWCOMAR0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lntdatacenter\tlcont\Users\DG\AppData\Local\Microsoft\Windows\Temporary%20Internet%20Files\Content.Outlook\S2E86Z62\d\cwco\CWCOMAR0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Users/YOGESH%20KUMAR/Downloads/IPU/Civil-Stru/POWER/msh/OPERATING%20JOBS/TL%20TOWERS/66kV%20DC%20TL%20BRUNEI/2%20Pile%20capacity%20Calculation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Users/YOGESH%20KUMAR/Downloads/tlcont/IPU/Civil-Stru/POWER/msh/OPERATING%20JOBS/TL%20TOWERS/66kV%20DC%20TL%20BRUNEI/2%20Pile%20capacity%20Calculation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UTHRA\T-4035-E-SY-IPGCL\DOC,calc,write-up\MAIN%20PLANT%20TENDER%20WORKINGS\vemagiri%20grid%20earth%20cal.xls"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Info%20Entry"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SOMA\My%20Documents\Measurements\IPC%20-08\Final%20DPR%20MP1%20srinivas\Volume%20V%20Rate%20Analysis\Rate%20Analysis%20%20%20MP-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el-lbg2xp\PKG%20I\Shared%20for%20All\MHPatil\DATA\Bank\Final%20Detailed%20Project%20Report\Volume%20V%20Rate%20Analysis\Rate%20Analysis%20%20%20MP-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rcdatacenter\Activeprj\VTN\KOLDAM\Copy%20of%20Battery%20Sizing%20-%20Working.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drcdatacenter\Activeprj\VTN\KOLDAM\DSLP-Working.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drcserver3\Design\Elec-Mech\Electrical\meena\O2168-E-SY-BIHAR-ARRAH\ACTIVITIES\DOC,CAL,WRITEUP\DES%20CAL\lp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ibuserver\domcont\NJ\HVPNL\Costing\REC-037\REC-037A-Schedul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5101-E-SY(Koldam)\DOC,calc,write-up\Design%20Calculation\Copy%20of%20Battery%20Sizing%20-%20Workin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drcdatacenter\Activeprj\pts\Job%20Directory\O3324-E-NF-Magadi%20soda\Activities\DOC,calc,write-up\DOC,calc,write-up\O3324-E-NF(Kenya)\DOC,calc,write-up\3060-LV%20Cable%20sizin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VTN\O5101-E-SY(Koldam)\DOC,calc,write-up\Design%20Calculation\DSLP%20Calculation.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ibuserver\rpn\HVPNL-REC-042-A-Nilokheri\Nilokheri-Schedul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drcdatacenter1\Activeprj\VTN\KOLDAM\Copy%20of%20Battery%20Sizing%20-%20Working.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Moss3\d\WINDOWS\DESKTOP\All_NCB_Ph2\All_NCB_Tr.III\Documents\M5\BOQ_M5.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es-del-pc-193\D\%23rajib\modfly\TRANS\500\DETAIL.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drcdatacenter1\Activeprj\VTN\KOLDAM\DSLP-Working.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DRCdataCENTER\ActivePrj\O6012-E-OS\PGCIL-MYSORE\doc,%20cal\DSLP%20Calculations-my%20R.A.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Tender\Backbone\NHPC-Sewa\LOT-1%20Backbone\LOT-1%20Backbone\ANAL-LOT-SW1.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tender%20bid\TEHRI-KOTESHWARHYDROPOWER%20PROJECT\Koteshwar-II\Koteshwar-Old\WORKING.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Eest_west_Package\NHAI_ADB_Pac_2\WORKING_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drcserver1\DESIGN\Infra\Geotech\Crep\Soil-inv\O1097\DJB-0509\Spt-BH.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tsclient\C\CHIRAG\park2\PLANNING\INFBD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Ram\SharedDocs\HOTEL%20PROJECT-PROJECT%20TEAM\HOTEL-Project%20analysis%20(%20civil%2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REMOTE%20SS)\DOC%20CAL%20WRITEUP\Calculations\Coal%20mine%20Lightning%20protn%20REV-A.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SERVER\DATA\DataFile\O\DB9604\RevMay97\SHOPLIST.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Lpgser\Mkt\Offers\Active%20Offers\Q3801-Q3900\Q3837-HP\Offers\Active%20Offers\UB%20cITy\estimate.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kecgurfs01\UsersData\Temp\C.program%20files.Lotus.Notes.Data\Receivable%20Status%20050930.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ptdserver\domcont\btn\O5062-E-OS%20(JINDAL-RAIGARH)\220kV%20Proposals\BOM%20(Proposal%202)\O5062-E-SY-%20(JINDAL%20REMOTE%20SS)\DOC%20CAL%20WRITEUP\Calculations\Coal%20mine%20Lightning%20protn%20REV-A.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pc49\e$\vivek\Official\PLANNING\Equipment%20Hire%20charge%20workings\HUR-P&amp;M%20-%20Prestressed%20tendon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Lpgser\Mkt\Offers\Active%20Offers\Q3801-Q3900\Q3837-HP\Offers\Price%20Schedule\ravishankar\Q-2265-lucent\Q-bom%20with%20costing-r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disk--mcbs53\D\gkk\vision\REVISION01\01%20PIPC\01.0%20Bids\B%20-%20Year%202001\E%20APC%20RWB%202011%20-%20WIN%20Platform\TQ%20REplies\2nd%20TQ%20Replies\RIL-FINA\TRICON.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FORM%206%20%20&amp;%207%20-%20working.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tdserver\domcont\PTS\NTPC%20LOHARI\Schedules\Attachment.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in-w-mjxi008059\Solapur\Planning\INSTRUMENTATION\Instprof0420.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https://d.docs.live.net/C/Users/nitin/Downloads/Scope_Definition.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delh-fs-01\Transportation\PROJECTS\2008%20Project\DD%20-%20Pre%20bid%20advisory\DD;%20John%20Liang;%20Labad%20-%20Jaora\Lebad%20-%20Jaora%20;%20Final%20report%20for%20client\analysis_of_rates_Nagpur%20Seoni.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DATA\SANDAN.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Ramesh\c\Amrit%20Desktop\BC4%20Post%20Award\Tender\Copy%20of%20for%20DSM.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swanathan\d\Delhi-Gurgaon\PRE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Umesh\d\Documents%20and%20Settings\LENOVO\Desktop\ACPL%20Lion%20BOQ%20Final\Package-14%20%20Lakhnadon-Mandla-Dindori%20(SH-40&amp;11)\BOQ%20Lakhnadon-Mandla-Dindori%20(SH-40&amp;11)%20-%20Final%20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Venkat\D\u8%20mpr\WINDOWS\Desktop\NRB\naneen%20backup\FORMATS\Lab\Alp-cal.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R:\KGT\YR98-99\BHANDUP.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10.5.90.10\Documents%20and%20Settings\LANCO\Desktop\PO%20EQUIPMENT%20BANK.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senthilmani\D\0405pms\03.Performance\02.Jun04\01.PMS\WC.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omp-12\d\Ramesh\Urban%20Transport\FINAL%20ESTIMATES%20AND%20RATE%20ANALYSIS\Dandeli\Tender%20Purpose\Road%20Works%20-%20Dandeli%20(Phase1)_R5_30.03.05.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MAIN%20PLANT)\DOC,calc,write-up\400KV\Cable%20Schedule\Jindal-Control%20Cable%20Sch-%20400KV.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https://d.docs.live.net/Users/YOGESH%20KUMAR/Downloads/tlcont/CONTRACT/ES/BOOM%20Projects/RRVPNL%20BOOT/GMR/Cost%20working/Working-October/user/singaiah/KILN%20PIER/footing%20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Metros\Jaipur%20Metro\Package%20C_4\Jaipur%20Metro%20C4_PartI_COO.xls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H:\Estimate\Daily%20deployment%20Files\Tenders\Metro\Kolkata%20metro\Kolkata_Metro_PK_I_BOQJV.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Tender\Tender%20Analysis\Road%20work%20Analysis\NHAI-Coachin%20Port\WORKING.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My%20Documents\Koteshwar%20Hydroelectric%20Project\MSRDC-CONCRET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Dlduaar\Allot_Hasneeta\BNS\FY2001-02\Terry\TW_01-02-Final.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Dlduaar\Allot_Hasneeta\BNS\FY2001-02\Form%2024\PN_01-02_21May02.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pjp\FIN\FIN.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H:\Estimate\Daily%20deployment%20Files\Tenders\Buildings\VIMS,%20Bihar\BOQ_VIMS_29_Dec_2010_Final%20CEO.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M:\bsa\outmail\batteryB2.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Basudeb\ffe%20minerals\Tender\BALCO\Sewage%20&amp;%20Storm%20Water%20network%20system_March04\Permanent%20Network%20_%20May04\Tender\BALCO\Sepco_Silo\Civil-Stru\Hydrocarb\Jjx\Tender\Magadi\Rev.3\Dslp.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https://d.docs.live.net/Users/YOGESH%20KUMAR/Downloads/template_OS%20analysis-(New).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Butola\commercial\My%20Documents\300\30014\300145\DLF\RwoodRev.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Msplserver\msplindia\kk\Vijayawada\COSTING%20MODEL%20kk-Vijayawada.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B:\EXCEL\-DA.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https://d.docs.live.net/Users/YOGESH%20KUMAR/Downloads/RP%20PC%20AFFECTIONATELY/INVOICES%20&amp;%20bills/Erection%20PV%20Final/A1/Erection%20PV%20Bill%20A1%20Bill%202NDi_corrected.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H:\Estimate\Daily%20deployment%20Files\Tenders\Metro\Kolkata%20metro\Kolkata_Metro_PK_II_BOQ.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H:\Estimate\Daily%20deployment%20Files\Tenders\Marine\JNPT\Cost%20Analysis\Current%20Files\Structures_JNPT_01_Oct_10.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edrcserver3\Design\Elec-Mech\EandI\bpp\Standardisation\scf\Scf.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Ports%20and%20Harbours\JNPT%20Mumbai\JNPT\Structures_JNPT_01_Oct_10.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Sunwaykota\pfi\Documents%20and%20Settings\Compaq\Desktop\SAXENA\BKS_Folder\Trichy\SAXENA\BKS_Folder\Agg_Trichy.xls" TargetMode="External"/></Relationships>
</file>

<file path=xl/externalLinks/_rels/externalLink76.xml.rels><?xml version="1.0" encoding="UTF-8" standalone="yes"?>
<Relationships xmlns="http://schemas.openxmlformats.org/package/2006/relationships"><Relationship Id="rId2" Type="http://schemas.microsoft.com/office/2019/04/relationships/externalLinkLongPath" Target="https://d.docs.live.net/Users/kptl/AppData/Local/Microsoft/Windows/Temporary%20Internet%20Files/Content.Outlook/507AWIXA/Planning/IPC/GIPL/Jinesh/All%20sites/CAP/CTP%20Draft%20Mob/CIAL%20Mobilisation%20Budget-with%20latest%20rate09_07_05.xls?BBF05EC2" TargetMode="External"/><Relationship Id="rId1" Type="http://schemas.openxmlformats.org/officeDocument/2006/relationships/externalLinkPath" Target="file:///\\BBF05EC2\CIAL%20Mobilisation%20Budget-with%20latest%20rate09_07_05.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ELSERVER\tldesign\L&amp;T\GRIDCO-Colony\220&amp;13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Eibuserver\domcont\Resmy\UCIL\Cost\CIVIL-PGCIL-REV0.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10.50.0.253\Commom\datta\Budgets\DOCUME~1\ghosh.tk\LOCALS~1\Temp\Rar$DI01.250\Cost%20Estimate%20OLD.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Edrcdatacenter\ActivePrj\UTHRA\O4056-E-SY%20-BAHARDURGARH\DOC,calc,write-up\BENDING%20STRESS%20CALCULATION%20FOR%20220KV%20SYSTEM%20.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Ram\SharedDocs\HOTEL%20PROJECT-PROJECT%20TEAM\Presentation.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Josy\ash'sharqiya\sharqiya(2)sale\sharqiya%20(Final)\KAMIL\wc\BQ-K-M3-1.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https://d.docs.live.net/Users/User/AppData/Local/Microsoft/Windows/Temporary%20Internet%20Files/Content.Outlook/CL5V8JRC/work%20done%205-12/tender%20Bhopal%20Bina/Bhopal%20Bina/Cost%20Workings/Bhopal_-_Bina_OHE_Package_2.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10.50.0.254\Common\Documents%20and%20Settings\admin\Desktop\HO%20REVIEW%20050808\10%20crore\Sanjeet\DOCUME~1\ghosh.tk\LOCALS~1\Temp\Rar$DI01.250\Cost%20Estimate%20OLD.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drcdatacenter\ActivePrj\BandIP\CTI\Design\Geotech\KTS\TENDER%20JOBS\turial%20hep\BOOT%20TENDERS\singoli%20batwari\Singoli%20batwari-Intake.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Planning\d\SQS_CBILL\CLAIMED\IPC%2014\NUM2TXT.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Mmahaptra-epc\mm_mahaptra1\Documents%20and%20Settings\vjoshi\Local%20Settings\Temporary%20Internet%20Files\OLK2\ATMS,%20Toll%20&amp;%20Pnuematic%20system%20Costing%20for%20JLI%20-%2015Oct08.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madhusudhan.hr\Desktop\0021%20-%20Family%20members%20Dependants.xlsx"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tlplanning\PLANNING-JATL\My%20Documents\SUBTOTA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4091-E-SY(Kahalgaon-ST-II)\DOC,calc,write-up\400\400KV%20short%20circuit%20force%20calculation-Quad.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ptl1\mktg\MKTG\ORDERS\Wo31\Rihand\pkg-a\PROGREPT.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Z:\Users\00732%20-msa\PR3F3\OUTPUT\DOCUMENT\00732-000-CN-1732-27_%200.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edrcdatacenter3\01.1314%20PMS\03.Budget%202013-14\01%20Revenue\00a%20PT&amp;D(Domestic)_13-14%20050613%20Final%20Job%20wise.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Eibuserver\domcont\ags\rpn\PGCIL-Pugalur-400%20kV\PGCIL-Pugalur-Sch.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Dlkaurgu\jacobs\2000-01\Thomas_00_01_FINAL_18july.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H:\Estimate\Daily%20deployment%20Files\TENDERS\TENDERS%20IN%20PROGRESS\Meja%20-%20NTPC\Final%20BOQ%20-%20Meja.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mayank\BLRO%20REPORTS\WINDOWS\TEMP\FORM6&amp;7.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H:\Estimate\Daily%20deployment%20Files\Projects\Durgapur%20WTP\durgapur\durgapur\Piglet_Eq.Cantilever_25sept.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https://d.docs.live.net/KEC/Rajasthan%20projects/TA-123/Progress%20and%20Visual%20Chart/Internal%20Progress/TA123_DPR_BSTL_14.10.23%20(1).xlsx"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amb\scan\AMB\UAE%202007\Emirates%20Bank%20International%20PJSC\Hor%20Al%20Anz\analysis\Documents%20and%20Settings\Administrator\Local%20Settings\Temp\Water%20Front\WINDOWS\TEMP\dubai%20marina\RATE%20ANALYSIS.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Dlduaar\Allot_Hasneeta\DOCUME~1\DLSONISO\LOCALS~1\Temp\PN_01-02_21May02.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RADHA\RADHA\mis9798\MAR98.XLS" TargetMode="External"/></Relationships>
</file>

<file path=xl/externalLinks/_rels/externalLink104.xml.rels><?xml version="1.0" encoding="UTF-8" standalone="yes"?>
<Relationships xmlns="http://schemas.openxmlformats.org/package/2006/relationships"><Relationship Id="rId2" Type="http://schemas.openxmlformats.org/officeDocument/2006/relationships/externalLinkPath" Target="file:///D:\C:\Users\RAM%20GANESH\OneDrive%20-%20RPG%20Enterprises\KEC_T&amp;D\Planning\Ref\TA-123%20-%20Micro%20Plan%20-%20Mar-24.xlsx" TargetMode="External"/><Relationship Id="rId1" Type="http://schemas.openxmlformats.org/officeDocument/2006/relationships/externalLinkPath" Target="https://d.docs.live.net/personal/rram_kecrpg_com/Documents/KEC_T&amp;D/Planning/Ref/TA-123%20-%20Micro%20Plan%20-%20Mar-24.xlsx"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F:\BOTL%20FILES\SCB\MAR'16\VKTL%20SCB-Nov'14.xlsx"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Kamal\c\1Jitendra\WB\strplnf.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Sudhakar\kshirsagar\ELEC\SC%20Comparison\sc%20copm%203_3_3.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subbu\share\share\1_Tender%20documents\Kamachey-HEP\Civil%20works%20-%20Final.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madhu\Local%20Settings\Temporary%20Internet%20Files\Content.Outlook\7RPTSAXC\PA\0021%20-%20Family%20members,%20Dependants.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Ranjan\NH%2028%20share%20file\share%20file%20from%20Tey\tender%20analysis\Analysis_NH28_Pkg04.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H:\Estimate\Daily%20deployment%20Files\Tenders\Buildings\VIMS,%20Bihar\Copy%20of%20BOQ_VIMS_22_Dec_2010.xlsm"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Edrcserver3\design\Elec-Mech\EandI\Krv\T1399-E-SY-CPCL\Battery\BATR0003al.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Edrcserver3\Design\EandI\Electrical\Electrical\Krv\T2328-E-BE-DMRC\T1399-E-SY-CPCL\Battery\BATR0003al.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Edrcserver3\Design\JOB%20DIRECTORY\TENDER\T3223-E-SY-Balco\BalcoREVE66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Eibuserver\domcont\ags\rpn\PGCIL-Pugalur-400%20kV\PCGIL-Pugalur-Sch.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27705E58\Balance%20quantity.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rajasekhar.y\Local%20Settings\Temporary%20Internet%20Files\Content.Outlook\UK7S5EEK\RP%20XLS\CALCULATION%20SHEET.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REF_CALCS\CWpump.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Ces_server2\inter-dept\OLD%20PC-261\2007002-Taj%20expressway\krishana\Taj%20exp%20est\boq%20of%20taj\doq%20-10.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utocad1\anand\GROUP%201%20QUANTITY%20CALCULATIONS\ODR%20-%20ver-1104.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H:\Estimate\Daily%20deployment%20Files\Tenders\Metro\Jaipur%20Metro\Package%20C_3\Jaipur%20C-3\C3%20Final.xlsx"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H:\Estimate\Daily%20deployment%20Files\Users\Sleven\Desktop\MCL\Mahanadi__Road_Final.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H:\Estimate\Daily%20deployment%20Files\Tenders\Metro\Jaipur%20Metro\Workings\Analysis_C2.xlsx"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130.2.2.75\c\Annual%20BUDGET%202003-04\BUDGETFORMS%202003-2004.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R:\KGT\YR98-99\DPR_9697\PLAN1697.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Users/Rakesh%20Singh/Desktop/Tower%20Schedule%20%20132%20kV%20seoni%20-%20Nainpur%20DCDS%20complete%20NEW.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autocad1\anand\GROUP%201%20QUANTITY%20CALCULATIONS\Causeway\pipe%20culvert%2018.06.07.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utocad1\anand\GROUP%201%20QUANTITY%20CALCULATIONS\Vetri\Pipe%20culvert\pipe%20culvert%2018.06.07.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A:\1.Santosh\Tendering\Tender%20Software\THANEM~1\MSRDC-CONCRETE.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https://d.docs.live.net/Users/kptl/AppData/Local/Microsoft/Windows/Temporary%20Internet%20Files/Content.Outlook/507AWIXA/rajesh%20billing%20work/draw/MPR_Jan-07/Amit/RFI/Agu/Assam/Monthly%20Progress%20Report%20(Revised).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Metros\Jaipur%20Metro\Package%20C_2\Analysis_C2.xlsx"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MNS\ISHURDI\Final%20docs%20for%20review\DELIVERABLES\final%20battery\Battery%20size\modifiedbattery%20size.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mayank\BLRO%20REPORTS\RECON%20AS%20ON%2030.06.05\releases\released-S4(04-05).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10.5.90.10\Documents%20and%20Settings\nikhil.kumar\Local%20Settings\Temp\FINAL-%20Project%20Budget-VA.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potablwater.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H:\Users\acer\Desktop\Copy%20of%201106-PR-IIKA(Aug'15).xlsx"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H:\Users\Guest\AppData\Roaming\Microsoft\Excel\1014-PR-IIMK%20(April'15)%2028-04-2015.xlsx"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Technical\c\RC%20invoices\sh-1.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H:\Estimate\Daily%20deployment%20Files\Users\Sleven\Documents\Mahanadi_Coal_Field_Analysis.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Moss3\d\WINDOWS\DESKTOP\All_NCB_Ph2\All_NCB_Tr.III\Documents\M5\BOQ_M26.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172.16.72.51\kbk%20_boq\Sothwal%20Orissa\KBK-8948-11\KBK%20_BOQ\rayagada_28-11-05\Rate%20analysis%20_KBK_Rayagada.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Ptdserver\neptune\RECON%20AS%20ON%2030.06.05\releases\released-S4(04-05).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lanco\Local%20Settings\Temporary%20Internet%20Files\Content.Outlook\6W9HPZHR\C3_Ammended.xlsx"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H:\Estimate\Daily%20deployment%20Files\Tenders\Metro\Jaipur%20Metro\Jaipur%20Metro\Finalised%20by%20CEO_Revised\Analysis_C2%2025%20sept%202010CEO%20R.xlsx"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ptdserver\user\singaiah\KILN%20PIER\footing%201.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H:\Estimate\Daily%20deployment%20Files\Tenders\Buildings\UNIVER.HYD\HCU%20Rate%20analysis%2013-8-2010%20Final.xlsx"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Ktrp03\D\1Jitendra\Reports\Structures\StrStatusq.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https://d.docs.live.net/Users/dell/Desktop/WPR/HOJAI%20SECTION/HOJAI%20SECTION%20-UPDATED.xlsx"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https://d.docs.live.net/C/Users/nitin/Downloads/01-SCOPE.xlsm" TargetMode="External"/></Relationships>
</file>

<file path=xl/externalLinks/_rels/externalLink150.xml.rels><?xml version="1.0" encoding="UTF-8" standalone="yes"?>
<Relationships xmlns="http://schemas.openxmlformats.org/package/2006/relationships"><Relationship Id="rId1" Type="http://schemas.microsoft.com/office/2006/relationships/xlExternalLinkPath/xlPathMissing" Target="DLA%20Standard%20Cost%20Report1"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Metfls\DATA\3_FERROUS\3_Proposals\32700all\32704-40\Technical_Layout\Databases\EQU_List\To_India_2003-03-31\Equ_List_Tisco_2003-03-28.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Keyur\e\BOT%20LAKHANDON\Estimate\Rate%20Analysis%20(nh%206).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Msplserver\msplindia\kk\client\Costing\PUBLIC%20HEALTH\PIPERTJ.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Pvss\share\share\results-ap.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Accenture6\accenture\Accenture\Modules\Finance\2.%20Process\Redesigned%20Process\Appendices\From%20Client\daily-skc.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srln\C\Documents%20and%20Settings\ECCCNRO\Local%20Settings\Temporary%20Internet%20Files\Content.IE5\D9QB049M\Share\SMC\SMC-09\DLRO-%20Dec%202003.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J:\Tender%20Dept\BECL%20GUJ\Documents%20and%20Settings\Sudipto.SGA.000\Local%20Settings\Temporary%20Internet%20Files\OLK73\jindal_Final.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Delh-fs-01\bss\dools\AV%20MPPCC%20Cor-1(final).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planning\Letters\IPU\Civil-Stru\POWER\msh\OPERATING%20JOBS\TL%20TOWERS\66kV%20DC%20TL%20BRUNEI\2%20Pile%20capacity%20Calculations.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H:\Estimate\Daily%20deployment%20Files\Tenders\Marine\JNPT\Cost%20Analysis\Current%20Files\Jetty_07_Oct_10.xlsx"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Jmcrdp\e\u8%20mpr\WINDOWS\Desktop\NRB\naneen%20backup\FORMATS\Lab\Alp-cal.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Nisar%20Sir_Backup\LITL\Tenders\Buildings\IISC%20Pune\Major%20Quantaties%20-%201%2030-10-10.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Ces_server2\inter-dept\Documents%20and%20Settings\ces-del-pc-398\My%20Documents\Fix_3p3.xls" TargetMode="External"/></Relationships>
</file>

<file path=xl/externalLinks/_rels/externalLink164.xml.rels><?xml version="1.0" encoding="UTF-8" standalone="yes"?>
<Relationships xmlns="http://schemas.openxmlformats.org/package/2006/relationships"><Relationship Id="rId2" Type="http://schemas.openxmlformats.org/officeDocument/2006/relationships/externalLinkPath" Target="https://rpgnet-my.sharepoint.com/personal/prsr_kecrpg_com/Documents/TA-419,%20Sikar%20II%20-%20Narela/002,%20Planning/001,%20DPR/004,%20Jul-24/TA-419,%20DPR_765%20KV%20DC%20Sikar%20II%20-%20Narela%20TL02_21.07.2024.xlsx" TargetMode="External"/><Relationship Id="rId1" Type="http://schemas.openxmlformats.org/officeDocument/2006/relationships/externalLinkPath" Target="/Users/prsr/OneDrive%20-%20RPG%20Enterprises/TA-419,%20Sikar%20II%20-%20Narela/002,%20Planning/001,%20DPR/004,%20Jul-24/TA-419,%20DPR_765%20KV%20DC%20Sikar%20II%20-%20Narela%20TL02_21.07.2024.xlsx"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Gsb\E\VHB%20Reports\Major%20P&amp;M%20Deployment-Regionwise-for%20Daily%20Check%20List.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Nttse\vg\users\Rm%20Planning%20Users\RMPLAN\PPC\VHGRMPLAN\IEEMA.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Metros\Jaipur%20Metro\Jaipur%20Metro\Jaipur%20Metro\Finalised%20by%20CEO_Revised\Analysis_C2%2025%20sept%202010CEO%20R.xlsx" TargetMode="External"/></Relationships>
</file>

<file path=xl/externalLinks/_rels/externalLink168.xml.rels><?xml version="1.0" encoding="UTF-8" standalone="yes"?>
<Relationships xmlns="http://schemas.openxmlformats.org/package/2006/relationships"><Relationship Id="rId2" Type="http://schemas.microsoft.com/office/2019/04/relationships/externalLinkLongPath" Target="https://d.docs.live.net/Users/kptl/AppData/Local/Microsoft/Windows/Temporary%20Internet%20Files/Content.Outlook/507AWIXA/Documents%20and%20Settings/AS25216/Desktop/PROJECTS/233063%20DMRC%20BC15%20Udyog%20Bhawan%20Station/Calc/233063%20Load%20Calculation%20R0.xls?34E1ADD3" TargetMode="External"/><Relationship Id="rId1" Type="http://schemas.openxmlformats.org/officeDocument/2006/relationships/externalLinkPath" Target="file:///\\34E1ADD3\233063%20Load%20Calculation%20R0.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Nks\PROGRESS%20REPORTS\MPR_HO\mpr\Revised%20MPR\Documents%20and%20Settings\Administrator.AKHIL_GUPTA\Desktop\Amul_230406\Assam\AS-8\AS-8%20Monthwise%20Schedule.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https://d.docs.live.net/d8059d8cb5fd919d/Documents/TA-413/TA-413/1%20.%20DPR/May%20month%20DPR/KEC_T&amp;D/Progress/DPR/KEC_T&amp;D/Progress/DPR/TA413-PBNTL-14.08.2024.xlsx" TargetMode="External"/></Relationships>
</file>

<file path=xl/externalLinks/_rels/externalLink171.xml.rels><?xml version="1.0" encoding="UTF-8" standalone="yes"?>
<Relationships xmlns="http://schemas.openxmlformats.org/package/2006/relationships"><Relationship Id="rId2" Type="http://schemas.openxmlformats.org/officeDocument/2006/relationships/externalLinkPath" Target="file:///C:\Users\kumarsan50\Desktop\KEC%20TA-413%20DPR.xlsx" TargetMode="External"/><Relationship Id="rId1" Type="http://schemas.openxmlformats.org/officeDocument/2006/relationships/externalLinkPath" Target="/Users/kumarsan50/Desktop/KEC%20TA-413%20DPR.xlsx" TargetMode="External"/></Relationships>
</file>

<file path=xl/externalLinks/_rels/externalLink172.xml.rels><?xml version="1.0" encoding="UTF-8" standalone="yes"?>
<Relationships xmlns="http://schemas.openxmlformats.org/package/2006/relationships"><Relationship Id="rId2" Type="http://schemas.openxmlformats.org/officeDocument/2006/relationships/externalLinkPath" Target="https://rpgnet-my.sharepoint.com/personal/kumarsan50_kecrpg_com/Documents/KEC_T&amp;D/1.DPR/DPR/TA413-PBNTL-10.05.2025.xlsx" TargetMode="External"/><Relationship Id="rId1" Type="http://schemas.openxmlformats.org/officeDocument/2006/relationships/externalLinkPath" Target="https://rpgnet-my.sharepoint.com/personal/kumarsan50_kecrpg_com/Documents/KEC_T&amp;D/1.DPR/DPR/TA413-PBNTL-10.05.2025.xlsx"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https://d.docs.live.net/d8059d8cb5fd919d/Documents/TA-413/TA-413/1%20.%20DPR/May%20month%20DPR/KEC_T&amp;D/Progress/DPR/KEC_T&amp;D/Progress/DPR/TA413-PBNTL-18.08.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PR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B)"/>
      <sheetName val="PACK (D)"/>
      <sheetName val=" PACK (C)"/>
      <sheetName val=" PACK (A)"/>
      <sheetName val="S_1"/>
      <sheetName val="List"/>
      <sheetName val="A1-Continuous"/>
      <sheetName val="drg"/>
      <sheetName val="PACK_(B)2"/>
      <sheetName val="PACK_(D)2"/>
      <sheetName val="_PACK_(C)2"/>
      <sheetName val="_PACK_(A)2"/>
      <sheetName val="PACK_(B)1"/>
      <sheetName val="PACK_(D)1"/>
      <sheetName val="_PACK_(C)1"/>
      <sheetName val="_PACK_(A)1"/>
      <sheetName val="PACK_(B)"/>
      <sheetName val="PACK_(D)"/>
      <sheetName val="_PACK_(C)"/>
      <sheetName val="_PACK_(A)"/>
      <sheetName val="Over All (3)"/>
      <sheetName val="SPT vs PHI"/>
      <sheetName val="Report"/>
      <sheetName val="Sheet1"/>
      <sheetName val="PACK_(B)4"/>
      <sheetName val="PACK_(D)4"/>
      <sheetName val="_PACK_(C)4"/>
      <sheetName val="_PACK_(A)4"/>
      <sheetName val="PACK_(B)3"/>
      <sheetName val="PACK_(D)3"/>
      <sheetName val="_PACK_(C)3"/>
      <sheetName val="_PACK_(A)3"/>
      <sheetName val="BQMPALOC"/>
      <sheetName val="CASHFLOWS"/>
      <sheetName val="PACK_B_"/>
      <sheetName val="BREAKUP OF OIL"/>
      <sheetName val="PACK_(B)5"/>
      <sheetName val="PACK_(D)5"/>
      <sheetName val="_PACK_(C)5"/>
      <sheetName val="_PACK_(A)5"/>
      <sheetName val="Over_All_(3)"/>
      <sheetName val="SPT_vs_PHI"/>
      <sheetName val="BREAKUP_OF_OIL"/>
      <sheetName val="02"/>
      <sheetName val="03"/>
      <sheetName val="04"/>
      <sheetName val="05"/>
      <sheetName val="PACK_(B)6"/>
      <sheetName val="PACK_(D)6"/>
      <sheetName val="_PACK_(C)6"/>
      <sheetName val="_PACK_(A)6"/>
      <sheetName val="Sheet3"/>
      <sheetName val="Sheet2"/>
      <sheetName val="code"/>
      <sheetName val="Basis"/>
      <sheetName val="TABLES"/>
      <sheetName val="PACK _B_"/>
      <sheetName val="EVA-SUBSTATION-PACKAGE-B"/>
      <sheetName val="1"/>
      <sheetName val="Synopsis "/>
      <sheetName val="Tractor"/>
      <sheetName val="SUM-OBTL"/>
      <sheetName val="CASH-FLOW"/>
      <sheetName val="5"/>
      <sheetName val="6"/>
      <sheetName val="Elect."/>
      <sheetName val="CLAY"/>
      <sheetName val="LP"/>
      <sheetName val="PACK_(B)20"/>
      <sheetName val="PACK_(D)20"/>
      <sheetName val="_PACK_(C)20"/>
      <sheetName val="_PACK_(A)20"/>
      <sheetName val="Over_All_(3)14"/>
      <sheetName val="SPT_vs_PHI14"/>
      <sheetName val="BREAKUP_OF_OIL14"/>
      <sheetName val="Synopsis_13"/>
      <sheetName val="PACK__B_13"/>
      <sheetName val="Elect_7"/>
      <sheetName val="PACK_(B)7"/>
      <sheetName val="PACK_(D)7"/>
      <sheetName val="_PACK_(C)7"/>
      <sheetName val="_PACK_(A)7"/>
      <sheetName val="Over_All_(3)1"/>
      <sheetName val="SPT_vs_PHI1"/>
      <sheetName val="BREAKUP_OF_OIL1"/>
      <sheetName val="Synopsis_"/>
      <sheetName val="PACK__B_"/>
      <sheetName val="PACK_(B)8"/>
      <sheetName val="PACK_(D)8"/>
      <sheetName val="_PACK_(C)8"/>
      <sheetName val="_PACK_(A)8"/>
      <sheetName val="Over_All_(3)2"/>
      <sheetName val="SPT_vs_PHI2"/>
      <sheetName val="BREAKUP_OF_OIL2"/>
      <sheetName val="Synopsis_1"/>
      <sheetName val="PACK__B_1"/>
      <sheetName val="PACK_(B)9"/>
      <sheetName val="PACK_(D)9"/>
      <sheetName val="_PACK_(C)9"/>
      <sheetName val="_PACK_(A)9"/>
      <sheetName val="Over_All_(3)3"/>
      <sheetName val="SPT_vs_PHI3"/>
      <sheetName val="BREAKUP_OF_OIL3"/>
      <sheetName val="Synopsis_2"/>
      <sheetName val="PACK__B_2"/>
      <sheetName val="PACK_(B)10"/>
      <sheetName val="PACK_(D)10"/>
      <sheetName val="_PACK_(C)10"/>
      <sheetName val="_PACK_(A)10"/>
      <sheetName val="Over_All_(3)4"/>
      <sheetName val="SPT_vs_PHI4"/>
      <sheetName val="BREAKUP_OF_OIL4"/>
      <sheetName val="Synopsis_3"/>
      <sheetName val="PACK__B_3"/>
      <sheetName val="PACK_(B)11"/>
      <sheetName val="PACK_(D)11"/>
      <sheetName val="_PACK_(C)11"/>
      <sheetName val="_PACK_(A)11"/>
      <sheetName val="Over_All_(3)5"/>
      <sheetName val="SPT_vs_PHI5"/>
      <sheetName val="BREAKUP_OF_OIL5"/>
      <sheetName val="Synopsis_4"/>
      <sheetName val="PACK__B_4"/>
      <sheetName val="PACK_(B)16"/>
      <sheetName val="PACK_(D)16"/>
      <sheetName val="_PACK_(C)16"/>
      <sheetName val="_PACK_(A)16"/>
      <sheetName val="Over_All_(3)10"/>
      <sheetName val="SPT_vs_PHI10"/>
      <sheetName val="BREAKUP_OF_OIL10"/>
      <sheetName val="Synopsis_9"/>
      <sheetName val="PACK__B_9"/>
      <sheetName val="PACK_(B)12"/>
      <sheetName val="PACK_(D)12"/>
      <sheetName val="_PACK_(C)12"/>
      <sheetName val="_PACK_(A)12"/>
      <sheetName val="Over_All_(3)6"/>
      <sheetName val="SPT_vs_PHI6"/>
      <sheetName val="BREAKUP_OF_OIL6"/>
      <sheetName val="Synopsis_5"/>
      <sheetName val="PACK__B_5"/>
      <sheetName val="Elect_3"/>
      <sheetName val="PACK_(B)14"/>
      <sheetName val="PACK_(D)14"/>
      <sheetName val="_PACK_(C)14"/>
      <sheetName val="_PACK_(A)14"/>
      <sheetName val="Over_All_(3)8"/>
      <sheetName val="SPT_vs_PHI8"/>
      <sheetName val="BREAKUP_OF_OIL8"/>
      <sheetName val="Synopsis_7"/>
      <sheetName val="PACK__B_7"/>
      <sheetName val="Elect_1"/>
      <sheetName val="PACK_(B)13"/>
      <sheetName val="PACK_(D)13"/>
      <sheetName val="_PACK_(C)13"/>
      <sheetName val="_PACK_(A)13"/>
      <sheetName val="Over_All_(3)7"/>
      <sheetName val="SPT_vs_PHI7"/>
      <sheetName val="BREAKUP_OF_OIL7"/>
      <sheetName val="Synopsis_6"/>
      <sheetName val="PACK__B_6"/>
      <sheetName val="Elect_"/>
      <sheetName val="PACK_(B)15"/>
      <sheetName val="PACK_(D)15"/>
      <sheetName val="_PACK_(C)15"/>
      <sheetName val="_PACK_(A)15"/>
      <sheetName val="Over_All_(3)9"/>
      <sheetName val="SPT_vs_PHI9"/>
      <sheetName val="BREAKUP_OF_OIL9"/>
      <sheetName val="Synopsis_8"/>
      <sheetName val="PACK__B_8"/>
      <sheetName val="Elect_2"/>
      <sheetName val="PACK_(B)17"/>
      <sheetName val="PACK_(D)17"/>
      <sheetName val="_PACK_(C)17"/>
      <sheetName val="_PACK_(A)17"/>
      <sheetName val="Over_All_(3)11"/>
      <sheetName val="SPT_vs_PHI11"/>
      <sheetName val="BREAKUP_OF_OIL11"/>
      <sheetName val="Synopsis_10"/>
      <sheetName val="PACK__B_10"/>
      <sheetName val="Elect_4"/>
      <sheetName val="PACK_(B)18"/>
      <sheetName val="PACK_(D)18"/>
      <sheetName val="_PACK_(C)18"/>
      <sheetName val="_PACK_(A)18"/>
      <sheetName val="Over_All_(3)12"/>
      <sheetName val="SPT_vs_PHI12"/>
      <sheetName val="BREAKUP_OF_OIL12"/>
      <sheetName val="Synopsis_11"/>
      <sheetName val="PACK__B_11"/>
      <sheetName val="Elect_5"/>
      <sheetName val="PACK_(B)19"/>
      <sheetName val="PACK_(D)19"/>
      <sheetName val="_PACK_(C)19"/>
      <sheetName val="_PACK_(A)19"/>
      <sheetName val="Over_All_(3)13"/>
      <sheetName val="SPT_vs_PHI13"/>
      <sheetName val="BREAKUP_OF_OIL13"/>
      <sheetName val="Synopsis_12"/>
      <sheetName val="PACK__B_12"/>
      <sheetName val="Elect_6"/>
      <sheetName val="PACK_(B)21"/>
      <sheetName val="PACK_(D)21"/>
      <sheetName val="_PACK_(C)21"/>
      <sheetName val="_PACK_(A)21"/>
      <sheetName val="Over_All_(3)15"/>
      <sheetName val="SPT_vs_PHI15"/>
      <sheetName val="BREAKUP_OF_OIL15"/>
      <sheetName val="Synopsis_14"/>
      <sheetName val="PACK__B_14"/>
      <sheetName val="Elect_8"/>
      <sheetName val="PACK_(B)22"/>
      <sheetName val="PACK_(D)22"/>
      <sheetName val="_PACK_(C)22"/>
      <sheetName val="_PACK_(A)22"/>
      <sheetName val="Over_All_(3)16"/>
      <sheetName val="SPT_vs_PHI16"/>
      <sheetName val="BREAKUP_OF_OIL16"/>
      <sheetName val="Synopsis_15"/>
      <sheetName val="PACK__B_15"/>
      <sheetName val="Elect_9"/>
      <sheetName val="Load Details(B1)"/>
      <sheetName val="bs BP 04 SA"/>
      <sheetName val="Basic Rate"/>
      <sheetName val="INFLUENCES ON GM"/>
      <sheetName val="acevsSp (ABC)"/>
      <sheetName val="Coalmine"/>
      <sheetName val="Anex-1 Con Load"/>
      <sheetName val="Sch-1(Option-I)"/>
      <sheetName val="SECONDARY DESIGN"/>
      <sheetName val="ANALYSIS"/>
      <sheetName val="Form_E6"/>
      <sheetName val="E8"/>
      <sheetName val="E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sheetData sheetId="23" refreshError="1"/>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sheetData sheetId="48"/>
      <sheetData sheetId="49"/>
      <sheetData sheetId="50"/>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 val="grid"/>
      <sheetName val="Code"/>
      <sheetName val="Design"/>
      <sheetName val="PACK (B)"/>
      <sheetName val="Report1"/>
      <sheetName val="PACK_(B)"/>
      <sheetName val="DSLP CALCULATION"/>
      <sheetName val="SPT vs PHI"/>
      <sheetName val="Report"/>
      <sheetName val="Form 6"/>
      <sheetName val="Sheet1"/>
      <sheetName val="Coalmine"/>
      <sheetName val="Elect."/>
      <sheetName val="A1-Continuous"/>
      <sheetName val="SC Cost FEB 03"/>
      <sheetName val="MOS suivi hebdomadaire"/>
      <sheetName val="DéfautsMOIS"/>
      <sheetName val="Suivi roadmap 6 sigma"/>
      <sheetName val="Suivi roadmap psd"/>
      <sheetName val="Défauts FY99"/>
      <sheetName val="Sem1"/>
      <sheetName val="Sem2"/>
      <sheetName val="Sem3"/>
      <sheetName val="Sem4"/>
      <sheetName val="Sem5"/>
      <sheetName val="Données"/>
      <sheetName val="Roadmap psd"/>
      <sheetName val="2 Pile capacity Calculations"/>
      <sheetName val="#REF"/>
      <sheetName val="BHANDUP"/>
      <sheetName val="presentation"/>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cons-pl"/>
      <sheetName val="bs"/>
      <sheetName val="rmwip"/>
      <sheetName val="sap-inven"/>
      <sheetName val="combinedtb"/>
      <sheetName val="consl bs"/>
      <sheetName val="rate-calc"/>
      <sheetName val="Variables"/>
      <sheetName val="BQMPALOC"/>
      <sheetName val="A 3_7"/>
      <sheetName val="explanation "/>
      <sheetName val="Conductor Parameter"/>
      <sheetName val="bu21"/>
      <sheetName val="parameters"/>
      <sheetName val="LANGUAGE"/>
      <sheetName val="mr21"/>
      <sheetName val="clay"/>
      <sheetName val="p &amp; l "/>
      <sheetName val="Table"/>
      <sheetName val="Sheet 1"/>
      <sheetName val="sheet2 (Layout)"/>
      <sheetName val="Section 3_DPR"/>
      <sheetName val="Data Sheet"/>
      <sheetName val="angles"/>
      <sheetName val="Activities"/>
      <sheetName val="02"/>
      <sheetName val="03"/>
      <sheetName val="04"/>
      <sheetName val="05"/>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 FEB 03"/>
      <sheetName val="CWCO FEB 03"/>
      <sheetName val="Chart1"/>
      <sheetName val="OH FEB 03"/>
      <sheetName val="MAT FEB 03"/>
      <sheetName val="P&amp;M AFA"/>
      <sheetName val="P&amp;M DEPN"/>
      <sheetName val="LAB FEB'03"/>
      <sheetName val="SC Cost FEB 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25.10.16black"/>
      <sheetName val="DATA"/>
      <sheetName val="CAL"/>
      <sheetName val="CWCOMAR03"/>
      <sheetName val="S|KD"/>
      <sheetName val="Selection list"/>
      <sheetName val="PRECAST lightconc-II"/>
      <sheetName val="Vendor Wise"/>
      <sheetName val="Line Wise"/>
      <sheetName val="Overall Plan-Project"/>
      <sheetName val="Code"/>
      <sheetName val="TABLES"/>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25_10_16black"/>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25_10_16black1"/>
      <sheetName val="Selection_list"/>
      <sheetName val="PRECAST_lightconc-II"/>
      <sheetName val="Vendor_Wise"/>
      <sheetName val="Line_Wise"/>
      <sheetName val="Overall_Plan-Project"/>
      <sheetName val="CASH-FLOW"/>
      <sheetName val="Global factors"/>
      <sheetName val="grid"/>
      <sheetName val="SHEET6"/>
      <sheetName val="Rate Analysis"/>
      <sheetName val="sag-ten"/>
      <sheetName val="det_est"/>
      <sheetName val="MIS May-21"/>
      <sheetName val="SCHEDULE-3B"/>
      <sheetName val="#REF"/>
      <sheetName val="CP_FEB_0318"/>
      <sheetName val="CWCO_FEB_0318"/>
      <sheetName val="OH_FEB_0318"/>
      <sheetName val="MAT_FEB_0318"/>
      <sheetName val="P&amp;M_AFA18"/>
      <sheetName val="P&amp;M_DEPN18"/>
      <sheetName val="LAB_FEB'0318"/>
      <sheetName val="SC_Cost_FEB_0318"/>
      <sheetName val="FEB03_LEDGER18"/>
      <sheetName val="FEB03_LEDGER_(2)18"/>
      <sheetName val="JAN_03_LEDGER_(2)18"/>
      <sheetName val="CP_distribution_for_CEMA18"/>
      <sheetName val="CP_MAR_0318"/>
      <sheetName val="CWCO_MAR_0318"/>
      <sheetName val="MAR03_LEDGER18"/>
      <sheetName val="MAR03_LEDGER_(2)18"/>
      <sheetName val="25_10_16black15"/>
      <sheetName val="Selection_list14"/>
      <sheetName val="PRECAST_lightconc-II14"/>
      <sheetName val="Vendor_Wise14"/>
      <sheetName val="Line_Wise14"/>
      <sheetName val="Overall_Plan-Project14"/>
      <sheetName val="Global_factors13"/>
      <sheetName val="Rate_Analysis13"/>
      <sheetName val="CP_FEB_035"/>
      <sheetName val="CWCO_FEB_035"/>
      <sheetName val="OH_FEB_035"/>
      <sheetName val="MAT_FEB_035"/>
      <sheetName val="P&amp;M_AFA5"/>
      <sheetName val="P&amp;M_DEPN5"/>
      <sheetName val="LAB_FEB'035"/>
      <sheetName val="SC_Cost_FEB_035"/>
      <sheetName val="FEB03_LEDGER5"/>
      <sheetName val="FEB03_LEDGER_(2)5"/>
      <sheetName val="JAN_03_LEDGER_(2)5"/>
      <sheetName val="CP_distribution_for_CEMA5"/>
      <sheetName val="CP_MAR_035"/>
      <sheetName val="CWCO_MAR_035"/>
      <sheetName val="MAR03_LEDGER5"/>
      <sheetName val="MAR03_LEDGER_(2)5"/>
      <sheetName val="25_10_16black2"/>
      <sheetName val="Selection_list1"/>
      <sheetName val="PRECAST_lightconc-II1"/>
      <sheetName val="Vendor_Wise1"/>
      <sheetName val="Line_Wise1"/>
      <sheetName val="Overall_Plan-Project1"/>
      <sheetName val="Global_factors"/>
      <sheetName val="Rate_Analysis"/>
      <sheetName val="CP_FEB_036"/>
      <sheetName val="CWCO_FEB_036"/>
      <sheetName val="OH_FEB_036"/>
      <sheetName val="MAT_FEB_036"/>
      <sheetName val="P&amp;M_AFA6"/>
      <sheetName val="P&amp;M_DEPN6"/>
      <sheetName val="LAB_FEB'036"/>
      <sheetName val="SC_Cost_FEB_036"/>
      <sheetName val="FEB03_LEDGER6"/>
      <sheetName val="FEB03_LEDGER_(2)6"/>
      <sheetName val="JAN_03_LEDGER_(2)6"/>
      <sheetName val="CP_distribution_for_CEMA6"/>
      <sheetName val="CP_MAR_036"/>
      <sheetName val="CWCO_MAR_036"/>
      <sheetName val="MAR03_LEDGER6"/>
      <sheetName val="MAR03_LEDGER_(2)6"/>
      <sheetName val="25_10_16black3"/>
      <sheetName val="Selection_list2"/>
      <sheetName val="PRECAST_lightconc-II2"/>
      <sheetName val="Vendor_Wise2"/>
      <sheetName val="Line_Wise2"/>
      <sheetName val="Overall_Plan-Project2"/>
      <sheetName val="Global_factors1"/>
      <sheetName val="Rate_Analysis1"/>
      <sheetName val="CP_FEB_037"/>
      <sheetName val="CWCO_FEB_037"/>
      <sheetName val="OH_FEB_037"/>
      <sheetName val="MAT_FEB_037"/>
      <sheetName val="P&amp;M_AFA7"/>
      <sheetName val="P&amp;M_DEPN7"/>
      <sheetName val="LAB_FEB'037"/>
      <sheetName val="SC_Cost_FEB_037"/>
      <sheetName val="FEB03_LEDGER7"/>
      <sheetName val="FEB03_LEDGER_(2)7"/>
      <sheetName val="JAN_03_LEDGER_(2)7"/>
      <sheetName val="CP_distribution_for_CEMA7"/>
      <sheetName val="CP_MAR_037"/>
      <sheetName val="CWCO_MAR_037"/>
      <sheetName val="MAR03_LEDGER7"/>
      <sheetName val="MAR03_LEDGER_(2)7"/>
      <sheetName val="25_10_16black4"/>
      <sheetName val="Selection_list3"/>
      <sheetName val="PRECAST_lightconc-II3"/>
      <sheetName val="Vendor_Wise3"/>
      <sheetName val="Line_Wise3"/>
      <sheetName val="Overall_Plan-Project3"/>
      <sheetName val="Global_factors2"/>
      <sheetName val="Rate_Analysis2"/>
      <sheetName val="CP_FEB_038"/>
      <sheetName val="CWCO_FEB_038"/>
      <sheetName val="OH_FEB_038"/>
      <sheetName val="MAT_FEB_038"/>
      <sheetName val="P&amp;M_AFA8"/>
      <sheetName val="P&amp;M_DEPN8"/>
      <sheetName val="LAB_FEB'038"/>
      <sheetName val="SC_Cost_FEB_038"/>
      <sheetName val="FEB03_LEDGER8"/>
      <sheetName val="FEB03_LEDGER_(2)8"/>
      <sheetName val="JAN_03_LEDGER_(2)8"/>
      <sheetName val="CP_distribution_for_CEMA8"/>
      <sheetName val="CP_MAR_038"/>
      <sheetName val="CWCO_MAR_038"/>
      <sheetName val="MAR03_LEDGER8"/>
      <sheetName val="MAR03_LEDGER_(2)8"/>
      <sheetName val="25_10_16black5"/>
      <sheetName val="Selection_list4"/>
      <sheetName val="PRECAST_lightconc-II4"/>
      <sheetName val="Vendor_Wise4"/>
      <sheetName val="Line_Wise4"/>
      <sheetName val="Overall_Plan-Project4"/>
      <sheetName val="Global_factors3"/>
      <sheetName val="Rate_Analysis3"/>
      <sheetName val="CP_FEB_039"/>
      <sheetName val="CWCO_FEB_039"/>
      <sheetName val="OH_FEB_039"/>
      <sheetName val="MAT_FEB_039"/>
      <sheetName val="P&amp;M_AFA9"/>
      <sheetName val="P&amp;M_DEPN9"/>
      <sheetName val="LAB_FEB'039"/>
      <sheetName val="SC_Cost_FEB_039"/>
      <sheetName val="FEB03_LEDGER9"/>
      <sheetName val="FEB03_LEDGER_(2)9"/>
      <sheetName val="JAN_03_LEDGER_(2)9"/>
      <sheetName val="CP_distribution_for_CEMA9"/>
      <sheetName val="CP_MAR_039"/>
      <sheetName val="CWCO_MAR_039"/>
      <sheetName val="MAR03_LEDGER9"/>
      <sheetName val="MAR03_LEDGER_(2)9"/>
      <sheetName val="25_10_16black6"/>
      <sheetName val="Selection_list5"/>
      <sheetName val="PRECAST_lightconc-II5"/>
      <sheetName val="Vendor_Wise5"/>
      <sheetName val="Line_Wise5"/>
      <sheetName val="Overall_Plan-Project5"/>
      <sheetName val="Global_factors4"/>
      <sheetName val="Rate_Analysis4"/>
      <sheetName val="CP_FEB_0314"/>
      <sheetName val="CWCO_FEB_0314"/>
      <sheetName val="OH_FEB_0314"/>
      <sheetName val="MAT_FEB_0314"/>
      <sheetName val="P&amp;M_AFA14"/>
      <sheetName val="P&amp;M_DEPN14"/>
      <sheetName val="LAB_FEB'0314"/>
      <sheetName val="SC_Cost_FEB_0314"/>
      <sheetName val="FEB03_LEDGER14"/>
      <sheetName val="FEB03_LEDGER_(2)14"/>
      <sheetName val="JAN_03_LEDGER_(2)14"/>
      <sheetName val="CP_distribution_for_CEMA14"/>
      <sheetName val="CP_MAR_0314"/>
      <sheetName val="CWCO_MAR_0314"/>
      <sheetName val="MAR03_LEDGER14"/>
      <sheetName val="MAR03_LEDGER_(2)14"/>
      <sheetName val="25_10_16black11"/>
      <sheetName val="Selection_list10"/>
      <sheetName val="PRECAST_lightconc-II10"/>
      <sheetName val="Vendor_Wise10"/>
      <sheetName val="Line_Wise10"/>
      <sheetName val="Overall_Plan-Project10"/>
      <sheetName val="Global_factors9"/>
      <sheetName val="Rate_Analysis9"/>
      <sheetName val="CP_FEB_0310"/>
      <sheetName val="CWCO_FEB_0310"/>
      <sheetName val="OH_FEB_0310"/>
      <sheetName val="MAT_FEB_0310"/>
      <sheetName val="P&amp;M_AFA10"/>
      <sheetName val="P&amp;M_DEPN10"/>
      <sheetName val="LAB_FEB'0310"/>
      <sheetName val="SC_Cost_FEB_0310"/>
      <sheetName val="FEB03_LEDGER10"/>
      <sheetName val="FEB03_LEDGER_(2)10"/>
      <sheetName val="JAN_03_LEDGER_(2)10"/>
      <sheetName val="CP_distribution_for_CEMA10"/>
      <sheetName val="CP_MAR_0310"/>
      <sheetName val="CWCO_MAR_0310"/>
      <sheetName val="MAR03_LEDGER10"/>
      <sheetName val="MAR03_LEDGER_(2)10"/>
      <sheetName val="25_10_16black7"/>
      <sheetName val="Selection_list6"/>
      <sheetName val="PRECAST_lightconc-II6"/>
      <sheetName val="Vendor_Wise6"/>
      <sheetName val="Line_Wise6"/>
      <sheetName val="Overall_Plan-Project6"/>
      <sheetName val="Global_factors5"/>
      <sheetName val="Rate_Analysis5"/>
      <sheetName val="CP_FEB_0312"/>
      <sheetName val="CWCO_FEB_0312"/>
      <sheetName val="OH_FEB_0312"/>
      <sheetName val="MAT_FEB_0312"/>
      <sheetName val="P&amp;M_AFA12"/>
      <sheetName val="P&amp;M_DEPN12"/>
      <sheetName val="LAB_FEB'0312"/>
      <sheetName val="SC_Cost_FEB_0312"/>
      <sheetName val="FEB03_LEDGER12"/>
      <sheetName val="FEB03_LEDGER_(2)12"/>
      <sheetName val="JAN_03_LEDGER_(2)12"/>
      <sheetName val="CP_distribution_for_CEMA12"/>
      <sheetName val="CP_MAR_0312"/>
      <sheetName val="CWCO_MAR_0312"/>
      <sheetName val="MAR03_LEDGER12"/>
      <sheetName val="MAR03_LEDGER_(2)12"/>
      <sheetName val="25_10_16black9"/>
      <sheetName val="Selection_list8"/>
      <sheetName val="PRECAST_lightconc-II8"/>
      <sheetName val="Vendor_Wise8"/>
      <sheetName val="Line_Wise8"/>
      <sheetName val="Overall_Plan-Project8"/>
      <sheetName val="Global_factors7"/>
      <sheetName val="Rate_Analysis7"/>
      <sheetName val="CP_FEB_0311"/>
      <sheetName val="CWCO_FEB_0311"/>
      <sheetName val="OH_FEB_0311"/>
      <sheetName val="MAT_FEB_0311"/>
      <sheetName val="P&amp;M_AFA11"/>
      <sheetName val="P&amp;M_DEPN11"/>
      <sheetName val="LAB_FEB'0311"/>
      <sheetName val="SC_Cost_FEB_0311"/>
      <sheetName val="FEB03_LEDGER11"/>
      <sheetName val="FEB03_LEDGER_(2)11"/>
      <sheetName val="JAN_03_LEDGER_(2)11"/>
      <sheetName val="CP_distribution_for_CEMA11"/>
      <sheetName val="CP_MAR_0311"/>
      <sheetName val="CWCO_MAR_0311"/>
      <sheetName val="MAR03_LEDGER11"/>
      <sheetName val="MAR03_LEDGER_(2)11"/>
      <sheetName val="25_10_16black8"/>
      <sheetName val="Selection_list7"/>
      <sheetName val="PRECAST_lightconc-II7"/>
      <sheetName val="Vendor_Wise7"/>
      <sheetName val="Line_Wise7"/>
      <sheetName val="Overall_Plan-Project7"/>
      <sheetName val="Global_factors6"/>
      <sheetName val="Rate_Analysis6"/>
      <sheetName val="CP_FEB_0313"/>
      <sheetName val="CWCO_FEB_0313"/>
      <sheetName val="OH_FEB_0313"/>
      <sheetName val="MAT_FEB_0313"/>
      <sheetName val="P&amp;M_AFA13"/>
      <sheetName val="P&amp;M_DEPN13"/>
      <sheetName val="LAB_FEB'0313"/>
      <sheetName val="SC_Cost_FEB_0313"/>
      <sheetName val="FEB03_LEDGER13"/>
      <sheetName val="FEB03_LEDGER_(2)13"/>
      <sheetName val="JAN_03_LEDGER_(2)13"/>
      <sheetName val="CP_distribution_for_CEMA13"/>
      <sheetName val="CP_MAR_0313"/>
      <sheetName val="CWCO_MAR_0313"/>
      <sheetName val="MAR03_LEDGER13"/>
      <sheetName val="MAR03_LEDGER_(2)13"/>
      <sheetName val="25_10_16black10"/>
      <sheetName val="Selection_list9"/>
      <sheetName val="PRECAST_lightconc-II9"/>
      <sheetName val="Vendor_Wise9"/>
      <sheetName val="Line_Wise9"/>
      <sheetName val="Overall_Plan-Project9"/>
      <sheetName val="Global_factors8"/>
      <sheetName val="Rate_Analysis8"/>
      <sheetName val="CP_FEB_0315"/>
      <sheetName val="CWCO_FEB_0315"/>
      <sheetName val="OH_FEB_0315"/>
      <sheetName val="MAT_FEB_0315"/>
      <sheetName val="P&amp;M_AFA15"/>
      <sheetName val="P&amp;M_DEPN15"/>
      <sheetName val="LAB_FEB'0315"/>
      <sheetName val="SC_Cost_FEB_0315"/>
      <sheetName val="FEB03_LEDGER15"/>
      <sheetName val="FEB03_LEDGER_(2)15"/>
      <sheetName val="JAN_03_LEDGER_(2)15"/>
      <sheetName val="CP_distribution_for_CEMA15"/>
      <sheetName val="CP_MAR_0315"/>
      <sheetName val="CWCO_MAR_0315"/>
      <sheetName val="MAR03_LEDGER15"/>
      <sheetName val="MAR03_LEDGER_(2)15"/>
      <sheetName val="25_10_16black12"/>
      <sheetName val="Selection_list11"/>
      <sheetName val="PRECAST_lightconc-II11"/>
      <sheetName val="Vendor_Wise11"/>
      <sheetName val="Line_Wise11"/>
      <sheetName val="Overall_Plan-Project11"/>
      <sheetName val="Global_factors10"/>
      <sheetName val="Rate_Analysis10"/>
      <sheetName val="CP_FEB_0316"/>
      <sheetName val="CWCO_FEB_0316"/>
      <sheetName val="OH_FEB_0316"/>
      <sheetName val="MAT_FEB_0316"/>
      <sheetName val="P&amp;M_AFA16"/>
      <sheetName val="P&amp;M_DEPN16"/>
      <sheetName val="LAB_FEB'0316"/>
      <sheetName val="SC_Cost_FEB_0316"/>
      <sheetName val="FEB03_LEDGER16"/>
      <sheetName val="FEB03_LEDGER_(2)16"/>
      <sheetName val="JAN_03_LEDGER_(2)16"/>
      <sheetName val="CP_distribution_for_CEMA16"/>
      <sheetName val="CP_MAR_0316"/>
      <sheetName val="CWCO_MAR_0316"/>
      <sheetName val="MAR03_LEDGER16"/>
      <sheetName val="MAR03_LEDGER_(2)16"/>
      <sheetName val="25_10_16black13"/>
      <sheetName val="Selection_list12"/>
      <sheetName val="PRECAST_lightconc-II12"/>
      <sheetName val="Vendor_Wise12"/>
      <sheetName val="Line_Wise12"/>
      <sheetName val="Overall_Plan-Project12"/>
      <sheetName val="Global_factors11"/>
      <sheetName val="Rate_Analysis11"/>
      <sheetName val="CP_FEB_0317"/>
      <sheetName val="CWCO_FEB_0317"/>
      <sheetName val="OH_FEB_0317"/>
      <sheetName val="MAT_FEB_0317"/>
      <sheetName val="P&amp;M_AFA17"/>
      <sheetName val="P&amp;M_DEPN17"/>
      <sheetName val="LAB_FEB'0317"/>
      <sheetName val="SC_Cost_FEB_0317"/>
      <sheetName val="FEB03_LEDGER17"/>
      <sheetName val="FEB03_LEDGER_(2)17"/>
      <sheetName val="JAN_03_LEDGER_(2)17"/>
      <sheetName val="CP_distribution_for_CEMA17"/>
      <sheetName val="CP_MAR_0317"/>
      <sheetName val="CWCO_MAR_0317"/>
      <sheetName val="MAR03_LEDGER17"/>
      <sheetName val="MAR03_LEDGER_(2)17"/>
      <sheetName val="25_10_16black14"/>
      <sheetName val="Selection_list13"/>
      <sheetName val="PRECAST_lightconc-II13"/>
      <sheetName val="Vendor_Wise13"/>
      <sheetName val="Line_Wise13"/>
      <sheetName val="Overall_Plan-Project13"/>
      <sheetName val="Global_factors12"/>
      <sheetName val="Rate_Analysis12"/>
      <sheetName val="CP_FEB_0319"/>
      <sheetName val="CWCO_FEB_0319"/>
      <sheetName val="OH_FEB_0319"/>
      <sheetName val="MAT_FEB_0319"/>
      <sheetName val="P&amp;M_AFA19"/>
      <sheetName val="P&amp;M_DEPN19"/>
      <sheetName val="LAB_FEB'0319"/>
      <sheetName val="SC_Cost_FEB_0319"/>
      <sheetName val="FEB03_LEDGER19"/>
      <sheetName val="FEB03_LEDGER_(2)19"/>
      <sheetName val="JAN_03_LEDGER_(2)19"/>
      <sheetName val="CP_distribution_for_CEMA19"/>
      <sheetName val="CP_MAR_0319"/>
      <sheetName val="CWCO_MAR_0319"/>
      <sheetName val="MAR03_LEDGER19"/>
      <sheetName val="MAR03_LEDGER_(2)19"/>
      <sheetName val="25_10_16black16"/>
      <sheetName val="Selection_list15"/>
      <sheetName val="PRECAST_lightconc-II15"/>
      <sheetName val="Vendor_Wise15"/>
      <sheetName val="Line_Wise15"/>
      <sheetName val="Overall_Plan-Project15"/>
      <sheetName val="Global_factors14"/>
      <sheetName val="Rate_Analysis14"/>
      <sheetName val="CP_FEB_0320"/>
      <sheetName val="CWCO_FEB_0320"/>
      <sheetName val="OH_FEB_0320"/>
      <sheetName val="MAT_FEB_0320"/>
      <sheetName val="P&amp;M_AFA20"/>
      <sheetName val="P&amp;M_DEPN20"/>
      <sheetName val="LAB_FEB'0320"/>
      <sheetName val="SC_Cost_FEB_0320"/>
      <sheetName val="FEB03_LEDGER20"/>
      <sheetName val="FEB03_LEDGER_(2)20"/>
      <sheetName val="JAN_03_LEDGER_(2)20"/>
      <sheetName val="CP_distribution_for_CEMA20"/>
      <sheetName val="CP_MAR_0320"/>
      <sheetName val="CWCO_MAR_0320"/>
      <sheetName val="MAR03_LEDGER20"/>
      <sheetName val="MAR03_LEDGER_(2)20"/>
      <sheetName val="25_10_16black17"/>
      <sheetName val="Selection_list16"/>
      <sheetName val="PRECAST_lightconc-II16"/>
      <sheetName val="Vendor_Wise16"/>
      <sheetName val="Line_Wise16"/>
      <sheetName val="Overall_Plan-Project16"/>
      <sheetName val="Global_factors15"/>
      <sheetName val="Rate_Analysis15"/>
      <sheetName val="A1-Continuous"/>
      <sheetName val="PDT(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refreshError="1"/>
      <sheetData sheetId="51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 FEB 03"/>
      <sheetName val="CWCO FEB 03"/>
      <sheetName val="Chart1"/>
      <sheetName val="OH FEB 03"/>
      <sheetName val="MAT FEB 03"/>
      <sheetName val="P&amp;M AFA"/>
      <sheetName val="P&amp;M DEPN"/>
      <sheetName val="LAB FEB'03"/>
      <sheetName val="SC Cost FEB 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CPI_SPI"/>
      <sheetName val="Over All (1)"/>
      <sheetName val="TABLES"/>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Over_All_(1)"/>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Manpower - IDC 1010"/>
      <sheetName val="AC E-1"/>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id"/>
      <sheetName val="PACK (B)"/>
      <sheetName val="Definitions"/>
      <sheetName val="REVENUES &amp; BS"/>
      <sheetName val="Report"/>
      <sheetName val="STAFFSCHED "/>
      <sheetName val="Code"/>
      <sheetName val="vemagiri grid earth cal"/>
      <sheetName val="CASH-FLOW"/>
      <sheetName val="Wordsdata"/>
      <sheetName val="item"/>
      <sheetName val="REL"/>
      <sheetName val="Sheet1"/>
      <sheetName val="upa"/>
      <sheetName val="AutoOpen Stub Data"/>
      <sheetName val="Design"/>
      <sheetName val="p&amp;m"/>
      <sheetName val="Detail"/>
      <sheetName val="WWR"/>
      <sheetName val="cubes_M20"/>
      <sheetName val="RA-markate"/>
      <sheetName val="CLAY"/>
      <sheetName val="Reco C-4"/>
      <sheetName val="TABLES"/>
      <sheetName val="RATE-ANAY."/>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ncrete"/>
      <sheetName val="PPA Summary"/>
      <sheetName val="RCC,Ret. Wall"/>
      <sheetName val="DETAILED  BOQ"/>
      <sheetName val="P&amp;L"/>
      <sheetName val="FITZ MORT 94"/>
      <sheetName val="Fill this out first..."/>
      <sheetName val="Summary"/>
      <sheetName val="bs BP 04 SA"/>
      <sheetName val="REVENUES_&amp;_BS1"/>
      <sheetName val="STAFFSCHED_1"/>
      <sheetName val="PACK_(B)1"/>
      <sheetName val="REVENUES_&amp;_BS"/>
      <sheetName val="STAFFSCHED_"/>
      <sheetName val="PACK_(B)"/>
      <sheetName val="REVENUES_&amp;_BS2"/>
      <sheetName val="STAFFSCHED_2"/>
      <sheetName val="PACK_(B)2"/>
      <sheetName val="sum-all"/>
      <sheetName val="REVENUES_&amp;_BS3"/>
      <sheetName val="STAFFSCHED_3"/>
      <sheetName val="PACK_(B)3"/>
      <sheetName val="vemagiri_grid_earth_cal"/>
      <sheetName val="Load Details(B2)"/>
      <sheetName val="PACK_(B)4"/>
      <sheetName val="REVENUES_&amp;_BS4"/>
      <sheetName val="STAFFSCHED_4"/>
      <sheetName val="vemagiri_grid_earth_cal1"/>
      <sheetName val="AutoOpen_Stub_Data"/>
      <sheetName val="Reco_C-4"/>
      <sheetName val="Load_Details(B2)"/>
      <sheetName val="11B_"/>
      <sheetName val="PPA_Summary"/>
      <sheetName val="RCC,Ret__Wall"/>
      <sheetName val="DETAILED__BOQ"/>
      <sheetName val="FITZ_MORT_94"/>
      <sheetName val="Fill_this_out_first___"/>
      <sheetName val="RATE-ANAY_"/>
      <sheetName val="PACK_(B)5"/>
      <sheetName val="REVENUES_&amp;_BS5"/>
      <sheetName val="STAFFSCHED_5"/>
      <sheetName val="vemagiri_grid_earth_cal2"/>
      <sheetName val="AutoOpen_Stub_Data1"/>
      <sheetName val="Reco_C-41"/>
      <sheetName val="Load_Details(B2)1"/>
      <sheetName val="11B_1"/>
      <sheetName val="PPA_Summary1"/>
      <sheetName val="RCC,Ret__Wall1"/>
      <sheetName val="DETAILED__BOQ1"/>
      <sheetName val="FITZ_MORT_941"/>
      <sheetName val="Fill_this_out_first___1"/>
      <sheetName val="RATE-ANAY_1"/>
      <sheetName val="PACK_(B)6"/>
      <sheetName val="REVENUES_&amp;_BS6"/>
      <sheetName val="STAFFSCHED_6"/>
      <sheetName val="vemagiri_grid_earth_cal3"/>
      <sheetName val="AutoOpen_Stub_Data2"/>
      <sheetName val="Reco_C-42"/>
      <sheetName val="Load_Details(B2)2"/>
      <sheetName val="11B_2"/>
      <sheetName val="PPA_Summary2"/>
      <sheetName val="RCC,Ret__Wall2"/>
      <sheetName val="DETAILED__BOQ2"/>
      <sheetName val="FITZ_MORT_942"/>
      <sheetName val="Fill_this_out_first___2"/>
      <sheetName val="RATE-ANAY_2"/>
      <sheetName val="PACK_(B)7"/>
      <sheetName val="REVENUES_&amp;_BS7"/>
      <sheetName val="STAFFSCHED_7"/>
      <sheetName val="vemagiri_grid_earth_cal4"/>
      <sheetName val="AutoOpen_Stub_Data3"/>
      <sheetName val="Reco_C-43"/>
      <sheetName val="Load_Details(B2)3"/>
      <sheetName val="11B_3"/>
      <sheetName val="PPA_Summary3"/>
      <sheetName val="RCC,Ret__Wall3"/>
      <sheetName val="DETAILED__BOQ3"/>
      <sheetName val="FITZ_MORT_943"/>
      <sheetName val="Fill_this_out_first___3"/>
      <sheetName val="RATE-ANAY_3"/>
      <sheetName val="STAFFSCHED_8"/>
      <sheetName val="vemagiri_grid_earth_cal5"/>
      <sheetName val="REVENUES_&amp;_BS8"/>
      <sheetName val="PACK_(B)8"/>
      <sheetName val="AutoOpen_Stub_Data4"/>
      <sheetName val="Reco_C-44"/>
      <sheetName val="RATE-ANAY_4"/>
      <sheetName val="11B_4"/>
      <sheetName val="PPA_Summary4"/>
      <sheetName val="RCC,Ret__Wall4"/>
      <sheetName val="DETAILED__BOQ4"/>
      <sheetName val="FITZ_MORT_944"/>
      <sheetName val="Fill_this_out_first___4"/>
      <sheetName val="bs_BP_04_SA"/>
      <sheetName val="Load_Details(B2)4"/>
      <sheetName val="3-Subst"/>
      <sheetName val="영업소실적"/>
      <sheetName val="IDCCALHYD-GOO"/>
      <sheetName val="Data"/>
      <sheetName val="budget"/>
      <sheetName val="ORG"/>
      <sheetName val="b.s.chalam"/>
      <sheetName val="vamsi"/>
      <sheetName val="CRITERIA1"/>
      <sheetName val="DSLP"/>
      <sheetName val="Basis"/>
      <sheetName val="220kv (2)"/>
      <sheetName val="220kv"/>
      <sheetName val="SPT vs PHI"/>
      <sheetName val="strand"/>
      <sheetName val="PPA_Summary5"/>
      <sheetName val="RCC,Ret__Wall5"/>
      <sheetName val="DETAILED__BOQ5"/>
      <sheetName val="vemagiri_grid_earth_cal6"/>
      <sheetName val="PPA_Summary6"/>
      <sheetName val="RCC,Ret__Wall6"/>
      <sheetName val="DETAILED__BOQ6"/>
      <sheetName val="vemagiri_grid_earth_cal7"/>
      <sheetName val="PPA_Summary7"/>
      <sheetName val="RCC,Ret__Wall7"/>
      <sheetName val="DETAILED__BOQ7"/>
      <sheetName val="vemagiri_grid_earth_cal8"/>
      <sheetName val="PPA_Summary8"/>
      <sheetName val="RCC,Ret__Wall8"/>
      <sheetName val="DETAILED__BOQ8"/>
      <sheetName val="vemagiri_grid_earth_cal14"/>
      <sheetName val="PPA_Summary14"/>
      <sheetName val="RCC,Ret__Wall14"/>
      <sheetName val="DETAILED__BOQ14"/>
      <sheetName val="vemagiri_grid_earth_cal10"/>
      <sheetName val="PPA_Summary10"/>
      <sheetName val="RCC,Ret__Wall10"/>
      <sheetName val="DETAILED__BOQ10"/>
      <sheetName val="vemagiri_grid_earth_cal9"/>
      <sheetName val="PPA_Summary9"/>
      <sheetName val="RCC,Ret__Wall9"/>
      <sheetName val="DETAILED__BOQ9"/>
      <sheetName val="vemagiri_grid_earth_cal11"/>
      <sheetName val="PPA_Summary11"/>
      <sheetName val="RCC,Ret__Wall11"/>
      <sheetName val="DETAILED__BOQ11"/>
      <sheetName val="vemagiri_grid_earth_cal12"/>
      <sheetName val="PPA_Summary12"/>
      <sheetName val="RCC,Ret__Wall12"/>
      <sheetName val="DETAILED__BOQ12"/>
      <sheetName val="vemagiri_grid_earth_cal13"/>
      <sheetName val="PPA_Summary13"/>
      <sheetName val="RCC,Ret__Wall13"/>
      <sheetName val="DETAILED__BOQ13"/>
      <sheetName val="vemagiri_grid_earth_cal20"/>
      <sheetName val="PPA_Summary20"/>
      <sheetName val="RCC,Ret__Wall20"/>
      <sheetName val="DETAILED__BOQ20"/>
      <sheetName val="vemagiri_grid_earth_cal15"/>
      <sheetName val="PPA_Summary15"/>
      <sheetName val="RCC,Ret__Wall15"/>
      <sheetName val="DETAILED__BOQ15"/>
      <sheetName val="vemagiri_grid_earth_cal16"/>
      <sheetName val="PPA_Summary16"/>
      <sheetName val="RCC,Ret__Wall16"/>
      <sheetName val="DETAILED__BOQ16"/>
      <sheetName val="vemagiri_grid_earth_cal17"/>
      <sheetName val="PPA_Summary17"/>
      <sheetName val="RCC,Ret__Wall17"/>
      <sheetName val="DETAILED__BOQ17"/>
      <sheetName val="vemagiri_grid_earth_cal18"/>
      <sheetName val="PPA_Summary18"/>
      <sheetName val="RCC,Ret__Wall18"/>
      <sheetName val="DETAILED__BOQ18"/>
      <sheetName val="vemagiri_grid_earth_cal19"/>
      <sheetName val="PPA_Summary19"/>
      <sheetName val="RCC,Ret__Wall19"/>
      <sheetName val="DETAILED__BOQ19"/>
      <sheetName val="vemagiri_grid_earth_cal21"/>
      <sheetName val="PPA_Summary21"/>
      <sheetName val="RCC,Ret__Wall21"/>
      <sheetName val="DETAILED__BOQ21"/>
      <sheetName val="vemagiri_grid_earth_cal22"/>
      <sheetName val="PPA_Summary22"/>
      <sheetName val="RCC,Ret__Wall22"/>
      <sheetName val="DETAILED__BOQ22"/>
      <sheetName val="FITZ_MORT_945"/>
      <sheetName val="Fill_this_out_first___5"/>
      <sheetName val="COLUMN"/>
      <sheetName val="vemagiri_grid_earth_cal23"/>
      <sheetName val="PPA_Summary23"/>
      <sheetName val="RCC,Ret__Wall23"/>
      <sheetName val="DETAILED__BOQ23"/>
      <sheetName val="FITZ_MORT_946"/>
      <sheetName val="Fill_this_out_first___6"/>
      <sheetName val="vemagiri_grid_earth_cal24"/>
      <sheetName val="PPA_Summary24"/>
      <sheetName val="RCC,Ret__Wall24"/>
      <sheetName val="DETAILED__BOQ24"/>
      <sheetName val="FITZ_MORT_947"/>
      <sheetName val="Fill_this_out_first___7"/>
      <sheetName val="Field Values"/>
      <sheetName val="Database"/>
      <sheetName val="SCHEDULE"/>
      <sheetName val="schedule nos"/>
      <sheetName val="BOQ"/>
      <sheetName val="Coalmine"/>
      <sheetName val="seT"/>
      <sheetName val="DM tANK Allow"/>
      <sheetName val="DSLP CALCULATION"/>
      <sheetName val="PTS-0885 Hard"/>
      <sheetName val="ord-lost_98&amp;99"/>
      <sheetName val="hydraulical model"/>
      <sheetName val="estimate"/>
      <sheetName val="revised#1"/>
      <sheetName val="starter"/>
      <sheetName val="TP1"/>
      <sheetName val="eq info"/>
      <sheetName val="BC &amp; MNB "/>
      <sheetName val="Appendix CC2.04"/>
      <sheetName val="Cover sheet"/>
      <sheetName val="trafo-size"/>
      <sheetName val="titles"/>
      <sheetName val="REVENUES_&amp;_BS9"/>
      <sheetName val="STAFFSCHED_9"/>
      <sheetName val="PACK_(B)9"/>
      <sheetName val="AutoOpen_Stub_Data5"/>
      <sheetName val="Reco_C-45"/>
      <sheetName val="RATE-ANAY_5"/>
      <sheetName val="11B_5"/>
      <sheetName val="bs_BP_04_SA1"/>
      <sheetName val="hydraulical_model"/>
      <sheetName val="Load_Details(B2)5"/>
      <sheetName val="b_s_chalam"/>
      <sheetName val="SPT_vs_PHI"/>
      <sheetName val="220kv_(2)"/>
      <sheetName val="eq_info"/>
      <sheetName val="Calculation"/>
      <sheetName val="Vdc5"/>
      <sheetName val="PLGroupings"/>
      <sheetName val="Results"/>
      <sheetName val="細目"/>
      <sheetName val="IDCCALHYD_GOO"/>
      <sheetName val="LANGUAGE"/>
      <sheetName val="mainbs1"/>
      <sheetName val="Analysis"/>
    </sheetNames>
    <sheetDataSet>
      <sheetData sheetId="0" refreshError="1">
        <row r="1">
          <cell r="A1" t="str">
            <v>LARSEN &amp; TOUBRO LIMITED</v>
          </cell>
        </row>
        <row r="182">
          <cell r="C182">
            <v>1.3699999999999999</v>
          </cell>
        </row>
        <row r="191">
          <cell r="C191">
            <v>5.65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ow r="27">
          <cell r="F27">
            <v>475</v>
          </cell>
        </row>
      </sheetData>
      <sheetData sheetId="277" refreshError="1"/>
      <sheetData sheetId="278" refreshError="1"/>
      <sheetData sheetId="279" refreshError="1"/>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refreshError="1"/>
      <sheetData sheetId="296"/>
      <sheetData sheetId="297"/>
      <sheetData sheetId="298" refreshError="1"/>
      <sheetData sheetId="299" refreshError="1"/>
      <sheetData sheetId="300" refreshError="1"/>
      <sheetData sheetId="301" refreshError="1"/>
      <sheetData sheetId="30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Entry"/>
      <sheetName val="S1BOQ"/>
      <sheetName val="SUMMARY"/>
    </sheetNames>
    <sheetDataSet>
      <sheetData sheetId="0" refreshError="1"/>
      <sheetData sheetId="1" refreshError="1"/>
      <sheetData sheetId="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sicrates"/>
      <sheetName val="Carriage"/>
      <sheetName val="SiteClear"/>
      <sheetName val="EW"/>
      <sheetName val="SBase"/>
      <sheetName val="Bit-Base"/>
      <sheetName val="CC Pave"/>
      <sheetName val="REW"/>
      <sheetName val="TSigns"/>
      <sheetName val="PC"/>
      <sheetName val="Maint."/>
      <sheetName val="horti"/>
      <sheetName val="Found"/>
      <sheetName val="SubS"/>
      <sheetName val="SupS"/>
      <sheetName val="PW"/>
      <sheetName val="Abstract"/>
    </sheetNames>
    <sheetDataSet>
      <sheetData sheetId="0"/>
      <sheetData sheetId="1">
        <row r="8">
          <cell r="F8">
            <v>264.39999999999998</v>
          </cell>
        </row>
        <row r="9">
          <cell r="F9">
            <v>417.4</v>
          </cell>
        </row>
        <row r="10">
          <cell r="F10">
            <v>477.4</v>
          </cell>
        </row>
        <row r="12">
          <cell r="F12">
            <v>477.4</v>
          </cell>
        </row>
        <row r="13">
          <cell r="F13">
            <v>444.4</v>
          </cell>
        </row>
        <row r="14">
          <cell r="F14">
            <v>290.39999999999998</v>
          </cell>
        </row>
        <row r="15">
          <cell r="F15">
            <v>270.39999999999998</v>
          </cell>
        </row>
        <row r="38">
          <cell r="D38">
            <v>275</v>
          </cell>
        </row>
        <row r="39">
          <cell r="D39">
            <v>3</v>
          </cell>
        </row>
        <row r="90">
          <cell r="D90">
            <v>520</v>
          </cell>
        </row>
        <row r="91">
          <cell r="D91">
            <v>200</v>
          </cell>
        </row>
        <row r="93">
          <cell r="D93">
            <v>1.74</v>
          </cell>
        </row>
        <row r="96">
          <cell r="D96">
            <v>200</v>
          </cell>
        </row>
        <row r="97">
          <cell r="D97">
            <v>994</v>
          </cell>
        </row>
        <row r="107">
          <cell r="D107">
            <v>75</v>
          </cell>
        </row>
        <row r="127">
          <cell r="D127">
            <v>450</v>
          </cell>
        </row>
        <row r="131">
          <cell r="D131">
            <v>2400</v>
          </cell>
        </row>
        <row r="132">
          <cell r="D132">
            <v>1545</v>
          </cell>
        </row>
        <row r="133">
          <cell r="D133">
            <v>206</v>
          </cell>
        </row>
        <row r="134">
          <cell r="D134">
            <v>777</v>
          </cell>
        </row>
        <row r="152">
          <cell r="D152">
            <v>120</v>
          </cell>
        </row>
        <row r="158">
          <cell r="D158">
            <v>75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sicrates"/>
      <sheetName val="Carriage"/>
      <sheetName val="SiteClear"/>
      <sheetName val="EW"/>
      <sheetName val="SBase"/>
      <sheetName val="Bit-Base"/>
      <sheetName val="CC Pave"/>
      <sheetName val="REW"/>
      <sheetName val="TSigns"/>
      <sheetName val="PC"/>
      <sheetName val="Maint."/>
      <sheetName val="horti"/>
      <sheetName val="Found"/>
      <sheetName val="SubS"/>
      <sheetName val="SupS"/>
      <sheetName val="PW"/>
      <sheetName val="Abstract"/>
      <sheetName val="CC_Pave"/>
      <sheetName val="Maint_"/>
      <sheetName val="CC_Pave1"/>
      <sheetName val="Maint_1"/>
      <sheetName val="01"/>
      <sheetName val="02"/>
      <sheetName val="03"/>
      <sheetName val="04"/>
      <sheetName val="Machinery"/>
      <sheetName val="Machinary_Road Work"/>
      <sheetName val="Major Quantities"/>
      <sheetName val="Batching&amp;Pil POL"/>
      <sheetName val="Pil"/>
      <sheetName val="Steel Piling_POL"/>
      <sheetName val="COST"/>
    </sheetNames>
    <sheetDataSet>
      <sheetData sheetId="0" refreshError="1"/>
      <sheetData sheetId="1" refreshError="1">
        <row r="145">
          <cell r="D145">
            <v>125</v>
          </cell>
        </row>
        <row r="158">
          <cell r="D158">
            <v>75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TopSheet"/>
      <sheetName val="Input"/>
      <sheetName val="No. of cells"/>
      <sheetName val="Load Summary"/>
      <sheetName val="AH cal"/>
      <sheetName val="A1-Continuous"/>
      <sheetName val="A2-Momentary"/>
      <sheetName val="A3-Emergency"/>
      <sheetName val="K factor"/>
      <sheetName val="Sheet1"/>
      <sheetName val="Report"/>
      <sheetName val="PACK (B)"/>
      <sheetName val="grid"/>
      <sheetName val="A1_Continuous"/>
      <sheetName val="Coalmine"/>
      <sheetName val="Code"/>
      <sheetName val="CASH-FLOW"/>
      <sheetName val="Executive Summary -Thermal"/>
      <sheetName val="Stationwise Thermal &amp; Hydel Gen"/>
      <sheetName val="TWELVE"/>
      <sheetName val="SC Cost FEB 03"/>
      <sheetName val="Rate Analysis"/>
      <sheetName val="ANNEXURE-A"/>
      <sheetName val="TABLES"/>
      <sheetName val="No__of_cells2"/>
      <sheetName val="Load_Summary2"/>
      <sheetName val="AH_cal2"/>
      <sheetName val="K_factor2"/>
      <sheetName val="PACK_(B)2"/>
      <sheetName val="No__of_cells1"/>
      <sheetName val="Load_Summary1"/>
      <sheetName val="AH_cal1"/>
      <sheetName val="K_factor1"/>
      <sheetName val="PACK_(B)1"/>
      <sheetName val="No__of_cells"/>
      <sheetName val="Load_Summary"/>
      <sheetName val="AH_cal"/>
      <sheetName val="K_factor"/>
      <sheetName val="PACK_(B)"/>
      <sheetName val="No__of_cells3"/>
      <sheetName val="Load_Summary3"/>
      <sheetName val="AH_cal3"/>
      <sheetName val="K_factor3"/>
      <sheetName val="PACK_(B)3"/>
      <sheetName val="Executive_Summary_-Thermal"/>
      <sheetName val="Stationwise_Thermal_&amp;_Hydel_Gen"/>
      <sheetName val="SC_Cost_FEB_03"/>
      <sheetName val="Executive_Summary_-Thermal1"/>
      <sheetName val="Stationwise_Thermal_&amp;_Hydel_Ge1"/>
      <sheetName val="SC_Cost_FEB_031"/>
      <sheetName val="No__of_cells4"/>
      <sheetName val="Load_Summary4"/>
      <sheetName val="AH_cal4"/>
      <sheetName val="K_factor4"/>
      <sheetName val="PACK_(B)4"/>
      <sheetName val="Executive_Summary_-Thermal2"/>
      <sheetName val="Stationwise_Thermal_&amp;_Hydel_Ge2"/>
      <sheetName val="SC_Cost_FEB_032"/>
      <sheetName val="Rate_Analysis"/>
      <sheetName val="合成単価作成表-BLDG"/>
      <sheetName val="Material "/>
      <sheetName val="Labour &amp; Plant"/>
      <sheetName val="Anex-1 Con Load"/>
      <sheetName val="data"/>
      <sheetName val="bricks"/>
      <sheetName val="PROCTOR"/>
      <sheetName val="Closing"/>
      <sheetName val="1"/>
      <sheetName val="2"/>
      <sheetName val="3"/>
      <sheetName val="4"/>
      <sheetName val="DETAILED  BOQ"/>
      <sheetName val="procurement"/>
      <sheetName val="beam-reinft-machine rm"/>
      <sheetName val="annexture-g1"/>
      <sheetName val="col-reinft1"/>
      <sheetName val="Fill this out first..."/>
      <sheetName val="No__of_cells5"/>
      <sheetName val="Load_Summary5"/>
      <sheetName val="AH_cal5"/>
      <sheetName val="K_factor5"/>
      <sheetName val="PACK_(B)5"/>
      <sheetName val="Executive_Summary_-Thermal3"/>
      <sheetName val="Stationwise_Thermal_&amp;_Hydel_Ge3"/>
      <sheetName val="SC_Cost_FEB_033"/>
      <sheetName val="Rate_Analysis1"/>
      <sheetName val="Material_"/>
      <sheetName val="Labour_&amp;_Plant"/>
      <sheetName val="No__of_cells6"/>
      <sheetName val="Load_Summary6"/>
      <sheetName val="AH_cal6"/>
      <sheetName val="K_factor6"/>
      <sheetName val="PACK_(B)6"/>
      <sheetName val="Executive_Summary_-Thermal4"/>
      <sheetName val="Stationwise_Thermal_&amp;_Hydel_Ge4"/>
      <sheetName val="SC_Cost_FEB_034"/>
      <sheetName val="Rate_Analysis2"/>
      <sheetName val="Material_1"/>
      <sheetName val="Labour_&amp;_Plant1"/>
      <sheetName val="No__of_cells7"/>
      <sheetName val="Load_Summary7"/>
      <sheetName val="AH_cal7"/>
      <sheetName val="K_factor7"/>
      <sheetName val="PACK_(B)7"/>
      <sheetName val="Executive_Summary_-Thermal5"/>
      <sheetName val="Stationwise_Thermal_&amp;_Hydel_Ge5"/>
      <sheetName val="SC_Cost_FEB_035"/>
      <sheetName val="Rate_Analysis3"/>
      <sheetName val="Material_2"/>
      <sheetName val="Labour_&amp;_Plant2"/>
      <sheetName val="Copy of Battery Sizing - Workin"/>
      <sheetName val="escalation"/>
      <sheetName val="BLK2"/>
      <sheetName val="BLK3"/>
      <sheetName val="E &amp; R"/>
      <sheetName val="INPUT SHEET"/>
      <sheetName val="RES-PLANNING"/>
      <sheetName val="radar"/>
      <sheetName val="UG"/>
      <sheetName val="DSLP"/>
      <sheetName val="S3SEPT98"/>
      <sheetName val="SPT vs PHI"/>
      <sheetName val="Steel-Circular"/>
      <sheetName val="Design"/>
      <sheetName val="Anex-1_Con_Load"/>
      <sheetName val="DETAILED__BOQ"/>
      <sheetName val="beam-reinft-machine_rm"/>
      <sheetName val="No__of_cells18"/>
      <sheetName val="Load_Summary18"/>
      <sheetName val="AH_cal18"/>
      <sheetName val="K_factor18"/>
      <sheetName val="PACK_(B)18"/>
      <sheetName val="Executive_Summary_-Thermal16"/>
      <sheetName val="Stationwise_Thermal_&amp;_Hydel_G16"/>
      <sheetName val="SC_Cost_FEB_0316"/>
      <sheetName val="Rate_Analysis14"/>
      <sheetName val="Material_13"/>
      <sheetName val="Labour_&amp;_Plant13"/>
      <sheetName val="Anex-1_Con_Load13"/>
      <sheetName val="DETAILED__BOQ13"/>
      <sheetName val="beam-reinft-machine_rm13"/>
      <sheetName val="Fill_this_out_first___7"/>
      <sheetName val="Copy_of_Battery_Sizing_-_Worki7"/>
      <sheetName val="E_&amp;_R7"/>
      <sheetName val="INPUT_SHEET7"/>
      <sheetName val="Anex-1_Con_Load1"/>
      <sheetName val="DETAILED__BOQ1"/>
      <sheetName val="beam-reinft-machine_rm1"/>
      <sheetName val="Anex-1_Con_Load2"/>
      <sheetName val="DETAILED__BOQ2"/>
      <sheetName val="beam-reinft-machine_rm2"/>
      <sheetName val="No__of_cells8"/>
      <sheetName val="Load_Summary8"/>
      <sheetName val="AH_cal8"/>
      <sheetName val="K_factor8"/>
      <sheetName val="PACK_(B)8"/>
      <sheetName val="Executive_Summary_-Thermal6"/>
      <sheetName val="Stationwise_Thermal_&amp;_Hydel_Ge6"/>
      <sheetName val="SC_Cost_FEB_036"/>
      <sheetName val="Rate_Analysis4"/>
      <sheetName val="Material_3"/>
      <sheetName val="Labour_&amp;_Plant3"/>
      <sheetName val="Anex-1_Con_Load3"/>
      <sheetName val="DETAILED__BOQ3"/>
      <sheetName val="beam-reinft-machine_rm3"/>
      <sheetName val="No__of_cells9"/>
      <sheetName val="Load_Summary9"/>
      <sheetName val="AH_cal9"/>
      <sheetName val="K_factor9"/>
      <sheetName val="PACK_(B)9"/>
      <sheetName val="Executive_Summary_-Thermal7"/>
      <sheetName val="Stationwise_Thermal_&amp;_Hydel_Ge7"/>
      <sheetName val="SC_Cost_FEB_037"/>
      <sheetName val="Rate_Analysis5"/>
      <sheetName val="Material_4"/>
      <sheetName val="Labour_&amp;_Plant4"/>
      <sheetName val="Anex-1_Con_Load4"/>
      <sheetName val="DETAILED__BOQ4"/>
      <sheetName val="beam-reinft-machine_rm4"/>
      <sheetName val="No__of_cells14"/>
      <sheetName val="Load_Summary14"/>
      <sheetName val="AH_cal14"/>
      <sheetName val="K_factor14"/>
      <sheetName val="PACK_(B)14"/>
      <sheetName val="Executive_Summary_-Thermal12"/>
      <sheetName val="Stationwise_Thermal_&amp;_Hydel_G12"/>
      <sheetName val="SC_Cost_FEB_0312"/>
      <sheetName val="Rate_Analysis10"/>
      <sheetName val="Material_9"/>
      <sheetName val="Labour_&amp;_Plant9"/>
      <sheetName val="Anex-1_Con_Load9"/>
      <sheetName val="DETAILED__BOQ9"/>
      <sheetName val="beam-reinft-machine_rm9"/>
      <sheetName val="No__of_cells10"/>
      <sheetName val="Load_Summary10"/>
      <sheetName val="AH_cal10"/>
      <sheetName val="K_factor10"/>
      <sheetName val="PACK_(B)10"/>
      <sheetName val="Executive_Summary_-Thermal8"/>
      <sheetName val="Stationwise_Thermal_&amp;_Hydel_Ge8"/>
      <sheetName val="SC_Cost_FEB_038"/>
      <sheetName val="Rate_Analysis6"/>
      <sheetName val="Material_5"/>
      <sheetName val="Labour_&amp;_Plant5"/>
      <sheetName val="Anex-1_Con_Load5"/>
      <sheetName val="DETAILED__BOQ5"/>
      <sheetName val="beam-reinft-machine_rm5"/>
      <sheetName val="Fill_this_out_first___3"/>
      <sheetName val="Copy_of_Battery_Sizing_-_Worki3"/>
      <sheetName val="E_&amp;_R3"/>
      <sheetName val="INPUT_SHEET3"/>
      <sheetName val="No__of_cells12"/>
      <sheetName val="Load_Summary12"/>
      <sheetName val="AH_cal12"/>
      <sheetName val="K_factor12"/>
      <sheetName val="PACK_(B)12"/>
      <sheetName val="Executive_Summary_-Thermal10"/>
      <sheetName val="Stationwise_Thermal_&amp;_Hydel_G10"/>
      <sheetName val="SC_Cost_FEB_0310"/>
      <sheetName val="Rate_Analysis8"/>
      <sheetName val="Material_7"/>
      <sheetName val="Labour_&amp;_Plant7"/>
      <sheetName val="Anex-1_Con_Load7"/>
      <sheetName val="DETAILED__BOQ7"/>
      <sheetName val="beam-reinft-machine_rm7"/>
      <sheetName val="Fill_this_out_first___1"/>
      <sheetName val="Copy_of_Battery_Sizing_-_Worki1"/>
      <sheetName val="E_&amp;_R1"/>
      <sheetName val="INPUT_SHEET1"/>
      <sheetName val="No__of_cells11"/>
      <sheetName val="Load_Summary11"/>
      <sheetName val="AH_cal11"/>
      <sheetName val="K_factor11"/>
      <sheetName val="PACK_(B)11"/>
      <sheetName val="Executive_Summary_-Thermal9"/>
      <sheetName val="Stationwise_Thermal_&amp;_Hydel_Ge9"/>
      <sheetName val="SC_Cost_FEB_039"/>
      <sheetName val="Rate_Analysis7"/>
      <sheetName val="Material_6"/>
      <sheetName val="Labour_&amp;_Plant6"/>
      <sheetName val="Anex-1_Con_Load6"/>
      <sheetName val="DETAILED__BOQ6"/>
      <sheetName val="beam-reinft-machine_rm6"/>
      <sheetName val="Fill_this_out_first___"/>
      <sheetName val="Copy_of_Battery_Sizing_-_Workin"/>
      <sheetName val="E_&amp;_R"/>
      <sheetName val="INPUT_SHEET"/>
      <sheetName val="No__of_cells13"/>
      <sheetName val="Load_Summary13"/>
      <sheetName val="AH_cal13"/>
      <sheetName val="K_factor13"/>
      <sheetName val="PACK_(B)13"/>
      <sheetName val="Executive_Summary_-Thermal11"/>
      <sheetName val="Stationwise_Thermal_&amp;_Hydel_G11"/>
      <sheetName val="SC_Cost_FEB_0311"/>
      <sheetName val="Rate_Analysis9"/>
      <sheetName val="Material_8"/>
      <sheetName val="Labour_&amp;_Plant8"/>
      <sheetName val="Anex-1_Con_Load8"/>
      <sheetName val="DETAILED__BOQ8"/>
      <sheetName val="beam-reinft-machine_rm8"/>
      <sheetName val="Fill_this_out_first___2"/>
      <sheetName val="Copy_of_Battery_Sizing_-_Worki2"/>
      <sheetName val="E_&amp;_R2"/>
      <sheetName val="INPUT_SHEET2"/>
      <sheetName val="No__of_cells15"/>
      <sheetName val="Load_Summary15"/>
      <sheetName val="AH_cal15"/>
      <sheetName val="K_factor15"/>
      <sheetName val="PACK_(B)15"/>
      <sheetName val="Executive_Summary_-Thermal13"/>
      <sheetName val="Stationwise_Thermal_&amp;_Hydel_G13"/>
      <sheetName val="SC_Cost_FEB_0313"/>
      <sheetName val="Rate_Analysis11"/>
      <sheetName val="Material_10"/>
      <sheetName val="Labour_&amp;_Plant10"/>
      <sheetName val="Anex-1_Con_Load10"/>
      <sheetName val="DETAILED__BOQ10"/>
      <sheetName val="beam-reinft-machine_rm10"/>
      <sheetName val="Fill_this_out_first___4"/>
      <sheetName val="Copy_of_Battery_Sizing_-_Worki4"/>
      <sheetName val="E_&amp;_R4"/>
      <sheetName val="INPUT_SHEET4"/>
      <sheetName val="No__of_cells16"/>
      <sheetName val="Load_Summary16"/>
      <sheetName val="AH_cal16"/>
      <sheetName val="K_factor16"/>
      <sheetName val="PACK_(B)16"/>
      <sheetName val="Executive_Summary_-Thermal14"/>
      <sheetName val="Stationwise_Thermal_&amp;_Hydel_G14"/>
      <sheetName val="SC_Cost_FEB_0314"/>
      <sheetName val="Rate_Analysis12"/>
      <sheetName val="Material_11"/>
      <sheetName val="Labour_&amp;_Plant11"/>
      <sheetName val="Anex-1_Con_Load11"/>
      <sheetName val="DETAILED__BOQ11"/>
      <sheetName val="beam-reinft-machine_rm11"/>
      <sheetName val="Fill_this_out_first___5"/>
      <sheetName val="Copy_of_Battery_Sizing_-_Worki5"/>
      <sheetName val="E_&amp;_R5"/>
      <sheetName val="INPUT_SHEET5"/>
      <sheetName val="No__of_cells17"/>
      <sheetName val="Load_Summary17"/>
      <sheetName val="AH_cal17"/>
      <sheetName val="K_factor17"/>
      <sheetName val="PACK_(B)17"/>
      <sheetName val="Executive_Summary_-Thermal15"/>
      <sheetName val="Stationwise_Thermal_&amp;_Hydel_G15"/>
      <sheetName val="SC_Cost_FEB_0315"/>
      <sheetName val="Rate_Analysis13"/>
      <sheetName val="Material_12"/>
      <sheetName val="Labour_&amp;_Plant12"/>
      <sheetName val="Anex-1_Con_Load12"/>
      <sheetName val="DETAILED__BOQ12"/>
      <sheetName val="beam-reinft-machine_rm12"/>
      <sheetName val="Fill_this_out_first___6"/>
      <sheetName val="Copy_of_Battery_Sizing_-_Worki6"/>
      <sheetName val="E_&amp;_R6"/>
      <sheetName val="INPUT_SHEET6"/>
      <sheetName val="No__of_cells19"/>
      <sheetName val="Load_Summary19"/>
      <sheetName val="AH_cal19"/>
      <sheetName val="K_factor19"/>
      <sheetName val="PACK_(B)19"/>
      <sheetName val="Executive_Summary_-Thermal17"/>
      <sheetName val="Stationwise_Thermal_&amp;_Hydel_G17"/>
      <sheetName val="SC_Cost_FEB_0317"/>
      <sheetName val="Rate_Analysis15"/>
      <sheetName val="Material_14"/>
      <sheetName val="Labour_&amp;_Plant14"/>
      <sheetName val="Anex-1_Con_Load14"/>
      <sheetName val="DETAILED__BOQ14"/>
      <sheetName val="beam-reinft-machine_rm14"/>
      <sheetName val="Fill_this_out_first___8"/>
      <sheetName val="Copy_of_Battery_Sizing_-_Worki8"/>
      <sheetName val="E_&amp;_R8"/>
      <sheetName val="INPUT_SHEET8"/>
      <sheetName val="No__of_cells20"/>
      <sheetName val="Load_Summary20"/>
      <sheetName val="AH_cal20"/>
      <sheetName val="K_factor20"/>
      <sheetName val="PACK_(B)20"/>
      <sheetName val="Executive_Summary_-Thermal18"/>
      <sheetName val="Stationwise_Thermal_&amp;_Hydel_G18"/>
      <sheetName val="SC_Cost_FEB_0318"/>
      <sheetName val="Rate_Analysis16"/>
      <sheetName val="Material_15"/>
      <sheetName val="Labour_&amp;_Plant15"/>
      <sheetName val="Anex-1_Con_Load15"/>
      <sheetName val="DETAILED__BOQ15"/>
      <sheetName val="beam-reinft-machine_rm15"/>
      <sheetName val="Fill_this_out_first___9"/>
      <sheetName val="Copy_of_Battery_Sizing_-_Worki9"/>
      <sheetName val="E_&amp;_R9"/>
      <sheetName val="INPUT_SHEET9"/>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Sheet1"/>
      <sheetName val="DSLP-Working"/>
      <sheetName val="Coalmine"/>
      <sheetName val="PACK (B)"/>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esign"/>
      <sheetName val="main1"/>
      <sheetName val="STN WISE EMR"/>
      <sheetName val="Incoterms"/>
      <sheetName val="COSTING (import)"/>
      <sheetName val="SchA 220kV Line"/>
      <sheetName val="Sch 220kV Line Telecom"/>
      <sheetName val="SCH-B LINE"/>
      <sheetName val="SCH-B Civil Line"/>
      <sheetName val="Anex-1 Con Load"/>
      <sheetName val="Leg 1-1"/>
      <sheetName val="Basis"/>
      <sheetName val="TABLES"/>
      <sheetName val="Load Details(B2)"/>
      <sheetName val="A1-Continuous"/>
      <sheetName val="NJP"/>
      <sheetName val="grid"/>
      <sheetName val="Code"/>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STN_WISE_EMR"/>
      <sheetName val="Anex-1_Con_Load"/>
      <sheetName val="Leg_1-1"/>
      <sheetName val="COSTING_(import)"/>
      <sheetName val="SchA_220kV_Line"/>
      <sheetName val="Sch_220kV_Line_Telecom"/>
      <sheetName val="SCH-B_LINE"/>
      <sheetName val="SCH-B_Civil_Line"/>
      <sheetName val="Load_Details(B2)"/>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STN_WISE_EMR1"/>
      <sheetName val="COSTING_(import)1"/>
      <sheetName val="SchA_220kV_Line1"/>
      <sheetName val="Sch_220kV_Line_Telecom1"/>
      <sheetName val="SCH-B_LINE1"/>
      <sheetName val="SCH-B_Civil_Line1"/>
      <sheetName val="Anex-1_Con_Load1"/>
      <sheetName val="Leg_1-11"/>
      <sheetName val="Load_Details(B2)1"/>
      <sheetName val="Scheme Area Details_Block__ C2"/>
      <sheetName val="New33KVSS_E3"/>
      <sheetName val="Prop aug of Ex 33KVSS_E3a"/>
      <sheetName val="Form 6"/>
      <sheetName val="Sheet2"/>
      <sheetName val="SPT vs PHI"/>
      <sheetName val="Executive Summary -Thermal"/>
      <sheetName val="Stationwise Thermal &amp; Hydel Gen"/>
      <sheetName val="TWELVE"/>
      <sheetName val="data"/>
      <sheetName val="Dom"/>
      <sheetName val="#REF"/>
      <sheetName val="Below_Earth"/>
      <sheetName val="PROCTOR"/>
      <sheetName val="upa"/>
      <sheetName val="Closing"/>
      <sheetName val="Ag LF"/>
      <sheetName val="COLUMN"/>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STN_WISE_EMR2"/>
      <sheetName val="Anex-1_Con_Load2"/>
      <sheetName val="Leg_1-12"/>
      <sheetName val="COSTING_(import)2"/>
      <sheetName val="SchA_220kV_Line2"/>
      <sheetName val="Sch_220kV_Line_Telecom2"/>
      <sheetName val="SCH-B_LINE2"/>
      <sheetName val="SCH-B_Civil_Line2"/>
      <sheetName val="Load_Details(B2)2"/>
      <sheetName val="Scheme_Area_Details_Block___C2"/>
      <sheetName val="Prop_aug_of_Ex_33KVSS_E3a"/>
      <sheetName val="Form_6"/>
      <sheetName val="SPT_vs_PHI"/>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Anex-1_Con_Load3"/>
      <sheetName val="Leg_1-13"/>
      <sheetName val="COSTING_(import)3"/>
      <sheetName val="SchA_220kV_Line3"/>
      <sheetName val="Sch_220kV_Line_Telecom3"/>
      <sheetName val="SCH-B_LINE3"/>
      <sheetName val="SCH-B_Civil_Line3"/>
      <sheetName val="Load_Details(B2)3"/>
      <sheetName val="Scheme_Area_Details_Block___C21"/>
      <sheetName val="Prop_aug_of_Ex_33KVSS_E3a1"/>
      <sheetName val="Form_61"/>
      <sheetName val="SPT_vs_PHI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Anex-1_Con_Load4"/>
      <sheetName val="Leg_1-14"/>
      <sheetName val="COSTING_(import)4"/>
      <sheetName val="SchA_220kV_Line4"/>
      <sheetName val="Sch_220kV_Line_Telecom4"/>
      <sheetName val="SCH-B_LINE4"/>
      <sheetName val="SCH-B_Civil_Line4"/>
      <sheetName val="Load_Details(B2)4"/>
      <sheetName val="Scheme_Area_Details_Block___C22"/>
      <sheetName val="Prop_aug_of_Ex_33KVSS_E3a2"/>
      <sheetName val="Form_62"/>
      <sheetName val="SPT_vs_PHI2"/>
      <sheetName val="DEF"/>
      <sheetName val="Rate Analysis"/>
      <sheetName val="BLK2"/>
      <sheetName val="BLK3"/>
      <sheetName val="E &amp; R"/>
      <sheetName val="INPUT SHEET"/>
      <sheetName val="RES-PLANNING"/>
      <sheetName val="radar"/>
      <sheetName val="UG"/>
      <sheetName val="drg"/>
      <sheetName val="OVH"/>
      <sheetName val="final abstract"/>
      <sheetName val="Material "/>
      <sheetName val="Labour &amp; Plant"/>
      <sheetName val="SC Cost FEB 03"/>
      <sheetName val="Executive_Summary_-Thermal"/>
      <sheetName val="Stationwise_Thermal_&amp;_Hydel_Gen"/>
      <sheetName val="Ag_LF"/>
      <sheetName val="sheet2 (Layout)"/>
      <sheetName val="PACK_(B)18"/>
      <sheetName val="Rough_samut_sakhon18"/>
      <sheetName val="basic_rates_Samut_sakhon18"/>
      <sheetName val="Rate_Samut_sakhon18"/>
      <sheetName val="Title-Sh_18"/>
      <sheetName val="Civil_Works18"/>
      <sheetName val="Anx-A_(Gantry_structre)18"/>
      <sheetName val="Anx-B__(Eqpt_structre)18"/>
      <sheetName val="Anx-_C_(Gantry_fdn)18"/>
      <sheetName val="Anx-D_(Eqpt_fdn)18"/>
      <sheetName val="Anx-E_(Transf_fdn)18"/>
      <sheetName val="Anx-F_(Cable_Trench)18"/>
      <sheetName val="Anx-G(RCC_Road)18"/>
      <sheetName val="Anx-H_(chain_link_fence)18"/>
      <sheetName val="Anx-_I_(RCC_Sump_Tank)18"/>
      <sheetName val="Anx-J_(Retaining_wall)18"/>
      <sheetName val="Anx-K(Fire_Pump_Station)18"/>
      <sheetName val="Anx-L_(Sign_Board)18"/>
      <sheetName val="Anx-M_(LampPost&amp;RoadLightin_F18"/>
      <sheetName val="Anx-_N_(Soil_inves)_18"/>
      <sheetName val="Anx-O(Bldg_chachoengsao_SS)18"/>
      <sheetName val="Anx-P(Bldg_Samut_shakon_SS)18"/>
      <sheetName val="Anx-Q_(Busduct_Fdn)18"/>
      <sheetName val="Anx-R_(_fdn)_18"/>
      <sheetName val="Anx-S_(RC_Pipe_-water_Supply)18"/>
      <sheetName val="Anx-T_(Drain)18"/>
      <sheetName val="Anx-U(Water_tank_)18"/>
      <sheetName val="Anx-V_(Guard_House)18"/>
      <sheetName val="STN_WISE_EMR15"/>
      <sheetName val="COSTING_(import)15"/>
      <sheetName val="SchA_220kV_Line15"/>
      <sheetName val="Sch_220kV_Line_Telecom15"/>
      <sheetName val="SCH-B_LINE15"/>
      <sheetName val="SCH-B_Civil_Line15"/>
      <sheetName val="Anex-1_Con_Load15"/>
      <sheetName val="Leg_1-115"/>
      <sheetName val="Load_Details(B2)15"/>
      <sheetName val="Scheme_Area_Details_Block___C13"/>
      <sheetName val="Prop_aug_of_Ex_33KVSS_E3a13"/>
      <sheetName val="Form_613"/>
      <sheetName val="SPT_vs_PHI13"/>
      <sheetName val="Executive_Summary_-Thermal13"/>
      <sheetName val="Stationwise_Thermal_&amp;_Hydel_G13"/>
      <sheetName val="Ag_LF13"/>
      <sheetName val="Rate_Analysis7"/>
      <sheetName val="E_&amp;_R7"/>
      <sheetName val="INPUT_SHEET7"/>
      <sheetName val="final_abstract7"/>
      <sheetName val="Material_7"/>
      <sheetName val="Labour_&amp;_Plant7"/>
      <sheetName val="SC_Cost_FEB_037"/>
      <sheetName val="Executive_Summary_-Thermal1"/>
      <sheetName val="Stationwise_Thermal_&amp;_Hydel_Ge1"/>
      <sheetName val="Ag_LF1"/>
      <sheetName val="Executive_Summary_-Thermal2"/>
      <sheetName val="Stationwise_Thermal_&amp;_Hydel_Ge2"/>
      <sheetName val="Ag_LF2"/>
      <sheetName val="PACK_(B)8"/>
      <sheetName val="Rough_samut_sakhon8"/>
      <sheetName val="basic_rates_Samut_sakhon8"/>
      <sheetName val="Rate_Samut_sakhon8"/>
      <sheetName val="Title-Sh_8"/>
      <sheetName val="Civil_Works8"/>
      <sheetName val="Anx-A_(Gantry_structre)8"/>
      <sheetName val="Anx-B__(Eqpt_structre)8"/>
      <sheetName val="Anx-_C_(Gantry_fdn)8"/>
      <sheetName val="Anx-D_(Eqpt_fdn)8"/>
      <sheetName val="Anx-E_(Transf_fdn)8"/>
      <sheetName val="Anx-F_(Cable_Trench)8"/>
      <sheetName val="Anx-G(RCC_Road)8"/>
      <sheetName val="Anx-H_(chain_link_fence)8"/>
      <sheetName val="Anx-_I_(RCC_Sump_Tank)8"/>
      <sheetName val="Anx-J_(Retaining_wall)8"/>
      <sheetName val="Anx-K(Fire_Pump_Station)8"/>
      <sheetName val="Anx-L_(Sign_Board)8"/>
      <sheetName val="Anx-M_(LampPost&amp;RoadLightin_Fd8"/>
      <sheetName val="Anx-_N_(Soil_inves)_8"/>
      <sheetName val="Anx-O(Bldg_chachoengsao_SS)8"/>
      <sheetName val="Anx-P(Bldg_Samut_shakon_SS)8"/>
      <sheetName val="Anx-Q_(Busduct_Fdn)8"/>
      <sheetName val="Anx-R_(_fdn)_8"/>
      <sheetName val="Anx-S_(RC_Pipe_-water_Supply)8"/>
      <sheetName val="Anx-T_(Drain)8"/>
      <sheetName val="Anx-U(Water_tank_)8"/>
      <sheetName val="Anx-V_(Guard_House)8"/>
      <sheetName val="STN_WISE_EMR5"/>
      <sheetName val="COSTING_(import)5"/>
      <sheetName val="SchA_220kV_Line5"/>
      <sheetName val="Sch_220kV_Line_Telecom5"/>
      <sheetName val="SCH-B_LINE5"/>
      <sheetName val="SCH-B_Civil_Line5"/>
      <sheetName val="Anex-1_Con_Load5"/>
      <sheetName val="Leg_1-15"/>
      <sheetName val="Load_Details(B2)5"/>
      <sheetName val="Scheme_Area_Details_Block___C23"/>
      <sheetName val="Prop_aug_of_Ex_33KVSS_E3a3"/>
      <sheetName val="Form_63"/>
      <sheetName val="SPT_vs_PHI3"/>
      <sheetName val="Executive_Summary_-Thermal3"/>
      <sheetName val="Stationwise_Thermal_&amp;_Hydel_Ge3"/>
      <sheetName val="Ag_LF3"/>
      <sheetName val="PACK_(B)9"/>
      <sheetName val="Rough_samut_sakhon9"/>
      <sheetName val="basic_rates_Samut_sakhon9"/>
      <sheetName val="Rate_Samut_sakhon9"/>
      <sheetName val="Title-Sh_9"/>
      <sheetName val="Civil_Works9"/>
      <sheetName val="Anx-A_(Gantry_structre)9"/>
      <sheetName val="Anx-B__(Eqpt_structre)9"/>
      <sheetName val="Anx-_C_(Gantry_fdn)9"/>
      <sheetName val="Anx-D_(Eqpt_fdn)9"/>
      <sheetName val="Anx-E_(Transf_fdn)9"/>
      <sheetName val="Anx-F_(Cable_Trench)9"/>
      <sheetName val="Anx-G(RCC_Road)9"/>
      <sheetName val="Anx-H_(chain_link_fence)9"/>
      <sheetName val="Anx-_I_(RCC_Sump_Tank)9"/>
      <sheetName val="Anx-J_(Retaining_wall)9"/>
      <sheetName val="Anx-K(Fire_Pump_Station)9"/>
      <sheetName val="Anx-L_(Sign_Board)9"/>
      <sheetName val="Anx-M_(LampPost&amp;RoadLightin_Fd9"/>
      <sheetName val="Anx-_N_(Soil_inves)_9"/>
      <sheetName val="Anx-O(Bldg_chachoengsao_SS)9"/>
      <sheetName val="Anx-P(Bldg_Samut_shakon_SS)9"/>
      <sheetName val="Anx-Q_(Busduct_Fdn)9"/>
      <sheetName val="Anx-R_(_fdn)_9"/>
      <sheetName val="Anx-S_(RC_Pipe_-water_Supply)9"/>
      <sheetName val="Anx-T_(Drain)9"/>
      <sheetName val="Anx-U(Water_tank_)9"/>
      <sheetName val="Anx-V_(Guard_House)9"/>
      <sheetName val="STN_WISE_EMR6"/>
      <sheetName val="COSTING_(import)6"/>
      <sheetName val="SchA_220kV_Line6"/>
      <sheetName val="Sch_220kV_Line_Telecom6"/>
      <sheetName val="SCH-B_LINE6"/>
      <sheetName val="SCH-B_Civil_Line6"/>
      <sheetName val="Anex-1_Con_Load6"/>
      <sheetName val="Leg_1-16"/>
      <sheetName val="Load_Details(B2)6"/>
      <sheetName val="Scheme_Area_Details_Block___C24"/>
      <sheetName val="Prop_aug_of_Ex_33KVSS_E3a4"/>
      <sheetName val="Form_64"/>
      <sheetName val="SPT_vs_PHI4"/>
      <sheetName val="Executive_Summary_-Thermal4"/>
      <sheetName val="Stationwise_Thermal_&amp;_Hydel_Ge4"/>
      <sheetName val="Ag_LF4"/>
      <sheetName val="PACK_(B)14"/>
      <sheetName val="Rough_samut_sakhon14"/>
      <sheetName val="basic_rates_Samut_sakhon14"/>
      <sheetName val="Rate_Samut_sakhon14"/>
      <sheetName val="Title-Sh_14"/>
      <sheetName val="Civil_Works14"/>
      <sheetName val="Anx-A_(Gantry_structre)14"/>
      <sheetName val="Anx-B__(Eqpt_structre)14"/>
      <sheetName val="Anx-_C_(Gantry_fdn)14"/>
      <sheetName val="Anx-D_(Eqpt_fdn)14"/>
      <sheetName val="Anx-E_(Transf_fdn)14"/>
      <sheetName val="Anx-F_(Cable_Trench)14"/>
      <sheetName val="Anx-G(RCC_Road)14"/>
      <sheetName val="Anx-H_(chain_link_fence)14"/>
      <sheetName val="Anx-_I_(RCC_Sump_Tank)14"/>
      <sheetName val="Anx-J_(Retaining_wall)14"/>
      <sheetName val="Anx-K(Fire_Pump_Station)14"/>
      <sheetName val="Anx-L_(Sign_Board)14"/>
      <sheetName val="Anx-M_(LampPost&amp;RoadLightin_F14"/>
      <sheetName val="Anx-_N_(Soil_inves)_14"/>
      <sheetName val="Anx-O(Bldg_chachoengsao_SS)14"/>
      <sheetName val="Anx-P(Bldg_Samut_shakon_SS)14"/>
      <sheetName val="Anx-Q_(Busduct_Fdn)14"/>
      <sheetName val="Anx-R_(_fdn)_14"/>
      <sheetName val="Anx-S_(RC_Pipe_-water_Supply)14"/>
      <sheetName val="Anx-T_(Drain)14"/>
      <sheetName val="Anx-U(Water_tank_)14"/>
      <sheetName val="Anx-V_(Guard_House)14"/>
      <sheetName val="STN_WISE_EMR11"/>
      <sheetName val="COSTING_(import)11"/>
      <sheetName val="SchA_220kV_Line11"/>
      <sheetName val="Sch_220kV_Line_Telecom11"/>
      <sheetName val="SCH-B_LINE11"/>
      <sheetName val="SCH-B_Civil_Line11"/>
      <sheetName val="Anex-1_Con_Load11"/>
      <sheetName val="Leg_1-111"/>
      <sheetName val="Load_Details(B2)11"/>
      <sheetName val="Scheme_Area_Details_Block___C29"/>
      <sheetName val="Prop_aug_of_Ex_33KVSS_E3a9"/>
      <sheetName val="Form_69"/>
      <sheetName val="SPT_vs_PHI9"/>
      <sheetName val="Executive_Summary_-Thermal9"/>
      <sheetName val="Stationwise_Thermal_&amp;_Hydel_Ge9"/>
      <sheetName val="Ag_LF9"/>
      <sheetName val="PACK_(B)10"/>
      <sheetName val="Rough_samut_sakhon10"/>
      <sheetName val="basic_rates_Samut_sakhon10"/>
      <sheetName val="Rate_Samut_sakhon10"/>
      <sheetName val="Title-Sh_10"/>
      <sheetName val="Civil_Works10"/>
      <sheetName val="Anx-A_(Gantry_structre)10"/>
      <sheetName val="Anx-B__(Eqpt_structre)10"/>
      <sheetName val="Anx-_C_(Gantry_fdn)10"/>
      <sheetName val="Anx-D_(Eqpt_fdn)10"/>
      <sheetName val="Anx-E_(Transf_fdn)10"/>
      <sheetName val="Anx-F_(Cable_Trench)10"/>
      <sheetName val="Anx-G(RCC_Road)10"/>
      <sheetName val="Anx-H_(chain_link_fence)10"/>
      <sheetName val="Anx-_I_(RCC_Sump_Tank)10"/>
      <sheetName val="Anx-J_(Retaining_wall)10"/>
      <sheetName val="Anx-K(Fire_Pump_Station)10"/>
      <sheetName val="Anx-L_(Sign_Board)10"/>
      <sheetName val="Anx-M_(LampPost&amp;RoadLightin_F10"/>
      <sheetName val="Anx-_N_(Soil_inves)_10"/>
      <sheetName val="Anx-O(Bldg_chachoengsao_SS)10"/>
      <sheetName val="Anx-P(Bldg_Samut_shakon_SS)10"/>
      <sheetName val="Anx-Q_(Busduct_Fdn)10"/>
      <sheetName val="Anx-R_(_fdn)_10"/>
      <sheetName val="Anx-S_(RC_Pipe_-water_Supply)10"/>
      <sheetName val="Anx-T_(Drain)10"/>
      <sheetName val="Anx-U(Water_tank_)10"/>
      <sheetName val="Anx-V_(Guard_House)10"/>
      <sheetName val="STN_WISE_EMR7"/>
      <sheetName val="COSTING_(import)7"/>
      <sheetName val="SchA_220kV_Line7"/>
      <sheetName val="Sch_220kV_Line_Telecom7"/>
      <sheetName val="SCH-B_LINE7"/>
      <sheetName val="SCH-B_Civil_Line7"/>
      <sheetName val="Anex-1_Con_Load7"/>
      <sheetName val="Leg_1-17"/>
      <sheetName val="Load_Details(B2)7"/>
      <sheetName val="Scheme_Area_Details_Block___C25"/>
      <sheetName val="Prop_aug_of_Ex_33KVSS_E3a5"/>
      <sheetName val="Form_65"/>
      <sheetName val="SPT_vs_PHI5"/>
      <sheetName val="Executive_Summary_-Thermal5"/>
      <sheetName val="Stationwise_Thermal_&amp;_Hydel_Ge5"/>
      <sheetName val="Ag_LF5"/>
      <sheetName val="Rate_Analysis3"/>
      <sheetName val="E_&amp;_R3"/>
      <sheetName val="INPUT_SHEET3"/>
      <sheetName val="final_abstract3"/>
      <sheetName val="Material_3"/>
      <sheetName val="Labour_&amp;_Plant3"/>
      <sheetName val="SC_Cost_FEB_033"/>
      <sheetName val="PACK_(B)12"/>
      <sheetName val="Rough_samut_sakhon12"/>
      <sheetName val="basic_rates_Samut_sakhon12"/>
      <sheetName val="Rate_Samut_sakhon12"/>
      <sheetName val="Title-Sh_12"/>
      <sheetName val="Civil_Works12"/>
      <sheetName val="Anx-A_(Gantry_structre)12"/>
      <sheetName val="Anx-B__(Eqpt_structre)12"/>
      <sheetName val="Anx-_C_(Gantry_fdn)12"/>
      <sheetName val="Anx-D_(Eqpt_fdn)12"/>
      <sheetName val="Anx-E_(Transf_fdn)12"/>
      <sheetName val="Anx-F_(Cable_Trench)12"/>
      <sheetName val="Anx-G(RCC_Road)12"/>
      <sheetName val="Anx-H_(chain_link_fence)12"/>
      <sheetName val="Anx-_I_(RCC_Sump_Tank)12"/>
      <sheetName val="Anx-J_(Retaining_wall)12"/>
      <sheetName val="Anx-K(Fire_Pump_Station)12"/>
      <sheetName val="Anx-L_(Sign_Board)12"/>
      <sheetName val="Anx-M_(LampPost&amp;RoadLightin_F12"/>
      <sheetName val="Anx-_N_(Soil_inves)_12"/>
      <sheetName val="Anx-O(Bldg_chachoengsao_SS)12"/>
      <sheetName val="Anx-P(Bldg_Samut_shakon_SS)12"/>
      <sheetName val="Anx-Q_(Busduct_Fdn)12"/>
      <sheetName val="Anx-R_(_fdn)_12"/>
      <sheetName val="Anx-S_(RC_Pipe_-water_Supply)12"/>
      <sheetName val="Anx-T_(Drain)12"/>
      <sheetName val="Anx-U(Water_tank_)12"/>
      <sheetName val="Anx-V_(Guard_House)12"/>
      <sheetName val="STN_WISE_EMR9"/>
      <sheetName val="COSTING_(import)9"/>
      <sheetName val="SchA_220kV_Line9"/>
      <sheetName val="Sch_220kV_Line_Telecom9"/>
      <sheetName val="SCH-B_LINE9"/>
      <sheetName val="SCH-B_Civil_Line9"/>
      <sheetName val="Anex-1_Con_Load9"/>
      <sheetName val="Leg_1-19"/>
      <sheetName val="Load_Details(B2)9"/>
      <sheetName val="Scheme_Area_Details_Block___C27"/>
      <sheetName val="Prop_aug_of_Ex_33KVSS_E3a7"/>
      <sheetName val="Form_67"/>
      <sheetName val="SPT_vs_PHI7"/>
      <sheetName val="Executive_Summary_-Thermal7"/>
      <sheetName val="Stationwise_Thermal_&amp;_Hydel_Ge7"/>
      <sheetName val="Ag_LF7"/>
      <sheetName val="Rate_Analysis1"/>
      <sheetName val="E_&amp;_R1"/>
      <sheetName val="INPUT_SHEET1"/>
      <sheetName val="final_abstract1"/>
      <sheetName val="Material_1"/>
      <sheetName val="Labour_&amp;_Plant1"/>
      <sheetName val="SC_Cost_FEB_031"/>
      <sheetName val="PACK_(B)11"/>
      <sheetName val="Rough_samut_sakhon11"/>
      <sheetName val="basic_rates_Samut_sakhon11"/>
      <sheetName val="Rate_Samut_sakhon11"/>
      <sheetName val="Title-Sh_11"/>
      <sheetName val="Civil_Works11"/>
      <sheetName val="Anx-A_(Gantry_structre)11"/>
      <sheetName val="Anx-B__(Eqpt_structre)11"/>
      <sheetName val="Anx-_C_(Gantry_fdn)11"/>
      <sheetName val="Anx-D_(Eqpt_fdn)11"/>
      <sheetName val="Anx-E_(Transf_fdn)11"/>
      <sheetName val="Anx-F_(Cable_Trench)11"/>
      <sheetName val="Anx-G(RCC_Road)11"/>
      <sheetName val="Anx-H_(chain_link_fence)11"/>
      <sheetName val="Anx-_I_(RCC_Sump_Tank)11"/>
      <sheetName val="Anx-J_(Retaining_wall)11"/>
      <sheetName val="Anx-K(Fire_Pump_Station)11"/>
      <sheetName val="Anx-L_(Sign_Board)11"/>
      <sheetName val="Anx-M_(LampPost&amp;RoadLightin_F11"/>
      <sheetName val="Anx-_N_(Soil_inves)_11"/>
      <sheetName val="Anx-O(Bldg_chachoengsao_SS)11"/>
      <sheetName val="Anx-P(Bldg_Samut_shakon_SS)11"/>
      <sheetName val="Anx-Q_(Busduct_Fdn)11"/>
      <sheetName val="Anx-R_(_fdn)_11"/>
      <sheetName val="Anx-S_(RC_Pipe_-water_Supply)11"/>
      <sheetName val="Anx-T_(Drain)11"/>
      <sheetName val="Anx-U(Water_tank_)11"/>
      <sheetName val="Anx-V_(Guard_House)11"/>
      <sheetName val="STN_WISE_EMR8"/>
      <sheetName val="COSTING_(import)8"/>
      <sheetName val="SchA_220kV_Line8"/>
      <sheetName val="Sch_220kV_Line_Telecom8"/>
      <sheetName val="SCH-B_LINE8"/>
      <sheetName val="SCH-B_Civil_Line8"/>
      <sheetName val="Anex-1_Con_Load8"/>
      <sheetName val="Leg_1-18"/>
      <sheetName val="Load_Details(B2)8"/>
      <sheetName val="Scheme_Area_Details_Block___C26"/>
      <sheetName val="Prop_aug_of_Ex_33KVSS_E3a6"/>
      <sheetName val="Form_66"/>
      <sheetName val="SPT_vs_PHI6"/>
      <sheetName val="Executive_Summary_-Thermal6"/>
      <sheetName val="Stationwise_Thermal_&amp;_Hydel_Ge6"/>
      <sheetName val="Ag_LF6"/>
      <sheetName val="Rate_Analysis"/>
      <sheetName val="E_&amp;_R"/>
      <sheetName val="INPUT_SHEET"/>
      <sheetName val="final_abstract"/>
      <sheetName val="Material_"/>
      <sheetName val="Labour_&amp;_Plant"/>
      <sheetName val="SC_Cost_FEB_03"/>
      <sheetName val="PACK_(B)13"/>
      <sheetName val="Rough_samut_sakhon13"/>
      <sheetName val="basic_rates_Samut_sakhon13"/>
      <sheetName val="Rate_Samut_sakhon13"/>
      <sheetName val="Title-Sh_13"/>
      <sheetName val="Civil_Works13"/>
      <sheetName val="Anx-A_(Gantry_structre)13"/>
      <sheetName val="Anx-B__(Eqpt_structre)13"/>
      <sheetName val="Anx-_C_(Gantry_fdn)13"/>
      <sheetName val="Anx-D_(Eqpt_fdn)13"/>
      <sheetName val="Anx-E_(Transf_fdn)13"/>
      <sheetName val="Anx-F_(Cable_Trench)13"/>
      <sheetName val="Anx-G(RCC_Road)13"/>
      <sheetName val="Anx-H_(chain_link_fence)13"/>
      <sheetName val="Anx-_I_(RCC_Sump_Tank)13"/>
      <sheetName val="Anx-J_(Retaining_wall)13"/>
      <sheetName val="Anx-K(Fire_Pump_Station)13"/>
      <sheetName val="Anx-L_(Sign_Board)13"/>
      <sheetName val="Anx-M_(LampPost&amp;RoadLightin_F13"/>
      <sheetName val="Anx-_N_(Soil_inves)_13"/>
      <sheetName val="Anx-O(Bldg_chachoengsao_SS)13"/>
      <sheetName val="Anx-P(Bldg_Samut_shakon_SS)13"/>
      <sheetName val="Anx-Q_(Busduct_Fdn)13"/>
      <sheetName val="Anx-R_(_fdn)_13"/>
      <sheetName val="Anx-S_(RC_Pipe_-water_Supply)13"/>
      <sheetName val="Anx-T_(Drain)13"/>
      <sheetName val="Anx-U(Water_tank_)13"/>
      <sheetName val="Anx-V_(Guard_House)13"/>
      <sheetName val="STN_WISE_EMR10"/>
      <sheetName val="COSTING_(import)10"/>
      <sheetName val="SchA_220kV_Line10"/>
      <sheetName val="Sch_220kV_Line_Telecom10"/>
      <sheetName val="SCH-B_LINE10"/>
      <sheetName val="SCH-B_Civil_Line10"/>
      <sheetName val="Anex-1_Con_Load10"/>
      <sheetName val="Leg_1-110"/>
      <sheetName val="Load_Details(B2)10"/>
      <sheetName val="Scheme_Area_Details_Block___C28"/>
      <sheetName val="Prop_aug_of_Ex_33KVSS_E3a8"/>
      <sheetName val="Form_68"/>
      <sheetName val="SPT_vs_PHI8"/>
      <sheetName val="Executive_Summary_-Thermal8"/>
      <sheetName val="Stationwise_Thermal_&amp;_Hydel_Ge8"/>
      <sheetName val="Ag_LF8"/>
      <sheetName val="Rate_Analysis2"/>
      <sheetName val="E_&amp;_R2"/>
      <sheetName val="INPUT_SHEET2"/>
      <sheetName val="final_abstract2"/>
      <sheetName val="Material_2"/>
      <sheetName val="Labour_&amp;_Plant2"/>
      <sheetName val="SC_Cost_FEB_032"/>
      <sheetName val="PACK_(B)15"/>
      <sheetName val="Rough_samut_sakhon15"/>
      <sheetName val="basic_rates_Samut_sakhon15"/>
      <sheetName val="Rate_Samut_sakhon15"/>
      <sheetName val="Title-Sh_15"/>
      <sheetName val="Civil_Works15"/>
      <sheetName val="Anx-A_(Gantry_structre)15"/>
      <sheetName val="Anx-B__(Eqpt_structre)15"/>
      <sheetName val="Anx-_C_(Gantry_fdn)15"/>
      <sheetName val="Anx-D_(Eqpt_fdn)15"/>
      <sheetName val="Anx-E_(Transf_fdn)15"/>
      <sheetName val="Anx-F_(Cable_Trench)15"/>
      <sheetName val="Anx-G(RCC_Road)15"/>
      <sheetName val="Anx-H_(chain_link_fence)15"/>
      <sheetName val="Anx-_I_(RCC_Sump_Tank)15"/>
      <sheetName val="Anx-J_(Retaining_wall)15"/>
      <sheetName val="Anx-K(Fire_Pump_Station)15"/>
      <sheetName val="Anx-L_(Sign_Board)15"/>
      <sheetName val="Anx-M_(LampPost&amp;RoadLightin_F15"/>
      <sheetName val="Anx-_N_(Soil_inves)_15"/>
      <sheetName val="Anx-O(Bldg_chachoengsao_SS)15"/>
      <sheetName val="Anx-P(Bldg_Samut_shakon_SS)15"/>
      <sheetName val="Anx-Q_(Busduct_Fdn)15"/>
      <sheetName val="Anx-R_(_fdn)_15"/>
      <sheetName val="Anx-S_(RC_Pipe_-water_Supply)15"/>
      <sheetName val="Anx-T_(Drain)15"/>
      <sheetName val="Anx-U(Water_tank_)15"/>
      <sheetName val="Anx-V_(Guard_House)15"/>
      <sheetName val="STN_WISE_EMR12"/>
      <sheetName val="COSTING_(import)12"/>
      <sheetName val="SchA_220kV_Line12"/>
      <sheetName val="Sch_220kV_Line_Telecom12"/>
      <sheetName val="SCH-B_LINE12"/>
      <sheetName val="SCH-B_Civil_Line12"/>
      <sheetName val="Anex-1_Con_Load12"/>
      <sheetName val="Leg_1-112"/>
      <sheetName val="Load_Details(B2)12"/>
      <sheetName val="Scheme_Area_Details_Block___C10"/>
      <sheetName val="Prop_aug_of_Ex_33KVSS_E3a10"/>
      <sheetName val="Form_610"/>
      <sheetName val="SPT_vs_PHI10"/>
      <sheetName val="Executive_Summary_-Thermal10"/>
      <sheetName val="Stationwise_Thermal_&amp;_Hydel_G10"/>
      <sheetName val="Ag_LF10"/>
      <sheetName val="Rate_Analysis4"/>
      <sheetName val="E_&amp;_R4"/>
      <sheetName val="INPUT_SHEET4"/>
      <sheetName val="final_abstract4"/>
      <sheetName val="Material_4"/>
      <sheetName val="Labour_&amp;_Plant4"/>
      <sheetName val="SC_Cost_FEB_034"/>
      <sheetName val="PACK_(B)16"/>
      <sheetName val="Rough_samut_sakhon16"/>
      <sheetName val="basic_rates_Samut_sakhon16"/>
      <sheetName val="Rate_Samut_sakhon16"/>
      <sheetName val="Title-Sh_16"/>
      <sheetName val="Civil_Works16"/>
      <sheetName val="Anx-A_(Gantry_structre)16"/>
      <sheetName val="Anx-B__(Eqpt_structre)16"/>
      <sheetName val="Anx-_C_(Gantry_fdn)16"/>
      <sheetName val="Anx-D_(Eqpt_fdn)16"/>
      <sheetName val="Anx-E_(Transf_fdn)16"/>
      <sheetName val="Anx-F_(Cable_Trench)16"/>
      <sheetName val="Anx-G(RCC_Road)16"/>
      <sheetName val="Anx-H_(chain_link_fence)16"/>
      <sheetName val="Anx-_I_(RCC_Sump_Tank)16"/>
      <sheetName val="Anx-J_(Retaining_wall)16"/>
      <sheetName val="Anx-K(Fire_Pump_Station)16"/>
      <sheetName val="Anx-L_(Sign_Board)16"/>
      <sheetName val="Anx-M_(LampPost&amp;RoadLightin_F16"/>
      <sheetName val="Anx-_N_(Soil_inves)_16"/>
      <sheetName val="Anx-O(Bldg_chachoengsao_SS)16"/>
      <sheetName val="Anx-P(Bldg_Samut_shakon_SS)16"/>
      <sheetName val="Anx-Q_(Busduct_Fdn)16"/>
      <sheetName val="Anx-R_(_fdn)_16"/>
      <sheetName val="Anx-S_(RC_Pipe_-water_Supply)16"/>
      <sheetName val="Anx-T_(Drain)16"/>
      <sheetName val="Anx-U(Water_tank_)16"/>
      <sheetName val="Anx-V_(Guard_House)16"/>
      <sheetName val="STN_WISE_EMR13"/>
      <sheetName val="COSTING_(import)13"/>
      <sheetName val="SchA_220kV_Line13"/>
      <sheetName val="Sch_220kV_Line_Telecom13"/>
      <sheetName val="SCH-B_LINE13"/>
      <sheetName val="SCH-B_Civil_Line13"/>
      <sheetName val="Anex-1_Con_Load13"/>
      <sheetName val="Leg_1-113"/>
      <sheetName val="Load_Details(B2)13"/>
      <sheetName val="Scheme_Area_Details_Block___C11"/>
      <sheetName val="Prop_aug_of_Ex_33KVSS_E3a11"/>
      <sheetName val="Form_611"/>
      <sheetName val="SPT_vs_PHI11"/>
      <sheetName val="Executive_Summary_-Thermal11"/>
      <sheetName val="Stationwise_Thermal_&amp;_Hydel_G11"/>
      <sheetName val="Ag_LF11"/>
      <sheetName val="Rate_Analysis5"/>
      <sheetName val="E_&amp;_R5"/>
      <sheetName val="INPUT_SHEET5"/>
      <sheetName val="final_abstract5"/>
      <sheetName val="Material_5"/>
      <sheetName val="Labour_&amp;_Plant5"/>
      <sheetName val="SC_Cost_FEB_035"/>
      <sheetName val="PACK_(B)17"/>
      <sheetName val="Rough_samut_sakhon17"/>
      <sheetName val="basic_rates_Samut_sakhon17"/>
      <sheetName val="Rate_Samut_sakhon17"/>
      <sheetName val="Title-Sh_17"/>
      <sheetName val="Civil_Works17"/>
      <sheetName val="Anx-A_(Gantry_structre)17"/>
      <sheetName val="Anx-B__(Eqpt_structre)17"/>
      <sheetName val="Anx-_C_(Gantry_fdn)17"/>
      <sheetName val="Anx-D_(Eqpt_fdn)17"/>
      <sheetName val="Anx-E_(Transf_fdn)17"/>
      <sheetName val="Anx-F_(Cable_Trench)17"/>
      <sheetName val="Anx-G(RCC_Road)17"/>
      <sheetName val="Anx-H_(chain_link_fence)17"/>
      <sheetName val="Anx-_I_(RCC_Sump_Tank)17"/>
      <sheetName val="Anx-J_(Retaining_wall)17"/>
      <sheetName val="Anx-K(Fire_Pump_Station)17"/>
      <sheetName val="Anx-L_(Sign_Board)17"/>
      <sheetName val="Anx-M_(LampPost&amp;RoadLightin_F17"/>
      <sheetName val="Anx-_N_(Soil_inves)_17"/>
      <sheetName val="Anx-O(Bldg_chachoengsao_SS)17"/>
      <sheetName val="Anx-P(Bldg_Samut_shakon_SS)17"/>
      <sheetName val="Anx-Q_(Busduct_Fdn)17"/>
      <sheetName val="Anx-R_(_fdn)_17"/>
      <sheetName val="Anx-S_(RC_Pipe_-water_Supply)17"/>
      <sheetName val="Anx-T_(Drain)17"/>
      <sheetName val="Anx-U(Water_tank_)17"/>
      <sheetName val="Anx-V_(Guard_House)17"/>
      <sheetName val="STN_WISE_EMR14"/>
      <sheetName val="COSTING_(import)14"/>
      <sheetName val="SchA_220kV_Line14"/>
      <sheetName val="Sch_220kV_Line_Telecom14"/>
      <sheetName val="SCH-B_LINE14"/>
      <sheetName val="SCH-B_Civil_Line14"/>
      <sheetName val="Anex-1_Con_Load14"/>
      <sheetName val="Leg_1-114"/>
      <sheetName val="Load_Details(B2)14"/>
      <sheetName val="Scheme_Area_Details_Block___C12"/>
      <sheetName val="Prop_aug_of_Ex_33KVSS_E3a12"/>
      <sheetName val="Form_612"/>
      <sheetName val="SPT_vs_PHI12"/>
      <sheetName val="Executive_Summary_-Thermal12"/>
      <sheetName val="Stationwise_Thermal_&amp;_Hydel_G12"/>
      <sheetName val="Ag_LF12"/>
      <sheetName val="Rate_Analysis6"/>
      <sheetName val="E_&amp;_R6"/>
      <sheetName val="INPUT_SHEET6"/>
      <sheetName val="final_abstract6"/>
      <sheetName val="Material_6"/>
      <sheetName val="Labour_&amp;_Plant6"/>
      <sheetName val="SC_Cost_FEB_036"/>
      <sheetName val="PACK_(B)19"/>
      <sheetName val="Rough_samut_sakhon19"/>
      <sheetName val="basic_rates_Samut_sakhon19"/>
      <sheetName val="Rate_Samut_sakhon19"/>
      <sheetName val="Title-Sh_19"/>
      <sheetName val="Civil_Works19"/>
      <sheetName val="Anx-A_(Gantry_structre)19"/>
      <sheetName val="Anx-B__(Eqpt_structre)19"/>
      <sheetName val="Anx-_C_(Gantry_fdn)19"/>
      <sheetName val="Anx-D_(Eqpt_fdn)19"/>
      <sheetName val="Anx-E_(Transf_fdn)19"/>
      <sheetName val="Anx-F_(Cable_Trench)19"/>
      <sheetName val="Anx-G(RCC_Road)19"/>
      <sheetName val="Anx-H_(chain_link_fence)19"/>
      <sheetName val="Anx-_I_(RCC_Sump_Tank)19"/>
      <sheetName val="Anx-J_(Retaining_wall)19"/>
      <sheetName val="Anx-K(Fire_Pump_Station)19"/>
      <sheetName val="Anx-L_(Sign_Board)19"/>
      <sheetName val="Anx-M_(LampPost&amp;RoadLightin_F19"/>
      <sheetName val="Anx-_N_(Soil_inves)_19"/>
      <sheetName val="Anx-O(Bldg_chachoengsao_SS)19"/>
      <sheetName val="Anx-P(Bldg_Samut_shakon_SS)19"/>
      <sheetName val="Anx-Q_(Busduct_Fdn)19"/>
      <sheetName val="Anx-R_(_fdn)_19"/>
      <sheetName val="Anx-S_(RC_Pipe_-water_Supply)19"/>
      <sheetName val="Anx-T_(Drain)19"/>
      <sheetName val="Anx-U(Water_tank_)19"/>
      <sheetName val="Anx-V_(Guard_House)19"/>
      <sheetName val="STN_WISE_EMR16"/>
      <sheetName val="COSTING_(import)16"/>
      <sheetName val="SchA_220kV_Line16"/>
      <sheetName val="Sch_220kV_Line_Telecom16"/>
      <sheetName val="SCH-B_LINE16"/>
      <sheetName val="SCH-B_Civil_Line16"/>
      <sheetName val="Anex-1_Con_Load16"/>
      <sheetName val="Leg_1-116"/>
      <sheetName val="Load_Details(B2)16"/>
      <sheetName val="Scheme_Area_Details_Block___C14"/>
      <sheetName val="Prop_aug_of_Ex_33KVSS_E3a14"/>
      <sheetName val="Form_614"/>
      <sheetName val="SPT_vs_PHI14"/>
      <sheetName val="Executive_Summary_-Thermal14"/>
      <sheetName val="Stationwise_Thermal_&amp;_Hydel_G14"/>
      <sheetName val="Ag_LF14"/>
      <sheetName val="Rate_Analysis8"/>
      <sheetName val="E_&amp;_R8"/>
      <sheetName val="INPUT_SHEET8"/>
      <sheetName val="final_abstract8"/>
      <sheetName val="Material_8"/>
      <sheetName val="Labour_&amp;_Plant8"/>
      <sheetName val="SC_Cost_FEB_038"/>
      <sheetName val="PACK_(B)20"/>
      <sheetName val="Rough_samut_sakhon20"/>
      <sheetName val="basic_rates_Samut_sakhon20"/>
      <sheetName val="Rate_Samut_sakhon20"/>
      <sheetName val="Title-Sh_20"/>
      <sheetName val="Civil_Works20"/>
      <sheetName val="Anx-A_(Gantry_structre)20"/>
      <sheetName val="Anx-B__(Eqpt_structre)20"/>
      <sheetName val="Anx-_C_(Gantry_fdn)20"/>
      <sheetName val="Anx-D_(Eqpt_fdn)20"/>
      <sheetName val="Anx-E_(Transf_fdn)20"/>
      <sheetName val="Anx-F_(Cable_Trench)20"/>
      <sheetName val="Anx-G(RCC_Road)20"/>
      <sheetName val="Anx-H_(chain_link_fence)20"/>
      <sheetName val="Anx-_I_(RCC_Sump_Tank)20"/>
      <sheetName val="Anx-J_(Retaining_wall)20"/>
      <sheetName val="Anx-K(Fire_Pump_Station)20"/>
      <sheetName val="Anx-L_(Sign_Board)20"/>
      <sheetName val="Anx-M_(LampPost&amp;RoadLightin_F20"/>
      <sheetName val="Anx-_N_(Soil_inves)_20"/>
      <sheetName val="Anx-O(Bldg_chachoengsao_SS)20"/>
      <sheetName val="Anx-P(Bldg_Samut_shakon_SS)20"/>
      <sheetName val="Anx-Q_(Busduct_Fdn)20"/>
      <sheetName val="Anx-R_(_fdn)_20"/>
      <sheetName val="Anx-S_(RC_Pipe_-water_Supply)20"/>
      <sheetName val="Anx-T_(Drain)20"/>
      <sheetName val="Anx-U(Water_tank_)20"/>
      <sheetName val="Anx-V_(Guard_House)20"/>
      <sheetName val="STN_WISE_EMR17"/>
      <sheetName val="COSTING_(import)17"/>
      <sheetName val="SchA_220kV_Line17"/>
      <sheetName val="Sch_220kV_Line_Telecom17"/>
      <sheetName val="SCH-B_LINE17"/>
      <sheetName val="SCH-B_Civil_Line17"/>
      <sheetName val="Anex-1_Con_Load17"/>
      <sheetName val="Leg_1-117"/>
      <sheetName val="Load_Details(B2)17"/>
      <sheetName val="Scheme_Area_Details_Block___C15"/>
      <sheetName val="Prop_aug_of_Ex_33KVSS_E3a15"/>
      <sheetName val="Form_615"/>
      <sheetName val="SPT_vs_PHI15"/>
      <sheetName val="Executive_Summary_-Thermal15"/>
      <sheetName val="Stationwise_Thermal_&amp;_Hydel_G15"/>
      <sheetName val="Ag_LF15"/>
      <sheetName val="Rate_Analysis9"/>
      <sheetName val="E_&amp;_R9"/>
      <sheetName val="INPUT_SHEET9"/>
      <sheetName val="final_abstract9"/>
      <sheetName val="Material_9"/>
      <sheetName val="Labour_&amp;_Plant9"/>
      <sheetName val="SC_Cost_FEB_039"/>
    </sheetNames>
    <sheetDataSet>
      <sheetData sheetId="0" refreshError="1"/>
      <sheetData sheetId="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sheetData sheetId="368"/>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Sheet1"/>
      <sheetName val="Coalmine"/>
      <sheetName val="Report"/>
      <sheetName val="Design"/>
      <sheetName val="ER10_Old"/>
      <sheetName val="ER3"/>
      <sheetName val="Paramètres"/>
      <sheetName val="ER11_Old"/>
      <sheetName val="Listes de Sélection"/>
      <sheetName val="EB1"/>
      <sheetName val="ER1"/>
      <sheetName val="ER2"/>
      <sheetName val="ER4_Old"/>
      <sheetName val="ER5"/>
      <sheetName val="ER6_Old"/>
      <sheetName val="ER7"/>
      <sheetName val="ER8"/>
      <sheetName val="ER9"/>
      <sheetName val="ES1"/>
      <sheetName val="ES2"/>
      <sheetName val="Anex-1 Con Load"/>
      <sheetName val="CASH-FLOW"/>
      <sheetName val="A1-Continuous"/>
      <sheetName val="lp1"/>
      <sheetName val="grid"/>
      <sheetName val="Addl.40"/>
      <sheetName val="Sheet2"/>
      <sheetName val="Costing-blk-B"/>
      <sheetName val="TBEAM"/>
      <sheetName val="Fee Rate Summary"/>
      <sheetName val="jobhist"/>
      <sheetName val="upa"/>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Base"/>
      <sheetName val="DetEst"/>
      <sheetName val="labour"/>
      <sheetName val="1"/>
      <sheetName val="Summary"/>
      <sheetName val="14"/>
      <sheetName val="STEEL STRUCTURE"/>
      <sheetName val="Detail"/>
      <sheetName val="Control"/>
      <sheetName val="Fin Sum"/>
      <sheetName val="Fill this out first..."/>
      <sheetName val="BOQ_Direct_selling cost"/>
      <sheetName val="RateAnalysis"/>
      <sheetName val="REC-EDIT"/>
      <sheetName val="Data"/>
      <sheetName val="Fichiers"/>
      <sheetName val="RevisionRound1"/>
      <sheetName val="Anex-1_Con_Load2"/>
      <sheetName val="Anex-1_Con_Load1"/>
      <sheetName val="Anex-1_Con_Load"/>
      <sheetName val="Anex-1_Con_Load3"/>
      <sheetName val="Listes_de_Sélection"/>
      <sheetName val="SHEET6"/>
      <sheetName val="BOQ"/>
      <sheetName val="SPT vs PHI"/>
      <sheetName val="Addl_40"/>
      <sheetName val="Fee_Rate_Summary"/>
      <sheetName val="Administrative_Prices"/>
      <sheetName val="11B_"/>
      <sheetName val="STEEL_STRUCTURE"/>
      <sheetName val="Fin_Sum"/>
      <sheetName val="Fill_this_out_first___"/>
      <sheetName val="BOQ_Direct_selling_cost"/>
      <sheetName val="SPT_vs_PHI"/>
      <sheetName val="CLAY"/>
      <sheetName val="A"/>
      <sheetName val="FT-05-02IsoBOM"/>
      <sheetName val="Load Details(B2)"/>
      <sheetName val="Timesheet"/>
      <sheetName val="Anex-1_Con_Load4"/>
      <sheetName val="Listes_de_Sélection1"/>
      <sheetName val="Anex-1_Con_Load5"/>
      <sheetName val="Listes_de_Sélection2"/>
      <sheetName val="Addl_401"/>
      <sheetName val="Ref_Sheet"/>
      <sheetName val="1. NI"/>
      <sheetName val="5. Opex"/>
      <sheetName val="Basis"/>
      <sheetName val="Anex-1_Con_Load6"/>
      <sheetName val="Listes_de_Sélection3"/>
      <sheetName val="Addl_402"/>
      <sheetName val="Fee_Rate_Summary1"/>
      <sheetName val="Administrative_Prices1"/>
      <sheetName val="11B_1"/>
      <sheetName val="STEEL_STRUCTURE1"/>
      <sheetName val="Fin_Sum1"/>
      <sheetName val="Fill_this_out_first___1"/>
      <sheetName val="BOQ_Direct_selling_cost1"/>
      <sheetName val="SPT_vs_PHI1"/>
      <sheetName val="Load_Details(B2)"/>
      <sheetName val="1__NI"/>
      <sheetName val="5__Opex"/>
      <sheetName val="PI(LOW LEVEL)"/>
      <sheetName val="Sheet5"/>
      <sheetName val="Cable data"/>
      <sheetName val="Table"/>
      <sheetName val="moments-table(tri)"/>
      <sheetName val="STRIP Sizing"/>
      <sheetName val="drg"/>
      <sheetName val="PRECAST lightconc-II"/>
      <sheetName val="04REL"/>
      <sheetName val="BREAKUP OF OIL"/>
      <sheetName val="CAL"/>
      <sheetName val="PMCC3"/>
      <sheetName val="Pre-Sales Form"/>
      <sheetName val="Rate Analysis"/>
      <sheetName val="SOR"/>
      <sheetName val="Sump"/>
      <sheetName val="Riser-1"/>
      <sheetName val="Qty-UG"/>
      <sheetName val="TABLES"/>
      <sheetName val="Schedule(4)"/>
      <sheetName val="Valve Cl"/>
      <sheetName val="CODE-STR"/>
      <sheetName val="FLUID_INFO"/>
      <sheetName val="1_PROGRESS_BY_LOCATION_FINAL"/>
      <sheetName val="1_PROGRESS_FINAL"/>
      <sheetName val="COMPLEXALL"/>
      <sheetName val="PACK (B)"/>
      <sheetName val="30万表三"/>
      <sheetName val="final abstract"/>
      <sheetName val="Valve_Cl"/>
      <sheetName val="PACK_(B)"/>
      <sheetName val="purpose&amp;input"/>
      <sheetName val="经评"/>
      <sheetName val="热力系统"/>
      <sheetName val="Risk"/>
      <sheetName val="precast RC element"/>
      <sheetName val="220Kv (2)"/>
      <sheetName val="石炭性状"/>
      <sheetName val="reinft"/>
      <sheetName val="LP"/>
      <sheetName val="热力"/>
      <sheetName val="chitimc"/>
      <sheetName val="MTO REV.2(ARMOR)"/>
      <sheetName val="Param�tres"/>
      <sheetName val="Listes de S�lection"/>
      <sheetName val="COLUMN"/>
      <sheetName val="Indices"/>
      <sheetName val="ABB"/>
      <sheetName val="GE"/>
      <sheetName val="#REF"/>
      <sheetName val="newsales"/>
      <sheetName val="Fee_Rate_Summary2"/>
      <sheetName val="Administrative_Prices2"/>
      <sheetName val="11B_2"/>
      <sheetName val="STEEL_STRUCTURE2"/>
      <sheetName val="Fee_Rate_Summary3"/>
      <sheetName val="Administrative_Prices3"/>
      <sheetName val="11B_3"/>
      <sheetName val="STEEL_STRUCTURE3"/>
      <sheetName val="Fee_Rate_Summary4"/>
      <sheetName val="Administrative_Prices4"/>
      <sheetName val="11B_4"/>
      <sheetName val="STEEL_STRUCTURE4"/>
      <sheetName val="PRECAST_lightconc-II"/>
      <sheetName val="Fee_Rate_Summary5"/>
      <sheetName val="Administrative_Prices5"/>
      <sheetName val="11B_5"/>
      <sheetName val="STEEL_STRUCTURE5"/>
      <sheetName val="PRECAST_lightconc-II1"/>
      <sheetName val="Fee_Rate_Summary6"/>
      <sheetName val="Administrative_Prices6"/>
      <sheetName val="11B_6"/>
      <sheetName val="STEEL_STRUCTURE6"/>
      <sheetName val="Fin_Sum2"/>
      <sheetName val="Fill_this_out_first___2"/>
      <sheetName val="BOQ_Direct_selling_cost2"/>
      <sheetName val="PRECAST_lightconc-II2"/>
      <sheetName val="FitOutConfCentre"/>
      <sheetName val="office"/>
      <sheetName val="Lab"/>
      <sheetName val="細目"/>
      <sheetName val="PA- Consutant "/>
      <sheetName val="SPILL OVER"/>
      <sheetName val="SECONDARY DESIGN"/>
      <sheetName val="Strstl"/>
      <sheetName val="220Kv"/>
      <sheetName val="unit cost"/>
      <sheetName val="TDL"/>
      <sheetName val="TD1 "/>
      <sheetName val="TD3"/>
      <sheetName val="TD6 "/>
      <sheetName val="Anex-1_Con_Load7"/>
      <sheetName val="Listes_de_Sélection4"/>
      <sheetName val="Addl_403"/>
      <sheetName val="SPT_vs_PHI2"/>
      <sheetName val="Load_Details(B2)1"/>
      <sheetName val="1__NI1"/>
      <sheetName val="5__Opex1"/>
      <sheetName val="BREAKUP_OF_OIL"/>
      <sheetName val="PI(LOW_LEVEL)"/>
      <sheetName val="Cable_data"/>
      <sheetName val="STRIP_Sizing"/>
      <sheetName val="220Kv_(2)"/>
      <sheetName val="Anex-1_Con_Load8"/>
      <sheetName val="Listes_de_Sélection5"/>
      <sheetName val="Fin_Sum3"/>
      <sheetName val="Fill_this_out_first___3"/>
      <sheetName val="BOQ_Direct_selling_cost3"/>
      <sheetName val="Addl_404"/>
      <sheetName val="SPT_vs_PHI3"/>
      <sheetName val="PI(LOW_LEVEL)1"/>
      <sheetName val="Load_Details(B2)2"/>
      <sheetName val="1__NI2"/>
      <sheetName val="5__Opex2"/>
      <sheetName val="Cable_data1"/>
      <sheetName val="STRIP_Sizing1"/>
      <sheetName val="Anex-1_Con_Load9"/>
      <sheetName val="Listes_de_Sélection6"/>
      <sheetName val="Fin_Sum4"/>
      <sheetName val="Fill_this_out_first___4"/>
      <sheetName val="BOQ_Direct_selling_cost4"/>
      <sheetName val="Addl_405"/>
      <sheetName val="SPT_vs_PHI4"/>
      <sheetName val="PI(LOW_LEVEL)2"/>
      <sheetName val="Load_Details(B2)3"/>
      <sheetName val="1__NI3"/>
      <sheetName val="5__Opex3"/>
      <sheetName val="Cable_data2"/>
      <sheetName val="STRIP_Sizing2"/>
      <sheetName val="TBAL9697 -group wise  sdpl"/>
      <sheetName val="Basic Rate"/>
      <sheetName val="INFLUENCES ON GM"/>
      <sheetName val="acevsSp (ABC)"/>
      <sheetName val="Costcal"/>
      <sheetName val="Headings"/>
      <sheetName val="??1,2??????????4??????-??"/>
      <sheetName val="INDIGINEOUS ITEMS "/>
      <sheetName val="집계표(OPTION)"/>
      <sheetName val="#REF!"/>
      <sheetName val="OPGW Quantity summary"/>
      <sheetName val="Attach-3 (QR)"/>
      <sheetName val="SPARE MYSORE"/>
      <sheetName val="Anex-1_Con_Load20"/>
      <sheetName val="Listes_de_Sélection17"/>
      <sheetName val="Addl_4016"/>
      <sheetName val="Fee_Rate_Summary15"/>
      <sheetName val="Administrative_Prices15"/>
      <sheetName val="11B_15"/>
      <sheetName val="STEEL_STRUCTURE15"/>
      <sheetName val="Fin_Sum15"/>
      <sheetName val="Fill_this_out_first___15"/>
      <sheetName val="BOQ_Direct_selling_cost15"/>
      <sheetName val="SPT_vs_PHI15"/>
      <sheetName val="Load_Details(B2)14"/>
      <sheetName val="1__NI14"/>
      <sheetName val="5__Opex14"/>
      <sheetName val="PI(LOW_LEVEL)13"/>
      <sheetName val="Cable_data13"/>
      <sheetName val="STRIP_Sizing13"/>
      <sheetName val="PRECAST_lightconc-II13"/>
      <sheetName val="BREAKUP_OF_OIL13"/>
      <sheetName val="unit_cost13"/>
      <sheetName val="TD1_13"/>
      <sheetName val="TD6_13"/>
      <sheetName val="Valve_Cl14"/>
      <sheetName val="PACK_(B)14"/>
      <sheetName val="final_abstract13"/>
      <sheetName val="precast_RC_element13"/>
      <sheetName val="220Kv_(2)13"/>
      <sheetName val="MTO_REV_2(ARMOR)13"/>
      <sheetName val="TBAL9697_-group_wise__sdpl13"/>
      <sheetName val="Pre-Sales_Form13"/>
      <sheetName val="Rate_Analysis13"/>
      <sheetName val="Listes_de_S�lection7"/>
      <sheetName val="PA-_Consutant_7"/>
      <sheetName val="SPILL_OVER7"/>
      <sheetName val="SECONDARY_DESIGN7"/>
      <sheetName val="unit_cost"/>
      <sheetName val="TD1_"/>
      <sheetName val="TD6_"/>
      <sheetName val="Valve_Cl1"/>
      <sheetName val="PACK_(B)1"/>
      <sheetName val="final_abstract"/>
      <sheetName val="precast_RC_element"/>
      <sheetName val="MTO_REV_2(ARMOR)"/>
      <sheetName val="TBAL9697_-group_wise__sdpl"/>
      <sheetName val="Pre-Sales_Form"/>
      <sheetName val="Rate_Analysis"/>
      <sheetName val="BREAKUP_OF_OIL1"/>
      <sheetName val="unit_cost1"/>
      <sheetName val="TD1_1"/>
      <sheetName val="TD6_1"/>
      <sheetName val="Valve_Cl2"/>
      <sheetName val="PACK_(B)2"/>
      <sheetName val="final_abstract1"/>
      <sheetName val="precast_RC_element1"/>
      <sheetName val="220Kv_(2)1"/>
      <sheetName val="MTO_REV_2(ARMOR)1"/>
      <sheetName val="TBAL9697_-group_wise__sdpl1"/>
      <sheetName val="Pre-Sales_Form1"/>
      <sheetName val="Rate_Analysis1"/>
      <sheetName val="BREAKUP_OF_OIL2"/>
      <sheetName val="unit_cost2"/>
      <sheetName val="TD1_2"/>
      <sheetName val="TD6_2"/>
      <sheetName val="Valve_Cl3"/>
      <sheetName val="PACK_(B)3"/>
      <sheetName val="final_abstract2"/>
      <sheetName val="precast_RC_element2"/>
      <sheetName val="220Kv_(2)2"/>
      <sheetName val="MTO_REV_2(ARMOR)2"/>
      <sheetName val="TBAL9697_-group_wise__sdpl2"/>
      <sheetName val="Pre-Sales_Form2"/>
      <sheetName val="Rate_Analysis2"/>
      <sheetName val="Anex-1_Con_Load10"/>
      <sheetName val="Listes_de_Sélection7"/>
      <sheetName val="Addl_406"/>
      <sheetName val="Fin_Sum5"/>
      <sheetName val="Fill_this_out_first___5"/>
      <sheetName val="BOQ_Direct_selling_cost5"/>
      <sheetName val="SPT_vs_PHI5"/>
      <sheetName val="Load_Details(B2)4"/>
      <sheetName val="1__NI4"/>
      <sheetName val="5__Opex4"/>
      <sheetName val="PI(LOW_LEVEL)3"/>
      <sheetName val="Cable_data3"/>
      <sheetName val="STRIP_Sizing3"/>
      <sheetName val="PRECAST_lightconc-II3"/>
      <sheetName val="BREAKUP_OF_OIL3"/>
      <sheetName val="unit_cost3"/>
      <sheetName val="TD1_3"/>
      <sheetName val="TD6_3"/>
      <sheetName val="Valve_Cl4"/>
      <sheetName val="PACK_(B)4"/>
      <sheetName val="final_abstract3"/>
      <sheetName val="precast_RC_element3"/>
      <sheetName val="220Kv_(2)3"/>
      <sheetName val="MTO_REV_2(ARMOR)3"/>
      <sheetName val="TBAL9697_-group_wise__sdpl3"/>
      <sheetName val="Pre-Sales_Form3"/>
      <sheetName val="Rate_Analysis3"/>
      <sheetName val="Anex-1_Con_Load11"/>
      <sheetName val="Listes_de_Sélection8"/>
      <sheetName val="Addl_407"/>
      <sheetName val="Fin_Sum6"/>
      <sheetName val="Fill_this_out_first___6"/>
      <sheetName val="BOQ_Direct_selling_cost6"/>
      <sheetName val="SPT_vs_PHI6"/>
      <sheetName val="Load_Details(B2)5"/>
      <sheetName val="1__NI5"/>
      <sheetName val="5__Opex5"/>
      <sheetName val="PI(LOW_LEVEL)4"/>
      <sheetName val="Cable_data4"/>
      <sheetName val="STRIP_Sizing4"/>
      <sheetName val="PRECAST_lightconc-II4"/>
      <sheetName val="BREAKUP_OF_OIL4"/>
      <sheetName val="unit_cost4"/>
      <sheetName val="TD1_4"/>
      <sheetName val="TD6_4"/>
      <sheetName val="Valve_Cl5"/>
      <sheetName val="PACK_(B)5"/>
      <sheetName val="final_abstract4"/>
      <sheetName val="precast_RC_element4"/>
      <sheetName val="220Kv_(2)4"/>
      <sheetName val="MTO_REV_2(ARMOR)4"/>
      <sheetName val="TBAL9697_-group_wise__sdpl4"/>
      <sheetName val="Pre-Sales_Form4"/>
      <sheetName val="Rate_Analysis4"/>
      <sheetName val="Anex-1_Con_Load16"/>
      <sheetName val="Listes_de_Sélection13"/>
      <sheetName val="Addl_4012"/>
      <sheetName val="Fee_Rate_Summary11"/>
      <sheetName val="Administrative_Prices11"/>
      <sheetName val="11B_11"/>
      <sheetName val="STEEL_STRUCTURE11"/>
      <sheetName val="Fin_Sum11"/>
      <sheetName val="Fill_this_out_first___11"/>
      <sheetName val="BOQ_Direct_selling_cost11"/>
      <sheetName val="SPT_vs_PHI11"/>
      <sheetName val="Load_Details(B2)10"/>
      <sheetName val="1__NI10"/>
      <sheetName val="5__Opex10"/>
      <sheetName val="PI(LOW_LEVEL)9"/>
      <sheetName val="Cable_data9"/>
      <sheetName val="STRIP_Sizing9"/>
      <sheetName val="PRECAST_lightconc-II9"/>
      <sheetName val="BREAKUP_OF_OIL9"/>
      <sheetName val="Valve_Cl10"/>
      <sheetName val="PACK_(B)10"/>
      <sheetName val="final_abstract9"/>
      <sheetName val="precast_RC_element9"/>
      <sheetName val="220Kv_(2)9"/>
      <sheetName val="MTO_REV_2(ARMOR)9"/>
      <sheetName val="Pre-Sales_Form9"/>
      <sheetName val="Rate_Analysis9"/>
      <sheetName val="unit_cost9"/>
      <sheetName val="TD1_9"/>
      <sheetName val="TD6_9"/>
      <sheetName val="TBAL9697_-group_wise__sdpl9"/>
      <sheetName val="Anex-1_Con_Load12"/>
      <sheetName val="Listes_de_Sélection9"/>
      <sheetName val="Addl_408"/>
      <sheetName val="Fee_Rate_Summary7"/>
      <sheetName val="Administrative_Prices7"/>
      <sheetName val="11B_7"/>
      <sheetName val="STEEL_STRUCTURE7"/>
      <sheetName val="Fin_Sum7"/>
      <sheetName val="Fill_this_out_first___7"/>
      <sheetName val="BOQ_Direct_selling_cost7"/>
      <sheetName val="SPT_vs_PHI7"/>
      <sheetName val="Load_Details(B2)6"/>
      <sheetName val="1__NI6"/>
      <sheetName val="5__Opex6"/>
      <sheetName val="PI(LOW_LEVEL)5"/>
      <sheetName val="Cable_data5"/>
      <sheetName val="STRIP_Sizing5"/>
      <sheetName val="PRECAST_lightconc-II5"/>
      <sheetName val="BREAKUP_OF_OIL5"/>
      <sheetName val="unit_cost5"/>
      <sheetName val="TD1_5"/>
      <sheetName val="TD6_5"/>
      <sheetName val="Valve_Cl6"/>
      <sheetName val="PACK_(B)6"/>
      <sheetName val="final_abstract5"/>
      <sheetName val="precast_RC_element5"/>
      <sheetName val="220Kv_(2)5"/>
      <sheetName val="MTO_REV_2(ARMOR)5"/>
      <sheetName val="TBAL9697_-group_wise__sdpl5"/>
      <sheetName val="Pre-Sales_Form5"/>
      <sheetName val="Rate_Analysis5"/>
      <sheetName val="Listes_de_S�lection3"/>
      <sheetName val="PA-_Consutant_3"/>
      <sheetName val="SPILL_OVER3"/>
      <sheetName val="SECONDARY_DESIGN3"/>
      <sheetName val="Anex-1_Con_Load14"/>
      <sheetName val="Listes_de_Sélection11"/>
      <sheetName val="Addl_4010"/>
      <sheetName val="Fee_Rate_Summary9"/>
      <sheetName val="Administrative_Prices9"/>
      <sheetName val="11B_9"/>
      <sheetName val="STEEL_STRUCTURE9"/>
      <sheetName val="Fin_Sum9"/>
      <sheetName val="Fill_this_out_first___9"/>
      <sheetName val="BOQ_Direct_selling_cost9"/>
      <sheetName val="SPT_vs_PHI9"/>
      <sheetName val="Load_Details(B2)8"/>
      <sheetName val="1__NI8"/>
      <sheetName val="5__Opex8"/>
      <sheetName val="PI(LOW_LEVEL)7"/>
      <sheetName val="Cable_data7"/>
      <sheetName val="STRIP_Sizing7"/>
      <sheetName val="PRECAST_lightconc-II7"/>
      <sheetName val="BREAKUP_OF_OIL7"/>
      <sheetName val="unit_cost7"/>
      <sheetName val="TD1_7"/>
      <sheetName val="TD6_7"/>
      <sheetName val="Valve_Cl8"/>
      <sheetName val="PACK_(B)8"/>
      <sheetName val="final_abstract7"/>
      <sheetName val="precast_RC_element7"/>
      <sheetName val="220Kv_(2)7"/>
      <sheetName val="MTO_REV_2(ARMOR)7"/>
      <sheetName val="TBAL9697_-group_wise__sdpl7"/>
      <sheetName val="Pre-Sales_Form7"/>
      <sheetName val="Rate_Analysis7"/>
      <sheetName val="Listes_de_S�lection1"/>
      <sheetName val="PA-_Consutant_1"/>
      <sheetName val="SPILL_OVER1"/>
      <sheetName val="SECONDARY_DESIGN1"/>
      <sheetName val="Anex-1_Con_Load13"/>
      <sheetName val="Listes_de_Sélection10"/>
      <sheetName val="Addl_409"/>
      <sheetName val="Fee_Rate_Summary8"/>
      <sheetName val="Administrative_Prices8"/>
      <sheetName val="11B_8"/>
      <sheetName val="STEEL_STRUCTURE8"/>
      <sheetName val="Fin_Sum8"/>
      <sheetName val="Fill_this_out_first___8"/>
      <sheetName val="BOQ_Direct_selling_cost8"/>
      <sheetName val="SPT_vs_PHI8"/>
      <sheetName val="Load_Details(B2)7"/>
      <sheetName val="1__NI7"/>
      <sheetName val="5__Opex7"/>
      <sheetName val="PI(LOW_LEVEL)6"/>
      <sheetName val="Cable_data6"/>
      <sheetName val="STRIP_Sizing6"/>
      <sheetName val="PRECAST_lightconc-II6"/>
      <sheetName val="BREAKUP_OF_OIL6"/>
      <sheetName val="Valve_Cl7"/>
      <sheetName val="PACK_(B)7"/>
      <sheetName val="final_abstract6"/>
      <sheetName val="precast_RC_element6"/>
      <sheetName val="220Kv_(2)6"/>
      <sheetName val="MTO_REV_2(ARMOR)6"/>
      <sheetName val="Pre-Sales_Form6"/>
      <sheetName val="Rate_Analysis6"/>
      <sheetName val="unit_cost6"/>
      <sheetName val="TD1_6"/>
      <sheetName val="TD6_6"/>
      <sheetName val="TBAL9697_-group_wise__sdpl6"/>
      <sheetName val="Listes_de_S�lection"/>
      <sheetName val="PA-_Consutant_"/>
      <sheetName val="SPILL_OVER"/>
      <sheetName val="SECONDARY_DESIGN"/>
      <sheetName val="Anex-1_Con_Load15"/>
      <sheetName val="Listes_de_Sélection12"/>
      <sheetName val="Addl_4011"/>
      <sheetName val="Fee_Rate_Summary10"/>
      <sheetName val="Administrative_Prices10"/>
      <sheetName val="11B_10"/>
      <sheetName val="STEEL_STRUCTURE10"/>
      <sheetName val="Fin_Sum10"/>
      <sheetName val="Fill_this_out_first___10"/>
      <sheetName val="BOQ_Direct_selling_cost10"/>
      <sheetName val="SPT_vs_PHI10"/>
      <sheetName val="Load_Details(B2)9"/>
      <sheetName val="1__NI9"/>
      <sheetName val="5__Opex9"/>
      <sheetName val="PI(LOW_LEVEL)8"/>
      <sheetName val="Cable_data8"/>
      <sheetName val="STRIP_Sizing8"/>
      <sheetName val="PRECAST_lightconc-II8"/>
      <sheetName val="BREAKUP_OF_OIL8"/>
      <sheetName val="Valve_Cl9"/>
      <sheetName val="PACK_(B)9"/>
      <sheetName val="final_abstract8"/>
      <sheetName val="precast_RC_element8"/>
      <sheetName val="220Kv_(2)8"/>
      <sheetName val="MTO_REV_2(ARMOR)8"/>
      <sheetName val="Pre-Sales_Form8"/>
      <sheetName val="Rate_Analysis8"/>
      <sheetName val="unit_cost8"/>
      <sheetName val="TD1_8"/>
      <sheetName val="TD6_8"/>
      <sheetName val="TBAL9697_-group_wise__sdpl8"/>
      <sheetName val="Listes_de_S�lection2"/>
      <sheetName val="PA-_Consutant_2"/>
      <sheetName val="SPILL_OVER2"/>
      <sheetName val="SECONDARY_DESIGN2"/>
      <sheetName val="Anex-1_Con_Load17"/>
      <sheetName val="Listes_de_Sélection14"/>
      <sheetName val="Addl_4013"/>
      <sheetName val="Fee_Rate_Summary12"/>
      <sheetName val="Administrative_Prices12"/>
      <sheetName val="11B_12"/>
      <sheetName val="STEEL_STRUCTURE12"/>
      <sheetName val="Fin_Sum12"/>
      <sheetName val="Fill_this_out_first___12"/>
      <sheetName val="BOQ_Direct_selling_cost12"/>
      <sheetName val="SPT_vs_PHI12"/>
      <sheetName val="Load_Details(B2)11"/>
      <sheetName val="1__NI11"/>
      <sheetName val="5__Opex11"/>
      <sheetName val="PI(LOW_LEVEL)10"/>
      <sheetName val="Cable_data10"/>
      <sheetName val="STRIP_Sizing10"/>
      <sheetName val="PRECAST_lightconc-II10"/>
      <sheetName val="BREAKUP_OF_OIL10"/>
      <sheetName val="unit_cost10"/>
      <sheetName val="TD1_10"/>
      <sheetName val="TD6_10"/>
      <sheetName val="Valve_Cl11"/>
      <sheetName val="PACK_(B)11"/>
      <sheetName val="final_abstract10"/>
      <sheetName val="precast_RC_element10"/>
      <sheetName val="220Kv_(2)10"/>
      <sheetName val="MTO_REV_2(ARMOR)10"/>
      <sheetName val="TBAL9697_-group_wise__sdpl10"/>
      <sheetName val="Pre-Sales_Form10"/>
      <sheetName val="Rate_Analysis10"/>
      <sheetName val="Listes_de_S�lection4"/>
      <sheetName val="PA-_Consutant_4"/>
      <sheetName val="SPILL_OVER4"/>
      <sheetName val="SECONDARY_DESIGN4"/>
      <sheetName val="Anex-1_Con_Load18"/>
      <sheetName val="Listes_de_Sélection15"/>
      <sheetName val="Addl_4014"/>
      <sheetName val="Fee_Rate_Summary13"/>
      <sheetName val="Administrative_Prices13"/>
      <sheetName val="11B_13"/>
      <sheetName val="STEEL_STRUCTURE13"/>
      <sheetName val="Fin_Sum13"/>
      <sheetName val="Fill_this_out_first___13"/>
      <sheetName val="BOQ_Direct_selling_cost13"/>
      <sheetName val="SPT_vs_PHI13"/>
      <sheetName val="Load_Details(B2)12"/>
      <sheetName val="1__NI12"/>
      <sheetName val="5__Opex12"/>
      <sheetName val="PI(LOW_LEVEL)11"/>
      <sheetName val="Cable_data11"/>
      <sheetName val="STRIP_Sizing11"/>
      <sheetName val="PRECAST_lightconc-II11"/>
      <sheetName val="BREAKUP_OF_OIL11"/>
      <sheetName val="Valve_Cl12"/>
      <sheetName val="PACK_(B)12"/>
      <sheetName val="final_abstract11"/>
      <sheetName val="precast_RC_element11"/>
      <sheetName val="220Kv_(2)11"/>
      <sheetName val="MTO_REV_2(ARMOR)11"/>
      <sheetName val="Pre-Sales_Form11"/>
      <sheetName val="Rate_Analysis11"/>
      <sheetName val="unit_cost11"/>
      <sheetName val="TD1_11"/>
      <sheetName val="TD6_11"/>
      <sheetName val="TBAL9697_-group_wise__sdpl11"/>
      <sheetName val="Listes_de_S�lection5"/>
      <sheetName val="PA-_Consutant_5"/>
      <sheetName val="SPILL_OVER5"/>
      <sheetName val="SECONDARY_DESIGN5"/>
      <sheetName val="Anex-1_Con_Load19"/>
      <sheetName val="Listes_de_Sélection16"/>
      <sheetName val="Addl_4015"/>
      <sheetName val="Fee_Rate_Summary14"/>
      <sheetName val="Administrative_Prices14"/>
      <sheetName val="11B_14"/>
      <sheetName val="STEEL_STRUCTURE14"/>
      <sheetName val="Fin_Sum14"/>
      <sheetName val="Fill_this_out_first___14"/>
      <sheetName val="BOQ_Direct_selling_cost14"/>
      <sheetName val="SPT_vs_PHI14"/>
      <sheetName val="Load_Details(B2)13"/>
      <sheetName val="1__NI13"/>
      <sheetName val="5__Opex13"/>
      <sheetName val="PI(LOW_LEVEL)12"/>
      <sheetName val="Cable_data12"/>
      <sheetName val="STRIP_Sizing12"/>
      <sheetName val="PRECAST_lightconc-II12"/>
      <sheetName val="BREAKUP_OF_OIL12"/>
      <sheetName val="unit_cost12"/>
      <sheetName val="TD1_12"/>
      <sheetName val="TD6_12"/>
      <sheetName val="Valve_Cl13"/>
      <sheetName val="PACK_(B)13"/>
      <sheetName val="final_abstract12"/>
      <sheetName val="precast_RC_element12"/>
      <sheetName val="220Kv_(2)12"/>
      <sheetName val="MTO_REV_2(ARMOR)12"/>
      <sheetName val="TBAL9697_-group_wise__sdpl12"/>
      <sheetName val="Pre-Sales_Form12"/>
      <sheetName val="Rate_Analysis12"/>
      <sheetName val="Listes_de_S�lection6"/>
      <sheetName val="PA-_Consutant_6"/>
      <sheetName val="SPILL_OVER6"/>
      <sheetName val="SECONDARY_DESIGN6"/>
      <sheetName val="Anex-1_Con_Load21"/>
      <sheetName val="Listes_de_Sélection18"/>
      <sheetName val="Addl_4017"/>
      <sheetName val="Fee_Rate_Summary16"/>
      <sheetName val="Administrative_Prices16"/>
      <sheetName val="11B_16"/>
      <sheetName val="STEEL_STRUCTURE16"/>
      <sheetName val="Fin_Sum16"/>
      <sheetName val="Fill_this_out_first___16"/>
      <sheetName val="BOQ_Direct_selling_cost16"/>
      <sheetName val="SPT_vs_PHI16"/>
      <sheetName val="Load_Details(B2)15"/>
      <sheetName val="1__NI15"/>
      <sheetName val="5__Opex15"/>
      <sheetName val="PI(LOW_LEVEL)14"/>
      <sheetName val="Cable_data14"/>
      <sheetName val="STRIP_Sizing14"/>
      <sheetName val="PRECAST_lightconc-II14"/>
      <sheetName val="BREAKUP_OF_OIL14"/>
      <sheetName val="unit_cost14"/>
      <sheetName val="TD1_14"/>
      <sheetName val="TD6_14"/>
      <sheetName val="Valve_Cl15"/>
      <sheetName val="PACK_(B)15"/>
      <sheetName val="final_abstract14"/>
      <sheetName val="precast_RC_element14"/>
      <sheetName val="220Kv_(2)14"/>
      <sheetName val="MTO_REV_2(ARMOR)14"/>
      <sheetName val="TBAL9697_-group_wise__sdpl14"/>
      <sheetName val="Pre-Sales_Form14"/>
      <sheetName val="Rate_Analysis14"/>
      <sheetName val="Listes_de_S�lection8"/>
      <sheetName val="PA-_Consutant_8"/>
      <sheetName val="SPILL_OVER8"/>
      <sheetName val="SECONDARY_DESIGN8"/>
      <sheetName val="Anex-1_Con_Load22"/>
      <sheetName val="Listes_de_Sélection19"/>
      <sheetName val="Addl_4018"/>
      <sheetName val="Fee_Rate_Summary17"/>
      <sheetName val="Administrative_Prices17"/>
      <sheetName val="11B_17"/>
      <sheetName val="STEEL_STRUCTURE17"/>
      <sheetName val="Fin_Sum17"/>
      <sheetName val="Fill_this_out_first___17"/>
      <sheetName val="BOQ_Direct_selling_cost17"/>
      <sheetName val="SPT_vs_PHI17"/>
      <sheetName val="Load_Details(B2)16"/>
      <sheetName val="1__NI16"/>
      <sheetName val="5__Opex16"/>
      <sheetName val="PI(LOW_LEVEL)15"/>
      <sheetName val="Cable_data15"/>
      <sheetName val="STRIP_Sizing15"/>
      <sheetName val="PRECAST_lightconc-II15"/>
      <sheetName val="BREAKUP_OF_OIL15"/>
      <sheetName val="unit_cost15"/>
      <sheetName val="TD1_15"/>
      <sheetName val="TD6_15"/>
      <sheetName val="Valve_Cl16"/>
      <sheetName val="PACK_(B)16"/>
      <sheetName val="final_abstract15"/>
      <sheetName val="precast_RC_element15"/>
      <sheetName val="220Kv_(2)15"/>
      <sheetName val="MTO_REV_2(ARMOR)15"/>
      <sheetName val="TBAL9697_-group_wise__sdpl15"/>
      <sheetName val="Pre-Sales_Form15"/>
      <sheetName val="Rate_Analysis15"/>
      <sheetName val="Listes_de_S�lection9"/>
      <sheetName val="PA-_Consutant_9"/>
      <sheetName val="SPILL_OVER9"/>
      <sheetName val="SECONDARY_DESIGN9"/>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refreshError="1"/>
      <sheetData sheetId="93" refreshError="1"/>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DSLP"/>
      <sheetName val="Coalmine"/>
      <sheetName val="FORM7"/>
      <sheetName val="A1-Continuous"/>
      <sheetName val="PACK (B)"/>
      <sheetName val="grid"/>
      <sheetName val="Timesheet"/>
      <sheetName val="Sheet1"/>
      <sheetName val="Report"/>
      <sheetName val="Scheme Area Details_Block__ C2"/>
      <sheetName val="ANNEXURE-A"/>
      <sheetName val="TBEAM"/>
      <sheetName val="Costing-blk-B"/>
      <sheetName val="BLK2"/>
      <sheetName val="BLK3"/>
      <sheetName val="E &amp; R"/>
      <sheetName val="radar"/>
      <sheetName val="UG"/>
      <sheetName val="#REF"/>
      <sheetName val="Analysis"/>
      <sheetName val="TABLES"/>
      <sheetName val="COLUMN"/>
      <sheetName val="PACK_(B)"/>
      <sheetName val="PACK_(B)1"/>
      <sheetName val="Scheme_Area_Details_Block___C2"/>
      <sheetName val="E_&amp;_R"/>
      <sheetName val="STRIP Sizing"/>
      <sheetName val="CASH-FLOW"/>
      <sheetName val="GWC"/>
      <sheetName val="NWC"/>
      <sheetName val=""/>
      <sheetName val="REC-037A-Schedules"/>
      <sheetName val="CAL"/>
      <sheetName val="data"/>
      <sheetName val="Scheme_Area_Details_Block___C21"/>
      <sheetName val="SPARE MYSORE"/>
      <sheetName val="doq-1 DOQ Culvert"/>
      <sheetName val="doq-1 Aoq Culvert"/>
      <sheetName val="SPT vs PHI"/>
      <sheetName val="02"/>
      <sheetName val="drg"/>
      <sheetName val="SC Cost FEB 03"/>
      <sheetName val="starter"/>
      <sheetName val="Design"/>
      <sheetName val="PACK_(B)2"/>
      <sheetName val="Scheme_Area_Details_Block___C22"/>
      <sheetName val="E_&amp;_R1"/>
      <sheetName val="SPT_vs_PHI"/>
      <sheetName val="STRIP_Sizing"/>
      <sheetName val="SPARE_MYSORE"/>
      <sheetName val="btb"/>
      <sheetName val="cf"/>
      <sheetName val="DETAILED  BOQ"/>
      <sheetName val="orders"/>
      <sheetName val="OPGW Quantity summary"/>
      <sheetName val="220Kv"/>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refreshError="1"/>
      <sheetData sheetId="43" refreshError="1"/>
      <sheetData sheetId="44" refreshError="1"/>
      <sheetData sheetId="45" refreshError="1"/>
      <sheetData sheetId="46"/>
      <sheetData sheetId="47" refreshError="1"/>
      <sheetData sheetId="48" refreshError="1"/>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Input"/>
      <sheetName val="No. of cells"/>
      <sheetName val="Load Summary"/>
      <sheetName val="AH cal"/>
      <sheetName val="A1-Continuous"/>
      <sheetName val="A2-Momentary"/>
      <sheetName val="A3-Emergency"/>
      <sheetName val="K factor"/>
      <sheetName val="Sheet1"/>
      <sheetName val="A1_Continuous"/>
      <sheetName val="Coalmine"/>
      <sheetName val="PACK (B)"/>
      <sheetName val="TopSheet"/>
      <sheetName val="Report"/>
      <sheetName val="grid"/>
      <sheetName val="Code"/>
      <sheetName val="Executive Summary -Thermal"/>
      <sheetName val="Stationwise Thermal &amp; Hydel Gen"/>
      <sheetName val="TWELVE"/>
      <sheetName val="CASH-FLOW"/>
      <sheetName val="ANNEXURE-A"/>
      <sheetName val="Assumptions"/>
      <sheetName val="No__of_cells"/>
      <sheetName val="Load_Summary"/>
      <sheetName val="AH_cal"/>
      <sheetName val="K_factor"/>
      <sheetName val="PACK_(B)"/>
      <sheetName val="Executive_Summary_-Thermal"/>
      <sheetName val="Stationwise_Thermal_&amp;_Hydel_Gen"/>
      <sheetName val="No__of_cells2"/>
      <sheetName val="Load_Summary2"/>
      <sheetName val="AH_cal2"/>
      <sheetName val="K_factor2"/>
      <sheetName val="No__of_cells1"/>
      <sheetName val="Load_Summary1"/>
      <sheetName val="AH_cal1"/>
      <sheetName val="K_factor1"/>
      <sheetName val="No__of_cells3"/>
      <sheetName val="Load_Summary3"/>
      <sheetName val="AH_cal3"/>
      <sheetName val="K_factor3"/>
      <sheetName val="PACK_(B)1"/>
      <sheetName val="Executive_Summary_-Thermal1"/>
      <sheetName val="Stationwise_Thermal_&amp;_Hydel_Ge1"/>
      <sheetName val="PROCTOR"/>
      <sheetName val="Anex-1 Con Load"/>
      <sheetName val="BOQ"/>
      <sheetName val="Raw Data"/>
      <sheetName val="BLK2"/>
      <sheetName val="BLK3"/>
      <sheetName val="E &amp; R"/>
      <sheetName val="radar"/>
      <sheetName val="UG"/>
      <sheetName val="No__of_cells4"/>
      <sheetName val="Load_Summary4"/>
      <sheetName val="AH_cal4"/>
      <sheetName val="K_factor4"/>
      <sheetName val="Tow Sch"/>
      <sheetName val="Tow_S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
      <sheetName val="ARMD CU XLPE"/>
      <sheetName val="Cond data"/>
      <sheetName val="Sheet1"/>
      <sheetName val="Design"/>
      <sheetName val="A1-Continuous"/>
      <sheetName val="Coalmine"/>
      <sheetName val="3060-LV Cable sizing"/>
      <sheetName val="SPT vs PHI"/>
      <sheetName val="220Kv (2)"/>
      <sheetName val="220Kv"/>
      <sheetName val="COLUMN"/>
      <sheetName val="Scheme Area Details_Block__ C2"/>
      <sheetName val="Pricing "/>
      <sheetName val="data"/>
      <sheetName val="PACK (B)"/>
      <sheetName val="pricing"/>
      <sheetName val="sof"/>
      <sheetName val="M-Book for Conc"/>
      <sheetName val="M-Book for FW"/>
      <sheetName val="final abstract"/>
      <sheetName val="SP Break Up"/>
      <sheetName val="office"/>
      <sheetName val="Lab"/>
      <sheetName val="Material&amp;equipment"/>
      <sheetName val="Debits as on 12.04.08"/>
      <sheetName val="Report"/>
      <sheetName val="Code"/>
      <sheetName val="BHANDUP"/>
      <sheetName val="ARMD_CU_XLPE2"/>
      <sheetName val="Cond_data2"/>
      <sheetName val="SPT_vs_PHI2"/>
      <sheetName val="ARMD_CU_XLPE1"/>
      <sheetName val="Cond_data1"/>
      <sheetName val="SPT_vs_PHI1"/>
      <sheetName val="ARMD_CU_XLPE"/>
      <sheetName val="Cond_data"/>
      <sheetName val="SPT_vs_PHI"/>
      <sheetName val="ARMD_CU_XLPE3"/>
      <sheetName val="Cond_data3"/>
      <sheetName val="SPT_vs_PHI3"/>
      <sheetName val="3060-LV_Cable_sizing"/>
      <sheetName val="220Kv_(2)"/>
      <sheetName val="Scheme_Area_Details_Block___C2"/>
      <sheetName val="Pricing_"/>
      <sheetName val="PACK_(B)"/>
      <sheetName val="Protection (M-PRO20)"/>
      <sheetName val="Engine"/>
      <sheetName val="ARMD_CU_XLPE4"/>
      <sheetName val="Cond_data4"/>
      <sheetName val="3060-LV_Cable_sizing1"/>
      <sheetName val="SPT_vs_PHI4"/>
      <sheetName val="220Kv_(2)1"/>
      <sheetName val="Pricing_1"/>
      <sheetName val="Scheme_Area_Details_Block___C21"/>
      <sheetName val="PACK_(B)1"/>
      <sheetName val="M-Book_for_Conc"/>
      <sheetName val="M-Book_for_FW"/>
      <sheetName val="final_abstract"/>
      <sheetName val="SP_Break_Up"/>
      <sheetName val="Debits_as_on_12_04_08"/>
      <sheetName val="Protection_(M-PRO20)"/>
      <sheetName val="TABLES"/>
      <sheetName val="gen"/>
      <sheetName val="CASH-FLOW"/>
      <sheetName val="Protection_(M-PRO20)1"/>
      <sheetName val="BOQ"/>
      <sheetName val="DSLP"/>
      <sheetName val="04REL"/>
      <sheetName val="Basis"/>
      <sheetName val="col-reinft1"/>
      <sheetName val="Sheet3 (2)"/>
      <sheetName val="1"/>
      <sheetName val="trafo-size"/>
      <sheetName val="ARMD_CU_XLPE5"/>
      <sheetName val="Cond_data5"/>
      <sheetName val="SPT_vs_PHI5"/>
      <sheetName val="220Kv_(2)2"/>
      <sheetName val="3060-LV_Cable_sizing2"/>
      <sheetName val="Scheme_Area_Details_Block___C22"/>
      <sheetName val="Pricing_2"/>
      <sheetName val="PACK_(B)2"/>
      <sheetName val="M-Book_for_Conc1"/>
      <sheetName val="M-Book_for_FW1"/>
      <sheetName val="final_abstract1"/>
      <sheetName val="SP_Break_Up1"/>
      <sheetName val="Debits_as_on_12_04_081"/>
      <sheetName val="Protection_(M-PRO20)2"/>
      <sheetName val="33628-Rev. A"/>
      <sheetName val="Tow Sch"/>
      <sheetName val="Tow_Sch"/>
      <sheetName val="Day work"/>
      <sheetName val="Load Details(B2)"/>
      <sheetName val="MN T.B."/>
      <sheetName val="analysis"/>
      <sheetName val="starter"/>
      <sheetName val="Measurements"/>
      <sheetName val="Flooring"/>
      <sheetName val="Ceilings"/>
      <sheetName val="ACAD Finishes"/>
      <sheetName val="Site Details"/>
      <sheetName val="Chair"/>
      <sheetName val="Site Area Statement"/>
      <sheetName val="Doors"/>
      <sheetName val="Estimate"/>
      <sheetName val="Sheet2"/>
      <sheetName val="dyes"/>
      <sheetName val="Sheet3"/>
      <sheetName val="UTILITY"/>
      <sheetName val="M-Book_for_Conc2"/>
      <sheetName val="M-Book_for_FW2"/>
      <sheetName val="final_abstract2"/>
      <sheetName val="SP_Break_Up2"/>
      <sheetName val="M-Book_for_Conc3"/>
      <sheetName val="M-Book_for_FW3"/>
      <sheetName val="final_abstract3"/>
      <sheetName val="SP_Break_Up3"/>
      <sheetName val="M-Book_for_Conc4"/>
      <sheetName val="M-Book_for_FW4"/>
      <sheetName val="final_abstract4"/>
      <sheetName val="SP_Break_Up4"/>
      <sheetName val="Sheet3_(2)"/>
      <sheetName val="MN_T_B_"/>
      <sheetName val="M-Book_for_Conc5"/>
      <sheetName val="M-Book_for_FW5"/>
      <sheetName val="final_abstract5"/>
      <sheetName val="SP_Break_Up5"/>
      <sheetName val="Sheet3_(2)1"/>
      <sheetName val="MN_T_B_1"/>
      <sheetName val="ARMD_CU_XLPE6"/>
      <sheetName val="Cond_data6"/>
      <sheetName val="M-Book_for_Conc6"/>
      <sheetName val="M-Book_for_FW6"/>
      <sheetName val="final_abstract6"/>
      <sheetName val="SP_Break_Up6"/>
      <sheetName val="Debits_as_on_12_04_082"/>
      <sheetName val="Sheet3_(2)2"/>
      <sheetName val="MN_T_B_2"/>
      <sheetName val="Set"/>
      <sheetName val="concrete"/>
      <sheetName val="beam-reinft-IIInd floor"/>
      <sheetName val="S3SEPT98"/>
      <sheetName val="Steel-Circular"/>
      <sheetName val="BS-SCHS"/>
      <sheetName val="jobhist"/>
      <sheetName val="ARMD_CU_XLPE18"/>
      <sheetName val="Cond_data18"/>
      <sheetName val="3060-LV_Cable_sizing15"/>
      <sheetName val="SPT_vs_PHI18"/>
      <sheetName val="220Kv_(2)15"/>
      <sheetName val="Pricing_15"/>
      <sheetName val="Scheme_Area_Details_Block___C15"/>
      <sheetName val="PACK_(B)15"/>
      <sheetName val="M-Book_for_Conc14"/>
      <sheetName val="M-Book_for_FW14"/>
      <sheetName val="final_abstract14"/>
      <sheetName val="SP_Break_Up14"/>
      <sheetName val="Debits_as_on_12_04_0814"/>
      <sheetName val="Protection_(M-PRO20)15"/>
      <sheetName val="Sheet3_(2)13"/>
      <sheetName val="33628-Rev__A7"/>
      <sheetName val="Tow_Sch8"/>
      <sheetName val="Day_work7"/>
      <sheetName val="Load_Details(B2)7"/>
      <sheetName val="3060-LV_Cable_sizing3"/>
      <sheetName val="SPT_vs_PHI6"/>
      <sheetName val="220Kv_(2)3"/>
      <sheetName val="Pricing_3"/>
      <sheetName val="Scheme_Area_Details_Block___C23"/>
      <sheetName val="PACK_(B)3"/>
      <sheetName val="Protection_(M-PRO20)3"/>
      <sheetName val="ARMD_CU_XLPE7"/>
      <sheetName val="Cond_data7"/>
      <sheetName val="3060-LV_Cable_sizing4"/>
      <sheetName val="SPT_vs_PHI7"/>
      <sheetName val="220Kv_(2)4"/>
      <sheetName val="Pricing_4"/>
      <sheetName val="Scheme_Area_Details_Block___C24"/>
      <sheetName val="PACK_(B)4"/>
      <sheetName val="Debits_as_on_12_04_083"/>
      <sheetName val="Protection_(M-PRO20)4"/>
      <sheetName val="ARMD_CU_XLPE8"/>
      <sheetName val="Cond_data8"/>
      <sheetName val="3060-LV_Cable_sizing5"/>
      <sheetName val="SPT_vs_PHI8"/>
      <sheetName val="220Kv_(2)5"/>
      <sheetName val="Pricing_5"/>
      <sheetName val="Scheme_Area_Details_Block___C25"/>
      <sheetName val="PACK_(B)5"/>
      <sheetName val="Debits_as_on_12_04_084"/>
      <sheetName val="Protection_(M-PRO20)5"/>
      <sheetName val="Sheet3_(2)3"/>
      <sheetName val="ARMD_CU_XLPE9"/>
      <sheetName val="Cond_data9"/>
      <sheetName val="3060-LV_Cable_sizing6"/>
      <sheetName val="SPT_vs_PHI9"/>
      <sheetName val="220Kv_(2)6"/>
      <sheetName val="Pricing_6"/>
      <sheetName val="Scheme_Area_Details_Block___C26"/>
      <sheetName val="PACK_(B)6"/>
      <sheetName val="Debits_as_on_12_04_085"/>
      <sheetName val="Protection_(M-PRO20)6"/>
      <sheetName val="Sheet3_(2)4"/>
      <sheetName val="ARMD_CU_XLPE14"/>
      <sheetName val="Cond_data14"/>
      <sheetName val="3060-LV_Cable_sizing11"/>
      <sheetName val="SPT_vs_PHI14"/>
      <sheetName val="220Kv_(2)11"/>
      <sheetName val="Scheme_Area_Details_Block___C11"/>
      <sheetName val="Pricing_11"/>
      <sheetName val="PACK_(B)11"/>
      <sheetName val="M-Book_for_Conc10"/>
      <sheetName val="M-Book_for_FW10"/>
      <sheetName val="final_abstract10"/>
      <sheetName val="SP_Break_Up10"/>
      <sheetName val="Debits_as_on_12_04_0810"/>
      <sheetName val="Protection_(M-PRO20)11"/>
      <sheetName val="Sheet3_(2)9"/>
      <sheetName val="ARMD_CU_XLPE10"/>
      <sheetName val="Cond_data10"/>
      <sheetName val="3060-LV_Cable_sizing7"/>
      <sheetName val="SPT_vs_PHI10"/>
      <sheetName val="220Kv_(2)7"/>
      <sheetName val="Pricing_7"/>
      <sheetName val="Scheme_Area_Details_Block___C27"/>
      <sheetName val="PACK_(B)7"/>
      <sheetName val="Debits_as_on_12_04_086"/>
      <sheetName val="Protection_(M-PRO20)7"/>
      <sheetName val="Sheet3_(2)5"/>
      <sheetName val="33628-Rev__A3"/>
      <sheetName val="Tow_Sch4"/>
      <sheetName val="Day_work3"/>
      <sheetName val="Load_Details(B2)3"/>
      <sheetName val="ARMD_CU_XLPE12"/>
      <sheetName val="Cond_data12"/>
      <sheetName val="3060-LV_Cable_sizing9"/>
      <sheetName val="SPT_vs_PHI12"/>
      <sheetName val="220Kv_(2)9"/>
      <sheetName val="Pricing_9"/>
      <sheetName val="Scheme_Area_Details_Block___C29"/>
      <sheetName val="PACK_(B)9"/>
      <sheetName val="M-Book_for_Conc8"/>
      <sheetName val="M-Book_for_FW8"/>
      <sheetName val="final_abstract8"/>
      <sheetName val="SP_Break_Up8"/>
      <sheetName val="Debits_as_on_12_04_088"/>
      <sheetName val="Protection_(M-PRO20)9"/>
      <sheetName val="Sheet3_(2)7"/>
      <sheetName val="33628-Rev__A1"/>
      <sheetName val="Tow_Sch2"/>
      <sheetName val="Day_work1"/>
      <sheetName val="Load_Details(B2)1"/>
      <sheetName val="ARMD_CU_XLPE11"/>
      <sheetName val="Cond_data11"/>
      <sheetName val="3060-LV_Cable_sizing8"/>
      <sheetName val="SPT_vs_PHI11"/>
      <sheetName val="220Kv_(2)8"/>
      <sheetName val="Scheme_Area_Details_Block___C28"/>
      <sheetName val="Pricing_8"/>
      <sheetName val="PACK_(B)8"/>
      <sheetName val="M-Book_for_Conc7"/>
      <sheetName val="M-Book_for_FW7"/>
      <sheetName val="final_abstract7"/>
      <sheetName val="SP_Break_Up7"/>
      <sheetName val="Debits_as_on_12_04_087"/>
      <sheetName val="Protection_(M-PRO20)8"/>
      <sheetName val="Sheet3_(2)6"/>
      <sheetName val="33628-Rev__A"/>
      <sheetName val="Tow_Sch1"/>
      <sheetName val="Day_work"/>
      <sheetName val="Load_Details(B2)"/>
      <sheetName val="ARMD_CU_XLPE13"/>
      <sheetName val="Cond_data13"/>
      <sheetName val="3060-LV_Cable_sizing10"/>
      <sheetName val="SPT_vs_PHI13"/>
      <sheetName val="220Kv_(2)10"/>
      <sheetName val="Scheme_Area_Details_Block___C10"/>
      <sheetName val="Pricing_10"/>
      <sheetName val="PACK_(B)10"/>
      <sheetName val="M-Book_for_Conc9"/>
      <sheetName val="M-Book_for_FW9"/>
      <sheetName val="final_abstract9"/>
      <sheetName val="SP_Break_Up9"/>
      <sheetName val="Debits_as_on_12_04_089"/>
      <sheetName val="Protection_(M-PRO20)10"/>
      <sheetName val="Sheet3_(2)8"/>
      <sheetName val="33628-Rev__A2"/>
      <sheetName val="Tow_Sch3"/>
      <sheetName val="Day_work2"/>
      <sheetName val="Load_Details(B2)2"/>
      <sheetName val="ARMD_CU_XLPE15"/>
      <sheetName val="Cond_data15"/>
      <sheetName val="3060-LV_Cable_sizing12"/>
      <sheetName val="SPT_vs_PHI15"/>
      <sheetName val="220Kv_(2)12"/>
      <sheetName val="Pricing_12"/>
      <sheetName val="Scheme_Area_Details_Block___C12"/>
      <sheetName val="PACK_(B)12"/>
      <sheetName val="M-Book_for_Conc11"/>
      <sheetName val="M-Book_for_FW11"/>
      <sheetName val="final_abstract11"/>
      <sheetName val="SP_Break_Up11"/>
      <sheetName val="Debits_as_on_12_04_0811"/>
      <sheetName val="Protection_(M-PRO20)12"/>
      <sheetName val="Sheet3_(2)10"/>
      <sheetName val="33628-Rev__A4"/>
      <sheetName val="Tow_Sch5"/>
      <sheetName val="Day_work4"/>
      <sheetName val="Load_Details(B2)4"/>
      <sheetName val="ARMD_CU_XLPE16"/>
      <sheetName val="Cond_data16"/>
      <sheetName val="3060-LV_Cable_sizing13"/>
      <sheetName val="SPT_vs_PHI16"/>
      <sheetName val="220Kv_(2)13"/>
      <sheetName val="Scheme_Area_Details_Block___C13"/>
      <sheetName val="Pricing_13"/>
      <sheetName val="PACK_(B)13"/>
      <sheetName val="M-Book_for_Conc12"/>
      <sheetName val="M-Book_for_FW12"/>
      <sheetName val="final_abstract12"/>
      <sheetName val="SP_Break_Up12"/>
      <sheetName val="Debits_as_on_12_04_0812"/>
      <sheetName val="Protection_(M-PRO20)13"/>
      <sheetName val="Sheet3_(2)11"/>
      <sheetName val="33628-Rev__A5"/>
      <sheetName val="Tow_Sch6"/>
      <sheetName val="Day_work5"/>
      <sheetName val="Load_Details(B2)5"/>
      <sheetName val="ARMD_CU_XLPE17"/>
      <sheetName val="Cond_data17"/>
      <sheetName val="3060-LV_Cable_sizing14"/>
      <sheetName val="SPT_vs_PHI17"/>
      <sheetName val="220Kv_(2)14"/>
      <sheetName val="Pricing_14"/>
      <sheetName val="Scheme_Area_Details_Block___C14"/>
      <sheetName val="PACK_(B)14"/>
      <sheetName val="M-Book_for_Conc13"/>
      <sheetName val="M-Book_for_FW13"/>
      <sheetName val="final_abstract13"/>
      <sheetName val="SP_Break_Up13"/>
      <sheetName val="Debits_as_on_12_04_0813"/>
      <sheetName val="Protection_(M-PRO20)14"/>
      <sheetName val="Sheet3_(2)12"/>
      <sheetName val="33628-Rev__A6"/>
      <sheetName val="Tow_Sch7"/>
      <sheetName val="Day_work6"/>
      <sheetName val="Load_Details(B2)6"/>
      <sheetName val="ARMD_CU_XLPE19"/>
      <sheetName val="Cond_data19"/>
      <sheetName val="3060-LV_Cable_sizing16"/>
      <sheetName val="SPT_vs_PHI19"/>
      <sheetName val="220Kv_(2)16"/>
      <sheetName val="Pricing_16"/>
      <sheetName val="Scheme_Area_Details_Block___C16"/>
      <sheetName val="PACK_(B)16"/>
      <sheetName val="M-Book_for_Conc15"/>
      <sheetName val="M-Book_for_FW15"/>
      <sheetName val="final_abstract15"/>
      <sheetName val="SP_Break_Up15"/>
      <sheetName val="Debits_as_on_12_04_0815"/>
      <sheetName val="Protection_(M-PRO20)16"/>
      <sheetName val="Sheet3_(2)14"/>
      <sheetName val="33628-Rev__A8"/>
      <sheetName val="Tow_Sch9"/>
      <sheetName val="Day_work8"/>
      <sheetName val="Load_Details(B2)8"/>
      <sheetName val="ARMD_CU_XLPE20"/>
      <sheetName val="Cond_data20"/>
      <sheetName val="3060-LV_Cable_sizing17"/>
      <sheetName val="SPT_vs_PHI20"/>
      <sheetName val="220Kv_(2)17"/>
      <sheetName val="Pricing_17"/>
      <sheetName val="Scheme_Area_Details_Block___C17"/>
      <sheetName val="PACK_(B)17"/>
      <sheetName val="M-Book_for_Conc16"/>
      <sheetName val="M-Book_for_FW16"/>
      <sheetName val="final_abstract16"/>
      <sheetName val="SP_Break_Up16"/>
      <sheetName val="Debits_as_on_12_04_0816"/>
      <sheetName val="Protection_(M-PRO20)17"/>
      <sheetName val="Sheet3_(2)15"/>
      <sheetName val="33628-Rev__A9"/>
      <sheetName val="Tow_Sch10"/>
      <sheetName val="Day_work9"/>
      <sheetName val="Load_Details(B2)9"/>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A1-Continuous"/>
      <sheetName val="Design"/>
      <sheetName val="B1"/>
      <sheetName val="04REL"/>
      <sheetName val="BREAKUP OF OIL"/>
      <sheetName val="Dom"/>
      <sheetName val="Code"/>
      <sheetName val="BREAKUP_OF_OIL"/>
      <sheetName val="GWC"/>
      <sheetName val="NWC"/>
      <sheetName val="Fee Rate Summary"/>
      <sheetName val="TABLES"/>
      <sheetName val="Scheme Area Details_Block__ C2"/>
      <sheetName val="PACK (B)"/>
      <sheetName val="Materials Cost"/>
      <sheetName val="BREAKUP_OF_OIL1"/>
      <sheetName val="configurations-lvohl"/>
      <sheetName val="Rate Analysi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220 11  BS "/>
      <sheetName val="Sheet5"/>
      <sheetName val="Report"/>
      <sheetName val="PACK (B)"/>
      <sheetName val="title"/>
      <sheetName val="Fee Rate Summary"/>
      <sheetName val="A1-Continuous"/>
      <sheetName val="PROG_DATA"/>
      <sheetName val="220_11__BS_2"/>
      <sheetName val="PACK_(B)"/>
      <sheetName val="220_11__BS_1"/>
      <sheetName val="220_11__BS_"/>
      <sheetName val="220_11__BS_3"/>
      <sheetName val="PACK_(B)1"/>
      <sheetName val="Fee_Rate_Summary"/>
      <sheetName val="220_11__BS_4"/>
      <sheetName val="PACK_(B)2"/>
      <sheetName val="Fee_Rate_Summary1"/>
      <sheetName val="DETAILED  BOQ"/>
      <sheetName val="Sheet2"/>
      <sheetName val="Vind-BtB"/>
      <sheetName val="Design"/>
      <sheetName val="grid"/>
      <sheetName val="upa"/>
      <sheetName val="DETAILED__BOQ"/>
      <sheetName val="SPT vs PHI"/>
      <sheetName val="Basis"/>
      <sheetName val="sag-ten"/>
      <sheetName val="Nilokheri-Schedules"/>
      <sheetName val="regions &amp; PL"/>
      <sheetName val="DSLP"/>
      <sheetName val="step &amp; touch "/>
      <sheetName val="GWC"/>
      <sheetName val="NWC"/>
      <sheetName val="office"/>
      <sheetName val="Lab"/>
      <sheetName val="6 TRS"/>
      <sheetName val="sheet1"/>
      <sheetName val="coalmine"/>
      <sheetName val="mweqpt"/>
      <sheetName val="SP Break Up"/>
      <sheetName val="cash-flow"/>
      <sheetName val="PART_DISCOUNT"/>
      <sheetName val="LANGUAGE"/>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TopSheet"/>
      <sheetName val="Input"/>
      <sheetName val="No. of cells"/>
      <sheetName val="Load Summary"/>
      <sheetName val="AH cal"/>
      <sheetName val="A1-Continuous"/>
      <sheetName val="A2-Momentary"/>
      <sheetName val="A3-Emergency"/>
      <sheetName val="K factor"/>
      <sheetName val="Sheet1"/>
      <sheetName val="Report"/>
      <sheetName val="grid"/>
      <sheetName val="PACK (B)"/>
      <sheetName val="A1_Continuous"/>
      <sheetName val="Coalmine"/>
      <sheetName val="Code"/>
      <sheetName val="CASH-FLOW"/>
      <sheetName val="Executive Summary -Thermal"/>
      <sheetName val="Stationwise Thermal &amp; Hydel Gen"/>
      <sheetName val="TWELVE"/>
      <sheetName val="No__of_cells2"/>
      <sheetName val="Load_Summary2"/>
      <sheetName val="AH_cal2"/>
      <sheetName val="K_factor2"/>
      <sheetName val="No__of_cells1"/>
      <sheetName val="Load_Summary1"/>
      <sheetName val="AH_cal1"/>
      <sheetName val="K_factor1"/>
      <sheetName val="No__of_cells"/>
      <sheetName val="Load_Summary"/>
      <sheetName val="AH_cal"/>
      <sheetName val="K_factor"/>
      <sheetName val="No__of_cells3"/>
      <sheetName val="Load_Summary3"/>
      <sheetName val="AH_cal3"/>
      <sheetName val="K_factor3"/>
      <sheetName val="PACK_(B)"/>
      <sheetName val="Basis"/>
      <sheetName val="PACK_(B)2"/>
      <sheetName val="PACK_(B)1"/>
      <sheetName val="PACK_(B)3"/>
      <sheetName val="SC Cost FEB 03"/>
      <sheetName val="Rate Analysis"/>
      <sheetName val="ANNEXURE-A"/>
      <sheetName val="Assumptions"/>
      <sheetName val="Executive_Summary_-Thermal"/>
      <sheetName val="Stationwise_Thermal_&amp;_Hydel_Gen"/>
      <sheetName val="No__of_cells4"/>
      <sheetName val="Load_Summary4"/>
      <sheetName val="AH_cal4"/>
      <sheetName val="K_factor4"/>
      <sheetName val="PACK_(B)4"/>
      <sheetName val="SC_Cost_FEB_03"/>
      <sheetName val="Rate_Analysis"/>
      <sheetName val="Executive_Summary_-Thermal1"/>
      <sheetName val="Stationwise_Thermal_&amp;_Hydel_Ge1"/>
      <sheetName val="SC_Cost_FEB_031"/>
      <sheetName val="bricks"/>
      <sheetName val="PROCTOR"/>
      <sheetName val="Closing"/>
      <sheetName val="Material "/>
      <sheetName val="Labour &amp; Plant"/>
      <sheetName val="1"/>
      <sheetName val="2"/>
      <sheetName val="3"/>
      <sheetName val="4"/>
      <sheetName val="DETAILED  BOQ"/>
      <sheetName val="procurement"/>
      <sheetName val="beam-reinft-machine rm"/>
      <sheetName val="C.S.GENERATION"/>
      <sheetName val="SPT vs PHI"/>
      <sheetName val="No__of_cells5"/>
      <sheetName val="Load_Summary5"/>
      <sheetName val="AH_cal5"/>
      <sheetName val="K_factor5"/>
      <sheetName val="PACK_(B)5"/>
      <sheetName val="Executive_Summary_-Thermal2"/>
      <sheetName val="Stationwise_Thermal_&amp;_Hydel_Ge2"/>
      <sheetName val="SC_Cost_FEB_032"/>
      <sheetName val="Rate_Analysis1"/>
      <sheetName val="Material_"/>
      <sheetName val="Labour_&amp;_Plant"/>
      <sheetName val="DETAILED__BOQ"/>
      <sheetName val="beam-reinft-machine_rm"/>
      <sheetName val="C_S_GENERATION"/>
      <sheetName val="No__of_cells6"/>
      <sheetName val="Load_Summary6"/>
      <sheetName val="AH_cal6"/>
      <sheetName val="K_factor6"/>
      <sheetName val="PACK_(B)6"/>
      <sheetName val="Executive_Summary_-Thermal3"/>
      <sheetName val="Stationwise_Thermal_&amp;_Hydel_Ge3"/>
      <sheetName val="SC_Cost_FEB_033"/>
      <sheetName val="Rate_Analysis2"/>
      <sheetName val="Material_1"/>
      <sheetName val="Labour_&amp;_Plant1"/>
      <sheetName val="DETAILED__BOQ1"/>
      <sheetName val="beam-reinft-machine_rm1"/>
      <sheetName val="No__of_cells7"/>
      <sheetName val="Load_Summary7"/>
      <sheetName val="AH_cal7"/>
      <sheetName val="K_factor7"/>
      <sheetName val="PACK_(B)7"/>
      <sheetName val="Executive_Summary_-Thermal4"/>
      <sheetName val="Stationwise_Thermal_&amp;_Hydel_Ge4"/>
      <sheetName val="SC_Cost_FEB_034"/>
      <sheetName val="Rate_Analysis3"/>
      <sheetName val="Material_2"/>
      <sheetName val="Labour_&amp;_Plant2"/>
      <sheetName val="DETAILED__BOQ2"/>
      <sheetName val="beam-reinft-machine_rm2"/>
      <sheetName val="Form 6"/>
      <sheetName val="upa"/>
      <sheetName val="No__of_cells18"/>
      <sheetName val="Load_Summary18"/>
      <sheetName val="AH_cal18"/>
      <sheetName val="K_factor18"/>
      <sheetName val="PACK_(B)18"/>
      <sheetName val="Executive_Summary_-Thermal15"/>
      <sheetName val="Stationwise_Thermal_&amp;_Hydel_G15"/>
      <sheetName val="SC_Cost_FEB_0315"/>
      <sheetName val="Rate_Analysis14"/>
      <sheetName val="Material_13"/>
      <sheetName val="Labour_&amp;_Plant13"/>
      <sheetName val="DETAILED__BOQ13"/>
      <sheetName val="beam-reinft-machine_rm13"/>
      <sheetName val="C_S_GENERATION13"/>
      <sheetName val="SPT_vs_PHI13"/>
      <sheetName val="Form_67"/>
      <sheetName val="SPT_vs_PHI"/>
      <sheetName val="C_S_GENERATION1"/>
      <sheetName val="SPT_vs_PHI1"/>
      <sheetName val="C_S_GENERATION2"/>
      <sheetName val="SPT_vs_PHI2"/>
      <sheetName val="No__of_cells8"/>
      <sheetName val="Load_Summary8"/>
      <sheetName val="AH_cal8"/>
      <sheetName val="K_factor8"/>
      <sheetName val="PACK_(B)8"/>
      <sheetName val="Executive_Summary_-Thermal5"/>
      <sheetName val="Stationwise_Thermal_&amp;_Hydel_Ge5"/>
      <sheetName val="SC_Cost_FEB_035"/>
      <sheetName val="Rate_Analysis4"/>
      <sheetName val="Material_3"/>
      <sheetName val="Labour_&amp;_Plant3"/>
      <sheetName val="DETAILED__BOQ3"/>
      <sheetName val="beam-reinft-machine_rm3"/>
      <sheetName val="C_S_GENERATION3"/>
      <sheetName val="SPT_vs_PHI3"/>
      <sheetName val="No__of_cells9"/>
      <sheetName val="Load_Summary9"/>
      <sheetName val="AH_cal9"/>
      <sheetName val="K_factor9"/>
      <sheetName val="PACK_(B)9"/>
      <sheetName val="Executive_Summary_-Thermal6"/>
      <sheetName val="Stationwise_Thermal_&amp;_Hydel_Ge6"/>
      <sheetName val="SC_Cost_FEB_036"/>
      <sheetName val="Rate_Analysis5"/>
      <sheetName val="Material_4"/>
      <sheetName val="Labour_&amp;_Plant4"/>
      <sheetName val="DETAILED__BOQ4"/>
      <sheetName val="beam-reinft-machine_rm4"/>
      <sheetName val="C_S_GENERATION4"/>
      <sheetName val="SPT_vs_PHI4"/>
      <sheetName val="No__of_cells14"/>
      <sheetName val="Load_Summary14"/>
      <sheetName val="AH_cal14"/>
      <sheetName val="K_factor14"/>
      <sheetName val="PACK_(B)14"/>
      <sheetName val="Executive_Summary_-Thermal11"/>
      <sheetName val="Stationwise_Thermal_&amp;_Hydel_G11"/>
      <sheetName val="SC_Cost_FEB_0311"/>
      <sheetName val="Rate_Analysis10"/>
      <sheetName val="Material_9"/>
      <sheetName val="Labour_&amp;_Plant9"/>
      <sheetName val="DETAILED__BOQ9"/>
      <sheetName val="beam-reinft-machine_rm9"/>
      <sheetName val="C_S_GENERATION9"/>
      <sheetName val="SPT_vs_PHI9"/>
      <sheetName val="No__of_cells10"/>
      <sheetName val="Load_Summary10"/>
      <sheetName val="AH_cal10"/>
      <sheetName val="K_factor10"/>
      <sheetName val="PACK_(B)10"/>
      <sheetName val="Executive_Summary_-Thermal7"/>
      <sheetName val="Stationwise_Thermal_&amp;_Hydel_Ge7"/>
      <sheetName val="SC_Cost_FEB_037"/>
      <sheetName val="Rate_Analysis6"/>
      <sheetName val="Material_5"/>
      <sheetName val="Labour_&amp;_Plant5"/>
      <sheetName val="DETAILED__BOQ5"/>
      <sheetName val="beam-reinft-machine_rm5"/>
      <sheetName val="C_S_GENERATION5"/>
      <sheetName val="SPT_vs_PHI5"/>
      <sheetName val="Form_63"/>
      <sheetName val="No__of_cells12"/>
      <sheetName val="Load_Summary12"/>
      <sheetName val="AH_cal12"/>
      <sheetName val="K_factor12"/>
      <sheetName val="PACK_(B)12"/>
      <sheetName val="Executive_Summary_-Thermal9"/>
      <sheetName val="Stationwise_Thermal_&amp;_Hydel_Ge9"/>
      <sheetName val="SC_Cost_FEB_039"/>
      <sheetName val="Rate_Analysis8"/>
      <sheetName val="Material_7"/>
      <sheetName val="Labour_&amp;_Plant7"/>
      <sheetName val="DETAILED__BOQ7"/>
      <sheetName val="beam-reinft-machine_rm7"/>
      <sheetName val="C_S_GENERATION7"/>
      <sheetName val="SPT_vs_PHI7"/>
      <sheetName val="Form_61"/>
      <sheetName val="No__of_cells11"/>
      <sheetName val="Load_Summary11"/>
      <sheetName val="AH_cal11"/>
      <sheetName val="K_factor11"/>
      <sheetName val="PACK_(B)11"/>
      <sheetName val="Executive_Summary_-Thermal8"/>
      <sheetName val="Stationwise_Thermal_&amp;_Hydel_Ge8"/>
      <sheetName val="SC_Cost_FEB_038"/>
      <sheetName val="Rate_Analysis7"/>
      <sheetName val="Material_6"/>
      <sheetName val="Labour_&amp;_Plant6"/>
      <sheetName val="DETAILED__BOQ6"/>
      <sheetName val="beam-reinft-machine_rm6"/>
      <sheetName val="C_S_GENERATION6"/>
      <sheetName val="SPT_vs_PHI6"/>
      <sheetName val="Form_6"/>
      <sheetName val="No__of_cells13"/>
      <sheetName val="Load_Summary13"/>
      <sheetName val="AH_cal13"/>
      <sheetName val="K_factor13"/>
      <sheetName val="PACK_(B)13"/>
      <sheetName val="Executive_Summary_-Thermal10"/>
      <sheetName val="Stationwise_Thermal_&amp;_Hydel_G10"/>
      <sheetName val="SC_Cost_FEB_0310"/>
      <sheetName val="Rate_Analysis9"/>
      <sheetName val="Material_8"/>
      <sheetName val="Labour_&amp;_Plant8"/>
      <sheetName val="DETAILED__BOQ8"/>
      <sheetName val="beam-reinft-machine_rm8"/>
      <sheetName val="C_S_GENERATION8"/>
      <sheetName val="SPT_vs_PHI8"/>
      <sheetName val="Form_62"/>
      <sheetName val="No__of_cells15"/>
      <sheetName val="Load_Summary15"/>
      <sheetName val="AH_cal15"/>
      <sheetName val="K_factor15"/>
      <sheetName val="PACK_(B)15"/>
      <sheetName val="Executive_Summary_-Thermal12"/>
      <sheetName val="Stationwise_Thermal_&amp;_Hydel_G12"/>
      <sheetName val="SC_Cost_FEB_0312"/>
      <sheetName val="Rate_Analysis11"/>
      <sheetName val="Material_10"/>
      <sheetName val="Labour_&amp;_Plant10"/>
      <sheetName val="DETAILED__BOQ10"/>
      <sheetName val="beam-reinft-machine_rm10"/>
      <sheetName val="C_S_GENERATION10"/>
      <sheetName val="SPT_vs_PHI10"/>
      <sheetName val="Form_64"/>
      <sheetName val="No__of_cells16"/>
      <sheetName val="Load_Summary16"/>
      <sheetName val="AH_cal16"/>
      <sheetName val="K_factor16"/>
      <sheetName val="PACK_(B)16"/>
      <sheetName val="Executive_Summary_-Thermal13"/>
      <sheetName val="Stationwise_Thermal_&amp;_Hydel_G13"/>
      <sheetName val="SC_Cost_FEB_0313"/>
      <sheetName val="Rate_Analysis12"/>
      <sheetName val="Material_11"/>
      <sheetName val="Labour_&amp;_Plant11"/>
      <sheetName val="DETAILED__BOQ11"/>
      <sheetName val="beam-reinft-machine_rm11"/>
      <sheetName val="C_S_GENERATION11"/>
      <sheetName val="SPT_vs_PHI11"/>
      <sheetName val="Form_65"/>
      <sheetName val="No__of_cells17"/>
      <sheetName val="Load_Summary17"/>
      <sheetName val="AH_cal17"/>
      <sheetName val="K_factor17"/>
      <sheetName val="PACK_(B)17"/>
      <sheetName val="Executive_Summary_-Thermal14"/>
      <sheetName val="Stationwise_Thermal_&amp;_Hydel_G14"/>
      <sheetName val="SC_Cost_FEB_0314"/>
      <sheetName val="Rate_Analysis13"/>
      <sheetName val="Material_12"/>
      <sheetName val="Labour_&amp;_Plant12"/>
      <sheetName val="DETAILED__BOQ12"/>
      <sheetName val="beam-reinft-machine_rm12"/>
      <sheetName val="C_S_GENERATION12"/>
      <sheetName val="SPT_vs_PHI12"/>
      <sheetName val="Form_66"/>
      <sheetName val="No__of_cells19"/>
      <sheetName val="Load_Summary19"/>
      <sheetName val="AH_cal19"/>
      <sheetName val="K_factor19"/>
      <sheetName val="PACK_(B)19"/>
      <sheetName val="Executive_Summary_-Thermal16"/>
      <sheetName val="Stationwise_Thermal_&amp;_Hydel_G16"/>
      <sheetName val="SC_Cost_FEB_0316"/>
      <sheetName val="Rate_Analysis15"/>
      <sheetName val="Material_14"/>
      <sheetName val="Labour_&amp;_Plant14"/>
      <sheetName val="DETAILED__BOQ14"/>
      <sheetName val="beam-reinft-machine_rm14"/>
      <sheetName val="C_S_GENERATION14"/>
      <sheetName val="SPT_vs_PHI14"/>
      <sheetName val="Form_68"/>
      <sheetName val="No__of_cells20"/>
      <sheetName val="Load_Summary20"/>
      <sheetName val="AH_cal20"/>
      <sheetName val="K_factor20"/>
      <sheetName val="PACK_(B)20"/>
      <sheetName val="Executive_Summary_-Thermal17"/>
      <sheetName val="Stationwise_Thermal_&amp;_Hydel_G17"/>
      <sheetName val="SC_Cost_FEB_0317"/>
      <sheetName val="Rate_Analysis16"/>
      <sheetName val="Material_15"/>
      <sheetName val="Labour_&amp;_Plant15"/>
      <sheetName val="DETAILED__BOQ15"/>
      <sheetName val="beam-reinft-machine_rm15"/>
      <sheetName val="C_S_GENERATION15"/>
      <sheetName val="SPT_vs_PHI15"/>
      <sheetName val="Form_69"/>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ur &amp; Plant"/>
      <sheetName val="Material "/>
      <sheetName val=" Analysis"/>
      <sheetName val="BOQ "/>
      <sheetName val="Sheet1"/>
      <sheetName val="DWR"/>
      <sheetName val="Priced_DWR "/>
      <sheetName val="Rates2001"/>
      <sheetName val="DWR(Priced)"/>
      <sheetName val=" AnalysisPCC"/>
      <sheetName val=" AnalysisNH"/>
      <sheetName val="Estimates"/>
      <sheetName val="Labour _ Plant"/>
      <sheetName val="Analysis"/>
      <sheetName val="gen"/>
      <sheetName val="REL"/>
      <sheetName val="COLUMN"/>
      <sheetName val="Steel-Circular"/>
      <sheetName val="loadcal"/>
      <sheetName val="05"/>
      <sheetName val="ANAL"/>
      <sheetName val="ANNEXURE-A"/>
      <sheetName val="Mix Design"/>
      <sheetName val="PROCTOR"/>
      <sheetName val="concrete"/>
      <sheetName val="Rate Analysis"/>
      <sheetName val="Electrical"/>
      <sheetName val="Voucher"/>
      <sheetName val="horizontal"/>
      <sheetName val="Site Dev BOQ"/>
      <sheetName val="Cal"/>
      <sheetName val="Data"/>
      <sheetName val="INPUT SHEET"/>
      <sheetName val="Basement Budget"/>
      <sheetName val="Extra Item"/>
      <sheetName val="RES-PLANNING"/>
      <sheetName val="Lead"/>
      <sheetName val="Intro"/>
      <sheetName val="Break up Sheet"/>
      <sheetName val="Headings"/>
      <sheetName val="Basicrates"/>
      <sheetName val="Sheet2 (2)"/>
      <sheetName val="BOQ-Part1"/>
      <sheetName val="entitlements"/>
      <sheetName val="Material_"/>
      <sheetName val="Labour___Plant"/>
      <sheetName val="Labour_&amp;_Plant"/>
      <sheetName val="_Analysis"/>
      <sheetName val="BOQ_"/>
      <sheetName val="Priced_DWR_"/>
      <sheetName val="_AnalysisPCC"/>
      <sheetName val="_AnalysisNH"/>
      <sheetName val="Mix_Design"/>
      <sheetName val="Rate_Analysis"/>
      <sheetName val="Site_Dev_BOQ"/>
      <sheetName val="INPUT_SHEET"/>
      <sheetName val="Basement_Budget"/>
      <sheetName val="Extra_Item"/>
      <sheetName val="Break_up_Sheet"/>
      <sheetName val="Detail"/>
      <sheetName val="CFForecast detail"/>
      <sheetName val="Pay_Sep06"/>
      <sheetName val="IO LIST"/>
      <sheetName val="Fill this out first..."/>
      <sheetName val="Formula"/>
      <sheetName val="sq ftg detail"/>
      <sheetName val="lookup"/>
      <sheetName val="Hotel Info Input"/>
    </sheetNames>
    <sheetDataSet>
      <sheetData sheetId="0" refreshError="1">
        <row r="14">
          <cell r="C14">
            <v>140</v>
          </cell>
        </row>
        <row r="15">
          <cell r="C15">
            <v>110</v>
          </cell>
        </row>
      </sheetData>
      <sheetData sheetId="1" refreshError="1">
        <row r="14">
          <cell r="C14">
            <v>140</v>
          </cell>
        </row>
        <row r="30">
          <cell r="G30">
            <v>710</v>
          </cell>
        </row>
        <row r="31">
          <cell r="G31">
            <v>24</v>
          </cell>
        </row>
        <row r="40">
          <cell r="G40">
            <v>10</v>
          </cell>
        </row>
        <row r="48">
          <cell r="G48">
            <v>3500</v>
          </cell>
        </row>
        <row r="49">
          <cell r="G49">
            <v>790</v>
          </cell>
        </row>
        <row r="50">
          <cell r="G50">
            <v>609</v>
          </cell>
        </row>
        <row r="51">
          <cell r="G51">
            <v>18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ow r="14">
          <cell r="C14">
            <v>140</v>
          </cell>
        </row>
      </sheetData>
      <sheetData sheetId="45"/>
      <sheetData sheetId="46"/>
      <sheetData sheetId="47"/>
      <sheetData sheetId="48"/>
      <sheetData sheetId="49"/>
      <sheetData sheetId="50"/>
      <sheetData sheetId="51"/>
      <sheetData sheetId="52"/>
      <sheetData sheetId="53">
        <row r="14">
          <cell r="C14">
            <v>140</v>
          </cell>
        </row>
      </sheetData>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Intro"/>
      <sheetName val="ult"/>
      <sheetName val="trans"/>
      <sheetName val="BOX"/>
      <sheetName val="BOX (2)"/>
      <sheetName val="Sheet2"/>
      <sheetName val="AOR"/>
      <sheetName val="CODE"/>
      <sheetName val="실행철강하도"/>
    </sheetNames>
    <sheetDataSet>
      <sheetData sheetId="0" refreshError="1"/>
      <sheetData sheetId="1" refreshError="1">
        <row r="134">
          <cell r="L134">
            <v>1.17E-5</v>
          </cell>
        </row>
        <row r="140">
          <cell r="B140">
            <v>150</v>
          </cell>
          <cell r="C140">
            <v>16.510000000000002</v>
          </cell>
          <cell r="J140">
            <v>9.94</v>
          </cell>
        </row>
        <row r="141">
          <cell r="L141">
            <v>250</v>
          </cell>
        </row>
        <row r="142">
          <cell r="B142">
            <v>250</v>
          </cell>
          <cell r="C142">
            <v>3.7</v>
          </cell>
          <cell r="J142">
            <v>0.69</v>
          </cell>
        </row>
        <row r="143">
          <cell r="L143">
            <v>200</v>
          </cell>
        </row>
        <row r="147">
          <cell r="L147">
            <v>200</v>
          </cell>
        </row>
        <row r="148">
          <cell r="B148">
            <v>165</v>
          </cell>
          <cell r="J148">
            <v>0.86</v>
          </cell>
        </row>
        <row r="149">
          <cell r="L149">
            <v>250</v>
          </cell>
        </row>
        <row r="150">
          <cell r="C150">
            <v>2.2200000000000002</v>
          </cell>
          <cell r="J150">
            <v>6.57</v>
          </cell>
        </row>
        <row r="157">
          <cell r="L157">
            <v>40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Coalmine"/>
      <sheetName val="PACK (B)"/>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esign"/>
      <sheetName val="Sheet1"/>
      <sheetName val="DSLP-Working"/>
      <sheetName val="A1-Continuous"/>
      <sheetName val="STN WISE EMR"/>
      <sheetName val="main1"/>
      <sheetName val="Incoterms"/>
      <sheetName val="COSTING (import)"/>
      <sheetName val="SchA 220kV Line"/>
      <sheetName val="Sch 220kV Line Telecom"/>
      <sheetName val="SCH-B LINE"/>
      <sheetName val="SCH-B Civil Line"/>
      <sheetName val="Anex-1 Con Load"/>
      <sheetName val="Leg 1-1"/>
      <sheetName val="Basis"/>
      <sheetName val="sag-ten"/>
      <sheetName val="TABLES"/>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COSTING_(import)"/>
      <sheetName val="SchA_220kV_Line"/>
      <sheetName val="Sch_220kV_Line_Telecom"/>
      <sheetName val="SCH-B_LINE"/>
      <sheetName val="SCH-B_Civil_Line"/>
      <sheetName val="Load Details(B2)"/>
      <sheetName val="STN_WISE_EMR"/>
      <sheetName val="Anex-1_Con_Load"/>
      <sheetName val="Leg_1-1"/>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COSTING_(import)1"/>
      <sheetName val="SchA_220kV_Line1"/>
      <sheetName val="Sch_220kV_Line_Telecom1"/>
      <sheetName val="SCH-B_LINE1"/>
      <sheetName val="SCH-B_Civil_Line1"/>
      <sheetName val="Load_Details(B2)"/>
      <sheetName val="Code"/>
      <sheetName val="STN_WISE_EMR1"/>
      <sheetName val="Anex-1_Con_Load1"/>
      <sheetName val="Leg_1-11"/>
      <sheetName val="NJP"/>
      <sheetName val="BREAKUP OF OIL"/>
      <sheetName val="RWOMSVBreak"/>
      <sheetName val="Sheet2"/>
      <sheetName val="grid"/>
      <sheetName val="Form 6"/>
      <sheetName val="#REF"/>
      <sheetName val="Below_Earth"/>
      <sheetName val="PROCTOR"/>
      <sheetName val="upa"/>
      <sheetName val="data"/>
      <sheetName val="R.Hrs. Since Comm"/>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COSTING_(import)2"/>
      <sheetName val="SchA_220kV_Line2"/>
      <sheetName val="Sch_220kV_Line_Telecom2"/>
      <sheetName val="SCH-B_LINE2"/>
      <sheetName val="SCH-B_Civil_Line2"/>
      <sheetName val="STN_WISE_EMR2"/>
      <sheetName val="Anex-1_Con_Load2"/>
      <sheetName val="Leg_1-12"/>
      <sheetName val="Load_Details(B2)1"/>
      <sheetName val="BREAKUP_OF_OIL"/>
      <sheetName val="Form_6"/>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COSTING_(import)3"/>
      <sheetName val="SchA_220kV_Line3"/>
      <sheetName val="Sch_220kV_Line_Telecom3"/>
      <sheetName val="SCH-B_LINE3"/>
      <sheetName val="SCH-B_Civil_Line3"/>
      <sheetName val="Anex-1_Con_Load3"/>
      <sheetName val="Leg_1-13"/>
      <sheetName val="Load_Details(B2)2"/>
      <sheetName val="BREAKUP_OF_OIL1"/>
      <sheetName val="Form_6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COSTING_(import)4"/>
      <sheetName val="SchA_220kV_Line4"/>
      <sheetName val="Sch_220kV_Line_Telecom4"/>
      <sheetName val="SCH-B_LINE4"/>
      <sheetName val="SCH-B_Civil_Line4"/>
      <sheetName val="Anex-1_Con_Load4"/>
      <sheetName val="Leg_1-14"/>
      <sheetName val="Load_Details(B2)3"/>
      <sheetName val="BREAKUP_OF_OIL2"/>
      <sheetName val="Form_62"/>
      <sheetName val="SUMMARY"/>
      <sheetName val="SECONDARY DESIGN"/>
      <sheetName val="合成単価作成表-BLDG"/>
      <sheetName val="Tow Sch"/>
      <sheetName val="Tow_Sch"/>
      <sheetName val="Basic"/>
      <sheetName val="PACK_(B)18"/>
      <sheetName val="Rough_samut_sakhon18"/>
      <sheetName val="basic_rates_Samut_sakhon18"/>
      <sheetName val="Rate_Samut_sakhon18"/>
      <sheetName val="Title-Sh_18"/>
      <sheetName val="Civil_Works18"/>
      <sheetName val="Anx-A_(Gantry_structre)18"/>
      <sheetName val="Anx-B__(Eqpt_structre)18"/>
      <sheetName val="Anx-_C_(Gantry_fdn)18"/>
      <sheetName val="Anx-D_(Eqpt_fdn)18"/>
      <sheetName val="Anx-E_(Transf_fdn)18"/>
      <sheetName val="Anx-F_(Cable_Trench)18"/>
      <sheetName val="Anx-G(RCC_Road)18"/>
      <sheetName val="Anx-H_(chain_link_fence)18"/>
      <sheetName val="Anx-_I_(RCC_Sump_Tank)18"/>
      <sheetName val="Anx-J_(Retaining_wall)18"/>
      <sheetName val="Anx-K(Fire_Pump_Station)18"/>
      <sheetName val="Anx-L_(Sign_Board)18"/>
      <sheetName val="Anx-M_(LampPost&amp;RoadLightin_F18"/>
      <sheetName val="Anx-_N_(Soil_inves)_18"/>
      <sheetName val="Anx-O(Bldg_chachoengsao_SS)18"/>
      <sheetName val="Anx-P(Bldg_Samut_shakon_SS)18"/>
      <sheetName val="Anx-Q_(Busduct_Fdn)18"/>
      <sheetName val="Anx-R_(_fdn)_18"/>
      <sheetName val="Anx-S_(RC_Pipe_-water_Supply)18"/>
      <sheetName val="Anx-T_(Drain)18"/>
      <sheetName val="Anx-U(Water_tank_)18"/>
      <sheetName val="Anx-V_(Guard_House)18"/>
      <sheetName val="COSTING_(import)15"/>
      <sheetName val="SchA_220kV_Line15"/>
      <sheetName val="Sch_220kV_Line_Telecom15"/>
      <sheetName val="SCH-B_LINE15"/>
      <sheetName val="SCH-B_Civil_Line15"/>
      <sheetName val="STN_WISE_EMR15"/>
      <sheetName val="Anex-1_Con_Load15"/>
      <sheetName val="Leg_1-115"/>
      <sheetName val="Load_Details(B2)14"/>
      <sheetName val="BREAKUP_OF_OIL13"/>
      <sheetName val="Form_613"/>
      <sheetName val="R_Hrs__Since_Comm7"/>
      <sheetName val="SECONDARY_DESIGN7"/>
      <sheetName val="PACK_(B)8"/>
      <sheetName val="Rough_samut_sakhon8"/>
      <sheetName val="basic_rates_Samut_sakhon8"/>
      <sheetName val="Rate_Samut_sakhon8"/>
      <sheetName val="Title-Sh_8"/>
      <sheetName val="Civil_Works8"/>
      <sheetName val="Anx-A_(Gantry_structre)8"/>
      <sheetName val="Anx-B__(Eqpt_structre)8"/>
      <sheetName val="Anx-_C_(Gantry_fdn)8"/>
      <sheetName val="Anx-D_(Eqpt_fdn)8"/>
      <sheetName val="Anx-E_(Transf_fdn)8"/>
      <sheetName val="Anx-F_(Cable_Trench)8"/>
      <sheetName val="Anx-G(RCC_Road)8"/>
      <sheetName val="Anx-H_(chain_link_fence)8"/>
      <sheetName val="Anx-_I_(RCC_Sump_Tank)8"/>
      <sheetName val="Anx-J_(Retaining_wall)8"/>
      <sheetName val="Anx-K(Fire_Pump_Station)8"/>
      <sheetName val="Anx-L_(Sign_Board)8"/>
      <sheetName val="Anx-M_(LampPost&amp;RoadLightin_Fd8"/>
      <sheetName val="Anx-_N_(Soil_inves)_8"/>
      <sheetName val="Anx-O(Bldg_chachoengsao_SS)8"/>
      <sheetName val="Anx-P(Bldg_Samut_shakon_SS)8"/>
      <sheetName val="Anx-Q_(Busduct_Fdn)8"/>
      <sheetName val="Anx-R_(_fdn)_8"/>
      <sheetName val="Anx-S_(RC_Pipe_-water_Supply)8"/>
      <sheetName val="Anx-T_(Drain)8"/>
      <sheetName val="Anx-U(Water_tank_)8"/>
      <sheetName val="Anx-V_(Guard_House)8"/>
      <sheetName val="COSTING_(import)5"/>
      <sheetName val="SchA_220kV_Line5"/>
      <sheetName val="Sch_220kV_Line_Telecom5"/>
      <sheetName val="SCH-B_LINE5"/>
      <sheetName val="SCH-B_Civil_Line5"/>
      <sheetName val="STN_WISE_EMR5"/>
      <sheetName val="Anex-1_Con_Load5"/>
      <sheetName val="Leg_1-15"/>
      <sheetName val="Load_Details(B2)4"/>
      <sheetName val="BREAKUP_OF_OIL3"/>
      <sheetName val="Form_63"/>
      <sheetName val="PACK_(B)9"/>
      <sheetName val="Rough_samut_sakhon9"/>
      <sheetName val="basic_rates_Samut_sakhon9"/>
      <sheetName val="Rate_Samut_sakhon9"/>
      <sheetName val="Title-Sh_9"/>
      <sheetName val="Civil_Works9"/>
      <sheetName val="Anx-A_(Gantry_structre)9"/>
      <sheetName val="Anx-B__(Eqpt_structre)9"/>
      <sheetName val="Anx-_C_(Gantry_fdn)9"/>
      <sheetName val="Anx-D_(Eqpt_fdn)9"/>
      <sheetName val="Anx-E_(Transf_fdn)9"/>
      <sheetName val="Anx-F_(Cable_Trench)9"/>
      <sheetName val="Anx-G(RCC_Road)9"/>
      <sheetName val="Anx-H_(chain_link_fence)9"/>
      <sheetName val="Anx-_I_(RCC_Sump_Tank)9"/>
      <sheetName val="Anx-J_(Retaining_wall)9"/>
      <sheetName val="Anx-K(Fire_Pump_Station)9"/>
      <sheetName val="Anx-L_(Sign_Board)9"/>
      <sheetName val="Anx-M_(LampPost&amp;RoadLightin_Fd9"/>
      <sheetName val="Anx-_N_(Soil_inves)_9"/>
      <sheetName val="Anx-O(Bldg_chachoengsao_SS)9"/>
      <sheetName val="Anx-P(Bldg_Samut_shakon_SS)9"/>
      <sheetName val="Anx-Q_(Busduct_Fdn)9"/>
      <sheetName val="Anx-R_(_fdn)_9"/>
      <sheetName val="Anx-S_(RC_Pipe_-water_Supply)9"/>
      <sheetName val="Anx-T_(Drain)9"/>
      <sheetName val="Anx-U(Water_tank_)9"/>
      <sheetName val="Anx-V_(Guard_House)9"/>
      <sheetName val="COSTING_(import)6"/>
      <sheetName val="SchA_220kV_Line6"/>
      <sheetName val="Sch_220kV_Line_Telecom6"/>
      <sheetName val="SCH-B_LINE6"/>
      <sheetName val="SCH-B_Civil_Line6"/>
      <sheetName val="STN_WISE_EMR6"/>
      <sheetName val="Anex-1_Con_Load6"/>
      <sheetName val="Leg_1-16"/>
      <sheetName val="Load_Details(B2)5"/>
      <sheetName val="BREAKUP_OF_OIL4"/>
      <sheetName val="Form_64"/>
      <sheetName val="PACK_(B)14"/>
      <sheetName val="Rough_samut_sakhon14"/>
      <sheetName val="basic_rates_Samut_sakhon14"/>
      <sheetName val="Rate_Samut_sakhon14"/>
      <sheetName val="Title-Sh_14"/>
      <sheetName val="Civil_Works14"/>
      <sheetName val="Anx-A_(Gantry_structre)14"/>
      <sheetName val="Anx-B__(Eqpt_structre)14"/>
      <sheetName val="Anx-_C_(Gantry_fdn)14"/>
      <sheetName val="Anx-D_(Eqpt_fdn)14"/>
      <sheetName val="Anx-E_(Transf_fdn)14"/>
      <sheetName val="Anx-F_(Cable_Trench)14"/>
      <sheetName val="Anx-G(RCC_Road)14"/>
      <sheetName val="Anx-H_(chain_link_fence)14"/>
      <sheetName val="Anx-_I_(RCC_Sump_Tank)14"/>
      <sheetName val="Anx-J_(Retaining_wall)14"/>
      <sheetName val="Anx-K(Fire_Pump_Station)14"/>
      <sheetName val="Anx-L_(Sign_Board)14"/>
      <sheetName val="Anx-M_(LampPost&amp;RoadLightin_F14"/>
      <sheetName val="Anx-_N_(Soil_inves)_14"/>
      <sheetName val="Anx-O(Bldg_chachoengsao_SS)14"/>
      <sheetName val="Anx-P(Bldg_Samut_shakon_SS)14"/>
      <sheetName val="Anx-Q_(Busduct_Fdn)14"/>
      <sheetName val="Anx-R_(_fdn)_14"/>
      <sheetName val="Anx-S_(RC_Pipe_-water_Supply)14"/>
      <sheetName val="Anx-T_(Drain)14"/>
      <sheetName val="Anx-U(Water_tank_)14"/>
      <sheetName val="Anx-V_(Guard_House)14"/>
      <sheetName val="COSTING_(import)11"/>
      <sheetName val="SchA_220kV_Line11"/>
      <sheetName val="Sch_220kV_Line_Telecom11"/>
      <sheetName val="SCH-B_LINE11"/>
      <sheetName val="SCH-B_Civil_Line11"/>
      <sheetName val="STN_WISE_EMR11"/>
      <sheetName val="Anex-1_Con_Load11"/>
      <sheetName val="Leg_1-111"/>
      <sheetName val="Load_Details(B2)10"/>
      <sheetName val="BREAKUP_OF_OIL9"/>
      <sheetName val="Form_69"/>
      <sheetName val="PACK_(B)10"/>
      <sheetName val="Rough_samut_sakhon10"/>
      <sheetName val="basic_rates_Samut_sakhon10"/>
      <sheetName val="Rate_Samut_sakhon10"/>
      <sheetName val="Title-Sh_10"/>
      <sheetName val="Civil_Works10"/>
      <sheetName val="Anx-A_(Gantry_structre)10"/>
      <sheetName val="Anx-B__(Eqpt_structre)10"/>
      <sheetName val="Anx-_C_(Gantry_fdn)10"/>
      <sheetName val="Anx-D_(Eqpt_fdn)10"/>
      <sheetName val="Anx-E_(Transf_fdn)10"/>
      <sheetName val="Anx-F_(Cable_Trench)10"/>
      <sheetName val="Anx-G(RCC_Road)10"/>
      <sheetName val="Anx-H_(chain_link_fence)10"/>
      <sheetName val="Anx-_I_(RCC_Sump_Tank)10"/>
      <sheetName val="Anx-J_(Retaining_wall)10"/>
      <sheetName val="Anx-K(Fire_Pump_Station)10"/>
      <sheetName val="Anx-L_(Sign_Board)10"/>
      <sheetName val="Anx-M_(LampPost&amp;RoadLightin_F10"/>
      <sheetName val="Anx-_N_(Soil_inves)_10"/>
      <sheetName val="Anx-O(Bldg_chachoengsao_SS)10"/>
      <sheetName val="Anx-P(Bldg_Samut_shakon_SS)10"/>
      <sheetName val="Anx-Q_(Busduct_Fdn)10"/>
      <sheetName val="Anx-R_(_fdn)_10"/>
      <sheetName val="Anx-S_(RC_Pipe_-water_Supply)10"/>
      <sheetName val="Anx-T_(Drain)10"/>
      <sheetName val="Anx-U(Water_tank_)10"/>
      <sheetName val="Anx-V_(Guard_House)10"/>
      <sheetName val="COSTING_(import)7"/>
      <sheetName val="SchA_220kV_Line7"/>
      <sheetName val="Sch_220kV_Line_Telecom7"/>
      <sheetName val="SCH-B_LINE7"/>
      <sheetName val="SCH-B_Civil_Line7"/>
      <sheetName val="STN_WISE_EMR7"/>
      <sheetName val="Anex-1_Con_Load7"/>
      <sheetName val="Leg_1-17"/>
      <sheetName val="Load_Details(B2)6"/>
      <sheetName val="BREAKUP_OF_OIL5"/>
      <sheetName val="Form_65"/>
      <sheetName val="R_Hrs__Since_Comm3"/>
      <sheetName val="SECONDARY_DESIGN3"/>
      <sheetName val="PACK_(B)12"/>
      <sheetName val="Rough_samut_sakhon12"/>
      <sheetName val="basic_rates_Samut_sakhon12"/>
      <sheetName val="Rate_Samut_sakhon12"/>
      <sheetName val="Title-Sh_12"/>
      <sheetName val="Civil_Works12"/>
      <sheetName val="Anx-A_(Gantry_structre)12"/>
      <sheetName val="Anx-B__(Eqpt_structre)12"/>
      <sheetName val="Anx-_C_(Gantry_fdn)12"/>
      <sheetName val="Anx-D_(Eqpt_fdn)12"/>
      <sheetName val="Anx-E_(Transf_fdn)12"/>
      <sheetName val="Anx-F_(Cable_Trench)12"/>
      <sheetName val="Anx-G(RCC_Road)12"/>
      <sheetName val="Anx-H_(chain_link_fence)12"/>
      <sheetName val="Anx-_I_(RCC_Sump_Tank)12"/>
      <sheetName val="Anx-J_(Retaining_wall)12"/>
      <sheetName val="Anx-K(Fire_Pump_Station)12"/>
      <sheetName val="Anx-L_(Sign_Board)12"/>
      <sheetName val="Anx-M_(LampPost&amp;RoadLightin_F12"/>
      <sheetName val="Anx-_N_(Soil_inves)_12"/>
      <sheetName val="Anx-O(Bldg_chachoengsao_SS)12"/>
      <sheetName val="Anx-P(Bldg_Samut_shakon_SS)12"/>
      <sheetName val="Anx-Q_(Busduct_Fdn)12"/>
      <sheetName val="Anx-R_(_fdn)_12"/>
      <sheetName val="Anx-S_(RC_Pipe_-water_Supply)12"/>
      <sheetName val="Anx-T_(Drain)12"/>
      <sheetName val="Anx-U(Water_tank_)12"/>
      <sheetName val="Anx-V_(Guard_House)12"/>
      <sheetName val="COSTING_(import)9"/>
      <sheetName val="SchA_220kV_Line9"/>
      <sheetName val="Sch_220kV_Line_Telecom9"/>
      <sheetName val="SCH-B_LINE9"/>
      <sheetName val="SCH-B_Civil_Line9"/>
      <sheetName val="STN_WISE_EMR9"/>
      <sheetName val="Anex-1_Con_Load9"/>
      <sheetName val="Leg_1-19"/>
      <sheetName val="Load_Details(B2)8"/>
      <sheetName val="BREAKUP_OF_OIL7"/>
      <sheetName val="Form_67"/>
      <sheetName val="R_Hrs__Since_Comm1"/>
      <sheetName val="SECONDARY_DESIGN1"/>
      <sheetName val="PACK_(B)11"/>
      <sheetName val="Rough_samut_sakhon11"/>
      <sheetName val="basic_rates_Samut_sakhon11"/>
      <sheetName val="Rate_Samut_sakhon11"/>
      <sheetName val="Title-Sh_11"/>
      <sheetName val="Civil_Works11"/>
      <sheetName val="Anx-A_(Gantry_structre)11"/>
      <sheetName val="Anx-B__(Eqpt_structre)11"/>
      <sheetName val="Anx-_C_(Gantry_fdn)11"/>
      <sheetName val="Anx-D_(Eqpt_fdn)11"/>
      <sheetName val="Anx-E_(Transf_fdn)11"/>
      <sheetName val="Anx-F_(Cable_Trench)11"/>
      <sheetName val="Anx-G(RCC_Road)11"/>
      <sheetName val="Anx-H_(chain_link_fence)11"/>
      <sheetName val="Anx-_I_(RCC_Sump_Tank)11"/>
      <sheetName val="Anx-J_(Retaining_wall)11"/>
      <sheetName val="Anx-K(Fire_Pump_Station)11"/>
      <sheetName val="Anx-L_(Sign_Board)11"/>
      <sheetName val="Anx-M_(LampPost&amp;RoadLightin_F11"/>
      <sheetName val="Anx-_N_(Soil_inves)_11"/>
      <sheetName val="Anx-O(Bldg_chachoengsao_SS)11"/>
      <sheetName val="Anx-P(Bldg_Samut_shakon_SS)11"/>
      <sheetName val="Anx-Q_(Busduct_Fdn)11"/>
      <sheetName val="Anx-R_(_fdn)_11"/>
      <sheetName val="Anx-S_(RC_Pipe_-water_Supply)11"/>
      <sheetName val="Anx-T_(Drain)11"/>
      <sheetName val="Anx-U(Water_tank_)11"/>
      <sheetName val="Anx-V_(Guard_House)11"/>
      <sheetName val="COSTING_(import)8"/>
      <sheetName val="SchA_220kV_Line8"/>
      <sheetName val="Sch_220kV_Line_Telecom8"/>
      <sheetName val="SCH-B_LINE8"/>
      <sheetName val="SCH-B_Civil_Line8"/>
      <sheetName val="STN_WISE_EMR8"/>
      <sheetName val="Anex-1_Con_Load8"/>
      <sheetName val="Leg_1-18"/>
      <sheetName val="Load_Details(B2)7"/>
      <sheetName val="BREAKUP_OF_OIL6"/>
      <sheetName val="Form_66"/>
      <sheetName val="R_Hrs__Since_Comm"/>
      <sheetName val="SECONDARY_DESIGN"/>
      <sheetName val="PACK_(B)13"/>
      <sheetName val="Rough_samut_sakhon13"/>
      <sheetName val="basic_rates_Samut_sakhon13"/>
      <sheetName val="Rate_Samut_sakhon13"/>
      <sheetName val="Title-Sh_13"/>
      <sheetName val="Civil_Works13"/>
      <sheetName val="Anx-A_(Gantry_structre)13"/>
      <sheetName val="Anx-B__(Eqpt_structre)13"/>
      <sheetName val="Anx-_C_(Gantry_fdn)13"/>
      <sheetName val="Anx-D_(Eqpt_fdn)13"/>
      <sheetName val="Anx-E_(Transf_fdn)13"/>
      <sheetName val="Anx-F_(Cable_Trench)13"/>
      <sheetName val="Anx-G(RCC_Road)13"/>
      <sheetName val="Anx-H_(chain_link_fence)13"/>
      <sheetName val="Anx-_I_(RCC_Sump_Tank)13"/>
      <sheetName val="Anx-J_(Retaining_wall)13"/>
      <sheetName val="Anx-K(Fire_Pump_Station)13"/>
      <sheetName val="Anx-L_(Sign_Board)13"/>
      <sheetName val="Anx-M_(LampPost&amp;RoadLightin_F13"/>
      <sheetName val="Anx-_N_(Soil_inves)_13"/>
      <sheetName val="Anx-O(Bldg_chachoengsao_SS)13"/>
      <sheetName val="Anx-P(Bldg_Samut_shakon_SS)13"/>
      <sheetName val="Anx-Q_(Busduct_Fdn)13"/>
      <sheetName val="Anx-R_(_fdn)_13"/>
      <sheetName val="Anx-S_(RC_Pipe_-water_Supply)13"/>
      <sheetName val="Anx-T_(Drain)13"/>
      <sheetName val="Anx-U(Water_tank_)13"/>
      <sheetName val="Anx-V_(Guard_House)13"/>
      <sheetName val="COSTING_(import)10"/>
      <sheetName val="SchA_220kV_Line10"/>
      <sheetName val="Sch_220kV_Line_Telecom10"/>
      <sheetName val="SCH-B_LINE10"/>
      <sheetName val="SCH-B_Civil_Line10"/>
      <sheetName val="STN_WISE_EMR10"/>
      <sheetName val="Anex-1_Con_Load10"/>
      <sheetName val="Leg_1-110"/>
      <sheetName val="Load_Details(B2)9"/>
      <sheetName val="BREAKUP_OF_OIL8"/>
      <sheetName val="Form_68"/>
      <sheetName val="R_Hrs__Since_Comm2"/>
      <sheetName val="SECONDARY_DESIGN2"/>
      <sheetName val="PACK_(B)15"/>
      <sheetName val="Rough_samut_sakhon15"/>
      <sheetName val="basic_rates_Samut_sakhon15"/>
      <sheetName val="Rate_Samut_sakhon15"/>
      <sheetName val="Title-Sh_15"/>
      <sheetName val="Civil_Works15"/>
      <sheetName val="Anx-A_(Gantry_structre)15"/>
      <sheetName val="Anx-B__(Eqpt_structre)15"/>
      <sheetName val="Anx-_C_(Gantry_fdn)15"/>
      <sheetName val="Anx-D_(Eqpt_fdn)15"/>
      <sheetName val="Anx-E_(Transf_fdn)15"/>
      <sheetName val="Anx-F_(Cable_Trench)15"/>
      <sheetName val="Anx-G(RCC_Road)15"/>
      <sheetName val="Anx-H_(chain_link_fence)15"/>
      <sheetName val="Anx-_I_(RCC_Sump_Tank)15"/>
      <sheetName val="Anx-J_(Retaining_wall)15"/>
      <sheetName val="Anx-K(Fire_Pump_Station)15"/>
      <sheetName val="Anx-L_(Sign_Board)15"/>
      <sheetName val="Anx-M_(LampPost&amp;RoadLightin_F15"/>
      <sheetName val="Anx-_N_(Soil_inves)_15"/>
      <sheetName val="Anx-O(Bldg_chachoengsao_SS)15"/>
      <sheetName val="Anx-P(Bldg_Samut_shakon_SS)15"/>
      <sheetName val="Anx-Q_(Busduct_Fdn)15"/>
      <sheetName val="Anx-R_(_fdn)_15"/>
      <sheetName val="Anx-S_(RC_Pipe_-water_Supply)15"/>
      <sheetName val="Anx-T_(Drain)15"/>
      <sheetName val="Anx-U(Water_tank_)15"/>
      <sheetName val="Anx-V_(Guard_House)15"/>
      <sheetName val="COSTING_(import)12"/>
      <sheetName val="SchA_220kV_Line12"/>
      <sheetName val="Sch_220kV_Line_Telecom12"/>
      <sheetName val="SCH-B_LINE12"/>
      <sheetName val="SCH-B_Civil_Line12"/>
      <sheetName val="STN_WISE_EMR12"/>
      <sheetName val="Anex-1_Con_Load12"/>
      <sheetName val="Leg_1-112"/>
      <sheetName val="Load_Details(B2)11"/>
      <sheetName val="BREAKUP_OF_OIL10"/>
      <sheetName val="Form_610"/>
      <sheetName val="R_Hrs__Since_Comm4"/>
      <sheetName val="SECONDARY_DESIGN4"/>
      <sheetName val="PACK_(B)16"/>
      <sheetName val="Rough_samut_sakhon16"/>
      <sheetName val="basic_rates_Samut_sakhon16"/>
      <sheetName val="Rate_Samut_sakhon16"/>
      <sheetName val="Title-Sh_16"/>
      <sheetName val="Civil_Works16"/>
      <sheetName val="Anx-A_(Gantry_structre)16"/>
      <sheetName val="Anx-B__(Eqpt_structre)16"/>
      <sheetName val="Anx-_C_(Gantry_fdn)16"/>
      <sheetName val="Anx-D_(Eqpt_fdn)16"/>
      <sheetName val="Anx-E_(Transf_fdn)16"/>
      <sheetName val="Anx-F_(Cable_Trench)16"/>
      <sheetName val="Anx-G(RCC_Road)16"/>
      <sheetName val="Anx-H_(chain_link_fence)16"/>
      <sheetName val="Anx-_I_(RCC_Sump_Tank)16"/>
      <sheetName val="Anx-J_(Retaining_wall)16"/>
      <sheetName val="Anx-K(Fire_Pump_Station)16"/>
      <sheetName val="Anx-L_(Sign_Board)16"/>
      <sheetName val="Anx-M_(LampPost&amp;RoadLightin_F16"/>
      <sheetName val="Anx-_N_(Soil_inves)_16"/>
      <sheetName val="Anx-O(Bldg_chachoengsao_SS)16"/>
      <sheetName val="Anx-P(Bldg_Samut_shakon_SS)16"/>
      <sheetName val="Anx-Q_(Busduct_Fdn)16"/>
      <sheetName val="Anx-R_(_fdn)_16"/>
      <sheetName val="Anx-S_(RC_Pipe_-water_Supply)16"/>
      <sheetName val="Anx-T_(Drain)16"/>
      <sheetName val="Anx-U(Water_tank_)16"/>
      <sheetName val="Anx-V_(Guard_House)16"/>
      <sheetName val="COSTING_(import)13"/>
      <sheetName val="SchA_220kV_Line13"/>
      <sheetName val="Sch_220kV_Line_Telecom13"/>
      <sheetName val="SCH-B_LINE13"/>
      <sheetName val="SCH-B_Civil_Line13"/>
      <sheetName val="STN_WISE_EMR13"/>
      <sheetName val="Anex-1_Con_Load13"/>
      <sheetName val="Leg_1-113"/>
      <sheetName val="Load_Details(B2)12"/>
      <sheetName val="BREAKUP_OF_OIL11"/>
      <sheetName val="Form_611"/>
      <sheetName val="R_Hrs__Since_Comm5"/>
      <sheetName val="SECONDARY_DESIGN5"/>
      <sheetName val="PACK_(B)17"/>
      <sheetName val="Rough_samut_sakhon17"/>
      <sheetName val="basic_rates_Samut_sakhon17"/>
      <sheetName val="Rate_Samut_sakhon17"/>
      <sheetName val="Title-Sh_17"/>
      <sheetName val="Civil_Works17"/>
      <sheetName val="Anx-A_(Gantry_structre)17"/>
      <sheetName val="Anx-B__(Eqpt_structre)17"/>
      <sheetName val="Anx-_C_(Gantry_fdn)17"/>
      <sheetName val="Anx-D_(Eqpt_fdn)17"/>
      <sheetName val="Anx-E_(Transf_fdn)17"/>
      <sheetName val="Anx-F_(Cable_Trench)17"/>
      <sheetName val="Anx-G(RCC_Road)17"/>
      <sheetName val="Anx-H_(chain_link_fence)17"/>
      <sheetName val="Anx-_I_(RCC_Sump_Tank)17"/>
      <sheetName val="Anx-J_(Retaining_wall)17"/>
      <sheetName val="Anx-K(Fire_Pump_Station)17"/>
      <sheetName val="Anx-L_(Sign_Board)17"/>
      <sheetName val="Anx-M_(LampPost&amp;RoadLightin_F17"/>
      <sheetName val="Anx-_N_(Soil_inves)_17"/>
      <sheetName val="Anx-O(Bldg_chachoengsao_SS)17"/>
      <sheetName val="Anx-P(Bldg_Samut_shakon_SS)17"/>
      <sheetName val="Anx-Q_(Busduct_Fdn)17"/>
      <sheetName val="Anx-R_(_fdn)_17"/>
      <sheetName val="Anx-S_(RC_Pipe_-water_Supply)17"/>
      <sheetName val="Anx-T_(Drain)17"/>
      <sheetName val="Anx-U(Water_tank_)17"/>
      <sheetName val="Anx-V_(Guard_House)17"/>
      <sheetName val="COSTING_(import)14"/>
      <sheetName val="SchA_220kV_Line14"/>
      <sheetName val="Sch_220kV_Line_Telecom14"/>
      <sheetName val="SCH-B_LINE14"/>
      <sheetName val="SCH-B_Civil_Line14"/>
      <sheetName val="STN_WISE_EMR14"/>
      <sheetName val="Anex-1_Con_Load14"/>
      <sheetName val="Leg_1-114"/>
      <sheetName val="Load_Details(B2)13"/>
      <sheetName val="BREAKUP_OF_OIL12"/>
      <sheetName val="Form_612"/>
      <sheetName val="R_Hrs__Since_Comm6"/>
      <sheetName val="SECONDARY_DESIGN6"/>
      <sheetName val="PACK_(B)19"/>
      <sheetName val="Rough_samut_sakhon19"/>
      <sheetName val="basic_rates_Samut_sakhon19"/>
      <sheetName val="Rate_Samut_sakhon19"/>
      <sheetName val="Title-Sh_19"/>
      <sheetName val="Civil_Works19"/>
      <sheetName val="Anx-A_(Gantry_structre)19"/>
      <sheetName val="Anx-B__(Eqpt_structre)19"/>
      <sheetName val="Anx-_C_(Gantry_fdn)19"/>
      <sheetName val="Anx-D_(Eqpt_fdn)19"/>
      <sheetName val="Anx-E_(Transf_fdn)19"/>
      <sheetName val="Anx-F_(Cable_Trench)19"/>
      <sheetName val="Anx-G(RCC_Road)19"/>
      <sheetName val="Anx-H_(chain_link_fence)19"/>
      <sheetName val="Anx-_I_(RCC_Sump_Tank)19"/>
      <sheetName val="Anx-J_(Retaining_wall)19"/>
      <sheetName val="Anx-K(Fire_Pump_Station)19"/>
      <sheetName val="Anx-L_(Sign_Board)19"/>
      <sheetName val="Anx-M_(LampPost&amp;RoadLightin_F19"/>
      <sheetName val="Anx-_N_(Soil_inves)_19"/>
      <sheetName val="Anx-O(Bldg_chachoengsao_SS)19"/>
      <sheetName val="Anx-P(Bldg_Samut_shakon_SS)19"/>
      <sheetName val="Anx-Q_(Busduct_Fdn)19"/>
      <sheetName val="Anx-R_(_fdn)_19"/>
      <sheetName val="Anx-S_(RC_Pipe_-water_Supply)19"/>
      <sheetName val="Anx-T_(Drain)19"/>
      <sheetName val="Anx-U(Water_tank_)19"/>
      <sheetName val="Anx-V_(Guard_House)19"/>
      <sheetName val="COSTING_(import)16"/>
      <sheetName val="SchA_220kV_Line16"/>
      <sheetName val="Sch_220kV_Line_Telecom16"/>
      <sheetName val="SCH-B_LINE16"/>
      <sheetName val="SCH-B_Civil_Line16"/>
      <sheetName val="STN_WISE_EMR16"/>
      <sheetName val="Anex-1_Con_Load16"/>
      <sheetName val="Leg_1-116"/>
      <sheetName val="Load_Details(B2)15"/>
      <sheetName val="BREAKUP_OF_OIL14"/>
      <sheetName val="Form_614"/>
      <sheetName val="R_Hrs__Since_Comm8"/>
      <sheetName val="SECONDARY_DESIGN8"/>
      <sheetName val="PACK_(B)20"/>
      <sheetName val="Rough_samut_sakhon20"/>
      <sheetName val="basic_rates_Samut_sakhon20"/>
      <sheetName val="Rate_Samut_sakhon20"/>
      <sheetName val="Title-Sh_20"/>
      <sheetName val="Civil_Works20"/>
      <sheetName val="Anx-A_(Gantry_structre)20"/>
      <sheetName val="Anx-B__(Eqpt_structre)20"/>
      <sheetName val="Anx-_C_(Gantry_fdn)20"/>
      <sheetName val="Anx-D_(Eqpt_fdn)20"/>
      <sheetName val="Anx-E_(Transf_fdn)20"/>
      <sheetName val="Anx-F_(Cable_Trench)20"/>
      <sheetName val="Anx-G(RCC_Road)20"/>
      <sheetName val="Anx-H_(chain_link_fence)20"/>
      <sheetName val="Anx-_I_(RCC_Sump_Tank)20"/>
      <sheetName val="Anx-J_(Retaining_wall)20"/>
      <sheetName val="Anx-K(Fire_Pump_Station)20"/>
      <sheetName val="Anx-L_(Sign_Board)20"/>
      <sheetName val="Anx-M_(LampPost&amp;RoadLightin_F20"/>
      <sheetName val="Anx-_N_(Soil_inves)_20"/>
      <sheetName val="Anx-O(Bldg_chachoengsao_SS)20"/>
      <sheetName val="Anx-P(Bldg_Samut_shakon_SS)20"/>
      <sheetName val="Anx-Q_(Busduct_Fdn)20"/>
      <sheetName val="Anx-R_(_fdn)_20"/>
      <sheetName val="Anx-S_(RC_Pipe_-water_Supply)20"/>
      <sheetName val="Anx-T_(Drain)20"/>
      <sheetName val="Anx-U(Water_tank_)20"/>
      <sheetName val="Anx-V_(Guard_House)20"/>
      <sheetName val="COSTING_(import)17"/>
      <sheetName val="SchA_220kV_Line17"/>
      <sheetName val="Sch_220kV_Line_Telecom17"/>
      <sheetName val="SCH-B_LINE17"/>
      <sheetName val="SCH-B_Civil_Line17"/>
      <sheetName val="STN_WISE_EMR17"/>
      <sheetName val="Anex-1_Con_Load17"/>
      <sheetName val="Leg_1-117"/>
      <sheetName val="Load_Details(B2)16"/>
      <sheetName val="BREAKUP_OF_OIL15"/>
      <sheetName val="Form_615"/>
      <sheetName val="R_Hrs__Since_Comm9"/>
      <sheetName val="SECONDARY_DESIGN9"/>
    </sheetNames>
    <sheetDataSet>
      <sheetData sheetId="0" refreshError="1"/>
      <sheetData sheetId="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sheetData sheetId="205"/>
      <sheetData sheetId="206"/>
      <sheetData sheetId="207" refreshError="1"/>
      <sheetData sheetId="208" refreshError="1"/>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refreshError="1"/>
      <sheetData sheetId="337" refreshError="1"/>
      <sheetData sheetId="338" refreshError="1"/>
      <sheetData sheetId="339"/>
      <sheetData sheetId="340"/>
      <sheetData sheetId="341" refreshError="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2)"/>
      <sheetName val="CAL"/>
      <sheetName val="PACK (B)"/>
      <sheetName val="DSLP Calculations-my R.A"/>
      <sheetName val="Fee Rate Summary"/>
      <sheetName val="TABLES"/>
      <sheetName val="Design"/>
      <sheetName val="Report"/>
      <sheetName val="Coalmine"/>
      <sheetName val="data"/>
      <sheetName val="Sheet2"/>
      <sheetName val="Code"/>
      <sheetName val="SCHEDULE-3B"/>
      <sheetName val="BHANDUP"/>
      <sheetName val="Dom"/>
      <sheetName val="sag-ten"/>
      <sheetName val="title_(2)2"/>
      <sheetName val="PACK_(B)2"/>
      <sheetName val="DSLP_Calculations-my_R_A2"/>
      <sheetName val="title_(2)1"/>
      <sheetName val="PACK_(B)1"/>
      <sheetName val="DSLP_Calculations-my_R_A1"/>
      <sheetName val="title_(2)"/>
      <sheetName val="PACK_(B)"/>
      <sheetName val="DSLP_Calculations-my_R_A"/>
      <sheetName val="title_(2)3"/>
      <sheetName val="PACK_(B)3"/>
      <sheetName val="DSLP_Calculations-my_R_A3"/>
      <sheetName val="Fee_Rate_Summary"/>
      <sheetName val="title_(2)4"/>
      <sheetName val="PACK_(B)4"/>
      <sheetName val="DSLP_Calculations-my_R_A4"/>
      <sheetName val="Fee_Rate_Summary1"/>
      <sheetName val="DSLP CALCULATION"/>
      <sheetName val="MAT"/>
      <sheetName val="COV"/>
      <sheetName val="=POP"/>
      <sheetName val="CW General Summary "/>
      <sheetName val="R"/>
      <sheetName val="CASH-FLOW"/>
      <sheetName val="A1-Continuous"/>
      <sheetName val="Sheet1"/>
      <sheetName val="girder"/>
      <sheetName val="Pricing "/>
      <sheetName val="STRIP Sizing"/>
      <sheetName val="SDH"/>
      <sheetName val="Anex-1 Con Load"/>
      <sheetName val="SPT vs PHI"/>
      <sheetName val="Basis"/>
      <sheetName val="IDCCALHYD-GOO"/>
      <sheetName val="pile Fabrication"/>
      <sheetName val="C1C2"/>
      <sheetName val="LIFE &amp; REP PROVN"/>
      <sheetName val="O&amp;M CREW"/>
      <sheetName val="4&quo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_I_Porbandar_to_bhiladi"/>
      <sheetName val="AnaLOT1"/>
      <sheetName val="Quotations"/>
      <sheetName val="Cost of O &amp; O"/>
      <sheetName val="Equipment Output"/>
      <sheetName val="Material Rate Analysis"/>
      <sheetName val="Labour"/>
      <sheetName val="Mix Design"/>
      <sheetName val="Quantity-Stones"/>
      <sheetName val="abstr"/>
      <sheetName val="Temp"/>
      <sheetName val="Salary"/>
      <sheetName val="Site_Running"/>
      <sheetName val="Finance"/>
      <sheetName val="Travel"/>
      <sheetName val="Accom"/>
      <sheetName val="LOT-SW.1"/>
      <sheetName val="dBase"/>
      <sheetName val="PROCTOR"/>
    </sheetNames>
    <sheetDataSet>
      <sheetData sheetId="0" refreshError="1"/>
      <sheetData sheetId="1" refreshError="1"/>
      <sheetData sheetId="2" refreshError="1"/>
      <sheetData sheetId="3" refreshError="1">
        <row r="7">
          <cell r="F7">
            <v>15.405063291139241</v>
          </cell>
        </row>
        <row r="9">
          <cell r="F9">
            <v>20.627118644067796</v>
          </cell>
        </row>
        <row r="10">
          <cell r="F10">
            <v>20.627118644067796</v>
          </cell>
        </row>
        <row r="14">
          <cell r="F14">
            <v>16.399999999999999</v>
          </cell>
        </row>
        <row r="15">
          <cell r="F15">
            <v>23.428571428571427</v>
          </cell>
        </row>
        <row r="17">
          <cell r="F17">
            <v>25.894736842105264</v>
          </cell>
        </row>
        <row r="18">
          <cell r="F18">
            <v>25.894736842105264</v>
          </cell>
        </row>
        <row r="23">
          <cell r="F23">
            <v>0.9966666666666667</v>
          </cell>
        </row>
        <row r="27">
          <cell r="F27">
            <v>27.226666666666667</v>
          </cell>
        </row>
        <row r="28">
          <cell r="F28">
            <v>1666.6666666666667</v>
          </cell>
        </row>
        <row r="29">
          <cell r="F29">
            <v>100</v>
          </cell>
        </row>
        <row r="31">
          <cell r="F31">
            <v>200</v>
          </cell>
        </row>
        <row r="32">
          <cell r="F32">
            <v>35</v>
          </cell>
        </row>
        <row r="34">
          <cell r="F34">
            <v>1000</v>
          </cell>
        </row>
        <row r="35">
          <cell r="F35">
            <v>200</v>
          </cell>
        </row>
        <row r="39">
          <cell r="F39">
            <v>100</v>
          </cell>
        </row>
        <row r="40">
          <cell r="F40">
            <v>40</v>
          </cell>
        </row>
        <row r="41">
          <cell r="F41">
            <v>60</v>
          </cell>
        </row>
        <row r="42">
          <cell r="F42">
            <v>44</v>
          </cell>
        </row>
      </sheetData>
      <sheetData sheetId="4" refreshError="1"/>
      <sheetData sheetId="5" refreshError="1"/>
      <sheetData sheetId="6" refreshError="1"/>
      <sheetData sheetId="7" refreshError="1">
        <row r="11">
          <cell r="P11">
            <v>1297</v>
          </cell>
        </row>
        <row r="12">
          <cell r="P12">
            <v>1774</v>
          </cell>
        </row>
        <row r="13">
          <cell r="P13">
            <v>1655</v>
          </cell>
        </row>
        <row r="15">
          <cell r="P15">
            <v>1774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Analysis"/>
      <sheetName val="Cost of O &amp; O"/>
      <sheetName val="Material Rate Analysis"/>
      <sheetName val="Mix Design"/>
      <sheetName val="Equipment Output"/>
      <sheetName val="Material Consumption"/>
      <sheetName val="WORKING"/>
      <sheetName val="ANAL-PIPE LINE"/>
      <sheetName val="MS Pipe Working"/>
    </sheetNames>
    <sheetDataSet>
      <sheetData sheetId="0"/>
      <sheetData sheetId="1"/>
      <sheetData sheetId="2"/>
      <sheetData sheetId="3"/>
      <sheetData sheetId="4" refreshError="1">
        <row r="12">
          <cell r="P12">
            <v>1311</v>
          </cell>
        </row>
      </sheetData>
      <sheetData sheetId="5"/>
      <sheetData sheetId="6"/>
      <sheetData sheetId="7" refreshError="1"/>
      <sheetData sheetId="8" refreshError="1"/>
      <sheetData sheetId="9"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BOQ_2"/>
      <sheetName val="Analysis"/>
      <sheetName val="Cost of O &amp; O"/>
      <sheetName val="Material Rate Analysis"/>
      <sheetName val="Mix Design"/>
      <sheetName val="Equipment Output"/>
      <sheetName val="Material Consumption"/>
      <sheetName val="WORKING_2"/>
    </sheetNames>
    <sheetDataSet>
      <sheetData sheetId="0"/>
      <sheetData sheetId="1" refreshError="1"/>
      <sheetData sheetId="2"/>
      <sheetData sheetId="3"/>
      <sheetData sheetId="4" refreshError="1"/>
      <sheetData sheetId="5" refreshError="1">
        <row r="11">
          <cell r="P11">
            <v>1056</v>
          </cell>
        </row>
        <row r="13">
          <cell r="P13">
            <v>1406</v>
          </cell>
        </row>
        <row r="14">
          <cell r="P14">
            <v>1565</v>
          </cell>
        </row>
      </sheetData>
      <sheetData sheetId="6"/>
      <sheetData sheetId="7" refreshError="1"/>
      <sheetData sheetId="8"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Lab"/>
      <sheetName val="office"/>
      <sheetName val="Material&amp;equipment"/>
      <sheetName val="SBC-BH-1"/>
      <sheetName val="gen"/>
      <sheetName val="SBC-BH 19"/>
      <sheetName val="SBC-BH-16"/>
      <sheetName val="BH-20"/>
      <sheetName val="BH-15"/>
      <sheetName val="BH-14"/>
      <sheetName val="BH-16"/>
      <sheetName val="BH-17"/>
      <sheetName val="sbc-ABH-1"/>
      <sheetName val="ABH-1"/>
      <sheetName val="BH-19"/>
      <sheetName val="BH-1"/>
      <sheetName val="SBC-BH-3"/>
      <sheetName val="BH-3"/>
      <sheetName val="Sheet4"/>
      <sheetName val="Sheet1"/>
      <sheetName val="BH 12-11-10-13"/>
      <sheetName val="BH 12-11-10-9"/>
      <sheetName val="BH 36-15-37"/>
      <sheetName val="BH 16-35-25-17"/>
      <sheetName val="BH 35-25-17"/>
      <sheetName val="Sheet1 (2)"/>
      <sheetName val="Sheet2"/>
      <sheetName val="Boq"/>
      <sheetName val="Rate Analysis"/>
      <sheetName val="SPT_vs_PHI"/>
      <sheetName val="glass_project_concrete"/>
      <sheetName val="glass_project_reift"/>
      <sheetName val="glass_project_indices"/>
      <sheetName val="FitOutConfCentre"/>
      <sheetName val="Summary 0506"/>
      <sheetName val="Summary 0607- 31.MAR"/>
      <sheetName val="#REF!"/>
      <sheetName val="Qty"/>
      <sheetName val="sept-plan"/>
      <sheetName val="Table10"/>
      <sheetName val="Table11"/>
      <sheetName val="Table12"/>
      <sheetName val="Table9"/>
      <sheetName val="Other"/>
      <sheetName val="Summary"/>
      <sheetName val="Spt-BH"/>
      <sheetName val="SPT_vs_PHI1"/>
      <sheetName val="glass_project_concrete1"/>
      <sheetName val="glass_project_reift1"/>
      <sheetName val="glass_project_indices1"/>
      <sheetName val="SBC-BH_19"/>
      <sheetName val="Rate_Analysis"/>
      <sheetName val="BH_12-11-10-13"/>
      <sheetName val="BH_12-11-10-9"/>
      <sheetName val="BH_36-15-37"/>
      <sheetName val="BH_16-35-25-17"/>
      <sheetName val="BH_35-25-17"/>
      <sheetName val="Sheet1_(2)"/>
      <sheetName val="Civil Boq"/>
      <sheetName val="Pile cap"/>
      <sheetName val="PRECAST lightconc-II"/>
      <sheetName val="d-safe DELUXE"/>
      <sheetName val="Publicbuilding"/>
      <sheetName val="FT-05-02IsoBOM"/>
      <sheetName val="Mix Design"/>
      <sheetName val="std-rates"/>
      <sheetName val="8"/>
      <sheetName val="GBW"/>
      <sheetName val="Sheet3"/>
      <sheetName val="Flight-1"/>
      <sheetName val="Legal Risk Analysis"/>
      <sheetName val="V.O.4 - PCC Qty"/>
      <sheetName val="RCC,Ret. Wall"/>
      <sheetName val="Form 6"/>
      <sheetName val="PointNo.5"/>
      <sheetName val="Load Details-220kV"/>
      <sheetName val="dummy"/>
      <sheetName val="Design"/>
      <sheetName val="WWR"/>
      <sheetName val="TBAL9697 -group wise  sdpl"/>
      <sheetName val="Abstract Sheet"/>
      <sheetName val="BLK2"/>
      <sheetName val="BLK3"/>
      <sheetName val="E &amp; R"/>
      <sheetName val="radar"/>
      <sheetName val="UG"/>
      <sheetName val="Break up Sheet"/>
      <sheetName val="Fill this out first..."/>
      <sheetName val="LABOUR"/>
      <sheetName val="REVISED4A PROG PERF-SITE 1"/>
      <sheetName val="PRRM Dashboard"/>
      <sheetName val="Mappings"/>
      <sheetName val="BOQ_Direct_selling cost"/>
      <sheetName val="BOQ (2)"/>
      <sheetName val="CABLE DATA"/>
      <sheetName val="beam-reinft-IIInd floor"/>
      <sheetName val="Stock-II"/>
      <sheetName val="R20_R30_work"/>
      <sheetName val="Input"/>
      <sheetName val="Activity"/>
      <sheetName val="Staff Acco."/>
      <sheetName val="Crew"/>
      <sheetName val="Piping"/>
      <sheetName val="Pipe Supports"/>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analysis"/>
      <sheetName val="except wiring"/>
      <sheetName val="A-General"/>
      <sheetName val="Rev S1 Abstract"/>
      <sheetName val="Quantity Abstract"/>
      <sheetName val="INPUT SHEET"/>
      <sheetName val="RES-PLANNING"/>
      <sheetName val="final abstract"/>
      <sheetName val=""/>
      <sheetName val="Abstract"/>
      <sheetName val="M-Book for Conc"/>
      <sheetName val="M-Book for FW"/>
      <sheetName val="BS1"/>
      <sheetName val="#REF"/>
      <sheetName val="RA"/>
      <sheetName val="11-hsd"/>
      <sheetName val="13-septic"/>
      <sheetName val="7-ug"/>
      <sheetName val="2-utility"/>
      <sheetName val="18-misc"/>
      <sheetName val="5-pipe"/>
      <sheetName val="Summary_0506"/>
      <sheetName val="Summary_0607-_31_MAR"/>
      <sheetName val="Form_6"/>
      <sheetName val="Supplier"/>
      <sheetName val="VCH-SLC"/>
      <sheetName val="Parapet"/>
      <sheetName val="sheet6"/>
      <sheetName val="RA-markate"/>
      <sheetName val="Footings"/>
      <sheetName val="B@__x005f_x005f_x005f_x0000__x005f_x005f_x005f_x0004_@_"/>
      <sheetName val="Project Budget Worksheet"/>
      <sheetName val="COLUMN"/>
      <sheetName val="B@_"/>
      <sheetName val="B@___x005f_x0004_@_____$__"/>
      <sheetName val="Sump"/>
      <sheetName val="cubes_M20"/>
      <sheetName val="BOQ -II ph 2"/>
      <sheetName val="switch"/>
      <sheetName val="Fee Rate Summary"/>
      <sheetName val="STAFFSCHED "/>
      <sheetName val="SUMM"/>
      <sheetName val="DADAN-1"/>
      <sheetName val="Macro1"/>
      <sheetName val="d-safe specs"/>
      <sheetName val="class &amp; category"/>
      <sheetName val="Rein-Final (Ph 1+Ph2)"/>
      <sheetName val="Cost_any"/>
      <sheetName val="Process"/>
      <sheetName val="pt_cw"/>
      <sheetName val="Metso - Forth &amp; Slurry 11.02.10"/>
      <sheetName val="1"/>
      <sheetName val="India F&amp;S Template"/>
      <sheetName val="Lead"/>
      <sheetName val="Quote Sheet"/>
      <sheetName val="220 11  BS "/>
      <sheetName val="Site wise NADs"/>
      <sheetName val="RA RCC F"/>
      <sheetName val="BHANDUP"/>
      <sheetName val="LT Motor catalog"/>
      <sheetName val="Cable cat"/>
      <sheetName val="FUNDFLOW"/>
      <sheetName val="Formulas"/>
      <sheetName val="NPV"/>
      <sheetName val="Stress Calculation"/>
      <sheetName val="SPT_vs_PHI2"/>
      <sheetName val="glass_project_concrete2"/>
      <sheetName val="glass_project_reift2"/>
      <sheetName val="glass_project_indices2"/>
      <sheetName val="BH_12-11-10-131"/>
      <sheetName val="BH_12-11-10-91"/>
      <sheetName val="BH_36-15-371"/>
      <sheetName val="BH_16-35-25-171"/>
      <sheetName val="BH_35-25-171"/>
      <sheetName val="Sheet1_(2)1"/>
      <sheetName val="SBC-BH_191"/>
      <sheetName val="Rate_Analysis1"/>
      <sheetName val="Civil_Boq"/>
      <sheetName val="Pile_cap"/>
      <sheetName val="PRECAST_lightconc-II"/>
      <sheetName val="d-safe_DELUXE"/>
      <sheetName val="Mix_Design"/>
      <sheetName val="RCC,Ret__Wall"/>
      <sheetName val="PointNo_5"/>
      <sheetName val="TBAL9697_-group_wise__sdpl"/>
      <sheetName val="Abstract_Sheet"/>
      <sheetName val="E_&amp;_R"/>
      <sheetName val="Legal_Risk_Analysis"/>
      <sheetName val="Break_up_Sheet"/>
      <sheetName val="V_O_4_-_PCC_Qty"/>
      <sheetName val="maingirder"/>
      <sheetName val="basic-data"/>
      <sheetName val="p&amp;m"/>
      <sheetName val="x-items"/>
      <sheetName val="precast RC element"/>
      <sheetName val="AOR"/>
      <sheetName val="3"/>
      <sheetName val="attach(2)"/>
      <sheetName val="T&amp;M"/>
      <sheetName val="Summary_05061"/>
      <sheetName val="Summary_0607-_31_MAR1"/>
      <sheetName val="Form_61"/>
      <sheetName val="Fill_this_out_first___"/>
      <sheetName val="REVISED4A_PROG_PERF-SITE_1"/>
      <sheetName val="BOQ_Direct_selling_cost"/>
      <sheetName val="Load_Details-220kV"/>
      <sheetName val="beam-reinft-IIInd_floor"/>
      <sheetName val="BOQ_(2)"/>
      <sheetName val="CABLE_DATA"/>
      <sheetName val="final_abstract"/>
      <sheetName val="Rev_S1_Abstract"/>
      <sheetName val="Quantity_Abstract"/>
      <sheetName val="Staff_Acco_"/>
      <sheetName val="Pipe_Supports"/>
      <sheetName val="M-Book_for_Conc"/>
      <sheetName val="M-Book_for_FW"/>
      <sheetName val="INPUT_SHEET"/>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B@__@_____$__"/>
      <sheetName val="Project_Budget_Worksheet"/>
      <sheetName val="BOQ_-II_ph_2"/>
      <sheetName val="HPL"/>
      <sheetName val="col-reinft1"/>
      <sheetName val="SSR &amp; NSSR Market final"/>
      <sheetName val="Qty-Opt1"/>
      <sheetName val="合成単価作成表-BLDG"/>
      <sheetName val="Title"/>
      <sheetName val="Headings"/>
      <sheetName val="Costing"/>
      <sheetName val="SOR"/>
      <sheetName val="PriceSummary"/>
      <sheetName val="Build-up"/>
      <sheetName val="Cal"/>
      <sheetName val="Data"/>
      <sheetName val="Voucher"/>
      <sheetName val="Materials Cost(PCC)"/>
      <sheetName val="2gii"/>
      <sheetName val="B@___x005f_x005f_x005f_x0004_@_____$__"/>
      <sheetName val="B@__x005f_x005f_x005f_x005f_x005f_x005f_x005f_x0000__x0"/>
      <sheetName val="B@_@__$"/>
      <sheetName val="MGS"/>
      <sheetName val="Coefficients"/>
      <sheetName val="IS3370"/>
      <sheetName val="IS456"/>
      <sheetName val="Detail"/>
      <sheetName val="Basicrates"/>
      <sheetName val="EDWise"/>
      <sheetName val="ComboSheet"/>
      <sheetName val="Direct cost shed A-2 "/>
      <sheetName val="Staff Forecast spread"/>
      <sheetName val="B@__x005f_x0000__x005f_x0004_@_x005f_x0000__x0000"/>
      <sheetName val="Abstract for Variation"/>
      <sheetName val="LBD VARIATION"/>
      <sheetName val="inWords"/>
      <sheetName val="Report"/>
      <sheetName val="Inputs &amp; Summary Output"/>
      <sheetName val="Broad Refresher Model"/>
      <sheetName val="B@___x0004_@_____$__"/>
      <sheetName val="B@["/>
      <sheetName val="B@[_x005f_x0000__x005f_x0004_@_x005f_x0000__x0000"/>
      <sheetName val="B@__x0000__x0004_@_x0000__x0000"/>
      <sheetName val="B@__x005f_x0000__x005f_x0004_@_"/>
      <sheetName val="Debits as on 12.04.08"/>
      <sheetName val="Cost of O &amp; O"/>
      <sheetName val="Back"/>
      <sheetName val="C"/>
      <sheetName val="B"/>
      <sheetName val="Mx1012a"/>
      <sheetName val="BLOCK-E"/>
      <sheetName val="Index "/>
      <sheetName val="Instructions"/>
      <sheetName val="Email Approval Template"/>
      <sheetName val="1 Executive Summary"/>
      <sheetName val="2 Risk Assessment Analysis"/>
      <sheetName val="3 Pre-Approval"/>
      <sheetName val="Map"/>
      <sheetName val="4 CIS"/>
      <sheetName val="5 Change Order"/>
      <sheetName val="5.1  Re-book De-book order"/>
      <sheetName val="6 Contract Re-estimates"/>
      <sheetName val="7a BG Approval Form"/>
      <sheetName val="7b BG Email Approval Template"/>
      <sheetName val="8 LAD Approval Form"/>
      <sheetName val="9 LOI Checklist"/>
      <sheetName val="10 RPS Information Form"/>
      <sheetName val="11 Proj Cashflow "/>
      <sheetName val="11.1 Cash-flow Chart"/>
      <sheetName val="Threshold Calculator"/>
      <sheetName val="Version Control"/>
      <sheetName val="Prebid Review"/>
      <sheetName val="DJC Parameters"/>
      <sheetName val="Offer"/>
      <sheetName val="Selling Summary"/>
      <sheetName val="1-BAS (cost)"/>
      <sheetName val="Controller Configuration"/>
      <sheetName val="IO Summary"/>
      <sheetName val="2-FAS (cost)"/>
      <sheetName val="Cost Summary"/>
      <sheetName val="3-PA (cost)"/>
      <sheetName val="Approved Make"/>
      <sheetName val="Basis of offer"/>
      <sheetName val="High Level Summary"/>
      <sheetName val="4-ACS  (cost)"/>
      <sheetName val="5-CCTV  (cost)"/>
      <sheetName val="6-FFT  (cost)"/>
      <sheetName val="7- Service Retrofit  (cost)"/>
      <sheetName val="8-Service PSA,O&amp;M  (cost)"/>
      <sheetName val="9- Service L&amp;M  (cost)"/>
      <sheetName val="non fixed DJC "/>
      <sheetName val="10-UPG (cost)"/>
      <sheetName val="11-ESG  (cost)"/>
      <sheetName val="12-Products (cost)"/>
      <sheetName val="13-VAV  (cost)"/>
      <sheetName val="14-REF (cost)"/>
      <sheetName val="15 - Local Chiller (cost)"/>
      <sheetName val="Selling-Local Chiller"/>
      <sheetName val="Material Cost JCS"/>
      <sheetName val="Costing USD Chiller"/>
      <sheetName val="Selling-USD Chiller"/>
      <sheetName val="PRICE MATRIX -JCIPL"/>
      <sheetName val="COST SUMMARY- JCIPL"/>
      <sheetName val="1-BAS-JCIPL"/>
      <sheetName val="2-FAS-JCIPL"/>
      <sheetName val="3-PA-JCIPL"/>
      <sheetName val="4-ACS-JCIPL"/>
      <sheetName val="5-CCTV-JCIPL"/>
      <sheetName val="6 -FFT-JCIPL"/>
      <sheetName val="7-Ser Retro -JCIPL"/>
      <sheetName val="8-Ser PSA, O&amp;M -JCIPL"/>
      <sheetName val="9-Ser L&amp;M -JCIPL"/>
      <sheetName val="10-UPG JCIPL"/>
      <sheetName val="11-ESG JCIPL"/>
      <sheetName val="12-Products JCIPL"/>
      <sheetName val="13-VAV JCIPL"/>
      <sheetName val="14-REF JCMRL "/>
      <sheetName val="Proj. DJC-JCIPL"/>
      <sheetName val=" L0 DDC 1"/>
      <sheetName val="L0 DDC-2"/>
      <sheetName val="L16 DDC-3"/>
      <sheetName val="L16-DDC-4"/>
      <sheetName val="L16 DDC-5"/>
      <sheetName val="L17 DDC-6"/>
      <sheetName val="L17 DDC-7 "/>
      <sheetName val="L18 DDC-8"/>
      <sheetName val="L18-DDC-9"/>
      <sheetName val="2-AutoDialer Sys"/>
      <sheetName val="1-BAS1 (cost)"/>
      <sheetName val="2-BAS2 (cost)"/>
      <sheetName val="Deviations-Project Risks"/>
      <sheetName val="IO Schedule"/>
      <sheetName val="B@[_x005f_x005f_x005f_x0000__x005f_x005f_x005f_x0004_@_"/>
      <sheetName val="재1"/>
      <sheetName val="SubmitCal"/>
      <sheetName val="B@__x005f_x0000__x005f_x0004_@_x005f_x0000___$_x0"/>
      <sheetName val="Assmpns"/>
      <sheetName val="Material List "/>
      <sheetName val="IDCCALHYD-GOO"/>
      <sheetName val="SPT_vs_PHI5"/>
      <sheetName val="glass_project_concrete5"/>
      <sheetName val="glass_project_reift5"/>
      <sheetName val="glass_project_indices5"/>
      <sheetName val="SBC-BH_194"/>
      <sheetName val="Rate_Analysis4"/>
      <sheetName val="Summary_05064"/>
      <sheetName val="Summary_0607-_31_MAR4"/>
      <sheetName val="Civil_Boq3"/>
      <sheetName val="Pile_cap3"/>
      <sheetName val="V_O_4_-_PCC_Qty3"/>
      <sheetName val="TBAL9697_-group_wise__sdpl3"/>
      <sheetName val="Abstract_Sheet3"/>
      <sheetName val="Legal_Risk_Analysis3"/>
      <sheetName val="BH_12-11-10-134"/>
      <sheetName val="BH_12-11-10-94"/>
      <sheetName val="BH_36-15-374"/>
      <sheetName val="BH_16-35-25-174"/>
      <sheetName val="BH_35-25-174"/>
      <sheetName val="Sheet1_(2)4"/>
      <sheetName val="PRECAST_lightconc-II3"/>
      <sheetName val="Mix_Design3"/>
      <sheetName val="d-safe_DELUXE3"/>
      <sheetName val="RCC,Ret__Wall3"/>
      <sheetName val="Form_64"/>
      <sheetName val="PointNo_53"/>
      <sheetName val="E_&amp;_R3"/>
      <sheetName val="Break_up_Sheet3"/>
      <sheetName val="Fill_this_out_first___3"/>
      <sheetName val="REVISED4A_PROG_PERF-SITE_13"/>
      <sheetName val="BOQ_Direct_selling_cost3"/>
      <sheetName val="final_abstract2"/>
      <sheetName val="BOQ_(2)3"/>
      <sheetName val="beam-reinft-IIInd_floor2"/>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INPUT_SHEET2"/>
      <sheetName val="Project_Budget_Worksheet2"/>
      <sheetName val="Metso_-_Forth_&amp;_Slurry_11_02_11"/>
      <sheetName val="BOQ_-II_ph_22"/>
      <sheetName val="Fee_Rate_Summary1"/>
      <sheetName val="STAFFSCHED_1"/>
      <sheetName val="d-safe_specs1"/>
      <sheetName val="class_&amp;_category1"/>
      <sheetName val="Rein-Final_(Ph_1+Ph2)1"/>
      <sheetName val="India_F&amp;S_Template1"/>
      <sheetName val="220_11__BS_1"/>
      <sheetName val="SSR_&amp;_NSSR_Market_final1"/>
      <sheetName val="Site_wise_NADs1"/>
      <sheetName val="Quote_Sheet1"/>
      <sheetName val="RA_RCC_F1"/>
      <sheetName val="SPT_vs_PHI3"/>
      <sheetName val="glass_project_concrete3"/>
      <sheetName val="glass_project_reift3"/>
      <sheetName val="glass_project_indices3"/>
      <sheetName val="SBC-BH_192"/>
      <sheetName val="Rate_Analysis2"/>
      <sheetName val="Summary_05062"/>
      <sheetName val="Summary_0607-_31_MAR2"/>
      <sheetName val="Civil_Boq1"/>
      <sheetName val="Pile_cap1"/>
      <sheetName val="V_O_4_-_PCC_Qty1"/>
      <sheetName val="TBAL9697_-group_wise__sdpl1"/>
      <sheetName val="Abstract_Sheet1"/>
      <sheetName val="Legal_Risk_Analysis1"/>
      <sheetName val="BH_12-11-10-132"/>
      <sheetName val="BH_12-11-10-92"/>
      <sheetName val="BH_36-15-372"/>
      <sheetName val="BH_16-35-25-172"/>
      <sheetName val="BH_35-25-172"/>
      <sheetName val="Sheet1_(2)2"/>
      <sheetName val="PRECAST_lightconc-II1"/>
      <sheetName val="Mix_Design1"/>
      <sheetName val="d-safe_DELUXE1"/>
      <sheetName val="RCC,Ret__Wall1"/>
      <sheetName val="Form_62"/>
      <sheetName val="PointNo_51"/>
      <sheetName val="E_&amp;_R1"/>
      <sheetName val="Break_up_Sheet1"/>
      <sheetName val="Fill_this_out_first___1"/>
      <sheetName val="REVISED4A_PROG_PERF-SITE_11"/>
      <sheetName val="BOQ_Direct_selling_cost1"/>
      <sheetName val="final_abstract1"/>
      <sheetName val="BOQ_(2)1"/>
      <sheetName val="beam-reinft-IIInd_floor1"/>
      <sheetName val="Staff_Acco_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INPUT_SHEET1"/>
      <sheetName val="Project_Budget_Worksheet1"/>
      <sheetName val="Metso_-_Forth_&amp;_Slurry_11_02_10"/>
      <sheetName val="BOQ_-II_ph_21"/>
      <sheetName val="Fee_Rate_Summary"/>
      <sheetName val="STAFFSCHED_"/>
      <sheetName val="d-safe_specs"/>
      <sheetName val="class_&amp;_category"/>
      <sheetName val="Rein-Final_(Ph_1+Ph2)"/>
      <sheetName val="India_F&amp;S_Template"/>
      <sheetName val="220_11__BS_"/>
      <sheetName val="SSR_&amp;_NSSR_Market_final"/>
      <sheetName val="Site_wise_NADs"/>
      <sheetName val="Quote_Sheet"/>
      <sheetName val="RA_RCC_F"/>
      <sheetName val="SPT_vs_PHI4"/>
      <sheetName val="glass_project_concrete4"/>
      <sheetName val="glass_project_reift4"/>
      <sheetName val="glass_project_indices4"/>
      <sheetName val="SBC-BH_193"/>
      <sheetName val="Rate_Analysis3"/>
      <sheetName val="Summary_05063"/>
      <sheetName val="Summary_0607-_31_MAR3"/>
      <sheetName val="PRECAST_lightconc-II2"/>
      <sheetName val="Civil_Boq2"/>
      <sheetName val="Pile_cap2"/>
      <sheetName val="BH_12-11-10-133"/>
      <sheetName val="BH_12-11-10-93"/>
      <sheetName val="BH_36-15-373"/>
      <sheetName val="BH_16-35-25-173"/>
      <sheetName val="BH_35-25-173"/>
      <sheetName val="Sheet1_(2)3"/>
      <sheetName val="d-safe_DELUXE2"/>
      <sheetName val="Legal_Risk_Analysis2"/>
      <sheetName val="Mix_Design2"/>
      <sheetName val="Form_63"/>
      <sheetName val="PointNo_52"/>
      <sheetName val="RCC,Ret__Wall2"/>
      <sheetName val="E_&amp;_R2"/>
      <sheetName val="Break_up_Sheet2"/>
      <sheetName val="TBAL9697_-group_wise__sdpl2"/>
      <sheetName val="Abstract_Sheet2"/>
      <sheetName val="V_O_4_-_PCC_Qty2"/>
      <sheetName val="Fill_this_out_first___2"/>
      <sheetName val="REVISED4A_PROG_PERF-SITE_12"/>
      <sheetName val="BOQ_(2)2"/>
      <sheetName val="BOQ_Direct_selling_cost2"/>
      <sheetName val="CABLE_DATA2"/>
      <sheetName val="Staff_Acco_2"/>
      <sheetName val="Pipe_Supports2"/>
      <sheetName val="Names&amp;Cases"/>
      <sheetName val="Control"/>
      <sheetName val="Assumptions"/>
      <sheetName val="ASS"/>
      <sheetName val="Summary_output"/>
      <sheetName val="Fin__Assumpt__-_Sensitivities"/>
      <sheetName val="GUT_(2)"/>
      <sheetName val="Data_Input"/>
      <sheetName val="Cases"/>
      <sheetName val="ACE-OUT"/>
      <sheetName val="WORK_TABLE"/>
      <sheetName val="PCC"/>
      <sheetName val="FOOTING"/>
      <sheetName val="COLUMNS"/>
      <sheetName val="02"/>
      <sheetName val="03"/>
      <sheetName val="04"/>
      <sheetName val="05"/>
      <sheetName val="plinth Beam + Stirrups "/>
      <sheetName val="GF COLUMNS"/>
      <sheetName val="G.F ROOF BEAM "/>
      <sheetName val="GF SLAB STEEL"/>
      <sheetName val="GF Lintel"/>
      <sheetName val="GF Stair"/>
      <sheetName val="FF COLUMNS"/>
      <sheetName val="F.F. Steel FINAL (2)"/>
      <sheetName val="FF Lintel"/>
      <sheetName val="FF Stair"/>
      <sheetName val="S.F. Steel FINAL "/>
      <sheetName val="SF Lintel"/>
      <sheetName val="Stress_Calculation"/>
      <sheetName val="Stress_Calculation1"/>
      <sheetName val="Material "/>
      <sheetName val="Labour &amp; Plant"/>
      <sheetName val="Materials Cost"/>
      <sheetName val="ELECT"/>
      <sheetName val="pr.cal"/>
      <sheetName val="Tees"/>
      <sheetName val="TRF details"/>
      <sheetName val="TABLES"/>
      <sheetName val="Fin Sum"/>
      <sheetName val="SàQa_x0005_@_x0000__x0000__x0000_²"/>
      <sheetName val="upa"/>
      <sheetName val="Joints"/>
      <sheetName val="2.2 띠장의 설계"/>
      <sheetName val="HVAC"/>
      <sheetName val="precast_RC_element"/>
      <sheetName val="Abstract_for_Variation"/>
      <sheetName val="LBD_VARIATION"/>
      <sheetName val="LT_Motor_catalog"/>
      <sheetName val="Cable_cat"/>
      <sheetName val="PRRM_Dashboard"/>
      <sheetName val="database"/>
      <sheetName val="ISA"/>
      <sheetName val="Works - Quote Sheet"/>
      <sheetName val="measurement"/>
      <sheetName val="B@___x005f_x005f_x005f_x005f_x005f_x005f_x005f_x0004_@_"/>
      <sheetName val="B@__x005f_x005f_x005f_x005f_x005f_x005f_x005f_x005f_x00"/>
      <sheetName val="PL Inst RA 12"/>
      <sheetName val="estimate"/>
      <sheetName val="Havells  LT (XLPE)"/>
      <sheetName val="PL-ST-6"/>
      <sheetName val="bricks"/>
      <sheetName val="Coalmine"/>
      <sheetName val="PACK (B)"/>
      <sheetName val="Code"/>
      <sheetName val="LANGUAGE"/>
      <sheetName val="Materials_Cost(PCC)"/>
      <sheetName val="plinth_Beam_+_Stirrups_"/>
      <sheetName val="GF_COLUMNS"/>
      <sheetName val="G_F_ROOF_BEAM_"/>
      <sheetName val="GF_SLAB_STEEL"/>
      <sheetName val="GF_Lintel"/>
      <sheetName val="GF_Stair"/>
      <sheetName val="FF_COLUMNS"/>
      <sheetName val="F_F__Steel_FINAL_(2)"/>
      <sheetName val="FF_Lintel"/>
      <sheetName val="FF_Stair"/>
      <sheetName val="S_F__Steel_FINAL_"/>
      <sheetName val="SF_Lintel"/>
      <sheetName val="final_abstract3"/>
      <sheetName val="Rev_S1_Abstract3"/>
      <sheetName val="Quantity_Abstract3"/>
      <sheetName val="M-Book_for_Conc3"/>
      <sheetName val="M-Book_for_FW3"/>
      <sheetName val="Load_Details-220kV3"/>
      <sheetName val="beam-reinft-IIInd_floor3"/>
      <sheetName val="INPUT_SHEET3"/>
      <sheetName val="Project_Budget_Worksheet3"/>
      <sheetName val="SANJAY_PAL3"/>
      <sheetName val="P_A_SELVAM3"/>
      <sheetName val="ANSARI_3"/>
      <sheetName val="abdesh_pal3"/>
      <sheetName val="sujay_bagchi3"/>
      <sheetName val="S_K_SINHA_BASU3"/>
      <sheetName val="KRISHNA_PRASAD3"/>
      <sheetName val="BARATH_&amp;_CO3"/>
      <sheetName val="L_B_YADAV3"/>
      <sheetName val="DEEPAK_KUMAR3"/>
      <sheetName val="MUKLAL_YADAV3"/>
      <sheetName val="MADHU_SUDHAN3"/>
      <sheetName val="SAUD_ALAM_3"/>
      <sheetName val="RAMESH_BABU3"/>
      <sheetName val="SAILEN_SARKAR3"/>
      <sheetName val="SANJAY_JENA13"/>
      <sheetName val="upendra_saw_3"/>
      <sheetName val="ALLOK_KUMAR_3"/>
      <sheetName val="except_wiring3"/>
      <sheetName val="BOQ_-II_ph_23"/>
      <sheetName val="STAFFSCHED_2"/>
      <sheetName val="Metso_-_Forth_&amp;_Slurry_11_02_12"/>
      <sheetName val="Fee_Rate_Summary2"/>
      <sheetName val="d-safe_specs2"/>
      <sheetName val="Quote_Sheet2"/>
      <sheetName val="class_&amp;_category2"/>
      <sheetName val="Rein-Final_(Ph_1+Ph2)2"/>
      <sheetName val="Materials_Cost(PCC)2"/>
      <sheetName val="220_11__BS_2"/>
      <sheetName val="SSR_&amp;_NSSR_Market_final2"/>
      <sheetName val="Site_wise_NADs2"/>
      <sheetName val="RA_RCC_F2"/>
      <sheetName val="India_F&amp;S_Template2"/>
      <sheetName val="Stress_Calculation2"/>
      <sheetName val="precast_RC_element2"/>
      <sheetName val="plinth_Beam_+_Stirrups_2"/>
      <sheetName val="GF_COLUMNS2"/>
      <sheetName val="G_F_ROOF_BEAM_2"/>
      <sheetName val="GF_SLAB_STEEL2"/>
      <sheetName val="GF_Lintel2"/>
      <sheetName val="GF_Stair2"/>
      <sheetName val="FF_COLUMNS2"/>
      <sheetName val="F_F__Steel_FINAL_(2)2"/>
      <sheetName val="FF_Lintel2"/>
      <sheetName val="FF_Stair2"/>
      <sheetName val="S_F__Steel_FINAL_2"/>
      <sheetName val="SF_Lintel2"/>
      <sheetName val="Materials_Cost(PCC)1"/>
      <sheetName val="precast_RC_element1"/>
      <sheetName val="plinth_Beam_+_Stirrups_1"/>
      <sheetName val="GF_COLUMNS1"/>
      <sheetName val="G_F_ROOF_BEAM_1"/>
      <sheetName val="GF_SLAB_STEEL1"/>
      <sheetName val="GF_Lintel1"/>
      <sheetName val="GF_Stair1"/>
      <sheetName val="FF_COLUMNS1"/>
      <sheetName val="F_F__Steel_FINAL_(2)1"/>
      <sheetName val="FF_Lintel1"/>
      <sheetName val="FF_Stair1"/>
      <sheetName val="S_F__Steel_FINAL_1"/>
      <sheetName val="SF_Lintel1"/>
      <sheetName val="SPT_vs_PHI6"/>
      <sheetName val="glass_project_concrete6"/>
      <sheetName val="glass_project_reift6"/>
      <sheetName val="glass_project_indices6"/>
      <sheetName val="SBC-BH_195"/>
      <sheetName val="Rate_Analysis5"/>
      <sheetName val="Summary_05065"/>
      <sheetName val="Summary_0607-_31_MAR5"/>
      <sheetName val="Civil_Boq4"/>
      <sheetName val="Pile_cap4"/>
      <sheetName val="BH_12-11-10-135"/>
      <sheetName val="BH_12-11-10-95"/>
      <sheetName val="BH_36-15-375"/>
      <sheetName val="BH_16-35-25-175"/>
      <sheetName val="BH_35-25-175"/>
      <sheetName val="Sheet1_(2)5"/>
      <sheetName val="d-safe_DELUXE4"/>
      <sheetName val="PRECAST_lightconc-II4"/>
      <sheetName val="Legal_Risk_Analysis4"/>
      <sheetName val="Mix_Design4"/>
      <sheetName val="Form_65"/>
      <sheetName val="PointNo_54"/>
      <sheetName val="RCC,Ret__Wall4"/>
      <sheetName val="E_&amp;_R4"/>
      <sheetName val="Break_up_Sheet4"/>
      <sheetName val="TBAL9697_-group_wise__sdpl4"/>
      <sheetName val="Abstract_Sheet4"/>
      <sheetName val="V_O_4_-_PCC_Qty4"/>
      <sheetName val="Fill_this_out_first___4"/>
      <sheetName val="REVISED4A_PROG_PERF-SITE_14"/>
      <sheetName val="BOQ_Direct_selling_cost4"/>
      <sheetName val="BOQ_(2)4"/>
      <sheetName val="CABLE_DATA4"/>
      <sheetName val="Staff_Acco_4"/>
      <sheetName val="Pipe_Supports4"/>
      <sheetName val="final_abstract4"/>
      <sheetName val="Rev_S1_Abstract4"/>
      <sheetName val="Quantity_Abstract4"/>
      <sheetName val="M-Book_for_Conc4"/>
      <sheetName val="M-Book_for_FW4"/>
      <sheetName val="Load_Details-220kV4"/>
      <sheetName val="beam-reinft-IIInd_floor4"/>
      <sheetName val="INPUT_SHEET4"/>
      <sheetName val="Project_Budget_Worksheet4"/>
      <sheetName val="SANJAY_PAL4"/>
      <sheetName val="P_A_SELVAM4"/>
      <sheetName val="ANSARI_4"/>
      <sheetName val="abdesh_pal4"/>
      <sheetName val="sujay_bagchi4"/>
      <sheetName val="S_K_SINHA_BASU4"/>
      <sheetName val="KRISHNA_PRASAD4"/>
      <sheetName val="BARATH_&amp;_CO4"/>
      <sheetName val="L_B_YADAV4"/>
      <sheetName val="DEEPAK_KUMAR4"/>
      <sheetName val="MUKLAL_YADAV4"/>
      <sheetName val="MADHU_SUDHAN4"/>
      <sheetName val="SAUD_ALAM_4"/>
      <sheetName val="RAMESH_BABU4"/>
      <sheetName val="SAILEN_SARKAR4"/>
      <sheetName val="SANJAY_JENA14"/>
      <sheetName val="upendra_saw_4"/>
      <sheetName val="ALLOK_KUMAR_4"/>
      <sheetName val="except_wiring4"/>
      <sheetName val="BOQ_-II_ph_24"/>
      <sheetName val="STAFFSCHED_3"/>
      <sheetName val="Metso_-_Forth_&amp;_Slurry_11_02_13"/>
      <sheetName val="Fee_Rate_Summary3"/>
      <sheetName val="d-safe_specs3"/>
      <sheetName val="Quote_Sheet3"/>
      <sheetName val="class_&amp;_category3"/>
      <sheetName val="Rein-Final_(Ph_1+Ph2)3"/>
      <sheetName val="Materials_Cost(PCC)3"/>
      <sheetName val="220_11__BS_3"/>
      <sheetName val="SSR_&amp;_NSSR_Market_final3"/>
      <sheetName val="Site_wise_NADs3"/>
      <sheetName val="RA_RCC_F3"/>
      <sheetName val="India_F&amp;S_Template3"/>
      <sheetName val="Stress_Calculation3"/>
      <sheetName val="precast_RC_element3"/>
      <sheetName val="plinth_Beam_+_Stirrups_3"/>
      <sheetName val="GF_COLUMNS3"/>
      <sheetName val="G_F_ROOF_BEAM_3"/>
      <sheetName val="GF_SLAB_STEEL3"/>
      <sheetName val="GF_Lintel3"/>
      <sheetName val="GF_Stair3"/>
      <sheetName val="FF_COLUMNS3"/>
      <sheetName val="F_F__Steel_FINAL_(2)3"/>
      <sheetName val="FF_Lintel3"/>
      <sheetName val="FF_Stair3"/>
      <sheetName val="S_F__Steel_FINAL_3"/>
      <sheetName val="SF_Lintel3"/>
      <sheetName val="SPT_vs_PHI7"/>
      <sheetName val="glass_project_concrete7"/>
      <sheetName val="glass_project_reift7"/>
      <sheetName val="glass_project_indices7"/>
      <sheetName val="SBC-BH_196"/>
      <sheetName val="Rate_Analysis6"/>
      <sheetName val="Summary_05066"/>
      <sheetName val="Summary_0607-_31_MAR6"/>
      <sheetName val="Civil_Boq5"/>
      <sheetName val="Pile_cap5"/>
      <sheetName val="BH_12-11-10-136"/>
      <sheetName val="BH_12-11-10-96"/>
      <sheetName val="BH_36-15-376"/>
      <sheetName val="BH_16-35-25-176"/>
      <sheetName val="BH_35-25-176"/>
      <sheetName val="Sheet1_(2)6"/>
      <sheetName val="d-safe_DELUXE5"/>
      <sheetName val="PRECAST_lightconc-II5"/>
      <sheetName val="Legal_Risk_Analysis5"/>
      <sheetName val="Mix_Design5"/>
      <sheetName val="Form_66"/>
      <sheetName val="PointNo_55"/>
      <sheetName val="RCC,Ret__Wall5"/>
      <sheetName val="E_&amp;_R5"/>
      <sheetName val="Break_up_Sheet5"/>
      <sheetName val="TBAL9697_-group_wise__sdpl5"/>
      <sheetName val="Abstract_Sheet5"/>
      <sheetName val="V_O_4_-_PCC_Qty5"/>
      <sheetName val="Fill_this_out_first___5"/>
      <sheetName val="REVISED4A_PROG_PERF-SITE_15"/>
      <sheetName val="BOQ_Direct_selling_cost5"/>
      <sheetName val="BOQ_(2)5"/>
      <sheetName val="CABLE_DATA5"/>
      <sheetName val="Staff_Acco_5"/>
      <sheetName val="Pipe_Supports5"/>
      <sheetName val="final_abstract5"/>
      <sheetName val="Rev_S1_Abstract5"/>
      <sheetName val="Quantity_Abstract5"/>
      <sheetName val="M-Book_for_Conc5"/>
      <sheetName val="M-Book_for_FW5"/>
      <sheetName val="Load_Details-220kV5"/>
      <sheetName val="beam-reinft-IIInd_floor5"/>
      <sheetName val="INPUT_SHEET5"/>
      <sheetName val="Project_Budget_Worksheet5"/>
      <sheetName val="SANJAY_PAL5"/>
      <sheetName val="P_A_SELVAM5"/>
      <sheetName val="ANSARI_5"/>
      <sheetName val="abdesh_pal5"/>
      <sheetName val="sujay_bagchi5"/>
      <sheetName val="S_K_SINHA_BASU5"/>
      <sheetName val="KRISHNA_PRASAD5"/>
      <sheetName val="BARATH_&amp;_CO5"/>
      <sheetName val="L_B_YADAV5"/>
      <sheetName val="DEEPAK_KUMAR5"/>
      <sheetName val="MUKLAL_YADAV5"/>
      <sheetName val="MADHU_SUDHAN5"/>
      <sheetName val="SAUD_ALAM_5"/>
      <sheetName val="RAMESH_BABU5"/>
      <sheetName val="SAILEN_SARKAR5"/>
      <sheetName val="SANJAY_JENA15"/>
      <sheetName val="upendra_saw_5"/>
      <sheetName val="ALLOK_KUMAR_5"/>
      <sheetName val="except_wiring5"/>
      <sheetName val="BOQ_-II_ph_25"/>
      <sheetName val="STAFFSCHED_4"/>
      <sheetName val="Metso_-_Forth_&amp;_Slurry_11_02_14"/>
      <sheetName val="Fee_Rate_Summary4"/>
      <sheetName val="d-safe_specs4"/>
      <sheetName val="Quote_Sheet4"/>
      <sheetName val="class_&amp;_category4"/>
      <sheetName val="Rein-Final_(Ph_1+Ph2)4"/>
      <sheetName val="Materials_Cost(PCC)4"/>
      <sheetName val="220_11__BS_4"/>
      <sheetName val="SSR_&amp;_NSSR_Market_final4"/>
      <sheetName val="Site_wise_NADs4"/>
      <sheetName val="RA_RCC_F4"/>
      <sheetName val="India_F&amp;S_Template4"/>
      <sheetName val="Stress_Calculation4"/>
      <sheetName val="precast_RC_element4"/>
      <sheetName val="plinth_Beam_+_Stirrups_4"/>
      <sheetName val="GF_COLUMNS4"/>
      <sheetName val="G_F_ROOF_BEAM_4"/>
      <sheetName val="GF_SLAB_STEEL4"/>
      <sheetName val="GF_Lintel4"/>
      <sheetName val="GF_Stair4"/>
      <sheetName val="FF_COLUMNS4"/>
      <sheetName val="F_F__Steel_FINAL_(2)4"/>
      <sheetName val="FF_Lintel4"/>
      <sheetName val="FF_Stair4"/>
      <sheetName val="S_F__Steel_FINAL_4"/>
      <sheetName val="SF_Lintel4"/>
      <sheetName val="SPT_vs_PHI8"/>
      <sheetName val="glass_project_concrete8"/>
      <sheetName val="glass_project_reift8"/>
      <sheetName val="glass_project_indices8"/>
      <sheetName val="SBC-BH_197"/>
      <sheetName val="Rate_Analysis7"/>
      <sheetName val="Summary_05067"/>
      <sheetName val="Summary_0607-_31_MAR7"/>
      <sheetName val="Civil_Boq6"/>
      <sheetName val="Pile_cap6"/>
      <sheetName val="BH_12-11-10-137"/>
      <sheetName val="BH_12-11-10-97"/>
      <sheetName val="BH_36-15-377"/>
      <sheetName val="BH_16-35-25-177"/>
      <sheetName val="BH_35-25-177"/>
      <sheetName val="Sheet1_(2)7"/>
      <sheetName val="d-safe_DELUXE6"/>
      <sheetName val="PRECAST_lightconc-II6"/>
      <sheetName val="Legal_Risk_Analysis6"/>
      <sheetName val="Mix_Design6"/>
      <sheetName val="Form_67"/>
      <sheetName val="PointNo_56"/>
      <sheetName val="RCC,Ret__Wall6"/>
      <sheetName val="E_&amp;_R6"/>
      <sheetName val="Break_up_Sheet6"/>
      <sheetName val="TBAL9697_-group_wise__sdpl6"/>
      <sheetName val="Abstract_Sheet6"/>
      <sheetName val="V_O_4_-_PCC_Qty6"/>
      <sheetName val="Fill_this_out_first___6"/>
      <sheetName val="REVISED4A_PROG_PERF-SITE_16"/>
      <sheetName val="BOQ_Direct_selling_cost6"/>
      <sheetName val="BOQ_(2)6"/>
      <sheetName val="CABLE_DATA6"/>
      <sheetName val="Staff_Acco_6"/>
      <sheetName val="Pipe_Supports6"/>
      <sheetName val="final_abstract6"/>
      <sheetName val="Rev_S1_Abstract6"/>
      <sheetName val="Quantity_Abstract6"/>
      <sheetName val="M-Book_for_Conc6"/>
      <sheetName val="M-Book_for_FW6"/>
      <sheetName val="Load_Details-220kV6"/>
      <sheetName val="beam-reinft-IIInd_floor6"/>
      <sheetName val="INPUT_SHEET6"/>
      <sheetName val="Project_Budget_Worksheet6"/>
      <sheetName val="SANJAY_PAL6"/>
      <sheetName val="P_A_SELVAM6"/>
      <sheetName val="ANSARI_6"/>
      <sheetName val="abdesh_pal6"/>
      <sheetName val="sujay_bagchi6"/>
      <sheetName val="S_K_SINHA_BASU6"/>
      <sheetName val="KRISHNA_PRASAD6"/>
      <sheetName val="BARATH_&amp;_CO6"/>
      <sheetName val="L_B_YADAV6"/>
      <sheetName val="DEEPAK_KUMAR6"/>
      <sheetName val="MUKLAL_YADAV6"/>
      <sheetName val="MADHU_SUDHAN6"/>
      <sheetName val="SAUD_ALAM_6"/>
      <sheetName val="RAMESH_BABU6"/>
      <sheetName val="SAILEN_SARKAR6"/>
      <sheetName val="SANJAY_JENA16"/>
      <sheetName val="upendra_saw_6"/>
      <sheetName val="ALLOK_KUMAR_6"/>
      <sheetName val="except_wiring6"/>
      <sheetName val="BOQ_-II_ph_26"/>
      <sheetName val="STAFFSCHED_5"/>
      <sheetName val="Metso_-_Forth_&amp;_Slurry_11_02_15"/>
      <sheetName val="Fee_Rate_Summary5"/>
      <sheetName val="d-safe_specs5"/>
      <sheetName val="Quote_Sheet5"/>
      <sheetName val="class_&amp;_category5"/>
      <sheetName val="Rein-Final_(Ph_1+Ph2)5"/>
      <sheetName val="Materials_Cost(PCC)5"/>
      <sheetName val="220_11__BS_5"/>
      <sheetName val="SSR_&amp;_NSSR_Market_final5"/>
      <sheetName val="Site_wise_NADs5"/>
      <sheetName val="RA_RCC_F5"/>
      <sheetName val="India_F&amp;S_Template5"/>
      <sheetName val="Stress_Calculation5"/>
      <sheetName val="precast_RC_element5"/>
      <sheetName val="plinth_Beam_+_Stirrups_5"/>
      <sheetName val="GF_COLUMNS5"/>
      <sheetName val="G_F_ROOF_BEAM_5"/>
      <sheetName val="GF_SLAB_STEEL5"/>
      <sheetName val="GF_Lintel5"/>
      <sheetName val="GF_Stair5"/>
      <sheetName val="FF_COLUMNS5"/>
      <sheetName val="F_F__Steel_FINAL_(2)5"/>
      <sheetName val="FF_Lintel5"/>
      <sheetName val="FF_Stair5"/>
      <sheetName val="S_F__Steel_FINAL_5"/>
      <sheetName val="SF_Lintel5"/>
      <sheetName val="SPT_vs_PHI9"/>
      <sheetName val="glass_project_concrete9"/>
      <sheetName val="glass_project_reift9"/>
      <sheetName val="glass_project_indices9"/>
      <sheetName val="SBC-BH_198"/>
      <sheetName val="Rate_Analysis8"/>
      <sheetName val="Summary_05068"/>
      <sheetName val="Summary_0607-_31_MAR8"/>
      <sheetName val="Civil_Boq7"/>
      <sheetName val="Pile_cap7"/>
      <sheetName val="BH_12-11-10-138"/>
      <sheetName val="BH_12-11-10-98"/>
      <sheetName val="BH_36-15-378"/>
      <sheetName val="BH_16-35-25-178"/>
      <sheetName val="BH_35-25-178"/>
      <sheetName val="Sheet1_(2)8"/>
      <sheetName val="d-safe_DELUXE7"/>
      <sheetName val="PRECAST_lightconc-II7"/>
      <sheetName val="Legal_Risk_Analysis7"/>
      <sheetName val="Mix_Design7"/>
      <sheetName val="Form_68"/>
      <sheetName val="PointNo_57"/>
      <sheetName val="RCC,Ret__Wall7"/>
      <sheetName val="E_&amp;_R7"/>
      <sheetName val="Break_up_Sheet7"/>
      <sheetName val="TBAL9697_-group_wise__sdpl7"/>
      <sheetName val="Abstract_Sheet7"/>
      <sheetName val="V_O_4_-_PCC_Qty7"/>
      <sheetName val="Fill_this_out_first___7"/>
      <sheetName val="REVISED4A_PROG_PERF-SITE_17"/>
      <sheetName val="BOQ_Direct_selling_cost7"/>
      <sheetName val="BOQ_(2)7"/>
      <sheetName val="CABLE_DATA7"/>
      <sheetName val="Staff_Acco_7"/>
      <sheetName val="Pipe_Supports7"/>
      <sheetName val="final_abstract7"/>
      <sheetName val="Rev_S1_Abstract7"/>
      <sheetName val="Quantity_Abstract7"/>
      <sheetName val="M-Book_for_Conc7"/>
      <sheetName val="M-Book_for_FW7"/>
      <sheetName val="Load_Details-220kV7"/>
      <sheetName val="beam-reinft-IIInd_floor7"/>
      <sheetName val="INPUT_SHEET7"/>
      <sheetName val="Project_Budget_Worksheet7"/>
      <sheetName val="SANJAY_PAL7"/>
      <sheetName val="P_A_SELVAM7"/>
      <sheetName val="ANSARI_7"/>
      <sheetName val="abdesh_pal7"/>
      <sheetName val="sujay_bagchi7"/>
      <sheetName val="S_K_SINHA_BASU7"/>
      <sheetName val="KRISHNA_PRASAD7"/>
      <sheetName val="BARATH_&amp;_CO7"/>
      <sheetName val="L_B_YADAV7"/>
      <sheetName val="DEEPAK_KUMAR7"/>
      <sheetName val="MUKLAL_YADAV7"/>
      <sheetName val="MADHU_SUDHAN7"/>
      <sheetName val="SAUD_ALAM_7"/>
      <sheetName val="RAMESH_BABU7"/>
      <sheetName val="SAILEN_SARKAR7"/>
      <sheetName val="SANJAY_JENA17"/>
      <sheetName val="upendra_saw_7"/>
      <sheetName val="ALLOK_KUMAR_7"/>
      <sheetName val="except_wiring7"/>
      <sheetName val="BOQ_-II_ph_27"/>
      <sheetName val="STAFFSCHED_6"/>
      <sheetName val="Metso_-_Forth_&amp;_Slurry_11_02_16"/>
      <sheetName val="Fee_Rate_Summary6"/>
      <sheetName val="d-safe_specs6"/>
      <sheetName val="Quote_Sheet6"/>
      <sheetName val="class_&amp;_category6"/>
      <sheetName val="Rein-Final_(Ph_1+Ph2)6"/>
      <sheetName val="Materials_Cost(PCC)6"/>
      <sheetName val="220_11__BS_6"/>
      <sheetName val="SSR_&amp;_NSSR_Market_final6"/>
      <sheetName val="Site_wise_NADs6"/>
      <sheetName val="RA_RCC_F6"/>
      <sheetName val="India_F&amp;S_Template6"/>
      <sheetName val="Stress_Calculation6"/>
      <sheetName val="precast_RC_element6"/>
      <sheetName val="plinth_Beam_+_Stirrups_6"/>
      <sheetName val="GF_COLUMNS6"/>
      <sheetName val="G_F_ROOF_BEAM_6"/>
      <sheetName val="GF_SLAB_STEEL6"/>
      <sheetName val="GF_Lintel6"/>
      <sheetName val="GF_Stair6"/>
      <sheetName val="FF_COLUMNS6"/>
      <sheetName val="F_F__Steel_FINAL_(2)6"/>
      <sheetName val="FF_Lintel6"/>
      <sheetName val="FF_Stair6"/>
      <sheetName val="S_F__Steel_FINAL_6"/>
      <sheetName val="SF_Lintel6"/>
      <sheetName val="SPT_vs_PHI10"/>
      <sheetName val="glass_project_concrete10"/>
      <sheetName val="glass_project_reift10"/>
      <sheetName val="glass_project_indices10"/>
      <sheetName val="SBC-BH_199"/>
      <sheetName val="Rate_Analysis9"/>
      <sheetName val="Summary_05069"/>
      <sheetName val="Summary_0607-_31_MAR9"/>
      <sheetName val="Civil_Boq8"/>
      <sheetName val="Pile_cap8"/>
      <sheetName val="BH_12-11-10-139"/>
      <sheetName val="BH_12-11-10-99"/>
      <sheetName val="BH_36-15-379"/>
      <sheetName val="BH_16-35-25-179"/>
      <sheetName val="BH_35-25-179"/>
      <sheetName val="Sheet1_(2)9"/>
      <sheetName val="d-safe_DELUXE8"/>
      <sheetName val="PRECAST_lightconc-II8"/>
      <sheetName val="Legal_Risk_Analysis8"/>
      <sheetName val="Mix_Design8"/>
      <sheetName val="Form_69"/>
      <sheetName val="PointNo_58"/>
      <sheetName val="RCC,Ret__Wall8"/>
      <sheetName val="E_&amp;_R8"/>
      <sheetName val="Break_up_Sheet8"/>
      <sheetName val="TBAL9697_-group_wise__sdpl8"/>
      <sheetName val="Abstract_Sheet8"/>
      <sheetName val="V_O_4_-_PCC_Qty8"/>
      <sheetName val="Fill_this_out_first___8"/>
      <sheetName val="REVISED4A_PROG_PERF-SITE_18"/>
      <sheetName val="BOQ_Direct_selling_cost8"/>
      <sheetName val="BOQ_(2)8"/>
      <sheetName val="CABLE_DATA8"/>
      <sheetName val="Staff_Acco_8"/>
      <sheetName val="Pipe_Supports8"/>
      <sheetName val="final_abstract8"/>
      <sheetName val="Rev_S1_Abstract8"/>
      <sheetName val="Quantity_Abstract8"/>
      <sheetName val="M-Book_for_Conc8"/>
      <sheetName val="M-Book_for_FW8"/>
      <sheetName val="Load_Details-220kV8"/>
      <sheetName val="beam-reinft-IIInd_floor8"/>
      <sheetName val="INPUT_SHEET8"/>
      <sheetName val="Project_Budget_Worksheet8"/>
      <sheetName val="SANJAY_PAL8"/>
      <sheetName val="P_A_SELVAM8"/>
      <sheetName val="ANSARI_8"/>
      <sheetName val="abdesh_pal8"/>
      <sheetName val="sujay_bagchi8"/>
      <sheetName val="S_K_SINHA_BASU8"/>
      <sheetName val="KRISHNA_PRASAD8"/>
      <sheetName val="BARATH_&amp;_CO8"/>
      <sheetName val="L_B_YADAV8"/>
      <sheetName val="DEEPAK_KUMAR8"/>
      <sheetName val="MUKLAL_YADAV8"/>
      <sheetName val="MADHU_SUDHAN8"/>
      <sheetName val="SAUD_ALAM_8"/>
      <sheetName val="RAMESH_BABU8"/>
      <sheetName val="SAILEN_SARKAR8"/>
      <sheetName val="SANJAY_JENA18"/>
      <sheetName val="upendra_saw_8"/>
      <sheetName val="ALLOK_KUMAR_8"/>
      <sheetName val="except_wiring8"/>
      <sheetName val="BOQ_-II_ph_28"/>
      <sheetName val="STAFFSCHED_7"/>
      <sheetName val="Metso_-_Forth_&amp;_Slurry_11_02_17"/>
      <sheetName val="Fee_Rate_Summary7"/>
      <sheetName val="d-safe_specs7"/>
      <sheetName val="Quote_Sheet7"/>
      <sheetName val="class_&amp;_category7"/>
      <sheetName val="Rein-Final_(Ph_1+Ph2)7"/>
      <sheetName val="Materials_Cost(PCC)7"/>
      <sheetName val="220_11__BS_7"/>
      <sheetName val="SSR_&amp;_NSSR_Market_final7"/>
      <sheetName val="Site_wise_NADs7"/>
      <sheetName val="RA_RCC_F7"/>
      <sheetName val="India_F&amp;S_Template7"/>
      <sheetName val="Stress_Calculation7"/>
      <sheetName val="precast_RC_element7"/>
      <sheetName val="plinth_Beam_+_Stirrups_7"/>
      <sheetName val="GF_COLUMNS7"/>
      <sheetName val="G_F_ROOF_BEAM_7"/>
      <sheetName val="GF_SLAB_STEEL7"/>
      <sheetName val="GF_Lintel7"/>
      <sheetName val="GF_Stair7"/>
      <sheetName val="FF_COLUMNS7"/>
      <sheetName val="F_F__Steel_FINAL_(2)7"/>
      <sheetName val="FF_Lintel7"/>
      <sheetName val="FF_Stair7"/>
      <sheetName val="S_F__Steel_FINAL_7"/>
      <sheetName val="SF_Lintel7"/>
      <sheetName val="SPT_vs_PHI11"/>
      <sheetName val="glass_project_concrete11"/>
      <sheetName val="glass_project_reift11"/>
      <sheetName val="glass_project_indices11"/>
      <sheetName val="SBC-BH_1910"/>
      <sheetName val="Rate_Analysis10"/>
      <sheetName val="Summary_050610"/>
      <sheetName val="Summary_0607-_31_MAR10"/>
      <sheetName val="Civil_Boq9"/>
      <sheetName val="Pile_cap9"/>
      <sheetName val="BH_12-11-10-1310"/>
      <sheetName val="BH_12-11-10-910"/>
      <sheetName val="BH_36-15-3710"/>
      <sheetName val="BH_16-35-25-1710"/>
      <sheetName val="BH_35-25-1710"/>
      <sheetName val="Sheet1_(2)10"/>
      <sheetName val="d-safe_DELUXE9"/>
      <sheetName val="PRECAST_lightconc-II9"/>
      <sheetName val="Legal_Risk_Analysis9"/>
      <sheetName val="Mix_Design9"/>
      <sheetName val="Form_610"/>
      <sheetName val="PointNo_59"/>
      <sheetName val="RCC,Ret__Wall9"/>
      <sheetName val="E_&amp;_R9"/>
      <sheetName val="Break_up_Sheet9"/>
      <sheetName val="TBAL9697_-group_wise__sdpl9"/>
      <sheetName val="Abstract_Sheet9"/>
      <sheetName val="V_O_4_-_PCC_Qty9"/>
      <sheetName val="Fill_this_out_first___9"/>
      <sheetName val="REVISED4A_PROG_PERF-SITE_19"/>
      <sheetName val="BOQ_Direct_selling_cost9"/>
      <sheetName val="BOQ_(2)9"/>
      <sheetName val="CABLE_DATA9"/>
      <sheetName val="Staff_Acco_9"/>
      <sheetName val="Pipe_Supports9"/>
      <sheetName val="final_abstract9"/>
      <sheetName val="Rev_S1_Abstract9"/>
      <sheetName val="Quantity_Abstract9"/>
      <sheetName val="M-Book_for_Conc9"/>
      <sheetName val="M-Book_for_FW9"/>
      <sheetName val="Load_Details-220kV9"/>
      <sheetName val="beam-reinft-IIInd_floor9"/>
      <sheetName val="INPUT_SHEET9"/>
      <sheetName val="Project_Budget_Worksheet9"/>
      <sheetName val="SANJAY_PAL9"/>
      <sheetName val="P_A_SELVAM9"/>
      <sheetName val="ANSARI_9"/>
      <sheetName val="abdesh_pal9"/>
      <sheetName val="sujay_bagchi9"/>
      <sheetName val="S_K_SINHA_BASU9"/>
      <sheetName val="KRISHNA_PRASAD9"/>
      <sheetName val="BARATH_&amp;_CO9"/>
      <sheetName val="L_B_YADAV9"/>
      <sheetName val="DEEPAK_KUMAR9"/>
      <sheetName val="MUKLAL_YADAV9"/>
      <sheetName val="MADHU_SUDHAN9"/>
      <sheetName val="SAUD_ALAM_9"/>
      <sheetName val="RAMESH_BABU9"/>
      <sheetName val="SAILEN_SARKAR9"/>
      <sheetName val="SANJAY_JENA19"/>
      <sheetName val="upendra_saw_9"/>
      <sheetName val="ALLOK_KUMAR_9"/>
      <sheetName val="except_wiring9"/>
      <sheetName val="BOQ_-II_ph_29"/>
      <sheetName val="STAFFSCHED_8"/>
      <sheetName val="Metso_-_Forth_&amp;_Slurry_11_02_18"/>
      <sheetName val="Fee_Rate_Summary8"/>
      <sheetName val="d-safe_specs8"/>
      <sheetName val="Quote_Sheet8"/>
      <sheetName val="class_&amp;_category8"/>
      <sheetName val="Rein-Final_(Ph_1+Ph2)8"/>
      <sheetName val="Materials_Cost(PCC)8"/>
      <sheetName val="220_11__BS_8"/>
      <sheetName val="SSR_&amp;_NSSR_Market_final8"/>
      <sheetName val="Site_wise_NADs8"/>
      <sheetName val="RA_RCC_F8"/>
      <sheetName val="India_F&amp;S_Template8"/>
      <sheetName val="Stress_Calculation8"/>
      <sheetName val="precast_RC_element8"/>
      <sheetName val="plinth_Beam_+_Stirrups_8"/>
      <sheetName val="GF_COLUMNS8"/>
      <sheetName val="G_F_ROOF_BEAM_8"/>
      <sheetName val="GF_SLAB_STEEL8"/>
      <sheetName val="GF_Lintel8"/>
      <sheetName val="GF_Stair8"/>
      <sheetName val="FF_COLUMNS8"/>
      <sheetName val="F_F__Steel_FINAL_(2)8"/>
      <sheetName val="FF_Lintel8"/>
      <sheetName val="FF_Stair8"/>
      <sheetName val="S_F__Steel_FINAL_8"/>
      <sheetName val="SF_Lintel8"/>
      <sheetName val="B@___x005f_x005f_x005f_x005f_x005f_x005f_x005f_x005f_x0"/>
      <sheetName val=" AT-1-220 "/>
      <sheetName val=" BC-220"/>
      <sheetName val="Components"/>
      <sheetName val="DETAILED  BOQ"/>
      <sheetName val="IO List"/>
      <sheetName val="B@__x0000__x0004_@_x0000___$_x0"/>
      <sheetName val="B@__x005f_x005f_x005f_x0000__x0"/>
      <sheetName val="B@___x0004_@___$_"/>
      <sheetName val="FT-05-02Is-_x0000_5y"/>
      <sheetName val="Page 1"/>
      <sheetName val="Page 2"/>
      <sheetName val="Page 3"/>
      <sheetName val="Page 4 Installed"/>
      <sheetName val="Page 4 Required"/>
      <sheetName val="Page 5a"/>
      <sheetName val="Page 5b"/>
      <sheetName val="Page 5c"/>
      <sheetName val="Page 5d"/>
      <sheetName val="Page 5e"/>
      <sheetName val="Page 5f"/>
      <sheetName val="Page 5f (2)"/>
      <sheetName val="Page 6a"/>
      <sheetName val="Page 6b"/>
      <sheetName val="Page 7-1"/>
      <sheetName val="Page 7-2a1-I"/>
      <sheetName val="Page 7-2a1-II"/>
      <sheetName val="Page 7-2a1-III"/>
      <sheetName val="Page 7-2a2"/>
      <sheetName val="Page 7-3"/>
      <sheetName val="Page 7-5a"/>
      <sheetName val="Page 7-5b1"/>
      <sheetName val="Page 7-5b2"/>
      <sheetName val="Page 7-5c"/>
      <sheetName val="Page 7-9a"/>
      <sheetName val="Page 7-9b1"/>
      <sheetName val="Page 7-9b2"/>
      <sheetName val="Page 7-9c"/>
      <sheetName val="Page 7-11a1-I"/>
      <sheetName val="Page 7-11a1-II"/>
      <sheetName val="Page 7-11a1-III"/>
      <sheetName val="Page 7-11a2"/>
      <sheetName val="Page 7-15"/>
      <sheetName val="Page 7-16a"/>
      <sheetName val="Page 7-16b"/>
      <sheetName val="Page 8"/>
      <sheetName val="Macros"/>
      <sheetName val="SPT_vs_PHI17"/>
      <sheetName val="glass_project_concrete17"/>
      <sheetName val="glass_project_reift17"/>
      <sheetName val="glass_project_indices17"/>
      <sheetName val="SBC-BH_1916"/>
      <sheetName val="Rate_Analysis16"/>
      <sheetName val="Summary_050616"/>
      <sheetName val="Summary_0607-_31_MAR16"/>
      <sheetName val="Civil_Boq15"/>
      <sheetName val="Pile_cap15"/>
      <sheetName val="BH_12-11-10-1316"/>
      <sheetName val="BH_12-11-10-916"/>
      <sheetName val="BH_36-15-3716"/>
      <sheetName val="BH_16-35-25-1716"/>
      <sheetName val="BH_35-25-1716"/>
      <sheetName val="Sheet1_(2)16"/>
      <sheetName val="d-safe_DELUXE15"/>
      <sheetName val="PRECAST_lightconc-II15"/>
      <sheetName val="Legal_Risk_Analysis15"/>
      <sheetName val="Mix_Design15"/>
      <sheetName val="Form_616"/>
      <sheetName val="PointNo_515"/>
      <sheetName val="RCC,Ret__Wall15"/>
      <sheetName val="E_&amp;_R15"/>
      <sheetName val="Break_up_Sheet15"/>
      <sheetName val="TBAL9697_-group_wise__sdpl15"/>
      <sheetName val="Abstract_Sheet15"/>
      <sheetName val="V_O_4_-_PCC_Qty15"/>
      <sheetName val="Fill_this_out_first___15"/>
      <sheetName val="REVISED4A_PROG_PERF-SITE_115"/>
      <sheetName val="BOQ_Direct_selling_cost15"/>
      <sheetName val="BOQ_(2)15"/>
      <sheetName val="CABLE_DATA15"/>
      <sheetName val="Staff_Acco_15"/>
      <sheetName val="Pipe_Supports15"/>
      <sheetName val="final_abstract15"/>
      <sheetName val="Rev_S1_Abstract15"/>
      <sheetName val="Quantity_Abstract15"/>
      <sheetName val="M-Book_for_Conc15"/>
      <sheetName val="M-Book_for_FW15"/>
      <sheetName val="Load_Details-220kV15"/>
      <sheetName val="beam-reinft-IIInd_floor15"/>
      <sheetName val="INPUT_SHEET15"/>
      <sheetName val="Project_Budget_Worksheet15"/>
      <sheetName val="SANJAY_PAL15"/>
      <sheetName val="P_A_SELVAM15"/>
      <sheetName val="ANSARI_15"/>
      <sheetName val="abdesh_pal15"/>
      <sheetName val="sujay_bagchi15"/>
      <sheetName val="S_K_SINHA_BASU15"/>
      <sheetName val="KRISHNA_PRASAD15"/>
      <sheetName val="BARATH_&amp;_CO15"/>
      <sheetName val="L_B_YADAV15"/>
      <sheetName val="DEEPAK_KUMAR15"/>
      <sheetName val="MUKLAL_YADAV15"/>
      <sheetName val="MADHU_SUDHAN15"/>
      <sheetName val="SAUD_ALAM_15"/>
      <sheetName val="RAMESH_BABU15"/>
      <sheetName val="SAILEN_SARKAR15"/>
      <sheetName val="SANJAY_JENA115"/>
      <sheetName val="upendra_saw_15"/>
      <sheetName val="ALLOK_KUMAR_15"/>
      <sheetName val="except_wiring15"/>
      <sheetName val="BOQ_-II_ph_215"/>
      <sheetName val="STAFFSCHED_14"/>
      <sheetName val="Metso_-_Forth_&amp;_Slurry_11_02_24"/>
      <sheetName val="Fee_Rate_Summary14"/>
      <sheetName val="d-safe_specs14"/>
      <sheetName val="Quote_Sheet14"/>
      <sheetName val="class_&amp;_category14"/>
      <sheetName val="Rein-Final_(Ph_1+Ph2)14"/>
      <sheetName val="Materials_Cost(PCC)14"/>
      <sheetName val="220_11__BS_14"/>
      <sheetName val="SSR_&amp;_NSSR_Market_final14"/>
      <sheetName val="Site_wise_NADs14"/>
      <sheetName val="RA_RCC_F14"/>
      <sheetName val="India_F&amp;S_Template14"/>
      <sheetName val="Stress_Calculation14"/>
      <sheetName val="precast_RC_element14"/>
      <sheetName val="plinth_Beam_+_Stirrups_14"/>
      <sheetName val="GF_COLUMNS14"/>
      <sheetName val="G_F_ROOF_BEAM_14"/>
      <sheetName val="GF_SLAB_STEEL14"/>
      <sheetName val="GF_Lintel14"/>
      <sheetName val="GF_Stair14"/>
      <sheetName val="FF_COLUMNS14"/>
      <sheetName val="F_F__Steel_FINAL_(2)14"/>
      <sheetName val="FF_Lintel14"/>
      <sheetName val="FF_Stair14"/>
      <sheetName val="S_F__Steel_FINAL_14"/>
      <sheetName val="SF_Lintel14"/>
      <sheetName val="SPT_vs_PHI13"/>
      <sheetName val="glass_project_concrete13"/>
      <sheetName val="glass_project_reift13"/>
      <sheetName val="glass_project_indices13"/>
      <sheetName val="SBC-BH_1912"/>
      <sheetName val="Rate_Analysis12"/>
      <sheetName val="Summary_050612"/>
      <sheetName val="Summary_0607-_31_MAR12"/>
      <sheetName val="Civil_Boq11"/>
      <sheetName val="Pile_cap11"/>
      <sheetName val="BH_12-11-10-1312"/>
      <sheetName val="BH_12-11-10-912"/>
      <sheetName val="BH_36-15-3712"/>
      <sheetName val="BH_16-35-25-1712"/>
      <sheetName val="BH_35-25-1712"/>
      <sheetName val="Sheet1_(2)12"/>
      <sheetName val="d-safe_DELUXE11"/>
      <sheetName val="PRECAST_lightconc-II11"/>
      <sheetName val="Legal_Risk_Analysis11"/>
      <sheetName val="Mix_Design11"/>
      <sheetName val="Form_612"/>
      <sheetName val="PointNo_511"/>
      <sheetName val="RCC,Ret__Wall11"/>
      <sheetName val="E_&amp;_R11"/>
      <sheetName val="Break_up_Sheet11"/>
      <sheetName val="TBAL9697_-group_wise__sdpl11"/>
      <sheetName val="Abstract_Sheet11"/>
      <sheetName val="V_O_4_-_PCC_Qty11"/>
      <sheetName val="Fill_this_out_first___11"/>
      <sheetName val="REVISED4A_PROG_PERF-SITE_111"/>
      <sheetName val="BOQ_Direct_selling_cost11"/>
      <sheetName val="BOQ_(2)11"/>
      <sheetName val="CABLE_DATA11"/>
      <sheetName val="Staff_Acco_11"/>
      <sheetName val="Pipe_Supports11"/>
      <sheetName val="final_abstract11"/>
      <sheetName val="Rev_S1_Abstract11"/>
      <sheetName val="Quantity_Abstract11"/>
      <sheetName val="M-Book_for_Conc11"/>
      <sheetName val="M-Book_for_FW11"/>
      <sheetName val="Load_Details-220kV11"/>
      <sheetName val="beam-reinft-IIInd_floor11"/>
      <sheetName val="INPUT_SHEET11"/>
      <sheetName val="Project_Budget_Worksheet11"/>
      <sheetName val="SANJAY_PAL11"/>
      <sheetName val="P_A_SELVAM11"/>
      <sheetName val="ANSARI_11"/>
      <sheetName val="abdesh_pal11"/>
      <sheetName val="sujay_bagchi11"/>
      <sheetName val="S_K_SINHA_BASU11"/>
      <sheetName val="KRISHNA_PRASAD11"/>
      <sheetName val="BARATH_&amp;_CO11"/>
      <sheetName val="L_B_YADAV11"/>
      <sheetName val="DEEPAK_KUMAR11"/>
      <sheetName val="MUKLAL_YADAV11"/>
      <sheetName val="MADHU_SUDHAN11"/>
      <sheetName val="SAUD_ALAM_11"/>
      <sheetName val="RAMESH_BABU11"/>
      <sheetName val="SAILEN_SARKAR11"/>
      <sheetName val="SANJAY_JENA111"/>
      <sheetName val="upendra_saw_11"/>
      <sheetName val="ALLOK_KUMAR_11"/>
      <sheetName val="except_wiring11"/>
      <sheetName val="BOQ_-II_ph_211"/>
      <sheetName val="STAFFSCHED_10"/>
      <sheetName val="Metso_-_Forth_&amp;_Slurry_11_02_20"/>
      <sheetName val="Fee_Rate_Summary10"/>
      <sheetName val="d-safe_specs10"/>
      <sheetName val="Quote_Sheet10"/>
      <sheetName val="class_&amp;_category10"/>
      <sheetName val="Rein-Final_(Ph_1+Ph2)10"/>
      <sheetName val="Materials_Cost(PCC)10"/>
      <sheetName val="220_11__BS_10"/>
      <sheetName val="SSR_&amp;_NSSR_Market_final10"/>
      <sheetName val="Site_wise_NADs10"/>
      <sheetName val="RA_RCC_F10"/>
      <sheetName val="India_F&amp;S_Template10"/>
      <sheetName val="Stress_Calculation10"/>
      <sheetName val="precast_RC_element10"/>
      <sheetName val="plinth_Beam_+_Stirrups_10"/>
      <sheetName val="GF_COLUMNS10"/>
      <sheetName val="G_F_ROOF_BEAM_10"/>
      <sheetName val="GF_SLAB_STEEL10"/>
      <sheetName val="GF_Lintel10"/>
      <sheetName val="GF_Stair10"/>
      <sheetName val="FF_COLUMNS10"/>
      <sheetName val="F_F__Steel_FINAL_(2)10"/>
      <sheetName val="FF_Lintel10"/>
      <sheetName val="FF_Stair10"/>
      <sheetName val="S_F__Steel_FINAL_10"/>
      <sheetName val="SF_Lintel10"/>
      <sheetName val="SPT_vs_PHI12"/>
      <sheetName val="glass_project_concrete12"/>
      <sheetName val="glass_project_reift12"/>
      <sheetName val="glass_project_indices12"/>
      <sheetName val="SBC-BH_1911"/>
      <sheetName val="Rate_Analysis11"/>
      <sheetName val="Summary_050611"/>
      <sheetName val="Summary_0607-_31_MAR11"/>
      <sheetName val="Civil_Boq10"/>
      <sheetName val="Pile_cap10"/>
      <sheetName val="BH_12-11-10-1311"/>
      <sheetName val="BH_12-11-10-911"/>
      <sheetName val="BH_36-15-3711"/>
      <sheetName val="BH_16-35-25-1711"/>
      <sheetName val="BH_35-25-1711"/>
      <sheetName val="Sheet1_(2)11"/>
      <sheetName val="d-safe_DELUXE10"/>
      <sheetName val="PRECAST_lightconc-II10"/>
      <sheetName val="Legal_Risk_Analysis10"/>
      <sheetName val="Mix_Design10"/>
      <sheetName val="Form_611"/>
      <sheetName val="PointNo_510"/>
      <sheetName val="RCC,Ret__Wall10"/>
      <sheetName val="E_&amp;_R10"/>
      <sheetName val="Break_up_Sheet10"/>
      <sheetName val="TBAL9697_-group_wise__sdpl10"/>
      <sheetName val="Abstract_Sheet10"/>
      <sheetName val="V_O_4_-_PCC_Qty10"/>
      <sheetName val="Fill_this_out_first___10"/>
      <sheetName val="REVISED4A_PROG_PERF-SITE_110"/>
      <sheetName val="BOQ_Direct_selling_cost10"/>
      <sheetName val="BOQ_(2)10"/>
      <sheetName val="CABLE_DATA10"/>
      <sheetName val="Staff_Acco_10"/>
      <sheetName val="Pipe_Supports10"/>
      <sheetName val="final_abstract10"/>
      <sheetName val="Rev_S1_Abstract10"/>
      <sheetName val="Quantity_Abstract10"/>
      <sheetName val="M-Book_for_Conc10"/>
      <sheetName val="M-Book_for_FW10"/>
      <sheetName val="Load_Details-220kV10"/>
      <sheetName val="beam-reinft-IIInd_floor10"/>
      <sheetName val="INPUT_SHEET10"/>
      <sheetName val="Project_Budget_Worksheet10"/>
      <sheetName val="SANJAY_PAL10"/>
      <sheetName val="P_A_SELVAM10"/>
      <sheetName val="ANSARI_10"/>
      <sheetName val="abdesh_pal10"/>
      <sheetName val="sujay_bagchi10"/>
      <sheetName val="S_K_SINHA_BASU10"/>
      <sheetName val="KRISHNA_PRASAD10"/>
      <sheetName val="BARATH_&amp;_CO10"/>
      <sheetName val="L_B_YADAV10"/>
      <sheetName val="DEEPAK_KUMAR10"/>
      <sheetName val="MUKLAL_YADAV10"/>
      <sheetName val="MADHU_SUDHAN10"/>
      <sheetName val="SAUD_ALAM_10"/>
      <sheetName val="RAMESH_BABU10"/>
      <sheetName val="SAILEN_SARKAR10"/>
      <sheetName val="SANJAY_JENA110"/>
      <sheetName val="upendra_saw_10"/>
      <sheetName val="ALLOK_KUMAR_10"/>
      <sheetName val="except_wiring10"/>
      <sheetName val="BOQ_-II_ph_210"/>
      <sheetName val="STAFFSCHED_9"/>
      <sheetName val="Metso_-_Forth_&amp;_Slurry_11_02_19"/>
      <sheetName val="Fee_Rate_Summary9"/>
      <sheetName val="d-safe_specs9"/>
      <sheetName val="Quote_Sheet9"/>
      <sheetName val="class_&amp;_category9"/>
      <sheetName val="Rein-Final_(Ph_1+Ph2)9"/>
      <sheetName val="Materials_Cost(PCC)9"/>
      <sheetName val="220_11__BS_9"/>
      <sheetName val="SSR_&amp;_NSSR_Market_final9"/>
      <sheetName val="Site_wise_NADs9"/>
      <sheetName val="RA_RCC_F9"/>
      <sheetName val="India_F&amp;S_Template9"/>
      <sheetName val="Stress_Calculation9"/>
      <sheetName val="precast_RC_element9"/>
      <sheetName val="plinth_Beam_+_Stirrups_9"/>
      <sheetName val="GF_COLUMNS9"/>
      <sheetName val="G_F_ROOF_BEAM_9"/>
      <sheetName val="GF_SLAB_STEEL9"/>
      <sheetName val="GF_Lintel9"/>
      <sheetName val="GF_Stair9"/>
      <sheetName val="FF_COLUMNS9"/>
      <sheetName val="F_F__Steel_FINAL_(2)9"/>
      <sheetName val="FF_Lintel9"/>
      <sheetName val="FF_Stair9"/>
      <sheetName val="S_F__Steel_FINAL_9"/>
      <sheetName val="SF_Lintel9"/>
      <sheetName val="SPT_vs_PHI14"/>
      <sheetName val="glass_project_concrete14"/>
      <sheetName val="glass_project_reift14"/>
      <sheetName val="glass_project_indices14"/>
      <sheetName val="SBC-BH_1913"/>
      <sheetName val="Rate_Analysis13"/>
      <sheetName val="Summary_050613"/>
      <sheetName val="Summary_0607-_31_MAR13"/>
      <sheetName val="Civil_Boq12"/>
      <sheetName val="Pile_cap12"/>
      <sheetName val="BH_12-11-10-1313"/>
      <sheetName val="BH_12-11-10-913"/>
      <sheetName val="BH_36-15-3713"/>
      <sheetName val="BH_16-35-25-1713"/>
      <sheetName val="BH_35-25-1713"/>
      <sheetName val="Sheet1_(2)13"/>
      <sheetName val="d-safe_DELUXE12"/>
      <sheetName val="PRECAST_lightconc-II12"/>
      <sheetName val="Legal_Risk_Analysis12"/>
      <sheetName val="Mix_Design12"/>
      <sheetName val="Form_613"/>
      <sheetName val="PointNo_512"/>
      <sheetName val="RCC,Ret__Wall12"/>
      <sheetName val="E_&amp;_R12"/>
      <sheetName val="Break_up_Sheet12"/>
      <sheetName val="TBAL9697_-group_wise__sdpl12"/>
      <sheetName val="Abstract_Sheet12"/>
      <sheetName val="V_O_4_-_PCC_Qty12"/>
      <sheetName val="Fill_this_out_first___12"/>
      <sheetName val="REVISED4A_PROG_PERF-SITE_112"/>
      <sheetName val="BOQ_Direct_selling_cost12"/>
      <sheetName val="BOQ_(2)12"/>
      <sheetName val="CABLE_DATA12"/>
      <sheetName val="Staff_Acco_12"/>
      <sheetName val="Pipe_Supports12"/>
      <sheetName val="final_abstract12"/>
      <sheetName val="Rev_S1_Abstract12"/>
      <sheetName val="Quantity_Abstract12"/>
      <sheetName val="M-Book_for_Conc12"/>
      <sheetName val="M-Book_for_FW12"/>
      <sheetName val="Load_Details-220kV12"/>
      <sheetName val="beam-reinft-IIInd_floor12"/>
      <sheetName val="INPUT_SHEET12"/>
      <sheetName val="Project_Budget_Worksheet12"/>
      <sheetName val="SANJAY_PAL12"/>
      <sheetName val="P_A_SELVAM12"/>
      <sheetName val="ANSARI_12"/>
      <sheetName val="abdesh_pal12"/>
      <sheetName val="sujay_bagchi12"/>
      <sheetName val="S_K_SINHA_BASU12"/>
      <sheetName val="KRISHNA_PRASAD12"/>
      <sheetName val="BARATH_&amp;_CO12"/>
      <sheetName val="L_B_YADAV12"/>
      <sheetName val="DEEPAK_KUMAR12"/>
      <sheetName val="MUKLAL_YADAV12"/>
      <sheetName val="MADHU_SUDHAN12"/>
      <sheetName val="SAUD_ALAM_12"/>
      <sheetName val="RAMESH_BABU12"/>
      <sheetName val="SAILEN_SARKAR12"/>
      <sheetName val="SANJAY_JENA112"/>
      <sheetName val="upendra_saw_12"/>
      <sheetName val="ALLOK_KUMAR_12"/>
      <sheetName val="except_wiring12"/>
      <sheetName val="BOQ_-II_ph_212"/>
      <sheetName val="STAFFSCHED_11"/>
      <sheetName val="Metso_-_Forth_&amp;_Slurry_11_02_21"/>
      <sheetName val="Fee_Rate_Summary11"/>
      <sheetName val="d-safe_specs11"/>
      <sheetName val="Quote_Sheet11"/>
      <sheetName val="class_&amp;_category11"/>
      <sheetName val="Rein-Final_(Ph_1+Ph2)11"/>
      <sheetName val="Materials_Cost(PCC)11"/>
      <sheetName val="220_11__BS_11"/>
      <sheetName val="SSR_&amp;_NSSR_Market_final11"/>
      <sheetName val="Site_wise_NADs11"/>
      <sheetName val="RA_RCC_F11"/>
      <sheetName val="India_F&amp;S_Template11"/>
      <sheetName val="Stress_Calculation11"/>
      <sheetName val="precast_RC_element11"/>
      <sheetName val="plinth_Beam_+_Stirrups_11"/>
      <sheetName val="GF_COLUMNS11"/>
      <sheetName val="G_F_ROOF_BEAM_11"/>
      <sheetName val="GF_SLAB_STEEL11"/>
      <sheetName val="GF_Lintel11"/>
      <sheetName val="GF_Stair11"/>
      <sheetName val="FF_COLUMNS11"/>
      <sheetName val="F_F__Steel_FINAL_(2)11"/>
      <sheetName val="FF_Lintel11"/>
      <sheetName val="FF_Stair11"/>
      <sheetName val="S_F__Steel_FINAL_11"/>
      <sheetName val="SF_Lintel11"/>
      <sheetName val="SPT_vs_PHI15"/>
      <sheetName val="glass_project_concrete15"/>
      <sheetName val="glass_project_reift15"/>
      <sheetName val="glass_project_indices15"/>
      <sheetName val="SBC-BH_1914"/>
      <sheetName val="Rate_Analysis14"/>
      <sheetName val="Summary_050614"/>
      <sheetName val="Summary_0607-_31_MAR14"/>
      <sheetName val="Civil_Boq13"/>
      <sheetName val="Pile_cap13"/>
      <sheetName val="BH_12-11-10-1314"/>
      <sheetName val="BH_12-11-10-914"/>
      <sheetName val="BH_36-15-3714"/>
      <sheetName val="BH_16-35-25-1714"/>
      <sheetName val="BH_35-25-1714"/>
      <sheetName val="Sheet1_(2)14"/>
      <sheetName val="d-safe_DELUXE13"/>
      <sheetName val="PRECAST_lightconc-II13"/>
      <sheetName val="Legal_Risk_Analysis13"/>
      <sheetName val="Mix_Design13"/>
      <sheetName val="Form_614"/>
      <sheetName val="PointNo_513"/>
      <sheetName val="RCC,Ret__Wall13"/>
      <sheetName val="E_&amp;_R13"/>
      <sheetName val="Break_up_Sheet13"/>
      <sheetName val="TBAL9697_-group_wise__sdpl13"/>
      <sheetName val="Abstract_Sheet13"/>
      <sheetName val="V_O_4_-_PCC_Qty13"/>
      <sheetName val="Fill_this_out_first___13"/>
      <sheetName val="REVISED4A_PROG_PERF-SITE_113"/>
      <sheetName val="BOQ_Direct_selling_cost13"/>
      <sheetName val="BOQ_(2)13"/>
      <sheetName val="CABLE_DATA13"/>
      <sheetName val="Staff_Acco_13"/>
      <sheetName val="Pipe_Supports13"/>
      <sheetName val="final_abstract13"/>
      <sheetName val="Rev_S1_Abstract13"/>
      <sheetName val="Quantity_Abstract13"/>
      <sheetName val="M-Book_for_Conc13"/>
      <sheetName val="M-Book_for_FW13"/>
      <sheetName val="Load_Details-220kV13"/>
      <sheetName val="beam-reinft-IIInd_floor13"/>
      <sheetName val="INPUT_SHEET13"/>
      <sheetName val="Project_Budget_Worksheet13"/>
      <sheetName val="SANJAY_PAL13"/>
      <sheetName val="P_A_SELVAM13"/>
      <sheetName val="ANSARI_13"/>
      <sheetName val="abdesh_pal13"/>
      <sheetName val="sujay_bagchi13"/>
      <sheetName val="S_K_SINHA_BASU13"/>
      <sheetName val="KRISHNA_PRASAD13"/>
      <sheetName val="BARATH_&amp;_CO13"/>
      <sheetName val="L_B_YADAV13"/>
      <sheetName val="DEEPAK_KUMAR13"/>
      <sheetName val="MUKLAL_YADAV13"/>
      <sheetName val="MADHU_SUDHAN13"/>
      <sheetName val="SAUD_ALAM_13"/>
      <sheetName val="RAMESH_BABU13"/>
      <sheetName val="SAILEN_SARKAR13"/>
      <sheetName val="SANJAY_JENA113"/>
      <sheetName val="upendra_saw_13"/>
      <sheetName val="ALLOK_KUMAR_13"/>
      <sheetName val="except_wiring13"/>
      <sheetName val="BOQ_-II_ph_213"/>
      <sheetName val="STAFFSCHED_12"/>
      <sheetName val="Metso_-_Forth_&amp;_Slurry_11_02_22"/>
      <sheetName val="Fee_Rate_Summary12"/>
      <sheetName val="d-safe_specs12"/>
      <sheetName val="Quote_Sheet12"/>
      <sheetName val="class_&amp;_category12"/>
      <sheetName val="Rein-Final_(Ph_1+Ph2)12"/>
      <sheetName val="Materials_Cost(PCC)12"/>
      <sheetName val="220_11__BS_12"/>
      <sheetName val="SSR_&amp;_NSSR_Market_final12"/>
      <sheetName val="Site_wise_NADs12"/>
      <sheetName val="RA_RCC_F12"/>
      <sheetName val="India_F&amp;S_Template12"/>
      <sheetName val="Stress_Calculation12"/>
      <sheetName val="precast_RC_element12"/>
      <sheetName val="plinth_Beam_+_Stirrups_12"/>
      <sheetName val="GF_COLUMNS12"/>
      <sheetName val="G_F_ROOF_BEAM_12"/>
      <sheetName val="GF_SLAB_STEEL12"/>
      <sheetName val="GF_Lintel12"/>
      <sheetName val="GF_Stair12"/>
      <sheetName val="FF_COLUMNS12"/>
      <sheetName val="F_F__Steel_FINAL_(2)12"/>
      <sheetName val="FF_Lintel12"/>
      <sheetName val="FF_Stair12"/>
      <sheetName val="S_F__Steel_FINAL_12"/>
      <sheetName val="SF_Lintel12"/>
      <sheetName val="SPT_vs_PHI16"/>
      <sheetName val="glass_project_concrete16"/>
      <sheetName val="glass_project_reift16"/>
      <sheetName val="glass_project_indices16"/>
      <sheetName val="SBC-BH_1915"/>
      <sheetName val="Rate_Analysis15"/>
      <sheetName val="Summary_050615"/>
      <sheetName val="Summary_0607-_31_MAR15"/>
      <sheetName val="Civil_Boq14"/>
      <sheetName val="Pile_cap14"/>
      <sheetName val="BH_12-11-10-1315"/>
      <sheetName val="BH_12-11-10-915"/>
      <sheetName val="BH_36-15-3715"/>
      <sheetName val="BH_16-35-25-1715"/>
      <sheetName val="BH_35-25-1715"/>
      <sheetName val="Sheet1_(2)15"/>
      <sheetName val="d-safe_DELUXE14"/>
      <sheetName val="PRECAST_lightconc-II14"/>
      <sheetName val="Legal_Risk_Analysis14"/>
      <sheetName val="Mix_Design14"/>
      <sheetName val="Form_615"/>
      <sheetName val="PointNo_514"/>
      <sheetName val="RCC,Ret__Wall14"/>
      <sheetName val="E_&amp;_R14"/>
      <sheetName val="Break_up_Sheet14"/>
      <sheetName val="TBAL9697_-group_wise__sdpl14"/>
      <sheetName val="Abstract_Sheet14"/>
      <sheetName val="V_O_4_-_PCC_Qty14"/>
      <sheetName val="Fill_this_out_first___14"/>
      <sheetName val="REVISED4A_PROG_PERF-SITE_114"/>
      <sheetName val="BOQ_Direct_selling_cost14"/>
      <sheetName val="BOQ_(2)14"/>
      <sheetName val="CABLE_DATA14"/>
      <sheetName val="Staff_Acco_14"/>
      <sheetName val="Pipe_Supports14"/>
      <sheetName val="final_abstract14"/>
      <sheetName val="Rev_S1_Abstract14"/>
      <sheetName val="Quantity_Abstract14"/>
      <sheetName val="M-Book_for_Conc14"/>
      <sheetName val="M-Book_for_FW14"/>
      <sheetName val="Load_Details-220kV14"/>
      <sheetName val="beam-reinft-IIInd_floor14"/>
      <sheetName val="INPUT_SHEET14"/>
      <sheetName val="Project_Budget_Worksheet14"/>
      <sheetName val="SANJAY_PAL14"/>
      <sheetName val="P_A_SELVAM14"/>
      <sheetName val="ANSARI_14"/>
      <sheetName val="abdesh_pal14"/>
      <sheetName val="sujay_bagchi14"/>
      <sheetName val="S_K_SINHA_BASU14"/>
      <sheetName val="KRISHNA_PRASAD14"/>
      <sheetName val="BARATH_&amp;_CO14"/>
      <sheetName val="L_B_YADAV14"/>
      <sheetName val="DEEPAK_KUMAR14"/>
      <sheetName val="MUKLAL_YADAV14"/>
      <sheetName val="MADHU_SUDHAN14"/>
      <sheetName val="SAUD_ALAM_14"/>
      <sheetName val="RAMESH_BABU14"/>
      <sheetName val="SAILEN_SARKAR14"/>
      <sheetName val="SANJAY_JENA114"/>
      <sheetName val="upendra_saw_14"/>
      <sheetName val="ALLOK_KUMAR_14"/>
      <sheetName val="except_wiring14"/>
      <sheetName val="BOQ_-II_ph_214"/>
      <sheetName val="STAFFSCHED_13"/>
      <sheetName val="Metso_-_Forth_&amp;_Slurry_11_02_23"/>
      <sheetName val="Fee_Rate_Summary13"/>
      <sheetName val="d-safe_specs13"/>
      <sheetName val="Quote_Sheet13"/>
      <sheetName val="class_&amp;_category13"/>
      <sheetName val="Rein-Final_(Ph_1+Ph2)13"/>
      <sheetName val="Materials_Cost(PCC)13"/>
      <sheetName val="220_11__BS_13"/>
      <sheetName val="SSR_&amp;_NSSR_Market_final13"/>
      <sheetName val="Site_wise_NADs13"/>
      <sheetName val="RA_RCC_F13"/>
      <sheetName val="India_F&amp;S_Template13"/>
      <sheetName val="Stress_Calculation13"/>
      <sheetName val="precast_RC_element13"/>
      <sheetName val="plinth_Beam_+_Stirrups_13"/>
      <sheetName val="GF_COLUMNS13"/>
      <sheetName val="G_F_ROOF_BEAM_13"/>
      <sheetName val="GF_SLAB_STEEL13"/>
      <sheetName val="GF_Lintel13"/>
      <sheetName val="GF_Stair13"/>
      <sheetName val="FF_COLUMNS13"/>
      <sheetName val="F_F__Steel_FINAL_(2)13"/>
      <sheetName val="FF_Lintel13"/>
      <sheetName val="FF_Stair13"/>
      <sheetName val="S_F__Steel_FINAL_13"/>
      <sheetName val="SF_Lintel13"/>
      <sheetName val="SPT_vs_PHI23"/>
      <sheetName val="glass_project_concrete23"/>
      <sheetName val="glass_project_reift23"/>
      <sheetName val="glass_project_indices23"/>
      <sheetName val="SBC-BH_1922"/>
      <sheetName val="Rate_Analysis22"/>
      <sheetName val="Summary_050622"/>
      <sheetName val="Summary_0607-_31_MAR22"/>
      <sheetName val="Civil_Boq21"/>
      <sheetName val="Pile_cap21"/>
      <sheetName val="BH_12-11-10-1322"/>
      <sheetName val="BH_12-11-10-922"/>
      <sheetName val="BH_36-15-3722"/>
      <sheetName val="BH_16-35-25-1722"/>
      <sheetName val="BH_35-25-1722"/>
      <sheetName val="Sheet1_(2)22"/>
      <sheetName val="d-safe_DELUXE21"/>
      <sheetName val="PRECAST_lightconc-II21"/>
      <sheetName val="Legal_Risk_Analysis21"/>
      <sheetName val="Mix_Design21"/>
      <sheetName val="Form_622"/>
      <sheetName val="PointNo_521"/>
      <sheetName val="RCC,Ret__Wall21"/>
      <sheetName val="E_&amp;_R21"/>
      <sheetName val="Break_up_Sheet21"/>
      <sheetName val="TBAL9697_-group_wise__sdpl21"/>
      <sheetName val="Abstract_Sheet21"/>
      <sheetName val="V_O_4_-_PCC_Qty21"/>
      <sheetName val="Fill_this_out_first___21"/>
      <sheetName val="REVISED4A_PROG_PERF-SITE_121"/>
      <sheetName val="BOQ_Direct_selling_cost21"/>
      <sheetName val="BOQ_(2)21"/>
      <sheetName val="CABLE_DATA21"/>
      <sheetName val="Staff_Acco_21"/>
      <sheetName val="Pipe_Supports21"/>
      <sheetName val="final_abstract21"/>
      <sheetName val="Rev_S1_Abstract21"/>
      <sheetName val="Quantity_Abstract21"/>
      <sheetName val="M-Book_for_Conc21"/>
      <sheetName val="M-Book_for_FW21"/>
      <sheetName val="Load_Details-220kV21"/>
      <sheetName val="beam-reinft-IIInd_floor21"/>
      <sheetName val="INPUT_SHEET21"/>
      <sheetName val="Project_Budget_Worksheet21"/>
      <sheetName val="SANJAY_PAL21"/>
      <sheetName val="P_A_SELVAM21"/>
      <sheetName val="ANSARI_21"/>
      <sheetName val="abdesh_pal21"/>
      <sheetName val="sujay_bagchi21"/>
      <sheetName val="S_K_SINHA_BASU21"/>
      <sheetName val="KRISHNA_PRASAD21"/>
      <sheetName val="BARATH_&amp;_CO21"/>
      <sheetName val="L_B_YADAV21"/>
      <sheetName val="DEEPAK_KUMAR21"/>
      <sheetName val="MUKLAL_YADAV21"/>
      <sheetName val="MADHU_SUDHAN21"/>
      <sheetName val="SAUD_ALAM_21"/>
      <sheetName val="RAMESH_BABU21"/>
      <sheetName val="SAILEN_SARKAR21"/>
      <sheetName val="SANJAY_JENA121"/>
      <sheetName val="upendra_saw_21"/>
      <sheetName val="ALLOK_KUMAR_21"/>
      <sheetName val="except_wiring21"/>
      <sheetName val="BOQ_-II_ph_221"/>
      <sheetName val="STAFFSCHED_20"/>
      <sheetName val="Metso_-_Forth_&amp;_Slurry_11_02_30"/>
      <sheetName val="Fee_Rate_Summary20"/>
      <sheetName val="d-safe_specs20"/>
      <sheetName val="Quote_Sheet20"/>
      <sheetName val="class_&amp;_category20"/>
      <sheetName val="Rein-Final_(Ph_1+Ph2)20"/>
      <sheetName val="Materials_Cost(PCC)20"/>
      <sheetName val="220_11__BS_20"/>
      <sheetName val="SSR_&amp;_NSSR_Market_final20"/>
      <sheetName val="Site_wise_NADs20"/>
      <sheetName val="RA_RCC_F20"/>
      <sheetName val="India_F&amp;S_Template20"/>
      <sheetName val="Stress_Calculation20"/>
      <sheetName val="precast_RC_element20"/>
      <sheetName val="plinth_Beam_+_Stirrups_20"/>
      <sheetName val="GF_COLUMNS20"/>
      <sheetName val="G_F_ROOF_BEAM_20"/>
      <sheetName val="GF_SLAB_STEEL20"/>
      <sheetName val="GF_Lintel20"/>
      <sheetName val="GF_Stair20"/>
      <sheetName val="FF_COLUMNS20"/>
      <sheetName val="F_F__Steel_FINAL_(2)20"/>
      <sheetName val="FF_Lintel20"/>
      <sheetName val="FF_Stair20"/>
      <sheetName val="S_F__Steel_FINAL_20"/>
      <sheetName val="SF_Lintel20"/>
      <sheetName val="SPT_vs_PHI18"/>
      <sheetName val="glass_project_concrete18"/>
      <sheetName val="glass_project_reift18"/>
      <sheetName val="glass_project_indices18"/>
      <sheetName val="SBC-BH_1917"/>
      <sheetName val="Rate_Analysis17"/>
      <sheetName val="Summary_050617"/>
      <sheetName val="Summary_0607-_31_MAR17"/>
      <sheetName val="Civil_Boq16"/>
      <sheetName val="Pile_cap16"/>
      <sheetName val="BH_12-11-10-1317"/>
      <sheetName val="BH_12-11-10-917"/>
      <sheetName val="BH_36-15-3717"/>
      <sheetName val="BH_16-35-25-1717"/>
      <sheetName val="BH_35-25-1717"/>
      <sheetName val="Sheet1_(2)17"/>
      <sheetName val="d-safe_DELUXE16"/>
      <sheetName val="PRECAST_lightconc-II16"/>
      <sheetName val="Legal_Risk_Analysis16"/>
      <sheetName val="Mix_Design16"/>
      <sheetName val="Form_617"/>
      <sheetName val="PointNo_516"/>
      <sheetName val="RCC,Ret__Wall16"/>
      <sheetName val="E_&amp;_R16"/>
      <sheetName val="Break_up_Sheet16"/>
      <sheetName val="TBAL9697_-group_wise__sdpl16"/>
      <sheetName val="Abstract_Sheet16"/>
      <sheetName val="V_O_4_-_PCC_Qty16"/>
      <sheetName val="Fill_this_out_first___16"/>
      <sheetName val="REVISED4A_PROG_PERF-SITE_116"/>
      <sheetName val="BOQ_Direct_selling_cost16"/>
      <sheetName val="BOQ_(2)16"/>
      <sheetName val="CABLE_DATA16"/>
      <sheetName val="Staff_Acco_16"/>
      <sheetName val="Pipe_Supports16"/>
      <sheetName val="final_abstract16"/>
      <sheetName val="Rev_S1_Abstract16"/>
      <sheetName val="Quantity_Abstract16"/>
      <sheetName val="M-Book_for_Conc16"/>
      <sheetName val="M-Book_for_FW16"/>
      <sheetName val="Load_Details-220kV16"/>
      <sheetName val="beam-reinft-IIInd_floor16"/>
      <sheetName val="INPUT_SHEET16"/>
      <sheetName val="Project_Budget_Worksheet16"/>
      <sheetName val="SANJAY_PAL16"/>
      <sheetName val="P_A_SELVAM16"/>
      <sheetName val="ANSARI_16"/>
      <sheetName val="abdesh_pal16"/>
      <sheetName val="sujay_bagchi16"/>
      <sheetName val="S_K_SINHA_BASU16"/>
      <sheetName val="KRISHNA_PRASAD16"/>
      <sheetName val="BARATH_&amp;_CO16"/>
      <sheetName val="L_B_YADAV16"/>
      <sheetName val="DEEPAK_KUMAR16"/>
      <sheetName val="MUKLAL_YADAV16"/>
      <sheetName val="MADHU_SUDHAN16"/>
      <sheetName val="SAUD_ALAM_16"/>
      <sheetName val="RAMESH_BABU16"/>
      <sheetName val="SAILEN_SARKAR16"/>
      <sheetName val="SANJAY_JENA116"/>
      <sheetName val="upendra_saw_16"/>
      <sheetName val="ALLOK_KUMAR_16"/>
      <sheetName val="except_wiring16"/>
      <sheetName val="BOQ_-II_ph_216"/>
      <sheetName val="STAFFSCHED_15"/>
      <sheetName val="Metso_-_Forth_&amp;_Slurry_11_02_25"/>
      <sheetName val="Fee_Rate_Summary15"/>
      <sheetName val="d-safe_specs15"/>
      <sheetName val="Quote_Sheet15"/>
      <sheetName val="class_&amp;_category15"/>
      <sheetName val="Rein-Final_(Ph_1+Ph2)15"/>
      <sheetName val="Materials_Cost(PCC)15"/>
      <sheetName val="220_11__BS_15"/>
      <sheetName val="SSR_&amp;_NSSR_Market_final15"/>
      <sheetName val="Site_wise_NADs15"/>
      <sheetName val="RA_RCC_F15"/>
      <sheetName val="India_F&amp;S_Template15"/>
      <sheetName val="Stress_Calculation15"/>
      <sheetName val="precast_RC_element15"/>
      <sheetName val="plinth_Beam_+_Stirrups_15"/>
      <sheetName val="GF_COLUMNS15"/>
      <sheetName val="G_F_ROOF_BEAM_15"/>
      <sheetName val="GF_SLAB_STEEL15"/>
      <sheetName val="GF_Lintel15"/>
      <sheetName val="GF_Stair15"/>
      <sheetName val="FF_COLUMNS15"/>
      <sheetName val="F_F__Steel_FINAL_(2)15"/>
      <sheetName val="FF_Lintel15"/>
      <sheetName val="FF_Stair15"/>
      <sheetName val="S_F__Steel_FINAL_15"/>
      <sheetName val="SF_Lintel15"/>
      <sheetName val="SPT_vs_PHI19"/>
      <sheetName val="glass_project_concrete19"/>
      <sheetName val="glass_project_reift19"/>
      <sheetName val="glass_project_indices19"/>
      <sheetName val="SBC-BH_1918"/>
      <sheetName val="Rate_Analysis18"/>
      <sheetName val="Summary_050618"/>
      <sheetName val="Summary_0607-_31_MAR18"/>
      <sheetName val="Civil_Boq17"/>
      <sheetName val="Pile_cap17"/>
      <sheetName val="BH_12-11-10-1318"/>
      <sheetName val="BH_12-11-10-918"/>
      <sheetName val="BH_36-15-3718"/>
      <sheetName val="BH_16-35-25-1718"/>
      <sheetName val="BH_35-25-1718"/>
      <sheetName val="Sheet1_(2)18"/>
      <sheetName val="d-safe_DELUXE17"/>
      <sheetName val="PRECAST_lightconc-II17"/>
      <sheetName val="Legal_Risk_Analysis17"/>
      <sheetName val="Mix_Design17"/>
      <sheetName val="Form_618"/>
      <sheetName val="PointNo_517"/>
      <sheetName val="RCC,Ret__Wall17"/>
      <sheetName val="E_&amp;_R17"/>
      <sheetName val="Break_up_Sheet17"/>
      <sheetName val="TBAL9697_-group_wise__sdpl17"/>
      <sheetName val="Abstract_Sheet17"/>
      <sheetName val="V_O_4_-_PCC_Qty17"/>
      <sheetName val="Fill_this_out_first___17"/>
      <sheetName val="REVISED4A_PROG_PERF-SITE_117"/>
      <sheetName val="BOQ_Direct_selling_cost17"/>
      <sheetName val="BOQ_(2)17"/>
      <sheetName val="CABLE_DATA17"/>
      <sheetName val="Staff_Acco_17"/>
      <sheetName val="Pipe_Supports17"/>
      <sheetName val="final_abstract17"/>
      <sheetName val="Rev_S1_Abstract17"/>
      <sheetName val="Quantity_Abstract17"/>
      <sheetName val="M-Book_for_Conc17"/>
      <sheetName val="M-Book_for_FW17"/>
      <sheetName val="Load_Details-220kV17"/>
      <sheetName val="beam-reinft-IIInd_floor17"/>
      <sheetName val="INPUT_SHEET17"/>
      <sheetName val="Project_Budget_Worksheet17"/>
      <sheetName val="SANJAY_PAL17"/>
      <sheetName val="P_A_SELVAM17"/>
      <sheetName val="ANSARI_17"/>
      <sheetName val="abdesh_pal17"/>
      <sheetName val="sujay_bagchi17"/>
      <sheetName val="S_K_SINHA_BASU17"/>
      <sheetName val="KRISHNA_PRASAD17"/>
      <sheetName val="BARATH_&amp;_CO17"/>
      <sheetName val="L_B_YADAV17"/>
      <sheetName val="DEEPAK_KUMAR17"/>
      <sheetName val="MUKLAL_YADAV17"/>
      <sheetName val="MADHU_SUDHAN17"/>
      <sheetName val="SAUD_ALAM_17"/>
      <sheetName val="RAMESH_BABU17"/>
      <sheetName val="SAILEN_SARKAR17"/>
      <sheetName val="SANJAY_JENA117"/>
      <sheetName val="upendra_saw_17"/>
      <sheetName val="ALLOK_KUMAR_17"/>
      <sheetName val="except_wiring17"/>
      <sheetName val="BOQ_-II_ph_217"/>
      <sheetName val="STAFFSCHED_16"/>
      <sheetName val="Metso_-_Forth_&amp;_Slurry_11_02_26"/>
      <sheetName val="Fee_Rate_Summary16"/>
      <sheetName val="d-safe_specs16"/>
      <sheetName val="Quote_Sheet16"/>
      <sheetName val="class_&amp;_category16"/>
      <sheetName val="Rein-Final_(Ph_1+Ph2)16"/>
      <sheetName val="Materials_Cost(PCC)16"/>
      <sheetName val="220_11__BS_16"/>
      <sheetName val="SSR_&amp;_NSSR_Market_final16"/>
      <sheetName val="Site_wise_NADs16"/>
      <sheetName val="RA_RCC_F16"/>
      <sheetName val="India_F&amp;S_Template16"/>
      <sheetName val="Stress_Calculation16"/>
      <sheetName val="precast_RC_element16"/>
      <sheetName val="plinth_Beam_+_Stirrups_16"/>
      <sheetName val="GF_COLUMNS16"/>
      <sheetName val="G_F_ROOF_BEAM_16"/>
      <sheetName val="GF_SLAB_STEEL16"/>
      <sheetName val="GF_Lintel16"/>
      <sheetName val="GF_Stair16"/>
      <sheetName val="FF_COLUMNS16"/>
      <sheetName val="F_F__Steel_FINAL_(2)16"/>
      <sheetName val="FF_Lintel16"/>
      <sheetName val="FF_Stair16"/>
      <sheetName val="S_F__Steel_FINAL_16"/>
      <sheetName val="SF_Lintel16"/>
      <sheetName val="Debits_as_on_12_04_083"/>
      <sheetName val="PRRM_Dashboard3"/>
      <sheetName val="SPT_vs_PHI20"/>
      <sheetName val="glass_project_concrete20"/>
      <sheetName val="glass_project_reift20"/>
      <sheetName val="glass_project_indices20"/>
      <sheetName val="SBC-BH_1919"/>
      <sheetName val="Rate_Analysis19"/>
      <sheetName val="Summary_050619"/>
      <sheetName val="Summary_0607-_31_MAR19"/>
      <sheetName val="Civil_Boq18"/>
      <sheetName val="Pile_cap18"/>
      <sheetName val="BH_12-11-10-1319"/>
      <sheetName val="BH_12-11-10-919"/>
      <sheetName val="BH_36-15-3719"/>
      <sheetName val="BH_16-35-25-1719"/>
      <sheetName val="BH_35-25-1719"/>
      <sheetName val="Sheet1_(2)19"/>
      <sheetName val="d-safe_DELUXE18"/>
      <sheetName val="PRECAST_lightconc-II18"/>
      <sheetName val="Legal_Risk_Analysis18"/>
      <sheetName val="Mix_Design18"/>
      <sheetName val="Form_619"/>
      <sheetName val="PointNo_518"/>
      <sheetName val="RCC,Ret__Wall18"/>
      <sheetName val="E_&amp;_R18"/>
      <sheetName val="Break_up_Sheet18"/>
      <sheetName val="TBAL9697_-group_wise__sdpl18"/>
      <sheetName val="Abstract_Sheet18"/>
      <sheetName val="V_O_4_-_PCC_Qty18"/>
      <sheetName val="Fill_this_out_first___18"/>
      <sheetName val="REVISED4A_PROG_PERF-SITE_118"/>
      <sheetName val="BOQ_Direct_selling_cost18"/>
      <sheetName val="BOQ_(2)18"/>
      <sheetName val="CABLE_DATA18"/>
      <sheetName val="Staff_Acco_18"/>
      <sheetName val="Pipe_Supports18"/>
      <sheetName val="final_abstract18"/>
      <sheetName val="Rev_S1_Abstract18"/>
      <sheetName val="Quantity_Abstract18"/>
      <sheetName val="M-Book_for_Conc18"/>
      <sheetName val="M-Book_for_FW18"/>
      <sheetName val="Load_Details-220kV18"/>
      <sheetName val="beam-reinft-IIInd_floor18"/>
      <sheetName val="INPUT_SHEET18"/>
      <sheetName val="Project_Budget_Worksheet18"/>
      <sheetName val="SANJAY_PAL18"/>
      <sheetName val="P_A_SELVAM18"/>
      <sheetName val="ANSARI_18"/>
      <sheetName val="abdesh_pal18"/>
      <sheetName val="sujay_bagchi18"/>
      <sheetName val="S_K_SINHA_BASU18"/>
      <sheetName val="KRISHNA_PRASAD18"/>
      <sheetName val="BARATH_&amp;_CO18"/>
      <sheetName val="L_B_YADAV18"/>
      <sheetName val="DEEPAK_KUMAR18"/>
      <sheetName val="MUKLAL_YADAV18"/>
      <sheetName val="MADHU_SUDHAN18"/>
      <sheetName val="SAUD_ALAM_18"/>
      <sheetName val="RAMESH_BABU18"/>
      <sheetName val="SAILEN_SARKAR18"/>
      <sheetName val="SANJAY_JENA118"/>
      <sheetName val="upendra_saw_18"/>
      <sheetName val="ALLOK_KUMAR_18"/>
      <sheetName val="except_wiring18"/>
      <sheetName val="BOQ_-II_ph_218"/>
      <sheetName val="STAFFSCHED_17"/>
      <sheetName val="Metso_-_Forth_&amp;_Slurry_11_02_27"/>
      <sheetName val="Fee_Rate_Summary17"/>
      <sheetName val="d-safe_specs17"/>
      <sheetName val="Quote_Sheet17"/>
      <sheetName val="class_&amp;_category17"/>
      <sheetName val="Rein-Final_(Ph_1+Ph2)17"/>
      <sheetName val="Materials_Cost(PCC)17"/>
      <sheetName val="220_11__BS_17"/>
      <sheetName val="SSR_&amp;_NSSR_Market_final17"/>
      <sheetName val="Site_wise_NADs17"/>
      <sheetName val="RA_RCC_F17"/>
      <sheetName val="India_F&amp;S_Template17"/>
      <sheetName val="Stress_Calculation17"/>
      <sheetName val="precast_RC_element17"/>
      <sheetName val="plinth_Beam_+_Stirrups_17"/>
      <sheetName val="GF_COLUMNS17"/>
      <sheetName val="G_F_ROOF_BEAM_17"/>
      <sheetName val="GF_SLAB_STEEL17"/>
      <sheetName val="GF_Lintel17"/>
      <sheetName val="GF_Stair17"/>
      <sheetName val="FF_COLUMNS17"/>
      <sheetName val="F_F__Steel_FINAL_(2)17"/>
      <sheetName val="FF_Lintel17"/>
      <sheetName val="FF_Stair17"/>
      <sheetName val="S_F__Steel_FINAL_17"/>
      <sheetName val="SF_Lintel17"/>
      <sheetName val="Debits_as_on_12_04_08"/>
      <sheetName val="SPT_vs_PHI21"/>
      <sheetName val="glass_project_concrete21"/>
      <sheetName val="glass_project_reift21"/>
      <sheetName val="glass_project_indices21"/>
      <sheetName val="SBC-BH_1920"/>
      <sheetName val="Rate_Analysis20"/>
      <sheetName val="Summary_050620"/>
      <sheetName val="Summary_0607-_31_MAR20"/>
      <sheetName val="Civil_Boq19"/>
      <sheetName val="Pile_cap19"/>
      <sheetName val="BH_12-11-10-1320"/>
      <sheetName val="BH_12-11-10-920"/>
      <sheetName val="BH_36-15-3720"/>
      <sheetName val="BH_16-35-25-1720"/>
      <sheetName val="BH_35-25-1720"/>
      <sheetName val="Sheet1_(2)20"/>
      <sheetName val="d-safe_DELUXE19"/>
      <sheetName val="PRECAST_lightconc-II19"/>
      <sheetName val="Legal_Risk_Analysis19"/>
      <sheetName val="Mix_Design19"/>
      <sheetName val="Form_620"/>
      <sheetName val="PointNo_519"/>
      <sheetName val="RCC,Ret__Wall19"/>
      <sheetName val="E_&amp;_R19"/>
      <sheetName val="Break_up_Sheet19"/>
      <sheetName val="TBAL9697_-group_wise__sdpl19"/>
      <sheetName val="Abstract_Sheet19"/>
      <sheetName val="V_O_4_-_PCC_Qty19"/>
      <sheetName val="Fill_this_out_first___19"/>
      <sheetName val="REVISED4A_PROG_PERF-SITE_119"/>
      <sheetName val="BOQ_Direct_selling_cost19"/>
      <sheetName val="BOQ_(2)19"/>
      <sheetName val="CABLE_DATA19"/>
      <sheetName val="Staff_Acco_19"/>
      <sheetName val="Pipe_Supports19"/>
      <sheetName val="final_abstract19"/>
      <sheetName val="Rev_S1_Abstract19"/>
      <sheetName val="Quantity_Abstract19"/>
      <sheetName val="M-Book_for_Conc19"/>
      <sheetName val="M-Book_for_FW19"/>
      <sheetName val="Load_Details-220kV19"/>
      <sheetName val="beam-reinft-IIInd_floor19"/>
      <sheetName val="INPUT_SHEET19"/>
      <sheetName val="Project_Budget_Worksheet19"/>
      <sheetName val="SANJAY_PAL19"/>
      <sheetName val="P_A_SELVAM19"/>
      <sheetName val="ANSARI_19"/>
      <sheetName val="abdesh_pal19"/>
      <sheetName val="sujay_bagchi19"/>
      <sheetName val="S_K_SINHA_BASU19"/>
      <sheetName val="KRISHNA_PRASAD19"/>
      <sheetName val="BARATH_&amp;_CO19"/>
      <sheetName val="L_B_YADAV19"/>
      <sheetName val="DEEPAK_KUMAR19"/>
      <sheetName val="MUKLAL_YADAV19"/>
      <sheetName val="MADHU_SUDHAN19"/>
      <sheetName val="SAUD_ALAM_19"/>
      <sheetName val="RAMESH_BABU19"/>
      <sheetName val="SAILEN_SARKAR19"/>
      <sheetName val="SANJAY_JENA119"/>
      <sheetName val="upendra_saw_19"/>
      <sheetName val="ALLOK_KUMAR_19"/>
      <sheetName val="except_wiring19"/>
      <sheetName val="BOQ_-II_ph_219"/>
      <sheetName val="STAFFSCHED_18"/>
      <sheetName val="Metso_-_Forth_&amp;_Slurry_11_02_28"/>
      <sheetName val="Fee_Rate_Summary18"/>
      <sheetName val="d-safe_specs18"/>
      <sheetName val="Quote_Sheet18"/>
      <sheetName val="class_&amp;_category18"/>
      <sheetName val="Rein-Final_(Ph_1+Ph2)18"/>
      <sheetName val="Materials_Cost(PCC)18"/>
      <sheetName val="220_11__BS_18"/>
      <sheetName val="SSR_&amp;_NSSR_Market_final18"/>
      <sheetName val="Site_wise_NADs18"/>
      <sheetName val="RA_RCC_F18"/>
      <sheetName val="India_F&amp;S_Template18"/>
      <sheetName val="Stress_Calculation18"/>
      <sheetName val="precast_RC_element18"/>
      <sheetName val="plinth_Beam_+_Stirrups_18"/>
      <sheetName val="GF_COLUMNS18"/>
      <sheetName val="G_F_ROOF_BEAM_18"/>
      <sheetName val="GF_SLAB_STEEL18"/>
      <sheetName val="GF_Lintel18"/>
      <sheetName val="GF_Stair18"/>
      <sheetName val="FF_COLUMNS18"/>
      <sheetName val="F_F__Steel_FINAL_(2)18"/>
      <sheetName val="FF_Lintel18"/>
      <sheetName val="FF_Stair18"/>
      <sheetName val="S_F__Steel_FINAL_18"/>
      <sheetName val="SF_Lintel18"/>
      <sheetName val="Debits_as_on_12_04_081"/>
      <sheetName val="PRRM_Dashboard1"/>
      <sheetName val="SPT_vs_PHI22"/>
      <sheetName val="glass_project_concrete22"/>
      <sheetName val="glass_project_reift22"/>
      <sheetName val="glass_project_indices22"/>
      <sheetName val="SBC-BH_1921"/>
      <sheetName val="Rate_Analysis21"/>
      <sheetName val="Summary_050621"/>
      <sheetName val="Summary_0607-_31_MAR21"/>
      <sheetName val="Civil_Boq20"/>
      <sheetName val="Pile_cap20"/>
      <sheetName val="BH_12-11-10-1321"/>
      <sheetName val="BH_12-11-10-921"/>
      <sheetName val="BH_36-15-3721"/>
      <sheetName val="BH_16-35-25-1721"/>
      <sheetName val="BH_35-25-1721"/>
      <sheetName val="Sheet1_(2)21"/>
      <sheetName val="d-safe_DELUXE20"/>
      <sheetName val="PRECAST_lightconc-II20"/>
      <sheetName val="Legal_Risk_Analysis20"/>
      <sheetName val="Mix_Design20"/>
      <sheetName val="Form_621"/>
      <sheetName val="PointNo_520"/>
      <sheetName val="RCC,Ret__Wall20"/>
      <sheetName val="E_&amp;_R20"/>
      <sheetName val="Break_up_Sheet20"/>
      <sheetName val="TBAL9697_-group_wise__sdpl20"/>
      <sheetName val="Abstract_Sheet20"/>
      <sheetName val="V_O_4_-_PCC_Qty20"/>
      <sheetName val="Fill_this_out_first___20"/>
      <sheetName val="REVISED4A_PROG_PERF-SITE_120"/>
      <sheetName val="BOQ_Direct_selling_cost20"/>
      <sheetName val="BOQ_(2)20"/>
      <sheetName val="CABLE_DATA20"/>
      <sheetName val="Staff_Acco_20"/>
      <sheetName val="Pipe_Supports20"/>
      <sheetName val="final_abstract20"/>
      <sheetName val="Rev_S1_Abstract20"/>
      <sheetName val="Quantity_Abstract20"/>
      <sheetName val="M-Book_for_Conc20"/>
      <sheetName val="M-Book_for_FW20"/>
      <sheetName val="Load_Details-220kV20"/>
      <sheetName val="beam-reinft-IIInd_floor20"/>
      <sheetName val="INPUT_SHEET20"/>
      <sheetName val="Project_Budget_Worksheet20"/>
      <sheetName val="SANJAY_PAL20"/>
      <sheetName val="P_A_SELVAM20"/>
      <sheetName val="ANSARI_20"/>
      <sheetName val="abdesh_pal20"/>
      <sheetName val="sujay_bagchi20"/>
      <sheetName val="S_K_SINHA_BASU20"/>
      <sheetName val="KRISHNA_PRASAD20"/>
      <sheetName val="BARATH_&amp;_CO20"/>
      <sheetName val="L_B_YADAV20"/>
      <sheetName val="DEEPAK_KUMAR20"/>
      <sheetName val="MUKLAL_YADAV20"/>
      <sheetName val="MADHU_SUDHAN20"/>
      <sheetName val="SAUD_ALAM_20"/>
      <sheetName val="RAMESH_BABU20"/>
      <sheetName val="SAILEN_SARKAR20"/>
      <sheetName val="SANJAY_JENA120"/>
      <sheetName val="upendra_saw_20"/>
      <sheetName val="ALLOK_KUMAR_20"/>
      <sheetName val="except_wiring20"/>
      <sheetName val="BOQ_-II_ph_220"/>
      <sheetName val="STAFFSCHED_19"/>
      <sheetName val="Metso_-_Forth_&amp;_Slurry_11_02_29"/>
      <sheetName val="Fee_Rate_Summary19"/>
      <sheetName val="d-safe_specs19"/>
      <sheetName val="Quote_Sheet19"/>
      <sheetName val="class_&amp;_category19"/>
      <sheetName val="Rein-Final_(Ph_1+Ph2)19"/>
      <sheetName val="Materials_Cost(PCC)19"/>
      <sheetName val="220_11__BS_19"/>
      <sheetName val="SSR_&amp;_NSSR_Market_final19"/>
      <sheetName val="Site_wise_NADs19"/>
      <sheetName val="RA_RCC_F19"/>
      <sheetName val="India_F&amp;S_Template19"/>
      <sheetName val="Stress_Calculation19"/>
      <sheetName val="precast_RC_element19"/>
      <sheetName val="plinth_Beam_+_Stirrups_19"/>
      <sheetName val="GF_COLUMNS19"/>
      <sheetName val="G_F_ROOF_BEAM_19"/>
      <sheetName val="GF_SLAB_STEEL19"/>
      <sheetName val="GF_Lintel19"/>
      <sheetName val="GF_Stair19"/>
      <sheetName val="FF_COLUMNS19"/>
      <sheetName val="F_F__Steel_FINAL_(2)19"/>
      <sheetName val="FF_Lintel19"/>
      <sheetName val="FF_Stair19"/>
      <sheetName val="S_F__Steel_FINAL_19"/>
      <sheetName val="SF_Lintel19"/>
      <sheetName val="Debits_as_on_12_04_082"/>
      <sheetName val="PRRM_Dashboard2"/>
      <sheetName val="SPT_vs_PHI24"/>
      <sheetName val="glass_project_concrete24"/>
      <sheetName val="glass_project_reift24"/>
      <sheetName val="glass_project_indices24"/>
      <sheetName val="SBC-BH_1923"/>
      <sheetName val="Rate_Analysis23"/>
      <sheetName val="Summary_050623"/>
      <sheetName val="Summary_0607-_31_MAR23"/>
      <sheetName val="Civil_Boq22"/>
      <sheetName val="Pile_cap22"/>
      <sheetName val="BH_12-11-10-1323"/>
      <sheetName val="BH_12-11-10-923"/>
      <sheetName val="BH_36-15-3723"/>
      <sheetName val="BH_16-35-25-1723"/>
      <sheetName val="BH_35-25-1723"/>
      <sheetName val="Sheet1_(2)23"/>
      <sheetName val="d-safe_DELUXE22"/>
      <sheetName val="PRECAST_lightconc-II22"/>
      <sheetName val="Legal_Risk_Analysis22"/>
      <sheetName val="Mix_Design22"/>
      <sheetName val="Form_623"/>
      <sheetName val="PointNo_522"/>
      <sheetName val="RCC,Ret__Wall22"/>
      <sheetName val="E_&amp;_R22"/>
      <sheetName val="Break_up_Sheet22"/>
      <sheetName val="TBAL9697_-group_wise__sdpl22"/>
      <sheetName val="Abstract_Sheet22"/>
      <sheetName val="V_O_4_-_PCC_Qty22"/>
      <sheetName val="Fill_this_out_first___22"/>
      <sheetName val="REVISED4A_PROG_PERF-SITE_122"/>
      <sheetName val="BOQ_Direct_selling_cost22"/>
      <sheetName val="BOQ_(2)22"/>
      <sheetName val="CABLE_DATA22"/>
      <sheetName val="Staff_Acco_22"/>
      <sheetName val="Pipe_Supports22"/>
      <sheetName val="final_abstract22"/>
      <sheetName val="Rev_S1_Abstract22"/>
      <sheetName val="Quantity_Abstract22"/>
      <sheetName val="M-Book_for_Conc22"/>
      <sheetName val="M-Book_for_FW22"/>
      <sheetName val="Load_Details-220kV22"/>
      <sheetName val="beam-reinft-IIInd_floor22"/>
      <sheetName val="INPUT_SHEET22"/>
      <sheetName val="Project_Budget_Worksheet22"/>
      <sheetName val="SANJAY_PAL22"/>
      <sheetName val="P_A_SELVAM22"/>
      <sheetName val="ANSARI_22"/>
      <sheetName val="abdesh_pal22"/>
      <sheetName val="sujay_bagchi22"/>
      <sheetName val="S_K_SINHA_BASU22"/>
      <sheetName val="KRISHNA_PRASAD22"/>
      <sheetName val="BARATH_&amp;_CO22"/>
      <sheetName val="L_B_YADAV22"/>
      <sheetName val="DEEPAK_KUMAR22"/>
      <sheetName val="MUKLAL_YADAV22"/>
      <sheetName val="MADHU_SUDHAN22"/>
      <sheetName val="SAUD_ALAM_22"/>
      <sheetName val="RAMESH_BABU22"/>
      <sheetName val="SAILEN_SARKAR22"/>
      <sheetName val="SANJAY_JENA122"/>
      <sheetName val="upendra_saw_22"/>
      <sheetName val="ALLOK_KUMAR_22"/>
      <sheetName val="except_wiring22"/>
      <sheetName val="BOQ_-II_ph_222"/>
      <sheetName val="STAFFSCHED_21"/>
      <sheetName val="Metso_-_Forth_&amp;_Slurry_11_02_31"/>
      <sheetName val="Fee_Rate_Summary21"/>
      <sheetName val="d-safe_specs21"/>
      <sheetName val="Quote_Sheet21"/>
      <sheetName val="class_&amp;_category21"/>
      <sheetName val="Rein-Final_(Ph_1+Ph2)21"/>
      <sheetName val="Materials_Cost(PCC)21"/>
      <sheetName val="220_11__BS_21"/>
      <sheetName val="SSR_&amp;_NSSR_Market_final21"/>
      <sheetName val="Site_wise_NADs21"/>
      <sheetName val="RA_RCC_F21"/>
      <sheetName val="India_F&amp;S_Template21"/>
      <sheetName val="Stress_Calculation21"/>
      <sheetName val="precast_RC_element21"/>
      <sheetName val="plinth_Beam_+_Stirrups_21"/>
      <sheetName val="GF_COLUMNS21"/>
      <sheetName val="G_F_ROOF_BEAM_21"/>
      <sheetName val="GF_SLAB_STEEL21"/>
      <sheetName val="GF_Lintel21"/>
      <sheetName val="GF_Stair21"/>
      <sheetName val="FF_COLUMNS21"/>
      <sheetName val="F_F__Steel_FINAL_(2)21"/>
      <sheetName val="FF_Lintel21"/>
      <sheetName val="FF_Stair21"/>
      <sheetName val="S_F__Steel_FINAL_21"/>
      <sheetName val="SF_Lintel21"/>
      <sheetName val="Debits_as_on_12_04_084"/>
      <sheetName val="PRRM_Dashboard4"/>
      <sheetName val="SPT_vs_PHI25"/>
      <sheetName val="glass_project_concrete25"/>
      <sheetName val="glass_project_reift25"/>
      <sheetName val="glass_project_indices25"/>
      <sheetName val="SBC-BH_1924"/>
      <sheetName val="Rate_Analysis24"/>
      <sheetName val="Summary_050624"/>
      <sheetName val="Summary_0607-_31_MAR24"/>
      <sheetName val="Civil_Boq23"/>
      <sheetName val="Pile_cap23"/>
      <sheetName val="BH_12-11-10-1324"/>
      <sheetName val="BH_12-11-10-924"/>
      <sheetName val="BH_36-15-3724"/>
      <sheetName val="BH_16-35-25-1724"/>
      <sheetName val="BH_35-25-1724"/>
      <sheetName val="Sheet1_(2)24"/>
      <sheetName val="d-safe_DELUXE23"/>
      <sheetName val="PRECAST_lightconc-II23"/>
      <sheetName val="Legal_Risk_Analysis23"/>
      <sheetName val="Mix_Design23"/>
      <sheetName val="Form_624"/>
      <sheetName val="PointNo_523"/>
      <sheetName val="RCC,Ret__Wall23"/>
      <sheetName val="E_&amp;_R23"/>
      <sheetName val="Break_up_Sheet23"/>
      <sheetName val="TBAL9697_-group_wise__sdpl23"/>
      <sheetName val="Abstract_Sheet23"/>
      <sheetName val="V_O_4_-_PCC_Qty23"/>
      <sheetName val="Fill_this_out_first___23"/>
      <sheetName val="REVISED4A_PROG_PERF-SITE_123"/>
      <sheetName val="BOQ_Direct_selling_cost23"/>
      <sheetName val="BOQ_(2)23"/>
      <sheetName val="CABLE_DATA23"/>
      <sheetName val="Staff_Acco_23"/>
      <sheetName val="Pipe_Supports23"/>
      <sheetName val="final_abstract23"/>
      <sheetName val="Rev_S1_Abstract23"/>
      <sheetName val="Quantity_Abstract23"/>
      <sheetName val="M-Book_for_Conc23"/>
      <sheetName val="M-Book_for_FW23"/>
      <sheetName val="Load_Details-220kV23"/>
      <sheetName val="beam-reinft-IIInd_floor23"/>
      <sheetName val="INPUT_SHEET23"/>
      <sheetName val="Project_Budget_Worksheet23"/>
      <sheetName val="SANJAY_PAL23"/>
      <sheetName val="P_A_SELVAM23"/>
      <sheetName val="ANSARI_23"/>
      <sheetName val="abdesh_pal23"/>
      <sheetName val="sujay_bagchi23"/>
      <sheetName val="S_K_SINHA_BASU23"/>
      <sheetName val="KRISHNA_PRASAD23"/>
      <sheetName val="BARATH_&amp;_CO23"/>
      <sheetName val="L_B_YADAV23"/>
      <sheetName val="DEEPAK_KUMAR23"/>
      <sheetName val="MUKLAL_YADAV23"/>
      <sheetName val="MADHU_SUDHAN23"/>
      <sheetName val="SAUD_ALAM_23"/>
      <sheetName val="RAMESH_BABU23"/>
      <sheetName val="SAILEN_SARKAR23"/>
      <sheetName val="SANJAY_JENA123"/>
      <sheetName val="upendra_saw_23"/>
      <sheetName val="ALLOK_KUMAR_23"/>
      <sheetName val="except_wiring23"/>
      <sheetName val="BOQ_-II_ph_223"/>
      <sheetName val="STAFFSCHED_22"/>
      <sheetName val="Metso_-_Forth_&amp;_Slurry_11_02_32"/>
      <sheetName val="Fee_Rate_Summary22"/>
      <sheetName val="d-safe_specs22"/>
      <sheetName val="Quote_Sheet22"/>
      <sheetName val="class_&amp;_category22"/>
      <sheetName val="Rein-Final_(Ph_1+Ph2)22"/>
      <sheetName val="Materials_Cost(PCC)22"/>
      <sheetName val="220_11__BS_22"/>
      <sheetName val="SSR_&amp;_NSSR_Market_final22"/>
      <sheetName val="Site_wise_NADs22"/>
      <sheetName val="RA_RCC_F22"/>
      <sheetName val="India_F&amp;S_Template22"/>
      <sheetName val="Stress_Calculation22"/>
      <sheetName val="precast_RC_element22"/>
      <sheetName val="plinth_Beam_+_Stirrups_22"/>
      <sheetName val="GF_COLUMNS22"/>
      <sheetName val="G_F_ROOF_BEAM_22"/>
      <sheetName val="GF_SLAB_STEEL22"/>
      <sheetName val="GF_Lintel22"/>
      <sheetName val="GF_Stair22"/>
      <sheetName val="FF_COLUMNS22"/>
      <sheetName val="F_F__Steel_FINAL_(2)22"/>
      <sheetName val="FF_Lintel22"/>
      <sheetName val="FF_Stair22"/>
      <sheetName val="S_F__Steel_FINAL_22"/>
      <sheetName val="SF_Lintel22"/>
      <sheetName val="Debits_as_on_12_04_085"/>
      <sheetName val="PRRM_Dashboard5"/>
      <sheetName val="SPT_vs_PHI26"/>
      <sheetName val="glass_project_concrete26"/>
      <sheetName val="glass_project_reift26"/>
      <sheetName val="glass_project_indices26"/>
      <sheetName val="SBC-BH_1925"/>
      <sheetName val="Rate_Analysis25"/>
      <sheetName val="Summary_050625"/>
      <sheetName val="Summary_0607-_31_MAR25"/>
      <sheetName val="Civil_Boq24"/>
      <sheetName val="Pile_cap24"/>
      <sheetName val="BH_12-11-10-1325"/>
      <sheetName val="BH_12-11-10-925"/>
      <sheetName val="BH_36-15-3725"/>
      <sheetName val="BH_16-35-25-1725"/>
      <sheetName val="BH_35-25-1725"/>
      <sheetName val="Sheet1_(2)25"/>
      <sheetName val="d-safe_DELUXE24"/>
      <sheetName val="PRECAST_lightconc-II24"/>
      <sheetName val="Legal_Risk_Analysis24"/>
      <sheetName val="Mix_Design24"/>
      <sheetName val="Form_625"/>
      <sheetName val="PointNo_524"/>
      <sheetName val="RCC,Ret__Wall24"/>
      <sheetName val="E_&amp;_R24"/>
      <sheetName val="Break_up_Sheet24"/>
      <sheetName val="TBAL9697_-group_wise__sdpl24"/>
      <sheetName val="Abstract_Sheet24"/>
      <sheetName val="V_O_4_-_PCC_Qty24"/>
      <sheetName val="Fill_this_out_first___24"/>
      <sheetName val="REVISED4A_PROG_PERF-SITE_124"/>
      <sheetName val="BOQ_Direct_selling_cost24"/>
      <sheetName val="BOQ_(2)24"/>
      <sheetName val="CABLE_DATA24"/>
      <sheetName val="Staff_Acco_24"/>
      <sheetName val="Pipe_Supports24"/>
      <sheetName val="final_abstract24"/>
      <sheetName val="Rev_S1_Abstract24"/>
      <sheetName val="Quantity_Abstract24"/>
      <sheetName val="M-Book_for_Conc24"/>
      <sheetName val="M-Book_for_FW24"/>
      <sheetName val="Load_Details-220kV24"/>
      <sheetName val="beam-reinft-IIInd_floor24"/>
      <sheetName val="INPUT_SHEET24"/>
      <sheetName val="Project_Budget_Worksheet24"/>
      <sheetName val="SANJAY_PAL24"/>
      <sheetName val="P_A_SELVAM24"/>
      <sheetName val="ANSARI_24"/>
      <sheetName val="abdesh_pal24"/>
      <sheetName val="sujay_bagchi24"/>
      <sheetName val="S_K_SINHA_BASU24"/>
      <sheetName val="KRISHNA_PRASAD24"/>
      <sheetName val="BARATH_&amp;_CO24"/>
      <sheetName val="L_B_YADAV24"/>
      <sheetName val="DEEPAK_KUMAR24"/>
      <sheetName val="MUKLAL_YADAV24"/>
      <sheetName val="MADHU_SUDHAN24"/>
      <sheetName val="SAUD_ALAM_24"/>
      <sheetName val="RAMESH_BABU24"/>
      <sheetName val="SAILEN_SARKAR24"/>
      <sheetName val="SANJAY_JENA124"/>
      <sheetName val="upendra_saw_24"/>
      <sheetName val="ALLOK_KUMAR_24"/>
      <sheetName val="except_wiring24"/>
      <sheetName val="BOQ_-II_ph_224"/>
      <sheetName val="STAFFSCHED_23"/>
      <sheetName val="Metso_-_Forth_&amp;_Slurry_11_02_33"/>
      <sheetName val="Fee_Rate_Summary23"/>
      <sheetName val="d-safe_specs23"/>
      <sheetName val="Quote_Sheet23"/>
      <sheetName val="class_&amp;_category23"/>
      <sheetName val="Rein-Final_(Ph_1+Ph2)23"/>
      <sheetName val="Materials_Cost(PCC)23"/>
      <sheetName val="220_11__BS_23"/>
      <sheetName val="SSR_&amp;_NSSR_Market_final23"/>
      <sheetName val="Site_wise_NADs23"/>
      <sheetName val="RA_RCC_F23"/>
      <sheetName val="India_F&amp;S_Template23"/>
      <sheetName val="Stress_Calculation23"/>
      <sheetName val="precast_RC_element23"/>
      <sheetName val="plinth_Beam_+_Stirrups_23"/>
      <sheetName val="GF_COLUMNS23"/>
      <sheetName val="G_F_ROOF_BEAM_23"/>
      <sheetName val="GF_SLAB_STEEL23"/>
      <sheetName val="GF_Lintel23"/>
      <sheetName val="GF_Stair23"/>
      <sheetName val="FF_COLUMNS23"/>
      <sheetName val="F_F__Steel_FINAL_(2)23"/>
      <sheetName val="FF_Lintel23"/>
      <sheetName val="FF_Stair23"/>
      <sheetName val="S_F__Steel_FINAL_23"/>
      <sheetName val="SF_Lintel23"/>
      <sheetName val="Debits_as_on_12_04_086"/>
      <sheetName val="PRRM_Dashboard6"/>
      <sheetName val="SPT_vs_PHI27"/>
      <sheetName val="glass_project_concrete27"/>
      <sheetName val="glass_project_reift27"/>
      <sheetName val="glass_project_indices27"/>
      <sheetName val="SBC-BH_1926"/>
      <sheetName val="Rate_Analysis26"/>
      <sheetName val="Summary_050626"/>
      <sheetName val="Summary_0607-_31_MAR26"/>
      <sheetName val="Civil_Boq25"/>
      <sheetName val="Pile_cap25"/>
      <sheetName val="BH_12-11-10-1326"/>
      <sheetName val="BH_12-11-10-926"/>
      <sheetName val="BH_36-15-3726"/>
      <sheetName val="BH_16-35-25-1726"/>
      <sheetName val="BH_35-25-1726"/>
      <sheetName val="Sheet1_(2)26"/>
      <sheetName val="d-safe_DELUXE25"/>
      <sheetName val="PRECAST_lightconc-II25"/>
      <sheetName val="Legal_Risk_Analysis25"/>
      <sheetName val="Mix_Design25"/>
      <sheetName val="Form_626"/>
      <sheetName val="PointNo_525"/>
      <sheetName val="RCC,Ret__Wall25"/>
      <sheetName val="E_&amp;_R25"/>
      <sheetName val="Break_up_Sheet25"/>
      <sheetName val="TBAL9697_-group_wise__sdpl25"/>
      <sheetName val="Abstract_Sheet25"/>
      <sheetName val="V_O_4_-_PCC_Qty25"/>
      <sheetName val="Fill_this_out_first___25"/>
      <sheetName val="REVISED4A_PROG_PERF-SITE_125"/>
      <sheetName val="BOQ_Direct_selling_cost25"/>
      <sheetName val="BOQ_(2)25"/>
      <sheetName val="CABLE_DATA25"/>
      <sheetName val="Staff_Acco_25"/>
      <sheetName val="Pipe_Supports25"/>
      <sheetName val="final_abstract25"/>
      <sheetName val="Rev_S1_Abstract25"/>
      <sheetName val="Quantity_Abstract25"/>
      <sheetName val="M-Book_for_Conc25"/>
      <sheetName val="M-Book_for_FW25"/>
      <sheetName val="Load_Details-220kV25"/>
      <sheetName val="beam-reinft-IIInd_floor25"/>
      <sheetName val="INPUT_SHEET25"/>
      <sheetName val="Project_Budget_Worksheet25"/>
      <sheetName val="SANJAY_PAL25"/>
      <sheetName val="P_A_SELVAM25"/>
      <sheetName val="ANSARI_25"/>
      <sheetName val="abdesh_pal25"/>
      <sheetName val="sujay_bagchi25"/>
      <sheetName val="S_K_SINHA_BASU25"/>
      <sheetName val="KRISHNA_PRASAD25"/>
      <sheetName val="BARATH_&amp;_CO25"/>
      <sheetName val="L_B_YADAV25"/>
      <sheetName val="DEEPAK_KUMAR25"/>
      <sheetName val="MUKLAL_YADAV25"/>
      <sheetName val="MADHU_SUDHAN25"/>
      <sheetName val="SAUD_ALAM_25"/>
      <sheetName val="RAMESH_BABU25"/>
      <sheetName val="SAILEN_SARKAR25"/>
      <sheetName val="SANJAY_JENA125"/>
      <sheetName val="upendra_saw_25"/>
      <sheetName val="ALLOK_KUMAR_25"/>
      <sheetName val="except_wiring25"/>
      <sheetName val="BOQ_-II_ph_225"/>
      <sheetName val="STAFFSCHED_24"/>
      <sheetName val="Metso_-_Forth_&amp;_Slurry_11_02_34"/>
      <sheetName val="Fee_Rate_Summary24"/>
      <sheetName val="d-safe_specs24"/>
      <sheetName val="Quote_Sheet24"/>
      <sheetName val="class_&amp;_category24"/>
      <sheetName val="Rein-Final_(Ph_1+Ph2)24"/>
      <sheetName val="Materials_Cost(PCC)24"/>
      <sheetName val="220_11__BS_24"/>
      <sheetName val="SSR_&amp;_NSSR_Market_final24"/>
      <sheetName val="Site_wise_NADs24"/>
      <sheetName val="RA_RCC_F24"/>
      <sheetName val="India_F&amp;S_Template24"/>
      <sheetName val="Stress_Calculation24"/>
      <sheetName val="precast_RC_element24"/>
      <sheetName val="plinth_Beam_+_Stirrups_24"/>
      <sheetName val="GF_COLUMNS24"/>
      <sheetName val="G_F_ROOF_BEAM_24"/>
      <sheetName val="GF_SLAB_STEEL24"/>
      <sheetName val="GF_Lintel24"/>
      <sheetName val="GF_Stair24"/>
      <sheetName val="FF_COLUMNS24"/>
      <sheetName val="F_F__Steel_FINAL_(2)24"/>
      <sheetName val="FF_Lintel24"/>
      <sheetName val="FF_Stair24"/>
      <sheetName val="S_F__Steel_FINAL_24"/>
      <sheetName val="SF_Lintel24"/>
      <sheetName val="Debits_as_on_12_04_087"/>
      <sheetName val="PRRM_Dashboard7"/>
      <sheetName val="B@___x005f_x005f_x005f_x0004_@_"/>
      <sheetName val="B@__x005f_x005f_x005f_x005f_x00"/>
      <sheetName val="Staff_Forecast_spread"/>
      <sheetName val="Direct_cost_shed_A-2_"/>
      <sheetName val="Intro"/>
      <sheetName val="C1C2"/>
      <sheetName val="LIFE &amp; REP PROVN"/>
      <sheetName val="O&amp;M CREW"/>
      <sheetName val="SPT_vs_PHI28"/>
      <sheetName val="glass_project_concrete28"/>
      <sheetName val="glass_project_reift28"/>
      <sheetName val="glass_project_indices28"/>
      <sheetName val="Summary_050627"/>
      <sheetName val="Summary_0607-_31_MAR27"/>
      <sheetName val="Civil_Boq26"/>
      <sheetName val="Break_up_Sheet26"/>
      <sheetName val="SBC-BH_1927"/>
      <sheetName val="Rate_Analysis27"/>
      <sheetName val="TBAL9697_-group_wise__sdpl26"/>
      <sheetName val="Abstract_Sheet26"/>
      <sheetName val="Pile_cap26"/>
      <sheetName val="V_O_4_-_PCC_Qty26"/>
      <sheetName val="Legal_Risk_Analysis26"/>
      <sheetName val="BH_12-11-10-1327"/>
      <sheetName val="BH_12-11-10-927"/>
      <sheetName val="BH_36-15-3727"/>
      <sheetName val="BH_16-35-25-1727"/>
      <sheetName val="BH_35-25-1727"/>
      <sheetName val="Sheet1_(2)27"/>
      <sheetName val="d-safe_DELUXE26"/>
      <sheetName val="PRECAST_lightconc-II26"/>
      <sheetName val="RCC,Ret__Wall26"/>
      <sheetName val="Form_627"/>
      <sheetName val="PointNo_526"/>
      <sheetName val="E_&amp;_R26"/>
      <sheetName val="Mix_Design26"/>
      <sheetName val="CABLE_DATA26"/>
      <sheetName val="Fill_this_out_first___26"/>
      <sheetName val="REVISED4A_PROG_PERF-SITE_126"/>
      <sheetName val="BOQ_Direct_selling_cost26"/>
      <sheetName val="BOQ_(2)26"/>
      <sheetName val="final_abstract26"/>
      <sheetName val="Rev_S1_Abstract26"/>
      <sheetName val="Quantity_Abstract26"/>
      <sheetName val="Staff_Acco_26"/>
      <sheetName val="Pipe_Supports26"/>
      <sheetName val="M-Book_for_Conc26"/>
      <sheetName val="M-Book_for_FW26"/>
      <sheetName val="beam-reinft-IIInd_floor26"/>
      <sheetName val="INPUT_SHEET26"/>
      <sheetName val="Load_Details-220kV26"/>
      <sheetName val="Project_Budget_Worksheet26"/>
      <sheetName val="SANJAY_PAL26"/>
      <sheetName val="P_A_SELVAM26"/>
      <sheetName val="ANSARI_26"/>
      <sheetName val="abdesh_pal26"/>
      <sheetName val="sujay_bagchi26"/>
      <sheetName val="S_K_SINHA_BASU26"/>
      <sheetName val="KRISHNA_PRASAD26"/>
      <sheetName val="BARATH_&amp;_CO26"/>
      <sheetName val="L_B_YADAV26"/>
      <sheetName val="DEEPAK_KUMAR26"/>
      <sheetName val="MUKLAL_YADAV26"/>
      <sheetName val="MADHU_SUDHAN26"/>
      <sheetName val="SAUD_ALAM_26"/>
      <sheetName val="RAMESH_BABU26"/>
      <sheetName val="SAILEN_SARKAR26"/>
      <sheetName val="SANJAY_JENA126"/>
      <sheetName val="upendra_saw_26"/>
      <sheetName val="ALLOK_KUMAR_26"/>
      <sheetName val="except_wiring26"/>
      <sheetName val="BOQ_-II_ph_226"/>
      <sheetName val="STAFFSCHED_25"/>
      <sheetName val="Fee_Rate_Summary25"/>
      <sheetName val="d-safe_specs25"/>
      <sheetName val="Metso_-_Forth_&amp;_Slurry_11_02_35"/>
      <sheetName val="Site_wise_NADs25"/>
      <sheetName val="class_&amp;_category25"/>
      <sheetName val="Quote_Sheet25"/>
      <sheetName val="220_11__BS_25"/>
      <sheetName val="Rein-Final_(Ph_1+Ph2)25"/>
      <sheetName val="Materials_Cost(PCC)25"/>
      <sheetName val="SSR_&amp;_NSSR_Market_final25"/>
      <sheetName val="Debits_as_on_12_04_088"/>
      <sheetName val="India_F&amp;S_Template25"/>
      <sheetName val="PRRM_Dashboard8"/>
      <sheetName val="Stress_Calculation25"/>
      <sheetName val="precast_RC_element25"/>
      <sheetName val="RA_RCC_F25"/>
      <sheetName val="plinth_Beam_+_Stirrups_25"/>
      <sheetName val="GF_COLUMNS25"/>
      <sheetName val="G_F_ROOF_BEAM_25"/>
      <sheetName val="GF_SLAB_STEEL25"/>
      <sheetName val="GF_Lintel25"/>
      <sheetName val="GF_Stair25"/>
      <sheetName val="FF_COLUMNS25"/>
      <sheetName val="F_F__Steel_FINAL_(2)25"/>
      <sheetName val="FF_Lintel25"/>
      <sheetName val="FF_Stair25"/>
      <sheetName val="S_F__Steel_FINAL_25"/>
      <sheetName val="SF_Lintel25"/>
      <sheetName val="Inputs_&amp;_Summary_Output"/>
      <sheetName val="Broad_Refresher_Model"/>
      <sheetName val="Material_List_"/>
      <sheetName val="Cost_of_O_&amp;_O"/>
      <sheetName val="B@_@_x0000"/>
      <sheetName val="SPT_vs_PHI29"/>
      <sheetName val="glass_project_concrete29"/>
      <sheetName val="glass_project_reift29"/>
      <sheetName val="glass_project_indices29"/>
      <sheetName val="Summary_050628"/>
      <sheetName val="Summary_0607-_31_MAR28"/>
      <sheetName val="Civil_Boq27"/>
      <sheetName val="Break_up_Sheet27"/>
      <sheetName val="SBC-BH_1928"/>
      <sheetName val="Rate_Analysis28"/>
      <sheetName val="TBAL9697_-group_wise__sdpl27"/>
      <sheetName val="Abstract_Sheet27"/>
      <sheetName val="Pile_cap27"/>
      <sheetName val="V_O_4_-_PCC_Qty27"/>
      <sheetName val="Legal_Risk_Analysis27"/>
      <sheetName val="BH_12-11-10-1328"/>
      <sheetName val="BH_12-11-10-928"/>
      <sheetName val="BH_36-15-3728"/>
      <sheetName val="BH_16-35-25-1728"/>
      <sheetName val="BH_35-25-1728"/>
      <sheetName val="Sheet1_(2)28"/>
      <sheetName val="d-safe_DELUXE27"/>
      <sheetName val="PRECAST_lightconc-II27"/>
      <sheetName val="RCC,Ret__Wall27"/>
      <sheetName val="Form_628"/>
      <sheetName val="PointNo_527"/>
      <sheetName val="E_&amp;_R27"/>
      <sheetName val="Mix_Design27"/>
      <sheetName val="CABLE_DATA27"/>
      <sheetName val="Fill_this_out_first___27"/>
      <sheetName val="REVISED4A_PROG_PERF-SITE_127"/>
      <sheetName val="BOQ_Direct_selling_cost27"/>
      <sheetName val="BOQ_(2)27"/>
      <sheetName val="final_abstract27"/>
      <sheetName val="Rev_S1_Abstract27"/>
      <sheetName val="Quantity_Abstract27"/>
      <sheetName val="Staff_Acco_27"/>
      <sheetName val="Pipe_Supports27"/>
      <sheetName val="M-Book_for_Conc27"/>
      <sheetName val="M-Book_for_FW27"/>
      <sheetName val="beam-reinft-IIInd_floor27"/>
      <sheetName val="INPUT_SHEET27"/>
      <sheetName val="Load_Details-220kV27"/>
      <sheetName val="Project_Budget_Worksheet27"/>
      <sheetName val="SANJAY_PAL27"/>
      <sheetName val="P_A_SELVAM27"/>
      <sheetName val="ANSARI_27"/>
      <sheetName val="abdesh_pal27"/>
      <sheetName val="sujay_bagchi27"/>
      <sheetName val="S_K_SINHA_BASU27"/>
      <sheetName val="KRISHNA_PRASAD27"/>
      <sheetName val="BARATH_&amp;_CO27"/>
      <sheetName val="L_B_YADAV27"/>
      <sheetName val="DEEPAK_KUMAR27"/>
      <sheetName val="MUKLAL_YADAV27"/>
      <sheetName val="MADHU_SUDHAN27"/>
      <sheetName val="SAUD_ALAM_27"/>
      <sheetName val="RAMESH_BABU27"/>
      <sheetName val="SAILEN_SARKAR27"/>
      <sheetName val="SANJAY_JENA127"/>
      <sheetName val="upendra_saw_27"/>
      <sheetName val="ALLOK_KUMAR_27"/>
      <sheetName val="except_wiring27"/>
      <sheetName val="BOQ_-II_ph_227"/>
      <sheetName val="STAFFSCHED_26"/>
      <sheetName val="Fee_Rate_Summary26"/>
      <sheetName val="d-safe_specs26"/>
      <sheetName val="Metso_-_Forth_&amp;_Slurry_11_02_36"/>
      <sheetName val="Site_wise_NADs26"/>
      <sheetName val="class_&amp;_category26"/>
      <sheetName val="Quote_Sheet26"/>
      <sheetName val="220_11__BS_26"/>
      <sheetName val="Rein-Final_(Ph_1+Ph2)26"/>
      <sheetName val="Materials_Cost(PCC)26"/>
      <sheetName val="SSR_&amp;_NSSR_Market_final26"/>
      <sheetName val="Debits_as_on_12_04_089"/>
      <sheetName val="India_F&amp;S_Template26"/>
      <sheetName val="PRRM_Dashboard9"/>
      <sheetName val="Stress_Calculation26"/>
      <sheetName val="precast_RC_element26"/>
      <sheetName val="RA_RCC_F26"/>
      <sheetName val="plinth_Beam_+_Stirrups_26"/>
      <sheetName val="GF_COLUMNS26"/>
      <sheetName val="G_F_ROOF_BEAM_26"/>
      <sheetName val="GF_SLAB_STEEL26"/>
      <sheetName val="GF_Lintel26"/>
      <sheetName val="GF_Stair26"/>
      <sheetName val="FF_COLUMNS26"/>
      <sheetName val="F_F__Steel_FINAL_(2)26"/>
      <sheetName val="FF_Lintel26"/>
      <sheetName val="FF_Stair26"/>
      <sheetName val="S_F__Steel_FINAL_26"/>
      <sheetName val="SF_Lintel26"/>
      <sheetName val="Inputs_&amp;_Summary_Output1"/>
      <sheetName val="Broad_Refresher_Model1"/>
      <sheetName val="Assumption Inputs"/>
      <sheetName val="Break_Up (bc)"/>
      <sheetName val="Break_Up (bc1)"/>
      <sheetName val="Break_Up (bc2)"/>
      <sheetName val="2 BHK"/>
      <sheetName val="BALANCE-IOTL "/>
      <sheetName val="4NEXRA"/>
      <sheetName val=" "/>
      <sheetName val="Basic Rates"/>
      <sheetName val="activit-graph  "/>
      <sheetName val="syndicate codes"/>
      <sheetName val="Pipe_SupportÈ"/>
      <sheetName val="HDPE"/>
      <sheetName val="DI"/>
      <sheetName val="pvc"/>
      <sheetName val="Steel-Circular"/>
      <sheetName val="Material_"/>
      <sheetName val="Labour_&amp;_Plant"/>
      <sheetName val="pr_cal"/>
      <sheetName val="TRF_details"/>
      <sheetName val="Materials_Cost"/>
      <sheetName val="Civil-works"/>
      <sheetName val="ALL"/>
      <sheetName val="ANAL"/>
      <sheetName val="Basic Rate"/>
      <sheetName val="INFLUENCES ON GM"/>
      <sheetName val="SàQa_x0005_@"/>
      <sheetName val="Steel Payment Doc"/>
      <sheetName val="電気設備表"/>
      <sheetName val="Mat.Cost"/>
      <sheetName val="Ins &amp; Bonds"/>
      <sheetName val="Site facilities"/>
      <sheetName val="Clients Requirements"/>
      <sheetName val="DB_ET200(R. A)"/>
      <sheetName val="LTG-STG"/>
      <sheetName val="para"/>
      <sheetName val="kppl pl"/>
      <sheetName val="1.01 (a)"/>
      <sheetName val="Ra  stair"/>
      <sheetName val="石炭性状"/>
      <sheetName val="SP&amp;ST 제출가"/>
      <sheetName val="산업"/>
      <sheetName val="제출계산서"/>
      <sheetName val="공사내역"/>
      <sheetName val="eq_data"/>
      <sheetName val="가격분석@1100(990104)"/>
      <sheetName val="Escalation"/>
      <sheetName val="예가표"/>
      <sheetName val="TASKRSRC"/>
      <sheetName val="钢筋"/>
      <sheetName val="inter"/>
      <sheetName val="SàQa_x005f_x0005_@_x005f_x0000__x005f_x0000__x000"/>
      <sheetName val="간접비내역-1"/>
      <sheetName val="Vind - BtB"/>
      <sheetName val="BTB"/>
      <sheetName val="cf"/>
      <sheetName val="orders"/>
      <sheetName val="R2"/>
      <sheetName val="OVERHEADS"/>
      <sheetName val="[Spt-BH.xls][Spt-BH.xls]B@[_x0000__x0004_@_x0000_"/>
      <sheetName val="[Spt-BH.xls][Spt-BH.xls]B@[?_x0004_@?"/>
      <sheetName val="B@_?_x0004_@?_x0000"/>
      <sheetName val="DM tANK Allow"/>
      <sheetName val="CGL"/>
      <sheetName val="[Spt-BH.xls][Spt-BH.xls]B@[?@??"/>
      <sheetName val="PG-DIA.SEA"/>
      <sheetName val="[Spt-BH.xls][Spt-BH.xls]_Spt__6"/>
      <sheetName val="[Spt-BH.xls][Spt-BH.xls]B____22"/>
      <sheetName val="[Spt-BH.xls][Spt-BH.xls]B____23"/>
      <sheetName val="[Spt-BH.xls][Spt-BH.xls]B____24"/>
      <sheetName val="[Spt-BH.xls][Spt-BH.xls]_Spt__7"/>
      <sheetName val="[Spt-BH.xls][Spt-BH.xls]B____25"/>
      <sheetName val="[Spt-BH.xls][Spt-BH.xls]B____26"/>
      <sheetName val="[Spt-BH.xls][Spt-BH.xls]_Spt__2"/>
      <sheetName val="[Spt-BH.xls][Spt-BH.xls]B_____2"/>
      <sheetName val="[Spt-BH.xls][Spt-BH.xls]B_____3"/>
      <sheetName val="[Spt-BH.xls][Spt-BH.xls]B_____4"/>
      <sheetName val="[Spt-BH.xls][Spt-BH.xls]_Spt__3"/>
      <sheetName val="[Spt-BH.xls][Spt-BH.xls]B_____5"/>
      <sheetName val="[Spt-BH.xls][Spt-BH.xls]B_____6"/>
      <sheetName val="[Spt-BH.xls][Spt-BH.xls]B_____7"/>
      <sheetName val="[Spt-BH.xls][Spt-BH.xls]B_____8"/>
      <sheetName val="[Spt-BH.xls][Spt-BH.xls]B_____9"/>
      <sheetName val="[Spt-BH.xls][Spt-BH.xls]_Spt__4"/>
      <sheetName val="[Spt-BH.xls][Spt-BH.xls]B____10"/>
      <sheetName val="[Spt-BH.xls][Spt-BH.xls]B____11"/>
      <sheetName val="[Spt-BH.xls][Spt-BH.xls]B____12"/>
      <sheetName val="[Spt-BH.xls][Spt-BH.xls]B____13"/>
      <sheetName val="[Spt-BH.xls][Spt-BH.xls]B____14"/>
      <sheetName val="[Spt-BH.xls][Spt-BH.xls]B____15"/>
      <sheetName val="[Spt-BH.xls][Spt-BH.xls]B____16"/>
      <sheetName val="[Spt-BH.xls][Spt-BH.xls]_Spt__5"/>
      <sheetName val="[Spt-BH.xls][Spt-BH.xls]B____17"/>
      <sheetName val="[Spt-BH.xls][Spt-BH.xls]B____18"/>
      <sheetName val="[Spt-BH.xls][Spt-BH.xls]B____19"/>
      <sheetName val="[Spt-BH.xls][Spt-BH.xls]B____20"/>
      <sheetName val="[Spt-BH.xls][Spt-BH.xls]B____21"/>
      <sheetName val="[Spt-BH.xls][Spt-BH.xls]_Spt__8"/>
      <sheetName val="[Spt-BH.xls][Spt-BH.xls]B____27"/>
      <sheetName val="[Spt-BH.xls][Spt-BH.xls]B____28"/>
      <sheetName val="[Spt-BH.xls][Spt-BH.xls]B____29"/>
      <sheetName val="[Spt-BH.xls][Spt-BH.xls]_Spt__9"/>
      <sheetName val="[Spt-BH.xls][Spt-BH.xls]B____30"/>
      <sheetName val="[Spt-BH.xls][Spt-BH.xls]B____31"/>
      <sheetName val="[Spt-BH.xls][Spt-BH.xls][Spt-BH"/>
      <sheetName val="LIST-SUB-CON"/>
      <sheetName val="commercial"/>
      <sheetName val="Tender Appraisal"/>
      <sheetName val="[Spt-BH.xls][Spt-BH.xls]_Spt_13"/>
      <sheetName val="[Spt-BH.xls][Spt-BH.xls]B____45"/>
      <sheetName val="[Spt-BH.xls][Spt-BH.xls]B____46"/>
      <sheetName val="[Spt-BH.xls][Spt-BH.xls]B____40"/>
      <sheetName val="[Spt-BH.xls][Spt-BH.xls]B____41"/>
      <sheetName val="[Spt-BH.xls][Spt-BH.xls]B____42"/>
      <sheetName val="[Spt-BH.xls][Spt-BH.xls]_Spt_14"/>
      <sheetName val="[Spt-BH.xls][Spt-BH.xls]B____43"/>
      <sheetName val="[Spt-BH.xls][Spt-BH.xls]B____44"/>
      <sheetName val="[Spt-BH.xls][Spt-BH.xls]B____47"/>
      <sheetName val="[Spt-BH.xls][Spt-BH.xls]_Spt_15"/>
      <sheetName val="[Spt-BH.xls][Spt-BH.xls]B____48"/>
      <sheetName val="[Spt-BH.xls][Spt-BH.xls]B____49"/>
      <sheetName val="[Spt-BH.xls][Spt-BH.xls]_Spt_10"/>
      <sheetName val="[Spt-BH.xls][Spt-BH.xls]_Spt_11"/>
      <sheetName val="[Spt-BH.xls][Spt-BH.xls]B____32"/>
      <sheetName val="[Spt-BH.xls][Spt-BH.xls]B____33"/>
      <sheetName val="[Spt-BH.xls][Spt-BH.xls]B____34"/>
      <sheetName val="[Spt-BH.xls][Spt-BH.xls]_Spt_12"/>
      <sheetName val="[Spt-BH.xls][Spt-BH.xls]B____35"/>
      <sheetName val="[Spt-BH.xls][Spt-BH.xls]B____36"/>
      <sheetName val="[Spt-BH.xls][Spt-BH.xls]B____37"/>
      <sheetName val="[Spt-BH.xls][Spt-BH.xls]B____38"/>
      <sheetName val="[Spt-BH.xls][Spt-BH.xls]B____39"/>
      <sheetName val="[Spt-BH.xls][Spt-BH.xls]_Spt_16"/>
      <sheetName val="[Spt-BH.xls]B____x005f_x0004________2"/>
      <sheetName val="[Spt-BH.xls]B___x005f_x0000__x005f_x0004__2"/>
      <sheetName val="Rates"/>
      <sheetName val="B@__@___$_"/>
      <sheetName val="B@__x0000__x0004_@_"/>
      <sheetName val="B@__x005f_x0000__x0"/>
      <sheetName val="Measurements"/>
      <sheetName val="Flooring"/>
      <sheetName val="Ceilings"/>
      <sheetName val="ACAD Finishes"/>
      <sheetName val="Site Details"/>
      <sheetName val="Chair"/>
      <sheetName val="Site Area Statement"/>
      <sheetName val="Doors"/>
      <sheetName val="Legend"/>
      <sheetName val="SàQa_x0005_@_x0000__x0000__x000"/>
      <sheetName val="B@___x005f_x005f_x005f_x005f_x0"/>
      <sheetName val="MASTER_RATE ANALYSIS"/>
      <sheetName val="Labour Rate "/>
      <sheetName val="(M+L)"/>
      <sheetName val="foot-slab reinft"/>
      <sheetName val="Pay_Sep06"/>
      <sheetName val="GR.slab-reinft"/>
      <sheetName val="매크로"/>
      <sheetName val="見積書"/>
      <sheetName val="Data sheet"/>
      <sheetName val="BPL"/>
      <sheetName val="FT-05-02Is-5y"/>
      <sheetName val="Abstract_for_Variation1"/>
      <sheetName val="LBD_VARIATION1"/>
      <sheetName val="LT_Motor_catalog1"/>
      <sheetName val="Cable_cat1"/>
      <sheetName val="Index_"/>
      <sheetName val="Email_Approval_Template"/>
      <sheetName val="1_Executive_Summary"/>
      <sheetName val="2_Risk_Assessment_Analysis"/>
      <sheetName val="3_Pre-Approval"/>
      <sheetName val="4_CIS"/>
      <sheetName val="5_Change_Order"/>
      <sheetName val="5_1__Re-book_De-book_order"/>
      <sheetName val="6_Contract_Re-estimates"/>
      <sheetName val="7a_BG_Approval_Form"/>
      <sheetName val="7b_BG_Email_Approval_Template"/>
      <sheetName val="8_LAD_Approval_Form"/>
      <sheetName val="9_LOI_Checklist"/>
      <sheetName val="10_RPS_Information_Form"/>
      <sheetName val="11_Proj_Cashflow_"/>
      <sheetName val="11_1_Cash-flow_Chart"/>
      <sheetName val="Threshold_Calculator"/>
      <sheetName val="Version_Control"/>
      <sheetName val="Prebid_Review"/>
      <sheetName val="DJC_Parameters"/>
      <sheetName val="Selling_Summary"/>
      <sheetName val="1-BAS_(cost)"/>
      <sheetName val="Controller_Configuration"/>
      <sheetName val="IO_Summary"/>
      <sheetName val="2-FAS_(cost)"/>
      <sheetName val="Cost_Summary"/>
      <sheetName val="3-PA_(cost)"/>
      <sheetName val="Approved_Make"/>
      <sheetName val="Basis_of_offer"/>
      <sheetName val="High_Level_Summary"/>
      <sheetName val="4-ACS__(cost)"/>
      <sheetName val="5-CCTV__(cost)"/>
      <sheetName val="6-FFT__(cost)"/>
      <sheetName val="7-_Service_Retrofit__(cost)"/>
      <sheetName val="8-Service_PSA,O&amp;M__(cost)"/>
      <sheetName val="9-_Service_L&amp;M__(cost)"/>
      <sheetName val="non_fixed_DJC_"/>
      <sheetName val="10-UPG_(cost)"/>
      <sheetName val="11-ESG__(cost)"/>
      <sheetName val="12-Products_(cost)"/>
      <sheetName val="13-VAV__(cost)"/>
      <sheetName val="14-REF_(cost)"/>
      <sheetName val="15_-_Local_Chiller_(cost)"/>
      <sheetName val="Selling-Local_Chiller"/>
      <sheetName val="Material_Cost_JCS"/>
      <sheetName val="Costing_USD_Chiller"/>
      <sheetName val="Selling-USD_Chiller"/>
      <sheetName val="PRICE_MATRIX_-JCIPL"/>
      <sheetName val="COST_SUMMARY-_JCIPL"/>
      <sheetName val="6_-FFT-JCIPL"/>
      <sheetName val="7-Ser_Retro_-JCIPL"/>
      <sheetName val="8-Ser_PSA,_O&amp;M_-JCIPL"/>
      <sheetName val="9-Ser_L&amp;M_-JCIPL"/>
      <sheetName val="10-UPG_JCIPL"/>
      <sheetName val="11-ESG_JCIPL"/>
      <sheetName val="12-Products_JCIPL"/>
      <sheetName val="13-VAV_JCIPL"/>
      <sheetName val="14-REF_JCMRL_"/>
      <sheetName val="Proj__DJC-JCIPL"/>
      <sheetName val="_L0_DDC_1"/>
      <sheetName val="L0_DDC-2"/>
      <sheetName val="L16_DDC-3"/>
      <sheetName val="L16_DDC-5"/>
      <sheetName val="L17_DDC-6"/>
      <sheetName val="L17_DDC-7_"/>
      <sheetName val="L18_DDC-8"/>
      <sheetName val="2-AutoDialer_Sys"/>
      <sheetName val="1-BAS1_(cost)"/>
      <sheetName val="2-BAS2_(cost)"/>
      <sheetName val="Deviations-Project_Risks"/>
      <sheetName val="IO_Schedule"/>
      <sheetName val="[Spt-BH.xls][Spt-BH.xls]B@[?_x0"/>
      <sheetName val="[Spt-BH.xls]B@[_x005f_x0000__x005f_x0004_@_"/>
      <sheetName val="st"/>
      <sheetName val="2_2_띠장의_설계"/>
      <sheetName val="2_2_띠장의_설계1"/>
      <sheetName val="Abstract_for_Variation3"/>
      <sheetName val="LBD_VARIATION3"/>
      <sheetName val="2_2_띠장의_설계3"/>
      <sheetName val="LT_Motor_catalog3"/>
      <sheetName val="Cable_cat3"/>
      <sheetName val="Abstract_for_Variation2"/>
      <sheetName val="LBD_VARIATION2"/>
      <sheetName val="2_2_띠장의_설계2"/>
      <sheetName val="LT_Motor_catalog2"/>
      <sheetName val="Cable_cat2"/>
      <sheetName val="Abstract_for_Variation4"/>
      <sheetName val="LBD_VARIATION4"/>
      <sheetName val="2_2_띠장의_설계4"/>
      <sheetName val="LT_Motor_catalog4"/>
      <sheetName val="Cable_cat4"/>
      <sheetName val="B@__x005f_x005f_x005f_x005F_x005f_x0000__x0"/>
      <sheetName val="PANEL ANNEXURE"/>
      <sheetName val="B@___x0004_@__x0000"/>
      <sheetName val="SILICATE"/>
      <sheetName val="FT-05-02Is-"/>
      <sheetName val="[Spt-BH.xls][Spt-BH.xls]B@["/>
      <sheetName val="[Spt-BH.xls][Spt-BH.xls]B____50"/>
      <sheetName val="[Spt-BH.xls][Spt-BH.xls]B____51"/>
      <sheetName val="[Spt-BH.xls]B____x005f_x0004________3"/>
      <sheetName val="[Spt-BH.xls]B___x005f_x0000__x005f_x0004__3"/>
      <sheetName val="girder"/>
      <sheetName val="Rocker"/>
      <sheetName val="wt"/>
      <sheetName val="[Spt-BH.xls]B____x005f_x0004________4"/>
      <sheetName val="[Spt-BH.xls]B___x005f_x0000__x005f_x0004__4"/>
      <sheetName val="CPIPE"/>
      <sheetName val="conc-foot-gradeslab"/>
      <sheetName val="TMT STEEL"/>
      <sheetName val="95삼성급(본사)"/>
      <sheetName val="BQ List"/>
      <sheetName val="ENCL9"/>
      <sheetName val="SàQa_x005f_x0005_@_x005f_x0000_"/>
      <sheetName val="Extra Item"/>
      <sheetName val="[Spt-BH.xls][Spt-BH.xls]_Spt_19"/>
      <sheetName val="[Spt-BH.xls][Spt-BH.xls]B____80"/>
      <sheetName val="[Spt-BH.xls][Spt-BH.xls]B____81"/>
      <sheetName val="[Spt-BH.xls][Spt-BH.xls]B____82"/>
      <sheetName val="[Spt-BH.xls][Spt-BH.xls]_Spt_47"/>
      <sheetName val="[Spt-BH.xls][Spt-BH.xls]B____83"/>
      <sheetName val="[Spt-BH.xls][Spt-BH.xls]B____84"/>
      <sheetName val="[Spt-BH.xls][Spt-BH.xls]B____85"/>
      <sheetName val="[Spt-BH.xls][Spt-BH.xls]B___196"/>
      <sheetName val="[Spt-BH.xls][Spt-BH.xls]B___197"/>
      <sheetName val="[Spt-BH.xls][Spt-BH.xls]_Spt_48"/>
      <sheetName val="[Spt-BH.xls][Spt-BH.xls]B___198"/>
      <sheetName val="[Spt-BH.xls][Spt-BH.xls]B___199"/>
      <sheetName val="[Spt-BH.xls][Spt-BH.xls]B___200"/>
      <sheetName val="[Spt-BH.xls]B____x005f_x0004________7"/>
      <sheetName val="[Spt-BH.xls]B___x005f_x0000__x005f_x0004__7"/>
      <sheetName val="[Spt-BH.xls][Spt-BH.xls]B___201"/>
      <sheetName val="[Spt-BH.xls][Spt-BH.xls]B____52"/>
      <sheetName val="[Spt-BH.xls][Spt-BH.xls]B____53"/>
      <sheetName val="[Spt-BH.xls][Spt-BH.xls]B____54"/>
      <sheetName val="[Spt-BH.xls][Spt-BH.xls]B____55"/>
      <sheetName val="[Spt-BH.xls][Spt-BH.xls]B____56"/>
      <sheetName val="[Spt-BH.xls][Spt-BH.xls]B____57"/>
      <sheetName val="[Spt-BH.xls][Spt-BH.xls]B____58"/>
      <sheetName val="[Spt-BH.xls][Spt-BH.xls]B____59"/>
      <sheetName val="[Spt-BH.xls][Spt-BH.xls]B____60"/>
      <sheetName val="[Spt-BH.xls][Spt-BH.xls]B____61"/>
      <sheetName val="[Spt-BH.xls][Spt-BH.xls]_Spt_17"/>
      <sheetName val="[Spt-BH.xls][Spt-BH.xls]B____68"/>
      <sheetName val="[Spt-BH.xls][Spt-BH.xls]B____69"/>
      <sheetName val="[Spt-BH.xls][Spt-BH.xls]_Spt_18"/>
      <sheetName val="[Spt-BH.xls][Spt-BH.xls]B____70"/>
      <sheetName val="[Spt-BH.xls][Spt-BH.xls]B____71"/>
      <sheetName val="[Spt-BH.xls][Spt-BH.xls]B____72"/>
      <sheetName val="[Spt-BH.xls][Spt-BH.xls]B____73"/>
      <sheetName val="[Spt-BH.xls][Spt-BH.xls]B____74"/>
      <sheetName val="[Spt-BH.xls][Spt-BH.xls]B____75"/>
      <sheetName val="[Spt-BH.xls][Spt-BH.xls]B____76"/>
      <sheetName val="[Spt-BH.xls][Spt-BH.xls]B____77"/>
      <sheetName val="[Spt-BH.xls][Spt-BH.xls]B____78"/>
      <sheetName val="[Spt-BH.xls]B____x005f_x0004________6"/>
      <sheetName val="[Spt-BH.xls]B___x005f_x0000__x005f_x0004__6"/>
      <sheetName val="[Spt-BH.xls][Spt-BH.xls]B____79"/>
      <sheetName val="[Spt-BH.xls][Spt-BH.xls]B____62"/>
      <sheetName val="[Spt-BH.xls][Spt-BH.xls]B____63"/>
      <sheetName val="[Spt-BH.xls][Spt-BH.xls]B____64"/>
      <sheetName val="[Spt-BH.xls][Spt-BH.xls]B____65"/>
      <sheetName val="[Spt-BH.xls][Spt-BH.xls]B____66"/>
      <sheetName val="[Spt-BH.xls][Spt-BH.xls]B____67"/>
      <sheetName val="[Spt-BH.xls]B____x005f_x0004________5"/>
      <sheetName val="[Spt-BH.xls]B___x005f_x0000__x005f_x0004__5"/>
      <sheetName val="[Spt-BH.xls][Spt-BH.xls]B___202"/>
      <sheetName val="[Spt-BH.xls][Spt-BH.xls]B___203"/>
      <sheetName val="[Spt-BH.xls][Spt-BH.xls]_Spt_49"/>
      <sheetName val="[Spt-BH.xls][Spt-BH.xls]B___204"/>
      <sheetName val="[Spt-BH.xls][Spt-BH.xls]B___205"/>
      <sheetName val="[Spt-BH.xls][Spt-BH.xls]B___206"/>
      <sheetName val="[Spt-BH.xls][Spt-BH.xls]B____86"/>
      <sheetName val="[Spt-BH.xls][Spt-BH.xls]B____87"/>
      <sheetName val="[Spt-BH.xls][Spt-BH.xls]B____88"/>
      <sheetName val="[Spt-BH.xls][Spt-BH.xls]B____89"/>
      <sheetName val="[Spt-BH.xls][Spt-BH.xls]B____90"/>
      <sheetName val="[Spt-BH.xls][Spt-BH.xls]_Spt_20"/>
      <sheetName val="[Spt-BH.xls][Spt-BH.xls]B____91"/>
      <sheetName val="[Spt-BH.xls][Spt-BH.xls]_Spt_21"/>
      <sheetName val="[Spt-BH.xls][Spt-BH.xls]B____92"/>
      <sheetName val="[Spt-BH.xls][Spt-BH.xls]B____93"/>
      <sheetName val="[Spt-BH.xls][Spt-BH.xls]B____94"/>
      <sheetName val="[Spt-BH.xls][Spt-BH.xls]_Spt_22"/>
      <sheetName val="[Spt-BH.xls][Spt-BH.xls]B____95"/>
      <sheetName val="[Spt-BH.xls][Spt-BH.xls]B____96"/>
      <sheetName val="[Spt-BH.xls]B____x005f_x0004________8"/>
      <sheetName val="[Spt-BH.xls]B___x005f_x0000__x005f_x0004__8"/>
      <sheetName val="[Spt-BH.xls][Spt-BH.xls]B____97"/>
      <sheetName val="[Spt-BH.xls][Spt-BH.xls]B____98"/>
      <sheetName val="[Spt-BH.xls][Spt-BH.xls]B____99"/>
      <sheetName val="[Spt-BH.xls][Spt-BH.xls]B___100"/>
      <sheetName val="[Spt-BH.xls][Spt-BH.xls]_Spt_38"/>
      <sheetName val="[Spt-BH.xls][Spt-BH.xls]B___101"/>
      <sheetName val="[Spt-BH.xls][Spt-BH.xls]B___102"/>
      <sheetName val="[Spt-BH.xls]B____x005f_x0004________9"/>
      <sheetName val="[Spt-BH.xls]B___x005f_x0000__x005f_x0004__9"/>
      <sheetName val="[Spt-BH.xls][Spt-BH.xls]B___103"/>
      <sheetName val="[Spt-BH.xls][Spt-BH.xls]B___166"/>
      <sheetName val="[Spt-BH.xls][Spt-BH.xls]B___167"/>
      <sheetName val="[Spt-BH.xls][Spt-BH.xls]_Spt_41"/>
      <sheetName val="[Spt-BH.xls][Spt-BH.xls]B___168"/>
      <sheetName val="[Spt-BH.xls][Spt-BH.xls]B___169"/>
      <sheetName val="[Spt-BH.xls][Spt-BH.xls]B___170"/>
      <sheetName val="[Spt-BH.xls][Spt-BH.xls]B___142"/>
      <sheetName val="[Spt-BH.xls][Spt-BH.xls]B___143"/>
      <sheetName val="[Spt-BH.xls][Spt-BH.xls]B___144"/>
      <sheetName val="[Spt-BH.xls][Spt-BH.xls]_Spt_39"/>
      <sheetName val="[Spt-BH.xls][Spt-BH.xls]B___145"/>
      <sheetName val="[Spt-BH.xls][Spt-BH.xls]B___146"/>
      <sheetName val="[Spt-BH.xls][Spt-BH.xls]B___147"/>
      <sheetName val="[Spt-BH.xls]B____x005f_x0004_______10"/>
      <sheetName val="[Spt-BH.xls]B___x005f_x0000__x005f_x0004_10"/>
      <sheetName val="[Spt-BH.xls][Spt-BH.xls]B___171"/>
      <sheetName val="[Spt-BH.xls][Spt-BH.xls]B___127"/>
      <sheetName val="[Spt-BH.xls][Spt-BH.xls]B___128"/>
      <sheetName val="[Spt-BH.xls][Spt-BH.xls]B___129"/>
      <sheetName val="[Spt-BH.xls][Spt-BH.xls]_Spt_33"/>
      <sheetName val="[Spt-BH.xls][Spt-BH.xls]B___130"/>
      <sheetName val="[Spt-BH.xls][Spt-BH.xls]B___131"/>
      <sheetName val="[Spt-BH.xls][Spt-BH.xls]_Spt_32"/>
      <sheetName val="[Spt-BH.xls][Spt-BH.xls]_Spt_24"/>
      <sheetName val="[Spt-BH.xls][Spt-BH.xls]_Spt_25"/>
      <sheetName val="[Spt-BH.xls][Spt-BH.xls]_Spt_23"/>
      <sheetName val="[Spt-BH.xls][Spt-BH.xls]_Spt_28"/>
      <sheetName val="[Spt-BH.xls][Spt-BH.xls]_Spt_26"/>
      <sheetName val="[Spt-BH.xls][Spt-BH.xls]_Spt_29"/>
      <sheetName val="[Spt-BH.xls][Spt-BH.xls]_Spt_27"/>
      <sheetName val="[Spt-BH.xls][Spt-BH.xls]B___122"/>
      <sheetName val="[Spt-BH.xls][Spt-BH.xls]B___123"/>
      <sheetName val="[Spt-BH.xls][Spt-BH.xls]B___124"/>
      <sheetName val="[Spt-BH.xls][Spt-BH.xls]B___125"/>
      <sheetName val="[Spt-BH.xls][Spt-BH.xls]B___126"/>
      <sheetName val="[Spt-BH.xls][Spt-BH.xls]_Spt_31"/>
      <sheetName val="[Spt-BH.xls][Spt-BH.xls]B___112"/>
      <sheetName val="[Spt-BH.xls][Spt-BH.xls]B___113"/>
      <sheetName val="[Spt-BH.xls][Spt-BH.xls]B___114"/>
      <sheetName val="[Spt-BH.xls][Spt-BH.xls]_Spt_30"/>
      <sheetName val="[Spt-BH.xls][Spt-BH.xls]B___115"/>
      <sheetName val="[Spt-BH.xls][Spt-BH.xls]B___116"/>
      <sheetName val="[Spt-BH.xls][Spt-BH.xls]B___104"/>
      <sheetName val="[Spt-BH.xls][Spt-BH.xls]B___105"/>
      <sheetName val="[Spt-BH.xls][Spt-BH.xls]B___106"/>
      <sheetName val="[Spt-BH.xls][Spt-BH.xls]B___107"/>
      <sheetName val="[Spt-BH.xls][Spt-BH.xls]B___108"/>
      <sheetName val="[Spt-BH.xls][Spt-BH.xls]B___109"/>
      <sheetName val="[Spt-BH.xls][Spt-BH.xls]B___110"/>
      <sheetName val="[Spt-BH.xls][Spt-BH.xls]B___111"/>
      <sheetName val="[Spt-BH.xls][Spt-BH.xls]B___117"/>
      <sheetName val="[Spt-BH.xls][Spt-BH.xls]B___118"/>
      <sheetName val="[Spt-BH.xls][Spt-BH.xls]B___119"/>
      <sheetName val="[Spt-BH.xls][Spt-BH.xls]B___120"/>
      <sheetName val="[Spt-BH.xls][Spt-BH.xls]B___121"/>
      <sheetName val="[Spt-BH.xls][Spt-BH.xls]_Spt_34"/>
      <sheetName val="[Spt-BH.xls][Spt-BH.xls]B___132"/>
      <sheetName val="[Spt-BH.xls][Spt-BH.xls]B___133"/>
      <sheetName val="[Spt-BH.xls][Spt-BH.xls]_Spt_35"/>
      <sheetName val="[Spt-BH.xls][Spt-BH.xls]B___134"/>
      <sheetName val="[Spt-BH.xls][Spt-BH.xls]B___135"/>
      <sheetName val="[Spt-BH.xls][Spt-BH.xls]B___136"/>
      <sheetName val="[Spt-BH.xls][Spt-BH.xls]B___137"/>
      <sheetName val="[Spt-BH.xls][Spt-BH.xls]B___138"/>
      <sheetName val="[Spt-BH.xls][Spt-BH.xls]B___139"/>
      <sheetName val="[Spt-BH.xls][Spt-BH.xls]_Spt_37"/>
      <sheetName val="[Spt-BH.xls][Spt-BH.xls]B___140"/>
      <sheetName val="[Spt-BH.xls][Spt-BH.xls]B___141"/>
      <sheetName val="[Spt-BH.xls][Spt-BH.xls]_Spt_36"/>
      <sheetName val="[Spt-BH.xls][Spt-BH.xls]B___178"/>
      <sheetName val="[Spt-BH.xls][Spt-BH.xls]B___179"/>
      <sheetName val="[Spt-BH.xls][Spt-BH.xls]B___180"/>
      <sheetName val="[Spt-BH.xls][Spt-BH.xls]B___181"/>
      <sheetName val="[Spt-BH.xls][Spt-BH.xls]B___182"/>
      <sheetName val="[Spt-BH.xls]B____x005f_x0004_______13"/>
      <sheetName val="[Spt-BH.xls]B___x005f_x0000__x005f_x0004_13"/>
      <sheetName val="[Spt-BH.xls][Spt-BH.xls]B___183"/>
      <sheetName val="[Spt-BH.xls][Spt-BH.xls]B___160"/>
      <sheetName val="[Spt-BH.xls][Spt-BH.xls]B___161"/>
      <sheetName val="[Spt-BH.xls][Spt-BH.xls]B___162"/>
      <sheetName val="[Spt-BH.xls][Spt-BH.xls]B___163"/>
      <sheetName val="[Spt-BH.xls][Spt-BH.xls]B___164"/>
      <sheetName val="[Spt-BH.xls][Spt-BH.xls]B___165"/>
      <sheetName val="[Spt-BH.xls]B____x005f_x0004_______11"/>
      <sheetName val="[Spt-BH.xls]B___x005f_x0000__x005f_x0004_11"/>
      <sheetName val="[Spt-BH.xls][Spt-BH.xls]B___154"/>
      <sheetName val="[Spt-BH.xls][Spt-BH.xls]B___155"/>
      <sheetName val="[Spt-BH.xls][Spt-BH.xls]B___156"/>
      <sheetName val="[Spt-BH.xls][Spt-BH.xls]B___157"/>
      <sheetName val="[Spt-BH.xls][Spt-BH.xls]B___158"/>
      <sheetName val="[Spt-BH.xls][Spt-BH.xls]B___148"/>
      <sheetName val="[Spt-BH.xls][Spt-BH.xls]B___149"/>
      <sheetName val="[Spt-BH.xls][Spt-BH.xls]B___150"/>
      <sheetName val="[Spt-BH.xls][Spt-BH.xls]B___151"/>
      <sheetName val="[Spt-BH.xls][Spt-BH.xls]B___152"/>
      <sheetName val="[Spt-BH.xls][Spt-BH.xls]B___153"/>
      <sheetName val="[Spt-BH.xls][Spt-BH.xls]B___159"/>
      <sheetName val="[Spt-BH.xls]B____x005f_x0004_______12"/>
      <sheetName val="[Spt-BH.xls]B___x005f_x0000__x005f_x0004_12"/>
      <sheetName val="[Spt-BH.xls]B____x005f_x0004_______15"/>
      <sheetName val="[Spt-BH.xls]B___x005f_x0000__x005f_x0004_15"/>
      <sheetName val="[Spt-BH.xls][Spt-BH.xls]_Spt_40"/>
      <sheetName val="[Spt-BH.xls][Spt-BH.xls]B___172"/>
      <sheetName val="[Spt-BH.xls][Spt-BH.xls]B___173"/>
      <sheetName val="[Spt-BH.xls][Spt-BH.xls]B___174"/>
      <sheetName val="[Spt-BH.xls][Spt-BH.xls]B___175"/>
      <sheetName val="[Spt-BH.xls][Spt-BH.xls]B___176"/>
      <sheetName val="[Spt-BH.xls][Spt-BH.xls]B___177"/>
      <sheetName val="[Spt-BH.xls]B____x005f_x0004_______14"/>
      <sheetName val="[Spt-BH.xls]B___x005f_x0000__x005f_x0004_14"/>
      <sheetName val="[Spt-BH.xls]B____x005f_x0004_______17"/>
      <sheetName val="[Spt-BH.xls]B___x005f_x0000__x005f_x0004_17"/>
      <sheetName val="[Spt-BH.xls][Spt-BH.xls]B___207"/>
      <sheetName val="[Spt-BH.xls][Spt-BH.xls]_Spt_42"/>
      <sheetName val="[Spt-BH.xls][Spt-BH.xls]B___184"/>
      <sheetName val="[Spt-BH.xls][Spt-BH.xls]B___185"/>
      <sheetName val="[Spt-BH.xls][Spt-BH.xls]_Spt_43"/>
      <sheetName val="[Spt-BH.xls][Spt-BH.xls]B___186"/>
      <sheetName val="[Spt-BH.xls][Spt-BH.xls]B___187"/>
      <sheetName val="[Spt-BH.xls][Spt-BH.xls]B___188"/>
      <sheetName val="[Spt-BH.xls][Spt-BH.xls]B___189"/>
      <sheetName val="[Spt-BH.xls][Spt-BH.xls]_Spt_44"/>
      <sheetName val="[Spt-BH.xls][Spt-BH.xls]_Spt_45"/>
      <sheetName val="[Spt-BH.xls][Spt-BH.xls]B___190"/>
      <sheetName val="[Spt-BH.xls][Spt-BH.xls]B___191"/>
      <sheetName val="[Spt-BH.xls][Spt-BH.xls]B___192"/>
      <sheetName val="[Spt-BH.xls][Spt-BH.xls]B___193"/>
      <sheetName val="[Spt-BH.xls][Spt-BH.xls]B___194"/>
      <sheetName val="[Spt-BH.xls][Spt-BH.xls]_Spt_46"/>
      <sheetName val="[Spt-BH.xls][Spt-BH.xls]B___195"/>
      <sheetName val="[Spt-BH.xls]B____x005f_x0004_______16"/>
      <sheetName val="[Spt-BH.xls]B___x005f_x0000__x005f_x0004_16"/>
      <sheetName val="[Spt-BH.xls][Spt-BH.xls]B___401"/>
      <sheetName val="[Spt-BH.xls][Spt-BH.xls]B___402"/>
      <sheetName val="[Spt-BH.xls][Spt-BH.xls]_Sp_100"/>
      <sheetName val="[Spt-BH.xls][Spt-BH.xls]B___403"/>
      <sheetName val="[Spt-BH.xls][Spt-BH.xls]B___404"/>
      <sheetName val="[Spt-BH.xls][Spt-BH.xls]B___405"/>
      <sheetName val="[Spt-BH.xls][Spt-BH.xls]_Spt_99"/>
      <sheetName val="[Spt-BH.xls][Spt-BH.xls]B___407"/>
      <sheetName val="[Spt-BH.xls][Spt-BH.xls]B___408"/>
      <sheetName val="[Spt-BH.xls][Spt-BH.xls]_Sp_101"/>
      <sheetName val="[Spt-BH.xls][Spt-BH.xls]B___409"/>
      <sheetName val="[Spt-BH.xls][Spt-BH.xls]B___410"/>
      <sheetName val="[Spt-BH.xls][Spt-BH.xls]B___411"/>
      <sheetName val="[Spt-BH.xls][Spt-BH.xls]B___406"/>
      <sheetName val="[Spt-BH.xls][Spt-BH.xls]_Spt_54"/>
      <sheetName val="[Spt-BH.xls][Spt-BH.xls]B___220"/>
      <sheetName val="[Spt-BH.xls][Spt-BH.xls]B___221"/>
      <sheetName val="[Spt-BH.xls][Spt-BH.xls]_Spt_79"/>
      <sheetName val="[Spt-BH.xls][Spt-BH.xls]B___222"/>
      <sheetName val="[Spt-BH.xls][Spt-BH.xls]B___223"/>
      <sheetName val="[Spt-BH.xls][Spt-BH.xls]B___224"/>
      <sheetName val="[Spt-BH.xls][Spt-BH.xls]_Spt_52"/>
      <sheetName val="[Spt-BH.xls][Spt-BH.xls]B___208"/>
      <sheetName val="[Spt-BH.xls][Spt-BH.xls]B___209"/>
      <sheetName val="[Spt-BH.xls][Spt-BH.xls]B___210"/>
      <sheetName val="[Spt-BH.xls][Spt-BH.xls]B___211"/>
      <sheetName val="[Spt-BH.xls][Spt-BH.xls]B___212"/>
      <sheetName val="[Spt-BH.xls][Spt-BH.xls]B___213"/>
      <sheetName val="[Spt-BH.xls][Spt-BH.xls]_Spt_51"/>
      <sheetName val="[Spt-BH.xls][Spt-BH.xls]_Spt_50"/>
      <sheetName val="[Spt-BH.xls]B____x005f_x0004_______18"/>
      <sheetName val="[Spt-BH.xls]B___x005f_x0000__x005f_x0004_18"/>
      <sheetName val="[Spt-BH.xls][Spt-BH.xls]B___225"/>
      <sheetName val="[Spt-BH.xls][Spt-BH.xls]_Spt_53"/>
      <sheetName val="[Spt-BH.xls][Spt-BH.xls]B___214"/>
      <sheetName val="[Spt-BH.xls][Spt-BH.xls]B___215"/>
      <sheetName val="[Spt-BH.xls][Spt-BH.xls]B___216"/>
      <sheetName val="[Spt-BH.xls][Spt-BH.xls]B___217"/>
      <sheetName val="[Spt-BH.xls][Spt-BH.xls]B___218"/>
      <sheetName val="[Spt-BH.xls][Spt-BH.xls]B___219"/>
      <sheetName val="[Spt-BH.xls][Spt-BH.xls]_Spt_74"/>
      <sheetName val="[Spt-BH.xls][Spt-BH.xls]B___307"/>
      <sheetName val="[Spt-BH.xls][Spt-BH.xls]B___308"/>
      <sheetName val="[Spt-BH.xls][Spt-BH.xls]_Spt_76"/>
      <sheetName val="[Spt-BH.xls][Spt-BH.xls]B___309"/>
      <sheetName val="[Spt-BH.xls][Spt-BH.xls]B___310"/>
      <sheetName val="[Spt-BH.xls][Spt-BH.xls]B___311"/>
      <sheetName val="[Spt-BH.xls][Spt-BH.xls]B___301"/>
      <sheetName val="[Spt-BH.xls][Spt-BH.xls]B___302"/>
      <sheetName val="[Spt-BH.xls][Spt-BH.xls]B___303"/>
      <sheetName val="[Spt-BH.xls][Spt-BH.xls]_Spt_75"/>
      <sheetName val="[Spt-BH.xls][Spt-BH.xls]B___304"/>
      <sheetName val="[Spt-BH.xls][Spt-BH.xls]B___305"/>
      <sheetName val="[Spt-BH.xls][Spt-BH.xls]B___306"/>
      <sheetName val="[Spt-BH.xls]B____x005f_x0004_______22"/>
      <sheetName val="[Spt-BH.xls]B___x005f_x0000__x005f_x0004_22"/>
      <sheetName val="[Spt-BH.xls][Spt-BH.xls]B___312"/>
      <sheetName val="[Spt-BH.xls][Spt-BH.xls]_Spt_55"/>
      <sheetName val="[Spt-BH.xls][Spt-BH.xls]B___232"/>
      <sheetName val="[Spt-BH.xls][Spt-BH.xls]B___233"/>
      <sheetName val="[Spt-BH.xls][Spt-BH.xls]B___234"/>
      <sheetName val="[Spt-BH.xls][Spt-BH.xls]_Spt_73"/>
      <sheetName val="[Spt-BH.xls][Spt-BH.xls]B___235"/>
      <sheetName val="[Spt-BH.xls][Spt-BH.xls]B___236"/>
      <sheetName val="[Spt-BH.xls][Spt-BH.xls]B___237"/>
      <sheetName val="[Spt-BH.xls][Spt-BH.xls]B___295"/>
      <sheetName val="[Spt-BH.xls][Spt-BH.xls]B___296"/>
      <sheetName val="[Spt-BH.xls][Spt-BH.xls]B___297"/>
      <sheetName val="[Spt-BH.xls][Spt-BH.xls]B___298"/>
      <sheetName val="[Spt-BH.xls][Spt-BH.xls]B___299"/>
      <sheetName val="[Spt-BH.xls]B____x005f_x0004_______20"/>
      <sheetName val="[Spt-BH.xls]B___x005f_x0000__x005f_x0004_20"/>
      <sheetName val="[Spt-BH.xls][Spt-BH.xls]B___300"/>
      <sheetName val="[Spt-BH.xls][Spt-BH.xls]B___226"/>
      <sheetName val="[Spt-BH.xls][Spt-BH.xls]B___227"/>
      <sheetName val="[Spt-BH.xls][Spt-BH.xls]B___228"/>
      <sheetName val="[Spt-BH.xls][Spt-BH.xls]B___229"/>
      <sheetName val="[Spt-BH.xls][Spt-BH.xls]B___230"/>
      <sheetName val="[Spt-BH.xls][Spt-BH.xls]B___231"/>
      <sheetName val="[Spt-BH.xls]B____x005f_x0004_______19"/>
      <sheetName val="[Spt-BH.xls]B___x005f_x0000__x005f_x0004_19"/>
      <sheetName val="[Spt-BH.xls][Spt-BH.xls]_Spt_72"/>
      <sheetName val="[Spt-BH.xls][Spt-BH.xls]B___289"/>
      <sheetName val="[Spt-BH.xls][Spt-BH.xls]B___290"/>
      <sheetName val="[Spt-BH.xls][Spt-BH.xls]B___291"/>
      <sheetName val="[Spt-BH.xls][Spt-BH.xls]B___292"/>
      <sheetName val="[Spt-BH.xls][Spt-BH.xls]B___293"/>
      <sheetName val="[Spt-BH.xls][Spt-BH.xls]B___294"/>
      <sheetName val="[Spt-BH.xls][Spt-BH.xls]_Spt_70"/>
      <sheetName val="[Spt-BH.xls][Spt-BH.xls]B___279"/>
      <sheetName val="[Spt-BH.xls][Spt-BH.xls]B___280"/>
      <sheetName val="[Spt-BH.xls][Spt-BH.xls]_Spt_71"/>
      <sheetName val="[Spt-BH.xls][Spt-BH.xls]B___281"/>
      <sheetName val="[Spt-BH.xls][Spt-BH.xls]B___282"/>
      <sheetName val="[Spt-BH.xls][Spt-BH.xls]B___283"/>
      <sheetName val="[Spt-BH.xls][Spt-BH.xls]_Spt_67"/>
      <sheetName val="[Spt-BH.xls][Spt-BH.xls]_Spt_62"/>
      <sheetName val="Facilites Master"/>
      <sheetName val="EQP Master"/>
      <sheetName val="INPUTS"/>
      <sheetName val="1010"/>
      <sheetName val="1020"/>
      <sheetName val="1090"/>
      <sheetName val="Camp Power Cost"/>
      <sheetName val="Camp_Power_Cost"/>
      <sheetName val="_Spt-BH.xls__Spt-BH.xls_B@_"/>
      <sheetName val="_Spt-BH.xls__Spt-BH.xls_B@___x0004_@_"/>
      <sheetName val="_Spt-BH.xls__Spt-BH.xls__Spt-BH"/>
      <sheetName val="_Spt-BH.xls__Spt-BH.xls_B@__@__"/>
      <sheetName val="HOSPI-01"/>
      <sheetName val="Notes"/>
      <sheetName val="PCS DATA"/>
      <sheetName val="SPT_vs_PHI30"/>
      <sheetName val="glass_project_concrete30"/>
      <sheetName val="glass_project_reift30"/>
      <sheetName val="glass_project_indices30"/>
      <sheetName val="SBC-BH_1929"/>
      <sheetName val="Summary_050629"/>
      <sheetName val="Summary_0607-_31_MAR29"/>
      <sheetName val="Rate_Analysis29"/>
      <sheetName val="Civil_Boq28"/>
      <sheetName val="d-safe_DELUXE28"/>
      <sheetName val="BH_12-11-10-1329"/>
      <sheetName val="BH_12-11-10-929"/>
      <sheetName val="BH_36-15-3729"/>
      <sheetName val="BH_16-35-25-1729"/>
      <sheetName val="BH_35-25-1729"/>
      <sheetName val="Sheet1_(2)29"/>
      <sheetName val="PRECAST_lightconc-II28"/>
      <sheetName val="Pile_cap28"/>
      <sheetName val="RCC,Ret__Wall28"/>
      <sheetName val="Form_629"/>
      <sheetName val="PointNo_528"/>
      <sheetName val="E_&amp;_R28"/>
      <sheetName val="Break_up_Sheet28"/>
      <sheetName val="TBAL9697_-group_wise__sdpl28"/>
      <sheetName val="Abstract_Sheet28"/>
      <sheetName val="V_O_4_-_PCC_Qty28"/>
      <sheetName val="Legal_Risk_Analysis28"/>
      <sheetName val="Mix_Design28"/>
      <sheetName val="Fill_this_out_first___28"/>
      <sheetName val="REVISED4A_PROG_PERF-SITE_128"/>
      <sheetName val="BOQ_Direct_selling_cost28"/>
      <sheetName val="BOQ_(2)28"/>
      <sheetName val="CABLE_DATA28"/>
      <sheetName val="final_abstract28"/>
      <sheetName val="INPUT_SHEET28"/>
      <sheetName val="Rev_S1_Abstract28"/>
      <sheetName val="Quantity_Abstract28"/>
      <sheetName val="Staff_Acco_28"/>
      <sheetName val="Pipe_Supports28"/>
      <sheetName val="M-Book_for_Conc28"/>
      <sheetName val="M-Book_for_FW28"/>
      <sheetName val="Load_Details-220kV28"/>
      <sheetName val="beam-reinft-IIInd_floor28"/>
      <sheetName val="Project_Budget_Worksheet28"/>
      <sheetName val="SANJAY_PAL28"/>
      <sheetName val="P_A_SELVAM28"/>
      <sheetName val="ANSARI_28"/>
      <sheetName val="abdesh_pal28"/>
      <sheetName val="sujay_bagchi28"/>
      <sheetName val="S_K_SINHA_BASU28"/>
      <sheetName val="KRISHNA_PRASAD28"/>
      <sheetName val="BARATH_&amp;_CO28"/>
      <sheetName val="L_B_YADAV28"/>
      <sheetName val="DEEPAK_KUMAR28"/>
      <sheetName val="MUKLAL_YADAV28"/>
      <sheetName val="MADHU_SUDHAN28"/>
      <sheetName val="SAUD_ALAM_28"/>
      <sheetName val="RAMESH_BABU28"/>
      <sheetName val="SAILEN_SARKAR28"/>
      <sheetName val="SANJAY_JENA128"/>
      <sheetName val="upendra_saw_28"/>
      <sheetName val="ALLOK_KUMAR_28"/>
      <sheetName val="except_wiring28"/>
      <sheetName val="BOQ_-II_ph_228"/>
      <sheetName val="d-safe_specs27"/>
      <sheetName val="Metso_-_Forth_&amp;_Slurry_11_02_37"/>
      <sheetName val="STAFFSCHED_27"/>
      <sheetName val="Fee_Rate_Summary27"/>
      <sheetName val="class_&amp;_category27"/>
      <sheetName val="Rein-Final_(Ph_1+Ph2)27"/>
      <sheetName val="220_11__BS_27"/>
      <sheetName val="SSR_&amp;_NSSR_Market_final27"/>
      <sheetName val="India_F&amp;S_Template27"/>
      <sheetName val="Quote_Sheet27"/>
      <sheetName val="Site_wise_NADs27"/>
      <sheetName val="Stress_Calculation27"/>
      <sheetName val="Debits_as_on_12_04_0810"/>
      <sheetName val="precast_RC_element27"/>
      <sheetName val="RA_RCC_F27"/>
      <sheetName val="Materials_Cost(PCC)27"/>
      <sheetName val="PRRM_Dashboard10"/>
      <sheetName val="Inputs_&amp;_Summary_Output2"/>
      <sheetName val="Broad_Refresher_Model2"/>
      <sheetName val="plinth_Beam_+_Stirrups_27"/>
      <sheetName val="GF_COLUMNS27"/>
      <sheetName val="G_F_ROOF_BEAM_27"/>
      <sheetName val="GF_SLAB_STEEL27"/>
      <sheetName val="GF_Lintel27"/>
      <sheetName val="GF_Stair27"/>
      <sheetName val="FF_COLUMNS27"/>
      <sheetName val="F_F__Steel_FINAL_(2)27"/>
      <sheetName val="FF_Lintel27"/>
      <sheetName val="FF_Stair27"/>
      <sheetName val="S_F__Steel_FINAL_27"/>
      <sheetName val="SF_Lintel27"/>
      <sheetName val="Cost_of_O_&amp;_O1"/>
      <sheetName val="Staff_Forecast_spread1"/>
      <sheetName val="Direct_cost_shed_A-2_1"/>
      <sheetName val="Basic_Rate"/>
      <sheetName val="INFLUENCES_ON_GM"/>
      <sheetName val="Material_List_1"/>
      <sheetName val="IO_List"/>
      <sheetName val="B@_@__$_x0"/>
      <sheetName val="Break_Up_(bc)"/>
      <sheetName val="Break_Up_(bc1)"/>
      <sheetName val="Break_Up_(bc2)"/>
      <sheetName val="Assumption_Inputs"/>
      <sheetName val="SàQa@²"/>
      <sheetName val="Steel_Payment_Doc"/>
      <sheetName val="Fin_Sum"/>
      <sheetName val="kppl_pl"/>
      <sheetName val="Havells__LT_(XLPE)"/>
      <sheetName val="Works_-_Quote_Sheet"/>
      <sheetName val="PL_Inst_RA_12"/>
      <sheetName val="PACK_(B)"/>
      <sheetName val="_AT-1-220_"/>
      <sheetName val="_BC-220"/>
      <sheetName val="DETAILED__BOQ"/>
      <sheetName val="Mat_Cost"/>
      <sheetName val="Page_1"/>
      <sheetName val="Page_2"/>
      <sheetName val="Page_3"/>
      <sheetName val="Page_4_Installed"/>
      <sheetName val="Page_4_Required"/>
      <sheetName val="Page_5a"/>
      <sheetName val="Page_5b"/>
      <sheetName val="Page_5c"/>
      <sheetName val="Page_5d"/>
      <sheetName val="Page_5e"/>
      <sheetName val="Page_5f"/>
      <sheetName val="Page_5f_(2)"/>
      <sheetName val="Page_6a"/>
      <sheetName val="Page_6b"/>
      <sheetName val="Page_7-1"/>
      <sheetName val="Page_7-2a1-I"/>
      <sheetName val="Page_7-2a1-II"/>
      <sheetName val="Page_7-2a1-III"/>
      <sheetName val="Page_7-2a2"/>
      <sheetName val="Page_7-3"/>
      <sheetName val="Page_7-5a"/>
      <sheetName val="Page_7-5b1"/>
      <sheetName val="Page_7-5b2"/>
      <sheetName val="Page_7-5c"/>
      <sheetName val="Page_7-9a"/>
      <sheetName val="Page_7-9b1"/>
      <sheetName val="Page_7-9b2"/>
      <sheetName val="Page_7-9c"/>
      <sheetName val="Page_7-11a1-I"/>
      <sheetName val="Page_7-11a1-II"/>
      <sheetName val="Page_7-11a1-III"/>
      <sheetName val="Page_7-11a2"/>
      <sheetName val="Page_7-15"/>
      <sheetName val="Page_7-16a"/>
      <sheetName val="Page_7-16b"/>
      <sheetName val="Page_8"/>
      <sheetName val="_"/>
      <sheetName val="Ins_&amp;_Bonds"/>
      <sheetName val="Site_facilities"/>
      <sheetName val="Clients_Requirements"/>
      <sheetName val="Ra__stair"/>
      <sheetName val="syndicate_codes"/>
      <sheetName val="Tender_Appraisal"/>
      <sheetName val="DB_ET200(R__A)"/>
      <sheetName val="SàQa@"/>
      <sheetName val="2_BHK"/>
      <sheetName val="BALANCE-IOTL_"/>
      <sheetName val="[Spt-BH_xls][Spt-BH_xls]B@[@"/>
      <sheetName val="[Spt-BH_xls][Spt-BH_xls]B@[?@?"/>
      <sheetName val="SP Break Up"/>
      <sheetName val="기계내역서"/>
      <sheetName val="Prelims Breakup"/>
      <sheetName val="Staff planning"/>
      <sheetName val="1 yr maintainance"/>
      <sheetName val="PRRM_Dashboard11"/>
      <sheetName val="Index_10"/>
      <sheetName val="Email_Approval_Template10"/>
      <sheetName val="1_Executive_Summary10"/>
      <sheetName val="2_Risk_Assessment_Analysis10"/>
      <sheetName val="3_Pre-Approval10"/>
      <sheetName val="4_CIS10"/>
      <sheetName val="5_Change_Order10"/>
      <sheetName val="5_1__Re-book_De-book_order10"/>
      <sheetName val="6_Contract_Re-estimates10"/>
      <sheetName val="7a_BG_Approval_Form10"/>
      <sheetName val="7b_BG_Email_Approval_Template10"/>
      <sheetName val="8_LAD_Approval_Form10"/>
      <sheetName val="9_LOI_Checklist10"/>
      <sheetName val="10_RPS_Information_Form10"/>
      <sheetName val="11_Proj_Cashflow_10"/>
      <sheetName val="11_1_Cash-flow_Chart10"/>
      <sheetName val="Threshold_Calculator10"/>
      <sheetName val="Version_Control10"/>
      <sheetName val="Prebid_Review10"/>
      <sheetName val="DJC_Parameters10"/>
      <sheetName val="Selling_Summary10"/>
      <sheetName val="1-BAS_(cost)10"/>
      <sheetName val="Controller_Configuration10"/>
      <sheetName val="IO_Summary10"/>
      <sheetName val="2-FAS_(cost)10"/>
      <sheetName val="Cost_Summary10"/>
      <sheetName val="3-PA_(cost)10"/>
      <sheetName val="Approved_Make10"/>
      <sheetName val="Basis_of_offer10"/>
      <sheetName val="High_Level_Summary10"/>
      <sheetName val="4-ACS__(cost)10"/>
      <sheetName val="5-CCTV__(cost)10"/>
      <sheetName val="6-FFT__(cost)10"/>
      <sheetName val="7-_Service_Retrofit__(cost)10"/>
      <sheetName val="8-Service_PSA,O&amp;M__(cost)10"/>
      <sheetName val="9-_Service_L&amp;M__(cost)10"/>
      <sheetName val="non_fixed_DJC_10"/>
      <sheetName val="10-UPG_(cost)10"/>
      <sheetName val="11-ESG__(cost)10"/>
      <sheetName val="12-Products_(cost)10"/>
      <sheetName val="13-VAV__(cost)10"/>
      <sheetName val="14-REF_(cost)10"/>
      <sheetName val="15_-_Local_Chiller_(cost)10"/>
      <sheetName val="Selling-Local_Chiller10"/>
      <sheetName val="Material_Cost_JCS10"/>
      <sheetName val="Costing_USD_Chiller10"/>
      <sheetName val="Selling-USD_Chiller10"/>
      <sheetName val="PRICE_MATRIX_-JCIPL10"/>
      <sheetName val="COST_SUMMARY-_JCIPL10"/>
      <sheetName val="6_-FFT-JCIPL10"/>
      <sheetName val="7-Ser_Retro_-JCIPL10"/>
      <sheetName val="8-Ser_PSA,_O&amp;M_-JCIPL10"/>
      <sheetName val="9-Ser_L&amp;M_-JCIPL10"/>
      <sheetName val="10-UPG_JCIPL10"/>
      <sheetName val="11-ESG_JCIPL10"/>
      <sheetName val="12-Products_JCIPL10"/>
      <sheetName val="13-VAV_JCIPL10"/>
      <sheetName val="14-REF_JCMRL_10"/>
      <sheetName val="Proj__DJC-JCIPL10"/>
      <sheetName val="_L0_DDC_110"/>
      <sheetName val="L0_DDC-210"/>
      <sheetName val="L16_DDC-310"/>
      <sheetName val="L16_DDC-510"/>
      <sheetName val="L17_DDC-610"/>
      <sheetName val="L17_DDC-7_10"/>
      <sheetName val="L18_DDC-810"/>
      <sheetName val="2-AutoDialer_Sys10"/>
      <sheetName val="1-BAS1_(cost)10"/>
      <sheetName val="2-BAS2_(cost)10"/>
      <sheetName val="Deviations-Project_Risks10"/>
      <sheetName val="IO_Schedule10"/>
      <sheetName val="Direct_cost_shed_A-2_10"/>
      <sheetName val="Staff_Forecast_spread10"/>
      <sheetName val="Index_9"/>
      <sheetName val="Email_Approval_Template9"/>
      <sheetName val="1_Executive_Summary9"/>
      <sheetName val="2_Risk_Assessment_Analysis9"/>
      <sheetName val="3_Pre-Approval9"/>
      <sheetName val="4_CIS9"/>
      <sheetName val="5_Change_Order9"/>
      <sheetName val="5_1__Re-book_De-book_order9"/>
      <sheetName val="6_Contract_Re-estimates9"/>
      <sheetName val="7a_BG_Approval_Form9"/>
      <sheetName val="7b_BG_Email_Approval_Template9"/>
      <sheetName val="8_LAD_Approval_Form9"/>
      <sheetName val="9_LOI_Checklist9"/>
      <sheetName val="10_RPS_Information_Form9"/>
      <sheetName val="11_Proj_Cashflow_9"/>
      <sheetName val="11_1_Cash-flow_Chart9"/>
      <sheetName val="Threshold_Calculator9"/>
      <sheetName val="Version_Control9"/>
      <sheetName val="Prebid_Review9"/>
      <sheetName val="DJC_Parameters9"/>
      <sheetName val="Selling_Summary9"/>
      <sheetName val="1-BAS_(cost)9"/>
      <sheetName val="Controller_Configuration9"/>
      <sheetName val="IO_Summary9"/>
      <sheetName val="2-FAS_(cost)9"/>
      <sheetName val="Cost_Summary9"/>
      <sheetName val="3-PA_(cost)9"/>
      <sheetName val="Approved_Make9"/>
      <sheetName val="Basis_of_offer9"/>
      <sheetName val="High_Level_Summary9"/>
      <sheetName val="4-ACS__(cost)9"/>
      <sheetName val="5-CCTV__(cost)9"/>
      <sheetName val="6-FFT__(cost)9"/>
      <sheetName val="7-_Service_Retrofit__(cost)9"/>
      <sheetName val="8-Service_PSA,O&amp;M__(cost)9"/>
      <sheetName val="9-_Service_L&amp;M__(cost)9"/>
      <sheetName val="non_fixed_DJC_9"/>
      <sheetName val="10-UPG_(cost)9"/>
      <sheetName val="11-ESG__(cost)9"/>
      <sheetName val="12-Products_(cost)9"/>
      <sheetName val="13-VAV__(cost)9"/>
      <sheetName val="14-REF_(cost)9"/>
      <sheetName val="15_-_Local_Chiller_(cost)9"/>
      <sheetName val="Selling-Local_Chiller9"/>
      <sheetName val="Material_Cost_JCS9"/>
      <sheetName val="Costing_USD_Chiller9"/>
      <sheetName val="Selling-USD_Chiller9"/>
      <sheetName val="PRICE_MATRIX_-JCIPL9"/>
      <sheetName val="COST_SUMMARY-_JCIPL9"/>
      <sheetName val="6_-FFT-JCIPL9"/>
      <sheetName val="7-Ser_Retro_-JCIPL9"/>
      <sheetName val="8-Ser_PSA,_O&amp;M_-JCIPL9"/>
      <sheetName val="9-Ser_L&amp;M_-JCIPL9"/>
      <sheetName val="10-UPG_JCIPL9"/>
      <sheetName val="11-ESG_JCIPL9"/>
      <sheetName val="12-Products_JCIPL9"/>
      <sheetName val="13-VAV_JCIPL9"/>
      <sheetName val="14-REF_JCMRL_9"/>
      <sheetName val="Proj__DJC-JCIPL9"/>
      <sheetName val="_L0_DDC_19"/>
      <sheetName val="L0_DDC-29"/>
      <sheetName val="L16_DDC-39"/>
      <sheetName val="L16_DDC-59"/>
      <sheetName val="L17_DDC-69"/>
      <sheetName val="L17_DDC-7_9"/>
      <sheetName val="L18_DDC-89"/>
      <sheetName val="2-AutoDialer_Sys9"/>
      <sheetName val="1-BAS1_(cost)9"/>
      <sheetName val="2-BAS2_(cost)9"/>
      <sheetName val="Deviations-Project_Risks9"/>
      <sheetName val="IO_Schedule9"/>
      <sheetName val="Direct_cost_shed_A-2_9"/>
      <sheetName val="Staff_Forecast_spread9"/>
      <sheetName val="Index_1"/>
      <sheetName val="Email_Approval_Template1"/>
      <sheetName val="1_Executive_Summary1"/>
      <sheetName val="2_Risk_Assessment_Analysis1"/>
      <sheetName val="3_Pre-Approval1"/>
      <sheetName val="4_CIS1"/>
      <sheetName val="5_Change_Order1"/>
      <sheetName val="5_1__Re-book_De-book_order1"/>
      <sheetName val="6_Contract_Re-estimates1"/>
      <sheetName val="7a_BG_Approval_Form1"/>
      <sheetName val="7b_BG_Email_Approval_Template1"/>
      <sheetName val="8_LAD_Approval_Form1"/>
      <sheetName val="9_LOI_Checklist1"/>
      <sheetName val="10_RPS_Information_Form1"/>
      <sheetName val="11_Proj_Cashflow_1"/>
      <sheetName val="11_1_Cash-flow_Chart1"/>
      <sheetName val="Threshold_Calculator1"/>
      <sheetName val="Version_Control1"/>
      <sheetName val="Prebid_Review1"/>
      <sheetName val="DJC_Parameters1"/>
      <sheetName val="Selling_Summary1"/>
      <sheetName val="1-BAS_(cost)1"/>
      <sheetName val="Controller_Configuration1"/>
      <sheetName val="IO_Summary1"/>
      <sheetName val="2-FAS_(cost)1"/>
      <sheetName val="Cost_Summary1"/>
      <sheetName val="3-PA_(cost)1"/>
      <sheetName val="Approved_Make1"/>
      <sheetName val="Basis_of_offer1"/>
      <sheetName val="High_Level_Summary1"/>
      <sheetName val="4-ACS__(cost)1"/>
      <sheetName val="5-CCTV__(cost)1"/>
      <sheetName val="6-FFT__(cost)1"/>
      <sheetName val="7-_Service_Retrofit__(cost)1"/>
      <sheetName val="8-Service_PSA,O&amp;M__(cost)1"/>
      <sheetName val="9-_Service_L&amp;M__(cost)1"/>
      <sheetName val="non_fixed_DJC_1"/>
      <sheetName val="10-UPG_(cost)1"/>
      <sheetName val="11-ESG__(cost)1"/>
      <sheetName val="12-Products_(cost)1"/>
      <sheetName val="13-VAV__(cost)1"/>
      <sheetName val="14-REF_(cost)1"/>
      <sheetName val="15_-_Local_Chiller_(cost)1"/>
      <sheetName val="Selling-Local_Chiller1"/>
      <sheetName val="Material_Cost_JCS1"/>
      <sheetName val="Costing_USD_Chiller1"/>
      <sheetName val="Selling-USD_Chiller1"/>
      <sheetName val="PRICE_MATRIX_-JCIPL1"/>
      <sheetName val="COST_SUMMARY-_JCIPL1"/>
      <sheetName val="6_-FFT-JCIPL1"/>
      <sheetName val="7-Ser_Retro_-JCIPL1"/>
      <sheetName val="8-Ser_PSA,_O&amp;M_-JCIPL1"/>
      <sheetName val="9-Ser_L&amp;M_-JCIPL1"/>
      <sheetName val="10-UPG_JCIPL1"/>
      <sheetName val="11-ESG_JCIPL1"/>
      <sheetName val="12-Products_JCIPL1"/>
      <sheetName val="13-VAV_JCIPL1"/>
      <sheetName val="14-REF_JCMRL_1"/>
      <sheetName val="Proj__DJC-JCIPL1"/>
      <sheetName val="_L0_DDC_11"/>
      <sheetName val="L0_DDC-21"/>
      <sheetName val="L16_DDC-31"/>
      <sheetName val="L16_DDC-51"/>
      <sheetName val="L17_DDC-61"/>
      <sheetName val="L17_DDC-7_1"/>
      <sheetName val="L18_DDC-81"/>
      <sheetName val="2-AutoDialer_Sys1"/>
      <sheetName val="1-BAS1_(cost)1"/>
      <sheetName val="2-BAS2_(cost)1"/>
      <sheetName val="Deviations-Project_Risks1"/>
      <sheetName val="IO_Schedule1"/>
      <sheetName val="Index_2"/>
      <sheetName val="Email_Approval_Template2"/>
      <sheetName val="1_Executive_Summary2"/>
      <sheetName val="2_Risk_Assessment_Analysis2"/>
      <sheetName val="3_Pre-Approval2"/>
      <sheetName val="4_CIS2"/>
      <sheetName val="5_Change_Order2"/>
      <sheetName val="5_1__Re-book_De-book_order2"/>
      <sheetName val="6_Contract_Re-estimates2"/>
      <sheetName val="7a_BG_Approval_Form2"/>
      <sheetName val="7b_BG_Email_Approval_Template2"/>
      <sheetName val="8_LAD_Approval_Form2"/>
      <sheetName val="9_LOI_Checklist2"/>
      <sheetName val="10_RPS_Information_Form2"/>
      <sheetName val="11_Proj_Cashflow_2"/>
      <sheetName val="11_1_Cash-flow_Chart2"/>
      <sheetName val="Threshold_Calculator2"/>
      <sheetName val="Version_Control2"/>
      <sheetName val="Prebid_Review2"/>
      <sheetName val="DJC_Parameters2"/>
      <sheetName val="Selling_Summary2"/>
      <sheetName val="1-BAS_(cost)2"/>
      <sheetName val="Controller_Configuration2"/>
      <sheetName val="IO_Summary2"/>
      <sheetName val="2-FAS_(cost)2"/>
      <sheetName val="Cost_Summary2"/>
      <sheetName val="3-PA_(cost)2"/>
      <sheetName val="Approved_Make2"/>
      <sheetName val="Basis_of_offer2"/>
      <sheetName val="High_Level_Summary2"/>
      <sheetName val="4-ACS__(cost)2"/>
      <sheetName val="5-CCTV__(cost)2"/>
      <sheetName val="6-FFT__(cost)2"/>
      <sheetName val="7-_Service_Retrofit__(cost)2"/>
      <sheetName val="8-Service_PSA,O&amp;M__(cost)2"/>
      <sheetName val="9-_Service_L&amp;M__(cost)2"/>
      <sheetName val="non_fixed_DJC_2"/>
      <sheetName val="10-UPG_(cost)2"/>
      <sheetName val="11-ESG__(cost)2"/>
      <sheetName val="12-Products_(cost)2"/>
      <sheetName val="13-VAV__(cost)2"/>
      <sheetName val="14-REF_(cost)2"/>
      <sheetName val="15_-_Local_Chiller_(cost)2"/>
      <sheetName val="Selling-Local_Chiller2"/>
      <sheetName val="Material_Cost_JCS2"/>
      <sheetName val="Costing_USD_Chiller2"/>
      <sheetName val="Selling-USD_Chiller2"/>
      <sheetName val="PRICE_MATRIX_-JCIPL2"/>
      <sheetName val="COST_SUMMARY-_JCIPL2"/>
      <sheetName val="6_-FFT-JCIPL2"/>
      <sheetName val="7-Ser_Retro_-JCIPL2"/>
      <sheetName val="8-Ser_PSA,_O&amp;M_-JCIPL2"/>
      <sheetName val="9-Ser_L&amp;M_-JCIPL2"/>
      <sheetName val="10-UPG_JCIPL2"/>
      <sheetName val="11-ESG_JCIPL2"/>
      <sheetName val="12-Products_JCIPL2"/>
      <sheetName val="13-VAV_JCIPL2"/>
      <sheetName val="14-REF_JCMRL_2"/>
      <sheetName val="Proj__DJC-JCIPL2"/>
      <sheetName val="_L0_DDC_12"/>
      <sheetName val="L0_DDC-22"/>
      <sheetName val="L16_DDC-32"/>
      <sheetName val="L16_DDC-52"/>
      <sheetName val="L17_DDC-62"/>
      <sheetName val="L17_DDC-7_2"/>
      <sheetName val="L18_DDC-82"/>
      <sheetName val="2-AutoDialer_Sys2"/>
      <sheetName val="1-BAS1_(cost)2"/>
      <sheetName val="2-BAS2_(cost)2"/>
      <sheetName val="Deviations-Project_Risks2"/>
      <sheetName val="IO_Schedule2"/>
      <sheetName val="Direct_cost_shed_A-2_2"/>
      <sheetName val="Staff_Forecast_spread2"/>
      <sheetName val="Index_7"/>
      <sheetName val="Email_Approval_Template7"/>
      <sheetName val="1_Executive_Summary7"/>
      <sheetName val="2_Risk_Assessment_Analysis7"/>
      <sheetName val="3_Pre-Approval7"/>
      <sheetName val="4_CIS7"/>
      <sheetName val="5_Change_Order7"/>
      <sheetName val="5_1__Re-book_De-book_order7"/>
      <sheetName val="6_Contract_Re-estimates7"/>
      <sheetName val="7a_BG_Approval_Form7"/>
      <sheetName val="7b_BG_Email_Approval_Template7"/>
      <sheetName val="8_LAD_Approval_Form7"/>
      <sheetName val="9_LOI_Checklist7"/>
      <sheetName val="10_RPS_Information_Form7"/>
      <sheetName val="11_Proj_Cashflow_7"/>
      <sheetName val="11_1_Cash-flow_Chart7"/>
      <sheetName val="Threshold_Calculator7"/>
      <sheetName val="Version_Control7"/>
      <sheetName val="Prebid_Review7"/>
      <sheetName val="DJC_Parameters7"/>
      <sheetName val="Selling_Summary7"/>
      <sheetName val="1-BAS_(cost)7"/>
      <sheetName val="Controller_Configuration7"/>
      <sheetName val="IO_Summary7"/>
      <sheetName val="2-FAS_(cost)7"/>
      <sheetName val="Cost_Summary7"/>
      <sheetName val="3-PA_(cost)7"/>
      <sheetName val="Approved_Make7"/>
      <sheetName val="Basis_of_offer7"/>
      <sheetName val="High_Level_Summary7"/>
      <sheetName val="4-ACS__(cost)7"/>
      <sheetName val="5-CCTV__(cost)7"/>
      <sheetName val="6-FFT__(cost)7"/>
      <sheetName val="7-_Service_Retrofit__(cost)7"/>
      <sheetName val="8-Service_PSA,O&amp;M__(cost)7"/>
      <sheetName val="9-_Service_L&amp;M__(cost)7"/>
      <sheetName val="non_fixed_DJC_7"/>
      <sheetName val="10-UPG_(cost)7"/>
      <sheetName val="11-ESG__(cost)7"/>
      <sheetName val="12-Products_(cost)7"/>
      <sheetName val="13-VAV__(cost)7"/>
      <sheetName val="14-REF_(cost)7"/>
      <sheetName val="15_-_Local_Chiller_(cost)7"/>
      <sheetName val="Selling-Local_Chiller7"/>
      <sheetName val="Material_Cost_JCS7"/>
      <sheetName val="Costing_USD_Chiller7"/>
      <sheetName val="Selling-USD_Chiller7"/>
      <sheetName val="PRICE_MATRIX_-JCIPL7"/>
      <sheetName val="COST_SUMMARY-_JCIPL7"/>
      <sheetName val="6_-FFT-JCIPL7"/>
      <sheetName val="7-Ser_Retro_-JCIPL7"/>
      <sheetName val="8-Ser_PSA,_O&amp;M_-JCIPL7"/>
      <sheetName val="9-Ser_L&amp;M_-JCIPL7"/>
      <sheetName val="10-UPG_JCIPL7"/>
      <sheetName val="11-ESG_JCIPL7"/>
      <sheetName val="12-Products_JCIPL7"/>
      <sheetName val="13-VAV_JCIPL7"/>
      <sheetName val="14-REF_JCMRL_7"/>
      <sheetName val="Proj__DJC-JCIPL7"/>
      <sheetName val="_L0_DDC_17"/>
      <sheetName val="L0_DDC-27"/>
      <sheetName val="L16_DDC-37"/>
      <sheetName val="L16_DDC-57"/>
      <sheetName val="L17_DDC-67"/>
      <sheetName val="L17_DDC-7_7"/>
      <sheetName val="L18_DDC-87"/>
      <sheetName val="2-AutoDialer_Sys7"/>
      <sheetName val="1-BAS1_(cost)7"/>
      <sheetName val="2-BAS2_(cost)7"/>
      <sheetName val="Deviations-Project_Risks7"/>
      <sheetName val="IO_Schedule7"/>
      <sheetName val="Direct_cost_shed_A-2_7"/>
      <sheetName val="Staff_Forecast_spread7"/>
      <sheetName val="Index_4"/>
      <sheetName val="Email_Approval_Template4"/>
      <sheetName val="1_Executive_Summary4"/>
      <sheetName val="2_Risk_Assessment_Analysis4"/>
      <sheetName val="3_Pre-Approval4"/>
      <sheetName val="4_CIS4"/>
      <sheetName val="5_Change_Order4"/>
      <sheetName val="5_1__Re-book_De-book_order4"/>
      <sheetName val="6_Contract_Re-estimates4"/>
      <sheetName val="7a_BG_Approval_Form4"/>
      <sheetName val="7b_BG_Email_Approval_Template4"/>
      <sheetName val="8_LAD_Approval_Form4"/>
      <sheetName val="9_LOI_Checklist4"/>
      <sheetName val="10_RPS_Information_Form4"/>
      <sheetName val="11_Proj_Cashflow_4"/>
      <sheetName val="11_1_Cash-flow_Chart4"/>
      <sheetName val="Threshold_Calculator4"/>
      <sheetName val="Version_Control4"/>
      <sheetName val="Prebid_Review4"/>
      <sheetName val="DJC_Parameters4"/>
      <sheetName val="Selling_Summary4"/>
      <sheetName val="1-BAS_(cost)4"/>
      <sheetName val="Controller_Configuration4"/>
      <sheetName val="IO_Summary4"/>
      <sheetName val="2-FAS_(cost)4"/>
      <sheetName val="Cost_Summary4"/>
      <sheetName val="3-PA_(cost)4"/>
      <sheetName val="Approved_Make4"/>
      <sheetName val="Basis_of_offer4"/>
      <sheetName val="High_Level_Summary4"/>
      <sheetName val="4-ACS__(cost)4"/>
      <sheetName val="5-CCTV__(cost)4"/>
      <sheetName val="6-FFT__(cost)4"/>
      <sheetName val="7-_Service_Retrofit__(cost)4"/>
      <sheetName val="8-Service_PSA,O&amp;M__(cost)4"/>
      <sheetName val="9-_Service_L&amp;M__(cost)4"/>
      <sheetName val="non_fixed_DJC_4"/>
      <sheetName val="10-UPG_(cost)4"/>
      <sheetName val="11-ESG__(cost)4"/>
      <sheetName val="12-Products_(cost)4"/>
      <sheetName val="13-VAV__(cost)4"/>
      <sheetName val="14-REF_(cost)4"/>
      <sheetName val="15_-_Local_Chiller_(cost)4"/>
      <sheetName val="Selling-Local_Chiller4"/>
      <sheetName val="Material_Cost_JCS4"/>
      <sheetName val="Costing_USD_Chiller4"/>
      <sheetName val="Selling-USD_Chiller4"/>
      <sheetName val="PRICE_MATRIX_-JCIPL4"/>
      <sheetName val="COST_SUMMARY-_JCIPL4"/>
      <sheetName val="6_-FFT-JCIPL4"/>
      <sheetName val="7-Ser_Retro_-JCIPL4"/>
      <sheetName val="8-Ser_PSA,_O&amp;M_-JCIPL4"/>
      <sheetName val="9-Ser_L&amp;M_-JCIPL4"/>
      <sheetName val="10-UPG_JCIPL4"/>
      <sheetName val="11-ESG_JCIPL4"/>
      <sheetName val="12-Products_JCIPL4"/>
      <sheetName val="13-VAV_JCIPL4"/>
      <sheetName val="14-REF_JCMRL_4"/>
      <sheetName val="Proj__DJC-JCIPL4"/>
      <sheetName val="_L0_DDC_14"/>
      <sheetName val="L0_DDC-24"/>
      <sheetName val="L16_DDC-34"/>
      <sheetName val="L16_DDC-54"/>
      <sheetName val="L17_DDC-64"/>
      <sheetName val="L17_DDC-7_4"/>
      <sheetName val="L18_DDC-84"/>
      <sheetName val="2-AutoDialer_Sys4"/>
      <sheetName val="1-BAS1_(cost)4"/>
      <sheetName val="2-BAS2_(cost)4"/>
      <sheetName val="Deviations-Project_Risks4"/>
      <sheetName val="IO_Schedule4"/>
      <sheetName val="Direct_cost_shed_A-2_4"/>
      <sheetName val="Staff_Forecast_spread4"/>
      <sheetName val="Index_3"/>
      <sheetName val="Email_Approval_Template3"/>
      <sheetName val="1_Executive_Summary3"/>
      <sheetName val="2_Risk_Assessment_Analysis3"/>
      <sheetName val="3_Pre-Approval3"/>
      <sheetName val="4_CIS3"/>
      <sheetName val="5_Change_Order3"/>
      <sheetName val="5_1__Re-book_De-book_order3"/>
      <sheetName val="6_Contract_Re-estimates3"/>
      <sheetName val="7a_BG_Approval_Form3"/>
      <sheetName val="7b_BG_Email_Approval_Template3"/>
      <sheetName val="8_LAD_Approval_Form3"/>
      <sheetName val="9_LOI_Checklist3"/>
      <sheetName val="10_RPS_Information_Form3"/>
      <sheetName val="11_Proj_Cashflow_3"/>
      <sheetName val="11_1_Cash-flow_Chart3"/>
      <sheetName val="Threshold_Calculator3"/>
      <sheetName val="Version_Control3"/>
      <sheetName val="Prebid_Review3"/>
      <sheetName val="DJC_Parameters3"/>
      <sheetName val="Selling_Summary3"/>
      <sheetName val="1-BAS_(cost)3"/>
      <sheetName val="Controller_Configuration3"/>
      <sheetName val="IO_Summary3"/>
      <sheetName val="2-FAS_(cost)3"/>
      <sheetName val="Cost_Summary3"/>
      <sheetName val="3-PA_(cost)3"/>
      <sheetName val="Approved_Make3"/>
      <sheetName val="Basis_of_offer3"/>
      <sheetName val="High_Level_Summary3"/>
      <sheetName val="4-ACS__(cost)3"/>
      <sheetName val="5-CCTV__(cost)3"/>
      <sheetName val="6-FFT__(cost)3"/>
      <sheetName val="7-_Service_Retrofit__(cost)3"/>
      <sheetName val="8-Service_PSA,O&amp;M__(cost)3"/>
      <sheetName val="9-_Service_L&amp;M__(cost)3"/>
      <sheetName val="non_fixed_DJC_3"/>
      <sheetName val="10-UPG_(cost)3"/>
      <sheetName val="11-ESG__(cost)3"/>
      <sheetName val="12-Products_(cost)3"/>
      <sheetName val="13-VAV__(cost)3"/>
      <sheetName val="14-REF_(cost)3"/>
      <sheetName val="15_-_Local_Chiller_(cost)3"/>
      <sheetName val="Selling-Local_Chiller3"/>
      <sheetName val="Material_Cost_JCS3"/>
      <sheetName val="Costing_USD_Chiller3"/>
      <sheetName val="Selling-USD_Chiller3"/>
      <sheetName val="PRICE_MATRIX_-JCIPL3"/>
      <sheetName val="COST_SUMMARY-_JCIPL3"/>
      <sheetName val="6_-FFT-JCIPL3"/>
      <sheetName val="7-Ser_Retro_-JCIPL3"/>
      <sheetName val="8-Ser_PSA,_O&amp;M_-JCIPL3"/>
      <sheetName val="9-Ser_L&amp;M_-JCIPL3"/>
      <sheetName val="10-UPG_JCIPL3"/>
      <sheetName val="11-ESG_JCIPL3"/>
      <sheetName val="12-Products_JCIPL3"/>
      <sheetName val="13-VAV_JCIPL3"/>
      <sheetName val="14-REF_JCMRL_3"/>
      <sheetName val="Proj__DJC-JCIPL3"/>
      <sheetName val="_L0_DDC_13"/>
      <sheetName val="L0_DDC-23"/>
      <sheetName val="L16_DDC-33"/>
      <sheetName val="L16_DDC-53"/>
      <sheetName val="L17_DDC-63"/>
      <sheetName val="L17_DDC-7_3"/>
      <sheetName val="L18_DDC-83"/>
      <sheetName val="2-AutoDialer_Sys3"/>
      <sheetName val="1-BAS1_(cost)3"/>
      <sheetName val="2-BAS2_(cost)3"/>
      <sheetName val="Deviations-Project_Risks3"/>
      <sheetName val="IO_Schedule3"/>
      <sheetName val="Direct_cost_shed_A-2_3"/>
      <sheetName val="Staff_Forecast_spread3"/>
      <sheetName val="Index_5"/>
      <sheetName val="Email_Approval_Template5"/>
      <sheetName val="1_Executive_Summary5"/>
      <sheetName val="2_Risk_Assessment_Analysis5"/>
      <sheetName val="3_Pre-Approval5"/>
      <sheetName val="4_CIS5"/>
      <sheetName val="5_Change_Order5"/>
      <sheetName val="5_1__Re-book_De-book_order5"/>
      <sheetName val="6_Contract_Re-estimates5"/>
      <sheetName val="7a_BG_Approval_Form5"/>
      <sheetName val="7b_BG_Email_Approval_Template5"/>
      <sheetName val="8_LAD_Approval_Form5"/>
      <sheetName val="9_LOI_Checklist5"/>
      <sheetName val="10_RPS_Information_Form5"/>
      <sheetName val="11_Proj_Cashflow_5"/>
      <sheetName val="11_1_Cash-flow_Chart5"/>
      <sheetName val="Threshold_Calculator5"/>
      <sheetName val="Version_Control5"/>
      <sheetName val="Prebid_Review5"/>
      <sheetName val="DJC_Parameters5"/>
      <sheetName val="Selling_Summary5"/>
      <sheetName val="1-BAS_(cost)5"/>
      <sheetName val="Controller_Configuration5"/>
      <sheetName val="IO_Summary5"/>
      <sheetName val="2-FAS_(cost)5"/>
      <sheetName val="Cost_Summary5"/>
      <sheetName val="3-PA_(cost)5"/>
      <sheetName val="Approved_Make5"/>
      <sheetName val="Basis_of_offer5"/>
      <sheetName val="High_Level_Summary5"/>
      <sheetName val="4-ACS__(cost)5"/>
      <sheetName val="5-CCTV__(cost)5"/>
      <sheetName val="6-FFT__(cost)5"/>
      <sheetName val="7-_Service_Retrofit__(cost)5"/>
      <sheetName val="8-Service_PSA,O&amp;M__(cost)5"/>
      <sheetName val="9-_Service_L&amp;M__(cost)5"/>
      <sheetName val="non_fixed_DJC_5"/>
      <sheetName val="10-UPG_(cost)5"/>
      <sheetName val="11-ESG__(cost)5"/>
      <sheetName val="12-Products_(cost)5"/>
      <sheetName val="13-VAV__(cost)5"/>
      <sheetName val="14-REF_(cost)5"/>
      <sheetName val="15_-_Local_Chiller_(cost)5"/>
      <sheetName val="Selling-Local_Chiller5"/>
      <sheetName val="Material_Cost_JCS5"/>
      <sheetName val="Costing_USD_Chiller5"/>
      <sheetName val="Selling-USD_Chiller5"/>
      <sheetName val="PRICE_MATRIX_-JCIPL5"/>
      <sheetName val="COST_SUMMARY-_JCIPL5"/>
      <sheetName val="6_-FFT-JCIPL5"/>
      <sheetName val="7-Ser_Retro_-JCIPL5"/>
      <sheetName val="8-Ser_PSA,_O&amp;M_-JCIPL5"/>
      <sheetName val="9-Ser_L&amp;M_-JCIPL5"/>
      <sheetName val="10-UPG_JCIPL5"/>
      <sheetName val="11-ESG_JCIPL5"/>
      <sheetName val="12-Products_JCIPL5"/>
      <sheetName val="13-VAV_JCIPL5"/>
      <sheetName val="14-REF_JCMRL_5"/>
      <sheetName val="Proj__DJC-JCIPL5"/>
      <sheetName val="_L0_DDC_15"/>
      <sheetName val="L0_DDC-25"/>
      <sheetName val="L16_DDC-35"/>
      <sheetName val="L16_DDC-55"/>
      <sheetName val="L17_DDC-65"/>
      <sheetName val="L17_DDC-7_5"/>
      <sheetName val="L18_DDC-85"/>
      <sheetName val="2-AutoDialer_Sys5"/>
      <sheetName val="1-BAS1_(cost)5"/>
      <sheetName val="2-BAS2_(cost)5"/>
      <sheetName val="Deviations-Project_Risks5"/>
      <sheetName val="IO_Schedule5"/>
      <sheetName val="Direct_cost_shed_A-2_5"/>
      <sheetName val="Staff_Forecast_spread5"/>
      <sheetName val="Index_6"/>
      <sheetName val="Email_Approval_Template6"/>
      <sheetName val="1_Executive_Summary6"/>
      <sheetName val="2_Risk_Assessment_Analysis6"/>
      <sheetName val="3_Pre-Approval6"/>
      <sheetName val="4_CIS6"/>
      <sheetName val="5_Change_Order6"/>
      <sheetName val="5_1__Re-book_De-book_order6"/>
      <sheetName val="6_Contract_Re-estimates6"/>
      <sheetName val="7a_BG_Approval_Form6"/>
      <sheetName val="7b_BG_Email_Approval_Template6"/>
      <sheetName val="8_LAD_Approval_Form6"/>
      <sheetName val="9_LOI_Checklist6"/>
      <sheetName val="10_RPS_Information_Form6"/>
      <sheetName val="11_Proj_Cashflow_6"/>
      <sheetName val="11_1_Cash-flow_Chart6"/>
      <sheetName val="Threshold_Calculator6"/>
      <sheetName val="Version_Control6"/>
      <sheetName val="Prebid_Review6"/>
      <sheetName val="DJC_Parameters6"/>
      <sheetName val="Selling_Summary6"/>
      <sheetName val="1-BAS_(cost)6"/>
      <sheetName val="Controller_Configuration6"/>
      <sheetName val="IO_Summary6"/>
      <sheetName val="2-FAS_(cost)6"/>
      <sheetName val="Cost_Summary6"/>
      <sheetName val="3-PA_(cost)6"/>
      <sheetName val="Approved_Make6"/>
      <sheetName val="Basis_of_offer6"/>
      <sheetName val="High_Level_Summary6"/>
      <sheetName val="4-ACS__(cost)6"/>
      <sheetName val="5-CCTV__(cost)6"/>
      <sheetName val="6-FFT__(cost)6"/>
      <sheetName val="7-_Service_Retrofit__(cost)6"/>
      <sheetName val="8-Service_PSA,O&amp;M__(cost)6"/>
      <sheetName val="9-_Service_L&amp;M__(cost)6"/>
      <sheetName val="non_fixed_DJC_6"/>
      <sheetName val="10-UPG_(cost)6"/>
      <sheetName val="11-ESG__(cost)6"/>
      <sheetName val="12-Products_(cost)6"/>
      <sheetName val="13-VAV__(cost)6"/>
      <sheetName val="14-REF_(cost)6"/>
      <sheetName val="15_-_Local_Chiller_(cost)6"/>
      <sheetName val="Selling-Local_Chiller6"/>
      <sheetName val="Material_Cost_JCS6"/>
      <sheetName val="Costing_USD_Chiller6"/>
      <sheetName val="Selling-USD_Chiller6"/>
      <sheetName val="PRICE_MATRIX_-JCIPL6"/>
      <sheetName val="COST_SUMMARY-_JCIPL6"/>
      <sheetName val="6_-FFT-JCIPL6"/>
      <sheetName val="7-Ser_Retro_-JCIPL6"/>
      <sheetName val="8-Ser_PSA,_O&amp;M_-JCIPL6"/>
      <sheetName val="9-Ser_L&amp;M_-JCIPL6"/>
      <sheetName val="10-UPG_JCIPL6"/>
      <sheetName val="11-ESG_JCIPL6"/>
      <sheetName val="12-Products_JCIPL6"/>
      <sheetName val="13-VAV_JCIPL6"/>
      <sheetName val="14-REF_JCMRL_6"/>
      <sheetName val="Proj__DJC-JCIPL6"/>
      <sheetName val="_L0_DDC_16"/>
      <sheetName val="L0_DDC-26"/>
      <sheetName val="L16_DDC-36"/>
      <sheetName val="L16_DDC-56"/>
      <sheetName val="L17_DDC-66"/>
      <sheetName val="L17_DDC-7_6"/>
      <sheetName val="L18_DDC-86"/>
      <sheetName val="2-AutoDialer_Sys6"/>
      <sheetName val="1-BAS1_(cost)6"/>
      <sheetName val="2-BAS2_(cost)6"/>
      <sheetName val="Deviations-Project_Risks6"/>
      <sheetName val="IO_Schedule6"/>
      <sheetName val="Direct_cost_shed_A-2_6"/>
      <sheetName val="Staff_Forecast_spread6"/>
      <sheetName val="Index_8"/>
      <sheetName val="Email_Approval_Template8"/>
      <sheetName val="1_Executive_Summary8"/>
      <sheetName val="2_Risk_Assessment_Analysis8"/>
      <sheetName val="3_Pre-Approval8"/>
      <sheetName val="4_CIS8"/>
      <sheetName val="5_Change_Order8"/>
      <sheetName val="5_1__Re-book_De-book_order8"/>
      <sheetName val="6_Contract_Re-estimates8"/>
      <sheetName val="7a_BG_Approval_Form8"/>
      <sheetName val="7b_BG_Email_Approval_Template8"/>
      <sheetName val="8_LAD_Approval_Form8"/>
      <sheetName val="9_LOI_Checklist8"/>
      <sheetName val="10_RPS_Information_Form8"/>
      <sheetName val="11_Proj_Cashflow_8"/>
      <sheetName val="11_1_Cash-flow_Chart8"/>
      <sheetName val="Threshold_Calculator8"/>
      <sheetName val="Version_Control8"/>
      <sheetName val="Prebid_Review8"/>
      <sheetName val="DJC_Parameters8"/>
      <sheetName val="Selling_Summary8"/>
      <sheetName val="1-BAS_(cost)8"/>
      <sheetName val="Controller_Configuration8"/>
      <sheetName val="IO_Summary8"/>
      <sheetName val="2-FAS_(cost)8"/>
      <sheetName val="Cost_Summary8"/>
      <sheetName val="3-PA_(cost)8"/>
      <sheetName val="Approved_Make8"/>
      <sheetName val="Basis_of_offer8"/>
      <sheetName val="High_Level_Summary8"/>
      <sheetName val="4-ACS__(cost)8"/>
      <sheetName val="5-CCTV__(cost)8"/>
      <sheetName val="6-FFT__(cost)8"/>
      <sheetName val="7-_Service_Retrofit__(cost)8"/>
      <sheetName val="8-Service_PSA,O&amp;M__(cost)8"/>
      <sheetName val="9-_Service_L&amp;M__(cost)8"/>
      <sheetName val="non_fixed_DJC_8"/>
      <sheetName val="10-UPG_(cost)8"/>
      <sheetName val="11-ESG__(cost)8"/>
      <sheetName val="12-Products_(cost)8"/>
      <sheetName val="13-VAV__(cost)8"/>
      <sheetName val="14-REF_(cost)8"/>
      <sheetName val="15_-_Local_Chiller_(cost)8"/>
      <sheetName val="Selling-Local_Chiller8"/>
      <sheetName val="Material_Cost_JCS8"/>
      <sheetName val="Costing_USD_Chiller8"/>
      <sheetName val="Selling-USD_Chiller8"/>
      <sheetName val="PRICE_MATRIX_-JCIPL8"/>
      <sheetName val="COST_SUMMARY-_JCIPL8"/>
      <sheetName val="6_-FFT-JCIPL8"/>
      <sheetName val="7-Ser_Retro_-JCIPL8"/>
      <sheetName val="8-Ser_PSA,_O&amp;M_-JCIPL8"/>
      <sheetName val="9-Ser_L&amp;M_-JCIPL8"/>
      <sheetName val="10-UPG_JCIPL8"/>
      <sheetName val="11-ESG_JCIPL8"/>
      <sheetName val="12-Products_JCIPL8"/>
      <sheetName val="13-VAV_JCIPL8"/>
      <sheetName val="14-REF_JCMRL_8"/>
      <sheetName val="Proj__DJC-JCIPL8"/>
      <sheetName val="_L0_DDC_18"/>
      <sheetName val="L0_DDC-28"/>
      <sheetName val="L16_DDC-38"/>
      <sheetName val="L16_DDC-58"/>
      <sheetName val="L17_DDC-68"/>
      <sheetName val="L17_DDC-7_8"/>
      <sheetName val="L18_DDC-88"/>
      <sheetName val="2-AutoDialer_Sys8"/>
      <sheetName val="1-BAS1_(cost)8"/>
      <sheetName val="2-BAS2_(cost)8"/>
      <sheetName val="Deviations-Project_Risks8"/>
      <sheetName val="IO_Schedule8"/>
      <sheetName val="Direct_cost_shed_A-2_8"/>
      <sheetName val="Staff_Forecast_spread8"/>
      <sheetName val="PRRM_Dashboard18"/>
      <sheetName val="PRRM_Dashboard12"/>
      <sheetName val="PRRM_Dashboard15"/>
      <sheetName val="Debits_as_on_12_04_0814"/>
      <sheetName val="Index_14"/>
      <sheetName val="Email_Approval_Template14"/>
      <sheetName val="1_Executive_Summary14"/>
      <sheetName val="2_Risk_Assessment_Analysis14"/>
      <sheetName val="3_Pre-Approval14"/>
      <sheetName val="4_CIS14"/>
      <sheetName val="5_Change_Order14"/>
      <sheetName val="5_1__Re-book_De-book_order14"/>
      <sheetName val="6_Contract_Re-estimates14"/>
      <sheetName val="7a_BG_Approval_Form14"/>
      <sheetName val="7b_BG_Email_Approval_Template14"/>
      <sheetName val="8_LAD_Approval_Form14"/>
      <sheetName val="9_LOI_Checklist14"/>
      <sheetName val="10_RPS_Information_Form14"/>
      <sheetName val="11_Proj_Cashflow_14"/>
      <sheetName val="11_1_Cash-flow_Chart14"/>
      <sheetName val="Threshold_Calculator14"/>
      <sheetName val="Version_Control14"/>
      <sheetName val="Prebid_Review14"/>
      <sheetName val="DJC_Parameters14"/>
      <sheetName val="Selling_Summary14"/>
      <sheetName val="1-BAS_(cost)14"/>
      <sheetName val="Controller_Configuration14"/>
      <sheetName val="IO_Summary14"/>
      <sheetName val="2-FAS_(cost)14"/>
      <sheetName val="Cost_Summary14"/>
      <sheetName val="3-PA_(cost)14"/>
      <sheetName val="Approved_Make14"/>
      <sheetName val="Basis_of_offer14"/>
      <sheetName val="High_Level_Summary14"/>
      <sheetName val="4-ACS__(cost)14"/>
      <sheetName val="5-CCTV__(cost)14"/>
      <sheetName val="6-FFT__(cost)14"/>
      <sheetName val="7-_Service_Retrofit__(cost)14"/>
      <sheetName val="8-Service_PSA,O&amp;M__(cost)14"/>
      <sheetName val="9-_Service_L&amp;M__(cost)14"/>
      <sheetName val="non_fixed_DJC_14"/>
      <sheetName val="10-UPG_(cost)14"/>
      <sheetName val="11-ESG__(cost)14"/>
      <sheetName val="12-Products_(cost)14"/>
      <sheetName val="13-VAV__(cost)14"/>
      <sheetName val="14-REF_(cost)14"/>
      <sheetName val="15_-_Local_Chiller_(cost)14"/>
      <sheetName val="Selling-Local_Chiller14"/>
      <sheetName val="Material_Cost_JCS14"/>
      <sheetName val="Costing_USD_Chiller14"/>
      <sheetName val="Selling-USD_Chiller14"/>
      <sheetName val="PRICE_MATRIX_-JCIPL14"/>
      <sheetName val="COST_SUMMARY-_JCIPL14"/>
      <sheetName val="6_-FFT-JCIPL14"/>
      <sheetName val="7-Ser_Retro_-JCIPL14"/>
      <sheetName val="8-Ser_PSA,_O&amp;M_-JCIPL14"/>
      <sheetName val="9-Ser_L&amp;M_-JCIPL14"/>
      <sheetName val="10-UPG_JCIPL14"/>
      <sheetName val="11-ESG_JCIPL14"/>
      <sheetName val="12-Products_JCIPL14"/>
      <sheetName val="13-VAV_JCIPL14"/>
      <sheetName val="14-REF_JCMRL_14"/>
      <sheetName val="Proj__DJC-JCIPL14"/>
      <sheetName val="_L0_DDC_114"/>
      <sheetName val="L0_DDC-214"/>
      <sheetName val="L16_DDC-314"/>
      <sheetName val="L16_DDC-514"/>
      <sheetName val="L17_DDC-614"/>
      <sheetName val="L17_DDC-7_14"/>
      <sheetName val="L18_DDC-814"/>
      <sheetName val="2-AutoDialer_Sys14"/>
      <sheetName val="1-BAS1_(cost)14"/>
      <sheetName val="2-BAS2_(cost)14"/>
      <sheetName val="Deviations-Project_Risks14"/>
      <sheetName val="IO_Schedule14"/>
      <sheetName val="Direct_cost_shed_A-2_14"/>
      <sheetName val="Staff_Forecast_spread14"/>
      <sheetName val="PRRM_Dashboard14"/>
      <sheetName val="Index_13"/>
      <sheetName val="Email_Approval_Template13"/>
      <sheetName val="1_Executive_Summary13"/>
      <sheetName val="2_Risk_Assessment_Analysis13"/>
      <sheetName val="3_Pre-Approval13"/>
      <sheetName val="4_CIS13"/>
      <sheetName val="5_Change_Order13"/>
      <sheetName val="5_1__Re-book_De-book_order13"/>
      <sheetName val="6_Contract_Re-estimates13"/>
      <sheetName val="7a_BG_Approval_Form13"/>
      <sheetName val="7b_BG_Email_Approval_Template13"/>
      <sheetName val="8_LAD_Approval_Form13"/>
      <sheetName val="9_LOI_Checklist13"/>
      <sheetName val="10_RPS_Information_Form13"/>
      <sheetName val="11_Proj_Cashflow_13"/>
      <sheetName val="11_1_Cash-flow_Chart13"/>
      <sheetName val="Threshold_Calculator13"/>
      <sheetName val="Version_Control13"/>
      <sheetName val="Prebid_Review13"/>
      <sheetName val="DJC_Parameters13"/>
      <sheetName val="Selling_Summary13"/>
      <sheetName val="1-BAS_(cost)13"/>
      <sheetName val="Controller_Configuration13"/>
      <sheetName val="IO_Summary13"/>
      <sheetName val="2-FAS_(cost)13"/>
      <sheetName val="Cost_Summary13"/>
      <sheetName val="3-PA_(cost)13"/>
      <sheetName val="Approved_Make13"/>
      <sheetName val="Basis_of_offer13"/>
      <sheetName val="High_Level_Summary13"/>
      <sheetName val="4-ACS__(cost)13"/>
      <sheetName val="5-CCTV__(cost)13"/>
      <sheetName val="6-FFT__(cost)13"/>
      <sheetName val="7-_Service_Retrofit__(cost)13"/>
      <sheetName val="8-Service_PSA,O&amp;M__(cost)13"/>
      <sheetName val="9-_Service_L&amp;M__(cost)13"/>
      <sheetName val="non_fixed_DJC_13"/>
      <sheetName val="10-UPG_(cost)13"/>
      <sheetName val="11-ESG__(cost)13"/>
      <sheetName val="12-Products_(cost)13"/>
      <sheetName val="13-VAV__(cost)13"/>
      <sheetName val="14-REF_(cost)13"/>
      <sheetName val="15_-_Local_Chiller_(cost)13"/>
      <sheetName val="Selling-Local_Chiller13"/>
      <sheetName val="Material_Cost_JCS13"/>
      <sheetName val="Costing_USD_Chiller13"/>
      <sheetName val="Selling-USD_Chiller13"/>
      <sheetName val="PRICE_MATRIX_-JCIPL13"/>
      <sheetName val="COST_SUMMARY-_JCIPL13"/>
      <sheetName val="6_-FFT-JCIPL13"/>
      <sheetName val="7-Ser_Retro_-JCIPL13"/>
      <sheetName val="8-Ser_PSA,_O&amp;M_-JCIPL13"/>
      <sheetName val="9-Ser_L&amp;M_-JCIPL13"/>
      <sheetName val="10-UPG_JCIPL13"/>
      <sheetName val="11-ESG_JCIPL13"/>
      <sheetName val="12-Products_JCIPL13"/>
      <sheetName val="13-VAV_JCIPL13"/>
      <sheetName val="14-REF_JCMRL_13"/>
      <sheetName val="Proj__DJC-JCIPL13"/>
      <sheetName val="_L0_DDC_113"/>
      <sheetName val="L0_DDC-213"/>
      <sheetName val="L16_DDC-313"/>
      <sheetName val="L16_DDC-513"/>
      <sheetName val="L17_DDC-613"/>
      <sheetName val="L17_DDC-7_13"/>
      <sheetName val="L18_DDC-813"/>
      <sheetName val="2-AutoDialer_Sys13"/>
      <sheetName val="1-BAS1_(cost)13"/>
      <sheetName val="2-BAS2_(cost)13"/>
      <sheetName val="Deviations-Project_Risks13"/>
      <sheetName val="IO_Schedule13"/>
      <sheetName val="Debits_as_on_12_04_0813"/>
      <sheetName val="Direct_cost_shed_A-2_13"/>
      <sheetName val="Staff_Forecast_spread13"/>
      <sheetName val="PRRM_Dashboard13"/>
      <sheetName val="Index_12"/>
      <sheetName val="Email_Approval_Template12"/>
      <sheetName val="1_Executive_Summary12"/>
      <sheetName val="2_Risk_Assessment_Analysis12"/>
      <sheetName val="3_Pre-Approval12"/>
      <sheetName val="4_CIS12"/>
      <sheetName val="5_Change_Order12"/>
      <sheetName val="5_1__Re-book_De-book_order12"/>
      <sheetName val="6_Contract_Re-estimates12"/>
      <sheetName val="7a_BG_Approval_Form12"/>
      <sheetName val="7b_BG_Email_Approval_Template12"/>
      <sheetName val="8_LAD_Approval_Form12"/>
      <sheetName val="9_LOI_Checklist12"/>
      <sheetName val="10_RPS_Information_Form12"/>
      <sheetName val="11_Proj_Cashflow_12"/>
      <sheetName val="11_1_Cash-flow_Chart12"/>
      <sheetName val="Threshold_Calculator12"/>
      <sheetName val="Version_Control12"/>
      <sheetName val="Prebid_Review12"/>
      <sheetName val="DJC_Parameters12"/>
      <sheetName val="Selling_Summary12"/>
      <sheetName val="1-BAS_(cost)12"/>
      <sheetName val="Controller_Configuration12"/>
      <sheetName val="IO_Summary12"/>
      <sheetName val="2-FAS_(cost)12"/>
      <sheetName val="Cost_Summary12"/>
      <sheetName val="3-PA_(cost)12"/>
      <sheetName val="Approved_Make12"/>
      <sheetName val="Basis_of_offer12"/>
      <sheetName val="High_Level_Summary12"/>
      <sheetName val="4-ACS__(cost)12"/>
      <sheetName val="5-CCTV__(cost)12"/>
      <sheetName val="6-FFT__(cost)12"/>
      <sheetName val="7-_Service_Retrofit__(cost)12"/>
      <sheetName val="8-Service_PSA,O&amp;M__(cost)12"/>
      <sheetName val="9-_Service_L&amp;M__(cost)12"/>
      <sheetName val="non_fixed_DJC_12"/>
      <sheetName val="10-UPG_(cost)12"/>
      <sheetName val="11-ESG__(cost)12"/>
      <sheetName val="12-Products_(cost)12"/>
      <sheetName val="13-VAV__(cost)12"/>
      <sheetName val="14-REF_(cost)12"/>
      <sheetName val="15_-_Local_Chiller_(cost)12"/>
      <sheetName val="Selling-Local_Chiller12"/>
      <sheetName val="Material_Cost_JCS12"/>
      <sheetName val="Costing_USD_Chiller12"/>
      <sheetName val="Selling-USD_Chiller12"/>
      <sheetName val="PRICE_MATRIX_-JCIPL12"/>
      <sheetName val="COST_SUMMARY-_JCIPL12"/>
      <sheetName val="6_-FFT-JCIPL12"/>
      <sheetName val="7-Ser_Retro_-JCIPL12"/>
      <sheetName val="8-Ser_PSA,_O&amp;M_-JCIPL12"/>
      <sheetName val="9-Ser_L&amp;M_-JCIPL12"/>
      <sheetName val="10-UPG_JCIPL12"/>
      <sheetName val="11-ESG_JCIPL12"/>
      <sheetName val="12-Products_JCIPL12"/>
      <sheetName val="13-VAV_JCIPL12"/>
      <sheetName val="14-REF_JCMRL_12"/>
      <sheetName val="Proj__DJC-JCIPL12"/>
      <sheetName val="_L0_DDC_112"/>
      <sheetName val="L0_DDC-212"/>
      <sheetName val="L16_DDC-312"/>
      <sheetName val="L16_DDC-512"/>
      <sheetName val="L17_DDC-612"/>
      <sheetName val="L17_DDC-7_12"/>
      <sheetName val="L18_DDC-812"/>
      <sheetName val="2-AutoDialer_Sys12"/>
      <sheetName val="1-BAS1_(cost)12"/>
      <sheetName val="2-BAS2_(cost)12"/>
      <sheetName val="Deviations-Project_Risks12"/>
      <sheetName val="IO_Schedule12"/>
      <sheetName val="Debits_as_on_12_04_0812"/>
      <sheetName val="Direct_cost_shed_A-2_12"/>
      <sheetName val="Staff_Forecast_spread12"/>
      <sheetName val="Index_11"/>
      <sheetName val="Email_Approval_Template11"/>
      <sheetName val="1_Executive_Summary11"/>
      <sheetName val="2_Risk_Assessment_Analysis11"/>
      <sheetName val="3_Pre-Approval11"/>
      <sheetName val="4_CIS11"/>
      <sheetName val="5_Change_Order11"/>
      <sheetName val="5_1__Re-book_De-book_order11"/>
      <sheetName val="6_Contract_Re-estimates11"/>
      <sheetName val="7a_BG_Approval_Form11"/>
      <sheetName val="7b_BG_Email_Approval_Template11"/>
      <sheetName val="8_LAD_Approval_Form11"/>
      <sheetName val="9_LOI_Checklist11"/>
      <sheetName val="10_RPS_Information_Form11"/>
      <sheetName val="11_Proj_Cashflow_11"/>
      <sheetName val="11_1_Cash-flow_Chart11"/>
      <sheetName val="Threshold_Calculator11"/>
      <sheetName val="Version_Control11"/>
      <sheetName val="Prebid_Review11"/>
      <sheetName val="DJC_Parameters11"/>
      <sheetName val="Selling_Summary11"/>
      <sheetName val="1-BAS_(cost)11"/>
      <sheetName val="Controller_Configuration11"/>
      <sheetName val="IO_Summary11"/>
      <sheetName val="2-FAS_(cost)11"/>
      <sheetName val="Cost_Summary11"/>
      <sheetName val="3-PA_(cost)11"/>
      <sheetName val="Approved_Make11"/>
      <sheetName val="Basis_of_offer11"/>
      <sheetName val="High_Level_Summary11"/>
      <sheetName val="4-ACS__(cost)11"/>
      <sheetName val="5-CCTV__(cost)11"/>
      <sheetName val="6-FFT__(cost)11"/>
      <sheetName val="7-_Service_Retrofit__(cost)11"/>
      <sheetName val="8-Service_PSA,O&amp;M__(cost)11"/>
      <sheetName val="9-_Service_L&amp;M__(cost)11"/>
      <sheetName val="non_fixed_DJC_11"/>
      <sheetName val="10-UPG_(cost)11"/>
      <sheetName val="11-ESG__(cost)11"/>
      <sheetName val="12-Products_(cost)11"/>
      <sheetName val="13-VAV__(cost)11"/>
      <sheetName val="14-REF_(cost)11"/>
      <sheetName val="15_-_Local_Chiller_(cost)11"/>
      <sheetName val="Selling-Local_Chiller11"/>
      <sheetName val="Material_Cost_JCS11"/>
      <sheetName val="Costing_USD_Chiller11"/>
      <sheetName val="Selling-USD_Chiller11"/>
      <sheetName val="PRICE_MATRIX_-JCIPL11"/>
      <sheetName val="COST_SUMMARY-_JCIPL11"/>
      <sheetName val="6_-FFT-JCIPL11"/>
      <sheetName val="7-Ser_Retro_-JCIPL11"/>
      <sheetName val="8-Ser_PSA,_O&amp;M_-JCIPL11"/>
      <sheetName val="9-Ser_L&amp;M_-JCIPL11"/>
      <sheetName val="10-UPG_JCIPL11"/>
      <sheetName val="11-ESG_JCIPL11"/>
      <sheetName val="12-Products_JCIPL11"/>
      <sheetName val="13-VAV_JCIPL11"/>
      <sheetName val="14-REF_JCMRL_11"/>
      <sheetName val="Proj__DJC-JCIPL11"/>
      <sheetName val="_L0_DDC_111"/>
      <sheetName val="L0_DDC-211"/>
      <sheetName val="L16_DDC-311"/>
      <sheetName val="L16_DDC-511"/>
      <sheetName val="L17_DDC-611"/>
      <sheetName val="L17_DDC-7_11"/>
      <sheetName val="L18_DDC-811"/>
      <sheetName val="2-AutoDialer_Sys11"/>
      <sheetName val="1-BAS1_(cost)11"/>
      <sheetName val="2-BAS2_(cost)11"/>
      <sheetName val="Deviations-Project_Risks11"/>
      <sheetName val="IO_Schedule11"/>
      <sheetName val="Debits_as_on_12_04_0811"/>
      <sheetName val="Direct_cost_shed_A-2_11"/>
      <sheetName val="Staff_Forecast_spread11"/>
      <sheetName val="PRRM_Dashboard16"/>
      <sheetName val="Index_15"/>
      <sheetName val="Email_Approval_Template15"/>
      <sheetName val="1_Executive_Summary15"/>
      <sheetName val="2_Risk_Assessment_Analysis15"/>
      <sheetName val="3_Pre-Approval15"/>
      <sheetName val="4_CIS15"/>
      <sheetName val="5_Change_Order15"/>
      <sheetName val="5_1__Re-book_De-book_order15"/>
      <sheetName val="6_Contract_Re-estimates15"/>
      <sheetName val="7a_BG_Approval_Form15"/>
      <sheetName val="7b_BG_Email_Approval_Template15"/>
      <sheetName val="8_LAD_Approval_Form15"/>
      <sheetName val="9_LOI_Checklist15"/>
      <sheetName val="10_RPS_Information_Form15"/>
      <sheetName val="11_Proj_Cashflow_15"/>
      <sheetName val="11_1_Cash-flow_Chart15"/>
      <sheetName val="Threshold_Calculator15"/>
      <sheetName val="Version_Control15"/>
      <sheetName val="Prebid_Review15"/>
      <sheetName val="DJC_Parameters15"/>
      <sheetName val="Selling_Summary15"/>
      <sheetName val="1-BAS_(cost)15"/>
      <sheetName val="Controller_Configuration15"/>
      <sheetName val="IO_Summary15"/>
      <sheetName val="2-FAS_(cost)15"/>
      <sheetName val="Cost_Summary15"/>
      <sheetName val="3-PA_(cost)15"/>
      <sheetName val="Approved_Make15"/>
      <sheetName val="Basis_of_offer15"/>
      <sheetName val="High_Level_Summary15"/>
      <sheetName val="4-ACS__(cost)15"/>
      <sheetName val="5-CCTV__(cost)15"/>
      <sheetName val="6-FFT__(cost)15"/>
      <sheetName val="7-_Service_Retrofit__(cost)15"/>
      <sheetName val="8-Service_PSA,O&amp;M__(cost)15"/>
      <sheetName val="9-_Service_L&amp;M__(cost)15"/>
      <sheetName val="non_fixed_DJC_15"/>
      <sheetName val="10-UPG_(cost)15"/>
      <sheetName val="11-ESG__(cost)15"/>
      <sheetName val="12-Products_(cost)15"/>
      <sheetName val="13-VAV__(cost)15"/>
      <sheetName val="14-REF_(cost)15"/>
      <sheetName val="15_-_Local_Chiller_(cost)15"/>
      <sheetName val="Selling-Local_Chiller15"/>
      <sheetName val="Material_Cost_JCS15"/>
      <sheetName val="Costing_USD_Chiller15"/>
      <sheetName val="Selling-USD_Chiller15"/>
      <sheetName val="PRICE_MATRIX_-JCIPL15"/>
      <sheetName val="COST_SUMMARY-_JCIPL15"/>
      <sheetName val="6_-FFT-JCIPL15"/>
      <sheetName val="7-Ser_Retro_-JCIPL15"/>
      <sheetName val="8-Ser_PSA,_O&amp;M_-JCIPL15"/>
      <sheetName val="9-Ser_L&amp;M_-JCIPL15"/>
      <sheetName val="10-UPG_JCIPL15"/>
      <sheetName val="11-ESG_JCIPL15"/>
      <sheetName val="12-Products_JCIPL15"/>
      <sheetName val="13-VAV_JCIPL15"/>
      <sheetName val="14-REF_JCMRL_15"/>
      <sheetName val="Proj__DJC-JCIPL15"/>
      <sheetName val="_L0_DDC_115"/>
      <sheetName val="L0_DDC-215"/>
      <sheetName val="L16_DDC-315"/>
      <sheetName val="L16_DDC-515"/>
      <sheetName val="L17_DDC-615"/>
      <sheetName val="L17_DDC-7_15"/>
      <sheetName val="L18_DDC-815"/>
      <sheetName val="2-AutoDialer_Sys15"/>
      <sheetName val="1-BAS1_(cost)15"/>
      <sheetName val="2-BAS2_(cost)15"/>
      <sheetName val="Deviations-Project_Risks15"/>
      <sheetName val="IO_Schedule15"/>
      <sheetName val="Debits_as_on_12_04_0815"/>
      <sheetName val="Direct_cost_shed_A-2_15"/>
      <sheetName val="Staff_Forecast_spread15"/>
      <sheetName val="PRRM_Dashboard17"/>
      <sheetName val="Index_16"/>
      <sheetName val="Email_Approval_Template16"/>
      <sheetName val="1_Executive_Summary16"/>
      <sheetName val="2_Risk_Assessment_Analysis16"/>
      <sheetName val="3_Pre-Approval16"/>
      <sheetName val="4_CIS16"/>
      <sheetName val="5_Change_Order16"/>
      <sheetName val="5_1__Re-book_De-book_order16"/>
      <sheetName val="6_Contract_Re-estimates16"/>
      <sheetName val="7a_BG_Approval_Form16"/>
      <sheetName val="7b_BG_Email_Approval_Template16"/>
      <sheetName val="8_LAD_Approval_Form16"/>
      <sheetName val="9_LOI_Checklist16"/>
      <sheetName val="10_RPS_Information_Form16"/>
      <sheetName val="11_Proj_Cashflow_16"/>
      <sheetName val="11_1_Cash-flow_Chart16"/>
      <sheetName val="Threshold_Calculator16"/>
      <sheetName val="Version_Control16"/>
      <sheetName val="Prebid_Review16"/>
      <sheetName val="DJC_Parameters16"/>
      <sheetName val="Selling_Summary16"/>
      <sheetName val="1-BAS_(cost)16"/>
      <sheetName val="Controller_Configuration16"/>
      <sheetName val="IO_Summary16"/>
      <sheetName val="2-FAS_(cost)16"/>
      <sheetName val="Cost_Summary16"/>
      <sheetName val="3-PA_(cost)16"/>
      <sheetName val="Approved_Make16"/>
      <sheetName val="Basis_of_offer16"/>
      <sheetName val="High_Level_Summary16"/>
      <sheetName val="4-ACS__(cost)16"/>
      <sheetName val="5-CCTV__(cost)16"/>
      <sheetName val="6-FFT__(cost)16"/>
      <sheetName val="7-_Service_Retrofit__(cost)16"/>
      <sheetName val="8-Service_PSA,O&amp;M__(cost)16"/>
      <sheetName val="9-_Service_L&amp;M__(cost)16"/>
      <sheetName val="non_fixed_DJC_16"/>
      <sheetName val="10-UPG_(cost)16"/>
      <sheetName val="11-ESG__(cost)16"/>
      <sheetName val="12-Products_(cost)16"/>
      <sheetName val="13-VAV__(cost)16"/>
      <sheetName val="14-REF_(cost)16"/>
      <sheetName val="15_-_Local_Chiller_(cost)16"/>
      <sheetName val="Selling-Local_Chiller16"/>
      <sheetName val="Material_Cost_JCS16"/>
      <sheetName val="Costing_USD_Chiller16"/>
      <sheetName val="Selling-USD_Chiller16"/>
      <sheetName val="PRICE_MATRIX_-JCIPL16"/>
      <sheetName val="COST_SUMMARY-_JCIPL16"/>
      <sheetName val="6_-FFT-JCIPL16"/>
      <sheetName val="7-Ser_Retro_-JCIPL16"/>
      <sheetName val="8-Ser_PSA,_O&amp;M_-JCIPL16"/>
      <sheetName val="9-Ser_L&amp;M_-JCIPL16"/>
      <sheetName val="10-UPG_JCIPL16"/>
      <sheetName val="11-ESG_JCIPL16"/>
      <sheetName val="12-Products_JCIPL16"/>
      <sheetName val="13-VAV_JCIPL16"/>
      <sheetName val="14-REF_JCMRL_16"/>
      <sheetName val="Proj__DJC-JCIPL16"/>
      <sheetName val="_L0_DDC_116"/>
      <sheetName val="L0_DDC-216"/>
      <sheetName val="L16_DDC-316"/>
      <sheetName val="L16_DDC-516"/>
      <sheetName val="L17_DDC-616"/>
      <sheetName val="L17_DDC-7_16"/>
      <sheetName val="L18_DDC-816"/>
      <sheetName val="2-AutoDialer_Sys16"/>
      <sheetName val="1-BAS1_(cost)16"/>
      <sheetName val="2-BAS2_(cost)16"/>
      <sheetName val="Deviations-Project_Risks16"/>
      <sheetName val="IO_Schedule16"/>
      <sheetName val="Debits_as_on_12_04_0816"/>
      <sheetName val="Direct_cost_shed_A-2_16"/>
      <sheetName val="Staff_Forecast_spread16"/>
      <sheetName val="PRRM_Dashboard19"/>
      <sheetName val="Debits_as_on_12_04_0817"/>
      <sheetName val="Index_17"/>
      <sheetName val="Email_Approval_Template17"/>
      <sheetName val="1_Executive_Summary17"/>
      <sheetName val="2_Risk_Assessment_Analysis17"/>
      <sheetName val="3_Pre-Approval17"/>
      <sheetName val="4_CIS17"/>
      <sheetName val="5_Change_Order17"/>
      <sheetName val="5_1__Re-book_De-book_order17"/>
      <sheetName val="6_Contract_Re-estimates17"/>
      <sheetName val="7a_BG_Approval_Form17"/>
      <sheetName val="7b_BG_Email_Approval_Template17"/>
      <sheetName val="8_LAD_Approval_Form17"/>
      <sheetName val="9_LOI_Checklist17"/>
      <sheetName val="10_RPS_Information_Form17"/>
      <sheetName val="11_Proj_Cashflow_17"/>
      <sheetName val="11_1_Cash-flow_Chart17"/>
      <sheetName val="Threshold_Calculator17"/>
      <sheetName val="Version_Control17"/>
      <sheetName val="Prebid_Review17"/>
      <sheetName val="DJC_Parameters17"/>
      <sheetName val="Selling_Summary17"/>
      <sheetName val="1-BAS_(cost)17"/>
      <sheetName val="Controller_Configuration17"/>
      <sheetName val="IO_Summary17"/>
      <sheetName val="2-FAS_(cost)17"/>
      <sheetName val="Cost_Summary17"/>
      <sheetName val="3-PA_(cost)17"/>
      <sheetName val="Approved_Make17"/>
      <sheetName val="Basis_of_offer17"/>
      <sheetName val="High_Level_Summary17"/>
      <sheetName val="4-ACS__(cost)17"/>
      <sheetName val="5-CCTV__(cost)17"/>
      <sheetName val="6-FFT__(cost)17"/>
      <sheetName val="7-_Service_Retrofit__(cost)17"/>
      <sheetName val="8-Service_PSA,O&amp;M__(cost)17"/>
      <sheetName val="9-_Service_L&amp;M__(cost)17"/>
      <sheetName val="non_fixed_DJC_17"/>
      <sheetName val="10-UPG_(cost)17"/>
      <sheetName val="11-ESG__(cost)17"/>
      <sheetName val="12-Products_(cost)17"/>
      <sheetName val="13-VAV__(cost)17"/>
      <sheetName val="14-REF_(cost)17"/>
      <sheetName val="15_-_Local_Chiller_(cost)17"/>
      <sheetName val="Selling-Local_Chiller17"/>
      <sheetName val="Material_Cost_JCS17"/>
      <sheetName val="Costing_USD_Chiller17"/>
      <sheetName val="Selling-USD_Chiller17"/>
      <sheetName val="PRICE_MATRIX_-JCIPL17"/>
      <sheetName val="COST_SUMMARY-_JCIPL17"/>
      <sheetName val="6_-FFT-JCIPL17"/>
      <sheetName val="7-Ser_Retro_-JCIPL17"/>
      <sheetName val="8-Ser_PSA,_O&amp;M_-JCIPL17"/>
      <sheetName val="9-Ser_L&amp;M_-JCIPL17"/>
      <sheetName val="10-UPG_JCIPL17"/>
      <sheetName val="11-ESG_JCIPL17"/>
      <sheetName val="12-Products_JCIPL17"/>
      <sheetName val="13-VAV_JCIPL17"/>
      <sheetName val="14-REF_JCMRL_17"/>
      <sheetName val="Proj__DJC-JCIPL17"/>
      <sheetName val="_L0_DDC_117"/>
      <sheetName val="L0_DDC-217"/>
      <sheetName val="L16_DDC-317"/>
      <sheetName val="L16_DDC-517"/>
      <sheetName val="L17_DDC-617"/>
      <sheetName val="L17_DDC-7_17"/>
      <sheetName val="L18_DDC-817"/>
      <sheetName val="2-AutoDialer_Sys17"/>
      <sheetName val="1-BAS1_(cost)17"/>
      <sheetName val="2-BAS2_(cost)17"/>
      <sheetName val="Deviations-Project_Risks17"/>
      <sheetName val="IO_Schedule17"/>
      <sheetName val="Direct_cost_shed_A-2_17"/>
      <sheetName val="Staff_Forecast_spread17"/>
      <sheetName val="PRRM_Dashboard20"/>
      <sheetName val="Debits_as_on_12_04_0818"/>
      <sheetName val="Index_18"/>
      <sheetName val="Email_Approval_Template18"/>
      <sheetName val="1_Executive_Summary18"/>
      <sheetName val="2_Risk_Assessment_Analysis18"/>
      <sheetName val="3_Pre-Approval18"/>
      <sheetName val="4_CIS18"/>
      <sheetName val="5_Change_Order18"/>
      <sheetName val="5_1__Re-book_De-book_order18"/>
      <sheetName val="6_Contract_Re-estimates18"/>
      <sheetName val="7a_BG_Approval_Form18"/>
      <sheetName val="7b_BG_Email_Approval_Template18"/>
      <sheetName val="8_LAD_Approval_Form18"/>
      <sheetName val="9_LOI_Checklist18"/>
      <sheetName val="10_RPS_Information_Form18"/>
      <sheetName val="11_Proj_Cashflow_18"/>
      <sheetName val="11_1_Cash-flow_Chart18"/>
      <sheetName val="Threshold_Calculator18"/>
      <sheetName val="Version_Control18"/>
      <sheetName val="Prebid_Review18"/>
      <sheetName val="DJC_Parameters18"/>
      <sheetName val="Selling_Summary18"/>
      <sheetName val="1-BAS_(cost)18"/>
      <sheetName val="Controller_Configuration18"/>
      <sheetName val="IO_Summary18"/>
      <sheetName val="2-FAS_(cost)18"/>
      <sheetName val="Cost_Summary18"/>
      <sheetName val="3-PA_(cost)18"/>
      <sheetName val="Approved_Make18"/>
      <sheetName val="Basis_of_offer18"/>
      <sheetName val="High_Level_Summary18"/>
      <sheetName val="4-ACS__(cost)18"/>
      <sheetName val="5-CCTV__(cost)18"/>
      <sheetName val="6-FFT__(cost)18"/>
      <sheetName val="7-_Service_Retrofit__(cost)18"/>
      <sheetName val="8-Service_PSA,O&amp;M__(cost)18"/>
      <sheetName val="9-_Service_L&amp;M__(cost)18"/>
      <sheetName val="non_fixed_DJC_18"/>
      <sheetName val="10-UPG_(cost)18"/>
      <sheetName val="11-ESG__(cost)18"/>
      <sheetName val="12-Products_(cost)18"/>
      <sheetName val="13-VAV__(cost)18"/>
      <sheetName val="14-REF_(cost)18"/>
      <sheetName val="15_-_Local_Chiller_(cost)18"/>
      <sheetName val="Selling-Local_Chiller18"/>
      <sheetName val="Material_Cost_JCS18"/>
      <sheetName val="Costing_USD_Chiller18"/>
      <sheetName val="Selling-USD_Chiller18"/>
      <sheetName val="PRICE_MATRIX_-JCIPL18"/>
      <sheetName val="COST_SUMMARY-_JCIPL18"/>
      <sheetName val="6_-FFT-JCIPL18"/>
      <sheetName val="7-Ser_Retro_-JCIPL18"/>
      <sheetName val="8-Ser_PSA,_O&amp;M_-JCIPL18"/>
      <sheetName val="9-Ser_L&amp;M_-JCIPL18"/>
      <sheetName val="10-UPG_JCIPL18"/>
      <sheetName val="11-ESG_JCIPL18"/>
      <sheetName val="12-Products_JCIPL18"/>
      <sheetName val="13-VAV_JCIPL18"/>
      <sheetName val="14-REF_JCMRL_18"/>
      <sheetName val="Proj__DJC-JCIPL18"/>
      <sheetName val="_L0_DDC_118"/>
      <sheetName val="L0_DDC-218"/>
      <sheetName val="L16_DDC-318"/>
      <sheetName val="L16_DDC-518"/>
      <sheetName val="L17_DDC-618"/>
      <sheetName val="L17_DDC-7_18"/>
      <sheetName val="L18_DDC-818"/>
      <sheetName val="2-AutoDialer_Sys18"/>
      <sheetName val="1-BAS1_(cost)18"/>
      <sheetName val="2-BAS2_(cost)18"/>
      <sheetName val="Deviations-Project_Risks18"/>
      <sheetName val="IO_Schedule18"/>
      <sheetName val="Direct_cost_shed_A-2_18"/>
      <sheetName val="Staff_Forecast_spread18"/>
      <sheetName val="PRRM_Dashboard21"/>
      <sheetName val="Debits_as_on_12_04_0819"/>
      <sheetName val="Index_19"/>
      <sheetName val="Email_Approval_Template19"/>
      <sheetName val="1_Executive_Summary19"/>
      <sheetName val="2_Risk_Assessment_Analysis19"/>
      <sheetName val="3_Pre-Approval19"/>
      <sheetName val="4_CIS19"/>
      <sheetName val="5_Change_Order19"/>
      <sheetName val="5_1__Re-book_De-book_order19"/>
      <sheetName val="6_Contract_Re-estimates19"/>
      <sheetName val="7a_BG_Approval_Form19"/>
      <sheetName val="7b_BG_Email_Approval_Template19"/>
      <sheetName val="8_LAD_Approval_Form19"/>
      <sheetName val="9_LOI_Checklist19"/>
      <sheetName val="10_RPS_Information_Form19"/>
      <sheetName val="11_Proj_Cashflow_19"/>
      <sheetName val="11_1_Cash-flow_Chart19"/>
      <sheetName val="Threshold_Calculator19"/>
      <sheetName val="Version_Control19"/>
      <sheetName val="Prebid_Review19"/>
      <sheetName val="DJC_Parameters19"/>
      <sheetName val="Selling_Summary19"/>
      <sheetName val="1-BAS_(cost)19"/>
      <sheetName val="Controller_Configuration19"/>
      <sheetName val="IO_Summary19"/>
      <sheetName val="2-FAS_(cost)19"/>
      <sheetName val="Cost_Summary19"/>
      <sheetName val="3-PA_(cost)19"/>
      <sheetName val="Approved_Make19"/>
      <sheetName val="Basis_of_offer19"/>
      <sheetName val="High_Level_Summary19"/>
      <sheetName val="4-ACS__(cost)19"/>
      <sheetName val="5-CCTV__(cost)19"/>
      <sheetName val="6-FFT__(cost)19"/>
      <sheetName val="7-_Service_Retrofit__(cost)19"/>
      <sheetName val="8-Service_PSA,O&amp;M__(cost)19"/>
      <sheetName val="9-_Service_L&amp;M__(cost)19"/>
      <sheetName val="non_fixed_DJC_19"/>
      <sheetName val="10-UPG_(cost)19"/>
      <sheetName val="11-ESG__(cost)19"/>
      <sheetName val="12-Products_(cost)19"/>
      <sheetName val="13-VAV__(cost)19"/>
      <sheetName val="14-REF_(cost)19"/>
      <sheetName val="15_-_Local_Chiller_(cost)19"/>
      <sheetName val="Selling-Local_Chiller19"/>
      <sheetName val="Material_Cost_JCS19"/>
      <sheetName val="Costing_USD_Chiller19"/>
      <sheetName val="Selling-USD_Chiller19"/>
      <sheetName val="PRICE_MATRIX_-JCIPL19"/>
      <sheetName val="COST_SUMMARY-_JCIPL19"/>
      <sheetName val="6_-FFT-JCIPL19"/>
      <sheetName val="7-Ser_Retro_-JCIPL19"/>
      <sheetName val="8-Ser_PSA,_O&amp;M_-JCIPL19"/>
      <sheetName val="9-Ser_L&amp;M_-JCIPL19"/>
      <sheetName val="10-UPG_JCIPL19"/>
      <sheetName val="11-ESG_JCIPL19"/>
      <sheetName val="12-Products_JCIPL19"/>
      <sheetName val="13-VAV_JCIPL19"/>
      <sheetName val="14-REF_JCMRL_19"/>
      <sheetName val="Proj__DJC-JCIPL19"/>
      <sheetName val="_L0_DDC_119"/>
      <sheetName val="L0_DDC-219"/>
      <sheetName val="L16_DDC-319"/>
      <sheetName val="L16_DDC-519"/>
      <sheetName val="L17_DDC-619"/>
      <sheetName val="L17_DDC-7_19"/>
      <sheetName val="L18_DDC-819"/>
      <sheetName val="2-AutoDialer_Sys19"/>
      <sheetName val="1-BAS1_(cost)19"/>
      <sheetName val="2-BAS2_(cost)19"/>
      <sheetName val="Deviations-Project_Risks19"/>
      <sheetName val="IO_Schedule19"/>
      <sheetName val="Direct_cost_shed_A-2_19"/>
      <sheetName val="Staff_Forecast_spread19"/>
      <sheetName val="PRRM_Dashboard22"/>
      <sheetName val="Index_20"/>
      <sheetName val="Email_Approval_Template20"/>
      <sheetName val="1_Executive_Summary20"/>
      <sheetName val="2_Risk_Assessment_Analysis20"/>
      <sheetName val="3_Pre-Approval20"/>
      <sheetName val="4_CIS20"/>
      <sheetName val="5_Change_Order20"/>
      <sheetName val="5_1__Re-book_De-book_order20"/>
      <sheetName val="6_Contract_Re-estimates20"/>
      <sheetName val="7a_BG_Approval_Form20"/>
      <sheetName val="7b_BG_Email_Approval_Template20"/>
      <sheetName val="8_LAD_Approval_Form20"/>
      <sheetName val="9_LOI_Checklist20"/>
      <sheetName val="10_RPS_Information_Form20"/>
      <sheetName val="11_Proj_Cashflow_20"/>
      <sheetName val="11_1_Cash-flow_Chart20"/>
      <sheetName val="Threshold_Calculator20"/>
      <sheetName val="Version_Control20"/>
      <sheetName val="Prebid_Review20"/>
      <sheetName val="DJC_Parameters20"/>
      <sheetName val="Selling_Summary20"/>
      <sheetName val="1-BAS_(cost)20"/>
      <sheetName val="Controller_Configuration20"/>
      <sheetName val="IO_Summary20"/>
      <sheetName val="2-FAS_(cost)20"/>
      <sheetName val="Cost_Summary20"/>
      <sheetName val="3-PA_(cost)20"/>
      <sheetName val="Approved_Make20"/>
      <sheetName val="Basis_of_offer20"/>
      <sheetName val="High_Level_Summary20"/>
      <sheetName val="4-ACS__(cost)20"/>
      <sheetName val="5-CCTV__(cost)20"/>
      <sheetName val="6-FFT__(cost)20"/>
      <sheetName val="7-_Service_Retrofit__(cost)20"/>
      <sheetName val="8-Service_PSA,O&amp;M__(cost)20"/>
      <sheetName val="9-_Service_L&amp;M__(cost)20"/>
      <sheetName val="non_fixed_DJC_20"/>
      <sheetName val="10-UPG_(cost)20"/>
      <sheetName val="11-ESG__(cost)20"/>
      <sheetName val="12-Products_(cost)20"/>
      <sheetName val="13-VAV__(cost)20"/>
      <sheetName val="14-REF_(cost)20"/>
      <sheetName val="15_-_Local_Chiller_(cost)20"/>
      <sheetName val="Selling-Local_Chiller20"/>
      <sheetName val="Material_Cost_JCS20"/>
      <sheetName val="Costing_USD_Chiller20"/>
      <sheetName val="Selling-USD_Chiller20"/>
      <sheetName val="PRICE_MATRIX_-JCIPL20"/>
      <sheetName val="COST_SUMMARY-_JCIPL20"/>
      <sheetName val="6_-FFT-JCIPL20"/>
      <sheetName val="7-Ser_Retro_-JCIPL20"/>
      <sheetName val="8-Ser_PSA,_O&amp;M_-JCIPL20"/>
      <sheetName val="9-Ser_L&amp;M_-JCIPL20"/>
      <sheetName val="10-UPG_JCIPL20"/>
      <sheetName val="11-ESG_JCIPL20"/>
      <sheetName val="12-Products_JCIPL20"/>
      <sheetName val="13-VAV_JCIPL20"/>
      <sheetName val="14-REF_JCMRL_20"/>
      <sheetName val="Proj__DJC-JCIPL20"/>
      <sheetName val="_L0_DDC_120"/>
      <sheetName val="L0_DDC-220"/>
      <sheetName val="L16_DDC-320"/>
      <sheetName val="L16_DDC-520"/>
      <sheetName val="L17_DDC-620"/>
      <sheetName val="L17_DDC-7_20"/>
      <sheetName val="L18_DDC-820"/>
      <sheetName val="2-AutoDialer_Sys20"/>
      <sheetName val="1-BAS1_(cost)20"/>
      <sheetName val="2-BAS2_(cost)20"/>
      <sheetName val="Deviations-Project_Risks20"/>
      <sheetName val="IO_Schedule20"/>
      <sheetName val="Debits_as_on_12_04_0820"/>
      <sheetName val="Direct_cost_shed_A-2_20"/>
      <sheetName val="Staff_Forecast_spread20"/>
      <sheetName val="LT_Motor_catalog5"/>
      <sheetName val="Cable_cat5"/>
      <sheetName val="PRRM_Dashboard23"/>
      <sheetName val="Index_21"/>
      <sheetName val="Email_Approval_Template21"/>
      <sheetName val="1_Executive_Summary21"/>
      <sheetName val="2_Risk_Assessment_Analysis21"/>
      <sheetName val="3_Pre-Approval21"/>
      <sheetName val="4_CIS21"/>
      <sheetName val="5_Change_Order21"/>
      <sheetName val="5_1__Re-book_De-book_order21"/>
      <sheetName val="6_Contract_Re-estimates21"/>
      <sheetName val="7a_BG_Approval_Form21"/>
      <sheetName val="7b_BG_Email_Approval_Template21"/>
      <sheetName val="8_LAD_Approval_Form21"/>
      <sheetName val="9_LOI_Checklist21"/>
      <sheetName val="10_RPS_Information_Form21"/>
      <sheetName val="11_Proj_Cashflow_21"/>
      <sheetName val="11_1_Cash-flow_Chart21"/>
      <sheetName val="Threshold_Calculator21"/>
      <sheetName val="Version_Control21"/>
      <sheetName val="Prebid_Review21"/>
      <sheetName val="DJC_Parameters21"/>
      <sheetName val="Selling_Summary21"/>
      <sheetName val="1-BAS_(cost)21"/>
      <sheetName val="Controller_Configuration21"/>
      <sheetName val="IO_Summary21"/>
      <sheetName val="2-FAS_(cost)21"/>
      <sheetName val="Cost_Summary21"/>
      <sheetName val="3-PA_(cost)21"/>
      <sheetName val="Approved_Make21"/>
      <sheetName val="Basis_of_offer21"/>
      <sheetName val="High_Level_Summary21"/>
      <sheetName val="4-ACS__(cost)21"/>
      <sheetName val="5-CCTV__(cost)21"/>
      <sheetName val="6-FFT__(cost)21"/>
      <sheetName val="7-_Service_Retrofit__(cost)21"/>
      <sheetName val="8-Service_PSA,O&amp;M__(cost)21"/>
      <sheetName val="9-_Service_L&amp;M__(cost)21"/>
      <sheetName val="non_fixed_DJC_21"/>
      <sheetName val="10-UPG_(cost)21"/>
      <sheetName val="11-ESG__(cost)21"/>
      <sheetName val="12-Products_(cost)21"/>
      <sheetName val="13-VAV__(cost)21"/>
      <sheetName val="14-REF_(cost)21"/>
      <sheetName val="15_-_Local_Chiller_(cost)21"/>
      <sheetName val="Selling-Local_Chiller21"/>
      <sheetName val="Material_Cost_JCS21"/>
      <sheetName val="Costing_USD_Chiller21"/>
      <sheetName val="Selling-USD_Chiller21"/>
      <sheetName val="PRICE_MATRIX_-JCIPL21"/>
      <sheetName val="COST_SUMMARY-_JCIPL21"/>
      <sheetName val="6_-FFT-JCIPL21"/>
      <sheetName val="7-Ser_Retro_-JCIPL21"/>
      <sheetName val="8-Ser_PSA,_O&amp;M_-JCIPL21"/>
      <sheetName val="9-Ser_L&amp;M_-JCIPL21"/>
      <sheetName val="10-UPG_JCIPL21"/>
      <sheetName val="11-ESG_JCIPL21"/>
      <sheetName val="12-Products_JCIPL21"/>
      <sheetName val="13-VAV_JCIPL21"/>
      <sheetName val="14-REF_JCMRL_21"/>
      <sheetName val="Proj__DJC-JCIPL21"/>
      <sheetName val="_L0_DDC_121"/>
      <sheetName val="L0_DDC-221"/>
      <sheetName val="L16_DDC-321"/>
      <sheetName val="L16_DDC-521"/>
      <sheetName val="L17_DDC-621"/>
      <sheetName val="L17_DDC-7_21"/>
      <sheetName val="L18_DDC-821"/>
      <sheetName val="2-AutoDialer_Sys21"/>
      <sheetName val="1-BAS1_(cost)21"/>
      <sheetName val="2-BAS2_(cost)21"/>
      <sheetName val="Deviations-Project_Risks21"/>
      <sheetName val="IO_Schedule21"/>
      <sheetName val="Debits_as_on_12_04_0821"/>
      <sheetName val="Direct_cost_shed_A-2_21"/>
      <sheetName val="Staff_Forecast_spread21"/>
      <sheetName val="LT_Motor_catalog6"/>
      <sheetName val="Cable_cat6"/>
      <sheetName val="Metso_-_Forth_&amp;_Slurry_11_02_38"/>
      <sheetName val="Fee_Rate_Summary28"/>
      <sheetName val="PRRM_Dashboard26"/>
      <sheetName val="d-safe_specs28"/>
      <sheetName val="Rein-Final_(Ph_1+Ph2)28"/>
      <sheetName val="class_&amp;_category28"/>
      <sheetName val="STAFFSCHED_28"/>
      <sheetName val="Site_wise_NADs28"/>
      <sheetName val="Stress_Calculation28"/>
      <sheetName val="Quote_Sheet28"/>
      <sheetName val="Index_24"/>
      <sheetName val="Email_Approval_Template24"/>
      <sheetName val="1_Executive_Summary24"/>
      <sheetName val="2_Risk_Assessment_Analysis24"/>
      <sheetName val="3_Pre-Approval24"/>
      <sheetName val="4_CIS24"/>
      <sheetName val="5_Change_Order24"/>
      <sheetName val="5_1__Re-book_De-book_order24"/>
      <sheetName val="6_Contract_Re-estimates24"/>
      <sheetName val="7a_BG_Approval_Form24"/>
      <sheetName val="7b_BG_Email_Approval_Template24"/>
      <sheetName val="8_LAD_Approval_Form24"/>
      <sheetName val="9_LOI_Checklist24"/>
      <sheetName val="10_RPS_Information_Form24"/>
      <sheetName val="11_Proj_Cashflow_24"/>
      <sheetName val="11_1_Cash-flow_Chart24"/>
      <sheetName val="Threshold_Calculator24"/>
      <sheetName val="Version_Control24"/>
      <sheetName val="Prebid_Review24"/>
      <sheetName val="DJC_Parameters24"/>
      <sheetName val="Selling_Summary24"/>
      <sheetName val="1-BAS_(cost)24"/>
      <sheetName val="Controller_Configuration24"/>
      <sheetName val="IO_Summary24"/>
      <sheetName val="2-FAS_(cost)24"/>
      <sheetName val="Cost_Summary24"/>
      <sheetName val="3-PA_(cost)24"/>
      <sheetName val="Approved_Make24"/>
      <sheetName val="Basis_of_offer24"/>
      <sheetName val="High_Level_Summary24"/>
      <sheetName val="4-ACS__(cost)24"/>
      <sheetName val="5-CCTV__(cost)24"/>
      <sheetName val="6-FFT__(cost)24"/>
      <sheetName val="7-_Service_Retrofit__(cost)24"/>
      <sheetName val="8-Service_PSA,O&amp;M__(cost)24"/>
      <sheetName val="9-_Service_L&amp;M__(cost)24"/>
      <sheetName val="non_fixed_DJC_24"/>
      <sheetName val="10-UPG_(cost)24"/>
      <sheetName val="11-ESG__(cost)24"/>
      <sheetName val="12-Products_(cost)24"/>
      <sheetName val="13-VAV__(cost)24"/>
      <sheetName val="14-REF_(cost)24"/>
      <sheetName val="15_-_Local_Chiller_(cost)24"/>
      <sheetName val="Selling-Local_Chiller24"/>
      <sheetName val="Material_Cost_JCS24"/>
      <sheetName val="Costing_USD_Chiller24"/>
      <sheetName val="Selling-USD_Chiller24"/>
      <sheetName val="PRICE_MATRIX_-JCIPL24"/>
      <sheetName val="COST_SUMMARY-_JCIPL24"/>
      <sheetName val="6_-FFT-JCIPL24"/>
      <sheetName val="7-Ser_Retro_-JCIPL24"/>
      <sheetName val="8-Ser_PSA,_O&amp;M_-JCIPL24"/>
      <sheetName val="9-Ser_L&amp;M_-JCIPL24"/>
      <sheetName val="10-UPG_JCIPL24"/>
      <sheetName val="11-ESG_JCIPL24"/>
      <sheetName val="12-Products_JCIPL24"/>
      <sheetName val="13-VAV_JCIPL24"/>
      <sheetName val="14-REF_JCMRL_24"/>
      <sheetName val="Proj__DJC-JCIPL24"/>
      <sheetName val="_L0_DDC_124"/>
      <sheetName val="L0_DDC-224"/>
      <sheetName val="L16_DDC-324"/>
      <sheetName val="L16_DDC-524"/>
      <sheetName val="L17_DDC-624"/>
      <sheetName val="L17_DDC-7_24"/>
      <sheetName val="L18_DDC-824"/>
      <sheetName val="2-AutoDialer_Sys24"/>
      <sheetName val="1-BAS1_(cost)24"/>
      <sheetName val="2-BAS2_(cost)24"/>
      <sheetName val="Deviations-Project_Risks24"/>
      <sheetName val="IO_Schedule24"/>
      <sheetName val="Debits_as_on_12_04_0824"/>
      <sheetName val="Direct_cost_shed_A-2_24"/>
      <sheetName val="Staff_Forecast_spread24"/>
      <sheetName val="LT_Motor_catalog9"/>
      <sheetName val="Cable_cat9"/>
      <sheetName val="PRRM_Dashboard25"/>
      <sheetName val="Index_23"/>
      <sheetName val="Email_Approval_Template23"/>
      <sheetName val="1_Executive_Summary23"/>
      <sheetName val="2_Risk_Assessment_Analysis23"/>
      <sheetName val="3_Pre-Approval23"/>
      <sheetName val="4_CIS23"/>
      <sheetName val="5_Change_Order23"/>
      <sheetName val="5_1__Re-book_De-book_order23"/>
      <sheetName val="6_Contract_Re-estimates23"/>
      <sheetName val="7a_BG_Approval_Form23"/>
      <sheetName val="7b_BG_Email_Approval_Template23"/>
      <sheetName val="8_LAD_Approval_Form23"/>
      <sheetName val="9_LOI_Checklist23"/>
      <sheetName val="10_RPS_Information_Form23"/>
      <sheetName val="11_Proj_Cashflow_23"/>
      <sheetName val="11_1_Cash-flow_Chart23"/>
      <sheetName val="Threshold_Calculator23"/>
      <sheetName val="Version_Control23"/>
      <sheetName val="Prebid_Review23"/>
      <sheetName val="DJC_Parameters23"/>
      <sheetName val="Selling_Summary23"/>
      <sheetName val="1-BAS_(cost)23"/>
      <sheetName val="Controller_Configuration23"/>
      <sheetName val="IO_Summary23"/>
      <sheetName val="2-FAS_(cost)23"/>
      <sheetName val="Cost_Summary23"/>
      <sheetName val="3-PA_(cost)23"/>
      <sheetName val="Approved_Make23"/>
      <sheetName val="Basis_of_offer23"/>
      <sheetName val="High_Level_Summary23"/>
      <sheetName val="4-ACS__(cost)23"/>
      <sheetName val="5-CCTV__(cost)23"/>
      <sheetName val="6-FFT__(cost)23"/>
      <sheetName val="7-_Service_Retrofit__(cost)23"/>
      <sheetName val="8-Service_PSA,O&amp;M__(cost)23"/>
      <sheetName val="9-_Service_L&amp;M__(cost)23"/>
      <sheetName val="non_fixed_DJC_23"/>
      <sheetName val="10-UPG_(cost)23"/>
      <sheetName val="11-ESG__(cost)23"/>
      <sheetName val="12-Products_(cost)23"/>
      <sheetName val="13-VAV__(cost)23"/>
      <sheetName val="14-REF_(cost)23"/>
      <sheetName val="15_-_Local_Chiller_(cost)23"/>
      <sheetName val="Selling-Local_Chiller23"/>
      <sheetName val="Material_Cost_JCS23"/>
      <sheetName val="Costing_USD_Chiller23"/>
      <sheetName val="Selling-USD_Chiller23"/>
      <sheetName val="PRICE_MATRIX_-JCIPL23"/>
      <sheetName val="COST_SUMMARY-_JCIPL23"/>
      <sheetName val="6_-FFT-JCIPL23"/>
      <sheetName val="7-Ser_Retro_-JCIPL23"/>
      <sheetName val="8-Ser_PSA,_O&amp;M_-JCIPL23"/>
      <sheetName val="9-Ser_L&amp;M_-JCIPL23"/>
      <sheetName val="10-UPG_JCIPL23"/>
      <sheetName val="11-ESG_JCIPL23"/>
      <sheetName val="12-Products_JCIPL23"/>
      <sheetName val="13-VAV_JCIPL23"/>
      <sheetName val="14-REF_JCMRL_23"/>
      <sheetName val="Proj__DJC-JCIPL23"/>
      <sheetName val="_L0_DDC_123"/>
      <sheetName val="L0_DDC-223"/>
      <sheetName val="L16_DDC-323"/>
      <sheetName val="L16_DDC-523"/>
      <sheetName val="L17_DDC-623"/>
      <sheetName val="L17_DDC-7_23"/>
      <sheetName val="L18_DDC-823"/>
      <sheetName val="2-AutoDialer_Sys23"/>
      <sheetName val="1-BAS1_(cost)23"/>
      <sheetName val="2-BAS2_(cost)23"/>
      <sheetName val="Deviations-Project_Risks23"/>
      <sheetName val="IO_Schedule23"/>
      <sheetName val="Debits_as_on_12_04_0823"/>
      <sheetName val="Direct_cost_shed_A-2_23"/>
      <sheetName val="Staff_Forecast_spread23"/>
      <sheetName val="LT_Motor_catalog8"/>
      <sheetName val="Cable_cat8"/>
      <sheetName val="PRRM_Dashboard24"/>
      <sheetName val="Index_22"/>
      <sheetName val="Email_Approval_Template22"/>
      <sheetName val="1_Executive_Summary22"/>
      <sheetName val="2_Risk_Assessment_Analysis22"/>
      <sheetName val="3_Pre-Approval22"/>
      <sheetName val="4_CIS22"/>
      <sheetName val="5_Change_Order22"/>
      <sheetName val="5_1__Re-book_De-book_order22"/>
      <sheetName val="6_Contract_Re-estimates22"/>
      <sheetName val="7a_BG_Approval_Form22"/>
      <sheetName val="7b_BG_Email_Approval_Template22"/>
      <sheetName val="8_LAD_Approval_Form22"/>
      <sheetName val="9_LOI_Checklist22"/>
      <sheetName val="10_RPS_Information_Form22"/>
      <sheetName val="11_Proj_Cashflow_22"/>
      <sheetName val="11_1_Cash-flow_Chart22"/>
      <sheetName val="Threshold_Calculator22"/>
      <sheetName val="Version_Control22"/>
      <sheetName val="Prebid_Review22"/>
      <sheetName val="DJC_Parameters22"/>
      <sheetName val="Selling_Summary22"/>
      <sheetName val="1-BAS_(cost)22"/>
      <sheetName val="Controller_Configuration22"/>
      <sheetName val="IO_Summary22"/>
      <sheetName val="2-FAS_(cost)22"/>
      <sheetName val="Cost_Summary22"/>
      <sheetName val="3-PA_(cost)22"/>
      <sheetName val="Approved_Make22"/>
      <sheetName val="Basis_of_offer22"/>
      <sheetName val="High_Level_Summary22"/>
      <sheetName val="4-ACS__(cost)22"/>
      <sheetName val="5-CCTV__(cost)22"/>
      <sheetName val="6-FFT__(cost)22"/>
      <sheetName val="7-_Service_Retrofit__(cost)22"/>
      <sheetName val="8-Service_PSA,O&amp;M__(cost)22"/>
      <sheetName val="9-_Service_L&amp;M__(cost)22"/>
      <sheetName val="non_fixed_DJC_22"/>
      <sheetName val="10-UPG_(cost)22"/>
      <sheetName val="11-ESG__(cost)22"/>
      <sheetName val="12-Products_(cost)22"/>
      <sheetName val="13-VAV__(cost)22"/>
      <sheetName val="14-REF_(cost)22"/>
      <sheetName val="15_-_Local_Chiller_(cost)22"/>
      <sheetName val="Selling-Local_Chiller22"/>
      <sheetName val="Material_Cost_JCS22"/>
      <sheetName val="Costing_USD_Chiller22"/>
      <sheetName val="Selling-USD_Chiller22"/>
      <sheetName val="PRICE_MATRIX_-JCIPL22"/>
      <sheetName val="COST_SUMMARY-_JCIPL22"/>
      <sheetName val="6_-FFT-JCIPL22"/>
      <sheetName val="7-Ser_Retro_-JCIPL22"/>
      <sheetName val="8-Ser_PSA,_O&amp;M_-JCIPL22"/>
      <sheetName val="9-Ser_L&amp;M_-JCIPL22"/>
      <sheetName val="10-UPG_JCIPL22"/>
      <sheetName val="11-ESG_JCIPL22"/>
      <sheetName val="12-Products_JCIPL22"/>
      <sheetName val="13-VAV_JCIPL22"/>
      <sheetName val="14-REF_JCMRL_22"/>
      <sheetName val="Proj__DJC-JCIPL22"/>
      <sheetName val="_L0_DDC_122"/>
      <sheetName val="L0_DDC-222"/>
      <sheetName val="L16_DDC-322"/>
      <sheetName val="L16_DDC-522"/>
      <sheetName val="L17_DDC-622"/>
      <sheetName val="L17_DDC-7_22"/>
      <sheetName val="L18_DDC-822"/>
      <sheetName val="2-AutoDialer_Sys22"/>
      <sheetName val="1-BAS1_(cost)22"/>
      <sheetName val="2-BAS2_(cost)22"/>
      <sheetName val="Deviations-Project_Risks22"/>
      <sheetName val="IO_Schedule22"/>
      <sheetName val="Debits_as_on_12_04_0822"/>
      <sheetName val="Direct_cost_shed_A-2_22"/>
      <sheetName val="Staff_Forecast_spread22"/>
      <sheetName val="LT_Motor_catalog7"/>
      <sheetName val="Cable_cat7"/>
      <sheetName val="SPT_vs_PHI31"/>
      <sheetName val="glass_project_concrete31"/>
      <sheetName val="glass_project_reift31"/>
      <sheetName val="glass_project_indices31"/>
      <sheetName val="SBC-BH_1930"/>
      <sheetName val="Rate_Analysis30"/>
      <sheetName val="BH_12-11-10-1330"/>
      <sheetName val="BH_12-11-10-930"/>
      <sheetName val="BH_36-15-3730"/>
      <sheetName val="BH_16-35-25-1730"/>
      <sheetName val="BH_35-25-1730"/>
      <sheetName val="Sheet1_(2)30"/>
      <sheetName val="Summary_050630"/>
      <sheetName val="Summary_0607-_31_MAR30"/>
      <sheetName val="Civil_Boq29"/>
      <sheetName val="Pile_cap29"/>
      <sheetName val="V_O_4_-_PCC_Qty29"/>
      <sheetName val="TBAL9697_-group_wise__sdpl29"/>
      <sheetName val="Abstract_Sheet29"/>
      <sheetName val="Legal_Risk_Analysis29"/>
      <sheetName val="PRECAST_lightconc-II29"/>
      <sheetName val="d-safe_DELUXE29"/>
      <sheetName val="Mix_Design29"/>
      <sheetName val="Form_630"/>
      <sheetName val="PointNo_529"/>
      <sheetName val="RCC,Ret__Wall29"/>
      <sheetName val="E_&amp;_R29"/>
      <sheetName val="Break_up_Sheet29"/>
      <sheetName val="beam-reinft-IIInd_floor29"/>
      <sheetName val="Fill_this_out_first___29"/>
      <sheetName val="REVISED4A_PROG_PERF-SITE_129"/>
      <sheetName val="BOQ_Direct_selling_cost29"/>
      <sheetName val="Load_Details-220kV29"/>
      <sheetName val="BOQ_(2)29"/>
      <sheetName val="CABLE_DATA29"/>
      <sheetName val="final_abstract29"/>
      <sheetName val="Staff_Acco_29"/>
      <sheetName val="Pipe_Supports29"/>
      <sheetName val="SANJAY_PAL29"/>
      <sheetName val="P_A_SELVAM29"/>
      <sheetName val="ANSARI_29"/>
      <sheetName val="abdesh_pal29"/>
      <sheetName val="sujay_bagchi29"/>
      <sheetName val="S_K_SINHA_BASU29"/>
      <sheetName val="KRISHNA_PRASAD29"/>
      <sheetName val="BARATH_&amp;_CO29"/>
      <sheetName val="L_B_YADAV29"/>
      <sheetName val="DEEPAK_KUMAR29"/>
      <sheetName val="MUKLAL_YADAV29"/>
      <sheetName val="MADHU_SUDHAN29"/>
      <sheetName val="SAUD_ALAM_29"/>
      <sheetName val="RAMESH_BABU29"/>
      <sheetName val="SAILEN_SARKAR29"/>
      <sheetName val="SANJAY_JENA129"/>
      <sheetName val="upendra_saw_29"/>
      <sheetName val="ALLOK_KUMAR_29"/>
      <sheetName val="except_wiring29"/>
      <sheetName val="Rev_S1_Abstract29"/>
      <sheetName val="Quantity_Abstract29"/>
      <sheetName val="M-Book_for_Conc29"/>
      <sheetName val="M-Book_for_FW29"/>
      <sheetName val="INPUT_SHEET29"/>
      <sheetName val="Project_Budget_Worksheet29"/>
      <sheetName val="BOQ_-II_ph_229"/>
      <sheetName val="Metso_-_Forth_&amp;_Slurry_11_02_39"/>
      <sheetName val="Fee_Rate_Summary29"/>
      <sheetName val="PRRM_Dashboard27"/>
      <sheetName val="d-safe_specs29"/>
      <sheetName val="Rein-Final_(Ph_1+Ph2)29"/>
      <sheetName val="class_&amp;_category29"/>
      <sheetName val="STAFFSCHED_29"/>
      <sheetName val="Site_wise_NADs29"/>
      <sheetName val="Stress_Calculation29"/>
      <sheetName val="Quote_Sheet29"/>
      <sheetName val="Index_25"/>
      <sheetName val="Email_Approval_Template25"/>
      <sheetName val="1_Executive_Summary25"/>
      <sheetName val="2_Risk_Assessment_Analysis25"/>
      <sheetName val="3_Pre-Approval25"/>
      <sheetName val="4_CIS25"/>
      <sheetName val="5_Change_Order25"/>
      <sheetName val="5_1__Re-book_De-book_order25"/>
      <sheetName val="6_Contract_Re-estimates25"/>
      <sheetName val="7a_BG_Approval_Form25"/>
      <sheetName val="7b_BG_Email_Approval_Template25"/>
      <sheetName val="8_LAD_Approval_Form25"/>
      <sheetName val="9_LOI_Checklist25"/>
      <sheetName val="10_RPS_Information_Form25"/>
      <sheetName val="11_Proj_Cashflow_25"/>
      <sheetName val="11_1_Cash-flow_Chart25"/>
      <sheetName val="Threshold_Calculator25"/>
      <sheetName val="Version_Control25"/>
      <sheetName val="Prebid_Review25"/>
      <sheetName val="DJC_Parameters25"/>
      <sheetName val="Selling_Summary25"/>
      <sheetName val="1-BAS_(cost)25"/>
      <sheetName val="Controller_Configuration25"/>
      <sheetName val="IO_Summary25"/>
      <sheetName val="2-FAS_(cost)25"/>
      <sheetName val="Cost_Summary25"/>
      <sheetName val="3-PA_(cost)25"/>
      <sheetName val="Approved_Make25"/>
      <sheetName val="Basis_of_offer25"/>
      <sheetName val="High_Level_Summary25"/>
      <sheetName val="4-ACS__(cost)25"/>
      <sheetName val="5-CCTV__(cost)25"/>
      <sheetName val="6-FFT__(cost)25"/>
      <sheetName val="7-_Service_Retrofit__(cost)25"/>
      <sheetName val="8-Service_PSA,O&amp;M__(cost)25"/>
      <sheetName val="9-_Service_L&amp;M__(cost)25"/>
      <sheetName val="non_fixed_DJC_25"/>
      <sheetName val="10-UPG_(cost)25"/>
      <sheetName val="11-ESG__(cost)25"/>
      <sheetName val="12-Products_(cost)25"/>
      <sheetName val="13-VAV__(cost)25"/>
      <sheetName val="14-REF_(cost)25"/>
      <sheetName val="15_-_Local_Chiller_(cost)25"/>
      <sheetName val="Selling-Local_Chiller25"/>
      <sheetName val="Material_Cost_JCS25"/>
      <sheetName val="Costing_USD_Chiller25"/>
      <sheetName val="Selling-USD_Chiller25"/>
      <sheetName val="PRICE_MATRIX_-JCIPL25"/>
      <sheetName val="COST_SUMMARY-_JCIPL25"/>
      <sheetName val="6_-FFT-JCIPL25"/>
      <sheetName val="7-Ser_Retro_-JCIPL25"/>
      <sheetName val="8-Ser_PSA,_O&amp;M_-JCIPL25"/>
      <sheetName val="9-Ser_L&amp;M_-JCIPL25"/>
      <sheetName val="10-UPG_JCIPL25"/>
      <sheetName val="11-ESG_JCIPL25"/>
      <sheetName val="12-Products_JCIPL25"/>
      <sheetName val="13-VAV_JCIPL25"/>
      <sheetName val="14-REF_JCMRL_25"/>
      <sheetName val="Proj__DJC-JCIPL25"/>
      <sheetName val="_L0_DDC_125"/>
      <sheetName val="L0_DDC-225"/>
      <sheetName val="L16_DDC-325"/>
      <sheetName val="L16_DDC-525"/>
      <sheetName val="L17_DDC-625"/>
      <sheetName val="L17_DDC-7_25"/>
      <sheetName val="L18_DDC-825"/>
      <sheetName val="2-AutoDialer_Sys25"/>
      <sheetName val="1-BAS1_(cost)25"/>
      <sheetName val="2-BAS2_(cost)25"/>
      <sheetName val="Deviations-Project_Risks25"/>
      <sheetName val="IO_Schedule25"/>
      <sheetName val="Debits_as_on_12_04_0825"/>
      <sheetName val="Direct_cost_shed_A-2_25"/>
      <sheetName val="Staff_Forecast_spread25"/>
      <sheetName val="LT_Motor_catalog10"/>
      <sheetName val="Cable_cat10"/>
      <sheetName val="glass_project_i"/>
      <sheetName val="oject_indices4_"/>
      <sheetName val="_Recovered_SheetName_511_"/>
      <sheetName val="_Recovered_SheetName_512_"/>
      <sheetName val="_Recovered_SheetName_513_"/>
      <sheetName val="_Recovered_SheetName_514_"/>
      <sheetName val="_Recovered_SheetName_515_"/>
      <sheetName val="_Recovered_SheetName_516_"/>
      <sheetName val="_Recovered_SheetName_517_"/>
      <sheetName val="_Recovered_SheetName_518_"/>
      <sheetName val="_Recovered_SheetName_519_"/>
      <sheetName val="_Recovered_SheetName_520_"/>
      <sheetName val="_Recovered_SheetName_521_"/>
      <sheetName val="_Recovered_SheetName_522_"/>
      <sheetName val="_Recovered_SheetName_523_"/>
      <sheetName val="_Recovered_SheetName_524_"/>
      <sheetName val="_Recovered_SheetName_525_"/>
      <sheetName val="_Recovered_SheetName_526_"/>
      <sheetName val="_Recovered_SheetName_527_"/>
      <sheetName val="_Recovered_SheetName_528_"/>
      <sheetName val="_Recovered_SheetName_529_"/>
      <sheetName val="_Recovered_SheetName_530_"/>
      <sheetName val="_Recovered_SheetName_531_"/>
      <sheetName val="_Recovered_SheetName_532_"/>
      <sheetName val="_Recovered_SheetName_533_"/>
      <sheetName val="_Recovered_SheetName_534_"/>
      <sheetName val="_Recovered_SheetName_535_"/>
      <sheetName val="_Recovered_SheetName_536_"/>
      <sheetName val="_Recovered_SheetName_537_"/>
      <sheetName val="_Recovered_SheetName_538_"/>
      <sheetName val="_Recovered_SheetName_539_"/>
      <sheetName val="_Recovered_SheetName_540_"/>
      <sheetName val="_Recovered_SheetName_541_"/>
      <sheetName val="_Recovered_SheetName_542_"/>
      <sheetName val="_Recovered_SheetName_543_"/>
      <sheetName val="_Recovered_SheetName_544_"/>
      <sheetName val="_Recovered_SheetName_545_"/>
      <sheetName val="_Recovered_SheetName_546_"/>
      <sheetName val="_Recovered_SheetName_547_"/>
      <sheetName val="_Recovered_SheetName_548_"/>
      <sheetName val="_Recovered_SheetName_549_"/>
      <sheetName val="_Recovered_SheetName_550_"/>
      <sheetName val="_Recovered_SheetName_551_"/>
      <sheetName val="_Recovered_SheetName_552_"/>
      <sheetName val="_Recovered_SheetName_553_"/>
      <sheetName val="_Recovered_SheetName_554_"/>
      <sheetName val="_Recovered_SheetName_555_"/>
      <sheetName val="_Recovered_SheetName_556_"/>
      <sheetName val="_Recovered_SheetName_557_"/>
      <sheetName val="_Recovered_SheetName_558_"/>
      <sheetName val="_Recovered_SheetName_559_"/>
      <sheetName val="_Recovered_SheetName_560_"/>
      <sheetName val="_Recovered_SheetName_561_"/>
      <sheetName val="_Recovered_SheetName_562_"/>
      <sheetName val="_Recovered_SheetName_563_"/>
      <sheetName val="_Recovered_SheetName_564_"/>
      <sheetName val="_Recovered_SheetName_565_"/>
      <sheetName val="_Recovered_SheetName_566_"/>
      <sheetName val="_Recovered_SheetName_567_"/>
      <sheetName val="_Recovered_SheetName_568_"/>
      <sheetName val="_Recovered_SheetName_569_"/>
      <sheetName val="_Recovered_SheetName_570_"/>
      <sheetName val="_Recovered_SheetName_571_"/>
      <sheetName val="_Recovered_SheetName_572_"/>
      <sheetName val="_Recovered_SheetName_573_"/>
      <sheetName val="_Recovered_SheetName_574_"/>
      <sheetName val="_Recovered_SheetName_575_"/>
      <sheetName val="_Recovered_SheetName_576_"/>
      <sheetName val="_Recovered_SheetName_577_"/>
      <sheetName val="_Recovered_SheetName_578_"/>
      <sheetName val="_Recovered_SheetName_579_"/>
      <sheetName val="_Recovered_SheetName_580_"/>
      <sheetName val="_Recovered_SheetName_581_"/>
      <sheetName val="_Recovered_SheetName_582_"/>
      <sheetName val="_Recovered_SheetName_583_"/>
      <sheetName val="_Recovered_SheetName_584_"/>
      <sheetName val="_Recovered_SheetName_585_"/>
      <sheetName val="_Recovered_SheetName_586_"/>
      <sheetName val="_Recovered_SheetName_587_"/>
      <sheetName val="_Recovered_SheetName_588_"/>
      <sheetName val="_Recovered_SheetName_589_"/>
      <sheetName val="_Recovered_SheetName_590_"/>
      <sheetName val="_Recovered_SheetName_591_"/>
      <sheetName val="_Recovered_SheetName_592_"/>
      <sheetName val="_Recovered_SheetName_593_"/>
      <sheetName val="_Recovered_SheetName_594_"/>
      <sheetName val="_Recovered_SheetName_595_"/>
      <sheetName val="_Recovered_SheetName_596_"/>
      <sheetName val="_Recovered_SheetName_597_"/>
      <sheetName val="_Recovered_SheetName_598_"/>
      <sheetName val="_Recovered_SheetName_599_"/>
      <sheetName val="_Recovered_SheetName_600_"/>
      <sheetName val="_Recovered_SheetName_601_"/>
      <sheetName val="_Recovered_SheetName_602_"/>
      <sheetName val="_Recovered_SheetName_603_"/>
      <sheetName val="_Recovered_SheetName_604_"/>
      <sheetName val="_Recovered_SheetName_605_"/>
      <sheetName val="_Recovered_SheetName_606_"/>
      <sheetName val="_Recovered_SheetName_607_"/>
      <sheetName val="_Recovered_SheetName_608_"/>
      <sheetName val="_Recovered_SheetName_609_"/>
      <sheetName val="_Recovered_SheetName_610_"/>
      <sheetName val="_Recovered_SheetName_611_"/>
      <sheetName val="_Recovered_SheetName_612_"/>
      <sheetName val="_Recovered_SheetName_613_"/>
      <sheetName val="_Recovered_SheetName_614_"/>
      <sheetName val="_Recovered_SheetName_615_"/>
      <sheetName val="_Recovered_SheetName_616_"/>
      <sheetName val="_Recovered_SheetName_617_"/>
      <sheetName val="_Recovered_SheetName_618_"/>
      <sheetName val="_Recovered_SheetName_619_"/>
      <sheetName val="_Recovered_SheetName_620_"/>
      <sheetName val="_Recovered_SheetName_621_"/>
      <sheetName val="_Recovered_SheetName_622_"/>
      <sheetName val="_Recovered_SheetName_623_"/>
      <sheetName val="_Recovered_SheetName_624_"/>
      <sheetName val="_Recovered_SheetName_625_"/>
      <sheetName val="_Recovered_SheetName_626_"/>
      <sheetName val="_Recovered_SheetName_627_"/>
      <sheetName val="_Recovered_SheetName_628_"/>
      <sheetName val="_Recovered_SheetName_629_"/>
      <sheetName val="_Recovered_SheetName_630_"/>
      <sheetName val="_Recovered_SheetName_631_"/>
      <sheetName val="_Recovered_SheetName_632_"/>
      <sheetName val="_Recovered_SheetName_633_"/>
      <sheetName val="_Recovered_SheetName_634_"/>
      <sheetName val="_Recovered_SheetName_635_"/>
      <sheetName val="_Recovered_SheetName_636_"/>
      <sheetName val="_Recovered_SheetName_637_"/>
      <sheetName val="_Recovered_SheetName_638_"/>
      <sheetName val="_Recovered_SheetName_639_"/>
      <sheetName val="_Recovered_SheetName_640_"/>
      <sheetName val="_Recovered_SheetName_641_"/>
      <sheetName val="_Recovered_SheetName_642_"/>
      <sheetName val="_Recovered_SheetName_643_"/>
      <sheetName val="_Recovered_SheetName_644_"/>
      <sheetName val="_Recovered_SheetName_645_"/>
      <sheetName val="_Recovered_SheetName_646_"/>
      <sheetName val="_Recovered_SheetName_647_"/>
      <sheetName val="_Recovered_SheetName_648_"/>
      <sheetName val="_Recovered_SheetName_649_"/>
      <sheetName val="_Recovered_SheetName_650_"/>
      <sheetName val="_Recovered_SheetName_651_"/>
      <sheetName val="_Recovered_SheetName_652_"/>
      <sheetName val="_Recovered_SheetName_653_"/>
      <sheetName val="_Recovered_SheetName_654_"/>
      <sheetName val="_Recovered_SheetName_655_"/>
      <sheetName val="_Recovered_SheetName_656_"/>
      <sheetName val="_Recovered_SheetName_657_"/>
      <sheetName val="_Recovered_SheetName_658_"/>
      <sheetName val="_Recovered_SheetName_659_"/>
      <sheetName val="_Recovered_SheetName_660_"/>
      <sheetName val="_Recovered_SheetName_661_"/>
      <sheetName val="_Recovered_SheetName_662_"/>
      <sheetName val="_Recovered_SheetName_663_"/>
      <sheetName val="_Recovered_SheetName_664_"/>
      <sheetName val="_Recovered_SheetName_665_"/>
      <sheetName val="_Recovered_SheetName_666_"/>
      <sheetName val="_Recovered_SheetName_667_"/>
      <sheetName val="_Recovered_SheetName_668_"/>
      <sheetName val="_Recovered_SheetName_669_"/>
      <sheetName val="_Recovered_SheetName_670_"/>
      <sheetName val="_Recovered_SheetName_671_"/>
      <sheetName val="_Recovered_SheetName_672_"/>
      <sheetName val="_Recovered_SheetName_673_"/>
      <sheetName val="_Recovered_SheetName_674_"/>
      <sheetName val="_Recovered_SheetName_675_"/>
      <sheetName val="_Recovered_SheetName_676_"/>
      <sheetName val="_Recovered_SheetName_677_"/>
      <sheetName val="_Recovered_SheetName_678_"/>
      <sheetName val="_Recovered_SheetName_679_"/>
      <sheetName val="_Recovered_SheetName_680_"/>
      <sheetName val="_Recovered_SheetName_681_"/>
      <sheetName val="_Recovered_SheetName_682_"/>
      <sheetName val="_Recovered_SheetName_683_"/>
      <sheetName val="_Recovered_SheetName_684_"/>
      <sheetName val="_Recovered_SheetName_685_"/>
      <sheetName val="_Recovered_SheetName_686_"/>
      <sheetName val="_Recovered_SheetName_687_"/>
      <sheetName val="_Recovered_SheetName_688_"/>
      <sheetName val="_Recovered_SheetName_689_"/>
      <sheetName val="_Recovered_SheetName_690_"/>
      <sheetName val="_Recovered_SheetName_691_"/>
      <sheetName val="_Recovered_SheetName_692_"/>
      <sheetName val="_Recovered_SheetName_693_"/>
      <sheetName val="_Recovered_SheetName_694_"/>
      <sheetName val="_Recovered_SheetName_695_"/>
      <sheetName val="_Recovered_SheetName_696_"/>
      <sheetName val="_Recovered_SheetName_697_"/>
      <sheetName val="_Recovered_SheetName_698_"/>
      <sheetName val="_Recovered_SheetName_699_"/>
      <sheetName val="_Recovered_SheetName_700_"/>
      <sheetName val="_Recovered_SheetName_701_"/>
      <sheetName val="_Recovered_SheetName_702_"/>
      <sheetName val="_Recovered_SheetName_703_"/>
      <sheetName val="_Recovered_SheetName_704_"/>
      <sheetName val="_Recovered_SheetName_705_"/>
      <sheetName val="_Recovered_SheetName_706_"/>
      <sheetName val="_Recovered_SheetName_707_"/>
      <sheetName val="_Recovered_SheetName_708_"/>
      <sheetName val="_Recovered_SheetName_709_"/>
      <sheetName val="_Recovered_SheetName_710_"/>
      <sheetName val="_Recovered_SheetName_711_"/>
      <sheetName val="_Recovered_SheetName_712_"/>
      <sheetName val="_Recovered_SheetName_713_"/>
      <sheetName val="_Recovered_SheetName_714_"/>
      <sheetName val="_Recovered_SheetName_715_"/>
      <sheetName val="_Recovered_SheetName_716_"/>
      <sheetName val="_Recovered_SheetName_717_"/>
      <sheetName val="_Recovered_SheetName_718_"/>
      <sheetName val="_Recovered_SheetName_719_"/>
      <sheetName val="_Recovered_SheetName_720_"/>
      <sheetName val="_Recovered_SheetName_721_"/>
      <sheetName val="_Recovered_SheetName_722_"/>
      <sheetName val="_Recovered_SheetName_723_"/>
      <sheetName val="_Recovered_SheetName_724_"/>
      <sheetName val="_Recovered_SheetName_725_"/>
      <sheetName val="_Recovered_SheetName_726_"/>
      <sheetName val="_Recovered_SheetName_727_"/>
      <sheetName val="_Recovered_SheetName_728_"/>
      <sheetName val="_Recovered_SheetName_729_"/>
      <sheetName val="_Recovered_SheetName_730_"/>
      <sheetName val="_Recovered_SheetName_731_"/>
      <sheetName val="_Recovered_SheetName_732_"/>
      <sheetName val="_Recovered_SheetName_733_"/>
      <sheetName val="_Recovered_SheetName_734_"/>
      <sheetName val="_Recovered_SheetName_735_"/>
      <sheetName val="_Recovered_SheetName_736_"/>
      <sheetName val="_Recovered_SheetName_737_"/>
      <sheetName val="_Recovered_SheetName_738_"/>
      <sheetName val="_Recovered_SheetName_739_"/>
      <sheetName val="_Recovered_SheetName_740_"/>
      <sheetName val="_Recovered_SheetName_741_"/>
      <sheetName val="_Recovered_SheetName_742_"/>
      <sheetName val="_Recovered_SheetName_743_"/>
      <sheetName val="_Recovered_SheetName_744_"/>
      <sheetName val="_Recovered_SheetName_745_"/>
      <sheetName val="_Recovered_SheetName_746_"/>
      <sheetName val="_Recovered_SheetName_747_"/>
      <sheetName val="_Recovered_SheetName_748_"/>
      <sheetName val="_Recovered_SheetName_749_"/>
      <sheetName val="_Recovered_SheetName_750_"/>
      <sheetName val="_Recovered_SheetName_751_"/>
      <sheetName val="_Recovered_SheetName_752_"/>
      <sheetName val="_Recovered_SheetName_753_"/>
      <sheetName val="_Recovered_SheetName_754_"/>
      <sheetName val="_Recovered_SheetName_755_"/>
      <sheetName val="_Recovered_SheetName_756_"/>
      <sheetName val="_Recovered_SheetName_757_"/>
      <sheetName val="_Recovered_SheetName_758_"/>
      <sheetName val="_Recovered_SheetName_759_"/>
      <sheetName val="_Recovered_SheetName_760_"/>
      <sheetName val="_Recovered_SheetName_761_"/>
      <sheetName val="_Recovered_SheetName_762_"/>
      <sheetName val="_Recovered_SheetName_763_"/>
      <sheetName val="_Recovered_SheetName_764_"/>
      <sheetName val="_Recovered_SheetName_765_"/>
      <sheetName val="_Recovered_SheetName_766_"/>
      <sheetName val="_Recovered_SheetName_767_"/>
      <sheetName val="_Recovered_SheetName_768_"/>
      <sheetName val="_Recovered_SheetName_769_"/>
      <sheetName val="_Recovered_SheetName_770_"/>
      <sheetName val="_Recovered_SheetName_771_"/>
      <sheetName val="_Recovered_SheetName_772_"/>
      <sheetName val="_Recovered_SheetName_773_"/>
      <sheetName val="_Recovered_SheetName_774_"/>
      <sheetName val="_Recovered_SheetName_775_"/>
      <sheetName val="_Recovered_SheetName_776_"/>
      <sheetName val="_Recovered_SheetName_777_"/>
      <sheetName val="_Recovered_SheetName_778_"/>
      <sheetName val="_Recovered_SheetName_779_"/>
      <sheetName val="_Recovered_SheetName_780_"/>
      <sheetName val="_Recovered_SheetName_781_"/>
      <sheetName val="_Recovered_SheetName_782_"/>
      <sheetName val="_Recovered_SheetName_783_"/>
      <sheetName val="_Recovered_SheetName_784_"/>
      <sheetName val="_Recovered_SheetName_785_"/>
      <sheetName val="_Recovered_SheetName_786_"/>
      <sheetName val="_Recovered_SheetName_787_"/>
      <sheetName val="_Recovered_SheetName_788_"/>
      <sheetName val="_Recovered_SheetName_789_"/>
      <sheetName val="_Recovered_SheetName_790_"/>
      <sheetName val="_Recovered_SheetName_791_"/>
      <sheetName val="_Recovered_SheetName_792_"/>
      <sheetName val="_Recovered_SheetName_793_"/>
      <sheetName val="_Recovered_SheetName_794_"/>
      <sheetName val="_Recovered_SheetName_795_"/>
      <sheetName val="_Recovered_SheetName_796_"/>
      <sheetName val="_Recovered_SheetName_797_"/>
      <sheetName val="_Recovered_SheetName_798_"/>
      <sheetName val="_Recovered_SheetName_799_"/>
      <sheetName val="_Recovered_SheetName_800_"/>
      <sheetName val="_Recovered_SheetName_801_"/>
      <sheetName val="_Recovered_SheetName_802_"/>
      <sheetName val="_Recovered_SheetName_803_"/>
      <sheetName val="_Recovered_SheetName_804_"/>
      <sheetName val="_Recovered_SheetName_805_"/>
      <sheetName val="_Recovered_SheetName_806_"/>
      <sheetName val="_Recovered_SheetName_807_"/>
      <sheetName val="_Recovered_SheetName_808_"/>
      <sheetName val="_Recovered_SheetName_809_"/>
      <sheetName val="_Recovered_SheetName_810_"/>
      <sheetName val="_Recovered_SheetName_811_"/>
      <sheetName val="_Recovered_SheetName_812_"/>
      <sheetName val="_Recovered_SheetName_813_"/>
      <sheetName val="_Recovered_SheetName_814_"/>
      <sheetName val="_Recovered_SheetName_815_"/>
      <sheetName val="_Recovered_SheetName_816_"/>
      <sheetName val="_Recovered_SheetName_817_"/>
      <sheetName val="_Recovered_SheetName_818_"/>
      <sheetName val="_Recovered_SheetName_819_"/>
      <sheetName val="_Recovered_SheetName_820_"/>
      <sheetName val="_Recovered_SheetName_821_"/>
      <sheetName val="_Recovered_SheetName_822_"/>
      <sheetName val="_Recovered_SheetName_823_"/>
      <sheetName val="_Recovered_SheetName_824_"/>
      <sheetName val="_Recovered_SheetName_825_"/>
      <sheetName val="_Recovered_SheetName_826_"/>
      <sheetName val="_Recovered_SheetName_827_"/>
      <sheetName val="_Recovered_SheetName_828_"/>
      <sheetName val="_Recovered_SheetName_829_"/>
      <sheetName val="_Recovered_SheetName_830_"/>
      <sheetName val="_Recovered_SheetName_831_"/>
      <sheetName val="_Recovered_SheetName_832_"/>
      <sheetName val="_Recovered_SheetName_833_"/>
      <sheetName val="_Recovered_SheetName_834_"/>
      <sheetName val="_Recovered_SheetName_835_"/>
      <sheetName val="_Recovered_SheetName_836_"/>
      <sheetName val="_Recovered_SheetName_837_"/>
      <sheetName val="_Recovered_SheetName_838_"/>
      <sheetName val="_Recovered_SheetName_839_"/>
      <sheetName val="_Recovered_SheetName_840_"/>
      <sheetName val="_Recovered_SheetName_841_"/>
      <sheetName val="_Recovered_SheetName_842_"/>
      <sheetName val="_Recovered_SheetName_843_"/>
      <sheetName val="_Recovered_SheetName_844_"/>
      <sheetName val="_Recovered_SheetName_845_"/>
      <sheetName val="_Recovered_SheetName_846_"/>
      <sheetName val="_Recovered_SheetName_847_"/>
      <sheetName val="_Recovered_SheetName_848_"/>
      <sheetName val="_Recovered_SheetName_849_"/>
      <sheetName val="_Recovered_SheetName_850_"/>
      <sheetName val="_Recovered_SheetName_851_"/>
      <sheetName val="_Recovered_SheetName_852_"/>
      <sheetName val="_Recovered_SheetName_853_"/>
      <sheetName val="_Recovered_SheetName_854_"/>
      <sheetName val="_Recovered_SheetName_855_"/>
      <sheetName val="_Recovered_SheetName_856_"/>
      <sheetName val="_Recovered_SheetName_857_"/>
      <sheetName val="_Recovered_SheetName_858_"/>
      <sheetName val="_Recovered_SheetName_859_"/>
      <sheetName val="_Recovered_SheetName_860_"/>
      <sheetName val="_Recovered_SheetName_861_"/>
      <sheetName val="_Recovered_SheetName_862_"/>
      <sheetName val="_Recovered_SheetName_863_"/>
      <sheetName val="_Recovered_SheetName_864_"/>
      <sheetName val="_Recovered_SheetName_865_"/>
      <sheetName val="_Recovered_SheetName_866_"/>
      <sheetName val="_Recovered_SheetName_867_"/>
      <sheetName val="_Recovered_SheetName_868_"/>
      <sheetName val="_Recovered_SheetName_869_"/>
      <sheetName val="_Recovered_SheetName_870_"/>
      <sheetName val="_Recovered_SheetName_871_"/>
      <sheetName val="_Recovered_SheetName_872_"/>
      <sheetName val="_Recovered_SheetName_873_"/>
      <sheetName val="_Recovered_SheetName_874_"/>
      <sheetName val="_Recovered_SheetName_875_"/>
      <sheetName val="_Recovered_SheetName_876_"/>
      <sheetName val="_Recovered_SheetName_877_"/>
      <sheetName val="_Recovered_SheetName_878_"/>
      <sheetName val="_Recovered_SheetName_879_"/>
      <sheetName val="_Recovered_SheetName_880_"/>
      <sheetName val="_Recovered_SheetName_881_"/>
      <sheetName val="_Recovered_SheetName_882_"/>
      <sheetName val="_Recovered_SheetName_883_"/>
      <sheetName val="_Recovered_SheetName_884_"/>
      <sheetName val="_Recovered_SheetName_885_"/>
      <sheetName val="_Recovered_SheetName_886_"/>
      <sheetName val="_Recovered_SheetName_887_"/>
      <sheetName val="_Recovered_SheetName_888_"/>
      <sheetName val="_Recovered_SheetName_889_"/>
      <sheetName val="_Recovered_SheetName_890_"/>
      <sheetName val="_Recovered_SheetName_891_"/>
      <sheetName val="_Recovered_SheetName_892_"/>
      <sheetName val="_Recovered_SheetName_893_"/>
      <sheetName val="_Recovered_SheetName_894_"/>
      <sheetName val="_Recovered_SheetName_895_"/>
      <sheetName val="_Recovered_SheetName_896_"/>
      <sheetName val="_Recovered_SheetName_897_"/>
      <sheetName val="_Recovered_SheetName_898_"/>
      <sheetName val="_Recovered_SheetName_899_"/>
      <sheetName val="_Recovered_SheetName_900_"/>
      <sheetName val="_Recovered_SheetName_901_"/>
      <sheetName val="_Recovered_SheetName_902_"/>
      <sheetName val="_Recovered_SheetName_903_"/>
      <sheetName val="_Recovered_SheetName_904_"/>
      <sheetName val="_Recovered_SheetName_905_"/>
      <sheetName val="_Recovered_SheetName_906_"/>
      <sheetName val="_Recovered_SheetName_907_"/>
      <sheetName val="_Recovered_SheetName_908_"/>
      <sheetName val="_Recovered_SheetName_909_"/>
      <sheetName val="_Recovered_SheetName_910_"/>
      <sheetName val="_Recovered_SheetName_911_"/>
      <sheetName val="_Recovered_SheetName_912_"/>
      <sheetName val="_Recovered_SheetName_913_"/>
      <sheetName val="_Recovered_SheetName_914_"/>
      <sheetName val="_Recovered_SheetName_915_"/>
      <sheetName val="_Recovered_SheetName_916_"/>
      <sheetName val="_Recovered_SheetName_917_"/>
      <sheetName val="_Recovered_SheetName_918_"/>
      <sheetName val="_Recovered_SheetName_919_"/>
      <sheetName val="_Recovered_SheetName_920_"/>
      <sheetName val="_Recovered_SheetName_921_"/>
      <sheetName val="_Recovered_SheetName_922_"/>
      <sheetName val="_Recovered_SheetName_923_"/>
      <sheetName val="_Recovered_SheetName_924_"/>
      <sheetName val="_Recovered_SheetName_925_"/>
      <sheetName val="_Recovered_SheetName_926_"/>
      <sheetName val="_Recovered_SheetName_927_"/>
      <sheetName val="_Recovered_SheetName_928_"/>
      <sheetName val="_Recovered_SheetName_929_"/>
      <sheetName val="_Recovered_SheetName_930_"/>
      <sheetName val="_Recovered_SheetName_931_"/>
      <sheetName val="_Recovered_SheetName_932_"/>
      <sheetName val="_Recovered_SheetName_933_"/>
      <sheetName val="_Recovered_SheetName_934_"/>
      <sheetName val="_Recovered_SheetName_935_"/>
      <sheetName val="_Recovered_SheetName_936_"/>
      <sheetName val="_Recovered_SheetName_937_"/>
      <sheetName val="_Recovered_SheetName_938_"/>
      <sheetName val="_Recovered_SheetName_939_"/>
      <sheetName val="_Recovered_SheetName_940_"/>
      <sheetName val="_Recovered_SheetName_941_"/>
      <sheetName val="_Recovered_SheetName_942_"/>
      <sheetName val="_Recovered_SheetName_943_"/>
      <sheetName val="_Recovered_SheetName_944_"/>
      <sheetName val="_Recovered_SheetName_945_"/>
      <sheetName val="_Recovered_SheetName_946_"/>
      <sheetName val="_Recovered_SheetName_947_"/>
      <sheetName val="_Recovered_SheetName_948_"/>
      <sheetName val="_Recovered_SheetName_949_"/>
      <sheetName val="_Recovered_SheetName_950_"/>
      <sheetName val="_Recovered_SheetName_951_"/>
      <sheetName val="_Recovered_SheetName_952_"/>
      <sheetName val="_Recovered_SheetName_953_"/>
      <sheetName val="_Recovered_SheetName_954_"/>
      <sheetName val="_Recovered_SheetName_955_"/>
      <sheetName val="_Recovered_SheetName_956_"/>
      <sheetName val="_Recovered_SheetName_957_"/>
      <sheetName val="_Recovered_SheetName_958_"/>
      <sheetName val="_Recovered_SheetName_959_"/>
      <sheetName val="_Recovered_SheetName_960_"/>
      <sheetName val="_Recovered_SheetName_961_"/>
      <sheetName val="_Recovered_SheetName_962_"/>
      <sheetName val="_Recovered_SheetName_963_"/>
      <sheetName val="_Recovered_SheetName_964_"/>
      <sheetName val="_Recovered_SheetName_965_"/>
      <sheetName val="_Recovered_SheetName_966_"/>
      <sheetName val="_Recovered_SheetName_967_"/>
      <sheetName val="_Recovered_SheetName_968_"/>
      <sheetName val="_Recovered_SheetName_969_"/>
      <sheetName val="_Recovered_SheetName_970_"/>
      <sheetName val="_Recovered_SheetName_971_"/>
      <sheetName val="_Recovered_SheetName_972_"/>
      <sheetName val="_Recovered_SheetName_973_"/>
      <sheetName val="_Recovered_SheetName_974_"/>
      <sheetName val="_Recovered_SheetName_975_"/>
      <sheetName val="_Recovered_SheetName_976_"/>
      <sheetName val="_Recovered_SheetName_977_"/>
      <sheetName val="_Recovered_SheetName_978_"/>
      <sheetName val="_Recovered_SheetName_979_"/>
      <sheetName val="_Recovered_SheetName_980_"/>
      <sheetName val="_Recovered_SheetName_981_"/>
      <sheetName val="_Recovered_SheetName_982_"/>
      <sheetName val="_Recovered_SheetName_983_"/>
      <sheetName val="_Recovered_SheetName_984_"/>
      <sheetName val="_Recovered_SheetName_985_"/>
      <sheetName val="_Recovered_SheetName_986_"/>
      <sheetName val="_Recovered_SheetName_987_"/>
      <sheetName val="_Recovered_SheetName_988_"/>
      <sheetName val="_Recovered_SheetName_989_"/>
      <sheetName val="_Recovered_SheetName_990_"/>
      <sheetName val="_Recovered_SheetName_991_"/>
      <sheetName val="_Recovered_SheetName_992_"/>
      <sheetName val="_Recovered_SheetName_993_"/>
      <sheetName val="_Recovered_SheetName_994_"/>
      <sheetName val="_Recovered_SheetName_995_"/>
      <sheetName val="_Recovered_SheetName_996_"/>
      <sheetName val="_Recovered_SheetName_997_"/>
      <sheetName val="_Recovered_SheetName_998_"/>
      <sheetName val="_Recovered_SheetName_999_"/>
      <sheetName val="_Recovered_SheetName_1000_"/>
      <sheetName val="_Recovered_SheetName_1001_"/>
      <sheetName val="_Recovered_SheetName_1002_"/>
      <sheetName val="_Recovered_SheetName_1003_"/>
      <sheetName val="_Recovered_SheetName_1004_"/>
      <sheetName val="_Recovered_SheetName_1005_"/>
      <sheetName val="_Recovered_SheetName_1006_"/>
      <sheetName val="_Recovered_SheetName_1007_"/>
      <sheetName val="_Recovered_SheetName_1008_"/>
      <sheetName val="_Recovered_SheetName_1009_"/>
      <sheetName val="_Recovered_SheetName_1010_"/>
      <sheetName val="_Recovered_SheetName_1011_"/>
      <sheetName val="_Recovered_SheetName_1012_"/>
      <sheetName val="_Recovered_SheetName_1013_"/>
      <sheetName val="_Recovered_SheetName_1014_"/>
      <sheetName val="_Recovered_SheetName_1015_"/>
      <sheetName val="_Recovered_SheetName_1016_"/>
      <sheetName val="_Recovered_SheetName_1017_"/>
      <sheetName val="_Recovered_SheetName_1018_"/>
      <sheetName val="_Recovered_SheetName_1019_"/>
      <sheetName val="_Recovered_SheetName_1020_"/>
      <sheetName val="_Recovered_SheetName_1021_"/>
      <sheetName val="_Recovered_SheetName_1022_"/>
      <sheetName val="_Recovered_SheetName_1023_"/>
      <sheetName val="_Recovered_SheetName_1024_"/>
      <sheetName val="_Recovered_SheetName_1025_"/>
      <sheetName val="_Recovered_SheetName_1026_"/>
      <sheetName val="_Recovered_SheetName_1027_"/>
      <sheetName val="_Recovered_SheetName_1028_"/>
      <sheetName val="_Recovered_SheetName_1029_"/>
      <sheetName val="_Recovered_SheetName_1030_"/>
      <sheetName val="_Recovered_SheetName_1031_"/>
      <sheetName val="_Recovered_SheetName_1032_"/>
      <sheetName val="_Recovered_SheetName_1033_"/>
      <sheetName val="_Recovered_SheetName_1034_"/>
      <sheetName val="_Recovered_SheetName_1035_"/>
      <sheetName val="_Recovered_SheetName_1036_"/>
      <sheetName val="_Recovered_SheetName_1037_"/>
      <sheetName val="_Recovered_SheetName_1038_"/>
      <sheetName val="_Recovered_SheetName_1039_"/>
      <sheetName val="_Recovered_SheetName_1040_"/>
      <sheetName val="_Recovered_SheetName_1041_"/>
      <sheetName val="_Recovered_SheetName_1042_"/>
      <sheetName val="_Recovered_SheetName_1043_"/>
      <sheetName val="_Recovered_SheetName_1044_"/>
      <sheetName val="_Recovered_SheetName_1045_"/>
      <sheetName val="_Recovered_SheetName_1046_"/>
      <sheetName val="_Recovered_SheetName_1047_"/>
      <sheetName val="_Recovered_SheetName_1048_"/>
      <sheetName val="_Recovered_SheetName_1049_"/>
      <sheetName val="_Recovered_SheetName_1050_"/>
      <sheetName val="_Recovered_SheetName_1051_"/>
      <sheetName val="_Recovered_SheetName_1052_"/>
      <sheetName val="_Recovered_SheetName_1053_"/>
      <sheetName val="_Recovered_SheetName_1054_"/>
      <sheetName val="_Recovered_SheetName_1055_"/>
      <sheetName val="_Recovered_SheetName_1056_"/>
      <sheetName val="_Recovered_SheetName_1057_"/>
      <sheetName val="_Recovered_SheetName_1058_"/>
      <sheetName val="_Recovered_SheetName_1059_"/>
      <sheetName val="_Recovered_SheetName_1060_"/>
      <sheetName val="_Recovered_SheetName_1061_"/>
      <sheetName val="_Recovered_SheetName_1062_"/>
      <sheetName val="_Recovered_SheetName_1063_"/>
      <sheetName val="_Recovered_SheetName_1064_"/>
      <sheetName val="_Recovered_SheetName_1065_"/>
      <sheetName val="_Recovered_SheetName_1066_"/>
      <sheetName val="_Recovered_SheetName_1067_"/>
      <sheetName val="_Recovered_SheetName_1068_"/>
      <sheetName val="_Recovered_SheetName_1069_"/>
      <sheetName val="_Recovered_SheetName_1070_"/>
      <sheetName val="_Recovered_SheetName_1071_"/>
      <sheetName val="_Recovered_SheetName_1072_"/>
      <sheetName val="_Recovered_SheetName_1073_"/>
      <sheetName val="_Recovered_SheetName_1074_"/>
      <sheetName val="_Recovered_SheetName_1075_"/>
      <sheetName val="_Recovered_SheetName_1076_"/>
      <sheetName val="_Recovered_SheetName_1077_"/>
      <sheetName val="_Recovered_SheetName_1078_"/>
      <sheetName val="_Recovered_SheetName_1079_"/>
      <sheetName val="_Recovered_SheetName_1080_"/>
      <sheetName val="_Recovered_SheetName_1081_"/>
      <sheetName val="_Recovered_SheetName_1082_"/>
      <sheetName val="_Recovered_SheetName_1083_"/>
      <sheetName val="_Recovered_SheetName_1084_"/>
      <sheetName val="_Recovered_SheetName_1085_"/>
      <sheetName val="_Recovered_SheetName_1086_"/>
      <sheetName val="_Recovered_SheetName_1087_"/>
      <sheetName val="_Recovered_SheetName_1088_"/>
      <sheetName val="_Recovered_SheetName_1089_"/>
      <sheetName val="_Recovered_SheetName_1090_"/>
      <sheetName val="_Recovered_SheetName_1091_"/>
      <sheetName val="_Recovered_SheetName_1092_"/>
      <sheetName val="_Recovered_SheetName_1093_"/>
      <sheetName val="_Recovered_SheetName_1094_"/>
      <sheetName val="_Recovered_SheetName_1095_"/>
      <sheetName val="_Recovered_SheetName_1096_"/>
      <sheetName val="_Recovered_SheetName_1097_"/>
      <sheetName val="_Recovered_SheetName_1098_"/>
      <sheetName val="_Recovered_SheetName_1099_"/>
      <sheetName val="_Recovered_SheetName_1100_"/>
      <sheetName val="_Recovered_SheetName_1101_"/>
      <sheetName val="_Recovered_SheetName_1102_"/>
      <sheetName val="_Recovered_SheetName_1103_"/>
      <sheetName val="_Recovered_SheetName_1104_"/>
      <sheetName val="_Recovered_SheetName_1105_"/>
      <sheetName val="_Recovered_SheetName_1106_"/>
      <sheetName val="_Recovered_SheetName_1107_"/>
      <sheetName val="_Recovered_SheetName_1108_"/>
      <sheetName val="_Recovered_SheetName_1109_"/>
      <sheetName val="_Recovered_SheetName_1110_"/>
      <sheetName val="_Recovered_SheetName_1111_"/>
      <sheetName val="_Recovered_SheetName_1112_"/>
      <sheetName val="_Recovered_SheetName_1113_"/>
      <sheetName val="_Recovered_SheetName_1114_"/>
      <sheetName val="_Recovered_SheetName_1115_"/>
      <sheetName val="_Recovered_SheetName_1116_"/>
      <sheetName val="_Recovered_SheetName_1117_"/>
      <sheetName val="_Recovered_SheetName_1118_"/>
      <sheetName val="_Recovered_SheetName_1119_"/>
      <sheetName val="_Recovered_SheetName_1120_"/>
      <sheetName val="_Recovered_SheetName_1121_"/>
      <sheetName val="_Recovered_SheetName_1122_"/>
      <sheetName val="_Recovered_SheetName_1123_"/>
      <sheetName val="_Recovered_SheetName_1124_"/>
      <sheetName val="_Recovered_SheetName_1125_"/>
      <sheetName val="_Recovered_SheetName_1126_"/>
      <sheetName val="_Recovered_SheetName_1127_"/>
      <sheetName val="_Recovered_SheetName_1128_"/>
      <sheetName val="_Recovered_SheetName_1129_"/>
      <sheetName val="_Recovered_SheetName_1130_"/>
      <sheetName val="_Recovered_SheetName_1131_"/>
      <sheetName val="_Recovered_SheetName_1132_"/>
      <sheetName val="_Recovered_SheetName_1133_"/>
      <sheetName val="_Recovered_SheetName_1134_"/>
      <sheetName val="_Recovered_SheetName_1135_"/>
      <sheetName val="_Recovered_SheetName_1136_"/>
      <sheetName val="_Recovered_SheetName_1137_"/>
      <sheetName val="_Recovered_SheetName_1138_"/>
      <sheetName val="_Recovered_SheetName_1139_"/>
      <sheetName val="_Recovered_SheetName_1140_"/>
      <sheetName val="_Recovered_SheetName_1141_"/>
      <sheetName val="_Recovered_SheetName_1142_"/>
      <sheetName val="_Recovered_SheetName_1143_"/>
      <sheetName val="_Recovered_SheetName_1144_"/>
      <sheetName val="_Recovered_SheetName_1145_"/>
      <sheetName val="_Recovered_SheetName_1146_"/>
      <sheetName val="_Recovered_SheetName_1147_"/>
      <sheetName val="_Recovered_SheetName_1148_"/>
      <sheetName val="_Recovered_SheetName_1149_"/>
      <sheetName val="_Recovered_SheetName_1150_"/>
      <sheetName val="_Recovered_SheetName_1151_"/>
      <sheetName val="_Recovered_SheetName_1152_"/>
      <sheetName val="_Recovered_SheetName_1153_"/>
      <sheetName val="_Recovered_SheetName_1154_"/>
      <sheetName val="_Recovered_SheetName_1155_"/>
      <sheetName val="_Recovered_SheetName_1156_"/>
      <sheetName val="_Recovered_SheetName_1157_"/>
      <sheetName val="_Recovered_SheetName_1158_"/>
      <sheetName val="_Recovered_SheetName_1159_"/>
      <sheetName val="_Recovered_SheetName_1160_"/>
      <sheetName val="_Recovered_SheetName_1161_"/>
      <sheetName val="_Recovered_SheetName_1162_"/>
      <sheetName val="_Recovered_SheetName_1163_"/>
      <sheetName val="_Recovered_SheetName_1164_"/>
      <sheetName val="_Recovered_SheetName_1165_"/>
      <sheetName val="_Recovered_SheetName_1166_"/>
      <sheetName val="_Recovered_SheetName_1167_"/>
      <sheetName val="_Recovered_SheetName_1168_"/>
      <sheetName val="_Recovered_SheetName_1169_"/>
      <sheetName val="_Recovered_SheetName_1170_"/>
      <sheetName val="_Recovered_SheetName_1171_"/>
      <sheetName val="_Recovered_SheetName_1172_"/>
      <sheetName val="_Recovered_SheetName_1173_"/>
      <sheetName val="_Recovered_SheetName_1174_"/>
      <sheetName val="_Recovered_SheetName_1175_"/>
      <sheetName val="_Recovered_SheetName_1176_"/>
      <sheetName val="_Recovered_SheetName_1177_"/>
      <sheetName val="_Recovered_SheetName_1178_"/>
      <sheetName val="_Recovered_SheetName_1179_"/>
      <sheetName val="_Recovered_SheetName_1180_"/>
      <sheetName val="_Recovered_SheetName_1181_"/>
      <sheetName val="_Recovered_SheetName_1182_"/>
      <sheetName val="_Recovered_SheetName_1183_"/>
      <sheetName val="_Recovered_SheetName_1184_"/>
      <sheetName val="_Recovered_SheetName_1185_"/>
      <sheetName val="_Recovered_SheetName_1186_"/>
      <sheetName val="_Recovered_SheetName_1187_"/>
      <sheetName val="_Recovered_SheetName_1188_"/>
      <sheetName val="_Recovered_SheetName_1189_"/>
      <sheetName val="_Recovered_SheetName_1190_"/>
      <sheetName val="_Recovered_SheetName_1191_"/>
      <sheetName val="_Recovered_SheetName_1192_"/>
      <sheetName val="_Recovered_SheetName_1193_"/>
      <sheetName val="_Recovered_SheetName_1194_"/>
      <sheetName val="_Recovered_SheetName_1195_"/>
      <sheetName val="_Recovered_SheetName_1196_"/>
      <sheetName val="_Recovered_SheetName_1197_"/>
      <sheetName val="_Recovered_SheetName_1198_"/>
      <sheetName val="_Recovered_SheetName_1199_"/>
      <sheetName val="_Recovered_SheetName_1200_"/>
      <sheetName val="_Recovered_SheetName_1201_"/>
      <sheetName val="_Recovered_SheetName_1202_"/>
      <sheetName val="_Recovered_SheetName_1203_"/>
      <sheetName val="_Recovered_SheetName_1204_"/>
      <sheetName val="_Recovered_SheetName_1205_"/>
      <sheetName val="_Recovered_SheetName_1206_"/>
      <sheetName val="_Recovered_SheetName_1207_"/>
      <sheetName val="_Recovered_SheetName_1208_"/>
      <sheetName val="_Recovered_SheetName_1209_"/>
      <sheetName val="_Recovered_SheetName_1210_"/>
      <sheetName val="_Recovered_SheetName_1211_"/>
      <sheetName val="_Recovered_SheetName_1212_"/>
      <sheetName val="_Recovered_SheetName_1213_"/>
      <sheetName val="_Recovered_SheetName_1214_"/>
      <sheetName val="_Recovered_SheetName_1215_"/>
      <sheetName val="_Recovered_SheetName_1216_"/>
      <sheetName val="_Recovered_SheetName_1217_"/>
      <sheetName val="_Recovered_SheetName_1218_"/>
      <sheetName val="_Recovered_SheetName_1219_"/>
      <sheetName val="_Recovered_SheetName_1220_"/>
      <sheetName val="_Recovered_SheetName_1221_"/>
      <sheetName val="_Recovered_SheetName_1222_"/>
      <sheetName val="_Recovered_SheetName_1223_"/>
      <sheetName val="_Recovered_SheetName_1224_"/>
      <sheetName val="_Recovered_SheetName_1225_"/>
      <sheetName val="_Recovered_SheetName_1226_"/>
      <sheetName val="_Recovered_SheetName_1227_"/>
      <sheetName val="_Recovered_SheetName_1228_"/>
      <sheetName val="_Recovered_SheetName_1229_"/>
      <sheetName val="_Recovered_SheetName_1230_"/>
      <sheetName val="_Recovered_SheetName_1231_"/>
      <sheetName val="_Recovered_SheetName_1232_"/>
      <sheetName val="_Recovered_SheetName_1233_"/>
      <sheetName val="_Recovered_SheetName_1234_"/>
      <sheetName val="_Recovered_SheetName_1235_"/>
      <sheetName val="_Recovered_SheetName_1236_"/>
      <sheetName val="_Recovered_SheetName_1237_"/>
      <sheetName val="_Recovered_SheetName_1238_"/>
      <sheetName val="_Recovered_SheetName_1239_"/>
      <sheetName val="_Recovered_SheetName_1240_"/>
      <sheetName val="_Recovered_SheetName_1241_"/>
      <sheetName val="_Recovered_SheetName_1242_"/>
      <sheetName val="_Recovered_SheetName_1243_"/>
      <sheetName val="_Recovered_SheetName_1244_"/>
      <sheetName val="_Recovered_SheetName_1245_"/>
      <sheetName val="_Recovered_SheetName_1246_"/>
      <sheetName val="_Recovered_SheetName_1247_"/>
      <sheetName val="_Recovered_SheetName_1248_"/>
      <sheetName val="_Recovered_SheetName_1249_"/>
      <sheetName val="_Recovered_SheetName_1250_"/>
      <sheetName val="_Recovered_SheetName_1251_"/>
      <sheetName val="_Recovered_SheetName_1252_"/>
      <sheetName val="_Recovered_SheetName_1253_"/>
      <sheetName val="_Recovered_SheetName_1254_"/>
      <sheetName val="_Recovered_SheetName_1255_"/>
      <sheetName val="_Recovered_SheetName_1256_"/>
      <sheetName val="_Recovered_SheetName_1257_"/>
      <sheetName val="_Recovered_SheetName_1258_"/>
      <sheetName val="_Recovered_SheetName_1259_"/>
      <sheetName val="_Recovered_SheetName_1260_"/>
      <sheetName val="_Recovered_SheetName_1261_"/>
      <sheetName val="_Recovered_SheetName_1262_"/>
      <sheetName val="_Recovered_SheetName_1263_"/>
      <sheetName val="_Recovered_SheetName_1264_"/>
      <sheetName val="_Recovered_SheetName_1265_"/>
      <sheetName val="_Recovered_SheetName_1266_"/>
      <sheetName val="_Recovered_SheetName_1267_"/>
      <sheetName val="_Recovered_SheetName_1268_"/>
      <sheetName val="_Recovered_SheetName_1269_"/>
      <sheetName val="_Recovered_SheetName_1270_"/>
      <sheetName val="_Recovered_SheetName_1271_"/>
      <sheetName val="_Recovered_SheetName_1272_"/>
      <sheetName val="_Recovered_SheetName_1273_"/>
      <sheetName val="_Recovered_SheetName_1274_"/>
      <sheetName val="_Recovered_SheetName_1275_"/>
      <sheetName val="_Recovered_SheetName_1276_"/>
      <sheetName val="_Recovered_SheetName_1277_"/>
      <sheetName val="_Recovered_SheetName_1278_"/>
      <sheetName val="_Recovered_SheetName_1279_"/>
      <sheetName val="_Recovered_SheetName_1280_"/>
      <sheetName val="_Recovered_SheetName_1281_"/>
      <sheetName val="_Recovered_SheetName_1282_"/>
      <sheetName val="_Recovered_SheetName_1283_"/>
      <sheetName val="_Recovered_SheetName_1284_"/>
      <sheetName val="_Recovered_SheetName_1285_"/>
      <sheetName val="_Recovered_SheetName_1286_"/>
      <sheetName val="_Recovered_SheetName_1287_"/>
      <sheetName val="_Recovered_SheetName_1288_"/>
      <sheetName val="_Recovered_SheetName_1289_"/>
      <sheetName val="_Recovered_SheetName_1290_"/>
      <sheetName val="_Recovered_SheetName_1291_"/>
      <sheetName val="_Recovered_SheetName_1292_"/>
      <sheetName val="_Recovered_SheetName_1293_"/>
      <sheetName val="_Recovered_SheetName_1294_"/>
      <sheetName val="_Recovered_SheetName_1295_"/>
      <sheetName val="_Recovered_SheetName_1296_"/>
      <sheetName val="_Recovered_SheetName_1297_"/>
      <sheetName val="_Recovered_SheetName_1298_"/>
      <sheetName val="_Recovered_SheetName_1299_"/>
      <sheetName val="_Recovered_SheetName_1300_"/>
      <sheetName val="_Recovered_SheetName_1301_"/>
      <sheetName val="_Recovered_SheetName_1302_"/>
      <sheetName val="_Recovered_SheetName_1303_"/>
      <sheetName val="_Recovered_SheetName_1304_"/>
      <sheetName val="_Recovered_SheetName_1305_"/>
      <sheetName val="_Recovered_SheetName_1306_"/>
      <sheetName val="_Recovered_SheetName_1307_"/>
      <sheetName val="_Recovered_SheetName_1308_"/>
      <sheetName val="_Recovered_SheetName_1309_"/>
      <sheetName val="_Recovered_SheetName_1310_"/>
      <sheetName val="_Recovered_SheetName_1311_"/>
      <sheetName val="_Recovered_SheetName_1312_"/>
      <sheetName val="_Recovered_SheetName_1313_"/>
      <sheetName val="_Recovered_SheetName_1314_"/>
      <sheetName val="_Recovered_SheetName_1315_"/>
      <sheetName val="_Recovered_SheetName_1316_"/>
      <sheetName val="_Recovered_SheetName_1317_"/>
      <sheetName val="_Recovered_SheetName_1318_"/>
      <sheetName val="_Recovered_SheetName_1319_"/>
      <sheetName val="_Recovered_SheetName_1320_"/>
      <sheetName val="_Recovered_SheetName_1321_"/>
      <sheetName val="_Recovered_SheetName_1322_"/>
      <sheetName val="_Recovered_SheetName_1323_"/>
      <sheetName val="_Recovered_SheetName_1324_"/>
      <sheetName val="_Recovered_SheetName_1325_"/>
      <sheetName val="_Recovered_SheetName_1326_"/>
      <sheetName val="_Recovered_SheetName_1327_"/>
      <sheetName val="_Recovered_SheetName_1328_"/>
      <sheetName val="_Recovered_SheetName_1329_"/>
      <sheetName val="_Recovered_SheetName_1330_"/>
      <sheetName val="_Recovered_SheetName_1331_"/>
      <sheetName val="_Recovered_SheetName_1332_"/>
      <sheetName val="_Recovered_SheetName_1333_"/>
      <sheetName val="_Recovered_SheetName_1334_"/>
      <sheetName val="_Recovered_SheetName_1335_"/>
      <sheetName val="_Recovered_SheetName_1336_"/>
      <sheetName val="_Recovered_SheetName_1337_"/>
      <sheetName val="_Recovered_SheetName_1338_"/>
      <sheetName val="_Recovered_SheetName_1339_"/>
      <sheetName val="_Recovered_SheetName_1340_"/>
      <sheetName val="_Recovered_SheetName_1341_"/>
      <sheetName val="_Recovered_SheetName_1342_"/>
      <sheetName val="_Recovered_SheetName_1343_"/>
      <sheetName val="_Recovered_SheetName_1344_"/>
      <sheetName val="_Recovered_SheetName_1345_"/>
      <sheetName val="_Recovered_SheetName_1346_"/>
      <sheetName val="_Recovered_SheetName_1347_"/>
      <sheetName val="_Recovered_SheetName_1348_"/>
      <sheetName val="_Recovered_SheetName_1349_"/>
      <sheetName val="_Recovered_SheetName_1350_"/>
      <sheetName val="_Recovered_SheetName_1351_"/>
      <sheetName val="_Recovered_SheetName_1352_"/>
      <sheetName val="_Recovered_SheetName_1353_"/>
      <sheetName val="_Recovered_SheetName_1354_"/>
      <sheetName val="_Recovered_SheetName_1355_"/>
      <sheetName val="_Recovered_SheetName_1356_"/>
      <sheetName val="_Recovered_SheetName_1357_"/>
      <sheetName val="_Recovered_SheetName_1358_"/>
      <sheetName val="_Recovered_SheetName_1359_"/>
      <sheetName val="_Recovered_SheetName_1360_"/>
      <sheetName val="_Recovered_SheetName_1361_"/>
      <sheetName val="_Recovered_SheetName_1362_"/>
      <sheetName val="_Recovered_SheetName_1363_"/>
      <sheetName val="_Recovered_SheetName_1364_"/>
      <sheetName val="_Recovered_SheetName_1365_"/>
      <sheetName val="_Recovered_SheetName_1366_"/>
      <sheetName val="_Recovered_SheetName_1367_"/>
      <sheetName val="_Recovered_SheetName_1368_"/>
      <sheetName val="_Recovered_SheetName_1369_"/>
      <sheetName val="_Recovered_SheetName_1370_"/>
      <sheetName val="_Recovered_SheetName_1371_"/>
      <sheetName val="_Recovered_SheetName_1372_"/>
      <sheetName val="_Recovered_SheetName_1373_"/>
      <sheetName val="_Recovered_SheetName_1374_"/>
      <sheetName val="_Recovered_SheetName_1375_"/>
      <sheetName val="_Recovered_SheetName_1376_"/>
      <sheetName val="_Recovered_SheetName_1377_"/>
      <sheetName val="_Recovered_SheetName_1378_"/>
      <sheetName val="_Recovered_SheetName_1379_"/>
      <sheetName val="_Recovered_SheetName_1380_"/>
      <sheetName val="_Recovered_SheetName_1381_"/>
      <sheetName val="_Recovered_SheetName_1382_"/>
      <sheetName val="_Recovered_SheetName_1383_"/>
      <sheetName val="_Recovered_SheetName_1384_"/>
      <sheetName val="_Recovered_SheetName_1385_"/>
      <sheetName val="_Recovered_SheetName_1386_"/>
      <sheetName val="_Recovered_SheetName_1387_"/>
      <sheetName val="_Recovered_SheetName_1388_"/>
      <sheetName val="_Recovered_SheetName_1389_"/>
      <sheetName val="_Recovered_SheetName_1390_"/>
      <sheetName val="_Recovered_SheetName_1391_"/>
      <sheetName val="_Recovered_SheetName_1392_"/>
      <sheetName val="_Recovered_SheetName_1393_"/>
      <sheetName val="_Recovered_SheetName_1394_"/>
      <sheetName val="_Recovered_SheetName_1395_"/>
      <sheetName val="_Recovered_SheetName_1396_"/>
      <sheetName val="_Recovered_SheetName_1397_"/>
      <sheetName val="_Recovered_SheetName_1398_"/>
      <sheetName val="_Recovered_SheetName_1399_"/>
      <sheetName val="_Recovered_SheetName_1400_"/>
      <sheetName val="_Recovered_SheetName_1401_"/>
      <sheetName val="_Recovered_SheetName_1402_"/>
      <sheetName val="_Recovered_SheetName_1403_"/>
      <sheetName val="_Recovered_SheetName_1404_"/>
      <sheetName val="_Recovered_SheetName_1405_"/>
      <sheetName val="_Recovered_SheetName_1406_"/>
      <sheetName val="_Recovered_SheetName_1407_"/>
      <sheetName val="_Recovered_SheetName_1408_"/>
      <sheetName val="_Recovered_SheetName_1409_"/>
      <sheetName val="_Recovered_SheetName_1410_"/>
      <sheetName val="_Recovered_SheetName_1411_"/>
      <sheetName val="_Recovered_SheetName_1412_"/>
      <sheetName val="_Recovered_SheetName_1413_"/>
      <sheetName val="_Recovered_SheetName_1414_"/>
      <sheetName val="_Recovered_SheetName_1415_"/>
      <sheetName val="_Recovered_SheetName_1416_"/>
      <sheetName val="_Recovered_SheetName_1417_"/>
      <sheetName val="_Recovered_SheetName_1418_"/>
      <sheetName val="_Recovered_SheetName_1419_"/>
      <sheetName val="_Recovered_SheetName_1420_"/>
      <sheetName val="_Recovered_SheetName_1421_"/>
      <sheetName val="_Recovered_SheetName_1422_"/>
      <sheetName val="_Recovered_SheetName_1423_"/>
      <sheetName val="_Recovered_SheetName_1424_"/>
      <sheetName val="_Recovered_SheetName_1425_"/>
      <sheetName val="_Recovered_SheetName_1426_"/>
      <sheetName val="_Recovered_SheetName_1427_"/>
      <sheetName val="_Recovered_SheetName_1428_"/>
      <sheetName val="_Recovered_SheetName_1429_"/>
      <sheetName val="_Recovered_SheetName_1430_"/>
      <sheetName val="_Recovered_SheetName_1431_"/>
      <sheetName val="_Recovered_SheetName_1432_"/>
      <sheetName val="_Recovered_SheetName_1433_"/>
      <sheetName val="_Recovered_SheetName_1434_"/>
      <sheetName val="_Recovered_SheetName_1435_"/>
      <sheetName val="_Recovered_SheetName_1436_"/>
      <sheetName val="_Recovered_SheetName_1437_"/>
      <sheetName val="_Recovered_SheetName_1438_"/>
      <sheetName val="_Recovered_SheetName_1439_"/>
      <sheetName val="_Recovered_SheetName_1440_"/>
      <sheetName val="_Recovered_SheetName_1441_"/>
      <sheetName val="_Recovered_SheetName_1442_"/>
      <sheetName val="_Recovered_SheetName_1443_"/>
      <sheetName val="_Recovered_SheetName_1444_"/>
      <sheetName val="_Recovered_SheetName_1445_"/>
      <sheetName val="_Recovered_SheetName_1446_"/>
      <sheetName val="_Recovered_SheetName_1447_"/>
      <sheetName val="_Recovered_SheetName_1448_"/>
      <sheetName val="_Recovered_SheetName_1449_"/>
      <sheetName val="_Recovered_SheetName_1450_"/>
      <sheetName val="_Recovered_SheetName_1451_"/>
      <sheetName val="_Recovered_SheetName_1452_"/>
      <sheetName val="_Recovered_SheetName_1453_"/>
      <sheetName val="_Recovered_SheetName_1454_"/>
      <sheetName val="_Recovered_SheetName_1455_"/>
      <sheetName val="_Recovered_SheetName_1456_"/>
      <sheetName val="_Recovered_SheetName_1457_"/>
      <sheetName val="_Recovered_SheetName_1458_"/>
      <sheetName val="_Recovered_SheetName_1459_"/>
      <sheetName val="_Recovered_SheetName_1460_"/>
      <sheetName val="_Recovered_SheetName_1461_"/>
      <sheetName val="_Recovered_SheetName_1462_"/>
      <sheetName val="_Recovered_SheetName_1463_"/>
      <sheetName val="_Recovered_SheetName_1464_"/>
      <sheetName val="_Recovered_SheetName_1465_"/>
      <sheetName val="_Recovered_SheetName_1466_"/>
      <sheetName val="_Recovered_SheetName_1467_"/>
      <sheetName val="_Recovered_SheetName_1468_"/>
      <sheetName val="_Recovered_SheetName_1469_"/>
      <sheetName val="_Recovered_SheetName_1470_"/>
      <sheetName val="_Recovered_SheetName_1471_"/>
      <sheetName val="_Recovered_SheetName_1472_"/>
      <sheetName val="_Recovered_SheetName_1473_"/>
      <sheetName val="_Recovered_SheetName_1474_"/>
      <sheetName val="_Recovered_SheetName_1475_"/>
      <sheetName val="_Recovered_SheetName_1476_"/>
      <sheetName val="_Recovered_SheetName_1477_"/>
      <sheetName val="_Recovered_SheetName_1478_"/>
      <sheetName val="_Recovered_SheetName_1479_"/>
      <sheetName val="_Recovered_SheetName_1480_"/>
      <sheetName val="_Recovered_SheetName_1481_"/>
      <sheetName val="_Recovered_SheetName_1482_"/>
      <sheetName val="_Recovered_SheetName_1483_"/>
      <sheetName val="_Recovered_SheetName_1484_"/>
      <sheetName val="_Recovered_SheetName_1485_"/>
      <sheetName val="_Recovered_SheetName_1486_"/>
      <sheetName val="_Recovered_SheetName_1487_"/>
      <sheetName val="_Recovered_SheetName_1488_"/>
      <sheetName val="_Recovered_SheetName_1489_"/>
      <sheetName val="_Recovered_SheetName_1490_"/>
      <sheetName val="_Recovered_SheetName_1491_"/>
      <sheetName val="_Recovered_SheetName_1492_"/>
      <sheetName val="_Recovered_SheetName_1493_"/>
      <sheetName val="_Recovered_SheetName_1494_"/>
      <sheetName val="_Recovered_SheetName_1495_"/>
      <sheetName val="_Recovered_SheetName_1496_"/>
      <sheetName val="_Recovered_SheetName_1497_"/>
      <sheetName val="_Recovered_SheetName_1498_"/>
      <sheetName val="_Recovered_SheetName_1499_"/>
      <sheetName val="_Recovered_SheetName_1500_"/>
      <sheetName val="_Recovered_SheetName_1501_"/>
      <sheetName val="_Recovered_SheetName_1502_"/>
      <sheetName val="_Recovered_SheetName_1503_"/>
      <sheetName val="_Recovered_SheetName_1504_"/>
      <sheetName val="_Recovered_SheetName_1505_"/>
      <sheetName val="_Recovered_SheetName_1506_"/>
      <sheetName val="_Recovered_SheetName_1507_"/>
      <sheetName val="_Recovered_SheetName_1508_"/>
      <sheetName val="_Recovered_SheetName_1509_"/>
      <sheetName val="_Recovered_SheetName_1510_"/>
      <sheetName val="_Recovered_SheetName_1511_"/>
      <sheetName val="_Recovered_SheetName_1512_"/>
      <sheetName val="_Recovered_SheetName_1513_"/>
      <sheetName val="_Recovered_SheetName_1514_"/>
      <sheetName val="_Recovered_SheetName_1515_"/>
      <sheetName val="_Recovered_SheetName_1516_"/>
      <sheetName val="_Recovered_SheetName_1517_"/>
      <sheetName val="_Recovered_SheetName_1518_"/>
      <sheetName val="_Recovered_SheetName_1519_"/>
      <sheetName val="_Recovered_SheetName_1520_"/>
      <sheetName val="_Recovered_SheetName_1521_"/>
      <sheetName val="_Recovered_SheetName_1522_"/>
      <sheetName val="_Recovered_SheetName_1523_"/>
      <sheetName val="_Recovered_SheetName_1524_"/>
      <sheetName val="_Recovered_SheetName_1525_"/>
      <sheetName val="_Recovered_SheetName_1526_"/>
      <sheetName val="_Recovered_SheetName_1527_"/>
      <sheetName val="_Recovered_SheetName_1528_"/>
      <sheetName val="_Recovered_SheetName_1529_"/>
      <sheetName val="_Recovered_SheetName_1530_"/>
      <sheetName val="_Recovered_SheetName_1531_"/>
      <sheetName val="_Recovered_SheetName_1532_"/>
      <sheetName val="_Recovered_SheetName_1533_"/>
      <sheetName val="_Recovered_SheetName_1534_"/>
      <sheetName val="_Recovered_SheetName_1535_"/>
      <sheetName val="_Recovered_SheetName_1536_"/>
      <sheetName val="_Recovered_SheetName_1537_"/>
      <sheetName val="_Recovered_SheetName_1538_"/>
      <sheetName val="_Recovered_SheetName_1539_"/>
      <sheetName val="_Recovered_SheetName_1540_"/>
      <sheetName val="_Recovered_SheetName_1541_"/>
      <sheetName val="_Recovered_SheetName_1542_"/>
      <sheetName val="_Recovered_SheetName_1543_"/>
      <sheetName val="_Recovered_SheetName_1544_"/>
      <sheetName val="_Recovered_SheetName_1545_"/>
      <sheetName val="_Recovered_SheetName_1546_"/>
      <sheetName val="_Recovered_SheetName_1547_"/>
      <sheetName val="_Recovered_SheetName_1548_"/>
      <sheetName val="_Recovered_SheetName_1549_"/>
      <sheetName val="_Recovered_SheetName_1550_"/>
      <sheetName val="_Recovered_SheetName_1551_"/>
      <sheetName val="_Recovered_SheetName_1552_"/>
      <sheetName val="_Recovered_SheetName_1553_"/>
      <sheetName val="_Recovered_SheetName_1554_"/>
      <sheetName val="_Recovered_SheetName_1555_"/>
      <sheetName val="_Recovered_SheetName_1556_"/>
      <sheetName val="_Recovered_SheetName_1557_"/>
      <sheetName val="_Recovered_SheetName_1558_"/>
      <sheetName val="_Recovered_SheetName_1559_"/>
      <sheetName val="_Recovered_SheetName_1560_"/>
      <sheetName val="_Recovered_SheetName_1561_"/>
      <sheetName val="_Recovered_SheetName_1562_"/>
      <sheetName val="_Recovered_SheetName_1563_"/>
      <sheetName val="_Recovered_SheetName_1564_"/>
      <sheetName val="_Recovered_SheetName_1565_"/>
      <sheetName val="_Recovered_SheetName_1566_"/>
      <sheetName val="_Recovered_SheetName_1567_"/>
      <sheetName val="_Recovered_SheetName_1568_"/>
      <sheetName val="_Recovered_SheetName_1569_"/>
      <sheetName val="_Recovered_SheetName_1570_"/>
      <sheetName val="_Recovered_SheetName_1571_"/>
      <sheetName val="_Recovered_SheetName_1572_"/>
      <sheetName val="_Recovered_SheetName_1573_"/>
      <sheetName val="_Recovered_SheetName_1574_"/>
      <sheetName val="_Recovered_SheetName_1575_"/>
      <sheetName val="_Recovered_SheetName_1576_"/>
      <sheetName val="_Recovered_SheetName_1577_"/>
      <sheetName val="_Recovered_SheetName_1578_"/>
      <sheetName val="_Recovered_SheetName_1579_"/>
      <sheetName val="_Recovered_SheetName_1580_"/>
      <sheetName val="_Recovered_SheetName_1581_"/>
      <sheetName val="_Recovered_SheetName_1582_"/>
      <sheetName val="_Recovered_SheetName_1583_"/>
      <sheetName val="_Recovered_SheetName_1584_"/>
      <sheetName val="_Recovered_SheetName_1585_"/>
      <sheetName val="_Recovered_SheetName_1586_"/>
      <sheetName val="_Recovered_SheetName_1587_"/>
      <sheetName val="_Recovered_SheetName_1588_"/>
      <sheetName val="_Recovered_SheetName_1589_"/>
      <sheetName val="_Recovered_SheetName_1590_"/>
      <sheetName val="_Recovered_SheetName_1591_"/>
      <sheetName val="_Recovered_SheetName_1592_"/>
      <sheetName val="_Recovered_SheetName_1593_"/>
      <sheetName val="_Recovered_SheetName_1594_"/>
      <sheetName val="_Recovered_SheetName_1595_"/>
      <sheetName val="_Recovered_SheetName_1596_"/>
      <sheetName val="_Recovered_SheetName_1597_"/>
      <sheetName val="_Recovered_SheetName_1598_"/>
      <sheetName val="_Recovered_SheetName_1599_"/>
      <sheetName val="_Recovered_SheetName_1600_"/>
      <sheetName val="_Recovered_SheetName_1601_"/>
      <sheetName val="_Recovered_SheetName_1602_"/>
      <sheetName val="_Recovered_SheetName_1603_"/>
      <sheetName val="_Recovered_SheetName_1604_"/>
      <sheetName val="_Recovered_SheetName_1605_"/>
      <sheetName val="_Recovered_SheetName_1606_"/>
      <sheetName val="_Recovered_SheetName_1607_"/>
      <sheetName val="_Recovered_SheetName_1608_"/>
      <sheetName val="_Recovered_SheetName_1609_"/>
      <sheetName val="_Recovered_SheetName_1610_"/>
      <sheetName val="_Recovered_SheetName_1611_"/>
      <sheetName val="_Recovered_SheetName_1612_"/>
      <sheetName val="_Recovered_SheetName_1613_"/>
      <sheetName val="_Recovered_SheetName_1614_"/>
      <sheetName val="_Recovered_SheetName_1615_"/>
      <sheetName val="_Recovered_SheetName_1616_"/>
      <sheetName val="_Recovered_SheetName_1617_"/>
      <sheetName val="_Recovered_SheetName_1618_"/>
      <sheetName val="_Recovered_SheetName_1619_"/>
      <sheetName val="_Recovered_SheetName_1620_"/>
      <sheetName val="_Recovered_SheetName_1621_"/>
      <sheetName val="_Recovered_SheetName_1622_"/>
      <sheetName val="_Recovered_SheetName_1623_"/>
      <sheetName val="_Recovered_SheetName_1624_"/>
      <sheetName val="_Recovered_SheetName_1625_"/>
      <sheetName val="_Recovered_SheetName_1626_"/>
      <sheetName val="_Recovered_SheetName_1627_"/>
      <sheetName val="_Recovered_SheetName_1628_"/>
      <sheetName val="_Recovered_SheetName_1629_"/>
      <sheetName val="_Recovered_SheetName_1630_"/>
      <sheetName val="_Recovered_SheetName_1631_"/>
      <sheetName val="_Recovered_SheetName_1632_"/>
      <sheetName val="_Recovered_SheetName_1633_"/>
      <sheetName val="_Recovered_SheetName_1634_"/>
      <sheetName val="_Recovered_SheetName_1635_"/>
      <sheetName val="_Recovered_SheetName_1636_"/>
      <sheetName val="_Recovered_SheetName_1637_"/>
      <sheetName val="_Recovered_SheetName_1638_"/>
      <sheetName val="_Recovered_SheetName_1639_"/>
      <sheetName val="_Recovered_SheetName_1640_"/>
      <sheetName val="_Recovered_SheetName_1641_"/>
      <sheetName val="_Recovered_SheetName_1642_"/>
      <sheetName val="_Recovered_SheetName_1643_"/>
      <sheetName val="_Recovered_SheetName_1644_"/>
      <sheetName val="_Recovered_SheetName_1645_"/>
      <sheetName val="_Recovered_SheetName_1646_"/>
      <sheetName val="_Recovered_SheetName_1647_"/>
      <sheetName val="_Recovered_SheetName_1648_"/>
      <sheetName val="_Recovered_SheetName_1649_"/>
      <sheetName val="_Recovered_SheetName_1650_"/>
      <sheetName val="_Recovered_SheetName_1651_"/>
      <sheetName val="_Recovered_SheetName_1652_"/>
      <sheetName val="_Recovered_SheetName_1653_"/>
      <sheetName val="_Recovered_SheetName_1654_"/>
      <sheetName val="_Recovered_SheetName_1655_"/>
      <sheetName val="_Recovered_SheetName_1656_"/>
      <sheetName val="_Recovered_SheetName_1657_"/>
      <sheetName val="_Recovered_SheetName_1658_"/>
      <sheetName val="_Recovered_SheetName_1659_"/>
      <sheetName val="_Recovered_SheetName_1660_"/>
      <sheetName val="_Recovered_SheetName_1661_"/>
      <sheetName val="_Recovered_SheetName_1662_"/>
      <sheetName val="_Recovered_SheetName_1663_"/>
      <sheetName val="_Recovered_SheetName_1664_"/>
      <sheetName val="_Recovered_SheetName_1665_"/>
      <sheetName val="_Recovered_SheetName_1666_"/>
      <sheetName val="_Recovered_SheetName_1667_"/>
      <sheetName val="_Recovered_SheetName_1668_"/>
      <sheetName val="_Recovered_SheetName_1669_"/>
      <sheetName val="_Recovered_SheetName_1670_"/>
      <sheetName val="_Recovered_SheetName_1671_"/>
      <sheetName val="_Recovered_SheetName_1672_"/>
      <sheetName val="_Recovered_SheetName_1673_"/>
      <sheetName val="_Recovered_SheetName_1674_"/>
      <sheetName val="_Recovered_SheetName_1675_"/>
      <sheetName val="_Recovered_SheetName_1676_"/>
      <sheetName val="_Recovered_SheetName_1677_"/>
      <sheetName val="_Recovered_SheetName_1678_"/>
      <sheetName val="_Recovered_SheetName_1679_"/>
      <sheetName val="_Recovered_SheetName_1680_"/>
      <sheetName val="_Recovered_SheetName_1681_"/>
      <sheetName val="_Recovered_SheetName_1682_"/>
      <sheetName val="_Recovered_SheetName_1683_"/>
      <sheetName val="_Recovered_SheetName_1684_"/>
      <sheetName val="_Recovered_SheetName_1685_"/>
      <sheetName val="_Recovered_SheetName_1686_"/>
      <sheetName val="_Recovered_SheetName_1687_"/>
      <sheetName val="_Recovered_SheetName_1688_"/>
      <sheetName val="_Recovered_SheetName_1689_"/>
      <sheetName val="_Recovered_SheetName_1690_"/>
      <sheetName val="_Recovered_SheetName_1691_"/>
      <sheetName val="_Recovered_SheetName_1692_"/>
      <sheetName val="_Recovered_SheetName_1693_"/>
      <sheetName val="_Recovered_SheetName_1694_"/>
      <sheetName val="_Recovered_SheetName_1695_"/>
      <sheetName val="_Recovered_SheetName_1696_"/>
      <sheetName val="_Recovered_SheetName_1697_"/>
      <sheetName val="_Recovered_SheetName_1698_"/>
      <sheetName val="_Recovered_SheetName_1699_"/>
      <sheetName val="_Recovered_SheetName_1700_"/>
      <sheetName val="_Recovered_SheetName_1701_"/>
      <sheetName val="_Recovered_SheetName_1702_"/>
      <sheetName val="_Recovered_SheetName_1703_"/>
      <sheetName val="_Recovered_SheetName_1704_"/>
      <sheetName val="_Recovered_SheetName_1705_"/>
      <sheetName val="_Recovered_SheetName_1706_"/>
      <sheetName val="_Recovered_SheetName_1707_"/>
      <sheetName val="_Recovered_SheetName_1708_"/>
      <sheetName val="_Recovered_SheetName_1709_"/>
      <sheetName val="_Recovered_SheetName_1710_"/>
      <sheetName val="_Recovered_SheetName_1711_"/>
      <sheetName val="_Recovered_SheetName_1712_"/>
      <sheetName val="_Recovered_SheetName_1713_"/>
      <sheetName val="_Recovered_SheetName_1714_"/>
      <sheetName val="_Recovered_SheetName_1715_"/>
      <sheetName val="_Recovered_SheetName_1716_"/>
      <sheetName val="_Recovered_SheetName_1717_"/>
      <sheetName val="_Recovered_SheetName_1718_"/>
      <sheetName val="_Recovered_SheetName_1719_"/>
      <sheetName val="_Recovered_SheetName_1720_"/>
      <sheetName val="_Recovered_SheetName_1721_"/>
      <sheetName val="_Recovered_SheetName_1722_"/>
      <sheetName val="_Recovered_SheetName_1723_"/>
      <sheetName val="_Recovered_SheetName_1724_"/>
      <sheetName val="_Recovered_SheetName_1725_"/>
      <sheetName val="_Recovered_SheetName_1726_"/>
      <sheetName val="_Recovered_SheetName_1727_"/>
      <sheetName val="_Recovered_SheetName_1728_"/>
      <sheetName val="_Recovered_SheetName_1729_"/>
      <sheetName val="_Recovered_SheetName_1730_"/>
      <sheetName val="_Recovered_SheetName_1731_"/>
      <sheetName val="_Recovered_SheetName_1732_"/>
      <sheetName val="_Recovered_SheetName_1733_"/>
      <sheetName val="_Recovered_SheetName_1734_"/>
      <sheetName val="_Recovered_SheetName_1735_"/>
      <sheetName val="_Recovered_SheetName_1736_"/>
      <sheetName val="_Recovered_SheetName_1737_"/>
      <sheetName val="_Recovered_SheetName_1738_"/>
      <sheetName val="_Recovered_SheetName_1739_"/>
      <sheetName val="_Recovered_SheetName_1740_"/>
      <sheetName val="_Recovered_SheetName_1741_"/>
      <sheetName val="_Recovered_SheetName_1742_"/>
      <sheetName val="_Recovered_SheetName_1743_"/>
      <sheetName val="_Recovered_SheetName_1744_"/>
      <sheetName val="_Recovered_SheetName_1745_"/>
      <sheetName val="_Recovered_SheetName_1746_"/>
      <sheetName val="_Recovered_SheetName_1747_"/>
      <sheetName val="_Recovered_SheetName_1748_"/>
      <sheetName val="_Recovered_SheetName_1749_"/>
      <sheetName val="_Recovered_SheetName_1750_"/>
      <sheetName val="_Recovered_SheetName_1751_"/>
      <sheetName val="_Recovered_SheetName_1752_"/>
      <sheetName val="_Recovered_SheetName_1753_"/>
      <sheetName val="_Recovered_SheetName_1754_"/>
      <sheetName val="_Recovered_SheetName_1755_"/>
      <sheetName val="_Recovered_SheetName_1756_"/>
      <sheetName val="_Recovered_SheetName_1757_"/>
      <sheetName val="_Recovered_SheetName_1758_"/>
      <sheetName val="_Recovered_SheetName_1759_"/>
      <sheetName val="_Recovered_SheetName_1760_"/>
      <sheetName val="_Recovered_SheetName_1761_"/>
      <sheetName val="_Recovered_SheetName_1762_"/>
      <sheetName val="_Recovered_SheetName_1763_"/>
      <sheetName val="_Recovered_SheetName_1764_"/>
      <sheetName val="_Recovered_SheetName_1765_"/>
      <sheetName val="_Recovered_SheetName_1766_"/>
      <sheetName val="_Recovered_SheetName_1767_"/>
      <sheetName val="_Recovered_SheetName_1768_"/>
      <sheetName val="_Recovered_SheetName_1769_"/>
      <sheetName val="_Recovered_SheetName_1770_"/>
      <sheetName val="_Recovered_SheetName_1771_"/>
      <sheetName val="_Recovered_SheetName_1772_"/>
      <sheetName val="_Recovered_SheetName_1773_"/>
      <sheetName val="_Recovered_SheetName_1774_"/>
      <sheetName val="_Recovered_SheetName_1775_"/>
      <sheetName val="_Recovered_SheetName_1776_"/>
      <sheetName val="_Recovered_SheetName_1777_"/>
      <sheetName val="_Recovered_SheetName_1778_"/>
      <sheetName val="_Recovered_SheetName_1779_"/>
      <sheetName val="_Recovered_SheetName_1780_"/>
      <sheetName val="_Recovered_SheetName_1781_"/>
      <sheetName val="_Recovered_SheetName_1782_"/>
      <sheetName val="_Recovered_SheetName_1783_"/>
      <sheetName val="_Recovered_SheetName_1784_"/>
      <sheetName val="_Recovered_SheetName_1785_"/>
      <sheetName val="_Recovered_SheetName_1786_"/>
      <sheetName val="_Recovered_SheetName_1787_"/>
      <sheetName val="_Recovered_SheetName_1788_"/>
      <sheetName val="_Recovered_SheetName_1789_"/>
      <sheetName val="_Recovered_SheetName_1790_"/>
      <sheetName val="_Recovered_SheetName_1791_"/>
      <sheetName val="_Recovered_SheetName_1792_"/>
      <sheetName val="_Recovered_SheetName_1793_"/>
      <sheetName val="_Recovered_SheetName_1794_"/>
      <sheetName val="_Recovered_SheetName_1795_"/>
      <sheetName val="_Recovered_SheetName_1796_"/>
      <sheetName val="_Recovered_SheetName_1797_"/>
      <sheetName val="_Recovered_SheetName_1798_"/>
      <sheetName val="_Recovered_SheetName_1799_"/>
      <sheetName val="_Recovered_SheetName_1800_"/>
      <sheetName val="_Recovered_SheetName_1801_"/>
      <sheetName val="_Recovered_SheetName_1802_"/>
      <sheetName val="_Recovered_SheetName_1803_"/>
      <sheetName val="_Recovered_SheetName_1804_"/>
      <sheetName val="_Recovered_SheetName_1805_"/>
      <sheetName val="_Recovered_SheetName_1806_"/>
      <sheetName val="_Recovered_SheetName_1807_"/>
      <sheetName val="_Recovered_SheetName_1808_"/>
      <sheetName val="_Recovered_SheetName_1809_"/>
      <sheetName val="_Recovered_SheetName_1810_"/>
      <sheetName val="_Recovered_SheetName_1811_"/>
      <sheetName val="_Recovered_SheetName_1812_"/>
      <sheetName val="_Recovered_SheetName_1813_"/>
      <sheetName val="_Recovered_SheetName_1814_"/>
      <sheetName val="_Recovered_SheetName_1815_"/>
      <sheetName val="_Recovered_SheetName_1816_"/>
      <sheetName val="_Recovered_SheetName_1817_"/>
      <sheetName val="_Recovered_SheetName_1818_"/>
      <sheetName val="_Recovered_SheetName_1819_"/>
      <sheetName val="_Recovered_SheetName_1820_"/>
      <sheetName val="_Recovered_SheetName_1821_"/>
      <sheetName val="_Recovered_SheetName_1822_"/>
      <sheetName val="_Recovered_SheetName_1823_"/>
      <sheetName val="_Recovered_SheetName_1824_"/>
      <sheetName val="_Recovered_SheetName_1825_"/>
      <sheetName val="_Recovered_SheetName_1826_"/>
      <sheetName val="_Recovered_SheetName_1827_"/>
      <sheetName val="_Recovered_SheetName_1828_"/>
      <sheetName val="_Recovered_SheetName_1829_"/>
      <sheetName val="_Recovered_SheetName_1830_"/>
      <sheetName val="_Recovered_SheetName_1831_"/>
      <sheetName val="_Recovered_SheetName_1832_"/>
      <sheetName val="_Recovered_SheetName_1833_"/>
      <sheetName val="_Recovered_SheetName_1834_"/>
      <sheetName val="_Recovered_SheetName_1835_"/>
      <sheetName val="_Recovered_SheetName_1836_"/>
      <sheetName val="_Recovered_SheetName_1837_"/>
      <sheetName val="_Recovered_SheetName_1838_"/>
      <sheetName val="_Recovered_SheetName_1839_"/>
      <sheetName val="_Recovered_SheetName_1840_"/>
      <sheetName val="_Recovered_SheetName_1841_"/>
      <sheetName val="_Recovered_SheetName_1842_"/>
      <sheetName val="_Recovered_SheetName_1843_"/>
      <sheetName val="_Recovered_SheetName_1844_"/>
      <sheetName val="_Recovered_SheetName_1845_"/>
      <sheetName val="_Recovered_SheetName_1846_"/>
      <sheetName val="_Recovered_SheetName_1847_"/>
      <sheetName val="_Recovered_SheetName_1848_"/>
      <sheetName val="_Recovered_SheetName_1849_"/>
      <sheetName val="_Recovered_SheetName_1850_"/>
      <sheetName val="_Recovered_SheetName_1851_"/>
      <sheetName val="_Recovered_SheetName_1852_"/>
      <sheetName val="_Recovered_SheetName_1853_"/>
      <sheetName val="_Recovered_SheetName_1854_"/>
      <sheetName val="_Recovered_SheetName_1855_"/>
      <sheetName val="_Recovered_SheetName_1856_"/>
      <sheetName val="_Recovered_SheetName_1857_"/>
      <sheetName val="_Recovered_SheetName_1858_"/>
      <sheetName val="_Recovered_SheetName_1859_"/>
      <sheetName val="_Recovered_SheetName_1860_"/>
      <sheetName val="_Recovered_SheetName_1861_"/>
      <sheetName val="_Recovered_SheetName_1862_"/>
      <sheetName val="_Recovered_SheetName_1863_"/>
      <sheetName val="_Recovered_SheetName_1864_"/>
      <sheetName val="_Recovered_SheetName_1865_"/>
      <sheetName val="_Recovered_SheetName_1866_"/>
      <sheetName val="_Recovered_SheetName_1867_"/>
      <sheetName val="_Recovered_SheetName_1868_"/>
      <sheetName val="_Recovered_SheetName_1869_"/>
      <sheetName val="_Recovered_SheetName_1870_"/>
      <sheetName val="_Recovered_SheetName_1871_"/>
      <sheetName val="_Recovered_SheetName_1872_"/>
      <sheetName val="_Recovered_SheetName_1873_"/>
      <sheetName val="_Recovered_SheetName_1874_"/>
      <sheetName val="_Recovered_SheetName_1875_"/>
      <sheetName val="_Recovered_SheetName_1876_"/>
      <sheetName val="_Recovered_SheetName_1877_"/>
      <sheetName val="_Recovered_SheetName_1878_"/>
      <sheetName val="_Recovered_SheetName_1879_"/>
      <sheetName val="_Recovered_SheetName_1880_"/>
      <sheetName val="_Recovered_SheetName_1881_"/>
      <sheetName val="_Recovered_SheetName_1882_"/>
      <sheetName val="_Recovered_SheetName_1883_"/>
      <sheetName val="_Recovered_SheetName_1884_"/>
      <sheetName val="_Recovered_SheetName_1885_"/>
      <sheetName val="_Recovered_SheetName_1886_"/>
      <sheetName val="_Recovered_SheetName_1887_"/>
      <sheetName val="_Recovered_SheetName_1888_"/>
      <sheetName val="_Recovered_SheetName_1889_"/>
      <sheetName val="_Recovered_SheetName_1890_"/>
      <sheetName val="_Recovered_SheetName_1891_"/>
      <sheetName val="_Recovered_SheetName_1892_"/>
      <sheetName val="_Recovered_SheetName_1893_"/>
      <sheetName val="_Recovered_SheetName_1894_"/>
      <sheetName val="_Recovered_SheetName_1895_"/>
      <sheetName val="_Recovered_SheetName_1896_"/>
      <sheetName val="_Recovered_SheetName_1897_"/>
      <sheetName val="_Recovered_SheetName_1898_"/>
      <sheetName val="_Recovered_SheetName_1899_"/>
      <sheetName val="_Recovered_SheetName_1900_"/>
      <sheetName val="_Recovered_SheetName_1901_"/>
      <sheetName val="_Recovered_SheetName_1902_"/>
      <sheetName val="_Recovered_SheetName_1903_"/>
      <sheetName val="_Recovered_SheetName_1904_"/>
      <sheetName val="_Recovered_SheetName_1905_"/>
      <sheetName val="_Recovered_SheetName_1906_"/>
      <sheetName val="_Recovered_SheetName_1907_"/>
      <sheetName val="_Recovered_SheetName_1908_"/>
      <sheetName val="_Recovered_SheetName_1909_"/>
      <sheetName val="_Recovered_SheetName_1910_"/>
      <sheetName val="_Recovered_SheetName_1911_"/>
      <sheetName val="_Recovered_SheetName_1912_"/>
      <sheetName val="_Recovered_SheetName_1913_"/>
      <sheetName val="_Recovered_SheetName_1914_"/>
      <sheetName val="_Recovered_SheetName_1915_"/>
      <sheetName val="_Recovered_SheetName_1916_"/>
      <sheetName val="_Recovered_SheetName_1917_"/>
      <sheetName val="_Recovered_SheetName_1918_"/>
      <sheetName val="_Recovered_SheetName_1919_"/>
      <sheetName val="_Recovered_SheetName_1920_"/>
      <sheetName val="_Recovered_SheetName_1921_"/>
      <sheetName val="_Recovered_SheetName_1922_"/>
      <sheetName val="_Recovered_SheetName_1923_"/>
      <sheetName val="_Recovered_SheetName_1924_"/>
      <sheetName val="_Recovered_SheetName_1925_"/>
      <sheetName val="_Recovered_SheetName_1926_"/>
      <sheetName val="_Recovered_SheetName_1927_"/>
      <sheetName val="_Recovered_SheetName_1928_"/>
      <sheetName val="_Recovered_SheetName_1929_"/>
      <sheetName val="_Recovered_SheetName_1930_"/>
      <sheetName val="_Recovered_SheetName_1931_"/>
      <sheetName val="_Recovered_SheetName_1932_"/>
      <sheetName val="_Recovered_SheetName_1933_"/>
      <sheetName val="_Recovered_SheetName_1934_"/>
      <sheetName val="_Recovered_SheetName_1935_"/>
      <sheetName val="_Recovered_SheetName_1936_"/>
      <sheetName val="_Recovered_SheetName_1937_"/>
      <sheetName val="_Recovered_SheetName_1938_"/>
      <sheetName val="_Recovered_SheetName_1939_"/>
      <sheetName val="_Recovered_SheetName_1940_"/>
      <sheetName val="_Recovered_SheetName_1941_"/>
      <sheetName val="_Recovered_SheetName_1942_"/>
      <sheetName val="_Recovered_SheetName_1943_"/>
      <sheetName val="_Recovered_SheetName_1944_"/>
      <sheetName val="_Recovered_SheetName_1945_"/>
      <sheetName val="_Recovered_SheetName_1946_"/>
      <sheetName val="_Recovered_SheetName_1947_"/>
      <sheetName val="_Recovered_SheetName_1948_"/>
      <sheetName val="_Recovered_SheetName_1949_"/>
      <sheetName val="_Recovered_SheetName_1950_"/>
      <sheetName val="_Recovered_SheetName_1951_"/>
      <sheetName val="_Recovered_SheetName_1952_"/>
      <sheetName val="_Recovered_SheetName_1953_"/>
      <sheetName val="_Recovered_SheetName_1954_"/>
      <sheetName val="_Recovered_SheetName_1955_"/>
      <sheetName val="_Recovered_SheetName_1956_"/>
      <sheetName val="_Recovered_SheetName_1957_"/>
      <sheetName val="_Recovered_SheetName_1958_"/>
      <sheetName val="_Recovered_SheetName_1959_"/>
      <sheetName val="_Recovered_SheetName_1960_"/>
      <sheetName val="_Recovered_SheetName_1961_"/>
      <sheetName val="_Recovered_SheetName_1962_"/>
      <sheetName val="_Recovered_SheetName_1963_"/>
      <sheetName val="_Recovered_SheetName_1964_"/>
      <sheetName val="_Recovered_SheetName_1965_"/>
      <sheetName val="_Recovered_SheetName_1966_"/>
      <sheetName val="_Recovered_SheetName_1967_"/>
      <sheetName val="_Recovered_SheetName_1968_"/>
      <sheetName val="_Recovered_SheetName_1969_"/>
      <sheetName val="_Recovered_SheetName_1970_"/>
      <sheetName val="_Recovered_SheetName_1971_"/>
      <sheetName val="_Recovered_SheetName_1972_"/>
      <sheetName val="_Recovered_SheetName_1973_"/>
      <sheetName val="_Recovered_SheetName_1974_"/>
      <sheetName val="_Recovered_SheetName_1975_"/>
      <sheetName val="_Recovered_SheetName_1976_"/>
      <sheetName val="_Recovered_SheetName_1977_"/>
      <sheetName val="_Recovered_SheetName_1978_"/>
      <sheetName val="_Recovered_SheetName_1979_"/>
      <sheetName val="_Recovered_SheetName_1980_"/>
      <sheetName val="_Recovered_SheetName_1981_"/>
      <sheetName val="_Recovered_SheetName_1982_"/>
      <sheetName val="_Recovered_SheetName_1983_"/>
      <sheetName val="_Recovered_SheetName_1984_"/>
      <sheetName val="_Recovered_SheetName_1985_"/>
      <sheetName val="_Recovered_SheetName_1986_"/>
      <sheetName val="_Recovered_SheetName_1987_"/>
      <sheetName val="_Recovered_SheetName_1988_"/>
      <sheetName val="_Recovered_SheetName_1989_"/>
      <sheetName val="_Recovered_SheetName_1990_"/>
      <sheetName val="_Recovered_SheetName_1991_"/>
      <sheetName val="_Recovered_SheetName_1992_"/>
      <sheetName val="_Recovered_SheetName_1993_"/>
      <sheetName val="_Recovered_SheetName_1994_"/>
      <sheetName val="_Recovered_SheetName_1995_"/>
      <sheetName val="_Recovered_SheetName_1996_"/>
      <sheetName val="_Recovered_SheetName_1997_"/>
      <sheetName val="_Recovered_SheetName_1998_"/>
      <sheetName val="_Recovered_SheetName_1999_"/>
      <sheetName val="_Recovered_SheetName_2000_"/>
      <sheetName val="_Recovered_SheetName_2001_"/>
      <sheetName val="_Recovered_SheetName_2002_"/>
      <sheetName val="_Recovered_SheetName_2003_"/>
      <sheetName val="_Recovered_SheetName_2004_"/>
      <sheetName val="_Recovered_SheetName_2005_"/>
      <sheetName val="_Recovered_SheetName_2006_"/>
      <sheetName val="_Recovered_SheetName_2007_"/>
      <sheetName val="_Recovered_SheetName_2008_"/>
      <sheetName val="_Recovered_SheetName_2009_"/>
      <sheetName val="_Recovered_SheetName_2010_"/>
      <sheetName val="_Recovered_SheetName_2011_"/>
      <sheetName val="_Recovered_SheetName_2012_"/>
      <sheetName val="_Recovered_SheetName_2013_"/>
      <sheetName val="_Recovered_SheetName_2014_"/>
      <sheetName val="_Recovered_SheetName_2015_"/>
      <sheetName val="_Recovered_SheetName_2016_"/>
      <sheetName val="_Recovered_SheetName_2017_"/>
      <sheetName val="_Recovered_SheetName_2018_"/>
      <sheetName val="_Recovered_SheetName_2019_"/>
      <sheetName val="_Recovered_SheetName_2020_"/>
      <sheetName val="_Recovered_SheetName_2021_"/>
      <sheetName val="_Recovered_SheetName_2022_"/>
      <sheetName val="_Recovered_SheetName_2023_"/>
      <sheetName val="_Recovered_SheetName_2024_"/>
      <sheetName val="_Recovered_SheetName_2025_"/>
      <sheetName val="_Recovered_SheetName_2026_"/>
      <sheetName val="_Recovered_SheetName_2027_"/>
      <sheetName val="_Recovered_SheetName_2028_"/>
      <sheetName val="_Recovered_SheetName_2029_"/>
      <sheetName val="_Recovered_SheetName_2030_"/>
      <sheetName val="_Recovered_SheetName_2031_"/>
      <sheetName val="_Recovered_SheetName_2032_"/>
      <sheetName val="_Recovered_SheetName_2033_"/>
      <sheetName val="_Recovered_SheetName_2034_"/>
      <sheetName val="_Recovered_SheetName_2035_"/>
      <sheetName val="_Recovered_SheetName_2036_"/>
      <sheetName val="_Recovered_SheetName_2037_"/>
      <sheetName val="_Recovered_SheetName_2038_"/>
      <sheetName val="_Recovered_SheetName_2039_"/>
      <sheetName val="_Recovered_SheetName_2040_"/>
      <sheetName val="_Recovered_SheetName_2041_"/>
      <sheetName val="_Recovered_SheetName_2042_"/>
      <sheetName val="_Recovered_SheetName_2043_"/>
      <sheetName val="_Recovered_SheetName_2044_"/>
      <sheetName val="_Recovered_SheetName_2045_"/>
      <sheetName val="_Recovered_SheetName_2046_"/>
      <sheetName val="_Recovered_SheetName_2047_"/>
      <sheetName val="_Recovered_SheetName_2048_"/>
      <sheetName val="_Recovered_SheetName_2049_"/>
      <sheetName val="_Recovered_SheetName_2050_"/>
      <sheetName val="_Recovered_SheetName_2051_"/>
      <sheetName val="_Recovered_SheetName_2052_"/>
      <sheetName val="_Recovered_SheetName_2053_"/>
      <sheetName val="_Recovered_SheetName_2054_"/>
      <sheetName val="_Recovered_SheetName_2055_"/>
      <sheetName val="_Recovered_SheetName_2056_"/>
      <sheetName val="_Recovered_SheetName_2057_"/>
      <sheetName val="_Recovered_SheetName_2058_"/>
      <sheetName val="_Recovered_SheetName_2059_"/>
      <sheetName val="_Recovered_SheetName_2060_"/>
      <sheetName val="_Recovered_SheetName_2061_"/>
      <sheetName val="_Recovered_SheetName_2062_"/>
      <sheetName val="_Recovered_SheetName_2063_"/>
      <sheetName val="_Recovered_SheetName_2064_"/>
      <sheetName val="_Recovered_SheetName_2065_"/>
      <sheetName val="_Recovered_SheetName_2066_"/>
      <sheetName val="_Recovered_SheetName_2067_"/>
      <sheetName val="_Recovered_SheetName_2068_"/>
      <sheetName val="_Recovered_SheetName_2069_"/>
      <sheetName val="_Recovered_SheetName_2070_"/>
      <sheetName val="_Recovered_SheetName_2071_"/>
      <sheetName val="_Recovered_SheetName_2072_"/>
      <sheetName val="_Recovered_SheetName_2073_"/>
      <sheetName val="_Recovered_SheetName_2074_"/>
      <sheetName val="_Recovered_SheetName_2075_"/>
      <sheetName val="_Recovered_SheetName_2076_"/>
      <sheetName val="_Recovered_SheetName_2077_"/>
      <sheetName val="_Recovered_SheetName_2078_"/>
      <sheetName val="_Recovered_SheetName_2079_"/>
      <sheetName val="_Recovered_SheetName_2080_"/>
      <sheetName val="_Recovered_SheetName_2081_"/>
      <sheetName val="_Recovered_SheetName_2082_"/>
      <sheetName val="_Recovered_SheetName_2083_"/>
      <sheetName val="_Recovered_SheetName_2084_"/>
      <sheetName val="_Recovered_SheetName_2085_"/>
      <sheetName val="_Recovered_SheetName_2086_"/>
      <sheetName val="_Recovered_SheetName_2087_"/>
      <sheetName val="_Recovered_SheetName_2088_"/>
      <sheetName val="_Recovered_SheetName_2089_"/>
      <sheetName val="_Recovered_SheetName_2090_"/>
      <sheetName val="_Recovered_SheetName_2091_"/>
      <sheetName val="_Recovered_SheetName_2092_"/>
      <sheetName val="_Recovered_SheetName_2093_"/>
      <sheetName val="_Recovered_SheetName_2094_"/>
      <sheetName val="_Recovered_SheetName_2095_"/>
      <sheetName val="_Recovered_SheetName_2096_"/>
      <sheetName val="_Recovered_SheetName_2097_"/>
      <sheetName val="_Recovered_SheetName_2098_"/>
      <sheetName val="_Recovered_SheetName_2099_"/>
      <sheetName val="_Recovered_SheetName_2100_"/>
      <sheetName val="_Recovered_SheetName_2101_"/>
      <sheetName val="_Recovered_SheetName_2102_"/>
      <sheetName val="_Recovered_SheetName_2103_"/>
      <sheetName val="_Recovered_SheetName_2104_"/>
      <sheetName val="_Recovered_SheetName_2105_"/>
      <sheetName val="_Recovered_SheetName_2106_"/>
      <sheetName val="_Recovered_SheetName_2107_"/>
      <sheetName val="_Recovered_SheetName_2108_"/>
      <sheetName val="_Recovered_SheetName_2109_"/>
      <sheetName val="_Recovered_SheetName_2110_"/>
      <sheetName val="_Recovered_SheetName_2111_"/>
      <sheetName val="_Recovered_SheetName_2112_"/>
      <sheetName val="_Recovered_SheetName_2113_"/>
      <sheetName val="_Recovered_SheetName_2114_"/>
      <sheetName val="_Recovered_SheetName_2115_"/>
      <sheetName val="_Recovered_SheetName_2116_"/>
      <sheetName val="_Recovered_SheetName_2117_"/>
      <sheetName val="_Recovered_SheetName_2118_"/>
      <sheetName val="_Recovered_SheetName_2119_"/>
      <sheetName val="_Recovered_SheetName_2120_"/>
      <sheetName val="_Recovered_SheetName_2121_"/>
      <sheetName val="_Recovered_SheetName_2122_"/>
      <sheetName val="_Recovered_SheetName_2123_"/>
      <sheetName val="_Recovered_SheetName_2124_"/>
      <sheetName val="_Recovered_SheetName_2125_"/>
      <sheetName val="_Recovered_SheetName_2126_"/>
      <sheetName val="_Recovered_SheetName_2127_"/>
      <sheetName val="_Recovered_SheetName_2128_"/>
      <sheetName val="_Recovered_SheetName_2129_"/>
      <sheetName val="_Recovered_SheetName_2130_"/>
      <sheetName val="_Recovered_SheetName_2131_"/>
      <sheetName val="_Recovered_SheetName_2132_"/>
      <sheetName val="_Recovered_SheetName_2133_"/>
      <sheetName val="_Recovered_SheetName_2134_"/>
      <sheetName val="_Recovered_SheetName_2135_"/>
      <sheetName val="_Recovered_SheetName_2136_"/>
      <sheetName val="_Recovered_SheetName_2137_"/>
      <sheetName val="_Recovered_SheetName_2138_"/>
      <sheetName val="_Recovered_SheetName_2139_"/>
      <sheetName val="_Recovered_SheetName_2140_"/>
      <sheetName val="_Recovered_SheetName_2141_"/>
      <sheetName val="_Recovered_SheetName_2142_"/>
      <sheetName val="_Recovered_SheetName_2143_"/>
      <sheetName val="_Recovered_SheetName_2144_"/>
      <sheetName val="_Recovered_SheetName_2145_"/>
      <sheetName val="_Recovered_SheetName_2146_"/>
      <sheetName val="_Recovered_SheetName_2147_"/>
      <sheetName val="_Recovered_SheetName_2148_"/>
      <sheetName val="_Recovered_SheetName_2149_"/>
      <sheetName val="_Recovered_SheetName_2150_"/>
      <sheetName val="_Recovered_SheetName_2151_"/>
      <sheetName val="_Recovered_SheetName_2152_"/>
      <sheetName val="_Recovered_SheetName_2153_"/>
      <sheetName val="_Recovered_SheetName_2154_"/>
      <sheetName val="_Recovered_SheetName_2155_"/>
      <sheetName val="_Recovered_SheetName_2156_"/>
      <sheetName val="_Recovered_SheetName_2157_"/>
      <sheetName val="_Recovered_SheetName_2158_"/>
      <sheetName val="_Recovered_SheetName_2159_"/>
      <sheetName val="_Recovered_SheetName_2160_"/>
      <sheetName val="_Recovered_SheetName_2161_"/>
      <sheetName val="_Recovered_SheetName_2162_"/>
      <sheetName val="_Recovered_SheetName_2163_"/>
      <sheetName val="_Recovered_SheetName_2164_"/>
      <sheetName val="_Recovered_SheetName_2165_"/>
      <sheetName val="_Recovered_SheetName_2166_"/>
      <sheetName val="_Recovered_SheetName_2167_"/>
      <sheetName val="_Recovered_SheetName_2168_"/>
      <sheetName val="_Recovered_SheetName_2169_"/>
      <sheetName val="_Recovered_SheetName_2170_"/>
      <sheetName val="_Recovered_SheetName_2171_"/>
      <sheetName val="_Recovered_SheetName_2172_"/>
      <sheetName val="_Recovered_SheetName_2173_"/>
      <sheetName val="_Recovered_SheetName_2174_"/>
      <sheetName val="_Recovered_SheetName_2175_"/>
      <sheetName val="_Recovered_SheetName_2176_"/>
      <sheetName val="_Recovered_SheetName_2177_"/>
      <sheetName val="_Recovered_SheetName_2178_"/>
      <sheetName val="_Recovered_SheetName_2179_"/>
      <sheetName val="_Recovered_SheetName_2180_"/>
      <sheetName val="_Recovered_SheetName_2181_"/>
      <sheetName val="_Recovered_SheetName_2182_"/>
      <sheetName val="_Recovered_SheetName_2183_"/>
      <sheetName val="_Recovered_SheetName_2184_"/>
      <sheetName val="_Recovered_SheetName_2185_"/>
      <sheetName val="_Recovered_SheetName_2186_"/>
      <sheetName val="_Recovered_SheetName_2187_"/>
      <sheetName val="_Recovered_SheetName_2188_"/>
      <sheetName val="_Recovered_SheetName_2189_"/>
      <sheetName val="_Recovered_SheetName_2190_"/>
      <sheetName val="_Recovered_SheetName_2191_"/>
      <sheetName val="_Recovered_SheetName_2192_"/>
      <sheetName val="_Recovered_SheetName_2193_"/>
      <sheetName val="_Recovered_SheetName_2194_"/>
      <sheetName val="_Recovered_SheetName_2195_"/>
      <sheetName val="_Recovered_SheetName_2196_"/>
      <sheetName val="_Recovered_SheetName_2197_"/>
      <sheetName val="_Recovered_SheetName_2198_"/>
      <sheetName val="_Recovered_SheetName_2199_"/>
      <sheetName val="_Recovered_SheetName_2200_"/>
      <sheetName val="_Recovered_SheetName_2201_"/>
      <sheetName val="_Recovered_SheetName_2202_"/>
      <sheetName val="_Recovered_SheetName_2203_"/>
      <sheetName val="_Recovered_SheetName_2204_"/>
      <sheetName val="_Recovered_SheetName_2205_"/>
      <sheetName val="_Recovered_SheetName_2206_"/>
      <sheetName val="_Recovered_SheetName_2207_"/>
      <sheetName val="_Recovered_SheetName_2208_"/>
      <sheetName val="_Recovered_SheetName_2209_"/>
      <sheetName val="_Recovered_SheetName_2210_"/>
      <sheetName val="_Recovered_SheetName_2211_"/>
      <sheetName val="_Recovered_SheetName_2212_"/>
      <sheetName val="_Recovered_SheetName_2213_"/>
      <sheetName val="_Recovered_SheetName_2214_"/>
      <sheetName val="_Recovered_SheetName_2215_"/>
      <sheetName val="_Recovered_SheetName_2216_"/>
      <sheetName val="_Recovered_SheetName_2217_"/>
      <sheetName val="_Recovered_SheetName_2218_"/>
      <sheetName val="_Recovered_SheetName_2219_"/>
      <sheetName val="_Recovered_SheetName_2220_"/>
      <sheetName val="_Recovered_SheetName_2221_"/>
      <sheetName val="_Recovered_SheetName_2222_"/>
      <sheetName val="_Recovered_SheetName_2223_"/>
      <sheetName val="_Recovered_SheetName_2224_"/>
      <sheetName val="_Recovered_SheetName_2225_"/>
      <sheetName val="_Recovered_SheetName_2226_"/>
      <sheetName val="_Recovered_SheetName_2227_"/>
      <sheetName val="_Recovered_SheetName_2228_"/>
      <sheetName val="_Recovered_SheetName_2229_"/>
      <sheetName val="_Recovered_SheetName_2230_"/>
      <sheetName val="_Recovered_SheetName_2231_"/>
      <sheetName val="_Recovered_SheetName_2232_"/>
      <sheetName val="_Recovered_SheetName_2233_"/>
      <sheetName val="_Recovered_SheetName_2234_"/>
      <sheetName val="_Recovered_SheetName_2235_"/>
      <sheetName val="_Recovered_SheetName_2236_"/>
      <sheetName val="_Recovered_SheetName_2237_"/>
      <sheetName val="_Recovered_SheetName_2238_"/>
      <sheetName val="_Recovered_SheetName_2239_"/>
      <sheetName val="_Recovered_SheetName_2240_"/>
      <sheetName val="_Recovered_SheetName_2241_"/>
      <sheetName val="_Recovered_SheetName_2242_"/>
      <sheetName val="_Recovered_SheetName_2243_"/>
      <sheetName val="_Recovered_SheetName_2244_"/>
      <sheetName val="_Recovered_SheetName_2245_"/>
      <sheetName val="_Recovered_SheetName_2246_"/>
      <sheetName val="_Recovered_SheetName_2247_"/>
      <sheetName val="_Recovered_SheetName_2248_"/>
      <sheetName val="_Recovered_SheetName_2249_"/>
      <sheetName val="_Recovered_SheetName_2250_"/>
      <sheetName val="_Recovered_SheetName_2251_"/>
      <sheetName val="_Recovered_SheetName_2252_"/>
      <sheetName val="_Recovered_SheetName_2253_"/>
      <sheetName val="_Recovered_SheetName_2254_"/>
      <sheetName val="_Recovered_SheetName_2255_"/>
      <sheetName val="_Recovered_SheetName_2256_"/>
      <sheetName val="_Recovered_SheetName_2257_"/>
      <sheetName val="_Recovered_SheetName_2258_"/>
      <sheetName val="_Recovered_SheetName_2259_"/>
      <sheetName val="_Recovered_SheetName_2260_"/>
      <sheetName val="_Recovered_SheetName_2261_"/>
      <sheetName val="_Recovered_SheetName_2262_"/>
      <sheetName val="_Recovered_SheetName_2263_"/>
      <sheetName val="_Recovered_SheetName_2264_"/>
      <sheetName val="_Recovered_SheetName_2265_"/>
      <sheetName val="_Recovered_SheetName_2266_"/>
      <sheetName val="_Recovered_SheetName_2267_"/>
      <sheetName val="_Recovered_SheetName_2268_"/>
      <sheetName val="_Recovered_SheetName_2269_"/>
      <sheetName val="_Recovered_SheetName_2270_"/>
      <sheetName val="_Recovered_SheetName_2271_"/>
      <sheetName val="_Recovered_SheetName_2272_"/>
      <sheetName val="_Recovered_SheetName_2273_"/>
      <sheetName val="_Recovered_SheetName_2274_"/>
      <sheetName val="_Recovered_SheetName_2275_"/>
      <sheetName val="_Recovered_SheetName_2276_"/>
      <sheetName val="_Recovered_SheetName_2277_"/>
      <sheetName val="_Recovered_SheetName_2278_"/>
      <sheetName val="_Recovered_SheetName_2279_"/>
      <sheetName val="_Recovered_SheetName_2280_"/>
      <sheetName val="_Recovered_SheetName_2281_"/>
      <sheetName val="_Recovered_SheetName_2282_"/>
      <sheetName val="_Recovered_SheetName_2283_"/>
      <sheetName val="_Recovered_SheetName_2284_"/>
      <sheetName val="_Recovered_SheetName_2285_"/>
      <sheetName val="_Recovered_SheetName_2286_"/>
      <sheetName val="_Recovered_SheetName_2287_"/>
      <sheetName val="_Recovered_SheetName_2288_"/>
      <sheetName val="_Recovered_SheetName_2289_"/>
      <sheetName val="_Recovered_SheetName_2290_"/>
      <sheetName val="_Recovered_SheetName_2291_"/>
      <sheetName val="_Recovered_SheetName_2292_"/>
      <sheetName val="_Recovered_SheetName_2293_"/>
      <sheetName val="_Recovered_SheetName_2294_"/>
      <sheetName val="_Recovered_SheetName_2295_"/>
      <sheetName val="_Recovered_SheetName_2296_"/>
      <sheetName val="_Recovered_SheetName_2297_"/>
      <sheetName val="_Recovered_SheetName_2298_"/>
      <sheetName val="_Recovered_SheetName_2299_"/>
      <sheetName val="_Recovered_SheetName_2300_"/>
      <sheetName val="_Recovered_SheetName_2301_"/>
      <sheetName val="_Recovered_SheetName_2302_"/>
      <sheetName val="_Recovered_SheetName_2303_"/>
      <sheetName val="_Recovered_SheetName_2304_"/>
      <sheetName val="_Recovered_SheetName_2305_"/>
      <sheetName val="_Recovered_SheetName_2306_"/>
      <sheetName val="_Recovered_SheetName_2307_"/>
      <sheetName val="_Recovered_SheetName_2308_"/>
      <sheetName val="_Recovered_SheetName_2309_"/>
      <sheetName val="_Recovered_SheetName_2310_"/>
      <sheetName val="_Recovered_SheetName_2311_"/>
      <sheetName val="_Recovered_SheetName_2312_"/>
      <sheetName val="_Recovered_SheetName_2313_"/>
      <sheetName val="_Recovered_SheetName_2314_"/>
      <sheetName val="_Recovered_SheetName_2315_"/>
      <sheetName val="_Recovered_SheetName_2316_"/>
      <sheetName val="_Recovered_SheetName_2317_"/>
      <sheetName val="_Recovered_SheetName_2318_"/>
      <sheetName val="_Recovered_SheetName_2319_"/>
      <sheetName val="_Recovered_SheetName_2320_"/>
      <sheetName val="_Recovered_SheetName_2321_"/>
      <sheetName val="_Recovered_SheetName_2322_"/>
      <sheetName val="_Recovered_SheetName_2323_"/>
      <sheetName val="_Recovered_SheetName_2324_"/>
      <sheetName val="_Recovered_SheetName_2325_"/>
      <sheetName val="_Recovered_SheetName_2326_"/>
      <sheetName val="_Recovered_SheetName_2327_"/>
      <sheetName val="_Recovered_SheetName_2328_"/>
      <sheetName val="_Recovered_SheetName_2329_"/>
      <sheetName val="_Recovered_SheetName_2330_"/>
      <sheetName val="_Recovered_SheetName_2331_"/>
      <sheetName val="_Recovered_SheetName_2332_"/>
      <sheetName val="_Recovered_SheetName_2333_"/>
      <sheetName val="_Recovered_SheetName_2334_"/>
      <sheetName val="_Recovered_SheetName_2335_"/>
      <sheetName val="_Recovered_SheetName_2336_"/>
      <sheetName val="_Recovered_SheetName_2337_"/>
      <sheetName val="_Recovered_SheetName_2338_"/>
      <sheetName val="_Recovered_SheetName_2339_"/>
      <sheetName val="_Recovered_SheetName_2340_"/>
      <sheetName val="_Recovered_SheetName_2341_"/>
      <sheetName val="_Recovered_SheetName_2342_"/>
      <sheetName val="_Recovered_SheetName_2343_"/>
      <sheetName val="_Recovered_SheetName_2344_"/>
      <sheetName val="_Recovered_SheetName_2345_"/>
      <sheetName val="_Recovered_SheetName_2346_"/>
      <sheetName val="_Recovered_SheetName_2347_"/>
      <sheetName val="_Recovered_SheetName_2348_"/>
      <sheetName val="_Recovered_SheetName_2349_"/>
      <sheetName val="_Recovered_SheetName_2350_"/>
      <sheetName val="_Recovered_SheetName_2351_"/>
      <sheetName val="_Recovered_SheetName_2352_"/>
      <sheetName val="_Recovered_SheetName_2353_"/>
      <sheetName val="_Recovered_SheetName_2354_"/>
      <sheetName val="_Recovered_SheetName_2355_"/>
      <sheetName val="_Recovered_SheetName_2356_"/>
      <sheetName val="_Recovered_SheetName_2357_"/>
      <sheetName val="_Recovered_SheetName_2358_"/>
      <sheetName val="_Recovered_SheetName_2359_"/>
      <sheetName val="_Recovered_SheetName_2360_"/>
      <sheetName val="_Recovered_SheetName_2361_"/>
      <sheetName val="_Recovered_SheetName_2362_"/>
      <sheetName val="_Recovered_SheetName_2363_"/>
      <sheetName val="_Recovered_SheetName_2364_"/>
      <sheetName val="_Recovered_SheetName_2365_"/>
      <sheetName val="_Recovered_SheetName_2366_"/>
      <sheetName val="_Recovered_SheetName_2367_"/>
      <sheetName val="_Recovered_SheetName_2368_"/>
      <sheetName val="_Recovered_SheetName_2369_"/>
      <sheetName val="_Recovered_SheetName_2370_"/>
      <sheetName val="_Recovered_SheetName_2371_"/>
      <sheetName val="_Recovered_SheetName_2372_"/>
      <sheetName val="_Recovered_SheetName_2373_"/>
      <sheetName val="_Recovered_SheetName_2374_"/>
      <sheetName val="_Recovered_SheetName_2375_"/>
      <sheetName val="_Recovered_SheetName_2376_"/>
      <sheetName val="_Recovered_SheetName_2377_"/>
      <sheetName val="_Recovered_SheetName_2378_"/>
      <sheetName val="_Recovered_SheetName_2379_"/>
      <sheetName val="_Recovered_SheetName_2380_"/>
      <sheetName val="_Recovered_SheetName_2381_"/>
      <sheetName val="_Recovered_SheetName_2382_"/>
      <sheetName val="_Recovered_SheetName_2383_"/>
      <sheetName val="_Recovered_SheetName_2384_"/>
      <sheetName val="_Recovered_SheetName_2385_"/>
      <sheetName val="_Recovered_SheetName_2386_"/>
      <sheetName val="_Recovered_SheetName_2387_"/>
      <sheetName val="_Recovered_SheetName_2388_"/>
      <sheetName val="_Recovered_SheetName_2389_"/>
      <sheetName val="_Recovered_SheetName_2390_"/>
      <sheetName val="_Recovered_SheetName_2391_"/>
      <sheetName val="_Recovered_SheetName_2392_"/>
      <sheetName val="_Recovered_SheetName_2393_"/>
      <sheetName val="_Recovered_SheetName_2394_"/>
      <sheetName val="_Recovered_SheetName_2395_"/>
      <sheetName val="_Recovered_SheetName_2396_"/>
      <sheetName val="_Recovered_SheetName_2397_"/>
      <sheetName val="_Recovered_SheetName_2398_"/>
      <sheetName val="_Recovered_SheetName_2399_"/>
      <sheetName val="_Recovered_SheetName_2400_"/>
      <sheetName val="_Recovered_SheetName_2401_"/>
      <sheetName val="_Recovered_SheetName_2402_"/>
      <sheetName val="_Recovered_SheetName_2403_"/>
      <sheetName val="_Recovered_SheetName_2404_"/>
      <sheetName val="_Recovered_SheetName_2405_"/>
      <sheetName val="_Recovered_SheetName_2406_"/>
      <sheetName val="_Recovered_SheetName_2407_"/>
      <sheetName val="_Recovered_SheetName_2408_"/>
      <sheetName val="_Recovered_SheetName_2409_"/>
      <sheetName val="_Recovered_SheetName_2410_"/>
      <sheetName val="_Recovered_SheetName_2411_"/>
      <sheetName val="_Recovered_SheetName_2412_"/>
      <sheetName val="_Recovered_SheetName_2413_"/>
      <sheetName val="_Recovered_SheetName_2414_"/>
      <sheetName val="_Recovered_SheetName_2415_"/>
      <sheetName val="_Recovered_SheetName_2416_"/>
      <sheetName val="_Recovered_SheetName_2417_"/>
      <sheetName val="_Recovered_SheetName_2418_"/>
      <sheetName val="_Recovered_SheetName_2419_"/>
      <sheetName val="_Recovered_SheetName_2420_"/>
      <sheetName val="_Recovered_SheetName_2421_"/>
      <sheetName val="_Recovered_SheetName_2422_"/>
      <sheetName val="_Recovered_SheetName_2423_"/>
      <sheetName val="_Recovered_SheetName_2424_"/>
      <sheetName val="_Recovered_SheetName_2425_"/>
      <sheetName val="_Recovered_SheetName_2426_"/>
      <sheetName val="_Recovered_SheetName_2427_"/>
      <sheetName val="_Recovered_SheetName_2428_"/>
      <sheetName val="_Recovered_SheetName_2429_"/>
      <sheetName val="_Recovered_SheetName_2430_"/>
      <sheetName val="_Recovered_SheetName_2431_"/>
      <sheetName val="_Recovered_SheetName_2432_"/>
      <sheetName val="_Recovered_SheetName_2433_"/>
      <sheetName val="_Recovered_SheetName_2434_"/>
      <sheetName val="_Recovered_SheetName_2435_"/>
      <sheetName val="_Recovered_SheetName_2436_"/>
      <sheetName val="_Recovered_SheetName_2437_"/>
      <sheetName val="_Recovered_SheetName_2438_"/>
      <sheetName val="_Recovered_SheetName_2439_"/>
      <sheetName val="_Recovered_SheetName_2440_"/>
      <sheetName val="_Recovered_SheetName_2441_"/>
      <sheetName val="_Recovered_SheetName_2442_"/>
      <sheetName val="_Recovered_SheetName_2443_"/>
      <sheetName val="_Recovered_SheetName_2444_"/>
      <sheetName val="_Recovered_SheetName_2445_"/>
      <sheetName val="_Recovered_SheetName_2446_"/>
      <sheetName val="_Recovered_SheetName_2447_"/>
      <sheetName val="_Recovered_SheetName_2448_"/>
      <sheetName val="_Recovered_SheetName_2449_"/>
      <sheetName val="_Recovered_SheetName_2450_"/>
      <sheetName val="_Recovered_SheetName_2451_"/>
      <sheetName val="_Recovered_SheetName_2452_"/>
      <sheetName val="_Recovered_SheetName_2453_"/>
      <sheetName val="_Recovered_SheetName_2454_"/>
      <sheetName val="_Recovered_SheetName_2455_"/>
      <sheetName val="_Recovered_SheetName_2456_"/>
      <sheetName val="_Recovered_SheetName_2457_"/>
      <sheetName val="_Recovered_SheetName_2458_"/>
      <sheetName val="_Recovered_SheetName_2459_"/>
      <sheetName val="_Recovered_SheetName_2460_"/>
      <sheetName val="_Recovered_SheetName_2461_"/>
      <sheetName val="_Recovered_SheetName_2462_"/>
      <sheetName val="_Recovered_SheetName_2463_"/>
      <sheetName val="_Recovered_SheetName_2464_"/>
      <sheetName val="_Recovered_SheetName_2465_"/>
      <sheetName val="_Recovered_SheetName_2466_"/>
      <sheetName val="_Recovered_SheetName_2467_"/>
      <sheetName val="_Recovered_SheetName_2468_"/>
      <sheetName val="_Recovered_SheetName_2469_"/>
      <sheetName val="_Recovered_SheetName_2470_"/>
      <sheetName val="_Recovered_SheetName_2471_"/>
      <sheetName val="_Recovered_SheetName_2472_"/>
      <sheetName val="_Recovered_SheetName_2473_"/>
      <sheetName val="_Recovered_SheetName_2474_"/>
      <sheetName val="_Recovered_SheetName_2475_"/>
      <sheetName val="_Recovered_SheetName_2476_"/>
      <sheetName val="_Recovered_SheetName_2477_"/>
      <sheetName val="_Recovered_SheetName_2478_"/>
      <sheetName val="_Recovered_SheetName_2479_"/>
      <sheetName val="_Recovered_SheetName_2480_"/>
      <sheetName val="_Recovered_SheetName_2481_"/>
      <sheetName val="_Recovered_SheetName_2482_"/>
      <sheetName val="_Recovered_SheetName_2483_"/>
      <sheetName val="_Recovered_SheetName_2484_"/>
      <sheetName val="_Recovered_SheetName_2485_"/>
      <sheetName val="_Recovered_SheetName_2486_"/>
      <sheetName val="_Recovered_SheetName_2487_"/>
      <sheetName val="_Recovered_SheetName_2488_"/>
      <sheetName val="_Recovered_SheetName_2489_"/>
      <sheetName val="_Recovered_SheetName_2490_"/>
      <sheetName val="_Recovered_SheetName_2491_"/>
      <sheetName val="_Recovered_SheetName_2492_"/>
      <sheetName val="_Recovered_SheetName_2493_"/>
      <sheetName val="_Recovered_SheetName_2494_"/>
      <sheetName val="_Recovered_SheetName_2495_"/>
      <sheetName val="_Recovered_SheetName_2496_"/>
      <sheetName val="_Recovered_SheetName_2497_"/>
      <sheetName val="_Recovered_SheetName_2498_"/>
      <sheetName val="_Recovered_SheetName_2499_"/>
      <sheetName val="_Recovered_SheetName_2500_"/>
      <sheetName val="_Recovered_SheetName_2501_"/>
      <sheetName val="_Recovered_SheetName_2502_"/>
      <sheetName val="_Recovered_SheetName_2503_"/>
      <sheetName val="_Recovered_SheetName_2504_"/>
      <sheetName val="_Recovered_SheetName_2505_"/>
      <sheetName val="_Recovered_SheetName_2506_"/>
      <sheetName val="_Recovered_SheetName_2507_"/>
      <sheetName val="_Recovered_SheetName_2508_"/>
      <sheetName val="_Recovered_SheetName_2509_"/>
      <sheetName val="_Recovered_SheetName_2510_"/>
      <sheetName val="_Recovered_SheetName_2511_"/>
      <sheetName val="_Recovered_SheetName_2512_"/>
      <sheetName val="_Recovered_SheetName_2513_"/>
      <sheetName val="_Recovered_SheetName_2514_"/>
      <sheetName val="_Recovered_SheetName_2515_"/>
      <sheetName val="_Recovered_SheetName_2516_"/>
      <sheetName val="_Recovered_SheetName_2517_"/>
      <sheetName val="_Recovered_SheetName_2518_"/>
      <sheetName val="_Recovered_SheetName_2519_"/>
      <sheetName val="_Recovered_SheetName_2520_"/>
      <sheetName val="_Recovered_SheetName_2521_"/>
      <sheetName val="_Recovered_SheetName_2522_"/>
      <sheetName val="_Recovered_SheetName_2523_"/>
      <sheetName val="_Recovered_SheetName_2524_"/>
      <sheetName val="_Recovered_SheetName_2525_"/>
      <sheetName val="_Recovered_SheetName_2526_"/>
      <sheetName val="_Recovered_SheetName_2527_"/>
      <sheetName val="_Recovered_SheetName_2528_"/>
      <sheetName val="_Recovered_SheetName_2529_"/>
      <sheetName val="_Recovered_SheetName_2530_"/>
      <sheetName val="_Recovered_SheetName_2531_"/>
      <sheetName val="_Recovered_SheetName_2532_"/>
      <sheetName val="_Recovered_SheetName_2533_"/>
      <sheetName val="_Recovered_SheetName_2534_"/>
      <sheetName val="_Recovered_SheetName_2535_"/>
      <sheetName val="_Recovered_SheetName_2536_"/>
      <sheetName val="_Recovered_SheetName_2537_"/>
      <sheetName val="_Recovered_SheetName_2538_"/>
      <sheetName val="_Recovered_SheetName_2539_"/>
      <sheetName val="_Recovered_SheetName_2540_"/>
      <sheetName val="_Recovered_SheetName_2541_"/>
      <sheetName val="_Recovered_SheetName_2542_"/>
      <sheetName val="_Recovered_SheetName_2543_"/>
      <sheetName val="_Recovered_SheetName_2544_"/>
      <sheetName val="_Recovered_SheetName_2545_"/>
      <sheetName val="_Recovered_SheetName_2546_"/>
      <sheetName val="_Recovered_SheetName_2547_"/>
      <sheetName val="_Recovered_SheetName_2548_"/>
      <sheetName val="_Recovered_SheetName_2549_"/>
      <sheetName val="_Recovered_SheetName_2550_"/>
      <sheetName val="_Recovered_SheetName_2551_"/>
      <sheetName val="_Recovered_SheetName_2552_"/>
      <sheetName val="_Recovered_SheetName_2553_"/>
      <sheetName val="_Recovered_SheetName_2554_"/>
      <sheetName val="_Recovered_SheetName_2555_"/>
      <sheetName val="_Recovered_SheetName_2556_"/>
      <sheetName val="_Recovered_SheetName_2557_"/>
      <sheetName val="_Recovered_SheetName_2558_"/>
      <sheetName val="_Recovered_SheetName_2559_"/>
      <sheetName val="_Recovered_SheetName_2560_"/>
      <sheetName val="_Recovered_SheetName_2561_"/>
      <sheetName val="_Recovered_SheetName_2562_"/>
      <sheetName val="_Recovered_SheetName_2563_"/>
      <sheetName val="_Recovered_SheetName_2564_"/>
      <sheetName val="_Recovered_SheetName_2565_"/>
      <sheetName val="_Recovered_SheetName_2566_"/>
      <sheetName val="_Recovered_SheetName_2567_"/>
      <sheetName val="_Recovered_SheetName_2568_"/>
      <sheetName val="_Recovered_SheetName_2569_"/>
      <sheetName val="_Recovered_SheetName_2570_"/>
      <sheetName val="_Recovered_SheetName_2571_"/>
      <sheetName val="_Recovered_SheetName_2572_"/>
      <sheetName val="_Recovered_SheetName_2573_"/>
      <sheetName val="_Recovered_SheetName_2574_"/>
      <sheetName val="_Recovered_SheetName_2575_"/>
      <sheetName val="_Recovered_SheetName_2576_"/>
      <sheetName val="_Recovered_SheetName_2577_"/>
      <sheetName val="_Recovered_SheetName_2578_"/>
      <sheetName val="_Recovered_SheetName_2579_"/>
      <sheetName val="_Recovered_SheetName_2580_"/>
      <sheetName val="_Recovered_SheetName_2581_"/>
      <sheetName val="_Recovered_SheetName_2582_"/>
      <sheetName val="_Recovered_SheetName_2583_"/>
      <sheetName val="_Recovered_SheetName_2584_"/>
      <sheetName val="_Recovered_SheetName_2585_"/>
      <sheetName val="_Recovered_SheetName_2586_"/>
      <sheetName val="_Recovered_SheetName_2587_"/>
      <sheetName val="_Recovered_SheetName_2588_"/>
      <sheetName val="_Recovered_SheetName_2589_"/>
      <sheetName val="_Recovered_SheetName_2590_"/>
      <sheetName val="_Recovered_SheetName_2591_"/>
      <sheetName val="_Recovered_SheetName_2592_"/>
      <sheetName val="_Recovered_SheetName_2593_"/>
      <sheetName val="_Recovered_SheetName_2594_"/>
      <sheetName val="_Recovered_SheetName_2595_"/>
      <sheetName val="_Recovered_SheetName_2596_"/>
      <sheetName val="_Recovered_SheetName_2597_"/>
      <sheetName val="_Recovered_SheetName_2598_"/>
      <sheetName val="_Recovered_SheetName_2599_"/>
      <sheetName val="_Recovered_SheetName_2600_"/>
      <sheetName val="_Recovered_SheetName_2601_"/>
      <sheetName val="_Recovered_SheetName_2602_"/>
      <sheetName val="_Recovered_SheetName_2603_"/>
      <sheetName val="_Recovered_SheetName_2604_"/>
      <sheetName val="_Recovered_SheetName_2605_"/>
      <sheetName val="_Recovered_SheetName_2606_"/>
      <sheetName val="_Recovered_SheetName_2607_"/>
      <sheetName val="_Recovered_SheetName_2608_"/>
      <sheetName val="_Recovered_SheetName_2609_"/>
      <sheetName val="_Recovered_SheetName_2610_"/>
      <sheetName val="_Recovered_SheetName_2611_"/>
      <sheetName val="_Recovered_SheetName_2612_"/>
      <sheetName val="_Recovered_SheetName_2613_"/>
      <sheetName val="_Recovered_SheetName_2614_"/>
      <sheetName val="_Recovered_SheetName_2615_"/>
      <sheetName val="_Recovered_SheetName_2616_"/>
      <sheetName val="_Recovered_SheetName_2617_"/>
      <sheetName val="_Recovered_SheetName_2618_"/>
      <sheetName val="_Recovered_SheetName_2619_"/>
      <sheetName val="_Recovered_SheetName_2620_"/>
      <sheetName val="_Recovered_SheetName_2621_"/>
      <sheetName val="_Recovered_SheetName_2622_"/>
      <sheetName val="_Recovered_SheetName_2623_"/>
      <sheetName val="_Recovered_SheetName_2624_"/>
      <sheetName val="_Recovered_SheetName_2625_"/>
      <sheetName val="_Recovered_SheetName_2626_"/>
      <sheetName val="_Recovered_SheetName_2627_"/>
      <sheetName val="_Recovered_SheetName_2628_"/>
      <sheetName val="_Recovered_SheetName_2629_"/>
      <sheetName val="_Recovered_SheetName_2630_"/>
      <sheetName val="_Recovered_SheetName_2631_"/>
      <sheetName val="_Recovered_SheetName_2632_"/>
      <sheetName val="_Recovered_SheetName_2633_"/>
      <sheetName val="_Recovered_SheetName_2634_"/>
      <sheetName val="_Recovered_SheetName_2635_"/>
      <sheetName val="_Recovered_SheetName_2636_"/>
      <sheetName val="_Recovered_SheetName_2637_"/>
      <sheetName val="_Recovered_SheetName_2638_"/>
      <sheetName val="_Recovered_SheetName_2639_"/>
      <sheetName val="_Recovered_SheetName_2640_"/>
      <sheetName val="_Recovered_SheetName_2641_"/>
      <sheetName val="_Recovered_SheetName_2642_"/>
      <sheetName val="_Recovered_SheetName_2643_"/>
      <sheetName val="_Recovered_SheetName_2644_"/>
      <sheetName val="_Recovered_SheetName_2645_"/>
      <sheetName val="_Recovered_SheetName_2646_"/>
      <sheetName val="_Recovered_SheetName_2647_"/>
      <sheetName val="_Recovered_SheetName_2648_"/>
      <sheetName val="_Recovered_SheetName_2649_"/>
      <sheetName val="_Recovered_SheetName_2650_"/>
      <sheetName val="_Recovered_SheetName_2651_"/>
      <sheetName val="_Recovered_SheetName_2652_"/>
      <sheetName val="_Recovered_SheetName_2653_"/>
      <sheetName val="_Recovered_SheetName_2654_"/>
      <sheetName val="_Recovered_SheetName_2655_"/>
      <sheetName val="_Recovered_SheetName_2656_"/>
      <sheetName val="_Recovered_SheetName_2657_"/>
      <sheetName val="_Recovered_SheetName_2658_"/>
      <sheetName val="_Recovered_SheetName_2659_"/>
      <sheetName val="_Recovered_SheetName_2660_"/>
      <sheetName val="_Recovered_SheetName_2661_"/>
      <sheetName val="_Recovered_SheetName_2662_"/>
      <sheetName val="_Recovered_SheetName_2663_"/>
      <sheetName val="_Recovered_SheetName_2664_"/>
      <sheetName val="_Recovered_SheetName_2665_"/>
      <sheetName val="_Recovered_SheetName_2666_"/>
      <sheetName val="_Recovered_SheetName_2667_"/>
      <sheetName val="_Recovered_SheetName_2668_"/>
      <sheetName val="_Recovered_SheetName_2669_"/>
      <sheetName val="_Recovered_SheetName_2670_"/>
      <sheetName val="_Recovered_SheetName_2671_"/>
      <sheetName val="_Recovered_SheetName_2672_"/>
      <sheetName val="_Recovered_SheetName_2673_"/>
      <sheetName val="_Recovered_SheetName_2674_"/>
      <sheetName val="_Recovered_SheetName_2675_"/>
      <sheetName val="_Recovered_SheetName_2676_"/>
      <sheetName val="_Recovered_SheetName_2677_"/>
      <sheetName val="_Recovered_SheetName_2678_"/>
      <sheetName val="_Recovered_SheetName_2679_"/>
      <sheetName val="_Recovered_SheetName_2680_"/>
      <sheetName val="_Recovered_SheetName_2681_"/>
      <sheetName val="_Recovered_SheetName_2682_"/>
      <sheetName val="_Recovered_SheetName_2683_"/>
      <sheetName val="_Recovered_SheetName_2684_"/>
      <sheetName val="_Recovered_SheetName_2685_"/>
      <sheetName val="_Recovered_SheetName_2686_"/>
      <sheetName val="_Recovered_SheetName_2687_"/>
      <sheetName val="_Recovered_SheetName_2688_"/>
      <sheetName val="_Recovered_SheetName_2689_"/>
      <sheetName val="_Recovered_SheetName_2690_"/>
      <sheetName val="_Recovered_SheetName_2691_"/>
      <sheetName val="_Recovered_SheetName_2692_"/>
      <sheetName val="_Recovered_SheetName_2693_"/>
      <sheetName val="_Recovered_SheetName_2694_"/>
      <sheetName val="_Recovered_SheetName_2695_"/>
      <sheetName val="_Recovered_SheetName_2696_"/>
      <sheetName val="_Recovered_SheetName_2697_"/>
      <sheetName val="_Recovered_SheetName_2698_"/>
      <sheetName val="_Recovered_SheetName_2699_"/>
      <sheetName val="_Recovered_SheetName_2700_"/>
      <sheetName val="_Recovered_SheetName_2701_"/>
      <sheetName val="_Recovered_SheetName_2702_"/>
      <sheetName val="_Recovered_SheetName_2703_"/>
      <sheetName val="_Recovered_SheetName_2704_"/>
      <sheetName val="_Recovered_SheetName_2705_"/>
      <sheetName val="_Recovered_SheetName_2706_"/>
      <sheetName val="_Recovered_SheetName_2707_"/>
      <sheetName val="_Recovered_SheetName_2708_"/>
      <sheetName val="_Recovered_SheetName_2709_"/>
      <sheetName val="_Recovered_SheetName_2710_"/>
      <sheetName val="_Recovered_SheetName_2711_"/>
      <sheetName val="_Recovered_SheetName_2712_"/>
      <sheetName val="_Recovered_SheetName_2713_"/>
      <sheetName val="_Recovered_SheetName_2714_"/>
      <sheetName val="_Recovered_SheetName_2715_"/>
      <sheetName val="_Recovered_SheetName_2716_"/>
      <sheetName val="_Recovered_SheetName_2717_"/>
      <sheetName val="_Recovered_SheetName_2718_"/>
      <sheetName val="_Recovered_SheetName_2719_"/>
      <sheetName val="_Recovered_SheetName_2720_"/>
      <sheetName val="_Recovered_SheetName_2721_"/>
      <sheetName val="_Recovered_SheetName_2722_"/>
      <sheetName val="_Recovered_SheetName_2723_"/>
      <sheetName val="_Recovered_SheetName_2724_"/>
      <sheetName val="_Recovered_SheetName_2725_"/>
      <sheetName val="_Recovered_SheetName_2726_"/>
      <sheetName val="_Recovered_SheetName_2727_"/>
      <sheetName val="_Recovered_SheetName_2728_"/>
      <sheetName val="_Recovered_SheetName_2729_"/>
      <sheetName val="_Recovered_SheetName_2730_"/>
      <sheetName val="_Recovered_SheetName_2731_"/>
      <sheetName val="_Recovered_SheetName_2732_"/>
      <sheetName val="_Recovered_SheetName_2733_"/>
      <sheetName val="_Recovered_SheetName_2734_"/>
      <sheetName val="_Recovered_SheetName_2735_"/>
      <sheetName val="_Recovered_SheetName_2736_"/>
      <sheetName val="_Recovered_SheetName_2737_"/>
      <sheetName val="_Recovered_SheetName_2738_"/>
      <sheetName val="_Recovered_SheetName_2739_"/>
      <sheetName val="_Recovered_SheetName_2740_"/>
      <sheetName val="_Recovered_SheetName_2741_"/>
      <sheetName val="_Recovered_SheetName_2742_"/>
      <sheetName val="_Recovered_SheetName_2743_"/>
      <sheetName val="_Recovered_SheetName_2744_"/>
      <sheetName val="_Recovered_SheetName_2745_"/>
      <sheetName val="_Recovered_SheetName_2746_"/>
      <sheetName val="_Recovered_SheetName_2747_"/>
      <sheetName val="_Recovered_SheetName_2748_"/>
      <sheetName val="_Recovered_SheetName_2749_"/>
      <sheetName val="_Recovered_SheetName_2750_"/>
      <sheetName val="_Recovered_SheetName_2751_"/>
      <sheetName val="_Recovered_SheetName_2752_"/>
      <sheetName val="_Recovered_SheetName_2753_"/>
      <sheetName val="_Recovered_SheetName_2754_"/>
      <sheetName val="_Recovered_SheetName_2755_"/>
      <sheetName val="_Recovered_SheetName_2756_"/>
      <sheetName val="_Recovered_SheetName_2757_"/>
      <sheetName val="_Recovered_SheetName_2758_"/>
      <sheetName val="_Recovered_SheetName_2759_"/>
      <sheetName val="_Recovered_SheetName_2760_"/>
      <sheetName val="_Recovered_SheetName_2761_"/>
      <sheetName val="_Recovered_SheetName_2762_"/>
      <sheetName val="_Recovered_SheetName_2763_"/>
      <sheetName val="_Recovered_SheetName_2764_"/>
      <sheetName val="_Recovered_SheetName_2765_"/>
      <sheetName val="_Recovered_SheetName_2766_"/>
      <sheetName val="_Recovered_SheetName_2767_"/>
      <sheetName val="_Recovered_SheetName_2768_"/>
      <sheetName val="_Recovered_SheetName_2769_"/>
      <sheetName val="_Recovered_SheetName_2770_"/>
      <sheetName val="_Recovered_SheetName_2771_"/>
      <sheetName val="_Recovered_SheetName_2772_"/>
      <sheetName val="_Recovered_SheetName_2773_"/>
      <sheetName val="_Recovered_SheetName_2774_"/>
      <sheetName val="_Recovered_SheetName_2775_"/>
      <sheetName val="_Recovered_SheetName_2776_"/>
      <sheetName val="_Recovered_SheetName_2777_"/>
      <sheetName val="_Recovered_SheetName_2778_"/>
      <sheetName val="_Recovered_SheetName_2779_"/>
      <sheetName val="_Recovered_SheetName_2780_"/>
      <sheetName val="_Recovered_SheetName_2781_"/>
      <sheetName val="_Recovered_SheetName_2782_"/>
      <sheetName val="_Recovered_SheetName_2783_"/>
      <sheetName val="_Recovered_SheetName_2784_"/>
      <sheetName val="_Recovered_SheetName_2785_"/>
      <sheetName val="_Recovered_SheetName_2786_"/>
      <sheetName val="_Recovered_SheetName_2787_"/>
      <sheetName val="_Recovered_SheetName_2788_"/>
      <sheetName val="_Recovered_SheetName_2789_"/>
      <sheetName val="_Recovered_SheetName_2790_"/>
      <sheetName val="_Recovered_SheetName_2791_"/>
      <sheetName val="_Recovered_SheetName_2792_"/>
      <sheetName val="_Recovered_SheetName_2793_"/>
      <sheetName val="_Recovered_SheetName_2794_"/>
      <sheetName val="_Recovered_SheetName_2795_"/>
      <sheetName val="_Recovered_SheetName_2796_"/>
      <sheetName val="_Recovered_SheetName_2797_"/>
      <sheetName val="_Recovered_SheetName_2798_"/>
      <sheetName val="_Recovered_SheetName_2799_"/>
      <sheetName val="_Recovered_SheetName_2800_"/>
      <sheetName val="_Recovered_SheetName_2801_"/>
      <sheetName val="_Recovered_SheetName_2802_"/>
      <sheetName val="_Recovered_SheetName_2803_"/>
      <sheetName val="_Recovered_SheetName_2804_"/>
      <sheetName val="_Recovered_SheetName_2805_"/>
      <sheetName val="_Recovered_SheetName_2806_"/>
      <sheetName val="_Recovered_SheetName_2807_"/>
      <sheetName val="_Recovered_SheetName_2808_"/>
      <sheetName val="_Recovered_SheetName_2809_"/>
      <sheetName val="_Recovered_SheetName_2810_"/>
      <sheetName val="_Recovered_SheetName_2811_"/>
      <sheetName val="_Recovered_SheetName_2812_"/>
      <sheetName val="_Recovered_SheetName_2813_"/>
      <sheetName val="_Recovered_SheetName_2814_"/>
      <sheetName val="_Recovered_SheetName_2815_"/>
      <sheetName val="_Recovered_SheetName_2816_"/>
      <sheetName val="_Recovered_SheetName_2817_"/>
      <sheetName val="_Recovered_SheetName_2818_"/>
      <sheetName val="_Recovered_SheetName_2819_"/>
      <sheetName val="_Recovered_SheetName_2820_"/>
      <sheetName val="_Recovered_SheetName_2821_"/>
      <sheetName val="_Recovered_SheetName_2822_"/>
      <sheetName val="_Recovered_SheetName_2823_"/>
      <sheetName val="_Recovered_SheetName_2824_"/>
      <sheetName val="_Recovered_SheetName_2825_"/>
      <sheetName val="_Recovered_SheetName_2826_"/>
      <sheetName val="_Recovered_SheetName_2827_"/>
      <sheetName val="_Recovered_SheetName_2828_"/>
      <sheetName val="_Recovered_SheetName_2829_"/>
      <sheetName val="_Recovered_SheetName_2830_"/>
      <sheetName val="_Recovered_SheetName_2831_"/>
      <sheetName val="_Recovered_SheetName_2832_"/>
      <sheetName val="_Recovered_SheetName_2833_"/>
      <sheetName val="_Recovered_SheetName_2834_"/>
      <sheetName val="_Recovered_SheetName_2835_"/>
      <sheetName val="_Recovered_SheetName_2836_"/>
      <sheetName val="_Recovered_SheetName_2837_"/>
      <sheetName val="_Recovered_SheetName_2838_"/>
      <sheetName val="_Recovered_SheetName_2839_"/>
      <sheetName val="_Recovered_SheetName_2840_"/>
      <sheetName val="_Recovered_SheetName_2841_"/>
      <sheetName val="_Recovered_SheetName_2842_"/>
      <sheetName val="_Recovered_SheetName_2843_"/>
      <sheetName val="_Recovered_SheetName_2844_"/>
      <sheetName val="_Recovered_SheetName_2845_"/>
      <sheetName val="_Recovered_SheetName_2846_"/>
      <sheetName val="_Recovered_SheetName_2847_"/>
      <sheetName val="_Recovered_SheetName_2848_"/>
      <sheetName val="_Recovered_SheetName_2849_"/>
      <sheetName val="_Recovered_SheetName_2850_"/>
      <sheetName val="_Recovered_SheetName_2851_"/>
      <sheetName val="_Recovered_SheetName_2852_"/>
      <sheetName val="_Recovered_SheetName_2853_"/>
      <sheetName val="_Recovered_SheetName_2854_"/>
      <sheetName val="_Recovered_SheetName_2855_"/>
      <sheetName val="_Recovered_SheetName_2856_"/>
      <sheetName val="_Recovered_SheetName_2857_"/>
      <sheetName val="_Recovered_SheetName_2858_"/>
      <sheetName val="_Recovered_SheetName_2859_"/>
      <sheetName val="_Recovered_SheetName_2860_"/>
      <sheetName val="_Recovered_SheetName_2861_"/>
      <sheetName val="_Recovered_SheetName_2862_"/>
      <sheetName val="_Recovered_SheetName_2863_"/>
      <sheetName val="_Recovered_SheetName_2864_"/>
      <sheetName val="_Recovered_SheetName_2865_"/>
      <sheetName val="_Recovered_SheetName_2866_"/>
      <sheetName val="_Recovered_SheetName_2867_"/>
      <sheetName val="_Recovered_SheetName_2868_"/>
      <sheetName val="_Recovered_SheetName_2869_"/>
      <sheetName val="_Recovered_SheetName_2870_"/>
      <sheetName val="_Recovered_SheetName_2871_"/>
      <sheetName val="_Recovered_SheetName_2872_"/>
      <sheetName val="_Recovered_SheetName_2873_"/>
      <sheetName val="_Recovered_SheetName_2874_"/>
      <sheetName val="_Recovered_SheetName_2875_"/>
      <sheetName val="_Recovered_SheetName_2876_"/>
      <sheetName val="_Recovered_SheetName_2877_"/>
      <sheetName val="_Recovered_SheetName_2878_"/>
      <sheetName val="_Recovered_SheetName_2879_"/>
      <sheetName val="_Recovered_SheetName_2880_"/>
      <sheetName val="_Recovered_SheetName_2881_"/>
      <sheetName val="_Recovered_SheetName_2882_"/>
      <sheetName val="_Recovered_SheetName_2883_"/>
      <sheetName val="_Recovered_SheetName_2884_"/>
      <sheetName val="_Recovered_SheetName_2885_"/>
      <sheetName val="_Recovered_SheetName_2886_"/>
      <sheetName val="_Recovered_SheetName_2887_"/>
      <sheetName val="_Recovered_SheetName_2888_"/>
      <sheetName val="_Recovered_SheetName_2889_"/>
      <sheetName val="_Recovered_SheetName_2890_"/>
      <sheetName val="_Recovered_SheetName_2891_"/>
      <sheetName val="_Recovered_SheetName_2892_"/>
      <sheetName val="_Recovered_SheetName_2893_"/>
      <sheetName val="_Recovered_SheetName_2894_"/>
      <sheetName val="_Recovered_SheetName_2895_"/>
      <sheetName val="_Recovered_SheetName_2896_"/>
      <sheetName val="_Recovered_SheetName_2897_"/>
      <sheetName val="_Recovered_SheetName_2898_"/>
      <sheetName val="_Recovered_SheetName_2899_"/>
      <sheetName val="_Recovered_SheetName_2900_"/>
      <sheetName val="_Recovered_SheetName_2901_"/>
      <sheetName val="_Recovered_SheetName_2902_"/>
      <sheetName val="_Recovered_SheetName_2903_"/>
      <sheetName val="_Recovered_SheetName_2904_"/>
      <sheetName val="_Recovered_SheetName_2905_"/>
      <sheetName val="_Recovered_SheetName_2906_"/>
      <sheetName val="_Recovered_SheetName_2907_"/>
      <sheetName val="_Recovered_SheetName_2908_"/>
      <sheetName val="_Recovered_SheetName_2909_"/>
      <sheetName val="_Recovered_SheetName_2910_"/>
      <sheetName val="_Recovered_SheetName_2911_"/>
      <sheetName val="_Recovered_SheetName_2912_"/>
      <sheetName val="_Recovered_SheetName_2913_"/>
      <sheetName val="_Recovered_SheetName_2914_"/>
      <sheetName val="_Recovered_SheetName_2915_"/>
      <sheetName val="_Recovered_SheetName_2916_"/>
      <sheetName val="_Recovered_SheetName_2917_"/>
      <sheetName val="_Recovered_SheetName_2918_"/>
      <sheetName val="_Recovered_SheetName_2919_"/>
      <sheetName val="_Recovered_SheetName_2920_"/>
      <sheetName val="_Recovered_SheetName_2921_"/>
      <sheetName val="_Recovered_SheetName_2922_"/>
      <sheetName val="_Recovered_SheetName_2923_"/>
      <sheetName val="_Recovered_SheetName_2924_"/>
      <sheetName val="_Recovered_SheetName_2925_"/>
      <sheetName val="_Recovered_SheetName_2926_"/>
      <sheetName val="_Recovered_SheetName_2927_"/>
      <sheetName val="_Recovered_SheetName_2928_"/>
      <sheetName val="_Recovered_SheetName_2929_"/>
      <sheetName val="_Recovered_SheetName_2930_"/>
      <sheetName val="_Recovered_SheetName_2931_"/>
      <sheetName val="_Recovered_SheetName_2932_"/>
      <sheetName val="_Recovered_SheetName_2933_"/>
      <sheetName val="_Recovered_SheetName_2934_"/>
      <sheetName val="_Recovered_SheetName_2935_"/>
      <sheetName val="_Recovered_SheetName_2936_"/>
      <sheetName val="_Recovered_SheetName_2937_"/>
      <sheetName val="_Recovered_SheetName_2938_"/>
      <sheetName val="_Recovered_SheetName_2939_"/>
      <sheetName val="_Recovered_SheetName_2940_"/>
      <sheetName val="_Recovered_SheetName_2941_"/>
      <sheetName val="_Recovered_SheetName_2942_"/>
      <sheetName val="_Recovered_SheetName_2943_"/>
      <sheetName val="_Recovered_SheetName_2944_"/>
      <sheetName val="_Recovered_SheetName_2945_"/>
      <sheetName val="_Recovered_SheetName_2946_"/>
      <sheetName val="_Recovered_SheetName_2947_"/>
      <sheetName val="_Recovered_SheetName_2948_"/>
      <sheetName val="_Recovered_SheetName_2949_"/>
      <sheetName val="_Recovered_SheetName_2950_"/>
      <sheetName val="_Recovered_SheetName_2951_"/>
      <sheetName val="_Recovered_SheetName_2952_"/>
      <sheetName val="_Recovered_SheetName_2953_"/>
      <sheetName val="_Recovered_SheetName_2954_"/>
      <sheetName val="_Recovered_SheetName_2955_"/>
      <sheetName val="_Recovered_SheetName_2956_"/>
      <sheetName val="_Recovered_SheetName_2957_"/>
      <sheetName val="_Recovered_SheetName_2958_"/>
      <sheetName val="_Recovered_SheetName_2959_"/>
      <sheetName val="_Recovered_SheetName_2960_"/>
      <sheetName val="_Recovered_SheetName_2961_"/>
      <sheetName val="_Recovered_SheetName_2962_"/>
      <sheetName val="_Recovered_SheetName_2963_"/>
      <sheetName val="_Recovered_SheetName_2964_"/>
      <sheetName val="_Recovered_SheetName_2965_"/>
      <sheetName val="_Recovered_SheetName_2966_"/>
      <sheetName val="_Recovered_SheetName_2967_"/>
      <sheetName val="_Recovered_SheetName_2968_"/>
      <sheetName val="_Recovered_SheetName_2969_"/>
      <sheetName val="_Recovered_SheetName_2970_"/>
      <sheetName val="_Recovered_SheetName_2971_"/>
      <sheetName val="_Recovered_SheetName_2972_"/>
      <sheetName val="_Recovered_SheetName_2973_"/>
      <sheetName val="_Recovered_SheetName_2974_"/>
      <sheetName val="_Recovered_SheetName_2975_"/>
      <sheetName val="_Recovered_SheetName_2976_"/>
      <sheetName val="_Recovered_SheetName_2977_"/>
      <sheetName val="_Recovered_SheetName_2978_"/>
      <sheetName val="_Recovered_SheetName_2979_"/>
      <sheetName val="_Recovered_SheetName_2980_"/>
      <sheetName val="_Recovered_SheetName_2981_"/>
      <sheetName val="_Recovered_SheetName_2982_"/>
      <sheetName val="_Recovered_SheetName_2983_"/>
      <sheetName val="_Recovered_SheetName_2984_"/>
      <sheetName val="_Recovered_SheetName_2985_"/>
      <sheetName val="_Recovered_SheetName_2986_"/>
      <sheetName val="_Recovered_SheetName_2987_"/>
      <sheetName val="_Recovered_SheetName_2988_"/>
      <sheetName val="_Recovered_SheetName_2989_"/>
      <sheetName val="_Recovered_SheetName_2990_"/>
      <sheetName val="_Recovered_SheetName_2991_"/>
      <sheetName val="_Recovered_SheetName_2992_"/>
      <sheetName val="_Recovered_SheetName_2993_"/>
      <sheetName val="_Recovered_SheetName_2994_"/>
      <sheetName val="_Recovered_SheetName_2995_"/>
      <sheetName val="_Recovered_SheetName_2996_"/>
      <sheetName val="_Recovered_SheetName_2997_"/>
      <sheetName val="_Recovered_SheetName_2998_"/>
      <sheetName val="_Recovered_SheetName_2999_"/>
      <sheetName val="_Recovered_SheetName_3000_"/>
      <sheetName val="_Recovered_SheetName_3001_"/>
      <sheetName val="_Recovered_SheetName_3002_"/>
      <sheetName val="_Recovered_SheetName_3003_"/>
      <sheetName val="_Recovered_SheetName_3004_"/>
      <sheetName val="_Recovered_SheetName_3005_"/>
      <sheetName val="_Recovered_SheetName_3006_"/>
      <sheetName val="_Recovered_SheetName_3007_"/>
      <sheetName val="_Recovered_SheetName_3008_"/>
      <sheetName val="_Recovered_SheetName_3009_"/>
      <sheetName val="_Recovered_SheetName_3010_"/>
      <sheetName val="_Recovered_SheetName_3011_"/>
      <sheetName val="_Recovered_SheetName_3012_"/>
      <sheetName val="_Recovered_SheetName_3013_"/>
      <sheetName val="_Recovered_SheetName_3014_"/>
      <sheetName val="_Recovered_SheetName_3015_"/>
      <sheetName val="_Recovered_SheetName_3016_"/>
      <sheetName val="_Recovered_SheetName_3017_"/>
      <sheetName val="_Recovered_SheetName_3018_"/>
      <sheetName val="_Recovered_SheetName_3019_"/>
      <sheetName val="_Recovered_SheetName_3020_"/>
      <sheetName val="_Recovered_SheetName_3021_"/>
      <sheetName val="_Recovered_SheetName_3022_"/>
      <sheetName val="_Recovered_SheetName_3023_"/>
      <sheetName val="_Recovered_SheetName_3024_"/>
      <sheetName val="_Recovered_SheetName_3025_"/>
      <sheetName val="_Recovered_SheetName_3026_"/>
      <sheetName val="_Recovered_SheetName_3027_"/>
      <sheetName val="_Recovered_SheetName_3028_"/>
      <sheetName val="_Recovered_SheetName_3029_"/>
      <sheetName val="_Recovered_SheetName_3030_"/>
      <sheetName val="_Recovered_SheetName_3031_"/>
      <sheetName val="_Recovered_SheetName_3032_"/>
      <sheetName val="_Recovered_SheetName_3033_"/>
      <sheetName val="_Recovered_SheetName_3034_"/>
      <sheetName val="_Recovered_SheetName_3035_"/>
      <sheetName val="_Recovered_SheetName_3036_"/>
      <sheetName val="_Recovered_SheetName_3037_"/>
      <sheetName val="_Recovered_SheetName_3038_"/>
      <sheetName val="_Recovered_SheetName_3039_"/>
      <sheetName val="_Recovered_SheetName_3040_"/>
      <sheetName val="_Recovered_SheetName_3041_"/>
      <sheetName val="_Recovered_SheetName_3042_"/>
      <sheetName val="_Recovered_SheetName_3043_"/>
      <sheetName val="_Recovered_SheetName_3044_"/>
      <sheetName val="_Recovered_SheetName_3045_"/>
      <sheetName val="_Recovered_SheetName_3046_"/>
      <sheetName val="_Recovered_SheetName_3047_"/>
      <sheetName val="_Recovered_SheetName_3048_"/>
      <sheetName val="_Recovered_SheetName_3049_"/>
      <sheetName val="_Recovered_SheetName_3050_"/>
      <sheetName val="_Recovered_SheetName_3051_"/>
      <sheetName val="_Recovered_SheetName_3052_"/>
      <sheetName val="_Recovered_SheetName_3053_"/>
      <sheetName val="_Recovered_SheetName_3054_"/>
      <sheetName val="_Recovered_SheetName_3055_"/>
      <sheetName val="_Recovered_SheetName_3056_"/>
      <sheetName val="_Recovered_SheetName_3057_"/>
      <sheetName val="_Recovered_SheetName_3058_"/>
      <sheetName val="_Recovered_SheetName_3059_"/>
      <sheetName val="_Recovered_SheetName_3060_"/>
      <sheetName val="_Recovered_SheetName_3061_"/>
      <sheetName val="_Recovered_SheetName_3062_"/>
      <sheetName val="_Recovered_SheetName_3063_"/>
      <sheetName val="_Recovered_SheetName_3064_"/>
      <sheetName val="_Recovered_SheetName_3065_"/>
      <sheetName val="_Recovered_SheetName_3066_"/>
      <sheetName val="_Recovered_SheetName_3067_"/>
      <sheetName val="_Recovered_SheetName_3068_"/>
      <sheetName val="_Recovered_SheetName_3069_"/>
      <sheetName val="_Recovered_SheetName_3070_"/>
      <sheetName val="_Recovered_SheetName_3071_"/>
      <sheetName val="_Recovered_SheetName_3072_"/>
      <sheetName val="_Recovered_SheetName_3073_"/>
      <sheetName val="_Recovered_SheetName_3074_"/>
      <sheetName val="_Recovered_SheetName_3075_"/>
      <sheetName val="_Recovered_SheetName_3076_"/>
      <sheetName val="_Recovered_SheetName_3077_"/>
      <sheetName val="_Recovered_SheetName_3078_"/>
      <sheetName val="_Recovered_SheetName_3079_"/>
      <sheetName val="_Recovered_SheetName_3080_"/>
      <sheetName val="_Recovered_SheetName_3081_"/>
      <sheetName val="_Recovered_SheetName_3082_"/>
      <sheetName val="_Recovered_SheetName_3083_"/>
      <sheetName val="_Recovered_SheetName_3084_"/>
      <sheetName val="_Recovered_SheetName_3085_"/>
      <sheetName val="_Recovered_SheetName_3086_"/>
      <sheetName val="_Recovered_SheetName_3087_"/>
      <sheetName val="_Recovered_SheetName_3088_"/>
      <sheetName val="_Recovered_SheetName_3089_"/>
      <sheetName val="_Recovered_SheetName_3090_"/>
      <sheetName val="_Recovered_SheetName_3091_"/>
      <sheetName val="_Recovered_SheetName_3092_"/>
      <sheetName val="_Recovered_SheetName_3093_"/>
      <sheetName val="_Recovered_SheetName_3094_"/>
      <sheetName val="_Recovered_SheetName_3095_"/>
      <sheetName val="_Recovered_SheetName_3096_"/>
      <sheetName val="_Recovered_SheetName_3097_"/>
      <sheetName val="_Recovered_SheetName_3098_"/>
      <sheetName val="_Recovered_SheetName_3099_"/>
      <sheetName val="_Recovered_SheetName_3100_"/>
      <sheetName val="_Recovered_SheetName_3101_"/>
      <sheetName val="_Recovered_SheetName_3102_"/>
      <sheetName val="_Recovered_SheetName_3103_"/>
      <sheetName val="_Recovered_SheetName_3104_"/>
      <sheetName val="_Recovered_SheetName_3105_"/>
      <sheetName val="_Recovered_SheetName_3106_"/>
      <sheetName val="_Recovered_SheetName_3107_"/>
      <sheetName val="_Recovered_SheetName_3108_"/>
      <sheetName val="_Recovered_SheetName_3109_"/>
      <sheetName val="_Recovered_SheetName_3110_"/>
      <sheetName val="_Recovered_SheetName_3111_"/>
      <sheetName val="_Recovered_SheetName_3112_"/>
      <sheetName val="_Recovered_SheetName_3113_"/>
      <sheetName val="_Recovered_SheetName_3114_"/>
      <sheetName val="_Recovered_SheetName_3115_"/>
      <sheetName val="_Recovered_SheetName_3116_"/>
      <sheetName val="_Recovered_SheetName_3117_"/>
      <sheetName val="_Recovered_SheetName_3118_"/>
      <sheetName val="_Recovered_SheetName_3119_"/>
      <sheetName val="_Recovered_SheetName_3120_"/>
      <sheetName val="_Recovered_SheetName_3121_"/>
      <sheetName val="_Recovered_SheetName_3122_"/>
      <sheetName val="_Recovered_SheetName_3123_"/>
      <sheetName val="_Recovered_SheetName_3124_"/>
      <sheetName val="_Recovered_SheetName_3125_"/>
      <sheetName val="_Recovered_SheetName_3126_"/>
      <sheetName val="_Recovered_SheetName_3127_"/>
      <sheetName val="_Recovered_SheetName_3128_"/>
      <sheetName val="_Recovered_SheetName_3129_"/>
      <sheetName val="_Recovered_SheetName_3130_"/>
      <sheetName val="_Recovered_SheetName_3131_"/>
      <sheetName val="_Recovered_SheetName_3132_"/>
      <sheetName val="_Recovered_SheetName_3133_"/>
      <sheetName val="_Recovered_SheetName_3134_"/>
      <sheetName val="_Recovered_SheetName_3135_"/>
      <sheetName val="_Recovered_SheetName_3136_"/>
      <sheetName val="_Recovered_SheetName_3137_"/>
      <sheetName val="_Recovered_SheetName_3138_"/>
      <sheetName val="_Recovered_SheetName_3139_"/>
      <sheetName val="_Recovered_SheetName_3140_"/>
      <sheetName val="_Recovered_SheetName_3141_"/>
      <sheetName val="_Recovered_SheetName_3142_"/>
      <sheetName val="_Recovered_SheetName_3143_"/>
      <sheetName val="_Recovered_SheetName_3144_"/>
      <sheetName val="_Recovered_SheetName_3145_"/>
      <sheetName val="_Recovered_SheetName_3146_"/>
      <sheetName val="_Recovered_SheetName_3147_"/>
      <sheetName val="_Recovered_SheetName_3148_"/>
      <sheetName val="_Recovered_SheetName_3149_"/>
      <sheetName val="_Recovered_SheetName_3150_"/>
      <sheetName val="_Recovered_SheetName_3151_"/>
      <sheetName val="_Recovered_SheetName_3152_"/>
      <sheetName val="_Recovered_SheetName_3153_"/>
      <sheetName val="_Recovered_SheetName_3154_"/>
      <sheetName val="_Recovered_SheetName_3155_"/>
      <sheetName val="_Recovered_SheetName_3156_"/>
      <sheetName val="_Recovered_SheetName_3157_"/>
      <sheetName val="_Recovered_SheetName_3158_"/>
      <sheetName val="_Recovered_SheetName_3159_"/>
      <sheetName val="_Recovered_SheetName_3160_"/>
      <sheetName val="_Recovered_SheetName_3161_"/>
      <sheetName val="_Recovered_SheetName_3162_"/>
      <sheetName val="_Recovered_SheetName_3163_"/>
      <sheetName val="_Recovered_SheetName_3164_"/>
      <sheetName val="_Recovered_SheetName_3165_"/>
      <sheetName val="_Recovered_SheetName_3166_"/>
      <sheetName val="_Recovered_SheetName_3167_"/>
      <sheetName val="_Recovered_SheetName_3168_"/>
      <sheetName val="_Recovered_SheetName_3169_"/>
      <sheetName val="_Recovered_SheetName_3170_"/>
      <sheetName val="_Recovered_SheetName_3171_"/>
      <sheetName val="_Recovered_SheetName_3172_"/>
      <sheetName val="_Recovered_SheetName_3173_"/>
      <sheetName val="_Recovered_SheetName_3174_"/>
      <sheetName val="_Recovered_SheetName_3175_"/>
      <sheetName val="_Recovered_SheetName_3176_"/>
      <sheetName val="_Recovered_SheetName_3177_"/>
      <sheetName val="_Recovered_SheetName_3178_"/>
      <sheetName val="_Recovered_SheetName_3179_"/>
      <sheetName val="_Recovered_SheetName_3180_"/>
      <sheetName val="_Recovered_SheetName_3181_"/>
      <sheetName val="_Recovered_SheetName_3182_"/>
      <sheetName val="_Recovered_SheetName_3183_"/>
      <sheetName val="_Recovered_SheetName_3184_"/>
      <sheetName val="_Recovered_SheetName_3185_"/>
      <sheetName val="_Recovered_SheetName_3186_"/>
      <sheetName val="_Recovered_SheetName_3187_"/>
      <sheetName val="_Recovered_SheetName_3188_"/>
      <sheetName val="_Recovered_SheetName_3189_"/>
      <sheetName val="_Recovered_SheetName_3190_"/>
      <sheetName val="_Recovered_SheetName_3191_"/>
      <sheetName val="_Recovered_SheetName_3192_"/>
      <sheetName val="_Recovered_SheetName_3193_"/>
      <sheetName val="_Recovered_SheetName_3194_"/>
      <sheetName val="_Recovered_SheetName_3195_"/>
      <sheetName val="_Recovered_SheetName_3196_"/>
      <sheetName val="_Recovered_SheetName_3197_"/>
      <sheetName val="_Recovered_SheetName_3198_"/>
      <sheetName val="_Recovered_SheetName_3199_"/>
      <sheetName val="_Recovered_SheetName_3200_"/>
      <sheetName val="_Recovered_SheetName_3201_"/>
      <sheetName val="_Recovered_SheetName_3202_"/>
      <sheetName val="_Recovered_SheetName_3203_"/>
      <sheetName val="_Recovered_SheetName_3204_"/>
      <sheetName val="_Recovered_SheetName_3205_"/>
      <sheetName val="_Recovered_SheetName_3206_"/>
      <sheetName val="_Recovered_SheetName_3207_"/>
      <sheetName val="_Recovered_SheetName_3208_"/>
      <sheetName val="_Recovered_SheetName_3209_"/>
      <sheetName val="_Recovered_SheetName_3210_"/>
      <sheetName val="_Recovered_SheetName_3211_"/>
      <sheetName val="_Recovered_SheetName_3212_"/>
      <sheetName val="_Recovered_SheetName_3213_"/>
      <sheetName val="_Recovered_SheetName_3214_"/>
      <sheetName val="_Recovered_SheetName_3215_"/>
      <sheetName val="_Recovered_SheetName_3216_"/>
      <sheetName val="_Recovered_SheetName_3217_"/>
      <sheetName val="_Recovered_SheetName_3218_"/>
      <sheetName val="_Recovered_SheetName_3219_"/>
      <sheetName val="_Recovered_SheetName_3220_"/>
      <sheetName val="_Recovered_SheetName_3221_"/>
      <sheetName val="_Recovered_SheetName_3222_"/>
      <sheetName val="_Recovered_SheetName_3223_"/>
      <sheetName val="_Recovered_SheetName_3224_"/>
      <sheetName val="_Recovered_SheetName_3225_"/>
      <sheetName val="_Recovered_SheetName_3226_"/>
      <sheetName val="_Recovered_SheetName_3227_"/>
      <sheetName val="_Recovered_SheetName_3228_"/>
      <sheetName val="_Recovered_SheetName_3229_"/>
      <sheetName val="_Recovered_SheetName_3230_"/>
      <sheetName val="_Recovered_SheetName_3231_"/>
      <sheetName val="_Recovered_SheetName_3232_"/>
      <sheetName val="_Recovered_SheetName_3233_"/>
      <sheetName val="_Recovered_SheetName_3234_"/>
      <sheetName val="_Recovered_SheetName_3235_"/>
      <sheetName val="_Recovered_SheetName_3236_"/>
      <sheetName val="_Recovered_SheetName_3237_"/>
      <sheetName val="_Recovered_SheetName_3238_"/>
      <sheetName val="_Recovered_SheetName_3239_"/>
      <sheetName val="_Recovered_SheetName_3240_"/>
      <sheetName val="_Recovered_SheetName_3241_"/>
      <sheetName val="_Recovered_SheetName_3242_"/>
      <sheetName val="_Recovered_SheetName_3243_"/>
      <sheetName val="_Recovered_SheetName_3244_"/>
      <sheetName val="_Recovered_SheetName_3245_"/>
      <sheetName val="_Recovered_SheetName_3246_"/>
      <sheetName val="_Recovered_SheetName_3247_"/>
      <sheetName val="_Recovered_SheetName_3248_"/>
      <sheetName val="_Recovered_SheetName_3249_"/>
      <sheetName val="_Recovered_SheetName_3250_"/>
      <sheetName val="_Recovered_SheetName_3251_"/>
      <sheetName val="_Recovered_SheetName_3252_"/>
      <sheetName val="_Recovered_SheetName_3253_"/>
      <sheetName val="_Recovered_SheetName_3254_"/>
      <sheetName val="_Recovered_SheetName_3255_"/>
      <sheetName val="_Recovered_SheetName_3256_"/>
      <sheetName val="_Recovered_SheetName_3257_"/>
      <sheetName val="_Recovered_SheetName_3258_"/>
      <sheetName val="_Recovered_SheetName_3259_"/>
      <sheetName val="_Recovered_SheetName_3260_"/>
      <sheetName val="_Recovered_SheetName_3261_"/>
      <sheetName val="_Recovered_SheetName_3262_"/>
      <sheetName val="_Recovered_SheetName_3263_"/>
      <sheetName val="_Recovered_SheetName_3264_"/>
      <sheetName val="_Recovered_SheetName_3265_"/>
      <sheetName val="_Recovered_SheetName_3266_"/>
      <sheetName val="_Recovered_SheetName_3267_"/>
      <sheetName val="_Recovered_SheetName_3268_"/>
      <sheetName val="_Recovered_SheetName_3269_"/>
      <sheetName val="_Recovered_SheetName_3270_"/>
      <sheetName val="_Recovered_SheetName_3271_"/>
      <sheetName val="_Recovered_SheetName_3272_"/>
      <sheetName val="_Recovered_SheetName_3273_"/>
      <sheetName val="_Recovered_SheetName_3274_"/>
      <sheetName val="_Recovered_SheetName_3275_"/>
      <sheetName val="_Recovered_SheetName_3276_"/>
      <sheetName val="_Recovered_SheetName_3277_"/>
      <sheetName val="_Recovered_SheetName_3278_"/>
      <sheetName val="_Recovered_SheetName_3279_"/>
      <sheetName val="_Recovered_SheetName_3280_"/>
      <sheetName val="_Recovered_SheetName_3281_"/>
      <sheetName val="_Recovered_SheetName_3282_"/>
      <sheetName val="_Recovered_SheetName_3283_"/>
      <sheetName val="_Recovered_SheetName_3284_"/>
      <sheetName val="_Recovered_SheetName_3285_"/>
      <sheetName val="_Recovered_SheetName_3286_"/>
      <sheetName val="_Recovered_SheetName_3287_"/>
      <sheetName val="_Recovered_SheetName_3288_"/>
      <sheetName val="_Recovered_SheetName_3289_"/>
      <sheetName val="_Recovered_SheetName_3290_"/>
      <sheetName val="_Recovered_SheetName_3291_"/>
      <sheetName val="_Recovered_SheetName_3292_"/>
      <sheetName val="_Recovered_SheetName_3293_"/>
      <sheetName val="_Recovered_SheetName_3294_"/>
      <sheetName val="_Recovered_SheetName_3295_"/>
      <sheetName val="_Recovered_SheetName_3296_"/>
      <sheetName val="_Recovered_SheetName_3297_"/>
      <sheetName val="_Recovered_SheetName_3298_"/>
      <sheetName val="_Recovered_SheetName_3299_"/>
      <sheetName val="_Recovered_SheetName_3300_"/>
      <sheetName val="_Recovered_SheetName_3301_"/>
      <sheetName val="_Recovered_SheetName_3302_"/>
      <sheetName val="_Recovered_SheetName_3303_"/>
      <sheetName val="_Recovered_SheetName_3304_"/>
      <sheetName val="_Recovered_SheetName_3305_"/>
      <sheetName val="_Recovered_SheetName_3306_"/>
      <sheetName val="_Recovered_SheetName_3307_"/>
      <sheetName val="_Recovered_SheetName_3308_"/>
      <sheetName val="_Recovered_SheetName_3309_"/>
      <sheetName val="_Recovered_SheetName_3310_"/>
      <sheetName val="_Recovered_SheetName_3311_"/>
      <sheetName val="_Recovered_SheetName_3312_"/>
      <sheetName val="_Recovered_SheetName_3313_"/>
      <sheetName val="_Recovered_SheetName_3314_"/>
      <sheetName val="_Recovered_SheetName_3315_"/>
      <sheetName val="_Recovered_SheetName_3316_"/>
      <sheetName val="_Recovered_SheetName_3317_"/>
      <sheetName val="_Recovered_SheetName_3318_"/>
      <sheetName val="_Recovered_SheetName_3319_"/>
      <sheetName val="_Recovered_SheetName_3320_"/>
      <sheetName val="_Recovered_SheetName_3321_"/>
      <sheetName val="_Recovered_SheetName_3322_"/>
      <sheetName val="_Recovered_SheetName_3323_"/>
      <sheetName val="_Recovered_SheetName_3324_"/>
      <sheetName val="_Recovered_SheetName_3325_"/>
      <sheetName val="_Recovered_SheetName_3326_"/>
      <sheetName val="_Recovered_SheetName_3327_"/>
      <sheetName val="_Recovered_SheetName_3328_"/>
      <sheetName val="_Recovered_SheetName_3329_"/>
      <sheetName val="_Recovered_SheetName_3330_"/>
      <sheetName val="_Recovered_SheetName_3331_"/>
      <sheetName val="_Recovered_SheetName_3332_"/>
      <sheetName val="_Recovered_SheetName_3333_"/>
      <sheetName val="_Recovered_SheetName_3334_"/>
      <sheetName val="_Recovered_SheetName_3335_"/>
      <sheetName val="_Recovered_SheetName_3336_"/>
      <sheetName val="_Recovered_SheetName_3337_"/>
      <sheetName val="_Recovered_SheetName_3338_"/>
      <sheetName val="_Recovered_SheetName_3339_"/>
      <sheetName val="_Recovered_SheetName_3340_"/>
      <sheetName val="_Recovered_SheetName_3341_"/>
      <sheetName val="_Recovered_SheetName_3342_"/>
      <sheetName val="_Recovered_SheetName_3343_"/>
      <sheetName val="_Recovered_SheetName_3344_"/>
      <sheetName val="_Recovered_SheetName_3345_"/>
      <sheetName val="_Recovered_SheetName_3346_"/>
      <sheetName val="_Recovered_SheetName_3347_"/>
      <sheetName val="_Recovered_SheetName_3348_"/>
      <sheetName val="_Recovered_SheetName_3349_"/>
      <sheetName val="_Recovered_SheetName_3350_"/>
      <sheetName val="_Recovered_SheetName_3351_"/>
      <sheetName val="_Recovered_SheetName_3352_"/>
      <sheetName val="_Recovered_SheetName_3353_"/>
      <sheetName val="_Recovered_SheetName_3354_"/>
      <sheetName val="_Recovered_SheetName_3355_"/>
      <sheetName val="_Recovered_SheetName_3356_"/>
      <sheetName val="_Recovered_SheetName_3357_"/>
      <sheetName val="_Recovered_SheetName_3358_"/>
      <sheetName val="_Recovered_SheetName_3359_"/>
      <sheetName val="_Recovered_SheetName_3360_"/>
      <sheetName val="_Recovered_SheetName_3361_"/>
      <sheetName val="_Recovered_SheetName_3362_"/>
      <sheetName val="_Recovered_SheetName_3363_"/>
      <sheetName val="_Recovered_SheetName_3364_"/>
      <sheetName val="_Recovered_SheetName_3365_"/>
      <sheetName val="_Recovered_SheetName_3366_"/>
      <sheetName val="_Recovered_SheetName_3367_"/>
      <sheetName val="_Recovered_SheetName_3368_"/>
      <sheetName val="_Recovered_SheetName_3369_"/>
      <sheetName val="_Recovered_SheetName_3370_"/>
      <sheetName val="_Recovered_SheetName_3371_"/>
      <sheetName val="_Recovered_SheetName_3372_"/>
      <sheetName val="_Recovered_SheetName_3373_"/>
      <sheetName val="_Recovered_SheetName_3374_"/>
      <sheetName val="_Recovered_SheetName_3375_"/>
      <sheetName val="_Recovered_SheetName_3376_"/>
      <sheetName val="_Recovered_SheetName_3377_"/>
      <sheetName val="_Recovered_SheetName_3378_"/>
      <sheetName val="_Recovered_SheetName_3379_"/>
      <sheetName val="_Recovered_SheetName_3380_"/>
      <sheetName val="_Recovered_SheetName_3381_"/>
      <sheetName val="_Recovered_SheetName_3382_"/>
      <sheetName val="_Recovered_SheetName_3383_"/>
      <sheetName val="_Recovered_SheetName_3384_"/>
      <sheetName val="_Recovered_SheetName_3385_"/>
      <sheetName val="_Recovered_SheetName_3386_"/>
      <sheetName val="_Recovered_SheetName_3387_"/>
      <sheetName val="_Recovered_SheetName_3388_"/>
      <sheetName val="_Recovered_SheetName_3389_"/>
      <sheetName val="_Recovered_SheetName_3390_"/>
      <sheetName val="_Recovered_SheetName_3391_"/>
      <sheetName val="_Recovered_SheetName_3392_"/>
      <sheetName val="_Recovered_SheetName_3393_"/>
      <sheetName val="_Recovered_SheetName_3394_"/>
      <sheetName val="_Recovered_SheetName_3395_"/>
      <sheetName val="_Recovered_SheetName_3396_"/>
      <sheetName val="_Recovered_SheetName_3397_"/>
      <sheetName val="_Recovered_SheetName_3398_"/>
      <sheetName val="_Recovered_SheetName_3399_"/>
      <sheetName val="_Recovered_SheetName_3400_"/>
      <sheetName val="_Recovered_SheetName_3401_"/>
      <sheetName val="_Recovered_SheetName_3402_"/>
      <sheetName val="_Recovered_SheetName_3403_"/>
      <sheetName val="_Recovered_SheetName_3404_"/>
      <sheetName val="_Recovered_SheetName_3405_"/>
      <sheetName val="_Recovered_SheetName_3406_"/>
      <sheetName val="_Recovered_SheetName_3407_"/>
      <sheetName val="_Recovered_SheetName_3408_"/>
      <sheetName val="_Recovered_SheetName_3409_"/>
      <sheetName val="_Recovered_SheetName_3410_"/>
      <sheetName val="_Recovered_SheetName_3411_"/>
      <sheetName val="_Recovered_SheetName_3412_"/>
      <sheetName val="_Recovered_SheetName_3413_"/>
      <sheetName val="_Recovered_SheetName_3414_"/>
      <sheetName val="_Recovered_SheetName_3415_"/>
      <sheetName val="_Recovered_SheetName_3416_"/>
      <sheetName val="_Recovered_SheetName_3417_"/>
      <sheetName val="_Recovered_SheetName_3418_"/>
      <sheetName val="_Recovered_SheetName_3419_"/>
      <sheetName val="_Recovered_SheetName_3420_"/>
      <sheetName val="_Recovered_SheetName_3421_"/>
      <sheetName val="_Recovered_SheetName_3422_"/>
      <sheetName val="_Recovered_SheetName_3423_"/>
      <sheetName val="_Recovered_SheetName_3424_"/>
      <sheetName val="_Recovered_SheetName_3425_"/>
      <sheetName val="_Recovered_SheetName_3426_"/>
      <sheetName val="_Recovered_SheetName_3427_"/>
      <sheetName val="_Recovered_SheetName_3428_"/>
      <sheetName val="_Recovered_SheetName_3429_"/>
      <sheetName val="_Recovered_SheetName_3430_"/>
      <sheetName val="_Recovered_SheetName_3431_"/>
      <sheetName val="_Recovered_SheetName_3432_"/>
      <sheetName val="_Recovered_SheetName_3433_"/>
      <sheetName val="_Recovered_SheetName_3434_"/>
      <sheetName val="_Recovered_SheetName_3435_"/>
      <sheetName val="_Recovered_SheetName_3436_"/>
      <sheetName val="_Recovered_SheetName_3437_"/>
      <sheetName val="_Recovered_SheetName_3438_"/>
      <sheetName val="_Recovered_SheetName_3439_"/>
      <sheetName val="_Recovered_SheetName_3440_"/>
      <sheetName val="_Recovered_SheetName_3441_"/>
      <sheetName val="_Recovered_SheetName_3442_"/>
      <sheetName val="_Recovered_SheetName_3443_"/>
      <sheetName val="_Recovered_SheetName_3444_"/>
      <sheetName val="_Recovered_SheetName_3445_"/>
      <sheetName val="_Recovered_SheetName_3446_"/>
      <sheetName val="_Recovered_SheetName_3447_"/>
      <sheetName val="_Recovered_SheetName_3448_"/>
      <sheetName val="_Recovered_SheetName_3449_"/>
      <sheetName val="_Recovered_SheetName_3450_"/>
      <sheetName val="_Recovered_SheetName_3451_"/>
      <sheetName val="_Recovered_SheetName_3452_"/>
      <sheetName val="_Recovered_SheetName_3453_"/>
      <sheetName val="_Recovered_SheetName_3454_"/>
      <sheetName val="_Recovered_SheetName_3455_"/>
      <sheetName val="_Recovered_SheetName_3456_"/>
      <sheetName val="_Recovered_SheetName_3457_"/>
      <sheetName val="_Recovered_SheetName_3458_"/>
      <sheetName val="_Recovered_SheetName_3459_"/>
      <sheetName val="_Recovered_SheetName_3460_"/>
      <sheetName val="_Recovered_SheetName_3461_"/>
      <sheetName val="_Recovered_SheetName_3462_"/>
      <sheetName val="_Recovered_SheetName_3463_"/>
      <sheetName val="_Recovered_SheetName_3464_"/>
      <sheetName val="_Recovered_SheetName_3465_"/>
      <sheetName val="_Recovered_SheetName_3466_"/>
      <sheetName val="_Recovered_SheetName_3467_"/>
      <sheetName val="_Recovered_SheetName_3468_"/>
      <sheetName val="_Recovered_SheetName_3469_"/>
      <sheetName val="_Recovered_SheetName_3470_"/>
      <sheetName val="_Recovered_SheetName_3471_"/>
      <sheetName val="_Recovered_SheetName_3472_"/>
      <sheetName val="_Recovered_SheetName_3473_"/>
      <sheetName val="_Recovered_SheetName_3474_"/>
      <sheetName val="_Recovered_SheetName_3475_"/>
      <sheetName val="_Recovered_SheetName_3476_"/>
      <sheetName val="_Recovered_SheetName_3477_"/>
      <sheetName val="_Recovered_SheetName_3478_"/>
      <sheetName val="_Recovered_SheetName_3479_"/>
      <sheetName val="_Recovered_SheetName_3480_"/>
      <sheetName val="_Recovered_SheetName_3481_"/>
      <sheetName val="_Recovered_SheetName_3482_"/>
      <sheetName val="_Recovered_SheetName_3483_"/>
      <sheetName val="_Recovered_SheetName_3484_"/>
      <sheetName val="_Recovered_SheetName_3485_"/>
      <sheetName val="_Recovered_SheetName_3486_"/>
      <sheetName val="_Recovered_SheetName_3487_"/>
      <sheetName val="_Recovered_SheetName_3488_"/>
      <sheetName val="_Recovered_SheetName_3489_"/>
      <sheetName val="_Recovered_SheetName_3490_"/>
      <sheetName val="_Recovered_SheetName_3491_"/>
      <sheetName val="_Recovered_SheetName_3492_"/>
      <sheetName val="_Recovered_SheetName_3493_"/>
      <sheetName val="_Recovered_SheetName_3494_"/>
      <sheetName val="_Recovered_SheetName_3495_"/>
      <sheetName val="_Recovered_SheetName_3496_"/>
      <sheetName val="_Recovered_SheetName_3497_"/>
      <sheetName val="_Recovered_SheetName_3498_"/>
      <sheetName val="_Recovered_SheetName_3499_"/>
      <sheetName val="_Recovered_SheetName_3500_"/>
      <sheetName val="_Recovered_SheetName_3501_"/>
      <sheetName val="_Recovered_SheetName_3502_"/>
      <sheetName val="_Recovered_SheetName_3503_"/>
      <sheetName val="_Recovered_SheetName_3504_"/>
      <sheetName val="_Recovered_SheetName_3505_"/>
      <sheetName val="_Recovered_SheetName_3506_"/>
      <sheetName val="_Recovered_SheetName_3507_"/>
      <sheetName val="_Recovered_SheetName_3508_"/>
      <sheetName val="_Recovered_SheetName_3509_"/>
      <sheetName val="_Recovered_SheetName_3510_"/>
      <sheetName val="_Recovered_SheetName_3511_"/>
      <sheetName val="_Recovered_SheetName_3512_"/>
      <sheetName val="_Recovered_SheetName_3513_"/>
      <sheetName val="_Recovered_SheetName_3514_"/>
      <sheetName val="_Recovered_SheetName_3515_"/>
      <sheetName val="_Recovered_SheetName_3516_"/>
      <sheetName val="_Recovered_SheetName_3517_"/>
      <sheetName val="_Recovered_SheetName_3518_"/>
      <sheetName val="_Recovered_SheetName_3519_"/>
      <sheetName val="_Recovered_SheetName_3520_"/>
      <sheetName val="_Recovered_SheetName_3521_"/>
      <sheetName val="_Recovered_SheetName_3522_"/>
      <sheetName val="_Recovered_SheetName_3523_"/>
      <sheetName val="_Recovered_SheetName_3524_"/>
      <sheetName val="_Recovered_SheetName_3525_"/>
      <sheetName val="_Recovered_SheetName_3526_"/>
      <sheetName val="_Recovered_SheetName_3527_"/>
      <sheetName val="_Recovered_SheetName_3528_"/>
      <sheetName val="_Recovered_SheetName_3529_"/>
      <sheetName val="_Recovered_SheetName_3530_"/>
      <sheetName val="_Recovered_SheetName_3531_"/>
      <sheetName val="_Recovered_SheetName_3532_"/>
      <sheetName val="_Recovered_SheetName_3533_"/>
      <sheetName val="_Recovered_SheetName_3534_"/>
      <sheetName val="_Recovered_SheetName_3535_"/>
      <sheetName val="_Recovered_SheetName_3536_"/>
      <sheetName val="_Recovered_SheetName_3537_"/>
      <sheetName val="_Recovered_SheetName_3538_"/>
      <sheetName val="_Recovered_SheetName_3539_"/>
      <sheetName val="_Recovered_SheetName_3540_"/>
      <sheetName val="_Recovered_SheetName_3541_"/>
      <sheetName val="_Recovered_SheetName_3542_"/>
      <sheetName val="_Recovered_SheetName_3543_"/>
      <sheetName val="_Recovered_SheetName_3544_"/>
      <sheetName val="_Recovered_SheetName_3545_"/>
      <sheetName val="_Recovered_SheetName_3546_"/>
      <sheetName val="_Recovered_SheetName_3547_"/>
      <sheetName val="_Recovered_SheetName_3548_"/>
      <sheetName val="_Recovered_SheetName_3549_"/>
      <sheetName val="_Recovered_SheetName_3550_"/>
      <sheetName val="_Recovered_SheetName_3551_"/>
      <sheetName val="_Recovered_SheetName_3552_"/>
      <sheetName val="_Recovered_SheetName_3553_"/>
      <sheetName val="_Recovered_SheetName_3554_"/>
      <sheetName val="_Recovered_SheetName_3555_"/>
      <sheetName val="_Recovered_SheetName_3556_"/>
      <sheetName val="_Recovered_SheetName_3557_"/>
      <sheetName val="_Recovered_SheetName_3558_"/>
      <sheetName val="_Recovered_SheetName_3559_"/>
      <sheetName val="_Recovered_SheetName_3560_"/>
      <sheetName val="_Recovered_SheetName_3561_"/>
      <sheetName val="_Recovered_SheetName_3562_"/>
      <sheetName val="_Recovered_SheetName_3563_"/>
      <sheetName val="_Recovered_SheetName_3564_"/>
      <sheetName val="_Recovered_SheetName_3565_"/>
      <sheetName val="_Recovered_SheetName_3566_"/>
      <sheetName val="_Recovered_SheetName_3567_"/>
      <sheetName val="_Recovered_SheetName_3568_"/>
      <sheetName val="_Recovered_SheetName_3569_"/>
      <sheetName val="_Recovered_SheetName_3570_"/>
      <sheetName val="_Recovered_SheetName_3571_"/>
      <sheetName val="_Recovered_SheetName_3572_"/>
      <sheetName val="_Recovered_SheetName_3573_"/>
      <sheetName val="_Recovered_SheetName_3574_"/>
      <sheetName val="_Recovered_SheetName_3575_"/>
      <sheetName val="_Recovered_SheetName_3576_"/>
      <sheetName val="_Recovered_SheetName_3577_"/>
      <sheetName val="_Recovered_SheetName_3578_"/>
      <sheetName val="_Recovered_SheetName_3579_"/>
      <sheetName val="_Recovered_SheetName_3580_"/>
      <sheetName val="_Recovered_SheetName_3581_"/>
      <sheetName val="_Recovered_SheetName_3582_"/>
      <sheetName val="_Recovered_SheetName_3583_"/>
      <sheetName val="_Recovered_SheetName_3584_"/>
      <sheetName val="_Recovered_SheetName_3585_"/>
      <sheetName val="_Recovered_SheetName_3586_"/>
      <sheetName val="_Recovered_SheetName_3587_"/>
      <sheetName val="_Recovered_SheetName_3588_"/>
      <sheetName val="_Recovered_SheetName_3589_"/>
      <sheetName val="_Recovered_SheetName_3590_"/>
      <sheetName val="_Recovered_SheetName_3591_"/>
      <sheetName val="_Recovered_SheetName_3592_"/>
      <sheetName val="_Recovered_SheetName_3593_"/>
      <sheetName val="_Recovered_SheetName_3594_"/>
      <sheetName val="_Recovered_SheetName_3595_"/>
      <sheetName val="_Recovered_SheetName_3596_"/>
      <sheetName val="_Recovered_SheetName_3597_"/>
      <sheetName val="_Recovered_SheetName_3598_"/>
      <sheetName val="_Recovered_SheetName_3599_"/>
      <sheetName val="_Recovered_SheetName_3600_"/>
      <sheetName val="_Recovered_SheetName_3601_"/>
      <sheetName val="_Recovered_SheetName_3602_"/>
      <sheetName val="_Recovered_SheetName_3603_"/>
      <sheetName val="_Recovered_SheetName_3604_"/>
      <sheetName val="_Recovered_SheetName_3605_"/>
      <sheetName val="_Recovered_SheetName_3606_"/>
      <sheetName val="_Recovered_SheetName_3607_"/>
      <sheetName val="_Recovered_SheetName_3608_"/>
      <sheetName val="_Recovered_SheetName_3609_"/>
      <sheetName val="_Recovered_SheetName_3610_"/>
      <sheetName val="_Recovered_SheetName_3611_"/>
      <sheetName val="_Recovered_SheetName_3612_"/>
      <sheetName val="_Recovered_SheetName_3613_"/>
      <sheetName val="_Recovered_SheetName_3614_"/>
      <sheetName val="_Recovered_SheetName_3615_"/>
      <sheetName val="_Recovered_SheetName_3616_"/>
      <sheetName val="_Recovered_SheetName_3617_"/>
      <sheetName val="_Recovered_SheetName_3618_"/>
      <sheetName val="_Recovered_SheetName_3619_"/>
      <sheetName val="_Recovered_SheetName_3620_"/>
      <sheetName val="_Recovered_SheetName_3621_"/>
      <sheetName val="_Recovered_SheetName_3622_"/>
      <sheetName val="_Recovered_SheetName_3623_"/>
      <sheetName val="_Recovered_SheetName_3624_"/>
      <sheetName val="_Recovered_SheetName_3625_"/>
      <sheetName val="_Recovered_SheetName_3626_"/>
      <sheetName val="_Recovered_SheetName_3627_"/>
      <sheetName val="_Recovered_SheetName_3628_"/>
      <sheetName val="_Recovered_SheetName_3629_"/>
      <sheetName val="_Recovered_SheetName_3630_"/>
      <sheetName val="_Recovered_SheetName_3631_"/>
      <sheetName val="_Recovered_SheetName_3632_"/>
      <sheetName val="_Recovered_SheetName_3633_"/>
      <sheetName val="_Recovered_SheetName_3634_"/>
      <sheetName val="_Recovered_SheetName_3635_"/>
      <sheetName val="_Recovered_SheetName_3636_"/>
      <sheetName val="_Recovered_SheetName_3637_"/>
      <sheetName val="_Recovered_SheetName_3638_"/>
      <sheetName val="_Recovered_SheetName_3639_"/>
      <sheetName val="_Recovered_SheetName_3640_"/>
      <sheetName val="_Recovered_SheetName_3641_"/>
      <sheetName val="_Recovered_SheetName_3642_"/>
      <sheetName val="_Recovered_SheetName_3643_"/>
      <sheetName val="_Recovered_SheetName_3644_"/>
      <sheetName val="_Recovered_SheetName_3645_"/>
      <sheetName val="_Recovered_SheetName_3646_"/>
      <sheetName val="_Recovered_SheetName_3647_"/>
      <sheetName val="_Recovered_SheetName_3648_"/>
      <sheetName val="_Recovered_SheetName_3649_"/>
      <sheetName val="_Recovered_SheetName_3650_"/>
      <sheetName val="_Recovered_SheetName_3651_"/>
      <sheetName val="_Recovered_SheetName_3652_"/>
      <sheetName val="_Recovered_SheetName_3653_"/>
      <sheetName val="_Recovered_SheetName_3654_"/>
      <sheetName val="_Recovered_SheetName_3655_"/>
      <sheetName val="_Recovered_SheetName_3656_"/>
      <sheetName val="_Recovered_SheetName_3657_"/>
      <sheetName val="_Recovered_SheetName_3658_"/>
      <sheetName val="_Recovered_SheetName_3659_"/>
      <sheetName val="_Recovered_SheetName_3660_"/>
      <sheetName val="_Recovered_SheetName_3661_"/>
      <sheetName val="_Recovered_SheetName_3662_"/>
      <sheetName val="_Recovered_SheetName_3663_"/>
      <sheetName val="_Recovered_SheetName_3664_"/>
      <sheetName val="_Recovered_SheetName_3665_"/>
      <sheetName val="_Recovered_SheetName_3666_"/>
      <sheetName val="_Recovered_SheetName_3667_"/>
      <sheetName val="_Recovered_SheetName_3668_"/>
      <sheetName val="_Recovered_SheetName_3669_"/>
      <sheetName val="_Recovered_SheetName_3670_"/>
      <sheetName val="_Recovered_SheetName_3671_"/>
      <sheetName val="_Recovered_SheetName_3672_"/>
      <sheetName val="_Recovered_SheetName_3673_"/>
      <sheetName val="_Recovered_SheetName_3674_"/>
      <sheetName val="_Recovered_SheetName_3675_"/>
      <sheetName val="_Recovered_SheetName_3676_"/>
      <sheetName val="_Recovered_SheetName_3677_"/>
      <sheetName val="_Recovered_SheetName_3678_"/>
      <sheetName val="_Recovered_SheetName_3679_"/>
      <sheetName val="_Recovered_SheetName_3680_"/>
      <sheetName val="_Recovered_SheetName_3681_"/>
      <sheetName val="_Recovered_SheetName_3682_"/>
      <sheetName val="_Recovered_SheetName_3683_"/>
      <sheetName val="_Recovered_SheetName_3684_"/>
      <sheetName val="_Recovered_SheetName_3685_"/>
      <sheetName val="_Recovered_SheetName_3686_"/>
      <sheetName val="_Recovered_SheetName_3687_"/>
      <sheetName val="_Recovered_SheetName_3688_"/>
      <sheetName val="_Recovered_SheetName_3689_"/>
      <sheetName val="_Recovered_SheetName_3690_"/>
      <sheetName val="_Recovered_SheetName_3691_"/>
      <sheetName val="_Recovered_SheetName_3692_"/>
      <sheetName val="_Recovered_SheetName_3693_"/>
      <sheetName val="_Recovered_SheetName_3694_"/>
      <sheetName val="_Recovered_SheetName_3695_"/>
      <sheetName val="_Recovered_SheetName_3696_"/>
      <sheetName val="_Recovered_SheetName_3697_"/>
      <sheetName val="_Recovered_SheetName_3698_"/>
      <sheetName val="_Recovered_SheetName_3699_"/>
      <sheetName val="_Recovered_SheetName_3700_"/>
      <sheetName val="_Recovered_SheetName_3701_"/>
      <sheetName val="_Recovered_SheetName_3702_"/>
      <sheetName val="_Recovered_SheetName_3703_"/>
      <sheetName val="_Recovered_SheetName_3704_"/>
      <sheetName val="_Recovered_SheetName_3705_"/>
      <sheetName val="_Recovered_SheetName_3706_"/>
      <sheetName val="_Recovered_SheetName_3707_"/>
      <sheetName val="_Recovered_SheetName_3708_"/>
      <sheetName val="_Recovered_SheetName_3709_"/>
      <sheetName val="_Recovered_SheetName_3710_"/>
      <sheetName val="_Recovered_SheetName_3711_"/>
      <sheetName val="_Recovered_SheetName_3712_"/>
      <sheetName val="_Recovered_SheetName_3713_"/>
      <sheetName val="_Recovered_SheetName_3714_"/>
      <sheetName val="_Recovered_SheetName_3715_"/>
      <sheetName val="_Recovered_SheetName_3716_"/>
      <sheetName val="_Recovered_SheetName_3717_"/>
      <sheetName val="_Recovered_SheetName_3718_"/>
      <sheetName val="_Recovered_SheetName_3719_"/>
      <sheetName val="_Recovered_SheetName_3720_"/>
      <sheetName val="_Recovered_SheetName_3721_"/>
      <sheetName val="_Recovered_SheetName_3722_"/>
      <sheetName val="_Recovered_SheetName_3723_"/>
      <sheetName val="_Recovered_SheetName_3724_"/>
      <sheetName val="_Recovered_SheetName_3725_"/>
      <sheetName val="_Recovered_SheetName_3726_"/>
      <sheetName val="_Recovered_SheetName_3727_"/>
      <sheetName val="_Recovered_SheetName_3728_"/>
      <sheetName val="_Recovered_SheetName_3729_"/>
      <sheetName val="_Recovered_SheetName_3730_"/>
      <sheetName val="_Recovered_SheetName_3731_"/>
      <sheetName val="_Recovered_SheetName_3732_"/>
      <sheetName val="_Recovered_SheetName_3733_"/>
      <sheetName val="_Recovered_SheetName_3734_"/>
      <sheetName val="_Recovered_SheetName_3735_"/>
      <sheetName val="_Recovered_SheetName_3736_"/>
      <sheetName val="_Recovered_SheetName_3737_"/>
      <sheetName val="_Recovered_SheetName_3738_"/>
      <sheetName val="_Recovered_SheetName_3739_"/>
      <sheetName val="_Recovered_SheetName_3740_"/>
      <sheetName val="_Recovered_SheetName_3741_"/>
      <sheetName val="_Recovered_SheetName_3742_"/>
      <sheetName val="_Recovered_SheetName_3743_"/>
      <sheetName val="_Recovered_SheetName_3744_"/>
      <sheetName val="_Recovered_SheetName_3745_"/>
      <sheetName val="_Recovered_SheetName_3746_"/>
      <sheetName val="_Recovered_SheetName_3747_"/>
      <sheetName val="_Recovered_SheetName_3748_"/>
      <sheetName val="_Recovered_SheetName_3749_"/>
      <sheetName val="_Recovered_SheetName_3750_"/>
      <sheetName val="_Recovered_SheetName_3751_"/>
      <sheetName val="_Recovered_SheetName_3752_"/>
      <sheetName val="_Recovered_SheetName_3753_"/>
      <sheetName val="_Recovered_SheetName_3754_"/>
      <sheetName val="_Recovered_SheetName_3755_"/>
      <sheetName val="_Recovered_SheetName_3756_"/>
      <sheetName val="_Recovered_SheetName_3757_"/>
      <sheetName val="_Recovered_SheetName_3758_"/>
      <sheetName val="_Recovered_SheetName_3759_"/>
      <sheetName val="_Recovered_SheetName_3760_"/>
      <sheetName val="_Recovered_SheetName_3761_"/>
      <sheetName val="_Recovered_SheetName_3762_"/>
      <sheetName val="_Recovered_SheetName_3763_"/>
      <sheetName val="_Recovered_SheetName_3764_"/>
      <sheetName val="_Recovered_SheetName_3765_"/>
      <sheetName val="_Recovered_SheetName_3766_"/>
      <sheetName val="_Recovered_SheetName_3767_"/>
      <sheetName val="_Recovered_SheetName_3768_"/>
      <sheetName val="_Recovered_SheetName_3769_"/>
      <sheetName val="_Recovered_SheetName_3770_"/>
      <sheetName val="_Recovered_SheetName_3771_"/>
      <sheetName val="_Recovered_SheetName_3772_"/>
      <sheetName val="_Recovered_SheetName_3773_"/>
      <sheetName val="_Recovered_SheetName_3774_"/>
      <sheetName val="_Recovered_SheetName_3775_"/>
      <sheetName val="_Recovered_SheetName_3776_"/>
      <sheetName val="_Recovered_SheetName_3777_"/>
      <sheetName val="_Recovered_SheetName_3778_"/>
      <sheetName val="_Recovered_SheetName_3779_"/>
      <sheetName val="_Recovered_SheetName_3780_"/>
      <sheetName val="_Recovered_SheetName_3781_"/>
      <sheetName val="_Recovered_SheetName_3782_"/>
      <sheetName val="_Recovered_SheetName_3783_"/>
      <sheetName val="_Recovered_SheetName_3784_"/>
      <sheetName val="_Recovered_SheetName_3785_"/>
      <sheetName val="_Recovered_SheetName_3786_"/>
      <sheetName val="_Recovered_SheetName_3787_"/>
      <sheetName val="_Recovered_SheetName_3788_"/>
      <sheetName val="_Recovered_SheetName_3789_"/>
      <sheetName val="_Recovered_SheetName_3790_"/>
      <sheetName val="_Recovered_SheetName_3791_"/>
      <sheetName val="_Recovered_SheetName_3792_"/>
      <sheetName val="_Recovered_SheetName_3793_"/>
      <sheetName val="_Recovered_SheetName_3794_"/>
      <sheetName val="_Recovered_SheetName_3795_"/>
      <sheetName val="_Recovered_SheetName_3796_"/>
      <sheetName val="_Recovered_SheetName_3797_"/>
      <sheetName val="_Recovered_SheetName_3798_"/>
      <sheetName val="_Recovered_SheetName_3799_"/>
      <sheetName val="_Recovered_SheetName_3800_"/>
      <sheetName val="_Recovered_SheetName_3801_"/>
      <sheetName val="_Recovered_SheetName_3802_"/>
      <sheetName val="_Recovered_SheetName_3803_"/>
      <sheetName val="_Recovered_SheetName_3804_"/>
      <sheetName val="_Recovered_SheetName_3805_"/>
      <sheetName val="_Recovered_SheetName_3806_"/>
      <sheetName val="_Recovered_SheetName_3807_"/>
      <sheetName val="_Recovered_SheetName_3808_"/>
      <sheetName val="_Recovered_SheetName_3809_"/>
      <sheetName val="_Recovered_SheetName_3810_"/>
      <sheetName val="_Recovered_SheetName_3811_"/>
      <sheetName val="_Recovered_SheetName_3812_"/>
      <sheetName val="_Recovered_SheetName_3813_"/>
      <sheetName val="_Recovered_SheetName_3814_"/>
      <sheetName val="_Recovered_SheetName_3815_"/>
      <sheetName val="_Recovered_SheetName_3816_"/>
      <sheetName val="_Recovered_SheetName_3817_"/>
      <sheetName val="_Recovered_SheetName_3818_"/>
      <sheetName val="_Recovered_SheetName_3819_"/>
      <sheetName val="_Recovered_SheetName_3820_"/>
      <sheetName val="_Recovered_SheetName_3821_"/>
      <sheetName val="_Recovered_SheetName_3822_"/>
      <sheetName val="_Recovered_SheetName_3823_"/>
      <sheetName val="_Recovered_SheetName_3824_"/>
      <sheetName val="_Recovered_SheetName_3825_"/>
      <sheetName val="_Recovered_SheetName_3826_"/>
      <sheetName val="_Recovered_SheetName_3827_"/>
      <sheetName val="_Recovered_SheetName_3828_"/>
      <sheetName val="_Recovered_SheetName_3829_"/>
      <sheetName val="_Recovered_SheetName_3830_"/>
      <sheetName val="_Recovered_SheetName_3831_"/>
      <sheetName val="_Recovered_SheetName_3832_"/>
      <sheetName val="_Recovered_SheetName_3833_"/>
      <sheetName val="_Recovered_SheetName_3834_"/>
      <sheetName val="_Recovered_SheetName_3835_"/>
      <sheetName val="_Recovered_SheetName_3836_"/>
      <sheetName val="_Recovered_SheetName_3837_"/>
      <sheetName val="_Recovered_SheetName_3838_"/>
      <sheetName val="_Recovered_SheetName_3839_"/>
      <sheetName val="_Recovered_SheetName_3840_"/>
      <sheetName val="_Recovered_SheetName_3841_"/>
      <sheetName val="_Recovered_SheetName_3842_"/>
      <sheetName val="_Recovered_SheetName_3843_"/>
      <sheetName val="_Recovered_SheetName_3844_"/>
      <sheetName val="_Recovered_SheetName_3845_"/>
      <sheetName val="_Recovered_SheetName_3846_"/>
      <sheetName val="_Recovered_SheetName_3847_"/>
      <sheetName val="_Recovered_SheetName_3848_"/>
      <sheetName val="_Recovered_SheetName_3849_"/>
      <sheetName val="_Recovered_SheetName_3850_"/>
      <sheetName val="_Recovered_SheetName_3851_"/>
      <sheetName val="_Recovered_SheetName_3852_"/>
      <sheetName val="_Recovered_SheetName_3853_"/>
      <sheetName val="_Recovered_SheetName_3854_"/>
      <sheetName val="_Recovered_SheetName_3855_"/>
      <sheetName val="_Recovered_SheetName_3856_"/>
      <sheetName val="_Recovered_SheetName_3857_"/>
      <sheetName val="_Recovered_SheetName_3858_"/>
      <sheetName val="_Recovered_SheetName_3859_"/>
      <sheetName val="_Recovered_SheetName_3860_"/>
      <sheetName val="_Recovered_SheetName_3861_"/>
      <sheetName val="_Recovered_SheetName_3862_"/>
      <sheetName val="_Recovered_SheetName_3863_"/>
      <sheetName val="_Recovered_SheetName_3864_"/>
      <sheetName val="_Recovered_SheetName_3865_"/>
      <sheetName val="_Recovered_SheetName_3866_"/>
      <sheetName val="_Recovered_SheetName_3867_"/>
      <sheetName val="_Recovered_SheetName_3868_"/>
      <sheetName val="_Recovered_SheetName_3869_"/>
      <sheetName val="_Recovered_SheetName_3870_"/>
      <sheetName val="_Recovered_SheetName_3871_"/>
      <sheetName val="_Recovered_SheetName_3872_"/>
      <sheetName val="_Recovered_SheetName_3873_"/>
      <sheetName val="_Recovered_SheetName_3874_"/>
      <sheetName val="_Recovered_SheetName_3875_"/>
      <sheetName val="_Recovered_SheetName_3876_"/>
      <sheetName val="_Recovered_SheetName_3877_"/>
      <sheetName val="_Recovered_SheetName_3878_"/>
      <sheetName val="_Recovered_SheetName_3879_"/>
      <sheetName val="_Recovered_SheetName_3880_"/>
      <sheetName val="_Recovered_SheetName_3881_"/>
      <sheetName val="_Recovered_SheetName_3882_"/>
      <sheetName val="_Recovered_SheetName_3883_"/>
      <sheetName val="_Recovered_SheetName_3884_"/>
      <sheetName val="_Recovered_SheetName_3885_"/>
      <sheetName val="_Recovered_SheetName_3886_"/>
      <sheetName val="_Recovered_SheetName_3887_"/>
      <sheetName val="_Recovered_SheetName_3888_"/>
      <sheetName val="_Recovered_SheetName_3889_"/>
      <sheetName val="_Recovered_SheetName_3890_"/>
      <sheetName val="_Recovered_SheetName_3891_"/>
      <sheetName val="_Recovered_SheetName_3892_"/>
      <sheetName val="_Recovered_SheetName_3893_"/>
      <sheetName val="_Recovered_SheetName_3894_"/>
      <sheetName val="_Recovered_SheetName_3895_"/>
      <sheetName val="_Recovered_SheetName_3896_"/>
      <sheetName val="_Recovered_SheetName_3897_"/>
      <sheetName val="_Recovered_SheetName_3898_"/>
      <sheetName val="_Recovered_SheetName_3899_"/>
      <sheetName val="_Recovered_SheetName_3900_"/>
      <sheetName val="_Recovered_SheetName_3901_"/>
      <sheetName val="_Recovered_SheetName_3902_"/>
      <sheetName val="_Recovered_SheetName_3903_"/>
      <sheetName val="_Recovered_SheetName_3904_"/>
      <sheetName val="_Recovered_SheetName_3905_"/>
      <sheetName val="_Recovered_SheetName_3906_"/>
      <sheetName val="_Recovered_SheetName_3907_"/>
      <sheetName val="_Recovered_SheetName_3908_"/>
      <sheetName val="_Recovered_SheetName_3909_"/>
      <sheetName val="_Recovered_SheetName_3910_"/>
      <sheetName val="_Recovered_SheetName_3911_"/>
      <sheetName val="_Recovered_SheetName_3912_"/>
      <sheetName val="_Recovered_SheetName_3913_"/>
      <sheetName val="_Recovered_SheetName_3914_"/>
      <sheetName val="_Recovered_SheetName_3915_"/>
      <sheetName val="_Recovered_SheetName_3916_"/>
      <sheetName val="_Recovered_SheetName_3917_"/>
      <sheetName val="_Recovered_SheetName_3918_"/>
      <sheetName val="_Recovered_SheetName_3919_"/>
      <sheetName val="_Recovered_SheetName_3920_"/>
      <sheetName val="_Recovered_SheetName_3921_"/>
      <sheetName val="_Recovered_SheetName_3922_"/>
      <sheetName val="_Recovered_SheetName_3923_"/>
      <sheetName val="_Recovered_SheetName_3924_"/>
      <sheetName val="_Recovered_SheetName_3925_"/>
      <sheetName val="_Recovered_SheetName_3926_"/>
      <sheetName val="_Recovered_SheetName_3927_"/>
      <sheetName val="_Recovered_SheetName_3928_"/>
      <sheetName val="_Recovered_SheetName_3929_"/>
      <sheetName val="_Recovered_SheetName_3930_"/>
      <sheetName val="_Recovered_SheetName_3931_"/>
      <sheetName val="_Recovered_SheetName_3932_"/>
      <sheetName val="_Recovered_SheetName_3933_"/>
      <sheetName val="_Recovered_SheetName_3934_"/>
      <sheetName val="_Recovered_SheetName_3935_"/>
      <sheetName val="_Recovered_SheetName_3936_"/>
      <sheetName val="_Recovered_SheetName_3937_"/>
      <sheetName val="_Recovered_SheetName_3938_"/>
      <sheetName val="_Recovered_SheetName_3939_"/>
      <sheetName val="_Recovered_SheetName_3940_"/>
      <sheetName val="_Recovered_SheetName_3941_"/>
      <sheetName val="_Recovered_SheetName_3942_"/>
      <sheetName val="_Recovered_SheetName_3943_"/>
      <sheetName val="_Recovered_SheetName_3944_"/>
      <sheetName val="_Recovered_SheetName_3945_"/>
      <sheetName val="_Recovered_SheetName_3946_"/>
      <sheetName val="_Recovered_SheetName_3947_"/>
      <sheetName val="_Recovered_SheetName_3948_"/>
      <sheetName val="_Recovered_SheetName_3949_"/>
      <sheetName val="_Recovered_SheetName_3950_"/>
      <sheetName val="_Recovered_SheetName_3951_"/>
      <sheetName val="_Recovered_SheetName_3952_"/>
      <sheetName val="_Recovered_SheetName_3953_"/>
      <sheetName val="_Recovered_SheetName_3954_"/>
      <sheetName val="_Recovered_SheetName_3955_"/>
      <sheetName val="_Recovered_SheetName_3956_"/>
      <sheetName val="_Recovered_SheetName_3957_"/>
      <sheetName val="_Recovered_SheetName_3958_"/>
      <sheetName val="_Recovered_SheetName_3959_"/>
      <sheetName val="_Recovered_SheetName_3960_"/>
      <sheetName val="_Recovered_SheetName_3961_"/>
      <sheetName val="_Recovered_SheetName_3962_"/>
      <sheetName val="_Recovered_SheetName_3963_"/>
      <sheetName val="_Recovered_SheetName_3964_"/>
      <sheetName val="_Recovered_SheetName_3965_"/>
      <sheetName val="_Recovered_SheetName_3966_"/>
      <sheetName val="_Recovered_SheetName_3967_"/>
      <sheetName val="_Recovered_SheetName_3968_"/>
      <sheetName val="_Recovered_SheetName_3969_"/>
      <sheetName val="_Recovered_SheetName_3970_"/>
      <sheetName val="_Recovered_SheetName_3971_"/>
      <sheetName val="_Recovered_SheetName_3972_"/>
      <sheetName val="_Recovered_SheetName_3973_"/>
      <sheetName val="_Recovered_SheetName_3974_"/>
      <sheetName val="_Recovered_SheetName_3975_"/>
      <sheetName val="_Recovered_SheetName_3976_"/>
      <sheetName val="_Recovered_SheetName_3977_"/>
      <sheetName val="_Recovered_SheetName_3978_"/>
      <sheetName val="_Recovered_SheetName_3979_"/>
      <sheetName val="_Recovered_SheetName_3980_"/>
      <sheetName val="_Recovered_SheetName_3981_"/>
      <sheetName val="_Recovered_SheetName_3982_"/>
      <sheetName val="_Recovered_SheetName_3983_"/>
      <sheetName val="_Recovered_SheetName_3984_"/>
      <sheetName val="_Recovered_SheetName_3985_"/>
      <sheetName val="_Recovered_SheetName_3986_"/>
      <sheetName val="_Recovered_SheetName_3987_"/>
      <sheetName val="_Recovered_SheetName_3988_"/>
      <sheetName val="_Recovered_SheetName_3989_"/>
      <sheetName val="_Recovered_SheetName_3990_"/>
      <sheetName val="_Recovered_SheetName_3991_"/>
      <sheetName val="_Recovered_SheetName_3992_"/>
      <sheetName val="_Recovered_SheetName_3993_"/>
      <sheetName val="_Recovered_SheetName_3994_"/>
      <sheetName val="_Recovered_SheetName_3995_"/>
      <sheetName val="_Recovered_SheetName_3996_"/>
      <sheetName val="_Recovered_SheetName_3997_"/>
      <sheetName val="_Recovered_SheetName_3998_"/>
      <sheetName val="_Recovered_SheetName_3999_"/>
      <sheetName val="_Recovered_SheetName_4000_"/>
      <sheetName val="_Recovered_SheetName_4001_"/>
      <sheetName val="_Recovered_SheetName_4002_"/>
      <sheetName val="_Recovered_SheetName_4003_"/>
      <sheetName val="_Recovered_SheetName_4004_"/>
      <sheetName val="_Recovered_SheetName_4005_"/>
      <sheetName val="_Recovered_SheetName_4006_"/>
      <sheetName val="_Recovered_SheetName_4007_"/>
      <sheetName val="_Recovered_SheetName_4008_"/>
      <sheetName val="_Recovered_SheetName_4009_"/>
      <sheetName val="_Recovered_SheetName_4010_"/>
      <sheetName val="_Recovered_SheetName_4011_"/>
      <sheetName val="_Recovered_SheetName_4012_"/>
      <sheetName val="_Recovered_SheetName_4013_"/>
      <sheetName val="_Recovered_SheetName_4014_"/>
      <sheetName val="_Recovered_SheetName_4015_"/>
      <sheetName val="_Recovered_SheetName_4016_"/>
      <sheetName val="_Recovered_SheetName_4017_"/>
      <sheetName val="_Recovered_SheetName_4018_"/>
      <sheetName val="_Recovered_SheetName_4019_"/>
      <sheetName val="_Recovered_SheetName_4020_"/>
      <sheetName val="_Recovered_SheetName_4021_"/>
      <sheetName val="_Recovered_SheetName_4022_"/>
      <sheetName val="_Recovered_SheetName_4023_"/>
      <sheetName val="_Recovered_SheetName_4024_"/>
      <sheetName val="_Recovered_SheetName_4025_"/>
      <sheetName val="_Recovered_SheetName_4026_"/>
      <sheetName val="_Recovered_SheetName_4027_"/>
      <sheetName val="_Recovered_SheetName_4028_"/>
      <sheetName val="_Recovered_SheetName_4029_"/>
      <sheetName val="_Recovered_SheetName_4030_"/>
      <sheetName val="_Recovered_SheetName_4031_"/>
      <sheetName val="_Recovered_SheetName_4032_"/>
      <sheetName val="_Recovered_SheetName_4033_"/>
      <sheetName val="_Recovered_SheetName_4034_"/>
      <sheetName val="_Recovered_SheetName_4035_"/>
      <sheetName val="_Recovered_SheetName_4036_"/>
      <sheetName val="_Recovered_SheetName_4037_"/>
      <sheetName val="_Recovered_SheetName_4038_"/>
      <sheetName val="_Recovered_SheetName_4039_"/>
      <sheetName val="_Recovered_SheetName_4040_"/>
      <sheetName val="_Recovered_SheetName_4041_"/>
      <sheetName val="_Recovered_SheetName_4042_"/>
      <sheetName val="_Recovered_SheetName_4043_"/>
      <sheetName val="_Recovered_SheetName_4044_"/>
      <sheetName val="_Recovered_SheetName_4045_"/>
      <sheetName val="_Recovered_SheetName_4046_"/>
      <sheetName val="_Recovered_SheetName_4047_"/>
      <sheetName val="_Recovered_SheetName_4048_"/>
      <sheetName val="_Recovered_SheetName_4049_"/>
      <sheetName val="_Recovered_SheetName_4050_"/>
      <sheetName val="_Recovered_SheetName_4051_"/>
      <sheetName val="_Recovered_SheetName_4052_"/>
      <sheetName val="_Recovered_SheetName_4053_"/>
      <sheetName val="_Recovered_SheetName_4054_"/>
      <sheetName val="_Recovered_SheetName_4055_"/>
      <sheetName val="_Recovered_SheetName_4056_"/>
      <sheetName val="_Recovered_SheetName_4057_"/>
      <sheetName val="_Recovered_SheetName_4058_"/>
      <sheetName val="_Recovered_SheetName_4059_"/>
      <sheetName val="_Recovered_SheetName_4060_"/>
      <sheetName val="_Recovered_SheetName_4061_"/>
      <sheetName val="_Recovered_SheetName_4062_"/>
      <sheetName val="_Recovered_SheetName_4063_"/>
      <sheetName val="_Recovered_SheetName_4064_"/>
      <sheetName val="_Recovered_SheetName_4065_"/>
      <sheetName val="_Recovered_SheetName_4066_"/>
      <sheetName val="_Recovered_SheetName_4067_"/>
      <sheetName val="_Recovered_SheetName_4068_"/>
      <sheetName val="_Recovered_SheetName_4069_"/>
      <sheetName val="_Recovered_SheetName_4070_"/>
      <sheetName val="_Recovered_SheetName_4071_"/>
      <sheetName val="_Recovered_SheetName_4072_"/>
      <sheetName val="_Recovered_SheetName_4073_"/>
      <sheetName val="_Recovered_SheetName_4074_"/>
      <sheetName val="_Recovered_SheetName_4075_"/>
      <sheetName val="_Recovered_SheetName_4076_"/>
      <sheetName val="_Recovered_SheetName_4077_"/>
      <sheetName val="_Recovered_SheetName_4078_"/>
      <sheetName val="_Recovered_SheetName_4079_"/>
      <sheetName val="_Recovered_SheetName_4080_"/>
      <sheetName val="_Recovered_SheetName_4081_"/>
      <sheetName val="_Recovered_SheetName_4082_"/>
      <sheetName val="_Recovered_SheetName_4083_"/>
      <sheetName val="_Recovered_SheetName_4084_"/>
      <sheetName val="_Recovered_SheetName_4085_"/>
      <sheetName val="_Recovered_SheetName_4086_"/>
      <sheetName val="_Recovered_SheetName_4087_"/>
      <sheetName val="_Recovered_SheetName_4088_"/>
      <sheetName val="_Recovered_SheetName_4089_"/>
      <sheetName val="_Recovered_SheetName_4090_"/>
      <sheetName val="_Recovered_SheetName_4091_"/>
      <sheetName val="_Recovered_SheetName_4092_"/>
      <sheetName val="_Recovered_SheetName_4093_"/>
      <sheetName val="_Recovered_SheetName_4094_"/>
      <sheetName val="_Recovered_SheetName_4095_"/>
      <sheetName val="_Recovered_SheetName_4096_"/>
      <sheetName val="_Recovered_SheetName_4097_"/>
      <sheetName val="_Recovered_SheetName_4098_"/>
      <sheetName val="_Recovered_SheetName_4099_"/>
      <sheetName val="_Recovered_SheetName_4100_"/>
      <sheetName val="_Recovered_SheetName_4101_"/>
      <sheetName val="_Recovered_SheetName_4102_"/>
      <sheetName val="_Recovered_SheetName_4103_"/>
      <sheetName val="_Recovered_SheetName_4104_"/>
      <sheetName val="_Recovered_SheetName_4105_"/>
      <sheetName val="_Recovered_SheetName_4106_"/>
      <sheetName val="_Recovered_SheetName_4107_"/>
      <sheetName val="_Recovered_SheetName_4108_"/>
      <sheetName val="_Recovered_SheetName_4109_"/>
      <sheetName val="_Recovered_SheetName_4110_"/>
      <sheetName val="_Recovered_SheetName_4111_"/>
      <sheetName val="_Recovered_SheetName_4112_"/>
      <sheetName val="_Recovered_SheetName_4113_"/>
      <sheetName val="_Recovered_SheetName_4114_"/>
      <sheetName val="_Recovered_SheetName_4115_"/>
      <sheetName val="_Recovered_SheetName_4116_"/>
      <sheetName val="_Recovered_SheetName_4117_"/>
      <sheetName val="_Recovered_SheetName_4118_"/>
      <sheetName val="_Recovered_SheetName_4119_"/>
      <sheetName val="_Recovered_SheetName_4120_"/>
      <sheetName val="_Recovered_SheetName_4121_"/>
      <sheetName val="_Recovered_SheetName_4122_"/>
      <sheetName val="_Recovered_SheetName_4123_"/>
      <sheetName val="_Recovered_SheetName_4124_"/>
      <sheetName val="_Recovered_SheetName_4125_"/>
      <sheetName val="_Recovered_SheetName_4126_"/>
      <sheetName val="_Recovered_SheetName_4127_"/>
      <sheetName val="_Recovered_SheetName_4128_"/>
      <sheetName val="_Recovered_SheetName_4129_"/>
      <sheetName val="_Recovered_SheetName_4130_"/>
      <sheetName val="_Recovered_SheetName_4131_"/>
      <sheetName val="_Recovered_SheetName_4132_"/>
      <sheetName val="_Recovered_SheetName_4133_"/>
      <sheetName val="_Recovered_SheetName_4134_"/>
      <sheetName val="_Recovered_SheetName_4135_"/>
      <sheetName val="_Recovered_SheetName_4136_"/>
      <sheetName val="_Recovered_SheetName_4137_"/>
      <sheetName val="_Recovered_SheetName_4138_"/>
      <sheetName val="_Recovered_SheetName_4139_"/>
      <sheetName val="_Recovered_SheetName_4140_"/>
      <sheetName val="_Recovered_SheetName_4141_"/>
      <sheetName val="_Recovered_SheetName_4142_"/>
      <sheetName val="_Recovered_SheetName_4143_"/>
      <sheetName val="_Recovered_SheetName_4144_"/>
      <sheetName val="_Recovered_SheetName_4145_"/>
      <sheetName val="_Recovered_SheetName_4146_"/>
      <sheetName val="_Recovered_SheetName_4147_"/>
      <sheetName val="_Recovered_SheetName_4148_"/>
      <sheetName val="_Recovered_SheetName_4149_"/>
      <sheetName val="_Recovered_SheetName_4150_"/>
      <sheetName val="_Recovered_SheetName_4151_"/>
      <sheetName val="_Recovered_SheetName_4152_"/>
      <sheetName val="_Recovered_SheetName_4153_"/>
      <sheetName val="_Recovered_SheetName_4154_"/>
      <sheetName val="_Recovered_SheetName_4155_"/>
      <sheetName val="_Recovered_SheetName_4156_"/>
      <sheetName val="_Recovered_SheetName_4157_"/>
      <sheetName val="_Recovered_SheetName_4158_"/>
      <sheetName val="_Recovered_SheetName_4159_"/>
      <sheetName val="_Recovered_SheetName_4160_"/>
      <sheetName val="_Recovered_SheetName_4161_"/>
      <sheetName val="_Recovered_SheetName_4162_"/>
      <sheetName val="_Recovered_SheetName_4163_"/>
      <sheetName val="_Recovered_SheetName_4164_"/>
      <sheetName val="_Recovered_SheetName_4165_"/>
      <sheetName val="_Recovered_SheetName_4166_"/>
      <sheetName val="_Recovered_SheetName_4167_"/>
      <sheetName val="_Recovered_SheetName_4168_"/>
      <sheetName val="_Recovered_SheetName_4169_"/>
      <sheetName val="_Recovered_SheetName_4170_"/>
      <sheetName val="_Recovered_SheetName_4171_"/>
      <sheetName val="_Recovered_SheetName_4172_"/>
      <sheetName val="_Recovered_SheetName_4173_"/>
      <sheetName val="_Recovered_SheetName_4174_"/>
      <sheetName val="_Recovered_SheetName_4175_"/>
      <sheetName val="_Recovered_SheetName_4176_"/>
      <sheetName val="_Recovered_SheetName_4177_"/>
      <sheetName val="_Recovered_SheetName_4178_"/>
      <sheetName val="_Recovered_SheetName_4179_"/>
      <sheetName val="_Recovered_SheetName_4180_"/>
      <sheetName val="_Recovered_SheetName_4181_"/>
      <sheetName val="_Recovered_SheetName_4182_"/>
      <sheetName val="_Recovered_SheetName_4183_"/>
      <sheetName val="_Recovered_SheetName_4184_"/>
      <sheetName val="_Recovered_SheetName_4185_"/>
      <sheetName val="_Recovered_SheetName_4186_"/>
      <sheetName val="_Recovered_SheetName_4187_"/>
      <sheetName val="_Recovered_SheetName_4188_"/>
      <sheetName val="_Recovered_SheetName_4189_"/>
      <sheetName val="_Recovered_SheetName_4190_"/>
      <sheetName val="_Recovered_SheetName_4191_"/>
      <sheetName val="_Recovered_SheetName_4192_"/>
      <sheetName val="_Recovered_SheetName_4193_"/>
      <sheetName val="_Recovered_SheetName_4194_"/>
      <sheetName val="_Recovered_SheetName_4195_"/>
      <sheetName val="_Recovered_SheetName_4196_"/>
      <sheetName val="_Recovered_SheetName_4197_"/>
      <sheetName val="_Recovered_SheetName_4198_"/>
      <sheetName val="_Recovered_SheetName_4199_"/>
      <sheetName val="_Recovered_SheetName_4200_"/>
      <sheetName val="_Recovered_SheetName_4201_"/>
      <sheetName val="_Recovered_SheetName_4202_"/>
      <sheetName val="_Recovered_SheetName_4203_"/>
      <sheetName val="_Recovered_SheetName_4204_"/>
      <sheetName val="_Recovered_SheetName_4205_"/>
      <sheetName val="_Recovered_SheetName_4206_"/>
      <sheetName val="_Recovered_SheetName_4207_"/>
      <sheetName val="_Recovered_SheetName_4208_"/>
      <sheetName val="_Recovered_SheetName_4209_"/>
      <sheetName val="_Recovered_SheetName_4210_"/>
      <sheetName val="_Recovered_SheetName_4211_"/>
      <sheetName val="_Recovered_SheetName_4212_"/>
      <sheetName val="_Recovered_SheetName_4213_"/>
      <sheetName val="_Recovered_SheetName_4214_"/>
      <sheetName val="_Recovered_SheetName_4215_"/>
      <sheetName val="_Recovered_SheetName_4216_"/>
      <sheetName val="_Recovered_SheetName_4217_"/>
      <sheetName val="_Recovered_SheetName_4218_"/>
      <sheetName val="_Recovered_SheetName_4219_"/>
      <sheetName val="_Recovered_SheetName_4220_"/>
      <sheetName val="_Recovered_SheetName_4221_"/>
      <sheetName val="_Recovered_SheetName_4222_"/>
      <sheetName val="_Recovered_SheetName_4223_"/>
      <sheetName val="_Recovered_SheetName_4224_"/>
      <sheetName val="_Recovered_SheetName_4225_"/>
      <sheetName val="_Recovered_SheetName_4226_"/>
      <sheetName val="_Recovered_SheetName_4227_"/>
      <sheetName val="_Recovered_SheetName_4228_"/>
      <sheetName val="_Recovered_SheetName_4229_"/>
      <sheetName val="_Recovered_SheetName_4230_"/>
      <sheetName val="_Recovered_SheetName_4231_"/>
      <sheetName val="_Recovered_SheetName_4232_"/>
      <sheetName val="_Recovered_SheetName_4233_"/>
      <sheetName val="_Recovered_SheetName_4234_"/>
      <sheetName val="_Recovered_SheetName_4235_"/>
      <sheetName val="_Recovered_SheetName_4236_"/>
      <sheetName val="_Recovered_SheetName_4237_"/>
      <sheetName val="_Recovered_SheetName_4238_"/>
      <sheetName val="_Recovered_SheetName_4239_"/>
      <sheetName val="_Recovered_SheetName_4240_"/>
      <sheetName val="_Recovered_SheetName_4241_"/>
      <sheetName val="_Recovered_SheetName_4242_"/>
      <sheetName val="_Recovered_SheetName_4243_"/>
      <sheetName val="_Recovered_SheetName_4244_"/>
      <sheetName val="_Recovered_SheetName_4245_"/>
      <sheetName val="_Recovered_SheetName_4246_"/>
      <sheetName val="_Recovered_SheetName_4247_"/>
      <sheetName val="_Recovered_SheetName_4248_"/>
      <sheetName val="_Recovered_SheetName_4249_"/>
      <sheetName val="_Recovered_SheetName_4250_"/>
      <sheetName val="_Recovered_SheetName_4251_"/>
      <sheetName val="_Recovered_SheetName_4252_"/>
      <sheetName val="_Recovered_SheetName_4253_"/>
      <sheetName val="_Recovered_SheetName_4254_"/>
      <sheetName val="_Recovered_SheetName_4255_"/>
      <sheetName val="_Recovered_SheetName_4256_"/>
      <sheetName val="_Recovered_SheetName_4257_"/>
      <sheetName val="_Recovered_SheetName_4258_"/>
      <sheetName val="_Recovered_SheetName_4259_"/>
      <sheetName val="_Recovered_SheetName_4260_"/>
      <sheetName val="_Recovered_SheetName_4261_"/>
      <sheetName val="_Recovered_SheetName_4262_"/>
      <sheetName val="_Recovered_SheetName_4263_"/>
      <sheetName val="_Recovered_SheetName_4264_"/>
      <sheetName val="_Recovered_SheetName_4265_"/>
      <sheetName val="_Recovered_SheetName_4266_"/>
      <sheetName val="_Recovered_SheetName_4267_"/>
      <sheetName val="_Recovered_SheetName_4268_"/>
      <sheetName val="_Recovered_SheetName_4269_"/>
      <sheetName val="_Recovered_SheetName_4270_"/>
      <sheetName val="_Recovered_SheetName_4271_"/>
      <sheetName val="_Recovered_SheetName_4272_"/>
      <sheetName val="_Recovered_SheetName_4273_"/>
      <sheetName val="_Recovered_SheetName_4274_"/>
      <sheetName val="_Recovered_SheetName_4275_"/>
      <sheetName val="_Recovered_SheetName_4276_"/>
      <sheetName val="_Recovered_SheetName_4277_"/>
      <sheetName val="_Recovered_SheetName_4278_"/>
      <sheetName val="_Recovered_SheetName_4279_"/>
      <sheetName val="_Recovered_SheetName_4280_"/>
      <sheetName val="_Recovered_SheetName_4281_"/>
      <sheetName val="_Recovered_SheetName_4282_"/>
      <sheetName val="_Recovered_SheetName_4283_"/>
      <sheetName val="_Recovered_SheetName_4284_"/>
      <sheetName val="_Recovered_SheetName_4285_"/>
      <sheetName val="_Recovered_SheetName_4286_"/>
      <sheetName val="_Recovered_SheetName_4287_"/>
      <sheetName val="_Recovered_SheetName_4288_"/>
      <sheetName val="_Recovered_SheetName_4289_"/>
      <sheetName val="_Recovered_SheetName_4290_"/>
      <sheetName val="_Recovered_SheetName_4291_"/>
      <sheetName val="_Recovered_SheetName_4292_"/>
      <sheetName val="_Recovered_SheetName_4293_"/>
      <sheetName val="_Recovered_SheetName_4294_"/>
      <sheetName val="_Recovered_SheetName_4295_"/>
      <sheetName val="_Recovered_SheetName_4296_"/>
      <sheetName val="_Recovered_SheetName_4297_"/>
      <sheetName val="_Recovered_SheetName_4298_"/>
      <sheetName val="_Recovered_SheetName_4299_"/>
      <sheetName val="_Recovered_SheetName_4300_"/>
      <sheetName val="_Recovered_SheetName_4301_"/>
      <sheetName val="_Recovered_SheetName_4302_"/>
      <sheetName val="_Recovered_SheetName_4303_"/>
      <sheetName val="_Recovered_SheetName_4304_"/>
      <sheetName val="_Recovered_SheetName_4305_"/>
      <sheetName val="_Recovered_SheetName_4306_"/>
      <sheetName val="_Recovered_SheetName_4307_"/>
      <sheetName val="_Recovered_SheetName_4308_"/>
      <sheetName val="_Recovered_SheetName_4309_"/>
      <sheetName val="_Recovered_SheetName_4310_"/>
      <sheetName val="_Recovered_SheetName_4311_"/>
      <sheetName val="_Recovered_SheetName_4312_"/>
      <sheetName val="_Recovered_SheetName_4313_"/>
      <sheetName val="_Recovered_SheetName_4314_"/>
      <sheetName val="_Recovered_SheetName_4315_"/>
      <sheetName val="_Recovered_SheetName_4316_"/>
      <sheetName val="_Recovered_SheetName_4317_"/>
      <sheetName val="_Recovered_SheetName_4318_"/>
      <sheetName val="_Recovered_SheetName_4319_"/>
      <sheetName val="_Recovered_SheetName_4320_"/>
      <sheetName val="_Recovered_SheetName_4321_"/>
      <sheetName val="_Recovered_SheetName_4322_"/>
      <sheetName val="_Recovered_SheetName_4323_"/>
      <sheetName val="_Recovered_SheetName_4324_"/>
      <sheetName val="_Recovered_SheetName_4325_"/>
      <sheetName val="_Recovered_SheetName_4326_"/>
      <sheetName val="_Recovered_SheetName_4327_"/>
      <sheetName val="_Recovered_SheetName_4328_"/>
      <sheetName val="_Recovered_SheetName_4329_"/>
      <sheetName val="_Recovered_SheetName_4330_"/>
      <sheetName val="_Recovered_SheetName_4331_"/>
      <sheetName val="_Recovered_SheetName_4332_"/>
      <sheetName val="_Recovered_SheetName_4333_"/>
      <sheetName val="_Recovered_SheetName_4334_"/>
      <sheetName val="_Recovered_SheetName_4335_"/>
      <sheetName val="_Recovered_SheetName_4336_"/>
      <sheetName val="_Recovered_SheetName_4337_"/>
      <sheetName val="_Recovered_SheetName_4338_"/>
      <sheetName val="_Recovered_SheetName_4339_"/>
      <sheetName val="_Recovered_SheetName_4340_"/>
      <sheetName val="_Recovered_SheetName_4341_"/>
      <sheetName val="_Recovered_SheetName_4342_"/>
      <sheetName val="_Recovered_SheetName_4343_"/>
      <sheetName val="_Recovered_SheetName_4344_"/>
      <sheetName val="_Recovered_SheetName_4345_"/>
      <sheetName val="_Recovered_SheetName_4346_"/>
      <sheetName val="_Recovered_SheetName_4347_"/>
      <sheetName val="_Recovered_SheetName_4348_"/>
      <sheetName val="_Recovered_SheetName_4349_"/>
      <sheetName val="_Recovered_SheetName_4350_"/>
      <sheetName val="_Recovered_SheetName_4351_"/>
      <sheetName val="_Recovered_SheetName_4352_"/>
      <sheetName val="_Recovered_SheetName_4353_"/>
      <sheetName val="_Recovered_SheetName_4354_"/>
      <sheetName val="_Recovered_SheetName_4355_"/>
      <sheetName val="_Recovered_SheetName_4356_"/>
      <sheetName val="_Recovered_SheetName_4357_"/>
      <sheetName val="_Recovered_SheetName_4358_"/>
      <sheetName val="_Recovered_SheetName_4359_"/>
      <sheetName val="_Recovered_SheetName_4360_"/>
      <sheetName val="_Recovered_SheetName_4361_"/>
      <sheetName val="_Recovered_SheetName_4362_"/>
      <sheetName val="_Recovered_SheetName_4363_"/>
      <sheetName val="_Recovered_SheetName_4364_"/>
      <sheetName val="_Recovered_SheetName_4365_"/>
      <sheetName val="_Recovered_SheetName_4366_"/>
      <sheetName val="_Recovered_SheetName_4367_"/>
      <sheetName val="_Recovered_SheetName_4368_"/>
      <sheetName val="_Recovered_SheetName_4369_"/>
      <sheetName val="_Recovered_SheetName_4370_"/>
      <sheetName val="_Recovered_SheetName_4371_"/>
      <sheetName val="_Recovered_SheetName_4372_"/>
      <sheetName val="_Recovered_SheetName_4373_"/>
      <sheetName val="_Recovered_SheetName_4374_"/>
      <sheetName val="_Recovered_SheetName_4375_"/>
      <sheetName val="_Recovered_SheetName_4376_"/>
      <sheetName val="_Recovered_SheetName_4377_"/>
      <sheetName val="_Recovered_SheetName_4378_"/>
      <sheetName val="_Recovered_SheetName_4379_"/>
      <sheetName val="_Recovered_SheetName_4380_"/>
      <sheetName val="_Recovered_SheetName_4381_"/>
      <sheetName val="_Recovered_SheetName_4382_"/>
      <sheetName val="_Recovered_SheetName_4383_"/>
      <sheetName val="_Recovered_SheetName_4384_"/>
      <sheetName val="_Recovered_SheetName_4385_"/>
      <sheetName val="_Recovered_SheetName_4386_"/>
      <sheetName val="_Recovered_SheetName_4387_"/>
      <sheetName val="_Recovered_SheetName_4388_"/>
      <sheetName val="_Recovered_SheetName_4389_"/>
      <sheetName val="_Recovered_SheetName_4390_"/>
      <sheetName val="_Recovered_SheetName_4391_"/>
      <sheetName val="_Recovered_SheetName_4392_"/>
      <sheetName val="_Recovered_SheetName_4393_"/>
      <sheetName val="_Recovered_SheetName_4394_"/>
      <sheetName val="_Recovered_SheetName_4395_"/>
      <sheetName val="_Recovered_SheetName_4396_"/>
      <sheetName val="_Recovered_SheetName_4397_"/>
      <sheetName val="_Recovered_SheetName_4398_"/>
      <sheetName val="_Recovered_SheetName_4399_"/>
      <sheetName val="_Recovered_SheetName_4400_"/>
      <sheetName val="_Recovered_SheetName_4401_"/>
      <sheetName val="_Recovered_SheetName_4402_"/>
      <sheetName val="_Recovered_SheetName_4403_"/>
      <sheetName val="_Recovered_SheetName_4404_"/>
      <sheetName val="_Recovered_SheetName_4405_"/>
      <sheetName val="_Recovered_SheetName_4406_"/>
      <sheetName val="_Recovered_SheetName_4407_"/>
      <sheetName val="_Recovered_SheetName_4408_"/>
      <sheetName val="_Recovered_SheetName_4409_"/>
      <sheetName val="_Recovered_SheetName_4410_"/>
      <sheetName val="_Recovered_SheetName_4411_"/>
      <sheetName val="_Recovered_SheetName_4412_"/>
      <sheetName val="_Recovered_SheetName_4413_"/>
      <sheetName val="_Recovered_SheetName_4414_"/>
      <sheetName val="_Recovered_SheetName_4415_"/>
      <sheetName val="_Recovered_SheetName_4416_"/>
      <sheetName val="_Recovered_SheetName_4417_"/>
      <sheetName val="_Recovered_SheetName_4418_"/>
      <sheetName val="_Recovered_SheetName_4419_"/>
      <sheetName val="_Recovered_SheetName_4420_"/>
      <sheetName val="_Recovered_SheetName_4421_"/>
      <sheetName val="_Recovered_SheetName_4422_"/>
      <sheetName val="_Recovered_SheetName_4423_"/>
      <sheetName val="_Recovered_SheetName_4424_"/>
      <sheetName val="_Recovered_SheetName_4425_"/>
      <sheetName val="_Recovered_SheetName_4426_"/>
      <sheetName val="_Recovered_SheetName_4427_"/>
      <sheetName val="_Recovered_SheetName_4428_"/>
      <sheetName val="_Recovered_SheetName_4429_"/>
      <sheetName val="_Recovered_SheetName_4430_"/>
      <sheetName val="_Recovered_SheetName_4431_"/>
      <sheetName val="_Recovered_SheetName_4432_"/>
      <sheetName val="_Recovered_SheetName_4433_"/>
      <sheetName val="_Recovered_SheetName_4434_"/>
      <sheetName val="_Recovered_SheetName_4435_"/>
      <sheetName val="_Recovered_SheetName_4436_"/>
      <sheetName val="_Recovered_SheetName_4437_"/>
      <sheetName val="_Recovered_SheetName_4438_"/>
      <sheetName val="_Recovered_SheetName_4439_"/>
      <sheetName val="_Recovered_SheetName_4440_"/>
      <sheetName val="_Recovered_SheetName_4441_"/>
      <sheetName val="_Recovered_SheetName_4442_"/>
      <sheetName val="_Recovered_SheetName_4443_"/>
      <sheetName val="_Recovered_SheetName_4444_"/>
      <sheetName val="_Recovered_SheetName_4445_"/>
      <sheetName val="_Recovered_SheetName_4446_"/>
      <sheetName val="_Recovered_SheetName_4447_"/>
      <sheetName val="_Recovered_SheetName_4448_"/>
      <sheetName val="_Recovered_SheetName_4449_"/>
      <sheetName val="_Recovered_SheetName_4450_"/>
      <sheetName val="_Recovered_SheetName_4451_"/>
      <sheetName val="_Recovered_SheetName_4452_"/>
      <sheetName val="_Recovered_SheetName_4453_"/>
      <sheetName val="_Recovered_SheetName_4454_"/>
      <sheetName val="_Recovered_SheetName_4455_"/>
      <sheetName val="_Recovered_SheetName_4456_"/>
      <sheetName val="_Recovered_SheetName_4457_"/>
      <sheetName val="_Recovered_SheetName_4458_"/>
      <sheetName val="_Recovered_SheetName_4459_"/>
      <sheetName val="_Recovered_SheetName_4460_"/>
      <sheetName val="_Recovered_SheetName_4461_"/>
      <sheetName val="_Recovered_SheetName_4462_"/>
      <sheetName val="_Recovered_SheetName_4463_"/>
      <sheetName val="_Recovered_SheetName_4464_"/>
      <sheetName val="_Recovered_SheetName_4465_"/>
      <sheetName val="_Recovered_SheetName_4466_"/>
      <sheetName val="_Recovered_SheetName_4467_"/>
      <sheetName val="_Recovered_SheetName_4468_"/>
      <sheetName val="_Recovered_SheetName_4469_"/>
      <sheetName val="_Recovered_SheetName_4470_"/>
      <sheetName val="_Recovered_SheetName_4471_"/>
      <sheetName val="_Recovered_SheetName_4472_"/>
      <sheetName val="_Recovered_SheetName_4473_"/>
      <sheetName val="_Recovered_SheetName_4474_"/>
      <sheetName val="_Recovered_SheetName_4475_"/>
      <sheetName val="_Recovered_SheetName_4476_"/>
      <sheetName val="_Recovered_SheetName_4477_"/>
      <sheetName val="_Recovered_SheetName_4478_"/>
      <sheetName val="_Recovered_SheetName_4479_"/>
      <sheetName val="_Recovered_SheetName_4480_"/>
      <sheetName val="_Recovered_SheetName_4481_"/>
      <sheetName val="_Recovered_SheetName_4482_"/>
      <sheetName val="_Recovered_SheetName_4483_"/>
      <sheetName val="_Recovered_SheetName_4484_"/>
      <sheetName val="_Recovered_SheetName_4485_"/>
      <sheetName val="_Recovered_SheetName_4486_"/>
      <sheetName val="_Recovered_SheetName_4487_"/>
      <sheetName val="_Recovered_SheetName_4488_"/>
      <sheetName val="_Recovered_SheetName_4489_"/>
      <sheetName val="_Recovered_SheetName_4490_"/>
      <sheetName val="_Recovered_SheetName_4491_"/>
      <sheetName val="_Recovered_SheetName_4492_"/>
      <sheetName val="_Recovered_SheetName_4493_"/>
      <sheetName val="_Recovered_SheetName_4494_"/>
      <sheetName val="_Recovered_SheetName_4495_"/>
      <sheetName val="_Recovered_SheetName_4496_"/>
      <sheetName val="_Recovered_SheetName_4497_"/>
      <sheetName val="_Recovered_SheetName_4498_"/>
      <sheetName val="_Recovered_SheetName_4499_"/>
      <sheetName val="_Recovered_SheetName_4500_"/>
      <sheetName val="_Recovered_SheetName_4501_"/>
      <sheetName val="_Recovered_SheetName_4502_"/>
      <sheetName val="_Recovered_SheetName_4503_"/>
      <sheetName val="_Recovered_SheetName_4504_"/>
      <sheetName val="_Recovered_SheetName_4505_"/>
      <sheetName val="_Recovered_SheetName_4506_"/>
      <sheetName val="_Recovered_SheetName_4507_"/>
      <sheetName val="_Recovered_SheetName_4508_"/>
      <sheetName val="_Recovered_SheetName_4509_"/>
      <sheetName val="_Recovered_SheetName_4510_"/>
      <sheetName val="_Recovered_SheetName_4511_"/>
      <sheetName val="_Recovered_SheetName_4512_"/>
      <sheetName val="_Recovered_SheetName_4513_"/>
      <sheetName val="_Recovered_SheetName_4514_"/>
      <sheetName val="_Recovered_SheetName_4515_"/>
      <sheetName val="_Recovered_SheetName_4516_"/>
      <sheetName val="_Recovered_SheetName_4517_"/>
      <sheetName val="_Recovered_SheetName_4518_"/>
      <sheetName val="_Recovered_SheetName_4519_"/>
      <sheetName val="_Recovered_SheetName_4520_"/>
      <sheetName val="_Recovered_SheetName_4521_"/>
      <sheetName val="_Recovered_SheetName_4522_"/>
      <sheetName val="_Recovered_SheetName_4523_"/>
      <sheetName val="_Recovered_SheetName_4524_"/>
      <sheetName val="_Recovered_SheetName_4525_"/>
      <sheetName val="_Recovered_SheetName_4526_"/>
      <sheetName val="_Recovered_SheetName_4527_"/>
      <sheetName val="_Recovered_SheetName_4528_"/>
      <sheetName val="_Recovered_SheetName_4529_"/>
      <sheetName val="_Recovered_SheetName_4530_"/>
      <sheetName val="_Recovered_SheetName_4531_"/>
      <sheetName val="_Recovered_SheetName_4532_"/>
      <sheetName val="_Recovered_SheetName_4533_"/>
      <sheetName val="_Recovered_SheetName_4534_"/>
      <sheetName val="_Recovered_SheetName_4535_"/>
      <sheetName val="_Recovered_SheetName_4536_"/>
      <sheetName val="_Recovered_SheetName_4537_"/>
      <sheetName val="_Recovered_SheetName_4538_"/>
      <sheetName val="_Recovered_SheetName_4539_"/>
      <sheetName val="_Recovered_SheetName_4540_"/>
      <sheetName val="_Recovered_SheetName_4541_"/>
      <sheetName val="_Recovered_SheetName_4542_"/>
      <sheetName val="_Recovered_SheetName_4543_"/>
      <sheetName val="_Recovered_SheetName_4544_"/>
      <sheetName val="_Recovered_SheetName_4545_"/>
      <sheetName val="_Recovered_SheetName_4546_"/>
      <sheetName val="_Recovered_SheetName_4547_"/>
      <sheetName val="_Recovered_SheetName_4548_"/>
      <sheetName val="_Recovered_SheetName_4549_"/>
      <sheetName val="_Recovered_SheetName_4550_"/>
      <sheetName val="_Recovered_SheetName_4551_"/>
      <sheetName val="_Recovered_SheetName_4552_"/>
      <sheetName val="_Recovered_SheetName_4553_"/>
      <sheetName val="_Recovered_SheetName_4554_"/>
      <sheetName val="_Recovered_SheetName_4555_"/>
      <sheetName val="_Recovered_SheetName_4556_"/>
      <sheetName val="_Recovered_SheetName_4557_"/>
      <sheetName val="_Recovered_SheetName_4558_"/>
      <sheetName val="_Recovered_SheetName_4559_"/>
      <sheetName val="_Recovered_SheetName_4560_"/>
      <sheetName val="_Recovered_SheetName_4561_"/>
      <sheetName val="_Recovered_SheetName_4562_"/>
      <sheetName val="_Recovered_SheetName_4563_"/>
      <sheetName val="_Recovered_SheetName_4564_"/>
      <sheetName val="_Recovered_SheetName_4565_"/>
      <sheetName val="_Recovered_SheetName_4566_"/>
      <sheetName val="_Recovered_SheetName_4567_"/>
      <sheetName val="_Recovered_SheetName_4568_"/>
      <sheetName val="_Recovered_SheetName_4569_"/>
      <sheetName val="_Recovered_SheetName_4570_"/>
      <sheetName val="_Recovered_SheetName_4571_"/>
      <sheetName val="_Recovered_SheetName_4572_"/>
      <sheetName val="_Recovered_SheetName_4573_"/>
      <sheetName val="_Recovered_SheetName_4574_"/>
      <sheetName val="_Recovered_SheetName_4575_"/>
      <sheetName val="_Recovered_SheetName_4576_"/>
      <sheetName val="_Recovered_SheetName_4577_"/>
      <sheetName val="_Recovered_SheetName_4578_"/>
      <sheetName val="_Recovered_SheetName_4579_"/>
      <sheetName val="_Recovered_SheetName_4580_"/>
      <sheetName val="_Recovered_SheetName_4581_"/>
      <sheetName val="_Recovered_SheetName_4582_"/>
      <sheetName val="_Recovered_SheetName_4583_"/>
      <sheetName val="_Recovered_SheetName_4584_"/>
      <sheetName val="_Recovered_SheetName_4585_"/>
      <sheetName val="_Recovered_SheetName_4586_"/>
      <sheetName val="_Recovered_SheetName_4587_"/>
      <sheetName val="_Recovered_SheetName_4588_"/>
      <sheetName val="_Recovered_SheetName_4589_"/>
      <sheetName val="_Recovered_SheetName_4590_"/>
      <sheetName val="_Recovered_SheetName_4591_"/>
      <sheetName val="_Recovered_SheetName_4592_"/>
      <sheetName val="_Recovered_SheetName_4593_"/>
      <sheetName val="_Recovered_SheetName_4594_"/>
      <sheetName val="_Recovered_SheetName_4595_"/>
      <sheetName val="_Recovered_SheetName_4596_"/>
      <sheetName val="_Recovered_SheetName_4597_"/>
      <sheetName val="_Recovered_SheetName_4598_"/>
      <sheetName val="_Recovered_SheetName_4599_"/>
      <sheetName val="_Recovered_SheetName_4600_"/>
      <sheetName val="_Recovered_SheetName_4601_"/>
      <sheetName val="_Recovered_SheetName_4602_"/>
      <sheetName val="_Recovered_SheetName_4603_"/>
      <sheetName val="_Recovered_SheetName_4604_"/>
      <sheetName val="_Recovered_SheetName_4605_"/>
      <sheetName val="_Recovered_SheetName_4606_"/>
      <sheetName val="_Recovered_SheetName_4607_"/>
      <sheetName val="_Recovered_SheetName_4608_"/>
      <sheetName val="_Recovered_SheetName_4609_"/>
      <sheetName val="_Recovered_SheetName_4610_"/>
      <sheetName val="_Recovered_SheetName_4611_"/>
      <sheetName val="_Recovered_SheetName_4612_"/>
      <sheetName val="_Recovered_SheetName_4613_"/>
      <sheetName val="_Recovered_SheetName_4614_"/>
      <sheetName val="_Recovered_SheetName_4615_"/>
      <sheetName val="_Recovered_SheetName_4616_"/>
      <sheetName val="_Recovered_SheetName_4617_"/>
      <sheetName val="_Recovered_SheetName_4618_"/>
      <sheetName val="_Recovered_SheetName_4619_"/>
      <sheetName val="_Recovered_SheetName_4620_"/>
      <sheetName val="_Recovered_SheetName_4621_"/>
      <sheetName val="_Recovered_SheetName_4622_"/>
      <sheetName val="_Recovered_SheetName_4623_"/>
      <sheetName val="_Recovered_SheetName_4624_"/>
      <sheetName val="_Recovered_SheetName_4625_"/>
      <sheetName val="_Recovered_SheetName_4626_"/>
      <sheetName val="_Recovered_SheetName_4627_"/>
      <sheetName val="_Recovered_SheetName_4628_"/>
      <sheetName val="_Recovered_SheetName_4629_"/>
      <sheetName val="_Recovered_SheetName_4630_"/>
      <sheetName val="_Recovered_SheetName_4631_"/>
      <sheetName val="_Recovered_SheetName_4632_"/>
      <sheetName val="_Recovered_SheetName_4633_"/>
      <sheetName val="_Recovered_SheetName_4634_"/>
      <sheetName val="_Recovered_SheetName_4635_"/>
      <sheetName val="_Recovered_SheetName_4636_"/>
      <sheetName val="_Recovered_SheetName_4637_"/>
      <sheetName val="_Recovered_SheetName_4638_"/>
      <sheetName val="_Recovered_SheetName_4639_"/>
      <sheetName val="_Recovered_SheetName_4640_"/>
      <sheetName val="_Recovered_SheetName_4641_"/>
      <sheetName val="_Recovered_SheetName_4642_"/>
      <sheetName val="_Recovered_SheetName_4643_"/>
      <sheetName val="_Recovered_SheetName_4644_"/>
      <sheetName val="_Recovered_SheetName_4645_"/>
      <sheetName val="_Recovered_SheetName_4646_"/>
      <sheetName val="_Recovered_SheetName_4647_"/>
      <sheetName val="_Recovered_SheetName_4648_"/>
      <sheetName val="_Recovered_SheetName_4649_"/>
      <sheetName val="_Recovered_SheetName_4650_"/>
      <sheetName val="_Recovered_SheetName_4651_"/>
      <sheetName val="_Recovered_SheetName_4652_"/>
      <sheetName val="_Recovered_SheetName_4653_"/>
      <sheetName val="_Recovered_SheetName_4654_"/>
      <sheetName val="_Recovered_SheetName_4655_"/>
      <sheetName val="_Recovered_SheetName_4656_"/>
      <sheetName val="_Recovered_SheetName_4657_"/>
      <sheetName val="_Recovered_SheetName_4658_"/>
      <sheetName val="_Recovered_SheetName_4659_"/>
      <sheetName val="_Recovered_SheetName_4660_"/>
      <sheetName val="_Recovered_SheetName_4661_"/>
      <sheetName val="_Recovered_SheetName_4662_"/>
      <sheetName val="_Recovered_SheetName_4663_"/>
      <sheetName val="_Recovered_SheetName_4664_"/>
      <sheetName val="_Recovered_SheetName_4665_"/>
      <sheetName val="_Recovered_SheetName_4666_"/>
      <sheetName val="_Recovered_SheetName_4667_"/>
      <sheetName val="_Recovered_SheetName_4668_"/>
      <sheetName val="_Recovered_SheetName_4669_"/>
      <sheetName val="_Recovered_SheetName_4670_"/>
      <sheetName val="_Recovered_SheetName_4671_"/>
      <sheetName val="_Recovered_SheetName_4672_"/>
      <sheetName val="_Recovered_SheetName_4673_"/>
      <sheetName val="_Recovered_SheetName_4674_"/>
      <sheetName val="_Recovered_SheetName_4675_"/>
      <sheetName val="_Recovered_SheetName_4676_"/>
      <sheetName val="_Recovered_SheetName_4677_"/>
      <sheetName val="_Recovered_SheetName_4678_"/>
      <sheetName val="_Recovered_SheetName_4679_"/>
      <sheetName val="_Recovered_SheetName_4680_"/>
      <sheetName val="_Recovered_SheetName_4681_"/>
      <sheetName val="_Recovered_SheetName_4682_"/>
      <sheetName val="_Recovered_SheetName_4683_"/>
      <sheetName val="_Recovered_SheetName_4684_"/>
      <sheetName val="_Recovered_SheetName_4685_"/>
      <sheetName val="_Recovered_SheetName_4686_"/>
      <sheetName val="_Recovered_SheetName_4687_"/>
      <sheetName val="_Recovered_SheetName_4688_"/>
      <sheetName val="_Recovered_SheetName_4689_"/>
      <sheetName val="_Recovered_SheetName_4690_"/>
      <sheetName val="_Recovered_SheetName_4691_"/>
      <sheetName val="_Recovered_SheetName_4692_"/>
      <sheetName val="_Recovered_SheetName_4693_"/>
      <sheetName val="_Recovered_SheetName_4694_"/>
      <sheetName val="_Recovered_SheetName_4695_"/>
      <sheetName val="_Recovered_SheetName_4696_"/>
      <sheetName val="_Recovered_SheetName_4697_"/>
      <sheetName val="_Recovered_SheetName_4698_"/>
      <sheetName val="_Recovered_SheetName_4699_"/>
      <sheetName val="_Recovered_SheetName_4700_"/>
      <sheetName val="_Recovered_SheetName_4701_"/>
      <sheetName val="_Recovered_SheetName_4702_"/>
      <sheetName val="_Recovered_SheetName_4703_"/>
      <sheetName val="_Recovered_SheetName_4704_"/>
      <sheetName val="_Recovered_SheetName_4705_"/>
      <sheetName val="_Recovered_SheetName_4706_"/>
      <sheetName val="_Recovered_SheetName_4707_"/>
      <sheetName val="_Recovered_SheetName_4708_"/>
      <sheetName val="_Recovered_SheetName_4709_"/>
      <sheetName val="_Recovered_SheetName_4710_"/>
      <sheetName val="_Recovered_SheetName_4711_"/>
      <sheetName val="_Recovered_SheetName_4712_"/>
      <sheetName val="_Recovered_SheetName_4713_"/>
      <sheetName val="_Recovered_SheetName_4714_"/>
      <sheetName val="_Recovered_SheetName_4715_"/>
      <sheetName val="_Recovered_SheetName_4716_"/>
      <sheetName val="_Recovered_SheetName_4717_"/>
      <sheetName val="_Recovered_SheetName_4718_"/>
      <sheetName val="_Recovered_SheetName_4719_"/>
      <sheetName val="_Recovered_SheetName_4720_"/>
      <sheetName val="_Recovered_SheetName_4721_"/>
      <sheetName val="_Recovered_SheetName_4722_"/>
      <sheetName val="_Recovered_SheetName_4723_"/>
      <sheetName val="_Recovered_SheetName_4724_"/>
      <sheetName val="_Recovered_SheetName_4725_"/>
      <sheetName val="_Recovered_SheetName_4726_"/>
      <sheetName val="_Recovered_SheetName_4727_"/>
      <sheetName val="_Recovered_SheetName_4728_"/>
      <sheetName val="_Recovered_SheetName_4729_"/>
      <sheetName val="_Recovered_SheetName_4730_"/>
      <sheetName val="_Recovered_SheetName_4731_"/>
      <sheetName val="_Recovered_SheetName_4732_"/>
      <sheetName val="_Recovered_SheetName_4733_"/>
      <sheetName val="_Recovered_SheetName_4734_"/>
      <sheetName val="_Recovered_SheetName_4735_"/>
      <sheetName val="_Recovered_SheetName_4736_"/>
      <sheetName val="_Recovered_SheetName_4737_"/>
      <sheetName val="_Recovered_SheetName_4738_"/>
      <sheetName val="_Recovered_SheetName_4739_"/>
      <sheetName val="_Recovered_SheetName_4740_"/>
      <sheetName val="_Recovered_SheetName_4741_"/>
      <sheetName val="_Recovered_SheetName_4742_"/>
      <sheetName val="_Recovered_SheetName_4743_"/>
      <sheetName val="_Recovered_SheetName_4744_"/>
      <sheetName val="_Recovered_SheetName_4745_"/>
      <sheetName val="_Recovered_SheetName_4746_"/>
      <sheetName val="_Recovered_SheetName_4747_"/>
      <sheetName val="_Recovered_SheetName_4748_"/>
      <sheetName val="_Recovered_SheetName_4749_"/>
      <sheetName val="_Recovered_SheetName_4750_"/>
      <sheetName val="_Recovered_SheetName_4751_"/>
      <sheetName val="_Recovered_SheetName_4752_"/>
      <sheetName val="_Recovered_SheetName_4753_"/>
      <sheetName val="_Recovered_SheetName_4754_"/>
      <sheetName val="_Recovered_SheetName_4755_"/>
      <sheetName val="_Recovered_SheetName_4756_"/>
      <sheetName val="_Recovered_SheetName_4757_"/>
      <sheetName val="_Recovered_SheetName_4758_"/>
      <sheetName val="_Recovered_SheetName_4759_"/>
      <sheetName val="_Recovered_SheetName_4760_"/>
      <sheetName val="_Recovered_SheetName_4761_"/>
      <sheetName val="_Recovered_SheetName_4762_"/>
      <sheetName val="_Recovered_SheetName_4763_"/>
      <sheetName val="_Recovered_SheetName_4764_"/>
      <sheetName val="_Recovered_SheetName_4765_"/>
      <sheetName val="_Recovered_SheetName_4766_"/>
      <sheetName val="_Recovered_SheetName_4767_"/>
      <sheetName val="_Recovered_SheetName_4768_"/>
      <sheetName val="_Recovered_SheetName_4769_"/>
      <sheetName val="_Recovered_SheetName_4770_"/>
      <sheetName val="_Recovered_SheetName_4771_"/>
      <sheetName val="_Recovered_SheetName_4772_"/>
      <sheetName val="_Recovered_SheetName_4773_"/>
      <sheetName val="_Recovered_SheetName_4774_"/>
      <sheetName val="_Recovered_SheetName_4775_"/>
      <sheetName val="_Recovered_SheetName_4776_"/>
      <sheetName val="_Recovered_SheetName_4777_"/>
      <sheetName val="_Recovered_SheetName_4778_"/>
      <sheetName val="_Recovered_SheetName_4779_"/>
      <sheetName val="_Recovered_SheetName_4780_"/>
      <sheetName val="_Recovered_SheetName_4781_"/>
      <sheetName val="_Recovered_SheetName_4782_"/>
      <sheetName val="_Recovered_SheetName_4783_"/>
      <sheetName val="_Recovered_SheetName_4784_"/>
      <sheetName val="_Recovered_SheetName_4785_"/>
      <sheetName val="_Recovered_SheetName_4786_"/>
      <sheetName val="_Recovered_SheetName_4787_"/>
      <sheetName val="_Recovered_SheetName_4788_"/>
      <sheetName val="_Recovered_SheetName_4789_"/>
      <sheetName val="_Recovered_SheetName_4790_"/>
      <sheetName val="_Recovered_SheetName_4791_"/>
      <sheetName val="_Recovered_SheetName_4792_"/>
      <sheetName val="_Recovered_SheetName_4793_"/>
      <sheetName val="_Recovered_SheetName_4794_"/>
      <sheetName val="_Recovered_SheetName_4795_"/>
      <sheetName val="_Recovered_SheetName_4796_"/>
      <sheetName val="_Recovered_SheetName_4797_"/>
      <sheetName val="_Recovered_SheetName_4798_"/>
      <sheetName val="_Recovered_SheetName_4799_"/>
      <sheetName val="_Recovered_SheetName_4800_"/>
      <sheetName val="_Recovered_SheetName_4801_"/>
      <sheetName val="_Recovered_SheetName_4802_"/>
      <sheetName val="_Recovered_SheetName_4803_"/>
      <sheetName val="_Recovered_SheetName_4804_"/>
      <sheetName val="_Recovered_SheetName_4805_"/>
      <sheetName val="_Recovered_SheetName_4806_"/>
      <sheetName val="_Recovered_SheetName_4807_"/>
      <sheetName val="_Recovered_SheetName_4808_"/>
      <sheetName val="_Recovered_SheetName_4809_"/>
      <sheetName val="_Recovered_SheetName_4810_"/>
      <sheetName val="_Recovered_SheetName_4811_"/>
      <sheetName val="_Recovered_SheetName_4812_"/>
      <sheetName val="_Recovered_SheetName_4813_"/>
      <sheetName val="_Recovered_SheetName_4814_"/>
      <sheetName val="_Recovered_SheetName_4815_"/>
      <sheetName val="_Recovered_SheetName_4816_"/>
      <sheetName val="_Recovered_SheetName_4817_"/>
      <sheetName val="_Recovered_SheetName_4818_"/>
      <sheetName val="_Recovered_SheetName_4819_"/>
      <sheetName val="_Recovered_SheetName_4820_"/>
      <sheetName val="_Recovered_SheetName_4821_"/>
      <sheetName val="_Recovered_SheetName_4822_"/>
      <sheetName val="_Recovered_SheetName_4823_"/>
      <sheetName val="_Recovered_SheetName_4824_"/>
      <sheetName val="_Recovered_SheetName_4825_"/>
      <sheetName val="_Recovered_SheetName_4826_"/>
      <sheetName val="_Recovered_SheetName_4827_"/>
      <sheetName val="_Recovered_SheetName_4828_"/>
      <sheetName val="_Recovered_SheetName_4829_"/>
      <sheetName val="_Recovered_SheetName_4830_"/>
      <sheetName val="_Recovered_SheetName_4831_"/>
      <sheetName val="_Recovered_SheetName_4832_"/>
      <sheetName val="_Recovered_SheetName_4833_"/>
      <sheetName val="_Recovered_SheetName_4834_"/>
      <sheetName val="_Recovered_SheetName_4835_"/>
      <sheetName val="_Recovered_SheetName_4836_"/>
      <sheetName val="_Recovered_SheetName_4837_"/>
      <sheetName val="_Recovered_SheetName_4838_"/>
      <sheetName val="_Recovered_SheetName_4839_"/>
      <sheetName val="_Recovered_SheetName_4840_"/>
      <sheetName val="_Recovered_SheetName_4841_"/>
      <sheetName val="_Recovered_SheetName_4842_"/>
      <sheetName val="_Recovered_SheetName_4843_"/>
      <sheetName val="_Recovered_SheetName_4844_"/>
      <sheetName val="_Recovered_SheetName_4845_"/>
      <sheetName val="_Recovered_SheetName_4846_"/>
      <sheetName val="_Recovered_SheetName_4847_"/>
      <sheetName val="_Recovered_SheetName_4848_"/>
      <sheetName val="_Recovered_SheetName_4849_"/>
      <sheetName val="_Recovered_SheetName_4850_"/>
      <sheetName val="_Recovered_SheetName_4851_"/>
      <sheetName val="_Recovered_SheetName_4852_"/>
      <sheetName val="_Recovered_SheetName_4853_"/>
      <sheetName val="_Recovered_SheetName_4854_"/>
      <sheetName val="_Recovered_SheetName_4855_"/>
      <sheetName val="_Recovered_SheetName_4856_"/>
      <sheetName val="_Recovered_SheetName_4857_"/>
      <sheetName val="_Recovered_SheetName_4858_"/>
      <sheetName val="_Recovered_SheetName_4859_"/>
      <sheetName val="_Recovered_SheetName_4860_"/>
      <sheetName val="_Recovered_SheetName_4861_"/>
      <sheetName val="_Recovered_SheetName_4862_"/>
      <sheetName val="_Recovered_SheetName_4863_"/>
      <sheetName val="_Recovered_SheetName_4864_"/>
      <sheetName val="_Recovered_SheetName_4865_"/>
      <sheetName val="_Recovered_SheetName_4866_"/>
      <sheetName val="_Recovered_SheetName_4867_"/>
      <sheetName val="_Recovered_SheetName_4868_"/>
      <sheetName val="_Recovered_SheetName_4869_"/>
      <sheetName val="_Recovered_SheetName_4870_"/>
      <sheetName val="_Recovered_SheetName_4871_"/>
      <sheetName val="_Recovered_SheetName_4872_"/>
      <sheetName val="_Recovered_SheetName_4873_"/>
      <sheetName val="_Recovered_SheetName_4874_"/>
      <sheetName val="_Recovered_SheetName_4875_"/>
      <sheetName val="_Recovered_SheetName_4876_"/>
      <sheetName val="_Recovered_SheetName_4877_"/>
      <sheetName val="_Recovered_SheetName_4878_"/>
      <sheetName val="_Recovered_SheetName_4879_"/>
      <sheetName val="_Recovered_SheetName_4880_"/>
      <sheetName val="_Recovered_SheetName_4881_"/>
      <sheetName val="_Recovered_SheetName_4882_"/>
      <sheetName val="_Recovered_SheetName_4883_"/>
      <sheetName val="_Recovered_SheetName_4884_"/>
      <sheetName val="_Recovered_SheetName_4885_"/>
      <sheetName val="_Recovered_SheetName_4886_"/>
      <sheetName val="_Recovered_SheetName_4887_"/>
      <sheetName val="_Recovered_SheetName_4888_"/>
      <sheetName val="_Recovered_SheetName_4889_"/>
      <sheetName val="_Recovered_SheetName_4890_"/>
      <sheetName val="_Recovered_SheetName_4891_"/>
      <sheetName val="_Recovered_SheetName_4892_"/>
      <sheetName val="_Recovered_SheetName_4893_"/>
      <sheetName val="_Recovered_SheetName_4894_"/>
      <sheetName val="_Recovered_SheetName_4895_"/>
      <sheetName val="_Recovered_SheetName_4896_"/>
      <sheetName val="_Recovered_SheetName_4897_"/>
      <sheetName val="_Recovered_SheetName_4898_"/>
      <sheetName val="_Recovered_SheetName_4899_"/>
      <sheetName val="_Recovered_SheetName_4900_"/>
      <sheetName val="_Recovered_SheetName_4901_"/>
      <sheetName val="_Recovered_SheetName_4902_"/>
      <sheetName val="_Recovered_SheetName_4903_"/>
      <sheetName val="_Recovered_SheetName_4904_"/>
      <sheetName val="_Recovered_SheetName_4905_"/>
      <sheetName val="_Recovered_SheetName_4906_"/>
      <sheetName val="_Recovered_SheetName_4907_"/>
      <sheetName val="_Recovered_SheetName_4908_"/>
      <sheetName val="_Recovered_SheetName_4909_"/>
      <sheetName val="_Recovered_SheetName_4910_"/>
      <sheetName val="_Recovered_SheetName_4911_"/>
      <sheetName val="_Recovered_SheetName_4912_"/>
      <sheetName val="_Recovered_SheetName_4913_"/>
      <sheetName val="_Recovered_SheetName_4914_"/>
      <sheetName val="_Recovered_SheetName_4915_"/>
      <sheetName val="_Recovered_SheetName_4916_"/>
      <sheetName val="_Recovered_SheetName_4917_"/>
      <sheetName val="_Recovered_SheetName_4918_"/>
      <sheetName val="_Recovered_SheetName_4919_"/>
      <sheetName val="_Recovered_SheetName_4920_"/>
      <sheetName val="_Recovered_SheetName_4921_"/>
      <sheetName val="_Recovered_SheetName_4922_"/>
      <sheetName val="_Recovered_SheetName_4923_"/>
      <sheetName val="_Recovered_SheetName_4924_"/>
      <sheetName val="_Recovered_SheetName_4925_"/>
      <sheetName val="_Recovered_SheetName_4926_"/>
      <sheetName val="_Recovered_SheetName_4927_"/>
      <sheetName val="_Recovered_SheetName_4928_"/>
      <sheetName val="_Recovered_SheetName_4929_"/>
      <sheetName val="_Recovered_SheetName_4930_"/>
      <sheetName val="_Recovered_SheetName_4931_"/>
      <sheetName val="_Recovered_SheetName_4932_"/>
      <sheetName val="_Recovered_SheetName_4933_"/>
      <sheetName val="_Recovered_SheetName_4934_"/>
      <sheetName val="_Recovered_SheetName_4935_"/>
      <sheetName val="_Recovered_SheetName_4936_"/>
      <sheetName val="_Recovered_SheetName_4937_"/>
      <sheetName val="_Recovered_SheetName_4938_"/>
      <sheetName val="_Recovered_SheetName_4939_"/>
      <sheetName val="_Recovered_SheetName_4940_"/>
      <sheetName val="_Recovered_SheetName_4941_"/>
      <sheetName val="_Recovered_SheetName_4942_"/>
      <sheetName val="_Recovered_SheetName_4943_"/>
      <sheetName val="_Recovered_SheetName_4944_"/>
      <sheetName val="_Recovered_SheetName_4945_"/>
      <sheetName val="_Recovered_SheetName_4946_"/>
      <sheetName val="_Recovered_SheetName_4947_"/>
      <sheetName val="_Recovered_SheetName_4948_"/>
      <sheetName val="_Recovered_SheetName_4949_"/>
      <sheetName val="_Recovered_SheetName_4950_"/>
      <sheetName val="_Recovered_SheetName_4951_"/>
      <sheetName val="_Recovered_SheetName_4952_"/>
      <sheetName val="_Recovered_SheetName_4953_"/>
      <sheetName val="_Recovered_SheetName_4954_"/>
      <sheetName val="_Recovered_SheetName_4955_"/>
      <sheetName val="_Recovered_SheetName_4956_"/>
      <sheetName val="_Recovered_SheetName_4957_"/>
      <sheetName val="_Recovered_SheetName_4958_"/>
      <sheetName val="_Recovered_SheetName_4959_"/>
      <sheetName val="_Recovered_SheetName_4960_"/>
      <sheetName val="_Recovered_SheetName_4961_"/>
      <sheetName val="_Recovered_SheetName_4962_"/>
      <sheetName val="_Recovered_SheetName_4963_"/>
      <sheetName val="_Recovered_SheetName_4964_"/>
      <sheetName val="_Recovered_SheetName_4965_"/>
      <sheetName val="_Recovered_SheetName_4966_"/>
      <sheetName val="_Recovered_SheetName_4967_"/>
      <sheetName val="_Recovered_SheetName_4968_"/>
      <sheetName val="_Recovered_SheetName_4969_"/>
      <sheetName val="_Recovered_SheetName_4970_"/>
      <sheetName val="_Recovered_SheetName_4971_"/>
      <sheetName val="_Recovered_SheetName_4972_"/>
      <sheetName val="_Recovered_SheetName_4973_"/>
      <sheetName val="_Recovered_SheetName_4974_"/>
      <sheetName val="_Recovered_SheetName_4975_"/>
      <sheetName val="_Recovered_SheetName_4976_"/>
      <sheetName val="_Recovered_SheetName_4977_"/>
      <sheetName val="_Recovered_SheetName_4978_"/>
      <sheetName val="_Recovered_SheetName_4979_"/>
      <sheetName val="_Recovered_SheetName_4980_"/>
      <sheetName val="_Recovered_SheetName_4981_"/>
      <sheetName val="_Recovered_SheetName_4982_"/>
      <sheetName val="_Recovered_SheetName_4983_"/>
      <sheetName val="_Recovered_SheetName_4984_"/>
      <sheetName val="_Recovered_SheetName_4985_"/>
      <sheetName val="_Recovered_SheetName_4986_"/>
      <sheetName val="_Recovered_SheetName_4987_"/>
      <sheetName val="_Recovered_SheetName_4988_"/>
      <sheetName val="_Recovered_SheetName_4989_"/>
      <sheetName val="_Recovered_SheetName_4990_"/>
      <sheetName val="_Recovered_SheetName_4991_"/>
      <sheetName val="_Recovered_SheetName_4992_"/>
      <sheetName val="_Recovered_SheetName_4993_"/>
      <sheetName val="_Recovered_SheetName_4994_"/>
      <sheetName val="_Recovered_SheetName_4995_"/>
      <sheetName val="_Recovered_SheetName_4996_"/>
      <sheetName val="_Recovered_SheetName_4997_"/>
      <sheetName val="_Recovered_SheetName_4998_"/>
      <sheetName val="_Recovered_SheetName_4999_"/>
      <sheetName val="_Recovered_SheetName_5000_"/>
      <sheetName val="_Recovered_SheetName_5001_"/>
      <sheetName val="_Recovered_SheetName_5002_"/>
      <sheetName val="_Recovered_SheetName_5003_"/>
      <sheetName val="_Recovered_SheetName_5004_"/>
      <sheetName val="_Recovered_SheetName_5005_"/>
      <sheetName val="_Recovered_SheetName_5006_"/>
      <sheetName val="_Recovered_SheetName_5007_"/>
      <sheetName val="_Recovered_SheetName_5008_"/>
      <sheetName val="_Recovered_SheetName_5009_"/>
      <sheetName val="_Recovered_SheetName_5010_"/>
      <sheetName val="_Recovered_SheetName_5011_"/>
      <sheetName val="_Recovered_SheetName_5012_"/>
      <sheetName val="_Recovered_SheetName_5013_"/>
      <sheetName val="_Recovered_SheetName_5014_"/>
      <sheetName val="_Recovered_SheetName_5015_"/>
      <sheetName val="_Recovered_SheetName_5016_"/>
      <sheetName val="_Recovered_SheetName_5017_"/>
      <sheetName val="_Recovered_SheetName_5018_"/>
      <sheetName val="_Recovered_SheetName_5019_"/>
      <sheetName val="_Recovered_SheetName_5020_"/>
      <sheetName val="_Recovered_SheetName_5021_"/>
      <sheetName val="_Recovered_SheetName_5022_"/>
      <sheetName val="_Recovered_SheetName_5023_"/>
      <sheetName val="_Recovered_SheetName_5024_"/>
      <sheetName val="_Recovered_SheetName_5025_"/>
      <sheetName val="_Recovered_SheetName_5026_"/>
      <sheetName val="_Recovered_SheetName_5027_"/>
      <sheetName val="_Recovered_SheetName_5028_"/>
      <sheetName val="_Recovered_SheetName_5029_"/>
      <sheetName val="_Recovered_SheetName_5030_"/>
      <sheetName val="_Recovered_SheetName_5031_"/>
      <sheetName val="_Recovered_SheetName_5032_"/>
      <sheetName val="_Recovered_SheetName_5033_"/>
      <sheetName val="_Recovered_SheetName_5034_"/>
      <sheetName val="_Recovered_SheetName_5035_"/>
      <sheetName val="_Recovered_SheetName_5036_"/>
      <sheetName val="_Recovered_SheetName_5037_"/>
      <sheetName val="_Recovered_SheetName_5038_"/>
      <sheetName val="_Recovered_SheetName_5039_"/>
      <sheetName val="_Recovered_SheetName_5040_"/>
      <sheetName val="_Recovered_SheetName_5041_"/>
      <sheetName val="_Recovered_SheetName_5042_"/>
      <sheetName val="_Recovered_SheetName_5043_"/>
      <sheetName val="_Recovered_SheetName_5044_"/>
      <sheetName val="_Recovered_SheetName_5045_"/>
      <sheetName val="_Recovered_SheetName_5046_"/>
      <sheetName val="_Recovered_SheetName_5047_"/>
      <sheetName val="_Recovered_SheetName_5048_"/>
      <sheetName val="_Recovered_SheetName_5049_"/>
      <sheetName val="_Recovered_SheetName_5050_"/>
      <sheetName val="_Recovered_SheetName_5051_"/>
      <sheetName val="_Recovered_SheetName_5052_"/>
      <sheetName val="_Recovered_SheetName_5053_"/>
      <sheetName val="_Recovered_SheetName_5054_"/>
      <sheetName val="_Recovered_SheetName_5055_"/>
      <sheetName val="_Recovered_SheetName_5056_"/>
      <sheetName val="_Recovered_SheetName_5057_"/>
      <sheetName val="_Recovered_SheetName_5058_"/>
      <sheetName val="_Recovered_SheetName_5059_"/>
      <sheetName val="_Recovered_SheetName_5060_"/>
      <sheetName val="_Recovered_SheetName_5061_"/>
      <sheetName val="_Recovered_SheetName_5062_"/>
      <sheetName val="_Recovered_SheetName_5063_"/>
      <sheetName val="_Recovered_SheetName_5064_"/>
      <sheetName val="_Recovered_SheetName_5065_"/>
      <sheetName val="_Recovered_SheetName_5066_"/>
      <sheetName val="_Recovered_SheetName_5067_"/>
      <sheetName val="_Recovered_SheetName_5068_"/>
      <sheetName val="_Recovered_SheetName_5069_"/>
      <sheetName val="_Recovered_SheetName_5070_"/>
      <sheetName val="_Recovered_SheetName_5071_"/>
      <sheetName val="_Recovered_SheetName_5072_"/>
      <sheetName val="_Recovered_SheetName_5073_"/>
      <sheetName val="_Recovered_SheetName_5074_"/>
      <sheetName val="_Recovered_SheetName_5075_"/>
      <sheetName val="_Recovered_SheetName_5076_"/>
      <sheetName val="_Recovered_SheetName_5077_"/>
      <sheetName val="_Recovered_SheetName_5078_"/>
      <sheetName val="_Recovered_SheetName_5079_"/>
      <sheetName val="_Recovered_SheetName_5080_"/>
      <sheetName val="_Recovered_SheetName_5081_"/>
      <sheetName val="_Recovered_SheetName_5082_"/>
      <sheetName val="_Recovered_SheetName_5083_"/>
      <sheetName val="_Recovered_SheetName_5084_"/>
      <sheetName val="_Recovered_SheetName_5085_"/>
      <sheetName val="_Recovered_SheetName_5086_"/>
      <sheetName val="_Recovered_SheetName_5087_"/>
      <sheetName val="_Recovered_SheetName_5088_"/>
      <sheetName val="_Recovered_SheetName_5089_"/>
      <sheetName val="_Recovered_SheetName_5090_"/>
      <sheetName val="_Recovered_SheetName_5091_"/>
      <sheetName val="_Recovered_SheetName_5092_"/>
      <sheetName val="_Recovered_SheetName_5093_"/>
      <sheetName val="_Recovered_SheetName_5094_"/>
      <sheetName val="_Recovered_SheetName_5095_"/>
      <sheetName val="_Recovered_SheetName_5096_"/>
      <sheetName val="_Recovered_SheetName_5097_"/>
      <sheetName val="_Recovered_SheetName_5098_"/>
      <sheetName val="_Recovered_SheetName_5099_"/>
      <sheetName val="_Recovered_SheetName_5100_"/>
      <sheetName val="_Recovered_SheetName_5101_"/>
      <sheetName val="_Recovered_SheetName_5102_"/>
      <sheetName val="_Recovered_SheetName_5103_"/>
      <sheetName val="_Recovered_SheetName_5104_"/>
      <sheetName val="_Recovered_SheetName_5105_"/>
      <sheetName val="_Recovered_SheetName_5106_"/>
      <sheetName val="_Recovered_SheetName_5107_"/>
      <sheetName val="_Recovered_SheetName_5108_"/>
      <sheetName val="_Recovered_SheetName_5109_"/>
      <sheetName val="_Recovered_SheetName_5110_"/>
      <sheetName val="_Recovered_SheetName_5111_"/>
      <sheetName val="_Recovered_SheetName_5112_"/>
      <sheetName val="_Recovered_SheetName_5113_"/>
      <sheetName val="_Recovered_SheetName_5114_"/>
      <sheetName val="_Recovered_SheetName_5115_"/>
      <sheetName val="_Recovered_SheetName_5116_"/>
      <sheetName val="_Recovered_SheetName_5117_"/>
      <sheetName val="_Recovered_SheetName_5118_"/>
      <sheetName val="_Recovered_SheetName_5119_"/>
      <sheetName val="_Recovered_SheetName_5120_"/>
      <sheetName val="_Recovered_SheetName_5121_"/>
      <sheetName val="_Recovered_SheetName_5122_"/>
      <sheetName val="_Recovered_SheetName_5123_"/>
      <sheetName val="_Recovered_SheetName_5124_"/>
      <sheetName val="_Recovered_SheetName_5125_"/>
      <sheetName val="_Recovered_SheetName_5126_"/>
      <sheetName val="_Recovered_SheetName_5127_"/>
      <sheetName val="_Recovered_SheetName_5128_"/>
      <sheetName val="_Recovered_SheetName_5129_"/>
      <sheetName val="_Recovered_SheetName_5130_"/>
      <sheetName val="_Recovered_SheetName_5131_"/>
      <sheetName val="_Recovered_SheetName_5132_"/>
      <sheetName val="_Recovered_SheetName_5133_"/>
      <sheetName val="_Recovered_SheetName_5134_"/>
      <sheetName val="_Recovered_SheetName_5135_"/>
      <sheetName val="_Recovered_SheetName_5136_"/>
      <sheetName val="_Recovered_SheetName_5137_"/>
      <sheetName val="_Recovered_SheetName_5138_"/>
      <sheetName val="_Recovered_SheetName_5139_"/>
      <sheetName val="_Recovered_SheetName_5140_"/>
      <sheetName val="_Recovered_SheetName_5141_"/>
      <sheetName val="_Recovered_SheetName_5142_"/>
      <sheetName val="_Recovered_SheetName_5143_"/>
      <sheetName val="_Recovered_SheetName_5144_"/>
      <sheetName val="_Recovered_SheetName_5145_"/>
      <sheetName val="_Recovered_SheetName_5146_"/>
      <sheetName val="_Recovered_SheetName_5147_"/>
      <sheetName val="_Recovered_SheetName_5148_"/>
      <sheetName val="_Recovered_SheetName_5149_"/>
      <sheetName val="_Recovered_SheetName_5150_"/>
      <sheetName val="_Recovered_SheetName_5151_"/>
      <sheetName val="_Recovered_SheetName_5152_"/>
      <sheetName val="_Recovered_SheetName_5153_"/>
      <sheetName val="_Recovered_SheetName_5154_"/>
      <sheetName val="_Recovered_SheetName_5155_"/>
      <sheetName val="_Recovered_SheetName_5156_"/>
      <sheetName val="_Recovered_SheetName_5157_"/>
      <sheetName val="_Recovered_SheetName_5158_"/>
      <sheetName val="_Recovered_SheetName_5159_"/>
      <sheetName val="_Recovered_SheetName_5160_"/>
      <sheetName val="_Recovered_SheetName_5161_"/>
      <sheetName val="_Recovered_SheetName_5162_"/>
      <sheetName val="_Recovered_SheetName_5163_"/>
      <sheetName val="_Recovered_SheetName_5164_"/>
      <sheetName val="_Recovered_SheetName_5165_"/>
      <sheetName val="_Recovered_SheetName_5166_"/>
      <sheetName val="_Recovered_SheetName_5167_"/>
      <sheetName val="_Recovered_SheetName_5168_"/>
      <sheetName val="_Recovered_SheetName_5169_"/>
      <sheetName val="_Recovered_SheetName_5170_"/>
      <sheetName val="_Recovered_SheetName_5171_"/>
      <sheetName val="_Recovered_SheetName_5172_"/>
      <sheetName val="_Recovered_SheetName_5173_"/>
      <sheetName val="_Recovered_SheetName_5174_"/>
      <sheetName val="_Recovered_SheetName_5175_"/>
      <sheetName val="_Recovered_SheetName_5176_"/>
      <sheetName val="_Recovered_SheetName_5177_"/>
      <sheetName val="_Recovered_SheetName_5178_"/>
      <sheetName val="_Recovered_SheetName_5179_"/>
      <sheetName val="_Recovered_SheetName_5180_"/>
      <sheetName val="_Recovered_SheetName_5181_"/>
      <sheetName val="_Recovered_SheetName_5182_"/>
      <sheetName val="_Recovered_SheetName_5183_"/>
      <sheetName val="_Recovered_SheetName_5184_"/>
      <sheetName val="_Recovered_SheetName_5185_"/>
      <sheetName val="_Recovered_SheetName_5186_"/>
      <sheetName val="_Recovered_SheetName_5187_"/>
      <sheetName val="_Recovered_SheetName_5188_"/>
      <sheetName val="_Recovered_SheetName_5189_"/>
      <sheetName val="_Recovered_SheetName_5190_"/>
      <sheetName val="_Recovered_SheetName_5191_"/>
      <sheetName val="_Recovered_SheetName_5192_"/>
      <sheetName val="_Recovered_SheetName_5193_"/>
      <sheetName val="_Recovered_SheetName_5194_"/>
      <sheetName val="_Recovered_SheetName_5195_"/>
      <sheetName val="_Recovered_SheetName_5196_"/>
      <sheetName val="_Recovered_SheetName_5197_"/>
      <sheetName val="_Recovered_SheetName_5198_"/>
      <sheetName val="_Recovered_SheetName_5199_"/>
      <sheetName val="_Recovered_SheetName_5200_"/>
      <sheetName val="_Recovered_SheetName_5201_"/>
      <sheetName val="_Recovered_SheetName_5202_"/>
      <sheetName val="_Recovered_SheetName_5203_"/>
      <sheetName val="_Recovered_SheetName_5204_"/>
      <sheetName val="_Recovered_SheetName_5205_"/>
      <sheetName val="_Recovered_SheetName_5206_"/>
      <sheetName val="_Recovered_SheetName_5207_"/>
      <sheetName val="_Recovered_SheetName_5208_"/>
      <sheetName val="_Recovered_SheetName_5209_"/>
      <sheetName val="_Recovered_SheetName_5210_"/>
      <sheetName val="_Recovered_SheetName_5211_"/>
      <sheetName val="_Recovered_SheetName_5212_"/>
      <sheetName val="_Recovered_SheetName_5213_"/>
      <sheetName val="_Recovered_SheetName_5214_"/>
      <sheetName val="_Recovered_SheetName_5215_"/>
      <sheetName val="_Recovered_SheetName_5216_"/>
      <sheetName val="_Recovered_SheetName_5217_"/>
      <sheetName val="_Recovered_SheetName_5218_"/>
      <sheetName val="_Recovered_SheetName_5219_"/>
      <sheetName val="_Recovered_SheetName_5220_"/>
      <sheetName val="_Recovered_SheetName_5221_"/>
      <sheetName val="_Recovered_SheetName_5222_"/>
      <sheetName val="_Recovered_SheetName_5223_"/>
      <sheetName val="_Recovered_SheetName_5224_"/>
      <sheetName val="_Recovered_SheetName_5225_"/>
      <sheetName val="_Recovered_SheetName_5226_"/>
      <sheetName val="_Recovered_SheetName_5227_"/>
      <sheetName val="_Recovered_SheetName_5228_"/>
      <sheetName val="_Recovered_SheetName_5229_"/>
      <sheetName val="_Recovered_SheetName_5230_"/>
      <sheetName val="_Recovered_SheetName_5231_"/>
      <sheetName val="_Recovered_SheetName_5232_"/>
      <sheetName val="_Recovered_SheetName_5233_"/>
      <sheetName val="_Recovered_SheetName_5234_"/>
      <sheetName val="_Recovered_SheetName_5235_"/>
      <sheetName val="_Recovered_SheetName_5236_"/>
      <sheetName val="_Recovered_SheetName_5237_"/>
      <sheetName val="_Recovered_SheetName_5238_"/>
      <sheetName val="_Recovered_SheetName_5239_"/>
      <sheetName val="_Recovered_SheetName_5240_"/>
      <sheetName val="_Recovered_SheetName_5241_"/>
      <sheetName val="_Recovered_SheetName_5242_"/>
      <sheetName val="_Recovered_SheetName_5243_"/>
      <sheetName val="_Recovered_SheetName_5244_"/>
      <sheetName val="_Recovered_SheetName_5245_"/>
      <sheetName val="_Recovered_SheetName_5246_"/>
      <sheetName val="_Recovered_SheetName_5247_"/>
      <sheetName val="_Recovered_SheetName_5248_"/>
      <sheetName val="_Recovered_SheetName_5249_"/>
      <sheetName val="_Recovered_SheetName_5250_"/>
      <sheetName val="_Recovered_SheetName_5251_"/>
      <sheetName val="_Recovered_SheetName_5252_"/>
      <sheetName val="_Recovered_SheetName_5253_"/>
      <sheetName val="_Recovered_SheetName_5254_"/>
      <sheetName val="_Recovered_SheetName_5255_"/>
      <sheetName val="_Recovered_SheetName_5256_"/>
      <sheetName val="_Recovered_SheetName_5257_"/>
      <sheetName val="_Recovered_SheetName_5258_"/>
      <sheetName val="_Recovered_SheetName_5259_"/>
      <sheetName val="_Recovered_SheetName_5260_"/>
      <sheetName val="_Recovered_SheetName_5261_"/>
      <sheetName val="_Recovered_SheetName_5262_"/>
      <sheetName val="_Recovered_SheetName_5263_"/>
      <sheetName val="_Recovered_SheetName_5264_"/>
      <sheetName val="_Recovered_SheetName_5265_"/>
      <sheetName val="_Recovered_SheetName_5266_"/>
      <sheetName val="_Recovered_SheetName_5267_"/>
      <sheetName val="_Recovered_SheetName_5268_"/>
      <sheetName val="_Recovered_SheetName_5269_"/>
      <sheetName val="_Recovered_SheetName_5270_"/>
      <sheetName val="_Recovered_SheetName_5271_"/>
      <sheetName val="_Recovered_SheetName_5272_"/>
      <sheetName val="_Recovered_SheetName_5273_"/>
      <sheetName val="_Recovered_SheetName_5274_"/>
      <sheetName val="_Recovered_SheetName_5275_"/>
      <sheetName val="_Recovered_SheetName_5276_"/>
      <sheetName val="_Recovered_SheetName_5277_"/>
      <sheetName val="_Recovered_SheetName_5278_"/>
      <sheetName val="_Recovered_SheetName_5279_"/>
      <sheetName val="_Recovered_SheetName_5280_"/>
      <sheetName val="_Recovered_SheetName_5281_"/>
      <sheetName val="_Recovered_SheetName_5282_"/>
      <sheetName val="_Recovered_SheetName_5283_"/>
      <sheetName val="_Recovered_SheetName_5284_"/>
      <sheetName val="_Recovered_SheetName_5285_"/>
      <sheetName val="_Recovered_SheetName_5286_"/>
      <sheetName val="_Recovered_SheetName_5287_"/>
      <sheetName val="_Recovered_SheetName_5288_"/>
      <sheetName val="_Recovered_SheetName_5289_"/>
      <sheetName val="_Recovered_SheetName_5290_"/>
      <sheetName val="_Recovered_SheetName_5291_"/>
      <sheetName val="_Recovered_SheetName_5292_"/>
      <sheetName val="_Recovered_SheetName_5293_"/>
      <sheetName val="_Recovered_SheetName_5294_"/>
      <sheetName val="_Recovered_SheetName_5295_"/>
      <sheetName val="_Recovered_SheetName_5296_"/>
      <sheetName val="_Recovered_SheetName_5297_"/>
      <sheetName val="_Recovered_SheetName_5298_"/>
      <sheetName val="_Recovered_SheetName_5299_"/>
      <sheetName val="_Recovered_SheetName_5300_"/>
      <sheetName val="_Recovered_SheetName_5301_"/>
      <sheetName val="_Recovered_SheetName_5302_"/>
      <sheetName val="_Recovered_SheetName_5303_"/>
      <sheetName val="_Recovered_SheetName_5304_"/>
      <sheetName val="_Recovered_SheetName_5305_"/>
      <sheetName val="_Recovered_SheetName_5306_"/>
      <sheetName val="_Recovered_SheetName_5307_"/>
      <sheetName val="_Recovered_SheetName_5308_"/>
      <sheetName val="_Recovered_SheetName_5309_"/>
      <sheetName val="_Recovered_SheetName_5310_"/>
      <sheetName val="_Recovered_SheetName_5311_"/>
      <sheetName val="_Recovered_SheetName_5312_"/>
      <sheetName val="_Recovered_SheetName_5313_"/>
      <sheetName val="_Recovered_SheetName_5314_"/>
      <sheetName val="_Recovered_SheetName_5315_"/>
      <sheetName val="_Recovered_SheetName_5316_"/>
      <sheetName val="_Recovered_SheetName_5317_"/>
      <sheetName val="_Recovered_SheetName_5318_"/>
      <sheetName val="_Recovered_SheetName_5319_"/>
      <sheetName val="_Recovered_SheetName_5320_"/>
      <sheetName val="_Recovered_SheetName_5321_"/>
      <sheetName val="_Recovered_SheetName_5322_"/>
      <sheetName val="_Recovered_SheetName_5323_"/>
      <sheetName val="_Recovered_SheetName_5324_"/>
      <sheetName val="_Recovered_SheetName_5325_"/>
      <sheetName val="_Recovered_SheetName_5326_"/>
      <sheetName val="_Recovered_SheetName_5327_"/>
      <sheetName val="_Recovered_SheetName_5328_"/>
      <sheetName val="_Recovered_SheetName_5329_"/>
      <sheetName val="_Recovered_SheetName_5330_"/>
      <sheetName val="_Recovered_SheetName_5331_"/>
      <sheetName val="_Recovered_SheetName_5332_"/>
      <sheetName val="_Recovered_SheetName_5333_"/>
      <sheetName val="_Recovered_SheetName_5334_"/>
      <sheetName val="_Recovered_SheetName_5335_"/>
      <sheetName val="_Recovered_SheetName_5336_"/>
      <sheetName val="_Recovered_SheetName_5337_"/>
      <sheetName val="_Recovered_SheetName_5338_"/>
      <sheetName val="_Recovered_SheetName_5339_"/>
      <sheetName val="_Recovered_SheetName_5340_"/>
      <sheetName val="_Recovered_SheetName_5341_"/>
      <sheetName val="_Recovered_SheetName_5342_"/>
      <sheetName val="Schd 8 Input"/>
      <sheetName val="Emp &amp; Trng"/>
      <sheetName val="SANJAY_JENE120"/>
      <sheetName val="sujay_fagchi20"/>
      <sheetName val="RCC-Rates"/>
      <sheetName val="Rate analysis- BOQ 1 "/>
      <sheetName val="p_m"/>
      <sheetName val="dummy2"/>
      <sheetName val="SCHEDULE"/>
      <sheetName val="beam-reinft-machine rm"/>
      <sheetName val="TB"/>
      <sheetName val="입찰내역 발주처 양식"/>
      <sheetName val="detail'02"/>
      <sheetName val="CASHFLOWS"/>
      <sheetName val="MFG"/>
      <sheetName val="Contract Status"/>
      <sheetName val="Budget"/>
      <sheetName val="Door"/>
      <sheetName val="_Spt-BH.xls__Spt-BH.xls_B@__x00"/>
      <sheetName val="_Spt-BH.xls__Spt-BH.xls_B@___x0"/>
      <sheetName val="_Spt-BH.xls_B@__x005f_x0000__x0"/>
      <sheetName val="_Spt-BH.xls_B@__x0000__x0004_@_"/>
      <sheetName val="_Spt-BH.xls_B@___x0004_@_____$_"/>
      <sheetName val="_Spt-BH.xls_B@_@__$"/>
      <sheetName val="_Spt-BH.xls_B@__@_____$__"/>
      <sheetName val="_Spt-BH.xls_B@___x0004_@___$_"/>
      <sheetName val="_Spt-BH.xls_B@__@___$_"/>
      <sheetName val="_Spt-BH.xls__Spt-BH.xls_B@_@__$"/>
      <sheetName val="Sales"/>
      <sheetName val="Internet"/>
      <sheetName val="SC Cost FEB 03"/>
      <sheetName val="MG"/>
      <sheetName val="Schedule(4)"/>
      <sheetName val="B@[_x0000__x0004_@_x0000__x0000"/>
      <sheetName val="B@[_x005f_x0000__x005f_x0004_@_"/>
      <sheetName val="PPA Summary"/>
      <sheetName val="Bill No 2 to 8 (Rev)"/>
      <sheetName val="20th Office"/>
      <sheetName val="[Spt-BH.xls][Spt-BH.xls]B___238"/>
      <sheetName val="[Spt-BH.xls][Spt-BH.xls]_Spt_56"/>
      <sheetName val="[Spt-BH.xls][Spt-BH.xls]B___244"/>
      <sheetName val="[Spt-BH.xls][Spt-BH.xls]B___245"/>
      <sheetName val="[Spt-BH.xls][Spt-BH.xls]B___246"/>
      <sheetName val="[Spt-BH.xls][Spt-BH.xls]_Spt_59"/>
      <sheetName val="[Spt-BH.xls][Spt-BH.xls]B___247"/>
      <sheetName val="[Spt-BH.xls][Spt-BH.xls]B___248"/>
      <sheetName val="[Spt-BH.xls][Spt-BH.xls]_Spt_58"/>
      <sheetName val="[Spt-BH.xls][Spt-BH.xls]B___239"/>
      <sheetName val="[Spt-BH.xls][Spt-BH.xls]B___240"/>
      <sheetName val="[Spt-BH.xls][Spt-BH.xls]B___241"/>
      <sheetName val="[Spt-BH.xls][Spt-BH.xls]B___242"/>
      <sheetName val="[Spt-BH.xls][Spt-BH.xls]B___243"/>
      <sheetName val="[Spt-BH.xls][Spt-BH.xls]_Spt_57"/>
      <sheetName val="[Spt-BH.xls][Spt-BH.xls]_Spt_61"/>
      <sheetName val="[Spt-BH.xls][Spt-BH.xls]_Spt_60"/>
      <sheetName val="[Spt-BH.xls][Spt-BH.xls]B___249"/>
      <sheetName val="[Spt-BH.xls][Spt-BH.xls]B___250"/>
      <sheetName val="[Spt-BH.xls][Spt-BH.xls]_Spt_64"/>
      <sheetName val="[Spt-BH.xls][Spt-BH.xls]B___251"/>
      <sheetName val="[Spt-BH.xls][Spt-BH.xls]B___252"/>
      <sheetName val="[Spt-BH.xls][Spt-BH.xls]B___253"/>
      <sheetName val="[Spt-BH.xls][Spt-BH.xls]_Spt_63"/>
      <sheetName val="[Spt-BH.xls][Spt-BH.xls]B___254"/>
      <sheetName val="[Spt-BH.xls][Spt-BH.xls]B___261"/>
      <sheetName val="[Spt-BH.xls][Spt-BH.xls]B___262"/>
      <sheetName val="[Spt-BH.xls][Spt-BH.xls]_Spt_66"/>
      <sheetName val="[Spt-BH.xls][Spt-BH.xls]B___263"/>
      <sheetName val="[Spt-BH.xls][Spt-BH.xls]B___264"/>
      <sheetName val="[Spt-BH.xls][Spt-BH.xls]B___265"/>
      <sheetName val="[Spt-BH.xls][Spt-BH.xls]B___255"/>
      <sheetName val="[Spt-BH.xls][Spt-BH.xls]B___256"/>
      <sheetName val="[Spt-BH.xls][Spt-BH.xls]_Spt_65"/>
      <sheetName val="[Spt-BH.xls][Spt-BH.xls]B___257"/>
      <sheetName val="[Spt-BH.xls][Spt-BH.xls]B___258"/>
      <sheetName val="[Spt-BH.xls][Spt-BH.xls]B___259"/>
      <sheetName val="[Spt-BH.xls][Spt-BH.xls]B___260"/>
      <sheetName val="[Spt-BH.xls][Spt-BH.xls]B___266"/>
      <sheetName val="[Spt-BH.xls][Spt-BH.xls]_Spt_68"/>
      <sheetName val="[Spt-BH.xls][Spt-BH.xls]B___273"/>
      <sheetName val="[Spt-BH.xls][Spt-BH.xls]B___274"/>
      <sheetName val="[Spt-BH.xls][Spt-BH.xls]_Spt_69"/>
      <sheetName val="[Spt-BH.xls][Spt-BH.xls]B___275"/>
      <sheetName val="[Spt-BH.xls][Spt-BH.xls]B___276"/>
      <sheetName val="[Spt-BH.xls][Spt-BH.xls]B___277"/>
      <sheetName val="[Spt-BH.xls][Spt-BH.xls]B___278"/>
      <sheetName val="[Spt-BH.xls][Spt-BH.xls]B___267"/>
      <sheetName val="[Spt-BH.xls][Spt-BH.xls]B___268"/>
      <sheetName val="[Spt-BH.xls][Spt-BH.xls]B___269"/>
      <sheetName val="[Spt-BH.xls][Spt-BH.xls]B___270"/>
      <sheetName val="[Spt-BH.xls][Spt-BH.xls]B___271"/>
      <sheetName val="[Spt-BH.xls][Spt-BH.xls]B___272"/>
      <sheetName val="[Spt-BH.xls][Spt-BH.xls]B___284"/>
      <sheetName val="[Spt-BH.xls][Spt-BH.xls]B___285"/>
      <sheetName val="[Spt-BH.xls][Spt-BH.xls]B___286"/>
      <sheetName val="[Spt-BH.xls][Spt-BH.xls]B___287"/>
      <sheetName val="[Spt-BH.xls][Spt-BH.xls]B___288"/>
      <sheetName val="[Spt-BH.xls]B____x005f_x0004_______21"/>
      <sheetName val="[Spt-BH.xls]B___x005f_x0000__x005f_x0004_21"/>
      <sheetName val="[Spt-BH.xls][Spt-BH.xls]B___313"/>
      <sheetName val="[Spt-BH.xls][Spt-BH.xls]B___314"/>
      <sheetName val="[Spt-BH.xls][Spt-BH.xls]_Spt_78"/>
      <sheetName val="[Spt-BH.xls][Spt-BH.xls]B___315"/>
      <sheetName val="[Spt-BH.xls][Spt-BH.xls]B___316"/>
      <sheetName val="[Spt-BH.xls][Spt-BH.xls]B___317"/>
      <sheetName val="[Spt-BH.xls][Spt-BH.xls]_Spt_77"/>
      <sheetName val="[Spt-BH.xls][Spt-BH.xls]B___318"/>
      <sheetName val="[Spt-BH.xls][Spt-BH.xls]B___319"/>
      <sheetName val="[Spt-BH.xls][Spt-BH.xls]B___320"/>
      <sheetName val="[Spt-BH.xls][Spt-BH.xls]_Spt_80"/>
      <sheetName val="[Spt-BH.xls][Spt-BH.xls]B___321"/>
      <sheetName val="[Spt-BH.xls][Spt-BH.xls]B___322"/>
      <sheetName val="[Spt-BH.xls][Spt-BH.xls]B___323"/>
      <sheetName val="[Spt-BH.xls][Spt-BH.xls]B___324"/>
      <sheetName val="[Spt-BH.xls][Spt-BH.xls]_Spt_81"/>
      <sheetName val="[Spt-BH.xls][Spt-BH.xls]B___325"/>
      <sheetName val="[Spt-BH.xls][Spt-BH.xls]B___326"/>
      <sheetName val="[Spt-BH.xls][Spt-BH.xls]_Spt_82"/>
      <sheetName val="[Spt-BH.xls][Spt-BH.xls]B___327"/>
      <sheetName val="[Spt-BH.xls][Spt-BH.xls]B___328"/>
      <sheetName val="[Spt-BH.xls][Spt-BH.xls]B___329"/>
      <sheetName val="[Spt-BH.xls][Spt-BH.xls]B___330"/>
      <sheetName val="[Spt-BH.xls][Spt-BH.xls]B___331"/>
      <sheetName val="[Spt-BH.xls][Spt-BH.xls]B___332"/>
      <sheetName val="[Spt-BH.xls][Spt-BH.xls]_Spt_84"/>
      <sheetName val="[Spt-BH.xls][Spt-BH.xls]B___333"/>
      <sheetName val="[Spt-BH.xls][Spt-BH.xls]B___334"/>
      <sheetName val="[Spt-BH.xls][Spt-BH.xls]B___335"/>
      <sheetName val="[Spt-BH.xls]B____x005f_x0004_______23"/>
      <sheetName val="[Spt-BH.xls]B___x005f_x0000__x005f_x0004_23"/>
      <sheetName val="[Spt-BH.xls][Spt-BH.xls]B___336"/>
      <sheetName val="[Spt-BH.xls][Spt-BH.xls]B___349"/>
      <sheetName val="[Spt-BH.xls][Spt-BH.xls]B___350"/>
      <sheetName val="[Spt-BH.xls][Spt-BH.xls]_Spt_85"/>
      <sheetName val="[Spt-BH.xls][Spt-BH.xls]B___351"/>
      <sheetName val="[Spt-BH.xls][Spt-BH.xls]B___352"/>
      <sheetName val="[Spt-BH.xls][Spt-BH.xls]B___353"/>
      <sheetName val="[Spt-BH.xls][Spt-BH.xls]B___354"/>
      <sheetName val="[Spt-BH.xls]B____x005f_x0004_______24"/>
      <sheetName val="[Spt-BH.xls]B___x005f_x0000__x005f_x0004_24"/>
      <sheetName val="[Spt-BH.xls]B____x005f_x0004_______25"/>
      <sheetName val="[Spt-BH.xls]B___x005f_x0000__x005f_x0004_25"/>
      <sheetName val="[Spt-BH.xls][Spt-BH.xls]B___337"/>
      <sheetName val="[Spt-BH.xls][Spt-BH.xls]B___338"/>
      <sheetName val="[Spt-BH.xls][Spt-BH.xls]B___339"/>
      <sheetName val="[Spt-BH.xls][Spt-BH.xls]B___340"/>
      <sheetName val="[Spt-BH.xls][Spt-BH.xls]B___341"/>
      <sheetName val="[Spt-BH.xls][Spt-BH.xls]B___342"/>
      <sheetName val="[Spt-BH.xls][Spt-BH.xls]_Spt_83"/>
      <sheetName val="[Spt-BH.xls][Spt-BH.xls]B___343"/>
      <sheetName val="[Spt-BH.xls][Spt-BH.xls]B___344"/>
      <sheetName val="[Spt-BH.xls][Spt-BH.xls]B___345"/>
      <sheetName val="[Spt-BH.xls][Spt-BH.xls]B___346"/>
      <sheetName val="[Spt-BH.xls][Spt-BH.xls]B___347"/>
      <sheetName val="[Spt-BH.xls][Spt-BH.xls]B___348"/>
      <sheetName val="[Spt-BH.xls]B____x005f_x0004_______30"/>
      <sheetName val="[Spt-BH.xls]B___x005f_x0000__x005f_x0004_30"/>
      <sheetName val="[Spt-BH.xls][Spt-BH.xls]B___412"/>
      <sheetName val="B@__x005f_x005f_x005F"/>
      <sheetName val="B@__x005f_x005F_x00"/>
      <sheetName val="B@___x005f_x005F_x0"/>
      <sheetName val="B@___x005f_x0004_@_"/>
      <sheetName val="cash-flow"/>
      <sheetName val="[Spt-BH.xls][Spt-BH.xls]_Spt_89"/>
      <sheetName val="[Spt-BH.xls][Spt-BH.xls]B___373"/>
      <sheetName val="[Spt-BH.xls][Spt-BH.xls]B___374"/>
      <sheetName val="[Spt-BH.xls][Spt-BH.xls]_Spt_90"/>
      <sheetName val="[Spt-BH.xls][Spt-BH.xls]B___375"/>
      <sheetName val="[Spt-BH.xls][Spt-BH.xls]B___376"/>
      <sheetName val="[Spt-BH.xls][Spt-BH.xls]B___377"/>
      <sheetName val="[Spt-BH.xls][Spt-BH.xls]B___378"/>
      <sheetName val="[Spt-BH.xls][Spt-BH.xls]B___379"/>
      <sheetName val="[Spt-BH.xls][Spt-BH.xls]B___380"/>
      <sheetName val="[Spt-BH.xls][Spt-BH.xls]_Spt_92"/>
      <sheetName val="[Spt-BH.xls][Spt-BH.xls]B___381"/>
      <sheetName val="[Spt-BH.xls][Spt-BH.xls]B___382"/>
      <sheetName val="[Spt-BH.xls][Spt-BH.xls]B___383"/>
      <sheetName val="[Spt-BH.xls]B____x005f_x0004_______29"/>
      <sheetName val="[Spt-BH.xls]B___x005f_x0000__x005f_x0004_29"/>
      <sheetName val="[Spt-BH.xls][Spt-BH.xls]B___384"/>
      <sheetName val="[Spt-BH.xls][Spt-BH.xls]_Spt_86"/>
      <sheetName val="[Spt-BH.xls][Spt-BH.xls]B___355"/>
      <sheetName val="[Spt-BH.xls][Spt-BH.xls]B___356"/>
      <sheetName val="[Spt-BH.xls][Spt-BH.xls]_Spt_87"/>
      <sheetName val="[Spt-BH.xls][Spt-BH.xls]B___357"/>
      <sheetName val="[Spt-BH.xls][Spt-BH.xls]B___358"/>
      <sheetName val="[Spt-BH.xls][Spt-BH.xls]B___359"/>
      <sheetName val="[Spt-BH.xls][Spt-BH.xls]B___360"/>
      <sheetName val="[Spt-BH.xls][Spt-BH.xls]B___361"/>
      <sheetName val="[Spt-BH.xls][Spt-BH.xls]B___362"/>
      <sheetName val="[Spt-BH.xls][Spt-BH.xls]B___363"/>
      <sheetName val="[Spt-BH.xls][Spt-BH.xls]_Spt_88"/>
      <sheetName val="[Spt-BH.xls][Spt-BH.xls]B___364"/>
      <sheetName val="[Spt-BH.xls][Spt-BH.xls]B___365"/>
      <sheetName val="[Spt-BH.xls]B____x005f_x0004_______26"/>
      <sheetName val="[Spt-BH.xls]B___x005f_x0000__x005f_x0004_26"/>
      <sheetName val="[Spt-BH.xls][Spt-BH.xls]B___366"/>
      <sheetName val="[Spt-BH.xls][Spt-BH.xls]B___367"/>
      <sheetName val="[Spt-BH.xls][Spt-BH.xls]B___368"/>
      <sheetName val="[Spt-BH.xls][Spt-BH.xls]B___369"/>
      <sheetName val="[Spt-BH.xls][Spt-BH.xls]B___370"/>
      <sheetName val="[Spt-BH.xls][Spt-BH.xls]B___371"/>
      <sheetName val="[Spt-BH.xls]B____x005f_x0004_______27"/>
      <sheetName val="[Spt-BH.xls]B___x005f_x0000__x005f_x0004_27"/>
      <sheetName val="[Spt-BH.xls][Spt-BH.xls]B___372"/>
      <sheetName val="[Spt-BH.xls]B____x005f_x0004_______28"/>
      <sheetName val="[Spt-BH.xls]B___x005f_x0000__x005f_x0004_28"/>
      <sheetName val="[Spt-BH.xls][Spt-BH.xls]_Spt_91"/>
      <sheetName val="[Spt-BH.xls][Spt-BH.xls]_Spt_93"/>
      <sheetName val="[Spt-BH.xls][Spt-BH.xls]_Spt_94"/>
      <sheetName val="[Spt-BH.xls][Spt-BH.xls]B___385"/>
      <sheetName val="[Spt-BH.xls][Spt-BH.xls]B___386"/>
      <sheetName val="[Spt-BH.xls][Spt-BH.xls]_Spt_95"/>
      <sheetName val="[Spt-BH.xls][Spt-BH.xls]B___387"/>
      <sheetName val="[Spt-BH.xls][Spt-BH.xls]B___388"/>
      <sheetName val="[Spt-BH.xls][Spt-BH.xls]B___389"/>
      <sheetName val="[Spt-BH.xls][Spt-BH.xls]B___390"/>
      <sheetName val="[Spt-BH.xls][Spt-BH.xls]B___396"/>
      <sheetName val="[Spt-BH.xls][Spt-BH.xls]B___397"/>
      <sheetName val="[Spt-BH.xls][Spt-BH.xls]_Spt_98"/>
      <sheetName val="[Spt-BH.xls][Spt-BH.xls]B___398"/>
      <sheetName val="[Spt-BH.xls][Spt-BH.xls]B___399"/>
      <sheetName val="[Spt-BH.xls][Spt-BH.xls]B___400"/>
      <sheetName val="[Spt-BH.xls][Spt-BH.xls]B___391"/>
      <sheetName val="[Spt-BH.xls][Spt-BH.xls]B___392"/>
      <sheetName val="[Spt-BH.xls][Spt-BH.xls]_Spt_97"/>
      <sheetName val="[Spt-BH.xls][Spt-BH.xls]B___393"/>
      <sheetName val="[Spt-BH.xls][Spt-BH.xls]B___394"/>
      <sheetName val="[Spt-BH.xls][Spt-BH.xls]B___395"/>
      <sheetName val="[Spt-BH.xls][Spt-BH.xls]_Spt_96"/>
      <sheetName val="[Spt-BH.xls][Spt-BH.xls]B___413"/>
      <sheetName val="[Spt-BH.xls][Spt-BH.xls]B___414"/>
      <sheetName val="[Spt-BH.xls][Spt-BH.xls]_Sp_102"/>
      <sheetName val="[Spt-BH.xls][Spt-BH.xls]B___415"/>
      <sheetName val="[Spt-BH.xls][Spt-BH.xls]B___416"/>
      <sheetName val="[Spt-BH.xls][Spt-BH.xls]B___417"/>
      <sheetName val="[Spt-BH.xls][Spt-BH.xls]B___419"/>
      <sheetName val="[Spt-BH.xls][Spt-BH.xls]B___420"/>
      <sheetName val="[Spt-BH.xls][Spt-BH.xls]_Sp_103"/>
      <sheetName val="[Spt-BH.xls][Spt-BH.xls]B___421"/>
      <sheetName val="[Spt-BH.xls][Spt-BH.xls]B___422"/>
      <sheetName val="[Spt-BH.xls][Spt-BH.xls]B___423"/>
      <sheetName val="[Spt-BH.xls][Spt-BH.xls]B___418"/>
      <sheetName val="[Spt-BH.xls]B____x005f_x0004_______31"/>
      <sheetName val="[Spt-BH.xls]B___x005f_x0000__x005f_x0004_31"/>
      <sheetName val="[Spt-BH.xls][Spt-BH.xls]B___424"/>
      <sheetName val="[Spt-BH.xls][Spt-BH.xls]B___425"/>
      <sheetName val="[Spt-BH.xls][Spt-BH.xls]B___426"/>
      <sheetName val="[Spt-BH.xls][Spt-BH.xls]_Sp_104"/>
      <sheetName val="[Spt-BH.xls][Spt-BH.xls]B___427"/>
      <sheetName val="[Spt-BH.xls][Spt-BH.xls]B___428"/>
      <sheetName val="[Spt-BH.xls][Spt-BH.xls]B___429"/>
      <sheetName val="[Spt-BH.xls][Spt-BH.xls]B___430"/>
      <sheetName val="[Spt-BH.xls][Spt-BH.xls]B___431"/>
      <sheetName val="[Spt-BH.xls][Spt-BH.xls]B___432"/>
      <sheetName val="[Spt-BH.xls][Spt-BH.xls]_Sp_106"/>
      <sheetName val="[Spt-BH.xls][Spt-BH.xls]B___433"/>
      <sheetName val="[Spt-BH.xls][Spt-BH.xls]B___434"/>
      <sheetName val="[Spt-BH.xls][Spt-BH.xls]_Sp_105"/>
      <sheetName val="[Spt-BH.xls][Spt-BH.xls]_Sp_162"/>
      <sheetName val="[Spt-BH.xls][Spt-BH.xls]B___697"/>
      <sheetName val="[Spt-BH.xls][Spt-BH.xls]B___698"/>
      <sheetName val="[Spt-BH.xls][Spt-BH.xls]_Sp_163"/>
      <sheetName val="[Spt-BH.xls][Spt-BH.xls]B___699"/>
      <sheetName val="[Spt-BH.xls][Spt-BH.xls]B___700"/>
      <sheetName val="[Spt-BH.xls][Spt-BH.xls]B___701"/>
      <sheetName val="[Spt-BH.xls][Spt-BH.xls]B___702"/>
      <sheetName val="[Spt-BH.xls][Spt-BH.xls]B___703"/>
      <sheetName val="[Spt-BH.xls][Spt-BH.xls]B___704"/>
      <sheetName val="[Spt-BH.xls][Spt-BH.xls]_Sp_164"/>
      <sheetName val="[Spt-BH.xls][Spt-BH.xls]B___705"/>
      <sheetName val="[Spt-BH.xls][Spt-BH.xls]B___706"/>
      <sheetName val="[Spt-BH.xls][Spt-BH.xls]B___707"/>
      <sheetName val="[Spt-BH.xls][Spt-BH.xls]_Sp_107"/>
      <sheetName val="[Spt-BH.xls][Spt-BH.xls]B___435"/>
      <sheetName val="[Spt-BH.xls][Spt-BH.xls]B___436"/>
      <sheetName val="[Spt-BH.xls][Spt-BH.xls]B___437"/>
      <sheetName val="[Spt-BH.xls][Spt-BH.xls]B___438"/>
      <sheetName val="[Spt-BH.xls][Spt-BH.xls]_Sp_109"/>
      <sheetName val="[Spt-BH.xls][Spt-BH.xls]B___439"/>
      <sheetName val="[Spt-BH.xls][Spt-BH.xls]B___440"/>
      <sheetName val="[Spt-BH.xls][Spt-BH.xls]B___441"/>
      <sheetName val="[Spt-BH.xls][Spt-BH.xls]B___448"/>
      <sheetName val="[Spt-BH.xls][Spt-BH.xls]B___449"/>
      <sheetName val="[Spt-BH.xls][Spt-BH.xls]B___450"/>
      <sheetName val="[Spt-BH.xls][Spt-BH.xls]_Sp_110"/>
      <sheetName val="[Spt-BH.xls][Spt-BH.xls]B___451"/>
      <sheetName val="[Spt-BH.xls][Spt-BH.xls]B___452"/>
      <sheetName val="[Spt-BH.xls][Spt-BH.xls]B___453"/>
      <sheetName val="[Spt-BH.xls][Spt-BH.xls]_Sp_108"/>
      <sheetName val="[Spt-BH.xls][Spt-BH.xls]B___442"/>
      <sheetName val="[Spt-BH.xls][Spt-BH.xls]B___443"/>
      <sheetName val="[Spt-BH.xls][Spt-BH.xls]B___444"/>
      <sheetName val="[Spt-BH.xls][Spt-BH.xls]B___445"/>
      <sheetName val="[Spt-BH.xls][Spt-BH.xls]B___446"/>
      <sheetName val="[Spt-BH.xls][Spt-BH.xls]B___447"/>
      <sheetName val="[Spt-BH.xls][Spt-BH.xls]_Sp_111"/>
      <sheetName val="[Spt-BH.xls][Spt-BH.xls]B___454"/>
      <sheetName val="[Spt-BH.xls][Spt-BH.xls]B___455"/>
      <sheetName val="[Spt-BH.xls][Spt-BH.xls]_Sp_129"/>
      <sheetName val="[Spt-BH.xls][Spt-BH.xls]B___456"/>
      <sheetName val="[Spt-BH.xls][Spt-BH.xls]B___457"/>
      <sheetName val="[Spt-BH.xls][Spt-BH.xls]B___458"/>
      <sheetName val="[Spt-BH.xls][Spt-BH.xls]B___459"/>
      <sheetName val="[Spt-BH.xls][Spt-BH.xls]B___544"/>
      <sheetName val="[Spt-BH.xls][Spt-BH.xls]B___545"/>
      <sheetName val="[Spt-BH.xls][Spt-BH.xls]B___546"/>
      <sheetName val="[Spt-BH.xls][Spt-BH.xls]B___547"/>
      <sheetName val="[Spt-BH.xls][Spt-BH.xls]B___548"/>
      <sheetName val="[Spt-BH.xls]B____x005f_x0004_______32"/>
      <sheetName val="[Spt-BH.xls]B___x005f_x0000__x005f_x0004_32"/>
      <sheetName val="[Spt-BH.xls][Spt-BH.xls]B___549"/>
      <sheetName val="[Spt-BH.xls][Spt-BH.xls]_Sp_112"/>
      <sheetName val="[Spt-BH.xls][Spt-BH.xls]B___460"/>
      <sheetName val="[Spt-BH.xls][Spt-BH.xls]B___461"/>
      <sheetName val="[Spt-BH.xls][Spt-BH.xls]_Sp_113"/>
      <sheetName val="[Spt-BH.xls][Spt-BH.xls]B___462"/>
      <sheetName val="[Spt-BH.xls][Spt-BH.xls]B___463"/>
      <sheetName val="[Spt-BH.xls][Spt-BH.xls]B___464"/>
      <sheetName val="[Spt-BH.xls][Spt-BH.xls]B___465"/>
      <sheetName val="[Spt-BH.xls][Spt-BH.xls]B___466"/>
      <sheetName val="[Spt-BH.xls][Spt-BH.xls]B___467"/>
      <sheetName val="[Spt-BH.xls][Spt-BH.xls]_Sp_115"/>
      <sheetName val="[Spt-BH.xls][Spt-BH.xls]B___468"/>
      <sheetName val="[Spt-BH.xls][Spt-BH.xls]B___469"/>
      <sheetName val="[Spt-BH.xls][Spt-BH.xls]B___470"/>
      <sheetName val="[Spt-BH.xls][Spt-BH.xls]B___471"/>
      <sheetName val="[Spt-BH.xls][Spt-BH.xls]B___478"/>
      <sheetName val="[Spt-BH.xls][Spt-BH.xls]B___479"/>
      <sheetName val="[Spt-BH.xls][Spt-BH.xls]B___480"/>
      <sheetName val="[Spt-BH.xls][Spt-BH.xls]_Sp_116"/>
      <sheetName val="[Spt-BH.xls][Spt-BH.xls]B___481"/>
      <sheetName val="[Spt-BH.xls][Spt-BH.xls]B___482"/>
      <sheetName val="[Spt-BH.xls]B____x005f_x0004_______33"/>
      <sheetName val="[Spt-BH.xls]B___x005f_x0000__x005f_x0004_33"/>
      <sheetName val="[Spt-BH.xls][Spt-BH.xls]B___483"/>
      <sheetName val="[Spt-BH.xls][Spt-BH.xls]B___484"/>
      <sheetName val="[Spt-BH.xls][Spt-BH.xls]B___485"/>
      <sheetName val="[Spt-BH.xls][Spt-BH.xls]B___486"/>
      <sheetName val="[Spt-BH.xls][Spt-BH.xls]_Sp_119"/>
      <sheetName val="[Spt-BH.xls][Spt-BH.xls]B___487"/>
      <sheetName val="[Spt-BH.xls][Spt-BH.xls]B___488"/>
      <sheetName val="[Spt-BH.xls]B____x005f_x0004_______35"/>
      <sheetName val="[Spt-BH.xls]B___x005f_x0000__x005f_x0004_35"/>
      <sheetName val="[Spt-BH.xls][Spt-BH.xls]B___489"/>
      <sheetName val="[Spt-BH.xls][Spt-BH.xls]_Sp_114"/>
      <sheetName val="[Spt-BH.xls][Spt-BH.xls]B___472"/>
      <sheetName val="[Spt-BH.xls][Spt-BH.xls]B___473"/>
      <sheetName val="[Spt-BH.xls][Spt-BH.xls]B___474"/>
      <sheetName val="[Spt-BH.xls][Spt-BH.xls]B___475"/>
      <sheetName val="[Spt-BH.xls][Spt-BH.xls]B___476"/>
      <sheetName val="[Spt-BH.xls][Spt-BH.xls]B___477"/>
      <sheetName val="[Spt-BH.xls]B____x005f_x0004_______34"/>
      <sheetName val="[Spt-BH.xls]B___x005f_x0000__x005f_x0004_34"/>
      <sheetName val="[Spt-BH.xls][Spt-BH.xls]B___490"/>
      <sheetName val="[Spt-BH.xls][Spt-BH.xls]B___491"/>
      <sheetName val="[Spt-BH.xls][Spt-BH.xls]B___492"/>
      <sheetName val="[Spt-BH.xls][Spt-BH.xls]_Sp_126"/>
      <sheetName val="[Spt-BH.xls][Spt-BH.xls]B___493"/>
      <sheetName val="[Spt-BH.xls][Spt-BH.xls]B___494"/>
      <sheetName val="[Spt-BH.xls]B____x005f_x0004_______36"/>
      <sheetName val="[Spt-BH.xls]B___x005f_x0000__x005f_x0004_36"/>
      <sheetName val="[Spt-BH.xls][Spt-BH.xls]B___495"/>
      <sheetName val="[Spt-BH.xls][Spt-BH.xls]B___526"/>
      <sheetName val="[Spt-BH.xls][Spt-BH.xls]B___527"/>
      <sheetName val="[Spt-BH.xls][Spt-BH.xls]_Sp_128"/>
      <sheetName val="[Spt-BH.xls][Spt-BH.xls]B___528"/>
      <sheetName val="[Spt-BH.xls][Spt-BH.xls]B___529"/>
      <sheetName val="[Spt-BH.xls][Spt-BH.xls]B___530"/>
      <sheetName val="[Spt-BH.xls]B____x005f_x0004_______37"/>
      <sheetName val="[Spt-BH.xls]B___x005f_x0000__x005f_x0004_37"/>
      <sheetName val="[Spt-BH.xls][Spt-BH.xls]B___531"/>
      <sheetName val="[Spt-BH.xls][Spt-BH.xls]_Sp_118"/>
      <sheetName val="[Spt-BH.xls][Spt-BH.xls]_Sp_117"/>
      <sheetName val="[Spt-BH.xls][Spt-BH.xls]_Sp_125"/>
      <sheetName val="[Spt-BH.xls][Spt-BH.xls]B___520"/>
      <sheetName val="[Spt-BH.xls][Spt-BH.xls]B___521"/>
      <sheetName val="[Spt-BH.xls][Spt-BH.xls]B___522"/>
      <sheetName val="[Spt-BH.xls][Spt-BH.xls]B___523"/>
      <sheetName val="[Spt-BH.xls][Spt-BH.xls]B___524"/>
      <sheetName val="[Spt-BH.xls][Spt-BH.xls]B___525"/>
      <sheetName val="_Spt-BH.xls_B@_"/>
      <sheetName val="_Spt-BH.xls_B@___x0004_@_____$__"/>
      <sheetName val="[Spt-BH.xls][Spt-BH.xls]B___496"/>
      <sheetName val="[Spt-BH.xls][Spt-BH.xls]B___497"/>
      <sheetName val="[Spt-BH.xls][Spt-BH.xls]_Sp_120"/>
      <sheetName val="[Spt-BH.xls][Spt-BH.xls]B___498"/>
      <sheetName val="[Spt-BH.xls][Spt-BH.xls]B___499"/>
      <sheetName val="[Spt-BH.xls][Spt-BH.xls]B___500"/>
      <sheetName val="[Spt-BH.xls][Spt-BH.xls]B___501"/>
      <sheetName val="[Spt-BH.xls][Spt-BH.xls]_Sp_122"/>
      <sheetName val="[Spt-BH.xls][Spt-BH.xls]B___508"/>
      <sheetName val="[Spt-BH.xls][Spt-BH.xls]B___509"/>
      <sheetName val="[Spt-BH.xls][Spt-BH.xls]_Sp_123"/>
      <sheetName val="[Spt-BH.xls][Spt-BH.xls]B___510"/>
      <sheetName val="[Spt-BH.xls][Spt-BH.xls]B___511"/>
      <sheetName val="[Spt-BH.xls][Spt-BH.xls]B___512"/>
      <sheetName val="[Spt-BH.xls][Spt-BH.xls]B___513"/>
      <sheetName val="[Spt-BH.xls][Spt-BH.xls]B___514"/>
      <sheetName val="[Spt-BH.xls][Spt-BH.xls]B___515"/>
      <sheetName val="[Spt-BH.xls][Spt-BH.xls]_Sp_124"/>
      <sheetName val="[Spt-BH.xls][Spt-BH.xls]B___516"/>
      <sheetName val="[Spt-BH.xls][Spt-BH.xls]B___517"/>
      <sheetName val="[Spt-BH.xls][Spt-BH.xls]B___518"/>
      <sheetName val="[Spt-BH.xls]B____x005f_x0004_______39"/>
      <sheetName val="[Spt-BH.xls]B___x005f_x0000__x005f_x0004_39"/>
      <sheetName val="[Spt-BH.xls][Spt-BH.xls]B___519"/>
      <sheetName val="[Spt-BH.xls][Spt-BH.xls]_Sp_121"/>
      <sheetName val="[Spt-BH.xls][Spt-BH.xls]B___502"/>
      <sheetName val="[Spt-BH.xls][Spt-BH.xls]B___503"/>
      <sheetName val="[Spt-BH.xls][Spt-BH.xls]B___504"/>
      <sheetName val="[Spt-BH.xls][Spt-BH.xls]B___505"/>
      <sheetName val="[Spt-BH.xls][Spt-BH.xls]B___506"/>
      <sheetName val="[Spt-BH.xls][Spt-BH.xls]B___507"/>
      <sheetName val="[Spt-BH.xls]B____x005f_x0004_______38"/>
      <sheetName val="[Spt-BH.xls]B___x005f_x0000__x005f_x0004_38"/>
      <sheetName val="[Spt-BH.xls][Spt-BH.xls]B___538"/>
      <sheetName val="[Spt-BH.xls][Spt-BH.xls]B___539"/>
      <sheetName val="[Spt-BH.xls][Spt-BH.xls]B___540"/>
      <sheetName val="[Spt-BH.xls][Spt-BH.xls]B___541"/>
      <sheetName val="[Spt-BH.xls][Spt-BH.xls]B___542"/>
      <sheetName val="[Spt-BH.xls][Spt-BH.xls]B___543"/>
      <sheetName val="[Spt-BH.xls][Spt-BH.xls]_Sp_127"/>
      <sheetName val="[Spt-BH.xls][Spt-BH.xls]B___532"/>
      <sheetName val="[Spt-BH.xls][Spt-BH.xls]B___533"/>
      <sheetName val="[Spt-BH.xls][Spt-BH.xls]B___534"/>
      <sheetName val="[Spt-BH.xls][Spt-BH.xls]B___535"/>
      <sheetName val="[Spt-BH.xls][Spt-BH.xls]B___536"/>
      <sheetName val="[Spt-BH.xls][Spt-BH.xls]B___537"/>
      <sheetName val="[Spt-BH.xls]B____x005f_x0004_______40"/>
      <sheetName val="[Spt-BH.xls]B___x005f_x0000__x005f_x0004_40"/>
      <sheetName val="[Spt-BH.xls][Spt-BH.xls]B___662"/>
      <sheetName val="[Spt-BH.xls][Spt-BH.xls]B___663"/>
      <sheetName val="[Spt-BH.xls][Spt-BH.xls]B___667"/>
      <sheetName val="[Spt-BH.xls][Spt-BH.xls]B___668"/>
      <sheetName val="[Spt-BH.xls][Spt-BH.xls]_Sp_157"/>
      <sheetName val="[Spt-BH.xls][Spt-BH.xls]B___669"/>
      <sheetName val="[Spt-BH.xls][Spt-BH.xls]B___670"/>
      <sheetName val="[Spt-BH.xls][Spt-BH.xls]B___671"/>
      <sheetName val="[Spt-BH.xls][Spt-BH.xls]_Sp_156"/>
      <sheetName val="[Spt-BH.xls][Spt-BH.xls]B___664"/>
      <sheetName val="[Spt-BH.xls][Spt-BH.xls]B___665"/>
      <sheetName val="[Spt-BH.xls][Spt-BH.xls]B___666"/>
      <sheetName val="[Spt-BH.xls][Spt-BH.xls]_Sp_144"/>
      <sheetName val="[Spt-BH.xls][Spt-BH.xls]_Sp_131"/>
      <sheetName val="[Spt-BH.xls][Spt-BH.xls]B___556"/>
      <sheetName val="[Spt-BH.xls][Spt-BH.xls]B___557"/>
      <sheetName val="[Spt-BH.xls][Spt-BH.xls]_Sp_133"/>
      <sheetName val="[Spt-BH.xls][Spt-BH.xls]B___558"/>
      <sheetName val="[Spt-BH.xls][Spt-BH.xls]B___559"/>
      <sheetName val="[Spt-BH.xls][Spt-BH.xls]B___560"/>
      <sheetName val="[Spt-BH.xls][Spt-BH.xls]B___561"/>
      <sheetName val="[Spt-BH.xls][Spt-BH.xls]B___568"/>
      <sheetName val="[Spt-BH.xls][Spt-BH.xls]B___569"/>
      <sheetName val="[Spt-BH.xls][Spt-BH.xls]_Sp_134"/>
      <sheetName val="[Spt-BH.xls][Spt-BH.xls]B___570"/>
      <sheetName val="[Spt-BH.xls][Spt-BH.xls]B___571"/>
      <sheetName val="[Spt-BH.xls][Spt-BH.xls]B___572"/>
      <sheetName val="[Spt-BH.xls]B____x005f_x0004_______42"/>
      <sheetName val="[Spt-BH.xls]B___x005f_x0000__x005f_x0004_42"/>
      <sheetName val="[Spt-BH.xls][Spt-BH.xls]B___573"/>
      <sheetName val="[Spt-BH.xls][Spt-BH.xls]_Sp_130"/>
      <sheetName val="[Spt-BH.xls][Spt-BH.xls]B___550"/>
      <sheetName val="[Spt-BH.xls][Spt-BH.xls]B___551"/>
      <sheetName val="[Spt-BH.xls][Spt-BH.xls]B___552"/>
      <sheetName val="[Spt-BH.xls][Spt-BH.xls]B___553"/>
      <sheetName val="[Spt-BH.xls][Spt-BH.xls]B___554"/>
      <sheetName val="[Spt-BH.xls][Spt-BH.xls]B___555"/>
      <sheetName val="[Spt-BH.xls]B____x005f_x0004_______41"/>
      <sheetName val="[Spt-BH.xls]B___x005f_x0000__x005f_x0004_41"/>
      <sheetName val="[Spt-BH.xls][Spt-BH.xls]_Sp_132"/>
      <sheetName val="[Spt-BH.xls][Spt-BH.xls]B___562"/>
      <sheetName val="[Spt-BH.xls][Spt-BH.xls]B___563"/>
      <sheetName val="[Spt-BH.xls][Spt-BH.xls]B___564"/>
      <sheetName val="[Spt-BH.xls][Spt-BH.xls]B___565"/>
      <sheetName val="[Spt-BH.xls][Spt-BH.xls]B___566"/>
      <sheetName val="[Spt-BH.xls][Spt-BH.xls]B___567"/>
      <sheetName val="[Spt-BH.xls][Spt-BH.xls]_Sp_139"/>
      <sheetName val="[Spt-BH.xls][Spt-BH.xls]_Sp_136"/>
      <sheetName val="[Spt-BH.xls][Spt-BH.xls]_Sp_137"/>
      <sheetName val="[Spt-BH.xls][Spt-BH.xls]_Sp_135"/>
      <sheetName val="[Spt-BH.xls][Spt-BH.xls]_Sp_138"/>
      <sheetName val="[Spt-BH.xls][Spt-BH.xls]_Sp_140"/>
      <sheetName val="[Spt-BH.xls][Spt-BH.xls]B___574"/>
      <sheetName val="[Spt-BH.xls][Spt-BH.xls]B___575"/>
      <sheetName val="[Spt-BH.xls][Spt-BH.xls]_Sp_143"/>
      <sheetName val="[Spt-BH.xls][Spt-BH.xls]B___576"/>
      <sheetName val="[Spt-BH.xls][Spt-BH.xls]B___577"/>
      <sheetName val="[Spt-BH.xls][Spt-BH.xls]B___578"/>
      <sheetName val="[Spt-BH.xls][Spt-BH.xls]B___579"/>
      <sheetName val="[Spt-BH.xls][Spt-BH.xls]_Sp_141"/>
      <sheetName val="[Spt-BH.xls][Spt-BH.xls]_Sp_142"/>
      <sheetName val="[Spt-BH.xls][Spt-BH.xls]B___580"/>
      <sheetName val="[Spt-BH.xls][Spt-BH.xls]B___581"/>
      <sheetName val="[Spt-BH.xls][Spt-BH.xls]_Sp_155"/>
      <sheetName val="[Spt-BH.xls][Spt-BH.xls]B___582"/>
      <sheetName val="[Spt-BH.xls][Spt-BH.xls]B___583"/>
      <sheetName val="[Spt-BH.xls][Spt-BH.xls]B___584"/>
      <sheetName val="[Spt-BH.xls][Spt-BH.xls]_Sp_154"/>
      <sheetName val="[Spt-BH.xls][Spt-BH.xls]_Sp_152"/>
      <sheetName val="[Spt-BH.xls][Spt-BH.xls]_Sp_150"/>
      <sheetName val="[Spt-BH.xls][Spt-BH.xls]B___590"/>
      <sheetName val="[Spt-BH.xls][Spt-BH.xls]B___591"/>
      <sheetName val="[Spt-BH.xls][Spt-BH.xls]B___592"/>
      <sheetName val="[Spt-BH.xls][Spt-BH.xls]B___593"/>
      <sheetName val="[Spt-BH.xls][Spt-BH.xls]B___594"/>
      <sheetName val="[Spt-BH.xls][Spt-BH.xls]B___608"/>
      <sheetName val="[Spt-BH.xls][Spt-BH.xls]B___609"/>
      <sheetName val="[Spt-BH.xls][Spt-BH.xls]_Sp_145"/>
      <sheetName val="[Spt-BH.xls][Spt-BH.xls]B___610"/>
      <sheetName val="[Spt-BH.xls][Spt-BH.xls]B___611"/>
      <sheetName val="[Spt-BH.xls][Spt-BH.xls]B___612"/>
      <sheetName val="[Spt-BH.xls][Spt-BH.xls]B___595"/>
      <sheetName val="[Spt-BH.xls]B____x005f_x0004_______43"/>
      <sheetName val="[Spt-BH.xls]B___x005f_x0000__x005f_x0004_43"/>
      <sheetName val="[Spt-BH.xls][Spt-BH.xls]B___613"/>
      <sheetName val="[Spt-BH.xls][Spt-BH.xls]B___585"/>
      <sheetName val="[Spt-BH.xls][Spt-BH.xls]B___586"/>
      <sheetName val="[Spt-BH.xls][Spt-BH.xls]B___587"/>
      <sheetName val="[Spt-BH.xls][Spt-BH.xls]B___588"/>
      <sheetName val="[Spt-BH.xls][Spt-BH.xls]B___589"/>
      <sheetName val="[Spt-BH.xls][Spt-BH.xls]B___596"/>
      <sheetName val="[Spt-BH.xls][Spt-BH.xls]B___597"/>
      <sheetName val="[Spt-BH.xls][Spt-BH.xls]B___598"/>
      <sheetName val="[Spt-BH.xls][Spt-BH.xls]B___599"/>
      <sheetName val="[Spt-BH.xls][Spt-BH.xls]B___600"/>
      <sheetName val="[Spt-BH.xls][Spt-BH.xls]B___601"/>
      <sheetName val="[Spt-BH.xls][Spt-BH.xls]B___602"/>
      <sheetName val="[Spt-BH.xls][Spt-BH.xls]B___603"/>
      <sheetName val="[Spt-BH.xls][Spt-BH.xls]B___604"/>
      <sheetName val="[Spt-BH.xls][Spt-BH.xls]B___605"/>
      <sheetName val="[Spt-BH.xls][Spt-BH.xls]B___606"/>
      <sheetName val="[Spt-BH.xls][Spt-BH.xls]B___607"/>
      <sheetName val="[Spt-BH.xls][Spt-BH.xls]B___626"/>
      <sheetName val="[Spt-BH.xls][Spt-BH.xls]B___627"/>
      <sheetName val="[Spt-BH.xls][Spt-BH.xls]_Sp_147"/>
      <sheetName val="[Spt-BH.xls][Spt-BH.xls]B___628"/>
      <sheetName val="[Spt-BH.xls][Spt-BH.xls]B___629"/>
      <sheetName val="[Spt-BH.xls][Spt-BH.xls]B___630"/>
      <sheetName val="[Spt-BH.xls][Spt-BH.xls]B___631"/>
      <sheetName val="[Spt-BH.xls][Spt-BH.xls]B___614"/>
      <sheetName val="[Spt-BH.xls][Spt-BH.xls]B___615"/>
      <sheetName val="[Spt-BH.xls][Spt-BH.xls]B___616"/>
      <sheetName val="[Spt-BH.xls][Spt-BH.xls]B___617"/>
      <sheetName val="[Spt-BH.xls][Spt-BH.xls]B___618"/>
      <sheetName val="[Spt-BH.xls][Spt-BH.xls]B___619"/>
      <sheetName val="[Spt-BH.xls][Spt-BH.xls]B___638"/>
      <sheetName val="[Spt-BH.xls][Spt-BH.xls]B___639"/>
      <sheetName val="[Spt-BH.xls][Spt-BH.xls]_Sp_148"/>
      <sheetName val="[Spt-BH.xls][Spt-BH.xls]B___640"/>
      <sheetName val="[Spt-BH.xls][Spt-BH.xls]B___641"/>
      <sheetName val="[Spt-BH.xls][Spt-BH.xls]B___642"/>
      <sheetName val="[Spt-BH.xls]B____x005f_x0004_______45"/>
      <sheetName val="[Spt-BH.xls]B___x005f_x0000__x005f_x0004_45"/>
      <sheetName val="[Spt-BH.xls][Spt-BH.xls]B___643"/>
      <sheetName val="[Spt-BH.xls][Spt-BH.xls]B___620"/>
      <sheetName val="[Spt-BH.xls][Spt-BH.xls]B___621"/>
      <sheetName val="[Spt-BH.xls][Spt-BH.xls]B___622"/>
      <sheetName val="[Spt-BH.xls][Spt-BH.xls]B___623"/>
      <sheetName val="[Spt-BH.xls][Spt-BH.xls]B___624"/>
      <sheetName val="[Spt-BH.xls][Spt-BH.xls]B___625"/>
      <sheetName val="[Spt-BH.xls]B____x005f_x0004_______44"/>
      <sheetName val="[Spt-BH.xls]B___x005f_x0000__x005f_x0004_44"/>
      <sheetName val="[Spt-BH.xls][Spt-BH.xls]_Sp_146"/>
      <sheetName val="[Spt-BH.xls][Spt-BH.xls]B___632"/>
      <sheetName val="[Spt-BH.xls][Spt-BH.xls]B___633"/>
      <sheetName val="[Spt-BH.xls][Spt-BH.xls]B___634"/>
      <sheetName val="[Spt-BH.xls][Spt-BH.xls]B___635"/>
      <sheetName val="[Spt-BH.xls][Spt-BH.xls]B___636"/>
      <sheetName val="[Spt-BH.xls][Spt-BH.xls]B___637"/>
      <sheetName val="[Spt-BH.xls]B____x005f_x0004_______46"/>
      <sheetName val="[Spt-BH.xls]B___x005f_x0000__x005f_x0004_46"/>
      <sheetName val="[Spt-BH.xls][Spt-BH.xls]_Sp_149"/>
      <sheetName val="[Spt-BH.xls][Spt-BH.xls]B___644"/>
      <sheetName val="[Spt-BH.xls][Spt-BH.xls]B___645"/>
      <sheetName val="[Spt-BH.xls][Spt-BH.xls]_Sp_151"/>
      <sheetName val="[Spt-BH.xls][Spt-BH.xls]B___646"/>
      <sheetName val="[Spt-BH.xls][Spt-BH.xls]B___647"/>
      <sheetName val="[Spt-BH.xls][Spt-BH.xls]B___648"/>
      <sheetName val="[Spt-BH.xls][Spt-BH.xls]B___649"/>
      <sheetName val="[Spt-BH.xls][Spt-BH.xls]B___650"/>
      <sheetName val="[Spt-BH.xls][Spt-BH.xls]B___651"/>
      <sheetName val="[Spt-BH.xls][Spt-BH.xls]B___652"/>
      <sheetName val="[Spt-BH.xls][Spt-BH.xls]B___653"/>
      <sheetName val="[Spt-BH.xls][Spt-BH.xls]B___654"/>
      <sheetName val="[Spt-BH.xls][Spt-BH.xls]B___655"/>
      <sheetName val="[Spt-BH.xls][Spt-BH.xls]_Sp_153"/>
      <sheetName val="[Spt-BH.xls][Spt-BH.xls]B___656"/>
      <sheetName val="[Spt-BH.xls][Spt-BH.xls]B___657"/>
      <sheetName val="[Spt-BH.xls][Spt-BH.xls]B___658"/>
      <sheetName val="[Spt-BH.xls][Spt-BH.xls]B___659"/>
      <sheetName val="[Spt-BH.xls][Spt-BH.xls]B___660"/>
      <sheetName val="[Spt-BH.xls][Spt-BH.xls]B___661"/>
      <sheetName val="[Spt-BH.xls][Spt-BH.xls]B___672"/>
      <sheetName val="[Spt-BH.xls][Spt-BH.xls]B___673"/>
      <sheetName val="[Spt-BH.xls][Spt-BH.xls]_Sp_158"/>
      <sheetName val="[Spt-BH.xls][Spt-BH.xls]B___674"/>
      <sheetName val="[Spt-BH.xls][Spt-BH.xls]B___675"/>
      <sheetName val="[Spt-BH.xls][Spt-BH.xls]B___676"/>
      <sheetName val="[Spt-BH.xls][Spt-BH.xls]B___677"/>
      <sheetName val="[Spt-BH.xls][Spt-BH.xls]B___678"/>
      <sheetName val="[Spt-BH.xls][Spt-BH.xls]B___679"/>
      <sheetName val="[Spt-BH.xls][Spt-BH.xls]B___680"/>
      <sheetName val="[Spt-BH.xls][Spt-BH.xls]B___681"/>
      <sheetName val="[Spt-BH.xls][Spt-BH.xls]_Sp_161"/>
      <sheetName val="[Spt-BH.xls][Spt-BH.xls]B___692"/>
      <sheetName val="[Spt-BH.xls][Spt-BH.xls]B___693"/>
      <sheetName val="[Spt-BH.xls][Spt-BH.xls]B___694"/>
      <sheetName val="[Spt-BH.xls][Spt-BH.xls]B___695"/>
      <sheetName val="[Spt-BH.xls][Spt-BH.xls]B___696"/>
      <sheetName val="[Spt-BH.xls][Spt-BH.xls]_Sp_159"/>
      <sheetName val="[Spt-BH.xls][Spt-BH.xls]B___682"/>
      <sheetName val="[Spt-BH.xls][Spt-BH.xls]B___683"/>
      <sheetName val="[Spt-BH.xls][Spt-BH.xls]B___684"/>
      <sheetName val="[Spt-BH.xls][Spt-BH.xls]B___685"/>
      <sheetName val="[Spt-BH.xls][Spt-BH.xls]B___686"/>
      <sheetName val="[Spt-BH.xls][Spt-BH.xls]_Sp_160"/>
      <sheetName val="[Spt-BH.xls][Spt-BH.xls]B___687"/>
      <sheetName val="[Spt-BH.xls][Spt-BH.xls]B___688"/>
      <sheetName val="[Spt-BH.xls][Spt-BH.xls]B___689"/>
      <sheetName val="[Spt-BH.xls][Spt-BH.xls]B___690"/>
      <sheetName val="[Spt-BH.xls][Spt-BH.xls]B___691"/>
      <sheetName val="[Spt-BH.xls][Spt-BH.xls]B___708"/>
      <sheetName val="[Spt-BH.xls][Spt-BH.xls]B___709"/>
      <sheetName val="[Spt-BH.xls][Spt-BH.xls]B___710"/>
      <sheetName val="[Spt-BH.xls][Spt-BH.xls]_Sp_165"/>
      <sheetName val="[Spt-BH.xls][Spt-BH.xls]B___711"/>
      <sheetName val="[Spt-BH.xls][Spt-BH.xls]B___712"/>
      <sheetName val="[Spt-BH.xls][Spt-BH.xls]B___723"/>
      <sheetName val="[Spt-BH.xls][Spt-BH.xls]B___724"/>
      <sheetName val="[Spt-BH.xls][Spt-BH.xls]B___725"/>
      <sheetName val="[Spt-BH.xls][Spt-BH.xls]_Sp_168"/>
      <sheetName val="[Spt-BH.xls][Spt-BH.xls]B___726"/>
      <sheetName val="[Spt-BH.xls][Spt-BH.xls]B___727"/>
      <sheetName val="[Spt-BH.xls][Spt-BH.xls]B___718"/>
      <sheetName val="[Spt-BH.xls][Spt-BH.xls]B___719"/>
      <sheetName val="[Spt-BH.xls][Spt-BH.xls]B___720"/>
      <sheetName val="[Spt-BH.xls][Spt-BH.xls]_Sp_167"/>
      <sheetName val="[Spt-BH.xls][Spt-BH.xls]B___721"/>
      <sheetName val="[Spt-BH.xls][Spt-BH.xls]B___722"/>
      <sheetName val="[Spt-BH.xls][Spt-BH.xls]B___713"/>
      <sheetName val="[Spt-BH.xls][Spt-BH.xls]B___714"/>
      <sheetName val="[Spt-BH.xls][Spt-BH.xls]B___715"/>
      <sheetName val="[Spt-BH.xls][Spt-BH.xls]_Sp_166"/>
      <sheetName val="[Spt-BH.xls][Spt-BH.xls]B___716"/>
      <sheetName val="[Spt-BH.xls][Spt-BH.xls]B___717"/>
      <sheetName val="rdamdata"/>
      <sheetName val="C-data"/>
      <sheetName val="maya"/>
      <sheetName val="P-Ins &amp; Bonds"/>
    </sheetNames>
    <sheetDataSet>
      <sheetData sheetId="0">
        <row r="1">
          <cell r="J1">
            <v>1.7453292519943295E-2</v>
          </cell>
        </row>
      </sheetData>
      <sheetData sheetId="1">
        <row r="1">
          <cell r="J1">
            <v>1.7453292519943295E-2</v>
          </cell>
        </row>
      </sheetData>
      <sheetData sheetId="2">
        <row r="1">
          <cell r="J1">
            <v>1.7453292519943295E-2</v>
          </cell>
        </row>
      </sheetData>
      <sheetData sheetId="3" refreshError="1">
        <row r="1">
          <cell r="J1">
            <v>1.7453292519943295E-2</v>
          </cell>
        </row>
        <row r="2">
          <cell r="B2">
            <v>1</v>
          </cell>
          <cell r="C2">
            <v>25</v>
          </cell>
        </row>
        <row r="3">
          <cell r="B3">
            <v>2</v>
          </cell>
          <cell r="C3">
            <v>25</v>
          </cell>
        </row>
        <row r="4">
          <cell r="B4">
            <v>3</v>
          </cell>
          <cell r="C4">
            <v>25</v>
          </cell>
        </row>
        <row r="5">
          <cell r="B5">
            <v>4</v>
          </cell>
          <cell r="C5">
            <v>25</v>
          </cell>
        </row>
        <row r="6">
          <cell r="B6">
            <v>5</v>
          </cell>
          <cell r="C6">
            <v>28</v>
          </cell>
        </row>
        <row r="7">
          <cell r="B7">
            <v>6</v>
          </cell>
          <cell r="C7">
            <v>28.5</v>
          </cell>
        </row>
        <row r="8">
          <cell r="B8">
            <v>7</v>
          </cell>
          <cell r="C8">
            <v>29</v>
          </cell>
        </row>
        <row r="9">
          <cell r="B9">
            <v>8</v>
          </cell>
          <cell r="C9">
            <v>29</v>
          </cell>
        </row>
        <row r="10">
          <cell r="B10">
            <v>9</v>
          </cell>
          <cell r="C10">
            <v>30</v>
          </cell>
        </row>
        <row r="11">
          <cell r="B11">
            <v>10</v>
          </cell>
          <cell r="C11">
            <v>30</v>
          </cell>
        </row>
        <row r="12">
          <cell r="B12">
            <v>11</v>
          </cell>
          <cell r="C12">
            <v>30</v>
          </cell>
        </row>
        <row r="13">
          <cell r="B13">
            <v>12</v>
          </cell>
          <cell r="C13">
            <v>31</v>
          </cell>
        </row>
        <row r="14">
          <cell r="B14">
            <v>13</v>
          </cell>
          <cell r="C14">
            <v>31</v>
          </cell>
        </row>
        <row r="15">
          <cell r="B15">
            <v>14</v>
          </cell>
          <cell r="C15">
            <v>31</v>
          </cell>
        </row>
        <row r="16">
          <cell r="B16">
            <v>15</v>
          </cell>
          <cell r="C16">
            <v>32</v>
          </cell>
        </row>
        <row r="17">
          <cell r="B17">
            <v>16</v>
          </cell>
          <cell r="C17">
            <v>32</v>
          </cell>
        </row>
        <row r="18">
          <cell r="B18">
            <v>17</v>
          </cell>
          <cell r="C18">
            <v>32</v>
          </cell>
        </row>
        <row r="19">
          <cell r="B19">
            <v>18</v>
          </cell>
          <cell r="C19">
            <v>33</v>
          </cell>
        </row>
        <row r="20">
          <cell r="B20">
            <v>19</v>
          </cell>
          <cell r="C20">
            <v>33</v>
          </cell>
        </row>
        <row r="21">
          <cell r="B21">
            <v>20</v>
          </cell>
          <cell r="C21">
            <v>33</v>
          </cell>
        </row>
        <row r="22">
          <cell r="B22">
            <v>21</v>
          </cell>
          <cell r="C22">
            <v>33</v>
          </cell>
        </row>
        <row r="23">
          <cell r="B23">
            <v>22</v>
          </cell>
          <cell r="C23">
            <v>34</v>
          </cell>
        </row>
        <row r="24">
          <cell r="B24">
            <v>23</v>
          </cell>
          <cell r="C24">
            <v>34</v>
          </cell>
        </row>
        <row r="25">
          <cell r="B25">
            <v>24</v>
          </cell>
          <cell r="C25">
            <v>35</v>
          </cell>
        </row>
        <row r="26">
          <cell r="B26">
            <v>25</v>
          </cell>
          <cell r="C26">
            <v>35</v>
          </cell>
        </row>
        <row r="27">
          <cell r="B27">
            <v>26</v>
          </cell>
          <cell r="C27">
            <v>35</v>
          </cell>
        </row>
        <row r="28">
          <cell r="B28">
            <v>27</v>
          </cell>
          <cell r="C28">
            <v>35</v>
          </cell>
        </row>
        <row r="29">
          <cell r="B29">
            <v>28</v>
          </cell>
          <cell r="C29">
            <v>36</v>
          </cell>
        </row>
        <row r="30">
          <cell r="B30">
            <v>29</v>
          </cell>
          <cell r="C30">
            <v>36</v>
          </cell>
        </row>
        <row r="31">
          <cell r="B31">
            <v>30</v>
          </cell>
          <cell r="C31">
            <v>36</v>
          </cell>
        </row>
        <row r="32">
          <cell r="B32">
            <v>31</v>
          </cell>
          <cell r="C32">
            <v>36</v>
          </cell>
        </row>
        <row r="33">
          <cell r="B33">
            <v>32</v>
          </cell>
          <cell r="C33">
            <v>37</v>
          </cell>
        </row>
        <row r="34">
          <cell r="B34">
            <v>33</v>
          </cell>
          <cell r="C34">
            <v>36</v>
          </cell>
        </row>
        <row r="35">
          <cell r="B35">
            <v>34</v>
          </cell>
          <cell r="C35">
            <v>37</v>
          </cell>
        </row>
        <row r="36">
          <cell r="B36">
            <v>35</v>
          </cell>
          <cell r="C36">
            <v>37</v>
          </cell>
        </row>
        <row r="37">
          <cell r="B37">
            <v>36</v>
          </cell>
          <cell r="C37">
            <v>38</v>
          </cell>
        </row>
        <row r="38">
          <cell r="B38">
            <v>37</v>
          </cell>
          <cell r="C38">
            <v>38</v>
          </cell>
        </row>
        <row r="39">
          <cell r="B39">
            <v>38</v>
          </cell>
          <cell r="C39">
            <v>38</v>
          </cell>
        </row>
        <row r="40">
          <cell r="B40">
            <v>39</v>
          </cell>
          <cell r="C40">
            <v>38</v>
          </cell>
        </row>
        <row r="41">
          <cell r="B41">
            <v>40</v>
          </cell>
          <cell r="C41">
            <v>39</v>
          </cell>
        </row>
        <row r="42">
          <cell r="B42">
            <v>41</v>
          </cell>
          <cell r="C42">
            <v>39</v>
          </cell>
        </row>
        <row r="43">
          <cell r="B43">
            <v>42</v>
          </cell>
          <cell r="C43">
            <v>39</v>
          </cell>
        </row>
        <row r="44">
          <cell r="B44">
            <v>43</v>
          </cell>
          <cell r="C44">
            <v>39</v>
          </cell>
        </row>
        <row r="45">
          <cell r="B45">
            <v>44</v>
          </cell>
          <cell r="C45">
            <v>39</v>
          </cell>
        </row>
        <row r="46">
          <cell r="B46">
            <v>45</v>
          </cell>
          <cell r="C46">
            <v>39</v>
          </cell>
        </row>
        <row r="47">
          <cell r="B47">
            <v>46</v>
          </cell>
          <cell r="C47">
            <v>39</v>
          </cell>
        </row>
        <row r="48">
          <cell r="B48">
            <v>47</v>
          </cell>
          <cell r="C48">
            <v>40</v>
          </cell>
        </row>
        <row r="49">
          <cell r="B49">
            <v>48</v>
          </cell>
          <cell r="C49">
            <v>40</v>
          </cell>
        </row>
        <row r="50">
          <cell r="B50">
            <v>49</v>
          </cell>
          <cell r="C50">
            <v>40</v>
          </cell>
        </row>
        <row r="51">
          <cell r="B51">
            <v>50</v>
          </cell>
          <cell r="C51">
            <v>40</v>
          </cell>
        </row>
        <row r="52">
          <cell r="B52">
            <v>51</v>
          </cell>
          <cell r="C52">
            <v>41</v>
          </cell>
        </row>
        <row r="53">
          <cell r="B53">
            <v>52</v>
          </cell>
          <cell r="C53">
            <v>41</v>
          </cell>
        </row>
        <row r="54">
          <cell r="B54">
            <v>53</v>
          </cell>
          <cell r="C54">
            <v>41</v>
          </cell>
        </row>
        <row r="55">
          <cell r="B55">
            <v>54</v>
          </cell>
          <cell r="C55">
            <v>41</v>
          </cell>
        </row>
        <row r="56">
          <cell r="B56">
            <v>55</v>
          </cell>
          <cell r="C56">
            <v>42</v>
          </cell>
        </row>
        <row r="57">
          <cell r="B57">
            <v>56</v>
          </cell>
          <cell r="C57">
            <v>42</v>
          </cell>
        </row>
        <row r="58">
          <cell r="B58">
            <v>57</v>
          </cell>
          <cell r="C58">
            <v>42</v>
          </cell>
        </row>
        <row r="59">
          <cell r="B59">
            <v>58</v>
          </cell>
          <cell r="C59">
            <v>42</v>
          </cell>
        </row>
        <row r="60">
          <cell r="B60">
            <v>59</v>
          </cell>
          <cell r="C60">
            <v>42</v>
          </cell>
        </row>
        <row r="61">
          <cell r="B61">
            <v>60</v>
          </cell>
          <cell r="C61">
            <v>42</v>
          </cell>
        </row>
        <row r="62">
          <cell r="B62">
            <v>61</v>
          </cell>
          <cell r="C62">
            <v>42</v>
          </cell>
        </row>
        <row r="63">
          <cell r="B63">
            <v>62</v>
          </cell>
          <cell r="C63">
            <v>43</v>
          </cell>
        </row>
        <row r="64">
          <cell r="B64">
            <v>63</v>
          </cell>
          <cell r="C64">
            <v>43</v>
          </cell>
        </row>
        <row r="65">
          <cell r="B65">
            <v>64</v>
          </cell>
          <cell r="C65">
            <v>43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
          <cell r="J1">
            <v>1.7453292519943295E-2</v>
          </cell>
        </row>
      </sheetData>
      <sheetData sheetId="15">
        <row r="1">
          <cell r="J1">
            <v>1.7453292519943295E-2</v>
          </cell>
        </row>
      </sheetData>
      <sheetData sheetId="16">
        <row r="1">
          <cell r="J1">
            <v>1.7453292519943295E-2</v>
          </cell>
        </row>
      </sheetData>
      <sheetData sheetId="17">
        <row r="1">
          <cell r="J1">
            <v>1.7453292519943295E-2</v>
          </cell>
        </row>
      </sheetData>
      <sheetData sheetId="18">
        <row r="1">
          <cell r="J1">
            <v>1.7453292519943295E-2</v>
          </cell>
        </row>
      </sheetData>
      <sheetData sheetId="19">
        <row r="1">
          <cell r="J1">
            <v>1.7453292519943295E-2</v>
          </cell>
        </row>
      </sheetData>
      <sheetData sheetId="20">
        <row r="1">
          <cell r="J1">
            <v>1.7453292519943295E-2</v>
          </cell>
        </row>
      </sheetData>
      <sheetData sheetId="21">
        <row r="1">
          <cell r="J1">
            <v>1.7453292519943295E-2</v>
          </cell>
        </row>
      </sheetData>
      <sheetData sheetId="22">
        <row r="1">
          <cell r="J1">
            <v>1.7453292519943295E-2</v>
          </cell>
        </row>
      </sheetData>
      <sheetData sheetId="23">
        <row r="1">
          <cell r="J1">
            <v>1.7453292519943295E-2</v>
          </cell>
        </row>
      </sheetData>
      <sheetData sheetId="24">
        <row r="1">
          <cell r="J1">
            <v>1.7453292519943295E-2</v>
          </cell>
        </row>
      </sheetData>
      <sheetData sheetId="25">
        <row r="1">
          <cell r="J1">
            <v>1.7453292519943295E-2</v>
          </cell>
        </row>
      </sheetData>
      <sheetData sheetId="26">
        <row r="1">
          <cell r="J1">
            <v>1.7453292519943295E-2</v>
          </cell>
        </row>
      </sheetData>
      <sheetData sheetId="27">
        <row r="1">
          <cell r="J1">
            <v>1.7453292519943295E-2</v>
          </cell>
        </row>
      </sheetData>
      <sheetData sheetId="28">
        <row r="1">
          <cell r="J1">
            <v>1.7453292519943295E-2</v>
          </cell>
        </row>
      </sheetData>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1">
          <cell r="J1">
            <v>1.7453292519943295E-2</v>
          </cell>
        </row>
      </sheetData>
      <sheetData sheetId="46"/>
      <sheetData sheetId="47"/>
      <sheetData sheetId="48" refreshError="1"/>
      <sheetData sheetId="49" refreshError="1"/>
      <sheetData sheetId="50" refreshError="1"/>
      <sheetData sheetId="51" refreshError="1"/>
      <sheetData sheetId="52" refreshError="1"/>
      <sheetData sheetId="53">
        <row r="1">
          <cell r="J1">
            <v>1.7453292519943295E-2</v>
          </cell>
        </row>
      </sheetData>
      <sheetData sheetId="54">
        <row r="1">
          <cell r="J1">
            <v>1.7453292519943295E-2</v>
          </cell>
        </row>
      </sheetData>
      <sheetData sheetId="55" refreshError="1"/>
      <sheetData sheetId="56">
        <row r="1">
          <cell r="J1">
            <v>1.7453292519943295E-2</v>
          </cell>
        </row>
      </sheetData>
      <sheetData sheetId="57">
        <row r="1">
          <cell r="J1">
            <v>1.7453292519943295E-2</v>
          </cell>
        </row>
      </sheetData>
      <sheetData sheetId="58">
        <row r="1">
          <cell r="J1">
            <v>1.7453292519943295E-2</v>
          </cell>
        </row>
      </sheetData>
      <sheetData sheetId="59">
        <row r="1">
          <cell r="J1">
            <v>1.7453292519943295E-2</v>
          </cell>
        </row>
      </sheetData>
      <sheetData sheetId="60">
        <row r="1">
          <cell r="J1">
            <v>1.7453292519943295E-2</v>
          </cell>
        </row>
      </sheetData>
      <sheetData sheetId="61">
        <row r="1">
          <cell r="J1">
            <v>1.7453292519943295E-2</v>
          </cell>
        </row>
      </sheetData>
      <sheetData sheetId="62">
        <row r="2">
          <cell r="B2">
            <v>1</v>
          </cell>
        </row>
      </sheetData>
      <sheetData sheetId="63">
        <row r="2">
          <cell r="B2">
            <v>1</v>
          </cell>
        </row>
      </sheetData>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ow r="1">
          <cell r="J1">
            <v>1.7453292519943295E-2</v>
          </cell>
        </row>
      </sheetData>
      <sheetData sheetId="232">
        <row r="1">
          <cell r="J1">
            <v>1.7453292519943295E-2</v>
          </cell>
        </row>
      </sheetData>
      <sheetData sheetId="233">
        <row r="1">
          <cell r="J1">
            <v>1.7453292519943295E-2</v>
          </cell>
        </row>
      </sheetData>
      <sheetData sheetId="234">
        <row r="1">
          <cell r="J1">
            <v>1.7453292519943295E-2</v>
          </cell>
        </row>
      </sheetData>
      <sheetData sheetId="235">
        <row r="1">
          <cell r="J1">
            <v>1.7453292519943295E-2</v>
          </cell>
        </row>
      </sheetData>
      <sheetData sheetId="236">
        <row r="1">
          <cell r="J1">
            <v>1.7453292519943295E-2</v>
          </cell>
        </row>
      </sheetData>
      <sheetData sheetId="237">
        <row r="1">
          <cell r="J1">
            <v>1.7453292519943295E-2</v>
          </cell>
        </row>
      </sheetData>
      <sheetData sheetId="238">
        <row r="1">
          <cell r="J1">
            <v>1.7453292519943295E-2</v>
          </cell>
        </row>
      </sheetData>
      <sheetData sheetId="239">
        <row r="1">
          <cell r="J1">
            <v>1.7453292519943295E-2</v>
          </cell>
        </row>
      </sheetData>
      <sheetData sheetId="240">
        <row r="1">
          <cell r="J1">
            <v>1.7453292519943295E-2</v>
          </cell>
        </row>
      </sheetData>
      <sheetData sheetId="241">
        <row r="1">
          <cell r="J1">
            <v>1.7453292519943295E-2</v>
          </cell>
        </row>
      </sheetData>
      <sheetData sheetId="242">
        <row r="1">
          <cell r="J1">
            <v>1.7453292519943295E-2</v>
          </cell>
        </row>
      </sheetData>
      <sheetData sheetId="243">
        <row r="1">
          <cell r="J1">
            <v>1.7453292519943295E-2</v>
          </cell>
        </row>
      </sheetData>
      <sheetData sheetId="244">
        <row r="1">
          <cell r="J1">
            <v>1.7453292519943295E-2</v>
          </cell>
        </row>
      </sheetData>
      <sheetData sheetId="245">
        <row r="1">
          <cell r="J1">
            <v>1.7453292519943295E-2</v>
          </cell>
        </row>
      </sheetData>
      <sheetData sheetId="246">
        <row r="1">
          <cell r="J1">
            <v>1.7453292519943295E-2</v>
          </cell>
        </row>
      </sheetData>
      <sheetData sheetId="247">
        <row r="1">
          <cell r="J1">
            <v>1.7453292519943295E-2</v>
          </cell>
        </row>
      </sheetData>
      <sheetData sheetId="248">
        <row r="1">
          <cell r="J1">
            <v>1.7453292519943295E-2</v>
          </cell>
        </row>
      </sheetData>
      <sheetData sheetId="249">
        <row r="1">
          <cell r="J1">
            <v>1.7453292519943295E-2</v>
          </cell>
        </row>
      </sheetData>
      <sheetData sheetId="250">
        <row r="1">
          <cell r="J1">
            <v>1.7453292519943295E-2</v>
          </cell>
        </row>
      </sheetData>
      <sheetData sheetId="251">
        <row r="1">
          <cell r="J1">
            <v>1.7453292519943295E-2</v>
          </cell>
        </row>
      </sheetData>
      <sheetData sheetId="252">
        <row r="1">
          <cell r="J1">
            <v>1.7453292519943295E-2</v>
          </cell>
        </row>
      </sheetData>
      <sheetData sheetId="253">
        <row r="1">
          <cell r="J1">
            <v>1.7453292519943295E-2</v>
          </cell>
        </row>
      </sheetData>
      <sheetData sheetId="254">
        <row r="1">
          <cell r="J1">
            <v>1.7453292519943295E-2</v>
          </cell>
        </row>
      </sheetData>
      <sheetData sheetId="255">
        <row r="1">
          <cell r="J1">
            <v>1.7453292519943295E-2</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sheetData sheetId="278">
        <row r="1">
          <cell r="J1">
            <v>1.7453292519943295E-2</v>
          </cell>
        </row>
      </sheetData>
      <sheetData sheetId="279">
        <row r="1">
          <cell r="J1">
            <v>1.7453292519943295E-2</v>
          </cell>
        </row>
      </sheetData>
      <sheetData sheetId="280">
        <row r="1">
          <cell r="J1">
            <v>1.7453292519943295E-2</v>
          </cell>
        </row>
      </sheetData>
      <sheetData sheetId="281">
        <row r="1">
          <cell r="J1">
            <v>1.7453292519943295E-2</v>
          </cell>
        </row>
      </sheetData>
      <sheetData sheetId="282">
        <row r="1">
          <cell r="J1">
            <v>1.7453292519943295E-2</v>
          </cell>
        </row>
      </sheetData>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ow r="1">
          <cell r="J1">
            <v>1.7453292519943295E-2</v>
          </cell>
        </row>
      </sheetData>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ow r="1">
          <cell r="J1">
            <v>1.7453292519943295E-2</v>
          </cell>
        </row>
      </sheetData>
      <sheetData sheetId="335">
        <row r="1">
          <cell r="J1">
            <v>1.7453292519943295E-2</v>
          </cell>
        </row>
      </sheetData>
      <sheetData sheetId="336" refreshError="1"/>
      <sheetData sheetId="337">
        <row r="1">
          <cell r="J1">
            <v>1.7453292519943295E-2</v>
          </cell>
        </row>
      </sheetData>
      <sheetData sheetId="338">
        <row r="1">
          <cell r="J1">
            <v>1.7453292519943295E-2</v>
          </cell>
        </row>
      </sheetData>
      <sheetData sheetId="339">
        <row r="1">
          <cell r="J1">
            <v>1.7453292519943295E-2</v>
          </cell>
        </row>
      </sheetData>
      <sheetData sheetId="340">
        <row r="1">
          <cell r="J1">
            <v>1.7453292519943295E-2</v>
          </cell>
        </row>
      </sheetData>
      <sheetData sheetId="341">
        <row r="1">
          <cell r="J1">
            <v>1.7453292519943295E-2</v>
          </cell>
        </row>
      </sheetData>
      <sheetData sheetId="342">
        <row r="1">
          <cell r="J1">
            <v>1.7453292519943295E-2</v>
          </cell>
        </row>
      </sheetData>
      <sheetData sheetId="343">
        <row r="1">
          <cell r="J1">
            <v>1.7453292519943295E-2</v>
          </cell>
        </row>
      </sheetData>
      <sheetData sheetId="344" refreshError="1"/>
      <sheetData sheetId="345" refreshError="1"/>
      <sheetData sheetId="346">
        <row r="1">
          <cell r="J1">
            <v>1.7453292519943295E-2</v>
          </cell>
        </row>
      </sheetData>
      <sheetData sheetId="347">
        <row r="1">
          <cell r="J1">
            <v>1.7453292519943295E-2</v>
          </cell>
        </row>
      </sheetData>
      <sheetData sheetId="348">
        <row r="1">
          <cell r="J1">
            <v>1.7453292519943295E-2</v>
          </cell>
        </row>
      </sheetData>
      <sheetData sheetId="349">
        <row r="1">
          <cell r="J1">
            <v>1.7453292519943295E-2</v>
          </cell>
        </row>
      </sheetData>
      <sheetData sheetId="350">
        <row r="1">
          <cell r="J1">
            <v>1.7453292519943295E-2</v>
          </cell>
        </row>
      </sheetData>
      <sheetData sheetId="351">
        <row r="1">
          <cell r="J1">
            <v>1.7453292519943295E-2</v>
          </cell>
        </row>
      </sheetData>
      <sheetData sheetId="352">
        <row r="1">
          <cell r="J1">
            <v>1.7453292519943295E-2</v>
          </cell>
        </row>
      </sheetData>
      <sheetData sheetId="353">
        <row r="1">
          <cell r="J1">
            <v>1.7453292519943295E-2</v>
          </cell>
        </row>
      </sheetData>
      <sheetData sheetId="354">
        <row r="1">
          <cell r="J1">
            <v>1.7453292519943295E-2</v>
          </cell>
        </row>
      </sheetData>
      <sheetData sheetId="355">
        <row r="1">
          <cell r="J1">
            <v>1.7453292519943295E-2</v>
          </cell>
        </row>
      </sheetData>
      <sheetData sheetId="356">
        <row r="1">
          <cell r="J1">
            <v>1.7453292519943295E-2</v>
          </cell>
        </row>
      </sheetData>
      <sheetData sheetId="357">
        <row r="1">
          <cell r="J1">
            <v>1.7453292519943295E-2</v>
          </cell>
        </row>
      </sheetData>
      <sheetData sheetId="358">
        <row r="1">
          <cell r="J1">
            <v>1.7453292519943295E-2</v>
          </cell>
        </row>
      </sheetData>
      <sheetData sheetId="359">
        <row r="1">
          <cell r="J1">
            <v>1.7453292519943295E-2</v>
          </cell>
        </row>
      </sheetData>
      <sheetData sheetId="360">
        <row r="1">
          <cell r="J1">
            <v>1.7453292519943295E-2</v>
          </cell>
        </row>
      </sheetData>
      <sheetData sheetId="361">
        <row r="1">
          <cell r="J1">
            <v>1.7453292519943295E-2</v>
          </cell>
        </row>
      </sheetData>
      <sheetData sheetId="362">
        <row r="1">
          <cell r="J1">
            <v>1.7453292519943295E-2</v>
          </cell>
        </row>
      </sheetData>
      <sheetData sheetId="363">
        <row r="1">
          <cell r="J1">
            <v>1.7453292519943295E-2</v>
          </cell>
        </row>
      </sheetData>
      <sheetData sheetId="364">
        <row r="1">
          <cell r="J1">
            <v>1.7453292519943295E-2</v>
          </cell>
        </row>
      </sheetData>
      <sheetData sheetId="365">
        <row r="1">
          <cell r="J1">
            <v>1.7453292519943295E-2</v>
          </cell>
        </row>
      </sheetData>
      <sheetData sheetId="366">
        <row r="1">
          <cell r="J1">
            <v>1.7453292519943295E-2</v>
          </cell>
        </row>
      </sheetData>
      <sheetData sheetId="367">
        <row r="1">
          <cell r="J1">
            <v>1.7453292519943295E-2</v>
          </cell>
        </row>
      </sheetData>
      <sheetData sheetId="368">
        <row r="1">
          <cell r="J1">
            <v>1.7453292519943295E-2</v>
          </cell>
        </row>
      </sheetData>
      <sheetData sheetId="369">
        <row r="1">
          <cell r="J1">
            <v>1.7453292519943295E-2</v>
          </cell>
        </row>
      </sheetData>
      <sheetData sheetId="370">
        <row r="1">
          <cell r="J1">
            <v>1.7453292519943295E-2</v>
          </cell>
        </row>
      </sheetData>
      <sheetData sheetId="371">
        <row r="1">
          <cell r="J1">
            <v>1.7453292519943295E-2</v>
          </cell>
        </row>
      </sheetData>
      <sheetData sheetId="372">
        <row r="1">
          <cell r="J1">
            <v>1.7453292519943295E-2</v>
          </cell>
        </row>
      </sheetData>
      <sheetData sheetId="373">
        <row r="1">
          <cell r="J1">
            <v>1.7453292519943295E-2</v>
          </cell>
        </row>
      </sheetData>
      <sheetData sheetId="374">
        <row r="1">
          <cell r="J1">
            <v>1.7453292519943295E-2</v>
          </cell>
        </row>
      </sheetData>
      <sheetData sheetId="375">
        <row r="1">
          <cell r="J1">
            <v>1.7453292519943295E-2</v>
          </cell>
        </row>
      </sheetData>
      <sheetData sheetId="376">
        <row r="1">
          <cell r="J1">
            <v>1.7453292519943295E-2</v>
          </cell>
        </row>
      </sheetData>
      <sheetData sheetId="377">
        <row r="1">
          <cell r="J1">
            <v>1.7453292519943295E-2</v>
          </cell>
        </row>
      </sheetData>
      <sheetData sheetId="378" refreshError="1"/>
      <sheetData sheetId="379" refreshError="1"/>
      <sheetData sheetId="380" refreshError="1"/>
      <sheetData sheetId="381" refreshError="1"/>
      <sheetData sheetId="382"/>
      <sheetData sheetId="383">
        <row r="1">
          <cell r="J1">
            <v>1.7453292519943295E-2</v>
          </cell>
        </row>
      </sheetData>
      <sheetData sheetId="384">
        <row r="1">
          <cell r="J1">
            <v>1.7453292519943295E-2</v>
          </cell>
        </row>
      </sheetData>
      <sheetData sheetId="385">
        <row r="1">
          <cell r="J1">
            <v>1.7453292519943295E-2</v>
          </cell>
        </row>
      </sheetData>
      <sheetData sheetId="386">
        <row r="1">
          <cell r="J1">
            <v>1.7453292519943295E-2</v>
          </cell>
        </row>
      </sheetData>
      <sheetData sheetId="387">
        <row r="1">
          <cell r="J1">
            <v>1.7453292519943295E-2</v>
          </cell>
        </row>
      </sheetData>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ow r="1">
          <cell r="J1">
            <v>1.7453292519943295E-2</v>
          </cell>
        </row>
      </sheetData>
      <sheetData sheetId="412">
        <row r="1">
          <cell r="J1">
            <v>1.7453292519943295E-2</v>
          </cell>
        </row>
      </sheetData>
      <sheetData sheetId="413" refreshError="1"/>
      <sheetData sheetId="414" refreshError="1"/>
      <sheetData sheetId="415" refreshError="1"/>
      <sheetData sheetId="416" refreshError="1"/>
      <sheetData sheetId="417">
        <row r="1">
          <cell r="J1">
            <v>1.7453292519943295E-2</v>
          </cell>
        </row>
      </sheetData>
      <sheetData sheetId="418">
        <row r="1">
          <cell r="J1">
            <v>1.7453292519943295E-2</v>
          </cell>
        </row>
      </sheetData>
      <sheetData sheetId="419">
        <row r="1">
          <cell r="J1">
            <v>1.7453292519943295E-2</v>
          </cell>
        </row>
      </sheetData>
      <sheetData sheetId="420">
        <row r="1">
          <cell r="J1">
            <v>1.7453292519943295E-2</v>
          </cell>
        </row>
      </sheetData>
      <sheetData sheetId="421">
        <row r="1">
          <cell r="J1">
            <v>1.7453292519943295E-2</v>
          </cell>
        </row>
      </sheetData>
      <sheetData sheetId="422">
        <row r="1">
          <cell r="J1">
            <v>1.7453292519943295E-2</v>
          </cell>
        </row>
      </sheetData>
      <sheetData sheetId="423">
        <row r="1">
          <cell r="J1">
            <v>1.7453292519943295E-2</v>
          </cell>
        </row>
      </sheetData>
      <sheetData sheetId="424">
        <row r="1">
          <cell r="J1">
            <v>1.7453292519943295E-2</v>
          </cell>
        </row>
      </sheetData>
      <sheetData sheetId="425">
        <row r="1">
          <cell r="J1">
            <v>1.7453292519943295E-2</v>
          </cell>
        </row>
      </sheetData>
      <sheetData sheetId="426">
        <row r="1">
          <cell r="J1">
            <v>1.7453292519943295E-2</v>
          </cell>
        </row>
      </sheetData>
      <sheetData sheetId="427">
        <row r="1">
          <cell r="J1">
            <v>1.7453292519943295E-2</v>
          </cell>
        </row>
      </sheetData>
      <sheetData sheetId="428">
        <row r="1">
          <cell r="J1">
            <v>1.7453292519943295E-2</v>
          </cell>
        </row>
      </sheetData>
      <sheetData sheetId="429">
        <row r="1">
          <cell r="J1">
            <v>1.7453292519943295E-2</v>
          </cell>
        </row>
      </sheetData>
      <sheetData sheetId="430">
        <row r="1">
          <cell r="J1">
            <v>1.7453292519943295E-2</v>
          </cell>
        </row>
      </sheetData>
      <sheetData sheetId="431">
        <row r="1">
          <cell r="J1">
            <v>1.7453292519943295E-2</v>
          </cell>
        </row>
      </sheetData>
      <sheetData sheetId="432">
        <row r="1">
          <cell r="J1">
            <v>1.7453292519943295E-2</v>
          </cell>
        </row>
      </sheetData>
      <sheetData sheetId="433">
        <row r="1">
          <cell r="J1">
            <v>1.7453292519943295E-2</v>
          </cell>
        </row>
      </sheetData>
      <sheetData sheetId="434">
        <row r="1">
          <cell r="J1">
            <v>1.7453292519943295E-2</v>
          </cell>
        </row>
      </sheetData>
      <sheetData sheetId="435">
        <row r="1">
          <cell r="J1">
            <v>1.7453292519943295E-2</v>
          </cell>
        </row>
      </sheetData>
      <sheetData sheetId="436">
        <row r="1">
          <cell r="J1">
            <v>1.7453292519943295E-2</v>
          </cell>
        </row>
      </sheetData>
      <sheetData sheetId="437">
        <row r="1">
          <cell r="J1">
            <v>1.7453292519943295E-2</v>
          </cell>
        </row>
      </sheetData>
      <sheetData sheetId="438">
        <row r="1">
          <cell r="J1">
            <v>1.7453292519943295E-2</v>
          </cell>
        </row>
      </sheetData>
      <sheetData sheetId="439">
        <row r="1">
          <cell r="J1">
            <v>1.7453292519943295E-2</v>
          </cell>
        </row>
      </sheetData>
      <sheetData sheetId="440">
        <row r="1">
          <cell r="J1">
            <v>1.7453292519943295E-2</v>
          </cell>
        </row>
      </sheetData>
      <sheetData sheetId="441">
        <row r="1">
          <cell r="J1">
            <v>1.7453292519943295E-2</v>
          </cell>
        </row>
      </sheetData>
      <sheetData sheetId="442">
        <row r="1">
          <cell r="J1">
            <v>1.7453292519943295E-2</v>
          </cell>
        </row>
      </sheetData>
      <sheetData sheetId="443">
        <row r="1">
          <cell r="J1">
            <v>1.7453292519943295E-2</v>
          </cell>
        </row>
      </sheetData>
      <sheetData sheetId="444">
        <row r="1">
          <cell r="J1">
            <v>1.7453292519943295E-2</v>
          </cell>
        </row>
      </sheetData>
      <sheetData sheetId="445">
        <row r="1">
          <cell r="J1">
            <v>1.7453292519943295E-2</v>
          </cell>
        </row>
      </sheetData>
      <sheetData sheetId="446">
        <row r="1">
          <cell r="J1">
            <v>1.7453292519943295E-2</v>
          </cell>
        </row>
      </sheetData>
      <sheetData sheetId="447">
        <row r="1">
          <cell r="J1">
            <v>1.7453292519943295E-2</v>
          </cell>
        </row>
      </sheetData>
      <sheetData sheetId="448">
        <row r="1">
          <cell r="J1">
            <v>1.7453292519943295E-2</v>
          </cell>
        </row>
      </sheetData>
      <sheetData sheetId="449">
        <row r="1">
          <cell r="J1">
            <v>1.7453292519943295E-2</v>
          </cell>
        </row>
      </sheetData>
      <sheetData sheetId="450">
        <row r="1">
          <cell r="J1">
            <v>1.7453292519943295E-2</v>
          </cell>
        </row>
      </sheetData>
      <sheetData sheetId="451">
        <row r="1">
          <cell r="J1">
            <v>1.7453292519943295E-2</v>
          </cell>
        </row>
      </sheetData>
      <sheetData sheetId="452">
        <row r="1">
          <cell r="J1">
            <v>1.7453292519943295E-2</v>
          </cell>
        </row>
      </sheetData>
      <sheetData sheetId="453">
        <row r="1">
          <cell r="J1">
            <v>1.7453292519943295E-2</v>
          </cell>
        </row>
      </sheetData>
      <sheetData sheetId="454">
        <row r="1">
          <cell r="J1">
            <v>1.7453292519943295E-2</v>
          </cell>
        </row>
      </sheetData>
      <sheetData sheetId="455">
        <row r="1">
          <cell r="J1">
            <v>1.7453292519943295E-2</v>
          </cell>
        </row>
      </sheetData>
      <sheetData sheetId="456">
        <row r="1">
          <cell r="J1">
            <v>1.7453292519943295E-2</v>
          </cell>
        </row>
      </sheetData>
      <sheetData sheetId="457">
        <row r="1">
          <cell r="J1">
            <v>1.7453292519943295E-2</v>
          </cell>
        </row>
      </sheetData>
      <sheetData sheetId="458">
        <row r="1">
          <cell r="J1">
            <v>1.7453292519943295E-2</v>
          </cell>
        </row>
      </sheetData>
      <sheetData sheetId="459">
        <row r="1">
          <cell r="J1">
            <v>1.7453292519943295E-2</v>
          </cell>
        </row>
      </sheetData>
      <sheetData sheetId="460">
        <row r="1">
          <cell r="J1">
            <v>1.7453292519943295E-2</v>
          </cell>
        </row>
      </sheetData>
      <sheetData sheetId="461">
        <row r="1">
          <cell r="J1">
            <v>1.7453292519943295E-2</v>
          </cell>
        </row>
      </sheetData>
      <sheetData sheetId="462">
        <row r="1">
          <cell r="J1">
            <v>1.7453292519943295E-2</v>
          </cell>
        </row>
      </sheetData>
      <sheetData sheetId="463">
        <row r="1">
          <cell r="J1">
            <v>1.7453292519943295E-2</v>
          </cell>
        </row>
      </sheetData>
      <sheetData sheetId="464">
        <row r="1">
          <cell r="J1">
            <v>1.7453292519943295E-2</v>
          </cell>
        </row>
      </sheetData>
      <sheetData sheetId="465">
        <row r="1">
          <cell r="J1">
            <v>1.7453292519943295E-2</v>
          </cell>
        </row>
      </sheetData>
      <sheetData sheetId="466">
        <row r="1">
          <cell r="J1">
            <v>1.7453292519943295E-2</v>
          </cell>
        </row>
      </sheetData>
      <sheetData sheetId="467">
        <row r="1">
          <cell r="J1">
            <v>1.7453292519943295E-2</v>
          </cell>
        </row>
      </sheetData>
      <sheetData sheetId="468">
        <row r="1">
          <cell r="J1">
            <v>1.7453292519943295E-2</v>
          </cell>
        </row>
      </sheetData>
      <sheetData sheetId="469">
        <row r="1">
          <cell r="J1">
            <v>1.7453292519943295E-2</v>
          </cell>
        </row>
      </sheetData>
      <sheetData sheetId="470">
        <row r="1">
          <cell r="J1">
            <v>1.7453292519943295E-2</v>
          </cell>
        </row>
      </sheetData>
      <sheetData sheetId="471">
        <row r="1">
          <cell r="J1">
            <v>1.7453292519943295E-2</v>
          </cell>
        </row>
      </sheetData>
      <sheetData sheetId="472">
        <row r="1">
          <cell r="J1">
            <v>1.7453292519943295E-2</v>
          </cell>
        </row>
      </sheetData>
      <sheetData sheetId="473">
        <row r="1">
          <cell r="J1">
            <v>1.7453292519943295E-2</v>
          </cell>
        </row>
      </sheetData>
      <sheetData sheetId="474">
        <row r="1">
          <cell r="J1">
            <v>1.7453292519943295E-2</v>
          </cell>
        </row>
      </sheetData>
      <sheetData sheetId="475">
        <row r="1">
          <cell r="J1">
            <v>1.7453292519943295E-2</v>
          </cell>
        </row>
      </sheetData>
      <sheetData sheetId="476">
        <row r="1">
          <cell r="J1">
            <v>1.7453292519943295E-2</v>
          </cell>
        </row>
      </sheetData>
      <sheetData sheetId="477">
        <row r="1">
          <cell r="J1">
            <v>1.7453292519943295E-2</v>
          </cell>
        </row>
      </sheetData>
      <sheetData sheetId="478">
        <row r="1">
          <cell r="J1">
            <v>1.7453292519943295E-2</v>
          </cell>
        </row>
      </sheetData>
      <sheetData sheetId="479">
        <row r="1">
          <cell r="J1">
            <v>1.7453292519943295E-2</v>
          </cell>
        </row>
      </sheetData>
      <sheetData sheetId="480">
        <row r="1">
          <cell r="J1">
            <v>1.7453292519943295E-2</v>
          </cell>
        </row>
      </sheetData>
      <sheetData sheetId="481">
        <row r="1">
          <cell r="J1">
            <v>1.7453292519943295E-2</v>
          </cell>
        </row>
      </sheetData>
      <sheetData sheetId="482">
        <row r="1">
          <cell r="J1">
            <v>1.7453292519943295E-2</v>
          </cell>
        </row>
      </sheetData>
      <sheetData sheetId="483">
        <row r="1">
          <cell r="J1">
            <v>1.7453292519943295E-2</v>
          </cell>
        </row>
      </sheetData>
      <sheetData sheetId="484">
        <row r="1">
          <cell r="J1">
            <v>1.7453292519943295E-2</v>
          </cell>
        </row>
      </sheetData>
      <sheetData sheetId="485">
        <row r="1">
          <cell r="J1">
            <v>1.7453292519943295E-2</v>
          </cell>
        </row>
      </sheetData>
      <sheetData sheetId="486">
        <row r="1">
          <cell r="J1">
            <v>1.7453292519943295E-2</v>
          </cell>
        </row>
      </sheetData>
      <sheetData sheetId="487">
        <row r="1">
          <cell r="J1">
            <v>1.7453292519943295E-2</v>
          </cell>
        </row>
      </sheetData>
      <sheetData sheetId="488">
        <row r="1">
          <cell r="J1">
            <v>1.7453292519943295E-2</v>
          </cell>
        </row>
      </sheetData>
      <sheetData sheetId="489">
        <row r="1">
          <cell r="J1">
            <v>1.7453292519943295E-2</v>
          </cell>
        </row>
      </sheetData>
      <sheetData sheetId="490">
        <row r="1">
          <cell r="J1">
            <v>1.7453292519943295E-2</v>
          </cell>
        </row>
      </sheetData>
      <sheetData sheetId="491">
        <row r="1">
          <cell r="J1">
            <v>1.7453292519943295E-2</v>
          </cell>
        </row>
      </sheetData>
      <sheetData sheetId="492">
        <row r="1">
          <cell r="J1">
            <v>1.7453292519943295E-2</v>
          </cell>
        </row>
      </sheetData>
      <sheetData sheetId="493">
        <row r="1">
          <cell r="J1">
            <v>1.7453292519943295E-2</v>
          </cell>
        </row>
      </sheetData>
      <sheetData sheetId="494">
        <row r="1">
          <cell r="J1">
            <v>1.7453292519943295E-2</v>
          </cell>
        </row>
      </sheetData>
      <sheetData sheetId="495">
        <row r="1">
          <cell r="J1">
            <v>1.7453292519943295E-2</v>
          </cell>
        </row>
      </sheetData>
      <sheetData sheetId="496">
        <row r="1">
          <cell r="J1">
            <v>1.7453292519943295E-2</v>
          </cell>
        </row>
      </sheetData>
      <sheetData sheetId="497">
        <row r="1">
          <cell r="J1">
            <v>1.7453292519943295E-2</v>
          </cell>
        </row>
      </sheetData>
      <sheetData sheetId="498">
        <row r="1">
          <cell r="J1">
            <v>1.7453292519943295E-2</v>
          </cell>
        </row>
      </sheetData>
      <sheetData sheetId="499">
        <row r="1">
          <cell r="J1">
            <v>1.7453292519943295E-2</v>
          </cell>
        </row>
      </sheetData>
      <sheetData sheetId="500">
        <row r="1">
          <cell r="J1">
            <v>1.7453292519943295E-2</v>
          </cell>
        </row>
      </sheetData>
      <sheetData sheetId="501">
        <row r="1">
          <cell r="J1">
            <v>1.7453292519943295E-2</v>
          </cell>
        </row>
      </sheetData>
      <sheetData sheetId="502">
        <row r="1">
          <cell r="J1">
            <v>1.7453292519943295E-2</v>
          </cell>
        </row>
      </sheetData>
      <sheetData sheetId="503">
        <row r="1">
          <cell r="J1">
            <v>1.7453292519943295E-2</v>
          </cell>
        </row>
      </sheetData>
      <sheetData sheetId="504">
        <row r="1">
          <cell r="J1">
            <v>1.7453292519943295E-2</v>
          </cell>
        </row>
      </sheetData>
      <sheetData sheetId="505">
        <row r="1">
          <cell r="J1">
            <v>1.7453292519943295E-2</v>
          </cell>
        </row>
      </sheetData>
      <sheetData sheetId="506">
        <row r="1">
          <cell r="J1">
            <v>1.7453292519943295E-2</v>
          </cell>
        </row>
      </sheetData>
      <sheetData sheetId="507">
        <row r="1">
          <cell r="J1">
            <v>1.7453292519943295E-2</v>
          </cell>
        </row>
      </sheetData>
      <sheetData sheetId="508">
        <row r="1">
          <cell r="J1">
            <v>1.7453292519943295E-2</v>
          </cell>
        </row>
      </sheetData>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ow r="2">
          <cell r="B2">
            <v>1</v>
          </cell>
        </row>
      </sheetData>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ow r="1">
          <cell r="J1">
            <v>1.7453292519943295E-2</v>
          </cell>
        </row>
      </sheetData>
      <sheetData sheetId="676">
        <row r="1">
          <cell r="J1">
            <v>1.7453292519943295E-2</v>
          </cell>
        </row>
      </sheetData>
      <sheetData sheetId="677">
        <row r="1">
          <cell r="J1">
            <v>1.7453292519943295E-2</v>
          </cell>
        </row>
      </sheetData>
      <sheetData sheetId="678">
        <row r="1">
          <cell r="J1">
            <v>1.7453292519943295E-2</v>
          </cell>
        </row>
      </sheetData>
      <sheetData sheetId="679">
        <row r="1">
          <cell r="J1">
            <v>1.7453292519943295E-2</v>
          </cell>
        </row>
      </sheetData>
      <sheetData sheetId="680">
        <row r="1">
          <cell r="J1">
            <v>1.7453292519943295E-2</v>
          </cell>
        </row>
      </sheetData>
      <sheetData sheetId="681">
        <row r="1">
          <cell r="J1">
            <v>1.7453292519943295E-2</v>
          </cell>
        </row>
      </sheetData>
      <sheetData sheetId="682">
        <row r="1">
          <cell r="J1">
            <v>1.7453292519943295E-2</v>
          </cell>
        </row>
      </sheetData>
      <sheetData sheetId="683">
        <row r="1">
          <cell r="J1">
            <v>1.7453292519943295E-2</v>
          </cell>
        </row>
      </sheetData>
      <sheetData sheetId="684">
        <row r="1">
          <cell r="J1">
            <v>1.7453292519943295E-2</v>
          </cell>
        </row>
      </sheetData>
      <sheetData sheetId="685">
        <row r="1">
          <cell r="J1">
            <v>1.7453292519943295E-2</v>
          </cell>
        </row>
      </sheetData>
      <sheetData sheetId="686">
        <row r="1">
          <cell r="J1">
            <v>1.7453292519943295E-2</v>
          </cell>
        </row>
      </sheetData>
      <sheetData sheetId="687">
        <row r="1">
          <cell r="J1">
            <v>1.7453292519943295E-2</v>
          </cell>
        </row>
      </sheetData>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ow r="1">
          <cell r="J1">
            <v>1.7453292519943295E-2</v>
          </cell>
        </row>
      </sheetData>
      <sheetData sheetId="709">
        <row r="1">
          <cell r="J1">
            <v>1.7453292519943295E-2</v>
          </cell>
        </row>
      </sheetData>
      <sheetData sheetId="710">
        <row r="1">
          <cell r="J1">
            <v>1.7453292519943295E-2</v>
          </cell>
        </row>
      </sheetData>
      <sheetData sheetId="711">
        <row r="1">
          <cell r="J1">
            <v>1.7453292519943295E-2</v>
          </cell>
        </row>
      </sheetData>
      <sheetData sheetId="712">
        <row r="1">
          <cell r="J1">
            <v>1.7453292519943295E-2</v>
          </cell>
        </row>
      </sheetData>
      <sheetData sheetId="713">
        <row r="1">
          <cell r="J1">
            <v>1.7453292519943295E-2</v>
          </cell>
        </row>
      </sheetData>
      <sheetData sheetId="714">
        <row r="1">
          <cell r="J1">
            <v>1.7453292519943295E-2</v>
          </cell>
        </row>
      </sheetData>
      <sheetData sheetId="715">
        <row r="1">
          <cell r="J1">
            <v>1.7453292519943295E-2</v>
          </cell>
        </row>
      </sheetData>
      <sheetData sheetId="716">
        <row r="1">
          <cell r="J1">
            <v>1.7453292519943295E-2</v>
          </cell>
        </row>
      </sheetData>
      <sheetData sheetId="717">
        <row r="1">
          <cell r="J1">
            <v>1.7453292519943295E-2</v>
          </cell>
        </row>
      </sheetData>
      <sheetData sheetId="718">
        <row r="1">
          <cell r="J1">
            <v>1.7453292519943295E-2</v>
          </cell>
        </row>
      </sheetData>
      <sheetData sheetId="719">
        <row r="1">
          <cell r="J1">
            <v>1.7453292519943295E-2</v>
          </cell>
        </row>
      </sheetData>
      <sheetData sheetId="720">
        <row r="1">
          <cell r="J1">
            <v>1.7453292519943295E-2</v>
          </cell>
        </row>
      </sheetData>
      <sheetData sheetId="721">
        <row r="1">
          <cell r="J1">
            <v>1.7453292519943295E-2</v>
          </cell>
        </row>
      </sheetData>
      <sheetData sheetId="722">
        <row r="1">
          <cell r="J1">
            <v>1.7453292519943295E-2</v>
          </cell>
        </row>
      </sheetData>
      <sheetData sheetId="723">
        <row r="1">
          <cell r="J1">
            <v>1.7453292519943295E-2</v>
          </cell>
        </row>
      </sheetData>
      <sheetData sheetId="724">
        <row r="1">
          <cell r="J1">
            <v>1.7453292519943295E-2</v>
          </cell>
        </row>
      </sheetData>
      <sheetData sheetId="725">
        <row r="1">
          <cell r="J1">
            <v>1.7453292519943295E-2</v>
          </cell>
        </row>
      </sheetData>
      <sheetData sheetId="726">
        <row r="1">
          <cell r="J1">
            <v>1.7453292519943295E-2</v>
          </cell>
        </row>
      </sheetData>
      <sheetData sheetId="727">
        <row r="1">
          <cell r="J1">
            <v>1.7453292519943295E-2</v>
          </cell>
        </row>
      </sheetData>
      <sheetData sheetId="728">
        <row r="1">
          <cell r="J1">
            <v>1.7453292519943295E-2</v>
          </cell>
        </row>
      </sheetData>
      <sheetData sheetId="729">
        <row r="1">
          <cell r="J1">
            <v>1.7453292519943295E-2</v>
          </cell>
        </row>
      </sheetData>
      <sheetData sheetId="730">
        <row r="1">
          <cell r="J1">
            <v>1.7453292519943295E-2</v>
          </cell>
        </row>
      </sheetData>
      <sheetData sheetId="731">
        <row r="1">
          <cell r="J1">
            <v>1.7453292519943295E-2</v>
          </cell>
        </row>
      </sheetData>
      <sheetData sheetId="732">
        <row r="1">
          <cell r="J1">
            <v>1.7453292519943295E-2</v>
          </cell>
        </row>
      </sheetData>
      <sheetData sheetId="733">
        <row r="1">
          <cell r="J1">
            <v>1.7453292519943295E-2</v>
          </cell>
        </row>
      </sheetData>
      <sheetData sheetId="734">
        <row r="1">
          <cell r="J1">
            <v>1.7453292519943295E-2</v>
          </cell>
        </row>
      </sheetData>
      <sheetData sheetId="735">
        <row r="1">
          <cell r="J1">
            <v>1.7453292519943295E-2</v>
          </cell>
        </row>
      </sheetData>
      <sheetData sheetId="736">
        <row r="1">
          <cell r="J1">
            <v>1.7453292519943295E-2</v>
          </cell>
        </row>
      </sheetData>
      <sheetData sheetId="737">
        <row r="1">
          <cell r="J1">
            <v>1.7453292519943295E-2</v>
          </cell>
        </row>
      </sheetData>
      <sheetData sheetId="738">
        <row r="1">
          <cell r="J1">
            <v>1.7453292519943295E-2</v>
          </cell>
        </row>
      </sheetData>
      <sheetData sheetId="739">
        <row r="1">
          <cell r="J1">
            <v>1.7453292519943295E-2</v>
          </cell>
        </row>
      </sheetData>
      <sheetData sheetId="740">
        <row r="1">
          <cell r="J1">
            <v>1.7453292519943295E-2</v>
          </cell>
        </row>
      </sheetData>
      <sheetData sheetId="741">
        <row r="1">
          <cell r="J1">
            <v>1.7453292519943295E-2</v>
          </cell>
        </row>
      </sheetData>
      <sheetData sheetId="742">
        <row r="1">
          <cell r="J1">
            <v>1.7453292519943295E-2</v>
          </cell>
        </row>
      </sheetData>
      <sheetData sheetId="743">
        <row r="1">
          <cell r="J1">
            <v>1.7453292519943295E-2</v>
          </cell>
        </row>
      </sheetData>
      <sheetData sheetId="744">
        <row r="1">
          <cell r="J1">
            <v>1.7453292519943295E-2</v>
          </cell>
        </row>
      </sheetData>
      <sheetData sheetId="745">
        <row r="1">
          <cell r="J1">
            <v>1.7453292519943295E-2</v>
          </cell>
        </row>
      </sheetData>
      <sheetData sheetId="746">
        <row r="1">
          <cell r="J1">
            <v>1.7453292519943295E-2</v>
          </cell>
        </row>
      </sheetData>
      <sheetData sheetId="747">
        <row r="1">
          <cell r="J1">
            <v>1.7453292519943295E-2</v>
          </cell>
        </row>
      </sheetData>
      <sheetData sheetId="748">
        <row r="1">
          <cell r="J1">
            <v>1.7453292519943295E-2</v>
          </cell>
        </row>
      </sheetData>
      <sheetData sheetId="749">
        <row r="1">
          <cell r="J1">
            <v>1.7453292519943295E-2</v>
          </cell>
        </row>
      </sheetData>
      <sheetData sheetId="750">
        <row r="1">
          <cell r="J1">
            <v>1.7453292519943295E-2</v>
          </cell>
        </row>
      </sheetData>
      <sheetData sheetId="751">
        <row r="1">
          <cell r="J1">
            <v>1.7453292519943295E-2</v>
          </cell>
        </row>
      </sheetData>
      <sheetData sheetId="752">
        <row r="1">
          <cell r="J1">
            <v>1.7453292519943295E-2</v>
          </cell>
        </row>
      </sheetData>
      <sheetData sheetId="753">
        <row r="1">
          <cell r="J1">
            <v>1.7453292519943295E-2</v>
          </cell>
        </row>
      </sheetData>
      <sheetData sheetId="754">
        <row r="1">
          <cell r="J1">
            <v>1.7453292519943295E-2</v>
          </cell>
        </row>
      </sheetData>
      <sheetData sheetId="755">
        <row r="1">
          <cell r="J1">
            <v>1.7453292519943295E-2</v>
          </cell>
        </row>
      </sheetData>
      <sheetData sheetId="756">
        <row r="1">
          <cell r="J1">
            <v>1.7453292519943295E-2</v>
          </cell>
        </row>
      </sheetData>
      <sheetData sheetId="757">
        <row r="1">
          <cell r="J1">
            <v>1.7453292519943295E-2</v>
          </cell>
        </row>
      </sheetData>
      <sheetData sheetId="758">
        <row r="1">
          <cell r="J1">
            <v>1.7453292519943295E-2</v>
          </cell>
        </row>
      </sheetData>
      <sheetData sheetId="759">
        <row r="1">
          <cell r="J1">
            <v>1.7453292519943295E-2</v>
          </cell>
        </row>
      </sheetData>
      <sheetData sheetId="760">
        <row r="1">
          <cell r="J1">
            <v>1.7453292519943295E-2</v>
          </cell>
        </row>
      </sheetData>
      <sheetData sheetId="761">
        <row r="1">
          <cell r="J1">
            <v>1.7453292519943295E-2</v>
          </cell>
        </row>
      </sheetData>
      <sheetData sheetId="762">
        <row r="1">
          <cell r="J1">
            <v>1.7453292519943295E-2</v>
          </cell>
        </row>
      </sheetData>
      <sheetData sheetId="763">
        <row r="1">
          <cell r="J1">
            <v>1.7453292519943295E-2</v>
          </cell>
        </row>
      </sheetData>
      <sheetData sheetId="764">
        <row r="1">
          <cell r="J1">
            <v>1.7453292519943295E-2</v>
          </cell>
        </row>
      </sheetData>
      <sheetData sheetId="765">
        <row r="1">
          <cell r="J1">
            <v>1.7453292519943295E-2</v>
          </cell>
        </row>
      </sheetData>
      <sheetData sheetId="766">
        <row r="1">
          <cell r="J1">
            <v>1.7453292519943295E-2</v>
          </cell>
        </row>
      </sheetData>
      <sheetData sheetId="767">
        <row r="1">
          <cell r="J1">
            <v>1.7453292519943295E-2</v>
          </cell>
        </row>
      </sheetData>
      <sheetData sheetId="768">
        <row r="1">
          <cell r="J1">
            <v>1.7453292519943295E-2</v>
          </cell>
        </row>
      </sheetData>
      <sheetData sheetId="769">
        <row r="1">
          <cell r="J1">
            <v>1.7453292519943295E-2</v>
          </cell>
        </row>
      </sheetData>
      <sheetData sheetId="770">
        <row r="1">
          <cell r="J1">
            <v>1.7453292519943295E-2</v>
          </cell>
        </row>
      </sheetData>
      <sheetData sheetId="771">
        <row r="1">
          <cell r="J1">
            <v>1.7453292519943295E-2</v>
          </cell>
        </row>
      </sheetData>
      <sheetData sheetId="772">
        <row r="1">
          <cell r="J1">
            <v>1.7453292519943295E-2</v>
          </cell>
        </row>
      </sheetData>
      <sheetData sheetId="773">
        <row r="1">
          <cell r="J1">
            <v>1.7453292519943295E-2</v>
          </cell>
        </row>
      </sheetData>
      <sheetData sheetId="774">
        <row r="1">
          <cell r="J1">
            <v>1.7453292519943295E-2</v>
          </cell>
        </row>
      </sheetData>
      <sheetData sheetId="775">
        <row r="1">
          <cell r="J1">
            <v>1.7453292519943295E-2</v>
          </cell>
        </row>
      </sheetData>
      <sheetData sheetId="776">
        <row r="1">
          <cell r="J1">
            <v>1.7453292519943295E-2</v>
          </cell>
        </row>
      </sheetData>
      <sheetData sheetId="777">
        <row r="1">
          <cell r="J1">
            <v>1.7453292519943295E-2</v>
          </cell>
        </row>
      </sheetData>
      <sheetData sheetId="778">
        <row r="1">
          <cell r="J1">
            <v>1.7453292519943295E-2</v>
          </cell>
        </row>
      </sheetData>
      <sheetData sheetId="779">
        <row r="1">
          <cell r="J1">
            <v>1.7453292519943295E-2</v>
          </cell>
        </row>
      </sheetData>
      <sheetData sheetId="780">
        <row r="1">
          <cell r="J1">
            <v>1.7453292519943295E-2</v>
          </cell>
        </row>
      </sheetData>
      <sheetData sheetId="781">
        <row r="1">
          <cell r="J1">
            <v>1.7453292519943295E-2</v>
          </cell>
        </row>
      </sheetData>
      <sheetData sheetId="782">
        <row r="1">
          <cell r="J1">
            <v>1.7453292519943295E-2</v>
          </cell>
        </row>
      </sheetData>
      <sheetData sheetId="783">
        <row r="1">
          <cell r="J1">
            <v>1.7453292519943295E-2</v>
          </cell>
        </row>
      </sheetData>
      <sheetData sheetId="784">
        <row r="1">
          <cell r="J1">
            <v>1.7453292519943295E-2</v>
          </cell>
        </row>
      </sheetData>
      <sheetData sheetId="785">
        <row r="1">
          <cell r="J1">
            <v>1.7453292519943295E-2</v>
          </cell>
        </row>
      </sheetData>
      <sheetData sheetId="786">
        <row r="1">
          <cell r="J1">
            <v>1.7453292519943295E-2</v>
          </cell>
        </row>
      </sheetData>
      <sheetData sheetId="787">
        <row r="1">
          <cell r="J1">
            <v>1.7453292519943295E-2</v>
          </cell>
        </row>
      </sheetData>
      <sheetData sheetId="788">
        <row r="1">
          <cell r="J1">
            <v>1.7453292519943295E-2</v>
          </cell>
        </row>
      </sheetData>
      <sheetData sheetId="789">
        <row r="1">
          <cell r="J1">
            <v>1.7453292519943295E-2</v>
          </cell>
        </row>
      </sheetData>
      <sheetData sheetId="790">
        <row r="1">
          <cell r="J1">
            <v>1.7453292519943295E-2</v>
          </cell>
        </row>
      </sheetData>
      <sheetData sheetId="791">
        <row r="1">
          <cell r="J1">
            <v>1.7453292519943295E-2</v>
          </cell>
        </row>
      </sheetData>
      <sheetData sheetId="792">
        <row r="1">
          <cell r="J1">
            <v>1.7453292519943295E-2</v>
          </cell>
        </row>
      </sheetData>
      <sheetData sheetId="793">
        <row r="1">
          <cell r="J1">
            <v>1.7453292519943295E-2</v>
          </cell>
        </row>
      </sheetData>
      <sheetData sheetId="794">
        <row r="1">
          <cell r="J1">
            <v>1.7453292519943295E-2</v>
          </cell>
        </row>
      </sheetData>
      <sheetData sheetId="795">
        <row r="1">
          <cell r="J1">
            <v>1.7453292519943295E-2</v>
          </cell>
        </row>
      </sheetData>
      <sheetData sheetId="796">
        <row r="1">
          <cell r="J1">
            <v>1.7453292519943295E-2</v>
          </cell>
        </row>
      </sheetData>
      <sheetData sheetId="797">
        <row r="1">
          <cell r="J1">
            <v>1.7453292519943295E-2</v>
          </cell>
        </row>
      </sheetData>
      <sheetData sheetId="798">
        <row r="1">
          <cell r="J1">
            <v>1.7453292519943295E-2</v>
          </cell>
        </row>
      </sheetData>
      <sheetData sheetId="799">
        <row r="1">
          <cell r="J1">
            <v>1.7453292519943295E-2</v>
          </cell>
        </row>
      </sheetData>
      <sheetData sheetId="800">
        <row r="1">
          <cell r="J1">
            <v>1.7453292519943295E-2</v>
          </cell>
        </row>
      </sheetData>
      <sheetData sheetId="801">
        <row r="1">
          <cell r="J1">
            <v>1.7453292519943295E-2</v>
          </cell>
        </row>
      </sheetData>
      <sheetData sheetId="802">
        <row r="1">
          <cell r="J1">
            <v>1.7453292519943295E-2</v>
          </cell>
        </row>
      </sheetData>
      <sheetData sheetId="803">
        <row r="1">
          <cell r="J1">
            <v>1.7453292519943295E-2</v>
          </cell>
        </row>
      </sheetData>
      <sheetData sheetId="804">
        <row r="1">
          <cell r="J1">
            <v>1.7453292519943295E-2</v>
          </cell>
        </row>
      </sheetData>
      <sheetData sheetId="805">
        <row r="1">
          <cell r="J1">
            <v>1.7453292519943295E-2</v>
          </cell>
        </row>
      </sheetData>
      <sheetData sheetId="806">
        <row r="1">
          <cell r="J1">
            <v>1.7453292519943295E-2</v>
          </cell>
        </row>
      </sheetData>
      <sheetData sheetId="807">
        <row r="1">
          <cell r="J1">
            <v>1.7453292519943295E-2</v>
          </cell>
        </row>
      </sheetData>
      <sheetData sheetId="808">
        <row r="1">
          <cell r="J1">
            <v>1.7453292519943295E-2</v>
          </cell>
        </row>
      </sheetData>
      <sheetData sheetId="809">
        <row r="1">
          <cell r="J1">
            <v>1.7453292519943295E-2</v>
          </cell>
        </row>
      </sheetData>
      <sheetData sheetId="810">
        <row r="1">
          <cell r="J1">
            <v>1.7453292519943295E-2</v>
          </cell>
        </row>
      </sheetData>
      <sheetData sheetId="811">
        <row r="1">
          <cell r="J1">
            <v>1.7453292519943295E-2</v>
          </cell>
        </row>
      </sheetData>
      <sheetData sheetId="812">
        <row r="1">
          <cell r="J1">
            <v>1.7453292519943295E-2</v>
          </cell>
        </row>
      </sheetData>
      <sheetData sheetId="813">
        <row r="1">
          <cell r="J1">
            <v>1.7453292519943295E-2</v>
          </cell>
        </row>
      </sheetData>
      <sheetData sheetId="814">
        <row r="1">
          <cell r="J1">
            <v>1.7453292519943295E-2</v>
          </cell>
        </row>
      </sheetData>
      <sheetData sheetId="815">
        <row r="1">
          <cell r="J1">
            <v>1.7453292519943295E-2</v>
          </cell>
        </row>
      </sheetData>
      <sheetData sheetId="816">
        <row r="1">
          <cell r="J1">
            <v>1.7453292519943295E-2</v>
          </cell>
        </row>
      </sheetData>
      <sheetData sheetId="817">
        <row r="1">
          <cell r="J1">
            <v>1.7453292519943295E-2</v>
          </cell>
        </row>
      </sheetData>
      <sheetData sheetId="818">
        <row r="1">
          <cell r="J1">
            <v>1.7453292519943295E-2</v>
          </cell>
        </row>
      </sheetData>
      <sheetData sheetId="819">
        <row r="1">
          <cell r="J1">
            <v>1.7453292519943295E-2</v>
          </cell>
        </row>
      </sheetData>
      <sheetData sheetId="820">
        <row r="1">
          <cell r="J1">
            <v>1.7453292519943295E-2</v>
          </cell>
        </row>
      </sheetData>
      <sheetData sheetId="821">
        <row r="1">
          <cell r="J1">
            <v>1.7453292519943295E-2</v>
          </cell>
        </row>
      </sheetData>
      <sheetData sheetId="822">
        <row r="1">
          <cell r="J1">
            <v>1.7453292519943295E-2</v>
          </cell>
        </row>
      </sheetData>
      <sheetData sheetId="823">
        <row r="1">
          <cell r="J1">
            <v>1.7453292519943295E-2</v>
          </cell>
        </row>
      </sheetData>
      <sheetData sheetId="824">
        <row r="1">
          <cell r="J1">
            <v>1.7453292519943295E-2</v>
          </cell>
        </row>
      </sheetData>
      <sheetData sheetId="825">
        <row r="1">
          <cell r="J1">
            <v>1.7453292519943295E-2</v>
          </cell>
        </row>
      </sheetData>
      <sheetData sheetId="826">
        <row r="1">
          <cell r="J1">
            <v>1.7453292519943295E-2</v>
          </cell>
        </row>
      </sheetData>
      <sheetData sheetId="827">
        <row r="1">
          <cell r="J1">
            <v>1.7453292519943295E-2</v>
          </cell>
        </row>
      </sheetData>
      <sheetData sheetId="828">
        <row r="1">
          <cell r="J1">
            <v>1.7453292519943295E-2</v>
          </cell>
        </row>
      </sheetData>
      <sheetData sheetId="829">
        <row r="1">
          <cell r="J1">
            <v>1.7453292519943295E-2</v>
          </cell>
        </row>
      </sheetData>
      <sheetData sheetId="830">
        <row r="1">
          <cell r="J1">
            <v>1.7453292519943295E-2</v>
          </cell>
        </row>
      </sheetData>
      <sheetData sheetId="831">
        <row r="1">
          <cell r="J1">
            <v>1.7453292519943295E-2</v>
          </cell>
        </row>
      </sheetData>
      <sheetData sheetId="832">
        <row r="1">
          <cell r="J1">
            <v>1.7453292519943295E-2</v>
          </cell>
        </row>
      </sheetData>
      <sheetData sheetId="833">
        <row r="1">
          <cell r="J1">
            <v>1.7453292519943295E-2</v>
          </cell>
        </row>
      </sheetData>
      <sheetData sheetId="834">
        <row r="1">
          <cell r="J1">
            <v>1.7453292519943295E-2</v>
          </cell>
        </row>
      </sheetData>
      <sheetData sheetId="835">
        <row r="1">
          <cell r="J1">
            <v>1.7453292519943295E-2</v>
          </cell>
        </row>
      </sheetData>
      <sheetData sheetId="836">
        <row r="1">
          <cell r="J1">
            <v>1.7453292519943295E-2</v>
          </cell>
        </row>
      </sheetData>
      <sheetData sheetId="837">
        <row r="1">
          <cell r="J1">
            <v>1.7453292519943295E-2</v>
          </cell>
        </row>
      </sheetData>
      <sheetData sheetId="838">
        <row r="1">
          <cell r="J1">
            <v>1.7453292519943295E-2</v>
          </cell>
        </row>
      </sheetData>
      <sheetData sheetId="839">
        <row r="1">
          <cell r="J1">
            <v>1.7453292519943295E-2</v>
          </cell>
        </row>
      </sheetData>
      <sheetData sheetId="840">
        <row r="1">
          <cell r="J1">
            <v>1.7453292519943295E-2</v>
          </cell>
        </row>
      </sheetData>
      <sheetData sheetId="841">
        <row r="1">
          <cell r="J1">
            <v>1.7453292519943295E-2</v>
          </cell>
        </row>
      </sheetData>
      <sheetData sheetId="842">
        <row r="1">
          <cell r="J1">
            <v>1.7453292519943295E-2</v>
          </cell>
        </row>
      </sheetData>
      <sheetData sheetId="843">
        <row r="1">
          <cell r="J1">
            <v>1.7453292519943295E-2</v>
          </cell>
        </row>
      </sheetData>
      <sheetData sheetId="844">
        <row r="1">
          <cell r="J1">
            <v>1.7453292519943295E-2</v>
          </cell>
        </row>
      </sheetData>
      <sheetData sheetId="845">
        <row r="1">
          <cell r="J1">
            <v>1.7453292519943295E-2</v>
          </cell>
        </row>
      </sheetData>
      <sheetData sheetId="846">
        <row r="1">
          <cell r="J1">
            <v>1.7453292519943295E-2</v>
          </cell>
        </row>
      </sheetData>
      <sheetData sheetId="847">
        <row r="1">
          <cell r="J1">
            <v>1.7453292519943295E-2</v>
          </cell>
        </row>
      </sheetData>
      <sheetData sheetId="848">
        <row r="1">
          <cell r="J1">
            <v>1.7453292519943295E-2</v>
          </cell>
        </row>
      </sheetData>
      <sheetData sheetId="849">
        <row r="1">
          <cell r="J1">
            <v>1.7453292519943295E-2</v>
          </cell>
        </row>
      </sheetData>
      <sheetData sheetId="850">
        <row r="1">
          <cell r="J1">
            <v>1.7453292519943295E-2</v>
          </cell>
        </row>
      </sheetData>
      <sheetData sheetId="851">
        <row r="1">
          <cell r="J1">
            <v>1.7453292519943295E-2</v>
          </cell>
        </row>
      </sheetData>
      <sheetData sheetId="852">
        <row r="1">
          <cell r="J1">
            <v>1.7453292519943295E-2</v>
          </cell>
        </row>
      </sheetData>
      <sheetData sheetId="853">
        <row r="1">
          <cell r="J1">
            <v>1.7453292519943295E-2</v>
          </cell>
        </row>
      </sheetData>
      <sheetData sheetId="854">
        <row r="1">
          <cell r="J1">
            <v>1.7453292519943295E-2</v>
          </cell>
        </row>
      </sheetData>
      <sheetData sheetId="855">
        <row r="1">
          <cell r="J1">
            <v>1.7453292519943295E-2</v>
          </cell>
        </row>
      </sheetData>
      <sheetData sheetId="856">
        <row r="1">
          <cell r="J1">
            <v>1.7453292519943295E-2</v>
          </cell>
        </row>
      </sheetData>
      <sheetData sheetId="857">
        <row r="1">
          <cell r="J1">
            <v>1.7453292519943295E-2</v>
          </cell>
        </row>
      </sheetData>
      <sheetData sheetId="858">
        <row r="1">
          <cell r="J1">
            <v>1.7453292519943295E-2</v>
          </cell>
        </row>
      </sheetData>
      <sheetData sheetId="859">
        <row r="1">
          <cell r="J1">
            <v>1.7453292519943295E-2</v>
          </cell>
        </row>
      </sheetData>
      <sheetData sheetId="860">
        <row r="1">
          <cell r="J1">
            <v>1.7453292519943295E-2</v>
          </cell>
        </row>
      </sheetData>
      <sheetData sheetId="861">
        <row r="1">
          <cell r="J1">
            <v>1.7453292519943295E-2</v>
          </cell>
        </row>
      </sheetData>
      <sheetData sheetId="862">
        <row r="1">
          <cell r="J1">
            <v>1.7453292519943295E-2</v>
          </cell>
        </row>
      </sheetData>
      <sheetData sheetId="863">
        <row r="1">
          <cell r="J1">
            <v>1.7453292519943295E-2</v>
          </cell>
        </row>
      </sheetData>
      <sheetData sheetId="864">
        <row r="1">
          <cell r="J1">
            <v>1.7453292519943295E-2</v>
          </cell>
        </row>
      </sheetData>
      <sheetData sheetId="865">
        <row r="1">
          <cell r="J1">
            <v>1.7453292519943295E-2</v>
          </cell>
        </row>
      </sheetData>
      <sheetData sheetId="866">
        <row r="1">
          <cell r="J1">
            <v>1.7453292519943295E-2</v>
          </cell>
        </row>
      </sheetData>
      <sheetData sheetId="867">
        <row r="1">
          <cell r="J1">
            <v>1.7453292519943295E-2</v>
          </cell>
        </row>
      </sheetData>
      <sheetData sheetId="868">
        <row r="1">
          <cell r="J1">
            <v>1.7453292519943295E-2</v>
          </cell>
        </row>
      </sheetData>
      <sheetData sheetId="869">
        <row r="1">
          <cell r="J1">
            <v>1.7453292519943295E-2</v>
          </cell>
        </row>
      </sheetData>
      <sheetData sheetId="870">
        <row r="1">
          <cell r="J1">
            <v>1.7453292519943295E-2</v>
          </cell>
        </row>
      </sheetData>
      <sheetData sheetId="871">
        <row r="1">
          <cell r="J1">
            <v>1.7453292519943295E-2</v>
          </cell>
        </row>
      </sheetData>
      <sheetData sheetId="872">
        <row r="1">
          <cell r="J1">
            <v>1.7453292519943295E-2</v>
          </cell>
        </row>
      </sheetData>
      <sheetData sheetId="873">
        <row r="1">
          <cell r="J1">
            <v>1.7453292519943295E-2</v>
          </cell>
        </row>
      </sheetData>
      <sheetData sheetId="874">
        <row r="1">
          <cell r="J1">
            <v>1.7453292519943295E-2</v>
          </cell>
        </row>
      </sheetData>
      <sheetData sheetId="875">
        <row r="1">
          <cell r="J1">
            <v>1.7453292519943295E-2</v>
          </cell>
        </row>
      </sheetData>
      <sheetData sheetId="876">
        <row r="1">
          <cell r="J1">
            <v>1.7453292519943295E-2</v>
          </cell>
        </row>
      </sheetData>
      <sheetData sheetId="877">
        <row r="1">
          <cell r="J1">
            <v>1.7453292519943295E-2</v>
          </cell>
        </row>
      </sheetData>
      <sheetData sheetId="878">
        <row r="1">
          <cell r="J1">
            <v>1.7453292519943295E-2</v>
          </cell>
        </row>
      </sheetData>
      <sheetData sheetId="879">
        <row r="1">
          <cell r="J1">
            <v>1.7453292519943295E-2</v>
          </cell>
        </row>
      </sheetData>
      <sheetData sheetId="880">
        <row r="1">
          <cell r="J1">
            <v>1.7453292519943295E-2</v>
          </cell>
        </row>
      </sheetData>
      <sheetData sheetId="881">
        <row r="1">
          <cell r="J1">
            <v>1.7453292519943295E-2</v>
          </cell>
        </row>
      </sheetData>
      <sheetData sheetId="882">
        <row r="1">
          <cell r="J1">
            <v>1.7453292519943295E-2</v>
          </cell>
        </row>
      </sheetData>
      <sheetData sheetId="883">
        <row r="1">
          <cell r="J1">
            <v>1.7453292519943295E-2</v>
          </cell>
        </row>
      </sheetData>
      <sheetData sheetId="884">
        <row r="1">
          <cell r="J1">
            <v>1.7453292519943295E-2</v>
          </cell>
        </row>
      </sheetData>
      <sheetData sheetId="885">
        <row r="1">
          <cell r="J1">
            <v>1.7453292519943295E-2</v>
          </cell>
        </row>
      </sheetData>
      <sheetData sheetId="886">
        <row r="1">
          <cell r="J1">
            <v>1.7453292519943295E-2</v>
          </cell>
        </row>
      </sheetData>
      <sheetData sheetId="887">
        <row r="1">
          <cell r="J1">
            <v>1.7453292519943295E-2</v>
          </cell>
        </row>
      </sheetData>
      <sheetData sheetId="888">
        <row r="1">
          <cell r="J1">
            <v>1.7453292519943295E-2</v>
          </cell>
        </row>
      </sheetData>
      <sheetData sheetId="889">
        <row r="1">
          <cell r="J1">
            <v>1.7453292519943295E-2</v>
          </cell>
        </row>
      </sheetData>
      <sheetData sheetId="890">
        <row r="1">
          <cell r="J1">
            <v>1.7453292519943295E-2</v>
          </cell>
        </row>
      </sheetData>
      <sheetData sheetId="891">
        <row r="1">
          <cell r="J1">
            <v>1.7453292519943295E-2</v>
          </cell>
        </row>
      </sheetData>
      <sheetData sheetId="892">
        <row r="1">
          <cell r="J1">
            <v>1.7453292519943295E-2</v>
          </cell>
        </row>
      </sheetData>
      <sheetData sheetId="893">
        <row r="1">
          <cell r="J1">
            <v>1.7453292519943295E-2</v>
          </cell>
        </row>
      </sheetData>
      <sheetData sheetId="894">
        <row r="1">
          <cell r="J1">
            <v>1.7453292519943295E-2</v>
          </cell>
        </row>
      </sheetData>
      <sheetData sheetId="895">
        <row r="1">
          <cell r="J1">
            <v>1.7453292519943295E-2</v>
          </cell>
        </row>
      </sheetData>
      <sheetData sheetId="896">
        <row r="1">
          <cell r="J1">
            <v>1.7453292519943295E-2</v>
          </cell>
        </row>
      </sheetData>
      <sheetData sheetId="897">
        <row r="1">
          <cell r="J1">
            <v>1.7453292519943295E-2</v>
          </cell>
        </row>
      </sheetData>
      <sheetData sheetId="898">
        <row r="1">
          <cell r="J1">
            <v>1.7453292519943295E-2</v>
          </cell>
        </row>
      </sheetData>
      <sheetData sheetId="899">
        <row r="1">
          <cell r="J1">
            <v>1.7453292519943295E-2</v>
          </cell>
        </row>
      </sheetData>
      <sheetData sheetId="900">
        <row r="1">
          <cell r="J1">
            <v>1.7453292519943295E-2</v>
          </cell>
        </row>
      </sheetData>
      <sheetData sheetId="901">
        <row r="1">
          <cell r="J1">
            <v>1.7453292519943295E-2</v>
          </cell>
        </row>
      </sheetData>
      <sheetData sheetId="902">
        <row r="1">
          <cell r="J1">
            <v>1.7453292519943295E-2</v>
          </cell>
        </row>
      </sheetData>
      <sheetData sheetId="903">
        <row r="1">
          <cell r="J1">
            <v>1.7453292519943295E-2</v>
          </cell>
        </row>
      </sheetData>
      <sheetData sheetId="904">
        <row r="1">
          <cell r="J1">
            <v>1.7453292519943295E-2</v>
          </cell>
        </row>
      </sheetData>
      <sheetData sheetId="905">
        <row r="1">
          <cell r="J1">
            <v>1.7453292519943295E-2</v>
          </cell>
        </row>
      </sheetData>
      <sheetData sheetId="906">
        <row r="1">
          <cell r="J1">
            <v>1.7453292519943295E-2</v>
          </cell>
        </row>
      </sheetData>
      <sheetData sheetId="907">
        <row r="1">
          <cell r="J1">
            <v>1.7453292519943295E-2</v>
          </cell>
        </row>
      </sheetData>
      <sheetData sheetId="908">
        <row r="1">
          <cell r="J1">
            <v>1.7453292519943295E-2</v>
          </cell>
        </row>
      </sheetData>
      <sheetData sheetId="909">
        <row r="1">
          <cell r="J1">
            <v>1.7453292519943295E-2</v>
          </cell>
        </row>
      </sheetData>
      <sheetData sheetId="910">
        <row r="1">
          <cell r="J1">
            <v>1.7453292519943295E-2</v>
          </cell>
        </row>
      </sheetData>
      <sheetData sheetId="911">
        <row r="1">
          <cell r="J1">
            <v>1.7453292519943295E-2</v>
          </cell>
        </row>
      </sheetData>
      <sheetData sheetId="912">
        <row r="1">
          <cell r="J1">
            <v>1.7453292519943295E-2</v>
          </cell>
        </row>
      </sheetData>
      <sheetData sheetId="913">
        <row r="1">
          <cell r="J1">
            <v>1.7453292519943295E-2</v>
          </cell>
        </row>
      </sheetData>
      <sheetData sheetId="914">
        <row r="1">
          <cell r="J1">
            <v>1.7453292519943295E-2</v>
          </cell>
        </row>
      </sheetData>
      <sheetData sheetId="915">
        <row r="1">
          <cell r="J1">
            <v>1.7453292519943295E-2</v>
          </cell>
        </row>
      </sheetData>
      <sheetData sheetId="916">
        <row r="1">
          <cell r="J1">
            <v>1.7453292519943295E-2</v>
          </cell>
        </row>
      </sheetData>
      <sheetData sheetId="917">
        <row r="1">
          <cell r="J1">
            <v>1.7453292519943295E-2</v>
          </cell>
        </row>
      </sheetData>
      <sheetData sheetId="918">
        <row r="1">
          <cell r="J1">
            <v>1.7453292519943295E-2</v>
          </cell>
        </row>
      </sheetData>
      <sheetData sheetId="919">
        <row r="1">
          <cell r="J1">
            <v>1.7453292519943295E-2</v>
          </cell>
        </row>
      </sheetData>
      <sheetData sheetId="920">
        <row r="1">
          <cell r="J1">
            <v>1.7453292519943295E-2</v>
          </cell>
        </row>
      </sheetData>
      <sheetData sheetId="921">
        <row r="1">
          <cell r="J1">
            <v>1.7453292519943295E-2</v>
          </cell>
        </row>
      </sheetData>
      <sheetData sheetId="922">
        <row r="1">
          <cell r="J1">
            <v>1.7453292519943295E-2</v>
          </cell>
        </row>
      </sheetData>
      <sheetData sheetId="923">
        <row r="1">
          <cell r="J1">
            <v>1.7453292519943295E-2</v>
          </cell>
        </row>
      </sheetData>
      <sheetData sheetId="924">
        <row r="1">
          <cell r="J1">
            <v>1.7453292519943295E-2</v>
          </cell>
        </row>
      </sheetData>
      <sheetData sheetId="925">
        <row r="1">
          <cell r="J1">
            <v>1.7453292519943295E-2</v>
          </cell>
        </row>
      </sheetData>
      <sheetData sheetId="926">
        <row r="1">
          <cell r="J1">
            <v>1.7453292519943295E-2</v>
          </cell>
        </row>
      </sheetData>
      <sheetData sheetId="927">
        <row r="1">
          <cell r="J1">
            <v>1.7453292519943295E-2</v>
          </cell>
        </row>
      </sheetData>
      <sheetData sheetId="928">
        <row r="1">
          <cell r="J1">
            <v>1.7453292519943295E-2</v>
          </cell>
        </row>
      </sheetData>
      <sheetData sheetId="929">
        <row r="1">
          <cell r="J1">
            <v>1.7453292519943295E-2</v>
          </cell>
        </row>
      </sheetData>
      <sheetData sheetId="930">
        <row r="1">
          <cell r="J1">
            <v>1.7453292519943295E-2</v>
          </cell>
        </row>
      </sheetData>
      <sheetData sheetId="931">
        <row r="1">
          <cell r="J1">
            <v>1.7453292519943295E-2</v>
          </cell>
        </row>
      </sheetData>
      <sheetData sheetId="932">
        <row r="1">
          <cell r="J1">
            <v>1.7453292519943295E-2</v>
          </cell>
        </row>
      </sheetData>
      <sheetData sheetId="933">
        <row r="1">
          <cell r="J1">
            <v>1.7453292519943295E-2</v>
          </cell>
        </row>
      </sheetData>
      <sheetData sheetId="934">
        <row r="1">
          <cell r="J1">
            <v>1.7453292519943295E-2</v>
          </cell>
        </row>
      </sheetData>
      <sheetData sheetId="935">
        <row r="1">
          <cell r="J1">
            <v>1.7453292519943295E-2</v>
          </cell>
        </row>
      </sheetData>
      <sheetData sheetId="936">
        <row r="1">
          <cell r="J1">
            <v>1.7453292519943295E-2</v>
          </cell>
        </row>
      </sheetData>
      <sheetData sheetId="937">
        <row r="1">
          <cell r="J1">
            <v>1.7453292519943295E-2</v>
          </cell>
        </row>
      </sheetData>
      <sheetData sheetId="938">
        <row r="1">
          <cell r="J1">
            <v>1.7453292519943295E-2</v>
          </cell>
        </row>
      </sheetData>
      <sheetData sheetId="939">
        <row r="1">
          <cell r="J1">
            <v>1.7453292519943295E-2</v>
          </cell>
        </row>
      </sheetData>
      <sheetData sheetId="940">
        <row r="1">
          <cell r="J1">
            <v>1.7453292519943295E-2</v>
          </cell>
        </row>
      </sheetData>
      <sheetData sheetId="941">
        <row r="1">
          <cell r="J1">
            <v>1.7453292519943295E-2</v>
          </cell>
        </row>
      </sheetData>
      <sheetData sheetId="942">
        <row r="1">
          <cell r="J1">
            <v>1.7453292519943295E-2</v>
          </cell>
        </row>
      </sheetData>
      <sheetData sheetId="943">
        <row r="1">
          <cell r="J1">
            <v>1.7453292519943295E-2</v>
          </cell>
        </row>
      </sheetData>
      <sheetData sheetId="944">
        <row r="1">
          <cell r="J1">
            <v>1.7453292519943295E-2</v>
          </cell>
        </row>
      </sheetData>
      <sheetData sheetId="945">
        <row r="1">
          <cell r="J1">
            <v>1.7453292519943295E-2</v>
          </cell>
        </row>
      </sheetData>
      <sheetData sheetId="946">
        <row r="1">
          <cell r="J1">
            <v>1.7453292519943295E-2</v>
          </cell>
        </row>
      </sheetData>
      <sheetData sheetId="947">
        <row r="1">
          <cell r="J1">
            <v>1.7453292519943295E-2</v>
          </cell>
        </row>
      </sheetData>
      <sheetData sheetId="948">
        <row r="1">
          <cell r="J1">
            <v>1.7453292519943295E-2</v>
          </cell>
        </row>
      </sheetData>
      <sheetData sheetId="949">
        <row r="1">
          <cell r="J1">
            <v>1.7453292519943295E-2</v>
          </cell>
        </row>
      </sheetData>
      <sheetData sheetId="950">
        <row r="1">
          <cell r="J1">
            <v>1.7453292519943295E-2</v>
          </cell>
        </row>
      </sheetData>
      <sheetData sheetId="951">
        <row r="1">
          <cell r="J1">
            <v>1.7453292519943295E-2</v>
          </cell>
        </row>
      </sheetData>
      <sheetData sheetId="952">
        <row r="1">
          <cell r="J1">
            <v>1.7453292519943295E-2</v>
          </cell>
        </row>
      </sheetData>
      <sheetData sheetId="953">
        <row r="1">
          <cell r="J1">
            <v>1.7453292519943295E-2</v>
          </cell>
        </row>
      </sheetData>
      <sheetData sheetId="954">
        <row r="1">
          <cell r="J1">
            <v>1.7453292519943295E-2</v>
          </cell>
        </row>
      </sheetData>
      <sheetData sheetId="955">
        <row r="1">
          <cell r="J1">
            <v>1.7453292519943295E-2</v>
          </cell>
        </row>
      </sheetData>
      <sheetData sheetId="956">
        <row r="1">
          <cell r="J1">
            <v>1.7453292519943295E-2</v>
          </cell>
        </row>
      </sheetData>
      <sheetData sheetId="957">
        <row r="1">
          <cell r="J1">
            <v>1.7453292519943295E-2</v>
          </cell>
        </row>
      </sheetData>
      <sheetData sheetId="958">
        <row r="1">
          <cell r="J1">
            <v>1.7453292519943295E-2</v>
          </cell>
        </row>
      </sheetData>
      <sheetData sheetId="959">
        <row r="1">
          <cell r="J1">
            <v>1.7453292519943295E-2</v>
          </cell>
        </row>
      </sheetData>
      <sheetData sheetId="960">
        <row r="1">
          <cell r="J1">
            <v>1.7453292519943295E-2</v>
          </cell>
        </row>
      </sheetData>
      <sheetData sheetId="961">
        <row r="1">
          <cell r="J1">
            <v>1.7453292519943295E-2</v>
          </cell>
        </row>
      </sheetData>
      <sheetData sheetId="962">
        <row r="1">
          <cell r="J1">
            <v>1.7453292519943295E-2</v>
          </cell>
        </row>
      </sheetData>
      <sheetData sheetId="963">
        <row r="1">
          <cell r="J1">
            <v>1.7453292519943295E-2</v>
          </cell>
        </row>
      </sheetData>
      <sheetData sheetId="964">
        <row r="1">
          <cell r="J1">
            <v>1.7453292519943295E-2</v>
          </cell>
        </row>
      </sheetData>
      <sheetData sheetId="965">
        <row r="1">
          <cell r="J1">
            <v>1.7453292519943295E-2</v>
          </cell>
        </row>
      </sheetData>
      <sheetData sheetId="966">
        <row r="1">
          <cell r="J1">
            <v>1.7453292519943295E-2</v>
          </cell>
        </row>
      </sheetData>
      <sheetData sheetId="967">
        <row r="1">
          <cell r="J1">
            <v>1.7453292519943295E-2</v>
          </cell>
        </row>
      </sheetData>
      <sheetData sheetId="968">
        <row r="1">
          <cell r="J1">
            <v>1.7453292519943295E-2</v>
          </cell>
        </row>
      </sheetData>
      <sheetData sheetId="969">
        <row r="1">
          <cell r="J1">
            <v>1.7453292519943295E-2</v>
          </cell>
        </row>
      </sheetData>
      <sheetData sheetId="970">
        <row r="1">
          <cell r="J1">
            <v>1.7453292519943295E-2</v>
          </cell>
        </row>
      </sheetData>
      <sheetData sheetId="971">
        <row r="1">
          <cell r="J1">
            <v>1.7453292519943295E-2</v>
          </cell>
        </row>
      </sheetData>
      <sheetData sheetId="972">
        <row r="1">
          <cell r="J1">
            <v>1.7453292519943295E-2</v>
          </cell>
        </row>
      </sheetData>
      <sheetData sheetId="973">
        <row r="1">
          <cell r="J1">
            <v>1.7453292519943295E-2</v>
          </cell>
        </row>
      </sheetData>
      <sheetData sheetId="974">
        <row r="1">
          <cell r="J1">
            <v>1.7453292519943295E-2</v>
          </cell>
        </row>
      </sheetData>
      <sheetData sheetId="975">
        <row r="1">
          <cell r="J1">
            <v>1.7453292519943295E-2</v>
          </cell>
        </row>
      </sheetData>
      <sheetData sheetId="976">
        <row r="1">
          <cell r="J1">
            <v>1.7453292519943295E-2</v>
          </cell>
        </row>
      </sheetData>
      <sheetData sheetId="977">
        <row r="1">
          <cell r="J1">
            <v>1.7453292519943295E-2</v>
          </cell>
        </row>
      </sheetData>
      <sheetData sheetId="978">
        <row r="1">
          <cell r="J1">
            <v>1.7453292519943295E-2</v>
          </cell>
        </row>
      </sheetData>
      <sheetData sheetId="979">
        <row r="1">
          <cell r="J1">
            <v>1.7453292519943295E-2</v>
          </cell>
        </row>
      </sheetData>
      <sheetData sheetId="980">
        <row r="1">
          <cell r="J1">
            <v>1.7453292519943295E-2</v>
          </cell>
        </row>
      </sheetData>
      <sheetData sheetId="981">
        <row r="1">
          <cell r="J1">
            <v>1.7453292519943295E-2</v>
          </cell>
        </row>
      </sheetData>
      <sheetData sheetId="982">
        <row r="1">
          <cell r="J1">
            <v>1.7453292519943295E-2</v>
          </cell>
        </row>
      </sheetData>
      <sheetData sheetId="983">
        <row r="1">
          <cell r="J1">
            <v>1.7453292519943295E-2</v>
          </cell>
        </row>
      </sheetData>
      <sheetData sheetId="984">
        <row r="1">
          <cell r="J1">
            <v>1.7453292519943295E-2</v>
          </cell>
        </row>
      </sheetData>
      <sheetData sheetId="985">
        <row r="1">
          <cell r="J1">
            <v>1.7453292519943295E-2</v>
          </cell>
        </row>
      </sheetData>
      <sheetData sheetId="986">
        <row r="1">
          <cell r="J1">
            <v>1.7453292519943295E-2</v>
          </cell>
        </row>
      </sheetData>
      <sheetData sheetId="987">
        <row r="1">
          <cell r="J1">
            <v>1.7453292519943295E-2</v>
          </cell>
        </row>
      </sheetData>
      <sheetData sheetId="988">
        <row r="1">
          <cell r="J1">
            <v>1.7453292519943295E-2</v>
          </cell>
        </row>
      </sheetData>
      <sheetData sheetId="989">
        <row r="1">
          <cell r="J1">
            <v>1.7453292519943295E-2</v>
          </cell>
        </row>
      </sheetData>
      <sheetData sheetId="990">
        <row r="1">
          <cell r="J1">
            <v>1.7453292519943295E-2</v>
          </cell>
        </row>
      </sheetData>
      <sheetData sheetId="991">
        <row r="1">
          <cell r="J1">
            <v>1.7453292519943295E-2</v>
          </cell>
        </row>
      </sheetData>
      <sheetData sheetId="992">
        <row r="1">
          <cell r="J1">
            <v>1.7453292519943295E-2</v>
          </cell>
        </row>
      </sheetData>
      <sheetData sheetId="993">
        <row r="1">
          <cell r="J1">
            <v>1.7453292519943295E-2</v>
          </cell>
        </row>
      </sheetData>
      <sheetData sheetId="994">
        <row r="1">
          <cell r="J1">
            <v>1.7453292519943295E-2</v>
          </cell>
        </row>
      </sheetData>
      <sheetData sheetId="995">
        <row r="1">
          <cell r="J1">
            <v>1.7453292519943295E-2</v>
          </cell>
        </row>
      </sheetData>
      <sheetData sheetId="996">
        <row r="1">
          <cell r="J1">
            <v>1.7453292519943295E-2</v>
          </cell>
        </row>
      </sheetData>
      <sheetData sheetId="997">
        <row r="1">
          <cell r="J1">
            <v>1.7453292519943295E-2</v>
          </cell>
        </row>
      </sheetData>
      <sheetData sheetId="998">
        <row r="1">
          <cell r="J1">
            <v>1.7453292519943295E-2</v>
          </cell>
        </row>
      </sheetData>
      <sheetData sheetId="999">
        <row r="1">
          <cell r="J1">
            <v>1.7453292519943295E-2</v>
          </cell>
        </row>
      </sheetData>
      <sheetData sheetId="1000">
        <row r="1">
          <cell r="J1">
            <v>1.7453292519943295E-2</v>
          </cell>
        </row>
      </sheetData>
      <sheetData sheetId="1001">
        <row r="1">
          <cell r="J1">
            <v>1.7453292519943295E-2</v>
          </cell>
        </row>
      </sheetData>
      <sheetData sheetId="1002">
        <row r="1">
          <cell r="J1">
            <v>1.7453292519943295E-2</v>
          </cell>
        </row>
      </sheetData>
      <sheetData sheetId="1003">
        <row r="1">
          <cell r="J1">
            <v>1.7453292519943295E-2</v>
          </cell>
        </row>
      </sheetData>
      <sheetData sheetId="1004">
        <row r="1">
          <cell r="J1">
            <v>1.7453292519943295E-2</v>
          </cell>
        </row>
      </sheetData>
      <sheetData sheetId="1005">
        <row r="1">
          <cell r="J1">
            <v>1.7453292519943295E-2</v>
          </cell>
        </row>
      </sheetData>
      <sheetData sheetId="1006">
        <row r="1">
          <cell r="J1">
            <v>1.7453292519943295E-2</v>
          </cell>
        </row>
      </sheetData>
      <sheetData sheetId="1007">
        <row r="1">
          <cell r="J1">
            <v>1.7453292519943295E-2</v>
          </cell>
        </row>
      </sheetData>
      <sheetData sheetId="1008">
        <row r="1">
          <cell r="J1">
            <v>1.7453292519943295E-2</v>
          </cell>
        </row>
      </sheetData>
      <sheetData sheetId="1009">
        <row r="1">
          <cell r="J1">
            <v>1.7453292519943295E-2</v>
          </cell>
        </row>
      </sheetData>
      <sheetData sheetId="1010">
        <row r="1">
          <cell r="J1">
            <v>1.7453292519943295E-2</v>
          </cell>
        </row>
      </sheetData>
      <sheetData sheetId="1011">
        <row r="1">
          <cell r="J1">
            <v>1.7453292519943295E-2</v>
          </cell>
        </row>
      </sheetData>
      <sheetData sheetId="1012">
        <row r="1">
          <cell r="J1">
            <v>1.7453292519943295E-2</v>
          </cell>
        </row>
      </sheetData>
      <sheetData sheetId="1013">
        <row r="1">
          <cell r="J1">
            <v>1.7453292519943295E-2</v>
          </cell>
        </row>
      </sheetData>
      <sheetData sheetId="1014">
        <row r="1">
          <cell r="J1">
            <v>1.7453292519943295E-2</v>
          </cell>
        </row>
      </sheetData>
      <sheetData sheetId="1015">
        <row r="1">
          <cell r="J1">
            <v>1.7453292519943295E-2</v>
          </cell>
        </row>
      </sheetData>
      <sheetData sheetId="1016">
        <row r="1">
          <cell r="J1">
            <v>1.7453292519943295E-2</v>
          </cell>
        </row>
      </sheetData>
      <sheetData sheetId="1017">
        <row r="1">
          <cell r="J1">
            <v>1.7453292519943295E-2</v>
          </cell>
        </row>
      </sheetData>
      <sheetData sheetId="1018">
        <row r="1">
          <cell r="J1">
            <v>1.7453292519943295E-2</v>
          </cell>
        </row>
      </sheetData>
      <sheetData sheetId="1019">
        <row r="1">
          <cell r="J1">
            <v>1.7453292519943295E-2</v>
          </cell>
        </row>
      </sheetData>
      <sheetData sheetId="1020">
        <row r="1">
          <cell r="J1">
            <v>1.7453292519943295E-2</v>
          </cell>
        </row>
      </sheetData>
      <sheetData sheetId="1021">
        <row r="1">
          <cell r="J1">
            <v>1.7453292519943295E-2</v>
          </cell>
        </row>
      </sheetData>
      <sheetData sheetId="1022">
        <row r="1">
          <cell r="J1">
            <v>1.7453292519943295E-2</v>
          </cell>
        </row>
      </sheetData>
      <sheetData sheetId="1023">
        <row r="1">
          <cell r="J1">
            <v>1.7453292519943295E-2</v>
          </cell>
        </row>
      </sheetData>
      <sheetData sheetId="1024">
        <row r="1">
          <cell r="J1">
            <v>1.7453292519943295E-2</v>
          </cell>
        </row>
      </sheetData>
      <sheetData sheetId="1025">
        <row r="1">
          <cell r="J1">
            <v>1.7453292519943295E-2</v>
          </cell>
        </row>
      </sheetData>
      <sheetData sheetId="1026">
        <row r="1">
          <cell r="J1">
            <v>1.7453292519943295E-2</v>
          </cell>
        </row>
      </sheetData>
      <sheetData sheetId="1027">
        <row r="1">
          <cell r="J1">
            <v>1.7453292519943295E-2</v>
          </cell>
        </row>
      </sheetData>
      <sheetData sheetId="1028">
        <row r="1">
          <cell r="J1">
            <v>1.7453292519943295E-2</v>
          </cell>
        </row>
      </sheetData>
      <sheetData sheetId="1029">
        <row r="1">
          <cell r="J1">
            <v>1.7453292519943295E-2</v>
          </cell>
        </row>
      </sheetData>
      <sheetData sheetId="1030">
        <row r="1">
          <cell r="J1">
            <v>1.7453292519943295E-2</v>
          </cell>
        </row>
      </sheetData>
      <sheetData sheetId="1031">
        <row r="1">
          <cell r="J1">
            <v>1.7453292519943295E-2</v>
          </cell>
        </row>
      </sheetData>
      <sheetData sheetId="1032">
        <row r="1">
          <cell r="J1">
            <v>1.7453292519943295E-2</v>
          </cell>
        </row>
      </sheetData>
      <sheetData sheetId="1033">
        <row r="1">
          <cell r="J1">
            <v>1.7453292519943295E-2</v>
          </cell>
        </row>
      </sheetData>
      <sheetData sheetId="1034">
        <row r="1">
          <cell r="J1">
            <v>1.7453292519943295E-2</v>
          </cell>
        </row>
      </sheetData>
      <sheetData sheetId="1035">
        <row r="1">
          <cell r="J1">
            <v>1.7453292519943295E-2</v>
          </cell>
        </row>
      </sheetData>
      <sheetData sheetId="1036">
        <row r="1">
          <cell r="J1">
            <v>1.7453292519943295E-2</v>
          </cell>
        </row>
      </sheetData>
      <sheetData sheetId="1037">
        <row r="1">
          <cell r="J1">
            <v>1.7453292519943295E-2</v>
          </cell>
        </row>
      </sheetData>
      <sheetData sheetId="1038">
        <row r="1">
          <cell r="J1">
            <v>1.7453292519943295E-2</v>
          </cell>
        </row>
      </sheetData>
      <sheetData sheetId="1039">
        <row r="1">
          <cell r="J1">
            <v>1.7453292519943295E-2</v>
          </cell>
        </row>
      </sheetData>
      <sheetData sheetId="1040">
        <row r="1">
          <cell r="J1">
            <v>1.7453292519943295E-2</v>
          </cell>
        </row>
      </sheetData>
      <sheetData sheetId="1041">
        <row r="1">
          <cell r="J1">
            <v>1.7453292519943295E-2</v>
          </cell>
        </row>
      </sheetData>
      <sheetData sheetId="1042">
        <row r="1">
          <cell r="J1">
            <v>1.7453292519943295E-2</v>
          </cell>
        </row>
      </sheetData>
      <sheetData sheetId="1043">
        <row r="1">
          <cell r="J1">
            <v>1.7453292519943295E-2</v>
          </cell>
        </row>
      </sheetData>
      <sheetData sheetId="1044">
        <row r="1">
          <cell r="J1">
            <v>1.7453292519943295E-2</v>
          </cell>
        </row>
      </sheetData>
      <sheetData sheetId="1045">
        <row r="1">
          <cell r="J1">
            <v>1.7453292519943295E-2</v>
          </cell>
        </row>
      </sheetData>
      <sheetData sheetId="1046">
        <row r="1">
          <cell r="J1">
            <v>1.7453292519943295E-2</v>
          </cell>
        </row>
      </sheetData>
      <sheetData sheetId="1047">
        <row r="1">
          <cell r="J1">
            <v>1.7453292519943295E-2</v>
          </cell>
        </row>
      </sheetData>
      <sheetData sheetId="1048">
        <row r="1">
          <cell r="J1">
            <v>1.7453292519943295E-2</v>
          </cell>
        </row>
      </sheetData>
      <sheetData sheetId="1049">
        <row r="1">
          <cell r="J1">
            <v>1.7453292519943295E-2</v>
          </cell>
        </row>
      </sheetData>
      <sheetData sheetId="1050">
        <row r="1">
          <cell r="J1">
            <v>1.7453292519943295E-2</v>
          </cell>
        </row>
      </sheetData>
      <sheetData sheetId="1051">
        <row r="1">
          <cell r="J1">
            <v>1.7453292519943295E-2</v>
          </cell>
        </row>
      </sheetData>
      <sheetData sheetId="1052">
        <row r="1">
          <cell r="J1">
            <v>1.7453292519943295E-2</v>
          </cell>
        </row>
      </sheetData>
      <sheetData sheetId="1053">
        <row r="1">
          <cell r="J1">
            <v>1.7453292519943295E-2</v>
          </cell>
        </row>
      </sheetData>
      <sheetData sheetId="1054">
        <row r="1">
          <cell r="J1">
            <v>1.7453292519943295E-2</v>
          </cell>
        </row>
      </sheetData>
      <sheetData sheetId="1055">
        <row r="1">
          <cell r="J1">
            <v>1.7453292519943295E-2</v>
          </cell>
        </row>
      </sheetData>
      <sheetData sheetId="1056">
        <row r="1">
          <cell r="J1">
            <v>1.7453292519943295E-2</v>
          </cell>
        </row>
      </sheetData>
      <sheetData sheetId="1057">
        <row r="1">
          <cell r="J1">
            <v>1.7453292519943295E-2</v>
          </cell>
        </row>
      </sheetData>
      <sheetData sheetId="1058">
        <row r="1">
          <cell r="J1">
            <v>1.7453292519943295E-2</v>
          </cell>
        </row>
      </sheetData>
      <sheetData sheetId="1059">
        <row r="1">
          <cell r="J1">
            <v>1.7453292519943295E-2</v>
          </cell>
        </row>
      </sheetData>
      <sheetData sheetId="1060">
        <row r="1">
          <cell r="J1">
            <v>1.7453292519943295E-2</v>
          </cell>
        </row>
      </sheetData>
      <sheetData sheetId="1061">
        <row r="1">
          <cell r="J1">
            <v>1.7453292519943295E-2</v>
          </cell>
        </row>
      </sheetData>
      <sheetData sheetId="1062">
        <row r="1">
          <cell r="J1">
            <v>1.7453292519943295E-2</v>
          </cell>
        </row>
      </sheetData>
      <sheetData sheetId="1063">
        <row r="1">
          <cell r="J1">
            <v>1.7453292519943295E-2</v>
          </cell>
        </row>
      </sheetData>
      <sheetData sheetId="1064">
        <row r="1">
          <cell r="J1">
            <v>1.7453292519943295E-2</v>
          </cell>
        </row>
      </sheetData>
      <sheetData sheetId="1065">
        <row r="1">
          <cell r="J1">
            <v>1.7453292519943295E-2</v>
          </cell>
        </row>
      </sheetData>
      <sheetData sheetId="1066">
        <row r="1">
          <cell r="J1">
            <v>1.7453292519943295E-2</v>
          </cell>
        </row>
      </sheetData>
      <sheetData sheetId="1067">
        <row r="1">
          <cell r="J1">
            <v>1.7453292519943295E-2</v>
          </cell>
        </row>
      </sheetData>
      <sheetData sheetId="1068">
        <row r="1">
          <cell r="J1">
            <v>1.7453292519943295E-2</v>
          </cell>
        </row>
      </sheetData>
      <sheetData sheetId="1069">
        <row r="1">
          <cell r="J1">
            <v>1.7453292519943295E-2</v>
          </cell>
        </row>
      </sheetData>
      <sheetData sheetId="1070">
        <row r="1">
          <cell r="J1">
            <v>1.7453292519943295E-2</v>
          </cell>
        </row>
      </sheetData>
      <sheetData sheetId="1071">
        <row r="1">
          <cell r="J1">
            <v>1.7453292519943295E-2</v>
          </cell>
        </row>
      </sheetData>
      <sheetData sheetId="1072">
        <row r="1">
          <cell r="J1">
            <v>1.7453292519943295E-2</v>
          </cell>
        </row>
      </sheetData>
      <sheetData sheetId="1073">
        <row r="1">
          <cell r="J1">
            <v>1.7453292519943295E-2</v>
          </cell>
        </row>
      </sheetData>
      <sheetData sheetId="1074">
        <row r="1">
          <cell r="J1">
            <v>1.7453292519943295E-2</v>
          </cell>
        </row>
      </sheetData>
      <sheetData sheetId="1075">
        <row r="1">
          <cell r="J1">
            <v>1.7453292519943295E-2</v>
          </cell>
        </row>
      </sheetData>
      <sheetData sheetId="1076">
        <row r="1">
          <cell r="J1">
            <v>1.7453292519943295E-2</v>
          </cell>
        </row>
      </sheetData>
      <sheetData sheetId="1077">
        <row r="1">
          <cell r="J1">
            <v>1.7453292519943295E-2</v>
          </cell>
        </row>
      </sheetData>
      <sheetData sheetId="1078">
        <row r="1">
          <cell r="J1">
            <v>1.7453292519943295E-2</v>
          </cell>
        </row>
      </sheetData>
      <sheetData sheetId="1079">
        <row r="1">
          <cell r="J1">
            <v>1.7453292519943295E-2</v>
          </cell>
        </row>
      </sheetData>
      <sheetData sheetId="1080">
        <row r="1">
          <cell r="J1">
            <v>1.7453292519943295E-2</v>
          </cell>
        </row>
      </sheetData>
      <sheetData sheetId="1081">
        <row r="1">
          <cell r="J1">
            <v>1.7453292519943295E-2</v>
          </cell>
        </row>
      </sheetData>
      <sheetData sheetId="1082">
        <row r="1">
          <cell r="J1">
            <v>1.7453292519943295E-2</v>
          </cell>
        </row>
      </sheetData>
      <sheetData sheetId="1083">
        <row r="1">
          <cell r="J1">
            <v>1.7453292519943295E-2</v>
          </cell>
        </row>
      </sheetData>
      <sheetData sheetId="1084">
        <row r="1">
          <cell r="J1">
            <v>1.7453292519943295E-2</v>
          </cell>
        </row>
      </sheetData>
      <sheetData sheetId="1085">
        <row r="1">
          <cell r="J1">
            <v>1.7453292519943295E-2</v>
          </cell>
        </row>
      </sheetData>
      <sheetData sheetId="1086">
        <row r="1">
          <cell r="J1">
            <v>1.7453292519943295E-2</v>
          </cell>
        </row>
      </sheetData>
      <sheetData sheetId="1087">
        <row r="1">
          <cell r="J1">
            <v>1.7453292519943295E-2</v>
          </cell>
        </row>
      </sheetData>
      <sheetData sheetId="1088">
        <row r="1">
          <cell r="J1">
            <v>1.7453292519943295E-2</v>
          </cell>
        </row>
      </sheetData>
      <sheetData sheetId="1089">
        <row r="1">
          <cell r="J1">
            <v>1.7453292519943295E-2</v>
          </cell>
        </row>
      </sheetData>
      <sheetData sheetId="1090">
        <row r="1">
          <cell r="J1">
            <v>1.7453292519943295E-2</v>
          </cell>
        </row>
      </sheetData>
      <sheetData sheetId="1091">
        <row r="1">
          <cell r="J1">
            <v>1.7453292519943295E-2</v>
          </cell>
        </row>
      </sheetData>
      <sheetData sheetId="1092">
        <row r="1">
          <cell r="J1">
            <v>1.7453292519943295E-2</v>
          </cell>
        </row>
      </sheetData>
      <sheetData sheetId="1093">
        <row r="1">
          <cell r="J1">
            <v>1.7453292519943295E-2</v>
          </cell>
        </row>
      </sheetData>
      <sheetData sheetId="1094">
        <row r="1">
          <cell r="J1">
            <v>1.7453292519943295E-2</v>
          </cell>
        </row>
      </sheetData>
      <sheetData sheetId="1095">
        <row r="1">
          <cell r="J1">
            <v>1.7453292519943295E-2</v>
          </cell>
        </row>
      </sheetData>
      <sheetData sheetId="1096">
        <row r="1">
          <cell r="J1">
            <v>1.7453292519943295E-2</v>
          </cell>
        </row>
      </sheetData>
      <sheetData sheetId="1097">
        <row r="1">
          <cell r="J1">
            <v>1.7453292519943295E-2</v>
          </cell>
        </row>
      </sheetData>
      <sheetData sheetId="1098">
        <row r="1">
          <cell r="J1">
            <v>1.7453292519943295E-2</v>
          </cell>
        </row>
      </sheetData>
      <sheetData sheetId="1099">
        <row r="1">
          <cell r="J1">
            <v>1.7453292519943295E-2</v>
          </cell>
        </row>
      </sheetData>
      <sheetData sheetId="1100">
        <row r="1">
          <cell r="J1">
            <v>1.7453292519943295E-2</v>
          </cell>
        </row>
      </sheetData>
      <sheetData sheetId="1101">
        <row r="1">
          <cell r="J1">
            <v>1.7453292519943295E-2</v>
          </cell>
        </row>
      </sheetData>
      <sheetData sheetId="1102">
        <row r="1">
          <cell r="J1">
            <v>1.7453292519943295E-2</v>
          </cell>
        </row>
      </sheetData>
      <sheetData sheetId="1103">
        <row r="1">
          <cell r="J1">
            <v>1.7453292519943295E-2</v>
          </cell>
        </row>
      </sheetData>
      <sheetData sheetId="1104">
        <row r="1">
          <cell r="J1">
            <v>1.7453292519943295E-2</v>
          </cell>
        </row>
      </sheetData>
      <sheetData sheetId="1105">
        <row r="1">
          <cell r="J1">
            <v>1.7453292519943295E-2</v>
          </cell>
        </row>
      </sheetData>
      <sheetData sheetId="1106">
        <row r="1">
          <cell r="J1">
            <v>1.7453292519943295E-2</v>
          </cell>
        </row>
      </sheetData>
      <sheetData sheetId="1107">
        <row r="1">
          <cell r="J1">
            <v>1.7453292519943295E-2</v>
          </cell>
        </row>
      </sheetData>
      <sheetData sheetId="1108">
        <row r="1">
          <cell r="J1">
            <v>1.7453292519943295E-2</v>
          </cell>
        </row>
      </sheetData>
      <sheetData sheetId="1109">
        <row r="1">
          <cell r="J1">
            <v>1.7453292519943295E-2</v>
          </cell>
        </row>
      </sheetData>
      <sheetData sheetId="1110">
        <row r="1">
          <cell r="J1">
            <v>1.7453292519943295E-2</v>
          </cell>
        </row>
      </sheetData>
      <sheetData sheetId="1111">
        <row r="1">
          <cell r="J1">
            <v>1.7453292519943295E-2</v>
          </cell>
        </row>
      </sheetData>
      <sheetData sheetId="1112">
        <row r="1">
          <cell r="J1">
            <v>1.7453292519943295E-2</v>
          </cell>
        </row>
      </sheetData>
      <sheetData sheetId="1113">
        <row r="1">
          <cell r="J1">
            <v>1.7453292519943295E-2</v>
          </cell>
        </row>
      </sheetData>
      <sheetData sheetId="1114">
        <row r="1">
          <cell r="J1">
            <v>1.7453292519943295E-2</v>
          </cell>
        </row>
      </sheetData>
      <sheetData sheetId="1115">
        <row r="1">
          <cell r="J1">
            <v>1.7453292519943295E-2</v>
          </cell>
        </row>
      </sheetData>
      <sheetData sheetId="1116">
        <row r="1">
          <cell r="J1">
            <v>1.7453292519943295E-2</v>
          </cell>
        </row>
      </sheetData>
      <sheetData sheetId="1117">
        <row r="1">
          <cell r="J1">
            <v>1.7453292519943295E-2</v>
          </cell>
        </row>
      </sheetData>
      <sheetData sheetId="1118">
        <row r="1">
          <cell r="J1">
            <v>1.7453292519943295E-2</v>
          </cell>
        </row>
      </sheetData>
      <sheetData sheetId="1119">
        <row r="1">
          <cell r="J1">
            <v>1.7453292519943295E-2</v>
          </cell>
        </row>
      </sheetData>
      <sheetData sheetId="1120">
        <row r="1">
          <cell r="J1">
            <v>1.7453292519943295E-2</v>
          </cell>
        </row>
      </sheetData>
      <sheetData sheetId="1121">
        <row r="1">
          <cell r="J1">
            <v>1.7453292519943295E-2</v>
          </cell>
        </row>
      </sheetData>
      <sheetData sheetId="1122">
        <row r="1">
          <cell r="J1">
            <v>1.7453292519943295E-2</v>
          </cell>
        </row>
      </sheetData>
      <sheetData sheetId="1123">
        <row r="1">
          <cell r="J1">
            <v>1.7453292519943295E-2</v>
          </cell>
        </row>
      </sheetData>
      <sheetData sheetId="1124">
        <row r="1">
          <cell r="J1">
            <v>1.7453292519943295E-2</v>
          </cell>
        </row>
      </sheetData>
      <sheetData sheetId="1125">
        <row r="1">
          <cell r="J1">
            <v>1.7453292519943295E-2</v>
          </cell>
        </row>
      </sheetData>
      <sheetData sheetId="1126">
        <row r="1">
          <cell r="J1">
            <v>1.7453292519943295E-2</v>
          </cell>
        </row>
      </sheetData>
      <sheetData sheetId="1127">
        <row r="1">
          <cell r="J1">
            <v>1.7453292519943295E-2</v>
          </cell>
        </row>
      </sheetData>
      <sheetData sheetId="1128">
        <row r="1">
          <cell r="J1">
            <v>1.7453292519943295E-2</v>
          </cell>
        </row>
      </sheetData>
      <sheetData sheetId="1129">
        <row r="1">
          <cell r="J1">
            <v>1.7453292519943295E-2</v>
          </cell>
        </row>
      </sheetData>
      <sheetData sheetId="1130">
        <row r="1">
          <cell r="J1">
            <v>1.7453292519943295E-2</v>
          </cell>
        </row>
      </sheetData>
      <sheetData sheetId="1131">
        <row r="1">
          <cell r="J1">
            <v>1.7453292519943295E-2</v>
          </cell>
        </row>
      </sheetData>
      <sheetData sheetId="1132">
        <row r="1">
          <cell r="J1">
            <v>1.7453292519943295E-2</v>
          </cell>
        </row>
      </sheetData>
      <sheetData sheetId="1133">
        <row r="1">
          <cell r="J1">
            <v>1.7453292519943295E-2</v>
          </cell>
        </row>
      </sheetData>
      <sheetData sheetId="1134">
        <row r="1">
          <cell r="J1">
            <v>1.7453292519943295E-2</v>
          </cell>
        </row>
      </sheetData>
      <sheetData sheetId="1135">
        <row r="1">
          <cell r="J1">
            <v>1.7453292519943295E-2</v>
          </cell>
        </row>
      </sheetData>
      <sheetData sheetId="1136">
        <row r="1">
          <cell r="J1">
            <v>1.7453292519943295E-2</v>
          </cell>
        </row>
      </sheetData>
      <sheetData sheetId="1137">
        <row r="1">
          <cell r="J1">
            <v>1.7453292519943295E-2</v>
          </cell>
        </row>
      </sheetData>
      <sheetData sheetId="1138">
        <row r="1">
          <cell r="J1">
            <v>1.7453292519943295E-2</v>
          </cell>
        </row>
      </sheetData>
      <sheetData sheetId="1139">
        <row r="1">
          <cell r="J1">
            <v>1.7453292519943295E-2</v>
          </cell>
        </row>
      </sheetData>
      <sheetData sheetId="1140">
        <row r="1">
          <cell r="J1">
            <v>1.7453292519943295E-2</v>
          </cell>
        </row>
      </sheetData>
      <sheetData sheetId="1141">
        <row r="1">
          <cell r="J1">
            <v>1.7453292519943295E-2</v>
          </cell>
        </row>
      </sheetData>
      <sheetData sheetId="1142">
        <row r="1">
          <cell r="J1">
            <v>1.7453292519943295E-2</v>
          </cell>
        </row>
      </sheetData>
      <sheetData sheetId="1143">
        <row r="1">
          <cell r="J1">
            <v>1.7453292519943295E-2</v>
          </cell>
        </row>
      </sheetData>
      <sheetData sheetId="1144">
        <row r="1">
          <cell r="J1">
            <v>1.7453292519943295E-2</v>
          </cell>
        </row>
      </sheetData>
      <sheetData sheetId="1145">
        <row r="1">
          <cell r="J1">
            <v>1.7453292519943295E-2</v>
          </cell>
        </row>
      </sheetData>
      <sheetData sheetId="1146">
        <row r="1">
          <cell r="J1">
            <v>1.7453292519943295E-2</v>
          </cell>
        </row>
      </sheetData>
      <sheetData sheetId="1147">
        <row r="1">
          <cell r="J1">
            <v>1.7453292519943295E-2</v>
          </cell>
        </row>
      </sheetData>
      <sheetData sheetId="1148">
        <row r="1">
          <cell r="J1">
            <v>1.7453292519943295E-2</v>
          </cell>
        </row>
      </sheetData>
      <sheetData sheetId="1149">
        <row r="1">
          <cell r="J1">
            <v>1.7453292519943295E-2</v>
          </cell>
        </row>
      </sheetData>
      <sheetData sheetId="1150">
        <row r="1">
          <cell r="J1">
            <v>1.7453292519943295E-2</v>
          </cell>
        </row>
      </sheetData>
      <sheetData sheetId="1151">
        <row r="1">
          <cell r="J1">
            <v>1.7453292519943295E-2</v>
          </cell>
        </row>
      </sheetData>
      <sheetData sheetId="1152">
        <row r="1">
          <cell r="J1">
            <v>1.7453292519943295E-2</v>
          </cell>
        </row>
      </sheetData>
      <sheetData sheetId="1153">
        <row r="1">
          <cell r="J1">
            <v>1.7453292519943295E-2</v>
          </cell>
        </row>
      </sheetData>
      <sheetData sheetId="1154">
        <row r="1">
          <cell r="J1">
            <v>1.7453292519943295E-2</v>
          </cell>
        </row>
      </sheetData>
      <sheetData sheetId="1155">
        <row r="1">
          <cell r="J1">
            <v>1.7453292519943295E-2</v>
          </cell>
        </row>
      </sheetData>
      <sheetData sheetId="1156">
        <row r="1">
          <cell r="J1">
            <v>1.7453292519943295E-2</v>
          </cell>
        </row>
      </sheetData>
      <sheetData sheetId="1157">
        <row r="1">
          <cell r="J1">
            <v>1.7453292519943295E-2</v>
          </cell>
        </row>
      </sheetData>
      <sheetData sheetId="1158">
        <row r="1">
          <cell r="J1">
            <v>1.7453292519943295E-2</v>
          </cell>
        </row>
      </sheetData>
      <sheetData sheetId="1159">
        <row r="1">
          <cell r="J1">
            <v>1.7453292519943295E-2</v>
          </cell>
        </row>
      </sheetData>
      <sheetData sheetId="1160">
        <row r="1">
          <cell r="J1">
            <v>1.7453292519943295E-2</v>
          </cell>
        </row>
      </sheetData>
      <sheetData sheetId="1161">
        <row r="1">
          <cell r="J1">
            <v>1.7453292519943295E-2</v>
          </cell>
        </row>
      </sheetData>
      <sheetData sheetId="1162">
        <row r="1">
          <cell r="J1">
            <v>1.7453292519943295E-2</v>
          </cell>
        </row>
      </sheetData>
      <sheetData sheetId="1163">
        <row r="1">
          <cell r="J1">
            <v>1.7453292519943295E-2</v>
          </cell>
        </row>
      </sheetData>
      <sheetData sheetId="1164">
        <row r="1">
          <cell r="J1">
            <v>1.7453292519943295E-2</v>
          </cell>
        </row>
      </sheetData>
      <sheetData sheetId="1165">
        <row r="1">
          <cell r="J1">
            <v>1.7453292519943295E-2</v>
          </cell>
        </row>
      </sheetData>
      <sheetData sheetId="1166">
        <row r="1">
          <cell r="J1">
            <v>1.7453292519943295E-2</v>
          </cell>
        </row>
      </sheetData>
      <sheetData sheetId="1167">
        <row r="1">
          <cell r="J1">
            <v>1.7453292519943295E-2</v>
          </cell>
        </row>
      </sheetData>
      <sheetData sheetId="1168">
        <row r="1">
          <cell r="J1">
            <v>1.7453292519943295E-2</v>
          </cell>
        </row>
      </sheetData>
      <sheetData sheetId="1169">
        <row r="1">
          <cell r="J1">
            <v>1.7453292519943295E-2</v>
          </cell>
        </row>
      </sheetData>
      <sheetData sheetId="1170">
        <row r="1">
          <cell r="J1">
            <v>1.7453292519943295E-2</v>
          </cell>
        </row>
      </sheetData>
      <sheetData sheetId="1171">
        <row r="1">
          <cell r="J1">
            <v>1.7453292519943295E-2</v>
          </cell>
        </row>
      </sheetData>
      <sheetData sheetId="1172">
        <row r="1">
          <cell r="J1">
            <v>1.7453292519943295E-2</v>
          </cell>
        </row>
      </sheetData>
      <sheetData sheetId="1173">
        <row r="1">
          <cell r="J1">
            <v>1.7453292519943295E-2</v>
          </cell>
        </row>
      </sheetData>
      <sheetData sheetId="1174">
        <row r="1">
          <cell r="J1">
            <v>1.7453292519943295E-2</v>
          </cell>
        </row>
      </sheetData>
      <sheetData sheetId="1175">
        <row r="1">
          <cell r="J1">
            <v>1.7453292519943295E-2</v>
          </cell>
        </row>
      </sheetData>
      <sheetData sheetId="1176">
        <row r="1">
          <cell r="J1">
            <v>1.7453292519943295E-2</v>
          </cell>
        </row>
      </sheetData>
      <sheetData sheetId="1177">
        <row r="1">
          <cell r="J1">
            <v>1.7453292519943295E-2</v>
          </cell>
        </row>
      </sheetData>
      <sheetData sheetId="1178">
        <row r="1">
          <cell r="J1">
            <v>1.7453292519943295E-2</v>
          </cell>
        </row>
      </sheetData>
      <sheetData sheetId="1179">
        <row r="1">
          <cell r="J1">
            <v>1.7453292519943295E-2</v>
          </cell>
        </row>
      </sheetData>
      <sheetData sheetId="1180">
        <row r="1">
          <cell r="J1">
            <v>1.7453292519943295E-2</v>
          </cell>
        </row>
      </sheetData>
      <sheetData sheetId="1181">
        <row r="1">
          <cell r="J1">
            <v>1.7453292519943295E-2</v>
          </cell>
        </row>
      </sheetData>
      <sheetData sheetId="1182">
        <row r="1">
          <cell r="J1">
            <v>1.7453292519943295E-2</v>
          </cell>
        </row>
      </sheetData>
      <sheetData sheetId="1183">
        <row r="1">
          <cell r="J1">
            <v>1.7453292519943295E-2</v>
          </cell>
        </row>
      </sheetData>
      <sheetData sheetId="1184">
        <row r="1">
          <cell r="J1">
            <v>1.7453292519943295E-2</v>
          </cell>
        </row>
      </sheetData>
      <sheetData sheetId="1185">
        <row r="1">
          <cell r="J1">
            <v>1.7453292519943295E-2</v>
          </cell>
        </row>
      </sheetData>
      <sheetData sheetId="1186">
        <row r="1">
          <cell r="J1">
            <v>1.7453292519943295E-2</v>
          </cell>
        </row>
      </sheetData>
      <sheetData sheetId="1187">
        <row r="1">
          <cell r="J1">
            <v>1.7453292519943295E-2</v>
          </cell>
        </row>
      </sheetData>
      <sheetData sheetId="1188">
        <row r="1">
          <cell r="J1">
            <v>1.7453292519943295E-2</v>
          </cell>
        </row>
      </sheetData>
      <sheetData sheetId="1189">
        <row r="1">
          <cell r="J1">
            <v>1.7453292519943295E-2</v>
          </cell>
        </row>
      </sheetData>
      <sheetData sheetId="1190">
        <row r="1">
          <cell r="J1">
            <v>1.7453292519943295E-2</v>
          </cell>
        </row>
      </sheetData>
      <sheetData sheetId="1191">
        <row r="1">
          <cell r="J1">
            <v>1.7453292519943295E-2</v>
          </cell>
        </row>
      </sheetData>
      <sheetData sheetId="1192">
        <row r="1">
          <cell r="J1">
            <v>1.7453292519943295E-2</v>
          </cell>
        </row>
      </sheetData>
      <sheetData sheetId="1193">
        <row r="1">
          <cell r="J1">
            <v>1.7453292519943295E-2</v>
          </cell>
        </row>
      </sheetData>
      <sheetData sheetId="1194">
        <row r="1">
          <cell r="J1">
            <v>1.7453292519943295E-2</v>
          </cell>
        </row>
      </sheetData>
      <sheetData sheetId="1195">
        <row r="1">
          <cell r="J1">
            <v>1.7453292519943295E-2</v>
          </cell>
        </row>
      </sheetData>
      <sheetData sheetId="1196">
        <row r="1">
          <cell r="J1">
            <v>1.7453292519943295E-2</v>
          </cell>
        </row>
      </sheetData>
      <sheetData sheetId="1197">
        <row r="1">
          <cell r="J1">
            <v>1.7453292519943295E-2</v>
          </cell>
        </row>
      </sheetData>
      <sheetData sheetId="1198">
        <row r="1">
          <cell r="J1">
            <v>1.7453292519943295E-2</v>
          </cell>
        </row>
      </sheetData>
      <sheetData sheetId="1199">
        <row r="1">
          <cell r="J1">
            <v>1.7453292519943295E-2</v>
          </cell>
        </row>
      </sheetData>
      <sheetData sheetId="1200">
        <row r="1">
          <cell r="J1">
            <v>1.7453292519943295E-2</v>
          </cell>
        </row>
      </sheetData>
      <sheetData sheetId="1201">
        <row r="1">
          <cell r="J1">
            <v>1.7453292519943295E-2</v>
          </cell>
        </row>
      </sheetData>
      <sheetData sheetId="1202">
        <row r="1">
          <cell r="J1">
            <v>1.7453292519943295E-2</v>
          </cell>
        </row>
      </sheetData>
      <sheetData sheetId="1203">
        <row r="1">
          <cell r="J1">
            <v>1.7453292519943295E-2</v>
          </cell>
        </row>
      </sheetData>
      <sheetData sheetId="1204">
        <row r="1">
          <cell r="J1">
            <v>1.7453292519943295E-2</v>
          </cell>
        </row>
      </sheetData>
      <sheetData sheetId="1205">
        <row r="1">
          <cell r="J1">
            <v>1.7453292519943295E-2</v>
          </cell>
        </row>
      </sheetData>
      <sheetData sheetId="1206">
        <row r="1">
          <cell r="J1">
            <v>1.7453292519943295E-2</v>
          </cell>
        </row>
      </sheetData>
      <sheetData sheetId="1207">
        <row r="1">
          <cell r="J1">
            <v>1.7453292519943295E-2</v>
          </cell>
        </row>
      </sheetData>
      <sheetData sheetId="1208">
        <row r="1">
          <cell r="J1">
            <v>1.7453292519943295E-2</v>
          </cell>
        </row>
      </sheetData>
      <sheetData sheetId="1209">
        <row r="1">
          <cell r="J1">
            <v>1.7453292519943295E-2</v>
          </cell>
        </row>
      </sheetData>
      <sheetData sheetId="1210">
        <row r="1">
          <cell r="J1">
            <v>1.7453292519943295E-2</v>
          </cell>
        </row>
      </sheetData>
      <sheetData sheetId="1211">
        <row r="1">
          <cell r="J1">
            <v>1.7453292519943295E-2</v>
          </cell>
        </row>
      </sheetData>
      <sheetData sheetId="1212">
        <row r="1">
          <cell r="J1">
            <v>1.7453292519943295E-2</v>
          </cell>
        </row>
      </sheetData>
      <sheetData sheetId="1213">
        <row r="1">
          <cell r="J1">
            <v>1.7453292519943295E-2</v>
          </cell>
        </row>
      </sheetData>
      <sheetData sheetId="1214">
        <row r="1">
          <cell r="J1">
            <v>1.7453292519943295E-2</v>
          </cell>
        </row>
      </sheetData>
      <sheetData sheetId="1215">
        <row r="1">
          <cell r="J1">
            <v>1.7453292519943295E-2</v>
          </cell>
        </row>
      </sheetData>
      <sheetData sheetId="1216">
        <row r="1">
          <cell r="J1">
            <v>1.7453292519943295E-2</v>
          </cell>
        </row>
      </sheetData>
      <sheetData sheetId="1217">
        <row r="1">
          <cell r="J1">
            <v>1.7453292519943295E-2</v>
          </cell>
        </row>
      </sheetData>
      <sheetData sheetId="1218">
        <row r="1">
          <cell r="J1">
            <v>1.7453292519943295E-2</v>
          </cell>
        </row>
      </sheetData>
      <sheetData sheetId="1219">
        <row r="1">
          <cell r="J1">
            <v>1.7453292519943295E-2</v>
          </cell>
        </row>
      </sheetData>
      <sheetData sheetId="1220">
        <row r="1">
          <cell r="J1">
            <v>1.7453292519943295E-2</v>
          </cell>
        </row>
      </sheetData>
      <sheetData sheetId="1221">
        <row r="1">
          <cell r="J1">
            <v>1.7453292519943295E-2</v>
          </cell>
        </row>
      </sheetData>
      <sheetData sheetId="1222">
        <row r="1">
          <cell r="J1">
            <v>1.7453292519943295E-2</v>
          </cell>
        </row>
      </sheetData>
      <sheetData sheetId="1223">
        <row r="1">
          <cell r="J1">
            <v>1.7453292519943295E-2</v>
          </cell>
        </row>
      </sheetData>
      <sheetData sheetId="1224">
        <row r="1">
          <cell r="J1">
            <v>1.7453292519943295E-2</v>
          </cell>
        </row>
      </sheetData>
      <sheetData sheetId="1225">
        <row r="1">
          <cell r="J1">
            <v>1.7453292519943295E-2</v>
          </cell>
        </row>
      </sheetData>
      <sheetData sheetId="1226">
        <row r="1">
          <cell r="J1">
            <v>1.7453292519943295E-2</v>
          </cell>
        </row>
      </sheetData>
      <sheetData sheetId="1227">
        <row r="1">
          <cell r="J1">
            <v>1.7453292519943295E-2</v>
          </cell>
        </row>
      </sheetData>
      <sheetData sheetId="1228">
        <row r="1">
          <cell r="J1">
            <v>1.7453292519943295E-2</v>
          </cell>
        </row>
      </sheetData>
      <sheetData sheetId="1229">
        <row r="1">
          <cell r="J1">
            <v>1.7453292519943295E-2</v>
          </cell>
        </row>
      </sheetData>
      <sheetData sheetId="1230">
        <row r="1">
          <cell r="J1">
            <v>1.7453292519943295E-2</v>
          </cell>
        </row>
      </sheetData>
      <sheetData sheetId="1231">
        <row r="1">
          <cell r="J1">
            <v>1.7453292519943295E-2</v>
          </cell>
        </row>
      </sheetData>
      <sheetData sheetId="1232">
        <row r="1">
          <cell r="J1">
            <v>1.7453292519943295E-2</v>
          </cell>
        </row>
      </sheetData>
      <sheetData sheetId="1233">
        <row r="1">
          <cell r="J1">
            <v>1.7453292519943295E-2</v>
          </cell>
        </row>
      </sheetData>
      <sheetData sheetId="1234">
        <row r="1">
          <cell r="J1">
            <v>1.7453292519943295E-2</v>
          </cell>
        </row>
      </sheetData>
      <sheetData sheetId="1235">
        <row r="1">
          <cell r="J1">
            <v>1.7453292519943295E-2</v>
          </cell>
        </row>
      </sheetData>
      <sheetData sheetId="1236">
        <row r="1">
          <cell r="J1">
            <v>1.7453292519943295E-2</v>
          </cell>
        </row>
      </sheetData>
      <sheetData sheetId="1237">
        <row r="1">
          <cell r="J1">
            <v>1.7453292519943295E-2</v>
          </cell>
        </row>
      </sheetData>
      <sheetData sheetId="1238">
        <row r="1">
          <cell r="J1">
            <v>1.7453292519943295E-2</v>
          </cell>
        </row>
      </sheetData>
      <sheetData sheetId="1239">
        <row r="1">
          <cell r="J1">
            <v>1.7453292519943295E-2</v>
          </cell>
        </row>
      </sheetData>
      <sheetData sheetId="1240">
        <row r="1">
          <cell r="J1">
            <v>1.7453292519943295E-2</v>
          </cell>
        </row>
      </sheetData>
      <sheetData sheetId="1241">
        <row r="1">
          <cell r="J1">
            <v>1.7453292519943295E-2</v>
          </cell>
        </row>
      </sheetData>
      <sheetData sheetId="1242">
        <row r="1">
          <cell r="J1">
            <v>1.7453292519943295E-2</v>
          </cell>
        </row>
      </sheetData>
      <sheetData sheetId="1243">
        <row r="1">
          <cell r="J1">
            <v>1.7453292519943295E-2</v>
          </cell>
        </row>
      </sheetData>
      <sheetData sheetId="1244">
        <row r="1">
          <cell r="J1">
            <v>1.7453292519943295E-2</v>
          </cell>
        </row>
      </sheetData>
      <sheetData sheetId="1245">
        <row r="1">
          <cell r="J1">
            <v>1.7453292519943295E-2</v>
          </cell>
        </row>
      </sheetData>
      <sheetData sheetId="1246">
        <row r="1">
          <cell r="J1">
            <v>1.7453292519943295E-2</v>
          </cell>
        </row>
      </sheetData>
      <sheetData sheetId="1247">
        <row r="1">
          <cell r="J1">
            <v>1.7453292519943295E-2</v>
          </cell>
        </row>
      </sheetData>
      <sheetData sheetId="1248">
        <row r="1">
          <cell r="J1">
            <v>1.7453292519943295E-2</v>
          </cell>
        </row>
      </sheetData>
      <sheetData sheetId="1249">
        <row r="1">
          <cell r="J1">
            <v>1.7453292519943295E-2</v>
          </cell>
        </row>
      </sheetData>
      <sheetData sheetId="1250">
        <row r="1">
          <cell r="J1">
            <v>1.7453292519943295E-2</v>
          </cell>
        </row>
      </sheetData>
      <sheetData sheetId="1251">
        <row r="1">
          <cell r="J1">
            <v>1.7453292519943295E-2</v>
          </cell>
        </row>
      </sheetData>
      <sheetData sheetId="1252">
        <row r="1">
          <cell r="J1">
            <v>1.7453292519943295E-2</v>
          </cell>
        </row>
      </sheetData>
      <sheetData sheetId="1253">
        <row r="1">
          <cell r="J1">
            <v>1.7453292519943295E-2</v>
          </cell>
        </row>
      </sheetData>
      <sheetData sheetId="1254">
        <row r="1">
          <cell r="J1">
            <v>1.7453292519943295E-2</v>
          </cell>
        </row>
      </sheetData>
      <sheetData sheetId="1255">
        <row r="1">
          <cell r="J1">
            <v>1.7453292519943295E-2</v>
          </cell>
        </row>
      </sheetData>
      <sheetData sheetId="1256">
        <row r="1">
          <cell r="J1">
            <v>1.7453292519943295E-2</v>
          </cell>
        </row>
      </sheetData>
      <sheetData sheetId="1257">
        <row r="1">
          <cell r="J1">
            <v>1.7453292519943295E-2</v>
          </cell>
        </row>
      </sheetData>
      <sheetData sheetId="1258">
        <row r="1">
          <cell r="J1">
            <v>1.7453292519943295E-2</v>
          </cell>
        </row>
      </sheetData>
      <sheetData sheetId="1259">
        <row r="1">
          <cell r="J1">
            <v>1.7453292519943295E-2</v>
          </cell>
        </row>
      </sheetData>
      <sheetData sheetId="1260">
        <row r="1">
          <cell r="J1">
            <v>1.7453292519943295E-2</v>
          </cell>
        </row>
      </sheetData>
      <sheetData sheetId="1261">
        <row r="1">
          <cell r="J1">
            <v>1.7453292519943295E-2</v>
          </cell>
        </row>
      </sheetData>
      <sheetData sheetId="1262">
        <row r="1">
          <cell r="J1">
            <v>1.7453292519943295E-2</v>
          </cell>
        </row>
      </sheetData>
      <sheetData sheetId="1263">
        <row r="1">
          <cell r="J1">
            <v>1.7453292519943295E-2</v>
          </cell>
        </row>
      </sheetData>
      <sheetData sheetId="1264">
        <row r="1">
          <cell r="J1">
            <v>1.7453292519943295E-2</v>
          </cell>
        </row>
      </sheetData>
      <sheetData sheetId="1265">
        <row r="1">
          <cell r="J1">
            <v>1.7453292519943295E-2</v>
          </cell>
        </row>
      </sheetData>
      <sheetData sheetId="1266">
        <row r="1">
          <cell r="J1">
            <v>1.7453292519943295E-2</v>
          </cell>
        </row>
      </sheetData>
      <sheetData sheetId="1267">
        <row r="1">
          <cell r="J1">
            <v>1.7453292519943295E-2</v>
          </cell>
        </row>
      </sheetData>
      <sheetData sheetId="1268">
        <row r="1">
          <cell r="J1">
            <v>1.7453292519943295E-2</v>
          </cell>
        </row>
      </sheetData>
      <sheetData sheetId="1269">
        <row r="1">
          <cell r="J1">
            <v>1.7453292519943295E-2</v>
          </cell>
        </row>
      </sheetData>
      <sheetData sheetId="1270">
        <row r="1">
          <cell r="J1">
            <v>1.7453292519943295E-2</v>
          </cell>
        </row>
      </sheetData>
      <sheetData sheetId="1271">
        <row r="1">
          <cell r="J1">
            <v>1.7453292519943295E-2</v>
          </cell>
        </row>
      </sheetData>
      <sheetData sheetId="1272">
        <row r="1">
          <cell r="J1">
            <v>1.7453292519943295E-2</v>
          </cell>
        </row>
      </sheetData>
      <sheetData sheetId="1273">
        <row r="1">
          <cell r="J1">
            <v>1.7453292519943295E-2</v>
          </cell>
        </row>
      </sheetData>
      <sheetData sheetId="1274">
        <row r="1">
          <cell r="J1">
            <v>1.7453292519943295E-2</v>
          </cell>
        </row>
      </sheetData>
      <sheetData sheetId="1275">
        <row r="1">
          <cell r="J1">
            <v>1.7453292519943295E-2</v>
          </cell>
        </row>
      </sheetData>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ow r="1">
          <cell r="J1">
            <v>1.7453292519943295E-2</v>
          </cell>
        </row>
      </sheetData>
      <sheetData sheetId="1315">
        <row r="1">
          <cell r="J1">
            <v>1.7453292519943295E-2</v>
          </cell>
        </row>
      </sheetData>
      <sheetData sheetId="1316">
        <row r="1">
          <cell r="J1">
            <v>1.7453292519943295E-2</v>
          </cell>
        </row>
      </sheetData>
      <sheetData sheetId="1317">
        <row r="1">
          <cell r="J1">
            <v>1.7453292519943295E-2</v>
          </cell>
        </row>
      </sheetData>
      <sheetData sheetId="1318">
        <row r="1">
          <cell r="J1">
            <v>1.7453292519943295E-2</v>
          </cell>
        </row>
      </sheetData>
      <sheetData sheetId="1319">
        <row r="1">
          <cell r="J1">
            <v>1.7453292519943295E-2</v>
          </cell>
        </row>
      </sheetData>
      <sheetData sheetId="1320">
        <row r="1">
          <cell r="J1">
            <v>1.7453292519943295E-2</v>
          </cell>
        </row>
      </sheetData>
      <sheetData sheetId="1321">
        <row r="1">
          <cell r="J1">
            <v>1.7453292519943295E-2</v>
          </cell>
        </row>
      </sheetData>
      <sheetData sheetId="1322">
        <row r="1">
          <cell r="J1">
            <v>1.7453292519943295E-2</v>
          </cell>
        </row>
      </sheetData>
      <sheetData sheetId="1323"/>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ow r="1">
          <cell r="J1">
            <v>1.7453292519943295E-2</v>
          </cell>
        </row>
      </sheetData>
      <sheetData sheetId="1352">
        <row r="1">
          <cell r="J1">
            <v>1.7453292519943295E-2</v>
          </cell>
        </row>
      </sheetData>
      <sheetData sheetId="1353">
        <row r="1">
          <cell r="J1">
            <v>1.7453292519943295E-2</v>
          </cell>
        </row>
      </sheetData>
      <sheetData sheetId="1354">
        <row r="1">
          <cell r="J1">
            <v>1.7453292519943295E-2</v>
          </cell>
        </row>
      </sheetData>
      <sheetData sheetId="1355">
        <row r="1">
          <cell r="J1">
            <v>1.7453292519943295E-2</v>
          </cell>
        </row>
      </sheetData>
      <sheetData sheetId="1356">
        <row r="1">
          <cell r="J1">
            <v>1.7453292519943295E-2</v>
          </cell>
        </row>
      </sheetData>
      <sheetData sheetId="1357">
        <row r="1">
          <cell r="J1">
            <v>1.7453292519943295E-2</v>
          </cell>
        </row>
      </sheetData>
      <sheetData sheetId="1358">
        <row r="1">
          <cell r="J1">
            <v>1.7453292519943295E-2</v>
          </cell>
        </row>
      </sheetData>
      <sheetData sheetId="1359">
        <row r="1">
          <cell r="J1">
            <v>1.7453292519943295E-2</v>
          </cell>
        </row>
      </sheetData>
      <sheetData sheetId="1360">
        <row r="1">
          <cell r="J1">
            <v>1.7453292519943295E-2</v>
          </cell>
        </row>
      </sheetData>
      <sheetData sheetId="1361">
        <row r="1">
          <cell r="J1">
            <v>1.7453292519943295E-2</v>
          </cell>
        </row>
      </sheetData>
      <sheetData sheetId="1362">
        <row r="1">
          <cell r="J1">
            <v>1.7453292519943295E-2</v>
          </cell>
        </row>
      </sheetData>
      <sheetData sheetId="1363">
        <row r="1">
          <cell r="J1">
            <v>1.7453292519943295E-2</v>
          </cell>
        </row>
      </sheetData>
      <sheetData sheetId="1364">
        <row r="1">
          <cell r="J1">
            <v>1.7453292519943295E-2</v>
          </cell>
        </row>
      </sheetData>
      <sheetData sheetId="1365">
        <row r="1">
          <cell r="J1">
            <v>1.7453292519943295E-2</v>
          </cell>
        </row>
      </sheetData>
      <sheetData sheetId="1366">
        <row r="1">
          <cell r="J1">
            <v>1.7453292519943295E-2</v>
          </cell>
        </row>
      </sheetData>
      <sheetData sheetId="1367">
        <row r="1">
          <cell r="J1">
            <v>1.7453292519943295E-2</v>
          </cell>
        </row>
      </sheetData>
      <sheetData sheetId="1368">
        <row r="1">
          <cell r="J1">
            <v>1.7453292519943295E-2</v>
          </cell>
        </row>
      </sheetData>
      <sheetData sheetId="1369">
        <row r="1">
          <cell r="J1">
            <v>1.7453292519943295E-2</v>
          </cell>
        </row>
      </sheetData>
      <sheetData sheetId="1370">
        <row r="1">
          <cell r="J1">
            <v>1.7453292519943295E-2</v>
          </cell>
        </row>
      </sheetData>
      <sheetData sheetId="1371">
        <row r="1">
          <cell r="J1">
            <v>1.7453292519943295E-2</v>
          </cell>
        </row>
      </sheetData>
      <sheetData sheetId="1372">
        <row r="1">
          <cell r="J1">
            <v>1.7453292519943295E-2</v>
          </cell>
        </row>
      </sheetData>
      <sheetData sheetId="1373">
        <row r="1">
          <cell r="J1">
            <v>1.7453292519943295E-2</v>
          </cell>
        </row>
      </sheetData>
      <sheetData sheetId="1374">
        <row r="1">
          <cell r="J1">
            <v>1.7453292519943295E-2</v>
          </cell>
        </row>
      </sheetData>
      <sheetData sheetId="1375">
        <row r="1">
          <cell r="J1">
            <v>1.7453292519943295E-2</v>
          </cell>
        </row>
      </sheetData>
      <sheetData sheetId="1376">
        <row r="1">
          <cell r="J1">
            <v>1.7453292519943295E-2</v>
          </cell>
        </row>
      </sheetData>
      <sheetData sheetId="1377">
        <row r="1">
          <cell r="J1">
            <v>1.7453292519943295E-2</v>
          </cell>
        </row>
      </sheetData>
      <sheetData sheetId="1378">
        <row r="1">
          <cell r="J1">
            <v>1.7453292519943295E-2</v>
          </cell>
        </row>
      </sheetData>
      <sheetData sheetId="1379">
        <row r="1">
          <cell r="J1">
            <v>1.7453292519943295E-2</v>
          </cell>
        </row>
      </sheetData>
      <sheetData sheetId="1380">
        <row r="1">
          <cell r="J1">
            <v>1.7453292519943295E-2</v>
          </cell>
        </row>
      </sheetData>
      <sheetData sheetId="1381">
        <row r="1">
          <cell r="J1">
            <v>1.7453292519943295E-2</v>
          </cell>
        </row>
      </sheetData>
      <sheetData sheetId="1382">
        <row r="1">
          <cell r="J1">
            <v>1.7453292519943295E-2</v>
          </cell>
        </row>
      </sheetData>
      <sheetData sheetId="1383">
        <row r="1">
          <cell r="J1">
            <v>1.7453292519943295E-2</v>
          </cell>
        </row>
      </sheetData>
      <sheetData sheetId="1384">
        <row r="1">
          <cell r="J1">
            <v>1.7453292519943295E-2</v>
          </cell>
        </row>
      </sheetData>
      <sheetData sheetId="1385">
        <row r="1">
          <cell r="J1">
            <v>1.7453292519943295E-2</v>
          </cell>
        </row>
      </sheetData>
      <sheetData sheetId="1386">
        <row r="1">
          <cell r="J1">
            <v>1.7453292519943295E-2</v>
          </cell>
        </row>
      </sheetData>
      <sheetData sheetId="1387">
        <row r="1">
          <cell r="J1">
            <v>1.7453292519943295E-2</v>
          </cell>
        </row>
      </sheetData>
      <sheetData sheetId="1388">
        <row r="1">
          <cell r="J1">
            <v>1.7453292519943295E-2</v>
          </cell>
        </row>
      </sheetData>
      <sheetData sheetId="1389">
        <row r="1">
          <cell r="J1">
            <v>1.7453292519943295E-2</v>
          </cell>
        </row>
      </sheetData>
      <sheetData sheetId="1390">
        <row r="1">
          <cell r="J1">
            <v>1.7453292519943295E-2</v>
          </cell>
        </row>
      </sheetData>
      <sheetData sheetId="1391">
        <row r="1">
          <cell r="J1">
            <v>1.7453292519943295E-2</v>
          </cell>
        </row>
      </sheetData>
      <sheetData sheetId="1392">
        <row r="1">
          <cell r="J1">
            <v>1.7453292519943295E-2</v>
          </cell>
        </row>
      </sheetData>
      <sheetData sheetId="1393">
        <row r="1">
          <cell r="J1">
            <v>1.7453292519943295E-2</v>
          </cell>
        </row>
      </sheetData>
      <sheetData sheetId="1394">
        <row r="1">
          <cell r="J1">
            <v>1.7453292519943295E-2</v>
          </cell>
        </row>
      </sheetData>
      <sheetData sheetId="1395">
        <row r="1">
          <cell r="J1">
            <v>1.7453292519943295E-2</v>
          </cell>
        </row>
      </sheetData>
      <sheetData sheetId="1396">
        <row r="1">
          <cell r="J1">
            <v>1.7453292519943295E-2</v>
          </cell>
        </row>
      </sheetData>
      <sheetData sheetId="1397">
        <row r="1">
          <cell r="J1">
            <v>1.7453292519943295E-2</v>
          </cell>
        </row>
      </sheetData>
      <sheetData sheetId="1398">
        <row r="1">
          <cell r="J1">
            <v>1.7453292519943295E-2</v>
          </cell>
        </row>
      </sheetData>
      <sheetData sheetId="1399">
        <row r="1">
          <cell r="J1">
            <v>1.7453292519943295E-2</v>
          </cell>
        </row>
      </sheetData>
      <sheetData sheetId="1400">
        <row r="1">
          <cell r="J1">
            <v>1.7453292519943295E-2</v>
          </cell>
        </row>
      </sheetData>
      <sheetData sheetId="1401">
        <row r="1">
          <cell r="J1">
            <v>1.7453292519943295E-2</v>
          </cell>
        </row>
      </sheetData>
      <sheetData sheetId="1402">
        <row r="1">
          <cell r="J1">
            <v>1.7453292519943295E-2</v>
          </cell>
        </row>
      </sheetData>
      <sheetData sheetId="1403">
        <row r="1">
          <cell r="J1">
            <v>1.7453292519943295E-2</v>
          </cell>
        </row>
      </sheetData>
      <sheetData sheetId="1404">
        <row r="1">
          <cell r="J1">
            <v>1.7453292519943295E-2</v>
          </cell>
        </row>
      </sheetData>
      <sheetData sheetId="1405">
        <row r="1">
          <cell r="J1">
            <v>1.7453292519943295E-2</v>
          </cell>
        </row>
      </sheetData>
      <sheetData sheetId="1406">
        <row r="1">
          <cell r="J1">
            <v>1.7453292519943295E-2</v>
          </cell>
        </row>
      </sheetData>
      <sheetData sheetId="1407">
        <row r="1">
          <cell r="J1">
            <v>1.7453292519943295E-2</v>
          </cell>
        </row>
      </sheetData>
      <sheetData sheetId="1408">
        <row r="1">
          <cell r="J1">
            <v>1.7453292519943295E-2</v>
          </cell>
        </row>
      </sheetData>
      <sheetData sheetId="1409">
        <row r="1">
          <cell r="J1">
            <v>1.7453292519943295E-2</v>
          </cell>
        </row>
      </sheetData>
      <sheetData sheetId="1410">
        <row r="1">
          <cell r="J1">
            <v>1.7453292519943295E-2</v>
          </cell>
        </row>
      </sheetData>
      <sheetData sheetId="1411">
        <row r="1">
          <cell r="J1">
            <v>1.7453292519943295E-2</v>
          </cell>
        </row>
      </sheetData>
      <sheetData sheetId="1412">
        <row r="1">
          <cell r="J1">
            <v>1.7453292519943295E-2</v>
          </cell>
        </row>
      </sheetData>
      <sheetData sheetId="1413">
        <row r="1">
          <cell r="J1">
            <v>1.7453292519943295E-2</v>
          </cell>
        </row>
      </sheetData>
      <sheetData sheetId="1414">
        <row r="1">
          <cell r="J1">
            <v>1.7453292519943295E-2</v>
          </cell>
        </row>
      </sheetData>
      <sheetData sheetId="1415">
        <row r="1">
          <cell r="J1">
            <v>1.7453292519943295E-2</v>
          </cell>
        </row>
      </sheetData>
      <sheetData sheetId="1416">
        <row r="1">
          <cell r="J1">
            <v>1.7453292519943295E-2</v>
          </cell>
        </row>
      </sheetData>
      <sheetData sheetId="1417">
        <row r="1">
          <cell r="J1">
            <v>1.7453292519943295E-2</v>
          </cell>
        </row>
      </sheetData>
      <sheetData sheetId="1418">
        <row r="1">
          <cell r="J1">
            <v>1.7453292519943295E-2</v>
          </cell>
        </row>
      </sheetData>
      <sheetData sheetId="1419">
        <row r="1">
          <cell r="J1">
            <v>1.7453292519943295E-2</v>
          </cell>
        </row>
      </sheetData>
      <sheetData sheetId="1420">
        <row r="1">
          <cell r="J1">
            <v>1.7453292519943295E-2</v>
          </cell>
        </row>
      </sheetData>
      <sheetData sheetId="1421">
        <row r="1">
          <cell r="J1">
            <v>1.7453292519943295E-2</v>
          </cell>
        </row>
      </sheetData>
      <sheetData sheetId="1422">
        <row r="1">
          <cell r="J1">
            <v>1.7453292519943295E-2</v>
          </cell>
        </row>
      </sheetData>
      <sheetData sheetId="1423">
        <row r="1">
          <cell r="J1">
            <v>1.7453292519943295E-2</v>
          </cell>
        </row>
      </sheetData>
      <sheetData sheetId="1424">
        <row r="1">
          <cell r="J1">
            <v>1.7453292519943295E-2</v>
          </cell>
        </row>
      </sheetData>
      <sheetData sheetId="1425">
        <row r="1">
          <cell r="J1">
            <v>1.7453292519943295E-2</v>
          </cell>
        </row>
      </sheetData>
      <sheetData sheetId="1426">
        <row r="1">
          <cell r="J1">
            <v>1.7453292519943295E-2</v>
          </cell>
        </row>
      </sheetData>
      <sheetData sheetId="1427">
        <row r="1">
          <cell r="J1">
            <v>1.7453292519943295E-2</v>
          </cell>
        </row>
      </sheetData>
      <sheetData sheetId="1428">
        <row r="1">
          <cell r="J1">
            <v>1.7453292519943295E-2</v>
          </cell>
        </row>
      </sheetData>
      <sheetData sheetId="1429">
        <row r="1">
          <cell r="J1">
            <v>1.7453292519943295E-2</v>
          </cell>
        </row>
      </sheetData>
      <sheetData sheetId="1430">
        <row r="1">
          <cell r="J1">
            <v>1.7453292519943295E-2</v>
          </cell>
        </row>
      </sheetData>
      <sheetData sheetId="1431">
        <row r="1">
          <cell r="J1">
            <v>1.7453292519943295E-2</v>
          </cell>
        </row>
      </sheetData>
      <sheetData sheetId="1432">
        <row r="1">
          <cell r="J1">
            <v>1.7453292519943295E-2</v>
          </cell>
        </row>
      </sheetData>
      <sheetData sheetId="1433">
        <row r="1">
          <cell r="J1">
            <v>1.7453292519943295E-2</v>
          </cell>
        </row>
      </sheetData>
      <sheetData sheetId="1434">
        <row r="1">
          <cell r="J1">
            <v>1.7453292519943295E-2</v>
          </cell>
        </row>
      </sheetData>
      <sheetData sheetId="1435">
        <row r="1">
          <cell r="J1">
            <v>1.7453292519943295E-2</v>
          </cell>
        </row>
      </sheetData>
      <sheetData sheetId="1436">
        <row r="1">
          <cell r="J1">
            <v>1.7453292519943295E-2</v>
          </cell>
        </row>
      </sheetData>
      <sheetData sheetId="1437">
        <row r="1">
          <cell r="J1">
            <v>1.7453292519943295E-2</v>
          </cell>
        </row>
      </sheetData>
      <sheetData sheetId="1438">
        <row r="1">
          <cell r="J1">
            <v>1.7453292519943295E-2</v>
          </cell>
        </row>
      </sheetData>
      <sheetData sheetId="1439">
        <row r="1">
          <cell r="J1">
            <v>1.7453292519943295E-2</v>
          </cell>
        </row>
      </sheetData>
      <sheetData sheetId="1440">
        <row r="1">
          <cell r="J1">
            <v>1.7453292519943295E-2</v>
          </cell>
        </row>
      </sheetData>
      <sheetData sheetId="1441">
        <row r="1">
          <cell r="J1">
            <v>1.7453292519943295E-2</v>
          </cell>
        </row>
      </sheetData>
      <sheetData sheetId="1442">
        <row r="1">
          <cell r="J1">
            <v>1.7453292519943295E-2</v>
          </cell>
        </row>
      </sheetData>
      <sheetData sheetId="1443">
        <row r="1">
          <cell r="J1">
            <v>1.7453292519943295E-2</v>
          </cell>
        </row>
      </sheetData>
      <sheetData sheetId="1444">
        <row r="1">
          <cell r="J1">
            <v>1.7453292519943295E-2</v>
          </cell>
        </row>
      </sheetData>
      <sheetData sheetId="1445">
        <row r="1">
          <cell r="J1">
            <v>1.7453292519943295E-2</v>
          </cell>
        </row>
      </sheetData>
      <sheetData sheetId="1446">
        <row r="1">
          <cell r="J1">
            <v>1.7453292519943295E-2</v>
          </cell>
        </row>
      </sheetData>
      <sheetData sheetId="1447">
        <row r="1">
          <cell r="J1">
            <v>1.7453292519943295E-2</v>
          </cell>
        </row>
      </sheetData>
      <sheetData sheetId="1448">
        <row r="1">
          <cell r="J1">
            <v>1.7453292519943295E-2</v>
          </cell>
        </row>
      </sheetData>
      <sheetData sheetId="1449">
        <row r="1">
          <cell r="J1">
            <v>1.7453292519943295E-2</v>
          </cell>
        </row>
      </sheetData>
      <sheetData sheetId="1450">
        <row r="1">
          <cell r="J1">
            <v>1.7453292519943295E-2</v>
          </cell>
        </row>
      </sheetData>
      <sheetData sheetId="1451">
        <row r="1">
          <cell r="J1">
            <v>1.7453292519943295E-2</v>
          </cell>
        </row>
      </sheetData>
      <sheetData sheetId="1452">
        <row r="1">
          <cell r="J1">
            <v>1.7453292519943295E-2</v>
          </cell>
        </row>
      </sheetData>
      <sheetData sheetId="1453">
        <row r="1">
          <cell r="J1">
            <v>1.7453292519943295E-2</v>
          </cell>
        </row>
      </sheetData>
      <sheetData sheetId="1454">
        <row r="1">
          <cell r="J1">
            <v>1.7453292519943295E-2</v>
          </cell>
        </row>
      </sheetData>
      <sheetData sheetId="1455">
        <row r="1">
          <cell r="J1">
            <v>1.7453292519943295E-2</v>
          </cell>
        </row>
      </sheetData>
      <sheetData sheetId="1456">
        <row r="1">
          <cell r="J1">
            <v>1.7453292519943295E-2</v>
          </cell>
        </row>
      </sheetData>
      <sheetData sheetId="1457">
        <row r="1">
          <cell r="J1">
            <v>1.7453292519943295E-2</v>
          </cell>
        </row>
      </sheetData>
      <sheetData sheetId="1458">
        <row r="1">
          <cell r="J1">
            <v>1.7453292519943295E-2</v>
          </cell>
        </row>
      </sheetData>
      <sheetData sheetId="1459">
        <row r="1">
          <cell r="J1">
            <v>1.7453292519943295E-2</v>
          </cell>
        </row>
      </sheetData>
      <sheetData sheetId="1460">
        <row r="1">
          <cell r="J1">
            <v>1.7453292519943295E-2</v>
          </cell>
        </row>
      </sheetData>
      <sheetData sheetId="1461">
        <row r="1">
          <cell r="J1">
            <v>1.7453292519943295E-2</v>
          </cell>
        </row>
      </sheetData>
      <sheetData sheetId="1462">
        <row r="1">
          <cell r="J1">
            <v>1.7453292519943295E-2</v>
          </cell>
        </row>
      </sheetData>
      <sheetData sheetId="1463">
        <row r="1">
          <cell r="J1">
            <v>1.7453292519943295E-2</v>
          </cell>
        </row>
      </sheetData>
      <sheetData sheetId="1464">
        <row r="1">
          <cell r="J1">
            <v>1.7453292519943295E-2</v>
          </cell>
        </row>
      </sheetData>
      <sheetData sheetId="1465">
        <row r="1">
          <cell r="J1">
            <v>1.7453292519943295E-2</v>
          </cell>
        </row>
      </sheetData>
      <sheetData sheetId="1466">
        <row r="1">
          <cell r="J1">
            <v>1.7453292519943295E-2</v>
          </cell>
        </row>
      </sheetData>
      <sheetData sheetId="1467">
        <row r="1">
          <cell r="J1">
            <v>1.7453292519943295E-2</v>
          </cell>
        </row>
      </sheetData>
      <sheetData sheetId="1468">
        <row r="1">
          <cell r="J1">
            <v>1.7453292519943295E-2</v>
          </cell>
        </row>
      </sheetData>
      <sheetData sheetId="1469">
        <row r="1">
          <cell r="J1">
            <v>1.7453292519943295E-2</v>
          </cell>
        </row>
      </sheetData>
      <sheetData sheetId="1470">
        <row r="1">
          <cell r="J1">
            <v>1.7453292519943295E-2</v>
          </cell>
        </row>
      </sheetData>
      <sheetData sheetId="1471">
        <row r="1">
          <cell r="J1">
            <v>1.7453292519943295E-2</v>
          </cell>
        </row>
      </sheetData>
      <sheetData sheetId="1472">
        <row r="1">
          <cell r="J1">
            <v>1.7453292519943295E-2</v>
          </cell>
        </row>
      </sheetData>
      <sheetData sheetId="1473">
        <row r="1">
          <cell r="J1">
            <v>1.7453292519943295E-2</v>
          </cell>
        </row>
      </sheetData>
      <sheetData sheetId="1474">
        <row r="1">
          <cell r="J1">
            <v>1.7453292519943295E-2</v>
          </cell>
        </row>
      </sheetData>
      <sheetData sheetId="1475">
        <row r="1">
          <cell r="J1">
            <v>1.7453292519943295E-2</v>
          </cell>
        </row>
      </sheetData>
      <sheetData sheetId="1476">
        <row r="1">
          <cell r="J1">
            <v>1.7453292519943295E-2</v>
          </cell>
        </row>
      </sheetData>
      <sheetData sheetId="1477">
        <row r="1">
          <cell r="J1">
            <v>1.7453292519943295E-2</v>
          </cell>
        </row>
      </sheetData>
      <sheetData sheetId="1478">
        <row r="1">
          <cell r="J1">
            <v>1.7453292519943295E-2</v>
          </cell>
        </row>
      </sheetData>
      <sheetData sheetId="1479">
        <row r="1">
          <cell r="J1">
            <v>1.7453292519943295E-2</v>
          </cell>
        </row>
      </sheetData>
      <sheetData sheetId="1480">
        <row r="1">
          <cell r="J1">
            <v>1.7453292519943295E-2</v>
          </cell>
        </row>
      </sheetData>
      <sheetData sheetId="1481">
        <row r="1">
          <cell r="J1">
            <v>1.7453292519943295E-2</v>
          </cell>
        </row>
      </sheetData>
      <sheetData sheetId="1482">
        <row r="1">
          <cell r="J1">
            <v>1.7453292519943295E-2</v>
          </cell>
        </row>
      </sheetData>
      <sheetData sheetId="1483">
        <row r="1">
          <cell r="J1">
            <v>1.7453292519943295E-2</v>
          </cell>
        </row>
      </sheetData>
      <sheetData sheetId="1484">
        <row r="1">
          <cell r="J1">
            <v>1.7453292519943295E-2</v>
          </cell>
        </row>
      </sheetData>
      <sheetData sheetId="1485">
        <row r="1">
          <cell r="J1">
            <v>1.7453292519943295E-2</v>
          </cell>
        </row>
      </sheetData>
      <sheetData sheetId="1486">
        <row r="1">
          <cell r="J1">
            <v>1.7453292519943295E-2</v>
          </cell>
        </row>
      </sheetData>
      <sheetData sheetId="1487">
        <row r="1">
          <cell r="J1">
            <v>1.7453292519943295E-2</v>
          </cell>
        </row>
      </sheetData>
      <sheetData sheetId="1488">
        <row r="1">
          <cell r="J1">
            <v>1.7453292519943295E-2</v>
          </cell>
        </row>
      </sheetData>
      <sheetData sheetId="1489">
        <row r="1">
          <cell r="J1">
            <v>1.7453292519943295E-2</v>
          </cell>
        </row>
      </sheetData>
      <sheetData sheetId="1490">
        <row r="1">
          <cell r="J1">
            <v>1.7453292519943295E-2</v>
          </cell>
        </row>
      </sheetData>
      <sheetData sheetId="1491">
        <row r="1">
          <cell r="J1">
            <v>1.7453292519943295E-2</v>
          </cell>
        </row>
      </sheetData>
      <sheetData sheetId="1492">
        <row r="1">
          <cell r="J1">
            <v>1.7453292519943295E-2</v>
          </cell>
        </row>
      </sheetData>
      <sheetData sheetId="1493">
        <row r="1">
          <cell r="J1">
            <v>1.7453292519943295E-2</v>
          </cell>
        </row>
      </sheetData>
      <sheetData sheetId="1494">
        <row r="1">
          <cell r="J1">
            <v>1.7453292519943295E-2</v>
          </cell>
        </row>
      </sheetData>
      <sheetData sheetId="1495">
        <row r="1">
          <cell r="J1">
            <v>1.7453292519943295E-2</v>
          </cell>
        </row>
      </sheetData>
      <sheetData sheetId="1496">
        <row r="1">
          <cell r="J1">
            <v>1.7453292519943295E-2</v>
          </cell>
        </row>
      </sheetData>
      <sheetData sheetId="1497">
        <row r="1">
          <cell r="J1">
            <v>1.7453292519943295E-2</v>
          </cell>
        </row>
      </sheetData>
      <sheetData sheetId="1498">
        <row r="1">
          <cell r="J1">
            <v>1.7453292519943295E-2</v>
          </cell>
        </row>
      </sheetData>
      <sheetData sheetId="1499">
        <row r="1">
          <cell r="J1">
            <v>1.7453292519943295E-2</v>
          </cell>
        </row>
      </sheetData>
      <sheetData sheetId="1500">
        <row r="1">
          <cell r="J1">
            <v>1.7453292519943295E-2</v>
          </cell>
        </row>
      </sheetData>
      <sheetData sheetId="1501">
        <row r="1">
          <cell r="J1">
            <v>1.7453292519943295E-2</v>
          </cell>
        </row>
      </sheetData>
      <sheetData sheetId="1502">
        <row r="1">
          <cell r="J1">
            <v>1.7453292519943295E-2</v>
          </cell>
        </row>
      </sheetData>
      <sheetData sheetId="1503">
        <row r="1">
          <cell r="J1">
            <v>1.7453292519943295E-2</v>
          </cell>
        </row>
      </sheetData>
      <sheetData sheetId="1504">
        <row r="1">
          <cell r="J1">
            <v>1.7453292519943295E-2</v>
          </cell>
        </row>
      </sheetData>
      <sheetData sheetId="1505">
        <row r="1">
          <cell r="J1">
            <v>1.7453292519943295E-2</v>
          </cell>
        </row>
      </sheetData>
      <sheetData sheetId="1506">
        <row r="1">
          <cell r="J1">
            <v>1.7453292519943295E-2</v>
          </cell>
        </row>
      </sheetData>
      <sheetData sheetId="1507">
        <row r="1">
          <cell r="J1">
            <v>1.7453292519943295E-2</v>
          </cell>
        </row>
      </sheetData>
      <sheetData sheetId="1508">
        <row r="1">
          <cell r="J1">
            <v>1.7453292519943295E-2</v>
          </cell>
        </row>
      </sheetData>
      <sheetData sheetId="1509">
        <row r="1">
          <cell r="J1">
            <v>1.7453292519943295E-2</v>
          </cell>
        </row>
      </sheetData>
      <sheetData sheetId="1510">
        <row r="1">
          <cell r="J1">
            <v>1.7453292519943295E-2</v>
          </cell>
        </row>
      </sheetData>
      <sheetData sheetId="1511">
        <row r="1">
          <cell r="J1">
            <v>1.7453292519943295E-2</v>
          </cell>
        </row>
      </sheetData>
      <sheetData sheetId="1512">
        <row r="1">
          <cell r="J1">
            <v>1.7453292519943295E-2</v>
          </cell>
        </row>
      </sheetData>
      <sheetData sheetId="1513">
        <row r="1">
          <cell r="J1">
            <v>1.7453292519943295E-2</v>
          </cell>
        </row>
      </sheetData>
      <sheetData sheetId="1514">
        <row r="1">
          <cell r="J1">
            <v>1.7453292519943295E-2</v>
          </cell>
        </row>
      </sheetData>
      <sheetData sheetId="1515">
        <row r="1">
          <cell r="J1">
            <v>1.7453292519943295E-2</v>
          </cell>
        </row>
      </sheetData>
      <sheetData sheetId="1516">
        <row r="1">
          <cell r="J1">
            <v>1.7453292519943295E-2</v>
          </cell>
        </row>
      </sheetData>
      <sheetData sheetId="1517">
        <row r="1">
          <cell r="J1">
            <v>1.7453292519943295E-2</v>
          </cell>
        </row>
      </sheetData>
      <sheetData sheetId="1518">
        <row r="1">
          <cell r="J1">
            <v>1.7453292519943295E-2</v>
          </cell>
        </row>
      </sheetData>
      <sheetData sheetId="1519">
        <row r="1">
          <cell r="J1">
            <v>1.7453292519943295E-2</v>
          </cell>
        </row>
      </sheetData>
      <sheetData sheetId="1520">
        <row r="1">
          <cell r="J1">
            <v>1.7453292519943295E-2</v>
          </cell>
        </row>
      </sheetData>
      <sheetData sheetId="1521">
        <row r="1">
          <cell r="J1">
            <v>1.7453292519943295E-2</v>
          </cell>
        </row>
      </sheetData>
      <sheetData sheetId="1522">
        <row r="1">
          <cell r="J1">
            <v>1.7453292519943295E-2</v>
          </cell>
        </row>
      </sheetData>
      <sheetData sheetId="1523">
        <row r="1">
          <cell r="J1">
            <v>1.7453292519943295E-2</v>
          </cell>
        </row>
      </sheetData>
      <sheetData sheetId="1524">
        <row r="1">
          <cell r="J1">
            <v>1.7453292519943295E-2</v>
          </cell>
        </row>
      </sheetData>
      <sheetData sheetId="1525">
        <row r="1">
          <cell r="J1">
            <v>1.7453292519943295E-2</v>
          </cell>
        </row>
      </sheetData>
      <sheetData sheetId="1526">
        <row r="1">
          <cell r="J1">
            <v>1.7453292519943295E-2</v>
          </cell>
        </row>
      </sheetData>
      <sheetData sheetId="1527">
        <row r="1">
          <cell r="J1">
            <v>1.7453292519943295E-2</v>
          </cell>
        </row>
      </sheetData>
      <sheetData sheetId="1528">
        <row r="1">
          <cell r="J1">
            <v>1.7453292519943295E-2</v>
          </cell>
        </row>
      </sheetData>
      <sheetData sheetId="1529">
        <row r="1">
          <cell r="J1">
            <v>1.7453292519943295E-2</v>
          </cell>
        </row>
      </sheetData>
      <sheetData sheetId="1530">
        <row r="1">
          <cell r="J1">
            <v>1.7453292519943295E-2</v>
          </cell>
        </row>
      </sheetData>
      <sheetData sheetId="1531">
        <row r="1">
          <cell r="J1">
            <v>1.7453292519943295E-2</v>
          </cell>
        </row>
      </sheetData>
      <sheetData sheetId="1532">
        <row r="1">
          <cell r="J1">
            <v>1.7453292519943295E-2</v>
          </cell>
        </row>
      </sheetData>
      <sheetData sheetId="1533">
        <row r="1">
          <cell r="J1">
            <v>1.7453292519943295E-2</v>
          </cell>
        </row>
      </sheetData>
      <sheetData sheetId="1534">
        <row r="1">
          <cell r="J1">
            <v>1.7453292519943295E-2</v>
          </cell>
        </row>
      </sheetData>
      <sheetData sheetId="1535">
        <row r="1">
          <cell r="J1">
            <v>1.7453292519943295E-2</v>
          </cell>
        </row>
      </sheetData>
      <sheetData sheetId="1536">
        <row r="1">
          <cell r="J1">
            <v>1.7453292519943295E-2</v>
          </cell>
        </row>
      </sheetData>
      <sheetData sheetId="1537">
        <row r="1">
          <cell r="J1">
            <v>1.7453292519943295E-2</v>
          </cell>
        </row>
      </sheetData>
      <sheetData sheetId="1538">
        <row r="1">
          <cell r="J1">
            <v>1.7453292519943295E-2</v>
          </cell>
        </row>
      </sheetData>
      <sheetData sheetId="1539">
        <row r="1">
          <cell r="J1">
            <v>1.7453292519943295E-2</v>
          </cell>
        </row>
      </sheetData>
      <sheetData sheetId="1540">
        <row r="1">
          <cell r="J1">
            <v>1.7453292519943295E-2</v>
          </cell>
        </row>
      </sheetData>
      <sheetData sheetId="1541">
        <row r="1">
          <cell r="J1">
            <v>1.7453292519943295E-2</v>
          </cell>
        </row>
      </sheetData>
      <sheetData sheetId="1542">
        <row r="1">
          <cell r="J1">
            <v>1.7453292519943295E-2</v>
          </cell>
        </row>
      </sheetData>
      <sheetData sheetId="1543">
        <row r="1">
          <cell r="J1">
            <v>1.7453292519943295E-2</v>
          </cell>
        </row>
      </sheetData>
      <sheetData sheetId="1544">
        <row r="1">
          <cell r="J1">
            <v>1.7453292519943295E-2</v>
          </cell>
        </row>
      </sheetData>
      <sheetData sheetId="1545">
        <row r="1">
          <cell r="J1">
            <v>1.7453292519943295E-2</v>
          </cell>
        </row>
      </sheetData>
      <sheetData sheetId="1546">
        <row r="1">
          <cell r="J1">
            <v>1.7453292519943295E-2</v>
          </cell>
        </row>
      </sheetData>
      <sheetData sheetId="1547">
        <row r="1">
          <cell r="J1">
            <v>1.7453292519943295E-2</v>
          </cell>
        </row>
      </sheetData>
      <sheetData sheetId="1548">
        <row r="1">
          <cell r="J1">
            <v>1.7453292519943295E-2</v>
          </cell>
        </row>
      </sheetData>
      <sheetData sheetId="1549">
        <row r="1">
          <cell r="J1">
            <v>1.7453292519943295E-2</v>
          </cell>
        </row>
      </sheetData>
      <sheetData sheetId="1550">
        <row r="1">
          <cell r="J1">
            <v>1.7453292519943295E-2</v>
          </cell>
        </row>
      </sheetData>
      <sheetData sheetId="1551">
        <row r="1">
          <cell r="J1">
            <v>1.7453292519943295E-2</v>
          </cell>
        </row>
      </sheetData>
      <sheetData sheetId="1552">
        <row r="1">
          <cell r="J1">
            <v>1.7453292519943295E-2</v>
          </cell>
        </row>
      </sheetData>
      <sheetData sheetId="1553">
        <row r="1">
          <cell r="J1">
            <v>1.7453292519943295E-2</v>
          </cell>
        </row>
      </sheetData>
      <sheetData sheetId="1554">
        <row r="1">
          <cell r="J1">
            <v>1.7453292519943295E-2</v>
          </cell>
        </row>
      </sheetData>
      <sheetData sheetId="1555">
        <row r="1">
          <cell r="J1">
            <v>1.7453292519943295E-2</v>
          </cell>
        </row>
      </sheetData>
      <sheetData sheetId="1556">
        <row r="1">
          <cell r="J1">
            <v>1.7453292519943295E-2</v>
          </cell>
        </row>
      </sheetData>
      <sheetData sheetId="1557">
        <row r="1">
          <cell r="J1">
            <v>1.7453292519943295E-2</v>
          </cell>
        </row>
      </sheetData>
      <sheetData sheetId="1558">
        <row r="1">
          <cell r="J1">
            <v>1.7453292519943295E-2</v>
          </cell>
        </row>
      </sheetData>
      <sheetData sheetId="1559">
        <row r="1">
          <cell r="J1">
            <v>1.7453292519943295E-2</v>
          </cell>
        </row>
      </sheetData>
      <sheetData sheetId="1560">
        <row r="1">
          <cell r="J1">
            <v>1.7453292519943295E-2</v>
          </cell>
        </row>
      </sheetData>
      <sheetData sheetId="1561">
        <row r="1">
          <cell r="J1">
            <v>1.7453292519943295E-2</v>
          </cell>
        </row>
      </sheetData>
      <sheetData sheetId="1562">
        <row r="1">
          <cell r="J1">
            <v>1.7453292519943295E-2</v>
          </cell>
        </row>
      </sheetData>
      <sheetData sheetId="1563">
        <row r="1">
          <cell r="J1">
            <v>1.7453292519943295E-2</v>
          </cell>
        </row>
      </sheetData>
      <sheetData sheetId="1564">
        <row r="1">
          <cell r="J1">
            <v>1.7453292519943295E-2</v>
          </cell>
        </row>
      </sheetData>
      <sheetData sheetId="1565">
        <row r="1">
          <cell r="J1">
            <v>1.7453292519943295E-2</v>
          </cell>
        </row>
      </sheetData>
      <sheetData sheetId="1566">
        <row r="1">
          <cell r="J1">
            <v>1.7453292519943295E-2</v>
          </cell>
        </row>
      </sheetData>
      <sheetData sheetId="1567">
        <row r="1">
          <cell r="J1">
            <v>1.7453292519943295E-2</v>
          </cell>
        </row>
      </sheetData>
      <sheetData sheetId="1568">
        <row r="1">
          <cell r="J1">
            <v>1.7453292519943295E-2</v>
          </cell>
        </row>
      </sheetData>
      <sheetData sheetId="1569">
        <row r="1">
          <cell r="J1">
            <v>1.7453292519943295E-2</v>
          </cell>
        </row>
      </sheetData>
      <sheetData sheetId="1570">
        <row r="1">
          <cell r="J1">
            <v>1.7453292519943295E-2</v>
          </cell>
        </row>
      </sheetData>
      <sheetData sheetId="1571">
        <row r="1">
          <cell r="J1">
            <v>1.7453292519943295E-2</v>
          </cell>
        </row>
      </sheetData>
      <sheetData sheetId="1572">
        <row r="1">
          <cell r="J1">
            <v>1.7453292519943295E-2</v>
          </cell>
        </row>
      </sheetData>
      <sheetData sheetId="1573">
        <row r="1">
          <cell r="J1">
            <v>1.7453292519943295E-2</v>
          </cell>
        </row>
      </sheetData>
      <sheetData sheetId="1574">
        <row r="1">
          <cell r="J1">
            <v>1.7453292519943295E-2</v>
          </cell>
        </row>
      </sheetData>
      <sheetData sheetId="1575">
        <row r="1">
          <cell r="J1">
            <v>1.7453292519943295E-2</v>
          </cell>
        </row>
      </sheetData>
      <sheetData sheetId="1576">
        <row r="1">
          <cell r="J1">
            <v>1.7453292519943295E-2</v>
          </cell>
        </row>
      </sheetData>
      <sheetData sheetId="1577">
        <row r="1">
          <cell r="J1">
            <v>1.7453292519943295E-2</v>
          </cell>
        </row>
      </sheetData>
      <sheetData sheetId="1578">
        <row r="1">
          <cell r="J1">
            <v>1.7453292519943295E-2</v>
          </cell>
        </row>
      </sheetData>
      <sheetData sheetId="1579">
        <row r="1">
          <cell r="J1">
            <v>1.7453292519943295E-2</v>
          </cell>
        </row>
      </sheetData>
      <sheetData sheetId="1580">
        <row r="1">
          <cell r="J1">
            <v>1.7453292519943295E-2</v>
          </cell>
        </row>
      </sheetData>
      <sheetData sheetId="1581">
        <row r="1">
          <cell r="J1">
            <v>1.7453292519943295E-2</v>
          </cell>
        </row>
      </sheetData>
      <sheetData sheetId="1582">
        <row r="1">
          <cell r="J1">
            <v>1.7453292519943295E-2</v>
          </cell>
        </row>
      </sheetData>
      <sheetData sheetId="1583">
        <row r="1">
          <cell r="J1">
            <v>1.7453292519943295E-2</v>
          </cell>
        </row>
      </sheetData>
      <sheetData sheetId="1584">
        <row r="1">
          <cell r="J1">
            <v>1.7453292519943295E-2</v>
          </cell>
        </row>
      </sheetData>
      <sheetData sheetId="1585">
        <row r="1">
          <cell r="J1">
            <v>1.7453292519943295E-2</v>
          </cell>
        </row>
      </sheetData>
      <sheetData sheetId="1586">
        <row r="1">
          <cell r="J1">
            <v>1.7453292519943295E-2</v>
          </cell>
        </row>
      </sheetData>
      <sheetData sheetId="1587">
        <row r="1">
          <cell r="J1">
            <v>1.7453292519943295E-2</v>
          </cell>
        </row>
      </sheetData>
      <sheetData sheetId="1588">
        <row r="1">
          <cell r="J1">
            <v>1.7453292519943295E-2</v>
          </cell>
        </row>
      </sheetData>
      <sheetData sheetId="1589">
        <row r="1">
          <cell r="J1">
            <v>1.7453292519943295E-2</v>
          </cell>
        </row>
      </sheetData>
      <sheetData sheetId="1590">
        <row r="1">
          <cell r="J1">
            <v>1.7453292519943295E-2</v>
          </cell>
        </row>
      </sheetData>
      <sheetData sheetId="1591">
        <row r="1">
          <cell r="J1">
            <v>1.7453292519943295E-2</v>
          </cell>
        </row>
      </sheetData>
      <sheetData sheetId="1592">
        <row r="1">
          <cell r="J1">
            <v>1.7453292519943295E-2</v>
          </cell>
        </row>
      </sheetData>
      <sheetData sheetId="1593">
        <row r="1">
          <cell r="J1">
            <v>1.7453292519943295E-2</v>
          </cell>
        </row>
      </sheetData>
      <sheetData sheetId="1594">
        <row r="1">
          <cell r="J1">
            <v>1.7453292519943295E-2</v>
          </cell>
        </row>
      </sheetData>
      <sheetData sheetId="1595">
        <row r="1">
          <cell r="J1">
            <v>1.7453292519943295E-2</v>
          </cell>
        </row>
      </sheetData>
      <sheetData sheetId="1596">
        <row r="1">
          <cell r="J1">
            <v>1.7453292519943295E-2</v>
          </cell>
        </row>
      </sheetData>
      <sheetData sheetId="1597">
        <row r="1">
          <cell r="J1">
            <v>1.7453292519943295E-2</v>
          </cell>
        </row>
      </sheetData>
      <sheetData sheetId="1598">
        <row r="1">
          <cell r="J1">
            <v>1.7453292519943295E-2</v>
          </cell>
        </row>
      </sheetData>
      <sheetData sheetId="1599">
        <row r="1">
          <cell r="J1">
            <v>1.7453292519943295E-2</v>
          </cell>
        </row>
      </sheetData>
      <sheetData sheetId="1600">
        <row r="1">
          <cell r="J1">
            <v>1.7453292519943295E-2</v>
          </cell>
        </row>
      </sheetData>
      <sheetData sheetId="1601">
        <row r="1">
          <cell r="J1">
            <v>1.7453292519943295E-2</v>
          </cell>
        </row>
      </sheetData>
      <sheetData sheetId="1602">
        <row r="1">
          <cell r="J1">
            <v>1.7453292519943295E-2</v>
          </cell>
        </row>
      </sheetData>
      <sheetData sheetId="1603">
        <row r="1">
          <cell r="J1">
            <v>1.7453292519943295E-2</v>
          </cell>
        </row>
      </sheetData>
      <sheetData sheetId="1604">
        <row r="1">
          <cell r="J1">
            <v>1.7453292519943295E-2</v>
          </cell>
        </row>
      </sheetData>
      <sheetData sheetId="1605">
        <row r="1">
          <cell r="J1">
            <v>1.7453292519943295E-2</v>
          </cell>
        </row>
      </sheetData>
      <sheetData sheetId="1606">
        <row r="1">
          <cell r="J1">
            <v>1.7453292519943295E-2</v>
          </cell>
        </row>
      </sheetData>
      <sheetData sheetId="1607">
        <row r="1">
          <cell r="J1">
            <v>1.7453292519943295E-2</v>
          </cell>
        </row>
      </sheetData>
      <sheetData sheetId="1608">
        <row r="1">
          <cell r="J1">
            <v>1.7453292519943295E-2</v>
          </cell>
        </row>
      </sheetData>
      <sheetData sheetId="1609">
        <row r="1">
          <cell r="J1">
            <v>1.7453292519943295E-2</v>
          </cell>
        </row>
      </sheetData>
      <sheetData sheetId="1610">
        <row r="1">
          <cell r="J1">
            <v>1.7453292519943295E-2</v>
          </cell>
        </row>
      </sheetData>
      <sheetData sheetId="1611">
        <row r="1">
          <cell r="J1">
            <v>1.7453292519943295E-2</v>
          </cell>
        </row>
      </sheetData>
      <sheetData sheetId="1612">
        <row r="1">
          <cell r="J1">
            <v>1.7453292519943295E-2</v>
          </cell>
        </row>
      </sheetData>
      <sheetData sheetId="1613">
        <row r="1">
          <cell r="J1">
            <v>1.7453292519943295E-2</v>
          </cell>
        </row>
      </sheetData>
      <sheetData sheetId="1614">
        <row r="1">
          <cell r="J1">
            <v>1.7453292519943295E-2</v>
          </cell>
        </row>
      </sheetData>
      <sheetData sheetId="1615">
        <row r="1">
          <cell r="J1">
            <v>1.7453292519943295E-2</v>
          </cell>
        </row>
      </sheetData>
      <sheetData sheetId="1616">
        <row r="1">
          <cell r="J1">
            <v>1.7453292519943295E-2</v>
          </cell>
        </row>
      </sheetData>
      <sheetData sheetId="1617">
        <row r="1">
          <cell r="J1">
            <v>1.7453292519943295E-2</v>
          </cell>
        </row>
      </sheetData>
      <sheetData sheetId="1618">
        <row r="1">
          <cell r="J1">
            <v>1.7453292519943295E-2</v>
          </cell>
        </row>
      </sheetData>
      <sheetData sheetId="1619">
        <row r="1">
          <cell r="J1">
            <v>1.7453292519943295E-2</v>
          </cell>
        </row>
      </sheetData>
      <sheetData sheetId="1620">
        <row r="1">
          <cell r="J1">
            <v>1.7453292519943295E-2</v>
          </cell>
        </row>
      </sheetData>
      <sheetData sheetId="1621">
        <row r="1">
          <cell r="J1">
            <v>1.7453292519943295E-2</v>
          </cell>
        </row>
      </sheetData>
      <sheetData sheetId="1622">
        <row r="1">
          <cell r="J1">
            <v>1.7453292519943295E-2</v>
          </cell>
        </row>
      </sheetData>
      <sheetData sheetId="1623">
        <row r="1">
          <cell r="J1">
            <v>1.7453292519943295E-2</v>
          </cell>
        </row>
      </sheetData>
      <sheetData sheetId="1624">
        <row r="1">
          <cell r="J1">
            <v>1.7453292519943295E-2</v>
          </cell>
        </row>
      </sheetData>
      <sheetData sheetId="1625">
        <row r="1">
          <cell r="J1">
            <v>1.7453292519943295E-2</v>
          </cell>
        </row>
      </sheetData>
      <sheetData sheetId="1626">
        <row r="1">
          <cell r="J1">
            <v>1.7453292519943295E-2</v>
          </cell>
        </row>
      </sheetData>
      <sheetData sheetId="1627">
        <row r="1">
          <cell r="J1">
            <v>1.7453292519943295E-2</v>
          </cell>
        </row>
      </sheetData>
      <sheetData sheetId="1628">
        <row r="1">
          <cell r="J1">
            <v>1.7453292519943295E-2</v>
          </cell>
        </row>
      </sheetData>
      <sheetData sheetId="1629">
        <row r="1">
          <cell r="J1">
            <v>1.7453292519943295E-2</v>
          </cell>
        </row>
      </sheetData>
      <sheetData sheetId="1630">
        <row r="1">
          <cell r="J1">
            <v>1.7453292519943295E-2</v>
          </cell>
        </row>
      </sheetData>
      <sheetData sheetId="1631">
        <row r="1">
          <cell r="J1">
            <v>1.7453292519943295E-2</v>
          </cell>
        </row>
      </sheetData>
      <sheetData sheetId="1632">
        <row r="1">
          <cell r="J1">
            <v>1.7453292519943295E-2</v>
          </cell>
        </row>
      </sheetData>
      <sheetData sheetId="1633">
        <row r="1">
          <cell r="J1">
            <v>1.7453292519943295E-2</v>
          </cell>
        </row>
      </sheetData>
      <sheetData sheetId="1634">
        <row r="1">
          <cell r="J1">
            <v>1.7453292519943295E-2</v>
          </cell>
        </row>
      </sheetData>
      <sheetData sheetId="1635">
        <row r="1">
          <cell r="J1">
            <v>1.7453292519943295E-2</v>
          </cell>
        </row>
      </sheetData>
      <sheetData sheetId="1636">
        <row r="1">
          <cell r="J1">
            <v>1.7453292519943295E-2</v>
          </cell>
        </row>
      </sheetData>
      <sheetData sheetId="1637">
        <row r="1">
          <cell r="J1">
            <v>1.7453292519943295E-2</v>
          </cell>
        </row>
      </sheetData>
      <sheetData sheetId="1638">
        <row r="1">
          <cell r="J1">
            <v>1.7453292519943295E-2</v>
          </cell>
        </row>
      </sheetData>
      <sheetData sheetId="1639">
        <row r="1">
          <cell r="J1">
            <v>1.7453292519943295E-2</v>
          </cell>
        </row>
      </sheetData>
      <sheetData sheetId="1640">
        <row r="1">
          <cell r="J1">
            <v>1.7453292519943295E-2</v>
          </cell>
        </row>
      </sheetData>
      <sheetData sheetId="1641">
        <row r="1">
          <cell r="J1">
            <v>1.7453292519943295E-2</v>
          </cell>
        </row>
      </sheetData>
      <sheetData sheetId="1642">
        <row r="1">
          <cell r="J1">
            <v>1.7453292519943295E-2</v>
          </cell>
        </row>
      </sheetData>
      <sheetData sheetId="1643">
        <row r="1">
          <cell r="J1">
            <v>1.7453292519943295E-2</v>
          </cell>
        </row>
      </sheetData>
      <sheetData sheetId="1644">
        <row r="1">
          <cell r="J1">
            <v>1.7453292519943295E-2</v>
          </cell>
        </row>
      </sheetData>
      <sheetData sheetId="1645">
        <row r="1">
          <cell r="J1">
            <v>1.7453292519943295E-2</v>
          </cell>
        </row>
      </sheetData>
      <sheetData sheetId="1646">
        <row r="1">
          <cell r="J1">
            <v>1.7453292519943295E-2</v>
          </cell>
        </row>
      </sheetData>
      <sheetData sheetId="1647">
        <row r="1">
          <cell r="J1">
            <v>1.7453292519943295E-2</v>
          </cell>
        </row>
      </sheetData>
      <sheetData sheetId="1648">
        <row r="1">
          <cell r="J1">
            <v>1.7453292519943295E-2</v>
          </cell>
        </row>
      </sheetData>
      <sheetData sheetId="1649">
        <row r="1">
          <cell r="J1">
            <v>1.7453292519943295E-2</v>
          </cell>
        </row>
      </sheetData>
      <sheetData sheetId="1650">
        <row r="1">
          <cell r="J1">
            <v>1.7453292519943295E-2</v>
          </cell>
        </row>
      </sheetData>
      <sheetData sheetId="1651">
        <row r="1">
          <cell r="J1">
            <v>1.7453292519943295E-2</v>
          </cell>
        </row>
      </sheetData>
      <sheetData sheetId="1652">
        <row r="1">
          <cell r="J1">
            <v>1.7453292519943295E-2</v>
          </cell>
        </row>
      </sheetData>
      <sheetData sheetId="1653">
        <row r="1">
          <cell r="J1">
            <v>1.7453292519943295E-2</v>
          </cell>
        </row>
      </sheetData>
      <sheetData sheetId="1654">
        <row r="1">
          <cell r="J1">
            <v>1.7453292519943295E-2</v>
          </cell>
        </row>
      </sheetData>
      <sheetData sheetId="1655">
        <row r="1">
          <cell r="J1">
            <v>1.7453292519943295E-2</v>
          </cell>
        </row>
      </sheetData>
      <sheetData sheetId="1656">
        <row r="1">
          <cell r="J1">
            <v>1.7453292519943295E-2</v>
          </cell>
        </row>
      </sheetData>
      <sheetData sheetId="1657">
        <row r="1">
          <cell r="J1">
            <v>1.7453292519943295E-2</v>
          </cell>
        </row>
      </sheetData>
      <sheetData sheetId="1658">
        <row r="1">
          <cell r="J1">
            <v>1.7453292519943295E-2</v>
          </cell>
        </row>
      </sheetData>
      <sheetData sheetId="1659">
        <row r="1">
          <cell r="J1">
            <v>1.7453292519943295E-2</v>
          </cell>
        </row>
      </sheetData>
      <sheetData sheetId="1660">
        <row r="1">
          <cell r="J1">
            <v>1.7453292519943295E-2</v>
          </cell>
        </row>
      </sheetData>
      <sheetData sheetId="1661">
        <row r="1">
          <cell r="J1">
            <v>1.7453292519943295E-2</v>
          </cell>
        </row>
      </sheetData>
      <sheetData sheetId="1662">
        <row r="1">
          <cell r="J1">
            <v>1.7453292519943295E-2</v>
          </cell>
        </row>
      </sheetData>
      <sheetData sheetId="1663">
        <row r="1">
          <cell r="J1">
            <v>1.7453292519943295E-2</v>
          </cell>
        </row>
      </sheetData>
      <sheetData sheetId="1664">
        <row r="1">
          <cell r="J1">
            <v>1.7453292519943295E-2</v>
          </cell>
        </row>
      </sheetData>
      <sheetData sheetId="1665">
        <row r="1">
          <cell r="J1">
            <v>1.7453292519943295E-2</v>
          </cell>
        </row>
      </sheetData>
      <sheetData sheetId="1666">
        <row r="1">
          <cell r="J1">
            <v>1.7453292519943295E-2</v>
          </cell>
        </row>
      </sheetData>
      <sheetData sheetId="1667">
        <row r="1">
          <cell r="J1">
            <v>1.7453292519943295E-2</v>
          </cell>
        </row>
      </sheetData>
      <sheetData sheetId="1668">
        <row r="1">
          <cell r="J1">
            <v>1.7453292519943295E-2</v>
          </cell>
        </row>
      </sheetData>
      <sheetData sheetId="1669">
        <row r="1">
          <cell r="J1">
            <v>1.7453292519943295E-2</v>
          </cell>
        </row>
      </sheetData>
      <sheetData sheetId="1670">
        <row r="1">
          <cell r="J1">
            <v>1.7453292519943295E-2</v>
          </cell>
        </row>
      </sheetData>
      <sheetData sheetId="1671">
        <row r="1">
          <cell r="J1">
            <v>1.7453292519943295E-2</v>
          </cell>
        </row>
      </sheetData>
      <sheetData sheetId="1672">
        <row r="1">
          <cell r="J1">
            <v>1.7453292519943295E-2</v>
          </cell>
        </row>
      </sheetData>
      <sheetData sheetId="1673">
        <row r="1">
          <cell r="J1">
            <v>1.7453292519943295E-2</v>
          </cell>
        </row>
      </sheetData>
      <sheetData sheetId="1674">
        <row r="1">
          <cell r="J1">
            <v>1.7453292519943295E-2</v>
          </cell>
        </row>
      </sheetData>
      <sheetData sheetId="1675">
        <row r="1">
          <cell r="J1">
            <v>1.7453292519943295E-2</v>
          </cell>
        </row>
      </sheetData>
      <sheetData sheetId="1676">
        <row r="1">
          <cell r="J1">
            <v>1.7453292519943295E-2</v>
          </cell>
        </row>
      </sheetData>
      <sheetData sheetId="1677">
        <row r="1">
          <cell r="J1">
            <v>1.7453292519943295E-2</v>
          </cell>
        </row>
      </sheetData>
      <sheetData sheetId="1678">
        <row r="1">
          <cell r="J1">
            <v>1.7453292519943295E-2</v>
          </cell>
        </row>
      </sheetData>
      <sheetData sheetId="1679">
        <row r="1">
          <cell r="J1">
            <v>1.7453292519943295E-2</v>
          </cell>
        </row>
      </sheetData>
      <sheetData sheetId="1680">
        <row r="1">
          <cell r="J1">
            <v>1.7453292519943295E-2</v>
          </cell>
        </row>
      </sheetData>
      <sheetData sheetId="1681">
        <row r="1">
          <cell r="J1">
            <v>1.7453292519943295E-2</v>
          </cell>
        </row>
      </sheetData>
      <sheetData sheetId="1682">
        <row r="1">
          <cell r="J1">
            <v>1.7453292519943295E-2</v>
          </cell>
        </row>
      </sheetData>
      <sheetData sheetId="1683">
        <row r="1">
          <cell r="J1">
            <v>1.7453292519943295E-2</v>
          </cell>
        </row>
      </sheetData>
      <sheetData sheetId="1684">
        <row r="1">
          <cell r="J1">
            <v>1.7453292519943295E-2</v>
          </cell>
        </row>
      </sheetData>
      <sheetData sheetId="1685">
        <row r="1">
          <cell r="J1">
            <v>1.7453292519943295E-2</v>
          </cell>
        </row>
      </sheetData>
      <sheetData sheetId="1686">
        <row r="1">
          <cell r="J1">
            <v>1.7453292519943295E-2</v>
          </cell>
        </row>
      </sheetData>
      <sheetData sheetId="1687">
        <row r="1">
          <cell r="J1">
            <v>1.7453292519943295E-2</v>
          </cell>
        </row>
      </sheetData>
      <sheetData sheetId="1688">
        <row r="1">
          <cell r="J1">
            <v>1.7453292519943295E-2</v>
          </cell>
        </row>
      </sheetData>
      <sheetData sheetId="1689">
        <row r="1">
          <cell r="J1">
            <v>1.7453292519943295E-2</v>
          </cell>
        </row>
      </sheetData>
      <sheetData sheetId="1690">
        <row r="1">
          <cell r="J1">
            <v>1.7453292519943295E-2</v>
          </cell>
        </row>
      </sheetData>
      <sheetData sheetId="1691">
        <row r="1">
          <cell r="J1">
            <v>1.7453292519943295E-2</v>
          </cell>
        </row>
      </sheetData>
      <sheetData sheetId="1692">
        <row r="1">
          <cell r="J1">
            <v>1.7453292519943295E-2</v>
          </cell>
        </row>
      </sheetData>
      <sheetData sheetId="1693">
        <row r="1">
          <cell r="J1">
            <v>1.7453292519943295E-2</v>
          </cell>
        </row>
      </sheetData>
      <sheetData sheetId="1694">
        <row r="1">
          <cell r="J1">
            <v>1.7453292519943295E-2</v>
          </cell>
        </row>
      </sheetData>
      <sheetData sheetId="1695">
        <row r="1">
          <cell r="J1">
            <v>1.7453292519943295E-2</v>
          </cell>
        </row>
      </sheetData>
      <sheetData sheetId="1696">
        <row r="1">
          <cell r="J1">
            <v>1.7453292519943295E-2</v>
          </cell>
        </row>
      </sheetData>
      <sheetData sheetId="1697">
        <row r="1">
          <cell r="J1">
            <v>1.7453292519943295E-2</v>
          </cell>
        </row>
      </sheetData>
      <sheetData sheetId="1698">
        <row r="1">
          <cell r="J1">
            <v>1.7453292519943295E-2</v>
          </cell>
        </row>
      </sheetData>
      <sheetData sheetId="1699">
        <row r="1">
          <cell r="J1">
            <v>1.7453292519943295E-2</v>
          </cell>
        </row>
      </sheetData>
      <sheetData sheetId="1700">
        <row r="1">
          <cell r="J1">
            <v>1.7453292519943295E-2</v>
          </cell>
        </row>
      </sheetData>
      <sheetData sheetId="1701">
        <row r="1">
          <cell r="J1">
            <v>1.7453292519943295E-2</v>
          </cell>
        </row>
      </sheetData>
      <sheetData sheetId="1702">
        <row r="1">
          <cell r="J1">
            <v>1.7453292519943295E-2</v>
          </cell>
        </row>
      </sheetData>
      <sheetData sheetId="1703">
        <row r="1">
          <cell r="J1">
            <v>1.7453292519943295E-2</v>
          </cell>
        </row>
      </sheetData>
      <sheetData sheetId="1704">
        <row r="1">
          <cell r="J1">
            <v>1.7453292519943295E-2</v>
          </cell>
        </row>
      </sheetData>
      <sheetData sheetId="1705">
        <row r="1">
          <cell r="J1">
            <v>1.7453292519943295E-2</v>
          </cell>
        </row>
      </sheetData>
      <sheetData sheetId="1706">
        <row r="1">
          <cell r="J1">
            <v>1.7453292519943295E-2</v>
          </cell>
        </row>
      </sheetData>
      <sheetData sheetId="1707">
        <row r="1">
          <cell r="J1">
            <v>1.7453292519943295E-2</v>
          </cell>
        </row>
      </sheetData>
      <sheetData sheetId="1708">
        <row r="1">
          <cell r="J1">
            <v>1.7453292519943295E-2</v>
          </cell>
        </row>
      </sheetData>
      <sheetData sheetId="1709">
        <row r="1">
          <cell r="J1">
            <v>1.7453292519943295E-2</v>
          </cell>
        </row>
      </sheetData>
      <sheetData sheetId="1710">
        <row r="1">
          <cell r="J1">
            <v>1.7453292519943295E-2</v>
          </cell>
        </row>
      </sheetData>
      <sheetData sheetId="1711">
        <row r="1">
          <cell r="J1">
            <v>1.7453292519943295E-2</v>
          </cell>
        </row>
      </sheetData>
      <sheetData sheetId="1712">
        <row r="1">
          <cell r="J1">
            <v>1.7453292519943295E-2</v>
          </cell>
        </row>
      </sheetData>
      <sheetData sheetId="1713">
        <row r="1">
          <cell r="J1">
            <v>1.7453292519943295E-2</v>
          </cell>
        </row>
      </sheetData>
      <sheetData sheetId="1714">
        <row r="1">
          <cell r="J1">
            <v>1.7453292519943295E-2</v>
          </cell>
        </row>
      </sheetData>
      <sheetData sheetId="1715">
        <row r="1">
          <cell r="J1">
            <v>1.7453292519943295E-2</v>
          </cell>
        </row>
      </sheetData>
      <sheetData sheetId="1716">
        <row r="1">
          <cell r="J1">
            <v>1.7453292519943295E-2</v>
          </cell>
        </row>
      </sheetData>
      <sheetData sheetId="1717">
        <row r="1">
          <cell r="J1">
            <v>1.7453292519943295E-2</v>
          </cell>
        </row>
      </sheetData>
      <sheetData sheetId="1718">
        <row r="1">
          <cell r="J1">
            <v>1.7453292519943295E-2</v>
          </cell>
        </row>
      </sheetData>
      <sheetData sheetId="1719">
        <row r="1">
          <cell r="J1">
            <v>1.7453292519943295E-2</v>
          </cell>
        </row>
      </sheetData>
      <sheetData sheetId="1720">
        <row r="1">
          <cell r="J1">
            <v>1.7453292519943295E-2</v>
          </cell>
        </row>
      </sheetData>
      <sheetData sheetId="1721">
        <row r="1">
          <cell r="J1">
            <v>1.7453292519943295E-2</v>
          </cell>
        </row>
      </sheetData>
      <sheetData sheetId="1722">
        <row r="1">
          <cell r="J1">
            <v>1.7453292519943295E-2</v>
          </cell>
        </row>
      </sheetData>
      <sheetData sheetId="1723">
        <row r="1">
          <cell r="J1">
            <v>1.7453292519943295E-2</v>
          </cell>
        </row>
      </sheetData>
      <sheetData sheetId="1724">
        <row r="1">
          <cell r="J1">
            <v>1.7453292519943295E-2</v>
          </cell>
        </row>
      </sheetData>
      <sheetData sheetId="1725">
        <row r="1">
          <cell r="J1">
            <v>1.7453292519943295E-2</v>
          </cell>
        </row>
      </sheetData>
      <sheetData sheetId="1726">
        <row r="1">
          <cell r="J1">
            <v>1.7453292519943295E-2</v>
          </cell>
        </row>
      </sheetData>
      <sheetData sheetId="1727">
        <row r="1">
          <cell r="J1">
            <v>1.7453292519943295E-2</v>
          </cell>
        </row>
      </sheetData>
      <sheetData sheetId="1728">
        <row r="1">
          <cell r="J1">
            <v>1.7453292519943295E-2</v>
          </cell>
        </row>
      </sheetData>
      <sheetData sheetId="1729">
        <row r="1">
          <cell r="J1">
            <v>1.7453292519943295E-2</v>
          </cell>
        </row>
      </sheetData>
      <sheetData sheetId="1730">
        <row r="1">
          <cell r="J1">
            <v>1.7453292519943295E-2</v>
          </cell>
        </row>
      </sheetData>
      <sheetData sheetId="1731">
        <row r="1">
          <cell r="J1">
            <v>1.7453292519943295E-2</v>
          </cell>
        </row>
      </sheetData>
      <sheetData sheetId="1732">
        <row r="1">
          <cell r="J1">
            <v>1.7453292519943295E-2</v>
          </cell>
        </row>
      </sheetData>
      <sheetData sheetId="1733">
        <row r="1">
          <cell r="J1">
            <v>1.7453292519943295E-2</v>
          </cell>
        </row>
      </sheetData>
      <sheetData sheetId="1734">
        <row r="1">
          <cell r="J1">
            <v>1.7453292519943295E-2</v>
          </cell>
        </row>
      </sheetData>
      <sheetData sheetId="1735">
        <row r="1">
          <cell r="J1">
            <v>1.7453292519943295E-2</v>
          </cell>
        </row>
      </sheetData>
      <sheetData sheetId="1736">
        <row r="1">
          <cell r="J1">
            <v>1.7453292519943295E-2</v>
          </cell>
        </row>
      </sheetData>
      <sheetData sheetId="1737">
        <row r="1">
          <cell r="J1">
            <v>1.7453292519943295E-2</v>
          </cell>
        </row>
      </sheetData>
      <sheetData sheetId="1738">
        <row r="1">
          <cell r="J1">
            <v>1.7453292519943295E-2</v>
          </cell>
        </row>
      </sheetData>
      <sheetData sheetId="1739">
        <row r="1">
          <cell r="J1">
            <v>1.7453292519943295E-2</v>
          </cell>
        </row>
      </sheetData>
      <sheetData sheetId="1740">
        <row r="1">
          <cell r="J1">
            <v>1.7453292519943295E-2</v>
          </cell>
        </row>
      </sheetData>
      <sheetData sheetId="1741">
        <row r="1">
          <cell r="J1">
            <v>1.7453292519943295E-2</v>
          </cell>
        </row>
      </sheetData>
      <sheetData sheetId="1742">
        <row r="1">
          <cell r="J1">
            <v>1.7453292519943295E-2</v>
          </cell>
        </row>
      </sheetData>
      <sheetData sheetId="1743">
        <row r="1">
          <cell r="J1">
            <v>1.7453292519943295E-2</v>
          </cell>
        </row>
      </sheetData>
      <sheetData sheetId="1744">
        <row r="1">
          <cell r="J1">
            <v>1.7453292519943295E-2</v>
          </cell>
        </row>
      </sheetData>
      <sheetData sheetId="1745">
        <row r="1">
          <cell r="J1">
            <v>1.7453292519943295E-2</v>
          </cell>
        </row>
      </sheetData>
      <sheetData sheetId="1746">
        <row r="1">
          <cell r="J1">
            <v>1.7453292519943295E-2</v>
          </cell>
        </row>
      </sheetData>
      <sheetData sheetId="1747">
        <row r="1">
          <cell r="J1">
            <v>1.7453292519943295E-2</v>
          </cell>
        </row>
      </sheetData>
      <sheetData sheetId="1748">
        <row r="1">
          <cell r="J1">
            <v>1.7453292519943295E-2</v>
          </cell>
        </row>
      </sheetData>
      <sheetData sheetId="1749">
        <row r="1">
          <cell r="J1">
            <v>1.7453292519943295E-2</v>
          </cell>
        </row>
      </sheetData>
      <sheetData sheetId="1750">
        <row r="1">
          <cell r="J1">
            <v>1.7453292519943295E-2</v>
          </cell>
        </row>
      </sheetData>
      <sheetData sheetId="1751">
        <row r="1">
          <cell r="J1">
            <v>1.7453292519943295E-2</v>
          </cell>
        </row>
      </sheetData>
      <sheetData sheetId="1752">
        <row r="1">
          <cell r="J1">
            <v>1.7453292519943295E-2</v>
          </cell>
        </row>
      </sheetData>
      <sheetData sheetId="1753">
        <row r="1">
          <cell r="J1">
            <v>1.7453292519943295E-2</v>
          </cell>
        </row>
      </sheetData>
      <sheetData sheetId="1754">
        <row r="1">
          <cell r="J1">
            <v>1.7453292519943295E-2</v>
          </cell>
        </row>
      </sheetData>
      <sheetData sheetId="1755">
        <row r="1">
          <cell r="J1">
            <v>1.7453292519943295E-2</v>
          </cell>
        </row>
      </sheetData>
      <sheetData sheetId="1756">
        <row r="1">
          <cell r="J1">
            <v>1.7453292519943295E-2</v>
          </cell>
        </row>
      </sheetData>
      <sheetData sheetId="1757">
        <row r="1">
          <cell r="J1">
            <v>1.7453292519943295E-2</v>
          </cell>
        </row>
      </sheetData>
      <sheetData sheetId="1758">
        <row r="1">
          <cell r="J1">
            <v>1.7453292519943295E-2</v>
          </cell>
        </row>
      </sheetData>
      <sheetData sheetId="1759">
        <row r="1">
          <cell r="J1">
            <v>1.7453292519943295E-2</v>
          </cell>
        </row>
      </sheetData>
      <sheetData sheetId="1760">
        <row r="1">
          <cell r="J1">
            <v>1.7453292519943295E-2</v>
          </cell>
        </row>
      </sheetData>
      <sheetData sheetId="1761">
        <row r="1">
          <cell r="J1">
            <v>1.7453292519943295E-2</v>
          </cell>
        </row>
      </sheetData>
      <sheetData sheetId="1762">
        <row r="1">
          <cell r="J1">
            <v>1.7453292519943295E-2</v>
          </cell>
        </row>
      </sheetData>
      <sheetData sheetId="1763">
        <row r="1">
          <cell r="J1">
            <v>1.7453292519943295E-2</v>
          </cell>
        </row>
      </sheetData>
      <sheetData sheetId="1764">
        <row r="1">
          <cell r="J1">
            <v>1.7453292519943295E-2</v>
          </cell>
        </row>
      </sheetData>
      <sheetData sheetId="1765">
        <row r="1">
          <cell r="J1">
            <v>1.7453292519943295E-2</v>
          </cell>
        </row>
      </sheetData>
      <sheetData sheetId="1766">
        <row r="1">
          <cell r="J1">
            <v>1.7453292519943295E-2</v>
          </cell>
        </row>
      </sheetData>
      <sheetData sheetId="1767">
        <row r="1">
          <cell r="J1">
            <v>1.7453292519943295E-2</v>
          </cell>
        </row>
      </sheetData>
      <sheetData sheetId="1768">
        <row r="1">
          <cell r="J1">
            <v>1.7453292519943295E-2</v>
          </cell>
        </row>
      </sheetData>
      <sheetData sheetId="1769">
        <row r="1">
          <cell r="J1">
            <v>1.7453292519943295E-2</v>
          </cell>
        </row>
      </sheetData>
      <sheetData sheetId="1770">
        <row r="1">
          <cell r="J1">
            <v>1.7453292519943295E-2</v>
          </cell>
        </row>
      </sheetData>
      <sheetData sheetId="1771">
        <row r="1">
          <cell r="J1">
            <v>1.7453292519943295E-2</v>
          </cell>
        </row>
      </sheetData>
      <sheetData sheetId="1772">
        <row r="1">
          <cell r="J1">
            <v>1.7453292519943295E-2</v>
          </cell>
        </row>
      </sheetData>
      <sheetData sheetId="1773">
        <row r="1">
          <cell r="J1">
            <v>1.7453292519943295E-2</v>
          </cell>
        </row>
      </sheetData>
      <sheetData sheetId="1774">
        <row r="1">
          <cell r="J1">
            <v>1.7453292519943295E-2</v>
          </cell>
        </row>
      </sheetData>
      <sheetData sheetId="1775">
        <row r="1">
          <cell r="J1">
            <v>1.7453292519943295E-2</v>
          </cell>
        </row>
      </sheetData>
      <sheetData sheetId="1776">
        <row r="1">
          <cell r="J1">
            <v>1.7453292519943295E-2</v>
          </cell>
        </row>
      </sheetData>
      <sheetData sheetId="1777">
        <row r="1">
          <cell r="J1">
            <v>1.7453292519943295E-2</v>
          </cell>
        </row>
      </sheetData>
      <sheetData sheetId="1778">
        <row r="1">
          <cell r="J1">
            <v>1.7453292519943295E-2</v>
          </cell>
        </row>
      </sheetData>
      <sheetData sheetId="1779">
        <row r="1">
          <cell r="J1">
            <v>1.7453292519943295E-2</v>
          </cell>
        </row>
      </sheetData>
      <sheetData sheetId="1780">
        <row r="1">
          <cell r="J1">
            <v>1.7453292519943295E-2</v>
          </cell>
        </row>
      </sheetData>
      <sheetData sheetId="1781">
        <row r="1">
          <cell r="J1">
            <v>1.7453292519943295E-2</v>
          </cell>
        </row>
      </sheetData>
      <sheetData sheetId="1782">
        <row r="1">
          <cell r="J1">
            <v>1.7453292519943295E-2</v>
          </cell>
        </row>
      </sheetData>
      <sheetData sheetId="1783">
        <row r="1">
          <cell r="J1">
            <v>1.7453292519943295E-2</v>
          </cell>
        </row>
      </sheetData>
      <sheetData sheetId="1784">
        <row r="1">
          <cell r="J1">
            <v>1.7453292519943295E-2</v>
          </cell>
        </row>
      </sheetData>
      <sheetData sheetId="1785">
        <row r="1">
          <cell r="J1">
            <v>1.7453292519943295E-2</v>
          </cell>
        </row>
      </sheetData>
      <sheetData sheetId="1786">
        <row r="1">
          <cell r="J1">
            <v>1.7453292519943295E-2</v>
          </cell>
        </row>
      </sheetData>
      <sheetData sheetId="1787">
        <row r="1">
          <cell r="J1">
            <v>1.7453292519943295E-2</v>
          </cell>
        </row>
      </sheetData>
      <sheetData sheetId="1788">
        <row r="1">
          <cell r="J1">
            <v>1.7453292519943295E-2</v>
          </cell>
        </row>
      </sheetData>
      <sheetData sheetId="1789">
        <row r="1">
          <cell r="J1">
            <v>1.7453292519943295E-2</v>
          </cell>
        </row>
      </sheetData>
      <sheetData sheetId="1790">
        <row r="1">
          <cell r="J1">
            <v>1.7453292519943295E-2</v>
          </cell>
        </row>
      </sheetData>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ow r="1">
          <cell r="J1">
            <v>1.7453292519943295E-2</v>
          </cell>
        </row>
      </sheetData>
      <sheetData sheetId="1883">
        <row r="1">
          <cell r="J1">
            <v>1.7453292519943295E-2</v>
          </cell>
        </row>
      </sheetData>
      <sheetData sheetId="1884">
        <row r="1">
          <cell r="J1">
            <v>1.7453292519943295E-2</v>
          </cell>
        </row>
      </sheetData>
      <sheetData sheetId="1885">
        <row r="1">
          <cell r="J1">
            <v>1.7453292519943295E-2</v>
          </cell>
        </row>
      </sheetData>
      <sheetData sheetId="1886">
        <row r="1">
          <cell r="J1">
            <v>1.7453292519943295E-2</v>
          </cell>
        </row>
      </sheetData>
      <sheetData sheetId="1887">
        <row r="1">
          <cell r="J1">
            <v>1.7453292519943295E-2</v>
          </cell>
        </row>
      </sheetData>
      <sheetData sheetId="1888">
        <row r="1">
          <cell r="J1">
            <v>1.7453292519943295E-2</v>
          </cell>
        </row>
      </sheetData>
      <sheetData sheetId="1889">
        <row r="1">
          <cell r="J1">
            <v>1.7453292519943295E-2</v>
          </cell>
        </row>
      </sheetData>
      <sheetData sheetId="1890">
        <row r="1">
          <cell r="J1">
            <v>1.7453292519943295E-2</v>
          </cell>
        </row>
      </sheetData>
      <sheetData sheetId="1891">
        <row r="1">
          <cell r="J1">
            <v>1.7453292519943295E-2</v>
          </cell>
        </row>
      </sheetData>
      <sheetData sheetId="1892">
        <row r="1">
          <cell r="J1">
            <v>1.7453292519943295E-2</v>
          </cell>
        </row>
      </sheetData>
      <sheetData sheetId="1893">
        <row r="1">
          <cell r="J1">
            <v>1.7453292519943295E-2</v>
          </cell>
        </row>
      </sheetData>
      <sheetData sheetId="1894">
        <row r="1">
          <cell r="J1">
            <v>1.7453292519943295E-2</v>
          </cell>
        </row>
      </sheetData>
      <sheetData sheetId="1895">
        <row r="1">
          <cell r="J1">
            <v>1.7453292519943295E-2</v>
          </cell>
        </row>
      </sheetData>
      <sheetData sheetId="1896">
        <row r="1">
          <cell r="J1">
            <v>1.7453292519943295E-2</v>
          </cell>
        </row>
      </sheetData>
      <sheetData sheetId="1897">
        <row r="1">
          <cell r="J1">
            <v>1.7453292519943295E-2</v>
          </cell>
        </row>
      </sheetData>
      <sheetData sheetId="1898">
        <row r="1">
          <cell r="J1">
            <v>1.7453292519943295E-2</v>
          </cell>
        </row>
      </sheetData>
      <sheetData sheetId="1899">
        <row r="1">
          <cell r="J1">
            <v>1.7453292519943295E-2</v>
          </cell>
        </row>
      </sheetData>
      <sheetData sheetId="1900">
        <row r="1">
          <cell r="J1">
            <v>1.7453292519943295E-2</v>
          </cell>
        </row>
      </sheetData>
      <sheetData sheetId="1901">
        <row r="1">
          <cell r="J1">
            <v>1.7453292519943295E-2</v>
          </cell>
        </row>
      </sheetData>
      <sheetData sheetId="1902">
        <row r="1">
          <cell r="J1">
            <v>1.7453292519943295E-2</v>
          </cell>
        </row>
      </sheetData>
      <sheetData sheetId="1903">
        <row r="1">
          <cell r="J1">
            <v>1.7453292519943295E-2</v>
          </cell>
        </row>
      </sheetData>
      <sheetData sheetId="1904">
        <row r="1">
          <cell r="J1">
            <v>1.7453292519943295E-2</v>
          </cell>
        </row>
      </sheetData>
      <sheetData sheetId="1905">
        <row r="1">
          <cell r="J1">
            <v>1.7453292519943295E-2</v>
          </cell>
        </row>
      </sheetData>
      <sheetData sheetId="1906">
        <row r="1">
          <cell r="J1">
            <v>1.7453292519943295E-2</v>
          </cell>
        </row>
      </sheetData>
      <sheetData sheetId="1907">
        <row r="1">
          <cell r="J1">
            <v>1.7453292519943295E-2</v>
          </cell>
        </row>
      </sheetData>
      <sheetData sheetId="1908">
        <row r="1">
          <cell r="J1">
            <v>1.7453292519943295E-2</v>
          </cell>
        </row>
      </sheetData>
      <sheetData sheetId="1909">
        <row r="1">
          <cell r="J1">
            <v>1.7453292519943295E-2</v>
          </cell>
        </row>
      </sheetData>
      <sheetData sheetId="1910">
        <row r="1">
          <cell r="J1">
            <v>1.7453292519943295E-2</v>
          </cell>
        </row>
      </sheetData>
      <sheetData sheetId="1911">
        <row r="1">
          <cell r="J1">
            <v>1.7453292519943295E-2</v>
          </cell>
        </row>
      </sheetData>
      <sheetData sheetId="1912">
        <row r="1">
          <cell r="J1">
            <v>1.7453292519943295E-2</v>
          </cell>
        </row>
      </sheetData>
      <sheetData sheetId="1913">
        <row r="1">
          <cell r="J1">
            <v>1.7453292519943295E-2</v>
          </cell>
        </row>
      </sheetData>
      <sheetData sheetId="1914">
        <row r="1">
          <cell r="J1">
            <v>1.7453292519943295E-2</v>
          </cell>
        </row>
      </sheetData>
      <sheetData sheetId="1915">
        <row r="1">
          <cell r="J1">
            <v>1.7453292519943295E-2</v>
          </cell>
        </row>
      </sheetData>
      <sheetData sheetId="1916">
        <row r="1">
          <cell r="J1">
            <v>1.7453292519943295E-2</v>
          </cell>
        </row>
      </sheetData>
      <sheetData sheetId="1917">
        <row r="1">
          <cell r="J1">
            <v>1.7453292519943295E-2</v>
          </cell>
        </row>
      </sheetData>
      <sheetData sheetId="1918">
        <row r="1">
          <cell r="J1">
            <v>1.7453292519943295E-2</v>
          </cell>
        </row>
      </sheetData>
      <sheetData sheetId="1919">
        <row r="1">
          <cell r="J1">
            <v>1.7453292519943295E-2</v>
          </cell>
        </row>
      </sheetData>
      <sheetData sheetId="1920">
        <row r="1">
          <cell r="J1">
            <v>1.7453292519943295E-2</v>
          </cell>
        </row>
      </sheetData>
      <sheetData sheetId="1921">
        <row r="1">
          <cell r="J1">
            <v>1.7453292519943295E-2</v>
          </cell>
        </row>
      </sheetData>
      <sheetData sheetId="1922">
        <row r="1">
          <cell r="J1">
            <v>1.7453292519943295E-2</v>
          </cell>
        </row>
      </sheetData>
      <sheetData sheetId="1923">
        <row r="1">
          <cell r="J1">
            <v>1.7453292519943295E-2</v>
          </cell>
        </row>
      </sheetData>
      <sheetData sheetId="1924">
        <row r="1">
          <cell r="J1">
            <v>1.7453292519943295E-2</v>
          </cell>
        </row>
      </sheetData>
      <sheetData sheetId="1925">
        <row r="1">
          <cell r="J1">
            <v>1.7453292519943295E-2</v>
          </cell>
        </row>
      </sheetData>
      <sheetData sheetId="1926">
        <row r="1">
          <cell r="J1">
            <v>1.7453292519943295E-2</v>
          </cell>
        </row>
      </sheetData>
      <sheetData sheetId="1927">
        <row r="1">
          <cell r="J1">
            <v>1.7453292519943295E-2</v>
          </cell>
        </row>
      </sheetData>
      <sheetData sheetId="1928">
        <row r="1">
          <cell r="J1">
            <v>1.7453292519943295E-2</v>
          </cell>
        </row>
      </sheetData>
      <sheetData sheetId="1929">
        <row r="1">
          <cell r="J1">
            <v>1.7453292519943295E-2</v>
          </cell>
        </row>
      </sheetData>
      <sheetData sheetId="1930">
        <row r="1">
          <cell r="J1">
            <v>1.7453292519943295E-2</v>
          </cell>
        </row>
      </sheetData>
      <sheetData sheetId="1931">
        <row r="1">
          <cell r="J1">
            <v>1.7453292519943295E-2</v>
          </cell>
        </row>
      </sheetData>
      <sheetData sheetId="1932">
        <row r="1">
          <cell r="J1">
            <v>1.7453292519943295E-2</v>
          </cell>
        </row>
      </sheetData>
      <sheetData sheetId="1933">
        <row r="1">
          <cell r="J1">
            <v>1.7453292519943295E-2</v>
          </cell>
        </row>
      </sheetData>
      <sheetData sheetId="1934">
        <row r="1">
          <cell r="J1">
            <v>1.7453292519943295E-2</v>
          </cell>
        </row>
      </sheetData>
      <sheetData sheetId="1935">
        <row r="1">
          <cell r="J1">
            <v>1.7453292519943295E-2</v>
          </cell>
        </row>
      </sheetData>
      <sheetData sheetId="1936">
        <row r="1">
          <cell r="J1">
            <v>1.7453292519943295E-2</v>
          </cell>
        </row>
      </sheetData>
      <sheetData sheetId="1937">
        <row r="1">
          <cell r="J1">
            <v>1.7453292519943295E-2</v>
          </cell>
        </row>
      </sheetData>
      <sheetData sheetId="1938">
        <row r="1">
          <cell r="J1">
            <v>1.7453292519943295E-2</v>
          </cell>
        </row>
      </sheetData>
      <sheetData sheetId="1939">
        <row r="1">
          <cell r="J1">
            <v>1.7453292519943295E-2</v>
          </cell>
        </row>
      </sheetData>
      <sheetData sheetId="1940">
        <row r="1">
          <cell r="J1">
            <v>1.7453292519943295E-2</v>
          </cell>
        </row>
      </sheetData>
      <sheetData sheetId="1941">
        <row r="1">
          <cell r="J1">
            <v>1.7453292519943295E-2</v>
          </cell>
        </row>
      </sheetData>
      <sheetData sheetId="1942">
        <row r="1">
          <cell r="J1">
            <v>1.7453292519943295E-2</v>
          </cell>
        </row>
      </sheetData>
      <sheetData sheetId="1943">
        <row r="1">
          <cell r="J1">
            <v>1.7453292519943295E-2</v>
          </cell>
        </row>
      </sheetData>
      <sheetData sheetId="1944">
        <row r="1">
          <cell r="J1">
            <v>1.7453292519943295E-2</v>
          </cell>
        </row>
      </sheetData>
      <sheetData sheetId="1945">
        <row r="1">
          <cell r="J1">
            <v>1.7453292519943295E-2</v>
          </cell>
        </row>
      </sheetData>
      <sheetData sheetId="1946">
        <row r="1">
          <cell r="J1">
            <v>1.7453292519943295E-2</v>
          </cell>
        </row>
      </sheetData>
      <sheetData sheetId="1947">
        <row r="1">
          <cell r="J1">
            <v>1.7453292519943295E-2</v>
          </cell>
        </row>
      </sheetData>
      <sheetData sheetId="1948">
        <row r="1">
          <cell r="J1">
            <v>1.7453292519943295E-2</v>
          </cell>
        </row>
      </sheetData>
      <sheetData sheetId="1949">
        <row r="1">
          <cell r="J1">
            <v>1.7453292519943295E-2</v>
          </cell>
        </row>
      </sheetData>
      <sheetData sheetId="1950">
        <row r="1">
          <cell r="J1">
            <v>1.7453292519943295E-2</v>
          </cell>
        </row>
      </sheetData>
      <sheetData sheetId="1951">
        <row r="1">
          <cell r="J1">
            <v>1.7453292519943295E-2</v>
          </cell>
        </row>
      </sheetData>
      <sheetData sheetId="1952">
        <row r="1">
          <cell r="J1">
            <v>1.7453292519943295E-2</v>
          </cell>
        </row>
      </sheetData>
      <sheetData sheetId="1953">
        <row r="1">
          <cell r="J1">
            <v>1.7453292519943295E-2</v>
          </cell>
        </row>
      </sheetData>
      <sheetData sheetId="1954">
        <row r="1">
          <cell r="J1">
            <v>1.7453292519943295E-2</v>
          </cell>
        </row>
      </sheetData>
      <sheetData sheetId="1955">
        <row r="1">
          <cell r="J1">
            <v>1.7453292519943295E-2</v>
          </cell>
        </row>
      </sheetData>
      <sheetData sheetId="1956">
        <row r="1">
          <cell r="J1">
            <v>1.7453292519943295E-2</v>
          </cell>
        </row>
      </sheetData>
      <sheetData sheetId="1957">
        <row r="1">
          <cell r="J1">
            <v>1.7453292519943295E-2</v>
          </cell>
        </row>
      </sheetData>
      <sheetData sheetId="1958">
        <row r="1">
          <cell r="J1">
            <v>1.7453292519943295E-2</v>
          </cell>
        </row>
      </sheetData>
      <sheetData sheetId="1959">
        <row r="1">
          <cell r="J1">
            <v>1.7453292519943295E-2</v>
          </cell>
        </row>
      </sheetData>
      <sheetData sheetId="1960">
        <row r="1">
          <cell r="J1">
            <v>1.7453292519943295E-2</v>
          </cell>
        </row>
      </sheetData>
      <sheetData sheetId="1961">
        <row r="1">
          <cell r="J1">
            <v>1.7453292519943295E-2</v>
          </cell>
        </row>
      </sheetData>
      <sheetData sheetId="1962">
        <row r="1">
          <cell r="J1">
            <v>1.7453292519943295E-2</v>
          </cell>
        </row>
      </sheetData>
      <sheetData sheetId="1963">
        <row r="1">
          <cell r="J1">
            <v>1.7453292519943295E-2</v>
          </cell>
        </row>
      </sheetData>
      <sheetData sheetId="1964">
        <row r="1">
          <cell r="J1">
            <v>1.7453292519943295E-2</v>
          </cell>
        </row>
      </sheetData>
      <sheetData sheetId="1965">
        <row r="1">
          <cell r="J1">
            <v>1.7453292519943295E-2</v>
          </cell>
        </row>
      </sheetData>
      <sheetData sheetId="1966">
        <row r="1">
          <cell r="J1">
            <v>1.7453292519943295E-2</v>
          </cell>
        </row>
      </sheetData>
      <sheetData sheetId="1967">
        <row r="1">
          <cell r="J1">
            <v>1.7453292519943295E-2</v>
          </cell>
        </row>
      </sheetData>
      <sheetData sheetId="1968">
        <row r="1">
          <cell r="J1">
            <v>1.7453292519943295E-2</v>
          </cell>
        </row>
      </sheetData>
      <sheetData sheetId="1969">
        <row r="1">
          <cell r="J1">
            <v>1.7453292519943295E-2</v>
          </cell>
        </row>
      </sheetData>
      <sheetData sheetId="1970">
        <row r="1">
          <cell r="J1">
            <v>1.7453292519943295E-2</v>
          </cell>
        </row>
      </sheetData>
      <sheetData sheetId="1971">
        <row r="1">
          <cell r="J1">
            <v>1.7453292519943295E-2</v>
          </cell>
        </row>
      </sheetData>
      <sheetData sheetId="1972">
        <row r="1">
          <cell r="J1">
            <v>1.7453292519943295E-2</v>
          </cell>
        </row>
      </sheetData>
      <sheetData sheetId="1973">
        <row r="1">
          <cell r="J1">
            <v>1.7453292519943295E-2</v>
          </cell>
        </row>
      </sheetData>
      <sheetData sheetId="1974">
        <row r="1">
          <cell r="J1">
            <v>1.7453292519943295E-2</v>
          </cell>
        </row>
      </sheetData>
      <sheetData sheetId="1975">
        <row r="1">
          <cell r="J1">
            <v>1.7453292519943295E-2</v>
          </cell>
        </row>
      </sheetData>
      <sheetData sheetId="1976">
        <row r="1">
          <cell r="J1">
            <v>1.7453292519943295E-2</v>
          </cell>
        </row>
      </sheetData>
      <sheetData sheetId="1977">
        <row r="1">
          <cell r="J1">
            <v>1.7453292519943295E-2</v>
          </cell>
        </row>
      </sheetData>
      <sheetData sheetId="1978">
        <row r="1">
          <cell r="J1">
            <v>1.7453292519943295E-2</v>
          </cell>
        </row>
      </sheetData>
      <sheetData sheetId="1979">
        <row r="1">
          <cell r="J1">
            <v>1.7453292519943295E-2</v>
          </cell>
        </row>
      </sheetData>
      <sheetData sheetId="1980">
        <row r="1">
          <cell r="J1">
            <v>1.7453292519943295E-2</v>
          </cell>
        </row>
      </sheetData>
      <sheetData sheetId="1981">
        <row r="1">
          <cell r="J1">
            <v>1.7453292519943295E-2</v>
          </cell>
        </row>
      </sheetData>
      <sheetData sheetId="1982">
        <row r="1">
          <cell r="J1">
            <v>1.7453292519943295E-2</v>
          </cell>
        </row>
      </sheetData>
      <sheetData sheetId="1983">
        <row r="1">
          <cell r="J1">
            <v>1.7453292519943295E-2</v>
          </cell>
        </row>
      </sheetData>
      <sheetData sheetId="1984">
        <row r="1">
          <cell r="J1">
            <v>1.7453292519943295E-2</v>
          </cell>
        </row>
      </sheetData>
      <sheetData sheetId="1985">
        <row r="1">
          <cell r="J1">
            <v>1.7453292519943295E-2</v>
          </cell>
        </row>
      </sheetData>
      <sheetData sheetId="1986">
        <row r="1">
          <cell r="J1">
            <v>1.7453292519943295E-2</v>
          </cell>
        </row>
      </sheetData>
      <sheetData sheetId="1987">
        <row r="1">
          <cell r="J1">
            <v>1.7453292519943295E-2</v>
          </cell>
        </row>
      </sheetData>
      <sheetData sheetId="1988">
        <row r="1">
          <cell r="J1">
            <v>1.7453292519943295E-2</v>
          </cell>
        </row>
      </sheetData>
      <sheetData sheetId="1989">
        <row r="1">
          <cell r="J1">
            <v>1.7453292519943295E-2</v>
          </cell>
        </row>
      </sheetData>
      <sheetData sheetId="1990">
        <row r="1">
          <cell r="J1">
            <v>1.7453292519943295E-2</v>
          </cell>
        </row>
      </sheetData>
      <sheetData sheetId="1991">
        <row r="1">
          <cell r="J1">
            <v>1.7453292519943295E-2</v>
          </cell>
        </row>
      </sheetData>
      <sheetData sheetId="1992">
        <row r="1">
          <cell r="J1">
            <v>1.7453292519943295E-2</v>
          </cell>
        </row>
      </sheetData>
      <sheetData sheetId="1993">
        <row r="1">
          <cell r="J1">
            <v>1.7453292519943295E-2</v>
          </cell>
        </row>
      </sheetData>
      <sheetData sheetId="1994">
        <row r="1">
          <cell r="J1">
            <v>1.7453292519943295E-2</v>
          </cell>
        </row>
      </sheetData>
      <sheetData sheetId="1995">
        <row r="1">
          <cell r="J1">
            <v>1.7453292519943295E-2</v>
          </cell>
        </row>
      </sheetData>
      <sheetData sheetId="1996">
        <row r="1">
          <cell r="J1">
            <v>1.7453292519943295E-2</v>
          </cell>
        </row>
      </sheetData>
      <sheetData sheetId="1997">
        <row r="1">
          <cell r="J1">
            <v>1.7453292519943295E-2</v>
          </cell>
        </row>
      </sheetData>
      <sheetData sheetId="1998">
        <row r="1">
          <cell r="J1">
            <v>1.7453292519943295E-2</v>
          </cell>
        </row>
      </sheetData>
      <sheetData sheetId="1999">
        <row r="1">
          <cell r="J1">
            <v>1.7453292519943295E-2</v>
          </cell>
        </row>
      </sheetData>
      <sheetData sheetId="2000">
        <row r="1">
          <cell r="J1">
            <v>1.7453292519943295E-2</v>
          </cell>
        </row>
      </sheetData>
      <sheetData sheetId="2001">
        <row r="1">
          <cell r="J1">
            <v>1.7453292519943295E-2</v>
          </cell>
        </row>
      </sheetData>
      <sheetData sheetId="2002">
        <row r="1">
          <cell r="J1">
            <v>1.7453292519943295E-2</v>
          </cell>
        </row>
      </sheetData>
      <sheetData sheetId="2003">
        <row r="1">
          <cell r="J1">
            <v>1.7453292519943295E-2</v>
          </cell>
        </row>
      </sheetData>
      <sheetData sheetId="2004">
        <row r="1">
          <cell r="J1">
            <v>1.7453292519943295E-2</v>
          </cell>
        </row>
      </sheetData>
      <sheetData sheetId="2005">
        <row r="1">
          <cell r="J1">
            <v>1.7453292519943295E-2</v>
          </cell>
        </row>
      </sheetData>
      <sheetData sheetId="2006">
        <row r="1">
          <cell r="J1">
            <v>1.7453292519943295E-2</v>
          </cell>
        </row>
      </sheetData>
      <sheetData sheetId="2007">
        <row r="1">
          <cell r="J1">
            <v>1.7453292519943295E-2</v>
          </cell>
        </row>
      </sheetData>
      <sheetData sheetId="2008">
        <row r="1">
          <cell r="J1">
            <v>1.7453292519943295E-2</v>
          </cell>
        </row>
      </sheetData>
      <sheetData sheetId="2009">
        <row r="1">
          <cell r="J1">
            <v>1.7453292519943295E-2</v>
          </cell>
        </row>
      </sheetData>
      <sheetData sheetId="2010">
        <row r="1">
          <cell r="J1">
            <v>1.7453292519943295E-2</v>
          </cell>
        </row>
      </sheetData>
      <sheetData sheetId="2011">
        <row r="1">
          <cell r="J1">
            <v>1.7453292519943295E-2</v>
          </cell>
        </row>
      </sheetData>
      <sheetData sheetId="2012">
        <row r="1">
          <cell r="J1">
            <v>1.7453292519943295E-2</v>
          </cell>
        </row>
      </sheetData>
      <sheetData sheetId="2013">
        <row r="1">
          <cell r="J1">
            <v>1.7453292519943295E-2</v>
          </cell>
        </row>
      </sheetData>
      <sheetData sheetId="2014">
        <row r="1">
          <cell r="J1">
            <v>1.7453292519943295E-2</v>
          </cell>
        </row>
      </sheetData>
      <sheetData sheetId="2015">
        <row r="1">
          <cell r="J1">
            <v>1.7453292519943295E-2</v>
          </cell>
        </row>
      </sheetData>
      <sheetData sheetId="2016">
        <row r="1">
          <cell r="J1">
            <v>1.7453292519943295E-2</v>
          </cell>
        </row>
      </sheetData>
      <sheetData sheetId="2017">
        <row r="1">
          <cell r="J1">
            <v>1.7453292519943295E-2</v>
          </cell>
        </row>
      </sheetData>
      <sheetData sheetId="2018">
        <row r="1">
          <cell r="J1">
            <v>1.7453292519943295E-2</v>
          </cell>
        </row>
      </sheetData>
      <sheetData sheetId="2019">
        <row r="1">
          <cell r="J1">
            <v>1.7453292519943295E-2</v>
          </cell>
        </row>
      </sheetData>
      <sheetData sheetId="2020">
        <row r="1">
          <cell r="J1">
            <v>1.7453292519943295E-2</v>
          </cell>
        </row>
      </sheetData>
      <sheetData sheetId="2021">
        <row r="1">
          <cell r="J1">
            <v>1.7453292519943295E-2</v>
          </cell>
        </row>
      </sheetData>
      <sheetData sheetId="2022">
        <row r="1">
          <cell r="J1">
            <v>1.7453292519943295E-2</v>
          </cell>
        </row>
      </sheetData>
      <sheetData sheetId="2023">
        <row r="1">
          <cell r="J1">
            <v>1.7453292519943295E-2</v>
          </cell>
        </row>
      </sheetData>
      <sheetData sheetId="2024">
        <row r="1">
          <cell r="J1">
            <v>1.7453292519943295E-2</v>
          </cell>
        </row>
      </sheetData>
      <sheetData sheetId="2025">
        <row r="1">
          <cell r="J1">
            <v>1.7453292519943295E-2</v>
          </cell>
        </row>
      </sheetData>
      <sheetData sheetId="2026">
        <row r="1">
          <cell r="J1">
            <v>1.7453292519943295E-2</v>
          </cell>
        </row>
      </sheetData>
      <sheetData sheetId="2027">
        <row r="1">
          <cell r="J1">
            <v>1.7453292519943295E-2</v>
          </cell>
        </row>
      </sheetData>
      <sheetData sheetId="2028">
        <row r="1">
          <cell r="J1">
            <v>1.7453292519943295E-2</v>
          </cell>
        </row>
      </sheetData>
      <sheetData sheetId="2029">
        <row r="1">
          <cell r="J1">
            <v>1.7453292519943295E-2</v>
          </cell>
        </row>
      </sheetData>
      <sheetData sheetId="2030">
        <row r="1">
          <cell r="J1">
            <v>1.7453292519943295E-2</v>
          </cell>
        </row>
      </sheetData>
      <sheetData sheetId="2031">
        <row r="1">
          <cell r="J1">
            <v>1.7453292519943295E-2</v>
          </cell>
        </row>
      </sheetData>
      <sheetData sheetId="2032">
        <row r="1">
          <cell r="J1">
            <v>1.7453292519943295E-2</v>
          </cell>
        </row>
      </sheetData>
      <sheetData sheetId="2033">
        <row r="1">
          <cell r="J1">
            <v>1.7453292519943295E-2</v>
          </cell>
        </row>
      </sheetData>
      <sheetData sheetId="2034">
        <row r="1">
          <cell r="J1">
            <v>1.7453292519943295E-2</v>
          </cell>
        </row>
      </sheetData>
      <sheetData sheetId="2035">
        <row r="1">
          <cell r="J1">
            <v>1.7453292519943295E-2</v>
          </cell>
        </row>
      </sheetData>
      <sheetData sheetId="2036">
        <row r="1">
          <cell r="J1">
            <v>1.7453292519943295E-2</v>
          </cell>
        </row>
      </sheetData>
      <sheetData sheetId="2037">
        <row r="1">
          <cell r="J1">
            <v>1.7453292519943295E-2</v>
          </cell>
        </row>
      </sheetData>
      <sheetData sheetId="2038">
        <row r="1">
          <cell r="J1">
            <v>1.7453292519943295E-2</v>
          </cell>
        </row>
      </sheetData>
      <sheetData sheetId="2039">
        <row r="1">
          <cell r="J1">
            <v>1.7453292519943295E-2</v>
          </cell>
        </row>
      </sheetData>
      <sheetData sheetId="2040">
        <row r="1">
          <cell r="J1">
            <v>1.7453292519943295E-2</v>
          </cell>
        </row>
      </sheetData>
      <sheetData sheetId="2041">
        <row r="1">
          <cell r="J1">
            <v>1.7453292519943295E-2</v>
          </cell>
        </row>
      </sheetData>
      <sheetData sheetId="2042">
        <row r="1">
          <cell r="J1">
            <v>1.7453292519943295E-2</v>
          </cell>
        </row>
      </sheetData>
      <sheetData sheetId="2043">
        <row r="1">
          <cell r="J1">
            <v>1.7453292519943295E-2</v>
          </cell>
        </row>
      </sheetData>
      <sheetData sheetId="2044">
        <row r="1">
          <cell r="J1">
            <v>1.7453292519943295E-2</v>
          </cell>
        </row>
      </sheetData>
      <sheetData sheetId="2045">
        <row r="1">
          <cell r="J1">
            <v>1.7453292519943295E-2</v>
          </cell>
        </row>
      </sheetData>
      <sheetData sheetId="2046">
        <row r="1">
          <cell r="J1">
            <v>1.7453292519943295E-2</v>
          </cell>
        </row>
      </sheetData>
      <sheetData sheetId="2047">
        <row r="1">
          <cell r="J1">
            <v>1.7453292519943295E-2</v>
          </cell>
        </row>
      </sheetData>
      <sheetData sheetId="2048">
        <row r="1">
          <cell r="J1">
            <v>1.7453292519943295E-2</v>
          </cell>
        </row>
      </sheetData>
      <sheetData sheetId="2049">
        <row r="1">
          <cell r="J1">
            <v>1.7453292519943295E-2</v>
          </cell>
        </row>
      </sheetData>
      <sheetData sheetId="2050">
        <row r="1">
          <cell r="J1">
            <v>1.7453292519943295E-2</v>
          </cell>
        </row>
      </sheetData>
      <sheetData sheetId="2051">
        <row r="1">
          <cell r="J1">
            <v>1.7453292519943295E-2</v>
          </cell>
        </row>
      </sheetData>
      <sheetData sheetId="2052">
        <row r="1">
          <cell r="J1">
            <v>1.7453292519943295E-2</v>
          </cell>
        </row>
      </sheetData>
      <sheetData sheetId="2053">
        <row r="1">
          <cell r="J1">
            <v>1.7453292519943295E-2</v>
          </cell>
        </row>
      </sheetData>
      <sheetData sheetId="2054">
        <row r="1">
          <cell r="J1">
            <v>1.7453292519943295E-2</v>
          </cell>
        </row>
      </sheetData>
      <sheetData sheetId="2055">
        <row r="1">
          <cell r="J1">
            <v>1.7453292519943295E-2</v>
          </cell>
        </row>
      </sheetData>
      <sheetData sheetId="2056">
        <row r="1">
          <cell r="J1">
            <v>1.7453292519943295E-2</v>
          </cell>
        </row>
      </sheetData>
      <sheetData sheetId="2057">
        <row r="1">
          <cell r="J1">
            <v>1.7453292519943295E-2</v>
          </cell>
        </row>
      </sheetData>
      <sheetData sheetId="2058">
        <row r="1">
          <cell r="J1">
            <v>1.7453292519943295E-2</v>
          </cell>
        </row>
      </sheetData>
      <sheetData sheetId="2059">
        <row r="1">
          <cell r="J1">
            <v>1.7453292519943295E-2</v>
          </cell>
        </row>
      </sheetData>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ow r="1">
          <cell r="J1">
            <v>1.7453292519943295E-2</v>
          </cell>
        </row>
      </sheetData>
      <sheetData sheetId="2077">
        <row r="1">
          <cell r="J1">
            <v>1.7453292519943295E-2</v>
          </cell>
        </row>
      </sheetData>
      <sheetData sheetId="2078">
        <row r="1">
          <cell r="J1">
            <v>1.7453292519943295E-2</v>
          </cell>
        </row>
      </sheetData>
      <sheetData sheetId="2079">
        <row r="1">
          <cell r="J1">
            <v>1.7453292519943295E-2</v>
          </cell>
        </row>
      </sheetData>
      <sheetData sheetId="2080">
        <row r="1">
          <cell r="J1">
            <v>1.7453292519943295E-2</v>
          </cell>
        </row>
      </sheetData>
      <sheetData sheetId="2081">
        <row r="1">
          <cell r="J1">
            <v>1.7453292519943295E-2</v>
          </cell>
        </row>
      </sheetData>
      <sheetData sheetId="2082">
        <row r="1">
          <cell r="J1">
            <v>1.7453292519943295E-2</v>
          </cell>
        </row>
      </sheetData>
      <sheetData sheetId="2083">
        <row r="1">
          <cell r="J1">
            <v>1.7453292519943295E-2</v>
          </cell>
        </row>
      </sheetData>
      <sheetData sheetId="2084">
        <row r="1">
          <cell r="J1">
            <v>1.7453292519943295E-2</v>
          </cell>
        </row>
      </sheetData>
      <sheetData sheetId="2085">
        <row r="1">
          <cell r="J1">
            <v>1.7453292519943295E-2</v>
          </cell>
        </row>
      </sheetData>
      <sheetData sheetId="2086">
        <row r="1">
          <cell r="J1">
            <v>1.7453292519943295E-2</v>
          </cell>
        </row>
      </sheetData>
      <sheetData sheetId="2087">
        <row r="1">
          <cell r="J1">
            <v>1.7453292519943295E-2</v>
          </cell>
        </row>
      </sheetData>
      <sheetData sheetId="2088">
        <row r="1">
          <cell r="J1">
            <v>1.7453292519943295E-2</v>
          </cell>
        </row>
      </sheetData>
      <sheetData sheetId="2089">
        <row r="1">
          <cell r="J1">
            <v>1.7453292519943295E-2</v>
          </cell>
        </row>
      </sheetData>
      <sheetData sheetId="2090">
        <row r="1">
          <cell r="J1">
            <v>1.7453292519943295E-2</v>
          </cell>
        </row>
      </sheetData>
      <sheetData sheetId="2091">
        <row r="1">
          <cell r="J1">
            <v>1.7453292519943295E-2</v>
          </cell>
        </row>
      </sheetData>
      <sheetData sheetId="2092">
        <row r="1">
          <cell r="J1">
            <v>1.7453292519943295E-2</v>
          </cell>
        </row>
      </sheetData>
      <sheetData sheetId="2093">
        <row r="1">
          <cell r="J1">
            <v>1.7453292519943295E-2</v>
          </cell>
        </row>
      </sheetData>
      <sheetData sheetId="2094">
        <row r="1">
          <cell r="J1">
            <v>1.7453292519943295E-2</v>
          </cell>
        </row>
      </sheetData>
      <sheetData sheetId="2095">
        <row r="1">
          <cell r="J1">
            <v>1.7453292519943295E-2</v>
          </cell>
        </row>
      </sheetData>
      <sheetData sheetId="2096">
        <row r="1">
          <cell r="J1">
            <v>1.7453292519943295E-2</v>
          </cell>
        </row>
      </sheetData>
      <sheetData sheetId="2097">
        <row r="1">
          <cell r="J1">
            <v>1.7453292519943295E-2</v>
          </cell>
        </row>
      </sheetData>
      <sheetData sheetId="2098">
        <row r="1">
          <cell r="J1">
            <v>1.7453292519943295E-2</v>
          </cell>
        </row>
      </sheetData>
      <sheetData sheetId="2099">
        <row r="1">
          <cell r="J1">
            <v>1.7453292519943295E-2</v>
          </cell>
        </row>
      </sheetData>
      <sheetData sheetId="2100">
        <row r="1">
          <cell r="J1">
            <v>1.7453292519943295E-2</v>
          </cell>
        </row>
      </sheetData>
      <sheetData sheetId="2101">
        <row r="1">
          <cell r="J1">
            <v>1.7453292519943295E-2</v>
          </cell>
        </row>
      </sheetData>
      <sheetData sheetId="2102">
        <row r="1">
          <cell r="J1">
            <v>1.7453292519943295E-2</v>
          </cell>
        </row>
      </sheetData>
      <sheetData sheetId="2103">
        <row r="1">
          <cell r="J1">
            <v>1.7453292519943295E-2</v>
          </cell>
        </row>
      </sheetData>
      <sheetData sheetId="2104">
        <row r="1">
          <cell r="J1">
            <v>1.7453292519943295E-2</v>
          </cell>
        </row>
      </sheetData>
      <sheetData sheetId="2105">
        <row r="1">
          <cell r="J1">
            <v>1.7453292519943295E-2</v>
          </cell>
        </row>
      </sheetData>
      <sheetData sheetId="2106">
        <row r="1">
          <cell r="J1">
            <v>1.7453292519943295E-2</v>
          </cell>
        </row>
      </sheetData>
      <sheetData sheetId="2107">
        <row r="1">
          <cell r="J1">
            <v>1.7453292519943295E-2</v>
          </cell>
        </row>
      </sheetData>
      <sheetData sheetId="2108">
        <row r="1">
          <cell r="J1">
            <v>1.7453292519943295E-2</v>
          </cell>
        </row>
      </sheetData>
      <sheetData sheetId="2109">
        <row r="1">
          <cell r="J1">
            <v>1.7453292519943295E-2</v>
          </cell>
        </row>
      </sheetData>
      <sheetData sheetId="2110">
        <row r="1">
          <cell r="J1">
            <v>1.7453292519943295E-2</v>
          </cell>
        </row>
      </sheetData>
      <sheetData sheetId="2111">
        <row r="1">
          <cell r="J1">
            <v>1.7453292519943295E-2</v>
          </cell>
        </row>
      </sheetData>
      <sheetData sheetId="2112">
        <row r="1">
          <cell r="J1">
            <v>1.7453292519943295E-2</v>
          </cell>
        </row>
      </sheetData>
      <sheetData sheetId="2113">
        <row r="1">
          <cell r="J1">
            <v>1.7453292519943295E-2</v>
          </cell>
        </row>
      </sheetData>
      <sheetData sheetId="2114">
        <row r="1">
          <cell r="J1">
            <v>1.7453292519943295E-2</v>
          </cell>
        </row>
      </sheetData>
      <sheetData sheetId="2115">
        <row r="1">
          <cell r="J1">
            <v>1.7453292519943295E-2</v>
          </cell>
        </row>
      </sheetData>
      <sheetData sheetId="2116">
        <row r="1">
          <cell r="J1">
            <v>1.7453292519943295E-2</v>
          </cell>
        </row>
      </sheetData>
      <sheetData sheetId="2117">
        <row r="1">
          <cell r="J1">
            <v>1.7453292519943295E-2</v>
          </cell>
        </row>
      </sheetData>
      <sheetData sheetId="2118">
        <row r="1">
          <cell r="J1">
            <v>1.7453292519943295E-2</v>
          </cell>
        </row>
      </sheetData>
      <sheetData sheetId="2119">
        <row r="1">
          <cell r="J1">
            <v>1.7453292519943295E-2</v>
          </cell>
        </row>
      </sheetData>
      <sheetData sheetId="2120">
        <row r="1">
          <cell r="J1">
            <v>1.7453292519943295E-2</v>
          </cell>
        </row>
      </sheetData>
      <sheetData sheetId="2121">
        <row r="1">
          <cell r="J1">
            <v>1.7453292519943295E-2</v>
          </cell>
        </row>
      </sheetData>
      <sheetData sheetId="2122">
        <row r="1">
          <cell r="J1">
            <v>1.7453292519943295E-2</v>
          </cell>
        </row>
      </sheetData>
      <sheetData sheetId="2123">
        <row r="1">
          <cell r="J1">
            <v>1.7453292519943295E-2</v>
          </cell>
        </row>
      </sheetData>
      <sheetData sheetId="2124">
        <row r="1">
          <cell r="J1">
            <v>1.7453292519943295E-2</v>
          </cell>
        </row>
      </sheetData>
      <sheetData sheetId="2125">
        <row r="1">
          <cell r="J1">
            <v>1.7453292519943295E-2</v>
          </cell>
        </row>
      </sheetData>
      <sheetData sheetId="2126">
        <row r="1">
          <cell r="J1">
            <v>1.7453292519943295E-2</v>
          </cell>
        </row>
      </sheetData>
      <sheetData sheetId="2127">
        <row r="1">
          <cell r="J1">
            <v>1.7453292519943295E-2</v>
          </cell>
        </row>
      </sheetData>
      <sheetData sheetId="2128">
        <row r="1">
          <cell r="J1">
            <v>1.7453292519943295E-2</v>
          </cell>
        </row>
      </sheetData>
      <sheetData sheetId="2129">
        <row r="1">
          <cell r="J1">
            <v>1.7453292519943295E-2</v>
          </cell>
        </row>
      </sheetData>
      <sheetData sheetId="2130">
        <row r="1">
          <cell r="J1">
            <v>1.7453292519943295E-2</v>
          </cell>
        </row>
      </sheetData>
      <sheetData sheetId="2131">
        <row r="1">
          <cell r="J1">
            <v>1.7453292519943295E-2</v>
          </cell>
        </row>
      </sheetData>
      <sheetData sheetId="2132">
        <row r="1">
          <cell r="J1">
            <v>1.7453292519943295E-2</v>
          </cell>
        </row>
      </sheetData>
      <sheetData sheetId="2133">
        <row r="1">
          <cell r="J1">
            <v>1.7453292519943295E-2</v>
          </cell>
        </row>
      </sheetData>
      <sheetData sheetId="2134">
        <row r="1">
          <cell r="J1">
            <v>1.7453292519943295E-2</v>
          </cell>
        </row>
      </sheetData>
      <sheetData sheetId="2135">
        <row r="1">
          <cell r="J1">
            <v>1.7453292519943295E-2</v>
          </cell>
        </row>
      </sheetData>
      <sheetData sheetId="2136">
        <row r="1">
          <cell r="J1">
            <v>1.7453292519943295E-2</v>
          </cell>
        </row>
      </sheetData>
      <sheetData sheetId="2137">
        <row r="1">
          <cell r="J1">
            <v>1.7453292519943295E-2</v>
          </cell>
        </row>
      </sheetData>
      <sheetData sheetId="2138">
        <row r="1">
          <cell r="J1">
            <v>1.7453292519943295E-2</v>
          </cell>
        </row>
      </sheetData>
      <sheetData sheetId="2139">
        <row r="1">
          <cell r="J1">
            <v>1.7453292519943295E-2</v>
          </cell>
        </row>
      </sheetData>
      <sheetData sheetId="2140">
        <row r="1">
          <cell r="J1">
            <v>1.7453292519943295E-2</v>
          </cell>
        </row>
      </sheetData>
      <sheetData sheetId="2141">
        <row r="1">
          <cell r="J1">
            <v>1.7453292519943295E-2</v>
          </cell>
        </row>
      </sheetData>
      <sheetData sheetId="2142">
        <row r="1">
          <cell r="J1">
            <v>1.7453292519943295E-2</v>
          </cell>
        </row>
      </sheetData>
      <sheetData sheetId="2143">
        <row r="1">
          <cell r="J1">
            <v>1.7453292519943295E-2</v>
          </cell>
        </row>
      </sheetData>
      <sheetData sheetId="2144">
        <row r="1">
          <cell r="J1">
            <v>1.7453292519943295E-2</v>
          </cell>
        </row>
      </sheetData>
      <sheetData sheetId="2145">
        <row r="1">
          <cell r="J1">
            <v>1.7453292519943295E-2</v>
          </cell>
        </row>
      </sheetData>
      <sheetData sheetId="2146">
        <row r="1">
          <cell r="J1">
            <v>1.7453292519943295E-2</v>
          </cell>
        </row>
      </sheetData>
      <sheetData sheetId="2147">
        <row r="1">
          <cell r="J1">
            <v>1.7453292519943295E-2</v>
          </cell>
        </row>
      </sheetData>
      <sheetData sheetId="2148">
        <row r="1">
          <cell r="J1">
            <v>1.7453292519943295E-2</v>
          </cell>
        </row>
      </sheetData>
      <sheetData sheetId="2149">
        <row r="1">
          <cell r="J1">
            <v>1.7453292519943295E-2</v>
          </cell>
        </row>
      </sheetData>
      <sheetData sheetId="2150">
        <row r="1">
          <cell r="J1">
            <v>1.7453292519943295E-2</v>
          </cell>
        </row>
      </sheetData>
      <sheetData sheetId="2151">
        <row r="1">
          <cell r="J1">
            <v>1.7453292519943295E-2</v>
          </cell>
        </row>
      </sheetData>
      <sheetData sheetId="2152">
        <row r="1">
          <cell r="J1">
            <v>1.7453292519943295E-2</v>
          </cell>
        </row>
      </sheetData>
      <sheetData sheetId="2153">
        <row r="1">
          <cell r="J1">
            <v>1.7453292519943295E-2</v>
          </cell>
        </row>
      </sheetData>
      <sheetData sheetId="2154">
        <row r="1">
          <cell r="J1">
            <v>1.7453292519943295E-2</v>
          </cell>
        </row>
      </sheetData>
      <sheetData sheetId="2155">
        <row r="1">
          <cell r="J1">
            <v>1.7453292519943295E-2</v>
          </cell>
        </row>
      </sheetData>
      <sheetData sheetId="2156">
        <row r="1">
          <cell r="J1">
            <v>1.7453292519943295E-2</v>
          </cell>
        </row>
      </sheetData>
      <sheetData sheetId="2157">
        <row r="1">
          <cell r="J1">
            <v>1.7453292519943295E-2</v>
          </cell>
        </row>
      </sheetData>
      <sheetData sheetId="2158">
        <row r="1">
          <cell r="J1">
            <v>1.7453292519943295E-2</v>
          </cell>
        </row>
      </sheetData>
      <sheetData sheetId="2159">
        <row r="1">
          <cell r="J1">
            <v>1.7453292519943295E-2</v>
          </cell>
        </row>
      </sheetData>
      <sheetData sheetId="2160">
        <row r="1">
          <cell r="J1">
            <v>1.7453292519943295E-2</v>
          </cell>
        </row>
      </sheetData>
      <sheetData sheetId="2161">
        <row r="1">
          <cell r="J1">
            <v>1.7453292519943295E-2</v>
          </cell>
        </row>
      </sheetData>
      <sheetData sheetId="2162">
        <row r="1">
          <cell r="J1">
            <v>1.7453292519943295E-2</v>
          </cell>
        </row>
      </sheetData>
      <sheetData sheetId="2163">
        <row r="1">
          <cell r="J1">
            <v>1.7453292519943295E-2</v>
          </cell>
        </row>
      </sheetData>
      <sheetData sheetId="2164">
        <row r="1">
          <cell r="J1">
            <v>1.7453292519943295E-2</v>
          </cell>
        </row>
      </sheetData>
      <sheetData sheetId="2165">
        <row r="1">
          <cell r="J1">
            <v>1.7453292519943295E-2</v>
          </cell>
        </row>
      </sheetData>
      <sheetData sheetId="2166">
        <row r="1">
          <cell r="J1">
            <v>1.7453292519943295E-2</v>
          </cell>
        </row>
      </sheetData>
      <sheetData sheetId="2167">
        <row r="1">
          <cell r="J1">
            <v>1.7453292519943295E-2</v>
          </cell>
        </row>
      </sheetData>
      <sheetData sheetId="2168">
        <row r="1">
          <cell r="J1">
            <v>1.7453292519943295E-2</v>
          </cell>
        </row>
      </sheetData>
      <sheetData sheetId="2169">
        <row r="1">
          <cell r="J1">
            <v>1.7453292519943295E-2</v>
          </cell>
        </row>
      </sheetData>
      <sheetData sheetId="2170">
        <row r="1">
          <cell r="J1">
            <v>1.7453292519943295E-2</v>
          </cell>
        </row>
      </sheetData>
      <sheetData sheetId="2171">
        <row r="1">
          <cell r="J1">
            <v>1.7453292519943295E-2</v>
          </cell>
        </row>
      </sheetData>
      <sheetData sheetId="2172">
        <row r="1">
          <cell r="J1">
            <v>1.7453292519943295E-2</v>
          </cell>
        </row>
      </sheetData>
      <sheetData sheetId="2173">
        <row r="1">
          <cell r="J1">
            <v>1.7453292519943295E-2</v>
          </cell>
        </row>
      </sheetData>
      <sheetData sheetId="2174">
        <row r="1">
          <cell r="J1">
            <v>1.7453292519943295E-2</v>
          </cell>
        </row>
      </sheetData>
      <sheetData sheetId="2175">
        <row r="1">
          <cell r="J1">
            <v>1.7453292519943295E-2</v>
          </cell>
        </row>
      </sheetData>
      <sheetData sheetId="2176">
        <row r="1">
          <cell r="J1">
            <v>1.7453292519943295E-2</v>
          </cell>
        </row>
      </sheetData>
      <sheetData sheetId="2177">
        <row r="1">
          <cell r="J1">
            <v>1.7453292519943295E-2</v>
          </cell>
        </row>
      </sheetData>
      <sheetData sheetId="2178">
        <row r="1">
          <cell r="J1">
            <v>1.7453292519943295E-2</v>
          </cell>
        </row>
      </sheetData>
      <sheetData sheetId="2179">
        <row r="1">
          <cell r="J1">
            <v>1.7453292519943295E-2</v>
          </cell>
        </row>
      </sheetData>
      <sheetData sheetId="2180">
        <row r="1">
          <cell r="J1">
            <v>1.7453292519943295E-2</v>
          </cell>
        </row>
      </sheetData>
      <sheetData sheetId="2181">
        <row r="1">
          <cell r="J1">
            <v>1.7453292519943295E-2</v>
          </cell>
        </row>
      </sheetData>
      <sheetData sheetId="2182">
        <row r="1">
          <cell r="J1">
            <v>1.7453292519943295E-2</v>
          </cell>
        </row>
      </sheetData>
      <sheetData sheetId="2183">
        <row r="1">
          <cell r="J1">
            <v>1.7453292519943295E-2</v>
          </cell>
        </row>
      </sheetData>
      <sheetData sheetId="2184">
        <row r="1">
          <cell r="J1">
            <v>1.7453292519943295E-2</v>
          </cell>
        </row>
      </sheetData>
      <sheetData sheetId="2185">
        <row r="1">
          <cell r="J1">
            <v>1.7453292519943295E-2</v>
          </cell>
        </row>
      </sheetData>
      <sheetData sheetId="2186">
        <row r="1">
          <cell r="J1">
            <v>1.7453292519943295E-2</v>
          </cell>
        </row>
      </sheetData>
      <sheetData sheetId="2187">
        <row r="1">
          <cell r="J1">
            <v>1.7453292519943295E-2</v>
          </cell>
        </row>
      </sheetData>
      <sheetData sheetId="2188">
        <row r="1">
          <cell r="J1">
            <v>1.7453292519943295E-2</v>
          </cell>
        </row>
      </sheetData>
      <sheetData sheetId="2189">
        <row r="1">
          <cell r="J1">
            <v>1.7453292519943295E-2</v>
          </cell>
        </row>
      </sheetData>
      <sheetData sheetId="2190">
        <row r="1">
          <cell r="J1">
            <v>1.7453292519943295E-2</v>
          </cell>
        </row>
      </sheetData>
      <sheetData sheetId="2191">
        <row r="1">
          <cell r="J1">
            <v>1.7453292519943295E-2</v>
          </cell>
        </row>
      </sheetData>
      <sheetData sheetId="2192">
        <row r="1">
          <cell r="J1">
            <v>1.7453292519943295E-2</v>
          </cell>
        </row>
      </sheetData>
      <sheetData sheetId="2193">
        <row r="1">
          <cell r="J1">
            <v>1.7453292519943295E-2</v>
          </cell>
        </row>
      </sheetData>
      <sheetData sheetId="2194">
        <row r="1">
          <cell r="J1">
            <v>1.7453292519943295E-2</v>
          </cell>
        </row>
      </sheetData>
      <sheetData sheetId="2195">
        <row r="1">
          <cell r="J1">
            <v>1.7453292519943295E-2</v>
          </cell>
        </row>
      </sheetData>
      <sheetData sheetId="2196">
        <row r="1">
          <cell r="J1">
            <v>1.7453292519943295E-2</v>
          </cell>
        </row>
      </sheetData>
      <sheetData sheetId="2197">
        <row r="1">
          <cell r="J1">
            <v>1.7453292519943295E-2</v>
          </cell>
        </row>
      </sheetData>
      <sheetData sheetId="2198">
        <row r="1">
          <cell r="J1">
            <v>1.7453292519943295E-2</v>
          </cell>
        </row>
      </sheetData>
      <sheetData sheetId="2199">
        <row r="1">
          <cell r="J1">
            <v>1.7453292519943295E-2</v>
          </cell>
        </row>
      </sheetData>
      <sheetData sheetId="2200">
        <row r="1">
          <cell r="J1">
            <v>1.7453292519943295E-2</v>
          </cell>
        </row>
      </sheetData>
      <sheetData sheetId="2201">
        <row r="1">
          <cell r="J1">
            <v>1.7453292519943295E-2</v>
          </cell>
        </row>
      </sheetData>
      <sheetData sheetId="2202">
        <row r="1">
          <cell r="J1">
            <v>1.7453292519943295E-2</v>
          </cell>
        </row>
      </sheetData>
      <sheetData sheetId="2203">
        <row r="1">
          <cell r="J1">
            <v>1.7453292519943295E-2</v>
          </cell>
        </row>
      </sheetData>
      <sheetData sheetId="2204">
        <row r="1">
          <cell r="J1">
            <v>1.7453292519943295E-2</v>
          </cell>
        </row>
      </sheetData>
      <sheetData sheetId="2205">
        <row r="1">
          <cell r="J1">
            <v>1.7453292519943295E-2</v>
          </cell>
        </row>
      </sheetData>
      <sheetData sheetId="2206">
        <row r="1">
          <cell r="J1">
            <v>1.7453292519943295E-2</v>
          </cell>
        </row>
      </sheetData>
      <sheetData sheetId="2207">
        <row r="1">
          <cell r="J1">
            <v>1.7453292519943295E-2</v>
          </cell>
        </row>
      </sheetData>
      <sheetData sheetId="2208">
        <row r="1">
          <cell r="J1">
            <v>1.7453292519943295E-2</v>
          </cell>
        </row>
      </sheetData>
      <sheetData sheetId="2209">
        <row r="1">
          <cell r="J1">
            <v>1.7453292519943295E-2</v>
          </cell>
        </row>
      </sheetData>
      <sheetData sheetId="2210">
        <row r="1">
          <cell r="J1">
            <v>1.7453292519943295E-2</v>
          </cell>
        </row>
      </sheetData>
      <sheetData sheetId="2211">
        <row r="1">
          <cell r="J1">
            <v>1.7453292519943295E-2</v>
          </cell>
        </row>
      </sheetData>
      <sheetData sheetId="2212">
        <row r="1">
          <cell r="J1">
            <v>1.7453292519943295E-2</v>
          </cell>
        </row>
      </sheetData>
      <sheetData sheetId="2213">
        <row r="1">
          <cell r="J1">
            <v>1.7453292519943295E-2</v>
          </cell>
        </row>
      </sheetData>
      <sheetData sheetId="2214">
        <row r="1">
          <cell r="J1">
            <v>1.7453292519943295E-2</v>
          </cell>
        </row>
      </sheetData>
      <sheetData sheetId="2215">
        <row r="1">
          <cell r="J1">
            <v>1.7453292519943295E-2</v>
          </cell>
        </row>
      </sheetData>
      <sheetData sheetId="2216">
        <row r="1">
          <cell r="J1">
            <v>1.7453292519943295E-2</v>
          </cell>
        </row>
      </sheetData>
      <sheetData sheetId="2217">
        <row r="1">
          <cell r="J1">
            <v>1.7453292519943295E-2</v>
          </cell>
        </row>
      </sheetData>
      <sheetData sheetId="2218">
        <row r="1">
          <cell r="J1">
            <v>1.7453292519943295E-2</v>
          </cell>
        </row>
      </sheetData>
      <sheetData sheetId="2219">
        <row r="1">
          <cell r="J1">
            <v>1.7453292519943295E-2</v>
          </cell>
        </row>
      </sheetData>
      <sheetData sheetId="2220">
        <row r="1">
          <cell r="J1">
            <v>1.7453292519943295E-2</v>
          </cell>
        </row>
      </sheetData>
      <sheetData sheetId="2221">
        <row r="1">
          <cell r="J1">
            <v>1.7453292519943295E-2</v>
          </cell>
        </row>
      </sheetData>
      <sheetData sheetId="2222">
        <row r="1">
          <cell r="J1">
            <v>1.7453292519943295E-2</v>
          </cell>
        </row>
      </sheetData>
      <sheetData sheetId="2223">
        <row r="1">
          <cell r="J1">
            <v>1.7453292519943295E-2</v>
          </cell>
        </row>
      </sheetData>
      <sheetData sheetId="2224">
        <row r="1">
          <cell r="J1">
            <v>1.7453292519943295E-2</v>
          </cell>
        </row>
      </sheetData>
      <sheetData sheetId="2225">
        <row r="1">
          <cell r="J1">
            <v>1.7453292519943295E-2</v>
          </cell>
        </row>
      </sheetData>
      <sheetData sheetId="2226">
        <row r="1">
          <cell r="J1">
            <v>1.7453292519943295E-2</v>
          </cell>
        </row>
      </sheetData>
      <sheetData sheetId="2227">
        <row r="1">
          <cell r="J1">
            <v>1.7453292519943295E-2</v>
          </cell>
        </row>
      </sheetData>
      <sheetData sheetId="2228">
        <row r="1">
          <cell r="J1">
            <v>1.7453292519943295E-2</v>
          </cell>
        </row>
      </sheetData>
      <sheetData sheetId="2229">
        <row r="1">
          <cell r="J1">
            <v>1.7453292519943295E-2</v>
          </cell>
        </row>
      </sheetData>
      <sheetData sheetId="2230">
        <row r="1">
          <cell r="J1">
            <v>1.7453292519943295E-2</v>
          </cell>
        </row>
      </sheetData>
      <sheetData sheetId="2231">
        <row r="1">
          <cell r="J1">
            <v>1.7453292519943295E-2</v>
          </cell>
        </row>
      </sheetData>
      <sheetData sheetId="2232">
        <row r="1">
          <cell r="J1">
            <v>1.7453292519943295E-2</v>
          </cell>
        </row>
      </sheetData>
      <sheetData sheetId="2233">
        <row r="1">
          <cell r="J1">
            <v>1.7453292519943295E-2</v>
          </cell>
        </row>
      </sheetData>
      <sheetData sheetId="2234">
        <row r="1">
          <cell r="J1">
            <v>1.7453292519943295E-2</v>
          </cell>
        </row>
      </sheetData>
      <sheetData sheetId="2235">
        <row r="1">
          <cell r="J1">
            <v>1.7453292519943295E-2</v>
          </cell>
        </row>
      </sheetData>
      <sheetData sheetId="2236">
        <row r="1">
          <cell r="J1">
            <v>1.7453292519943295E-2</v>
          </cell>
        </row>
      </sheetData>
      <sheetData sheetId="2237">
        <row r="1">
          <cell r="J1">
            <v>1.7453292519943295E-2</v>
          </cell>
        </row>
      </sheetData>
      <sheetData sheetId="2238">
        <row r="1">
          <cell r="J1">
            <v>1.7453292519943295E-2</v>
          </cell>
        </row>
      </sheetData>
      <sheetData sheetId="2239">
        <row r="1">
          <cell r="J1">
            <v>1.7453292519943295E-2</v>
          </cell>
        </row>
      </sheetData>
      <sheetData sheetId="2240">
        <row r="1">
          <cell r="J1">
            <v>1.7453292519943295E-2</v>
          </cell>
        </row>
      </sheetData>
      <sheetData sheetId="2241">
        <row r="1">
          <cell r="J1">
            <v>1.7453292519943295E-2</v>
          </cell>
        </row>
      </sheetData>
      <sheetData sheetId="2242">
        <row r="1">
          <cell r="J1">
            <v>1.7453292519943295E-2</v>
          </cell>
        </row>
      </sheetData>
      <sheetData sheetId="2243">
        <row r="1">
          <cell r="J1">
            <v>1.7453292519943295E-2</v>
          </cell>
        </row>
      </sheetData>
      <sheetData sheetId="2244">
        <row r="1">
          <cell r="J1">
            <v>1.7453292519943295E-2</v>
          </cell>
        </row>
      </sheetData>
      <sheetData sheetId="2245">
        <row r="1">
          <cell r="J1">
            <v>1.7453292519943295E-2</v>
          </cell>
        </row>
      </sheetData>
      <sheetData sheetId="2246">
        <row r="1">
          <cell r="J1">
            <v>1.7453292519943295E-2</v>
          </cell>
        </row>
      </sheetData>
      <sheetData sheetId="2247">
        <row r="1">
          <cell r="J1">
            <v>1.7453292519943295E-2</v>
          </cell>
        </row>
      </sheetData>
      <sheetData sheetId="2248">
        <row r="1">
          <cell r="J1">
            <v>1.7453292519943295E-2</v>
          </cell>
        </row>
      </sheetData>
      <sheetData sheetId="2249">
        <row r="1">
          <cell r="J1">
            <v>1.7453292519943295E-2</v>
          </cell>
        </row>
      </sheetData>
      <sheetData sheetId="2250">
        <row r="1">
          <cell r="J1">
            <v>1.7453292519943295E-2</v>
          </cell>
        </row>
      </sheetData>
      <sheetData sheetId="2251">
        <row r="1">
          <cell r="J1">
            <v>1.7453292519943295E-2</v>
          </cell>
        </row>
      </sheetData>
      <sheetData sheetId="2252">
        <row r="1">
          <cell r="J1">
            <v>1.7453292519943295E-2</v>
          </cell>
        </row>
      </sheetData>
      <sheetData sheetId="2253">
        <row r="1">
          <cell r="J1">
            <v>1.7453292519943295E-2</v>
          </cell>
        </row>
      </sheetData>
      <sheetData sheetId="2254">
        <row r="1">
          <cell r="J1">
            <v>1.7453292519943295E-2</v>
          </cell>
        </row>
      </sheetData>
      <sheetData sheetId="2255">
        <row r="1">
          <cell r="J1">
            <v>1.7453292519943295E-2</v>
          </cell>
        </row>
      </sheetData>
      <sheetData sheetId="2256">
        <row r="1">
          <cell r="J1">
            <v>1.7453292519943295E-2</v>
          </cell>
        </row>
      </sheetData>
      <sheetData sheetId="2257">
        <row r="1">
          <cell r="J1">
            <v>1.7453292519943295E-2</v>
          </cell>
        </row>
      </sheetData>
      <sheetData sheetId="2258">
        <row r="1">
          <cell r="J1">
            <v>1.7453292519943295E-2</v>
          </cell>
        </row>
      </sheetData>
      <sheetData sheetId="2259">
        <row r="1">
          <cell r="J1">
            <v>1.7453292519943295E-2</v>
          </cell>
        </row>
      </sheetData>
      <sheetData sheetId="2260">
        <row r="1">
          <cell r="J1">
            <v>1.7453292519943295E-2</v>
          </cell>
        </row>
      </sheetData>
      <sheetData sheetId="2261">
        <row r="1">
          <cell r="J1">
            <v>1.7453292519943295E-2</v>
          </cell>
        </row>
      </sheetData>
      <sheetData sheetId="2262">
        <row r="1">
          <cell r="J1">
            <v>1.7453292519943295E-2</v>
          </cell>
        </row>
      </sheetData>
      <sheetData sheetId="2263">
        <row r="1">
          <cell r="J1">
            <v>1.7453292519943295E-2</v>
          </cell>
        </row>
      </sheetData>
      <sheetData sheetId="2264">
        <row r="1">
          <cell r="J1">
            <v>1.7453292519943295E-2</v>
          </cell>
        </row>
      </sheetData>
      <sheetData sheetId="2265">
        <row r="1">
          <cell r="J1">
            <v>1.7453292519943295E-2</v>
          </cell>
        </row>
      </sheetData>
      <sheetData sheetId="2266">
        <row r="1">
          <cell r="J1">
            <v>1.7453292519943295E-2</v>
          </cell>
        </row>
      </sheetData>
      <sheetData sheetId="2267">
        <row r="1">
          <cell r="J1">
            <v>1.7453292519943295E-2</v>
          </cell>
        </row>
      </sheetData>
      <sheetData sheetId="2268">
        <row r="1">
          <cell r="J1">
            <v>1.7453292519943295E-2</v>
          </cell>
        </row>
      </sheetData>
      <sheetData sheetId="2269">
        <row r="1">
          <cell r="J1">
            <v>1.7453292519943295E-2</v>
          </cell>
        </row>
      </sheetData>
      <sheetData sheetId="2270">
        <row r="1">
          <cell r="J1">
            <v>1.7453292519943295E-2</v>
          </cell>
        </row>
      </sheetData>
      <sheetData sheetId="2271">
        <row r="1">
          <cell r="J1">
            <v>1.7453292519943295E-2</v>
          </cell>
        </row>
      </sheetData>
      <sheetData sheetId="2272">
        <row r="1">
          <cell r="J1">
            <v>1.7453292519943295E-2</v>
          </cell>
        </row>
      </sheetData>
      <sheetData sheetId="2273">
        <row r="1">
          <cell r="J1">
            <v>1.7453292519943295E-2</v>
          </cell>
        </row>
      </sheetData>
      <sheetData sheetId="2274">
        <row r="1">
          <cell r="J1">
            <v>1.7453292519943295E-2</v>
          </cell>
        </row>
      </sheetData>
      <sheetData sheetId="2275">
        <row r="1">
          <cell r="J1">
            <v>1.7453292519943295E-2</v>
          </cell>
        </row>
      </sheetData>
      <sheetData sheetId="2276">
        <row r="1">
          <cell r="J1">
            <v>1.7453292519943295E-2</v>
          </cell>
        </row>
      </sheetData>
      <sheetData sheetId="2277">
        <row r="1">
          <cell r="J1">
            <v>1.7453292519943295E-2</v>
          </cell>
        </row>
      </sheetData>
      <sheetData sheetId="2278">
        <row r="1">
          <cell r="J1">
            <v>1.7453292519943295E-2</v>
          </cell>
        </row>
      </sheetData>
      <sheetData sheetId="2279">
        <row r="1">
          <cell r="J1">
            <v>1.7453292519943295E-2</v>
          </cell>
        </row>
      </sheetData>
      <sheetData sheetId="2280">
        <row r="1">
          <cell r="J1">
            <v>1.7453292519943295E-2</v>
          </cell>
        </row>
      </sheetData>
      <sheetData sheetId="2281">
        <row r="1">
          <cell r="J1">
            <v>1.7453292519943295E-2</v>
          </cell>
        </row>
      </sheetData>
      <sheetData sheetId="2282">
        <row r="1">
          <cell r="J1">
            <v>1.7453292519943295E-2</v>
          </cell>
        </row>
      </sheetData>
      <sheetData sheetId="2283">
        <row r="1">
          <cell r="J1">
            <v>1.7453292519943295E-2</v>
          </cell>
        </row>
      </sheetData>
      <sheetData sheetId="2284">
        <row r="1">
          <cell r="J1">
            <v>1.7453292519943295E-2</v>
          </cell>
        </row>
      </sheetData>
      <sheetData sheetId="2285">
        <row r="1">
          <cell r="J1">
            <v>1.7453292519943295E-2</v>
          </cell>
        </row>
      </sheetData>
      <sheetData sheetId="2286">
        <row r="1">
          <cell r="J1">
            <v>1.7453292519943295E-2</v>
          </cell>
        </row>
      </sheetData>
      <sheetData sheetId="2287">
        <row r="1">
          <cell r="J1">
            <v>1.7453292519943295E-2</v>
          </cell>
        </row>
      </sheetData>
      <sheetData sheetId="2288">
        <row r="1">
          <cell r="J1">
            <v>1.7453292519943295E-2</v>
          </cell>
        </row>
      </sheetData>
      <sheetData sheetId="2289">
        <row r="1">
          <cell r="J1">
            <v>1.7453292519943295E-2</v>
          </cell>
        </row>
      </sheetData>
      <sheetData sheetId="2290">
        <row r="1">
          <cell r="J1">
            <v>1.7453292519943295E-2</v>
          </cell>
        </row>
      </sheetData>
      <sheetData sheetId="2291">
        <row r="1">
          <cell r="J1">
            <v>1.7453292519943295E-2</v>
          </cell>
        </row>
      </sheetData>
      <sheetData sheetId="2292">
        <row r="1">
          <cell r="J1">
            <v>1.7453292519943295E-2</v>
          </cell>
        </row>
      </sheetData>
      <sheetData sheetId="2293">
        <row r="1">
          <cell r="J1">
            <v>1.7453292519943295E-2</v>
          </cell>
        </row>
      </sheetData>
      <sheetData sheetId="2294">
        <row r="1">
          <cell r="J1">
            <v>1.7453292519943295E-2</v>
          </cell>
        </row>
      </sheetData>
      <sheetData sheetId="2295">
        <row r="1">
          <cell r="J1">
            <v>1.7453292519943295E-2</v>
          </cell>
        </row>
      </sheetData>
      <sheetData sheetId="2296">
        <row r="1">
          <cell r="J1">
            <v>1.7453292519943295E-2</v>
          </cell>
        </row>
      </sheetData>
      <sheetData sheetId="2297">
        <row r="1">
          <cell r="J1">
            <v>1.7453292519943295E-2</v>
          </cell>
        </row>
      </sheetData>
      <sheetData sheetId="2298">
        <row r="1">
          <cell r="J1">
            <v>1.7453292519943295E-2</v>
          </cell>
        </row>
      </sheetData>
      <sheetData sheetId="2299">
        <row r="1">
          <cell r="J1">
            <v>1.7453292519943295E-2</v>
          </cell>
        </row>
      </sheetData>
      <sheetData sheetId="2300">
        <row r="1">
          <cell r="J1">
            <v>1.7453292519943295E-2</v>
          </cell>
        </row>
      </sheetData>
      <sheetData sheetId="2301">
        <row r="1">
          <cell r="J1">
            <v>1.7453292519943295E-2</v>
          </cell>
        </row>
      </sheetData>
      <sheetData sheetId="2302">
        <row r="1">
          <cell r="J1">
            <v>1.7453292519943295E-2</v>
          </cell>
        </row>
      </sheetData>
      <sheetData sheetId="2303">
        <row r="1">
          <cell r="J1">
            <v>1.7453292519943295E-2</v>
          </cell>
        </row>
      </sheetData>
      <sheetData sheetId="2304">
        <row r="1">
          <cell r="J1">
            <v>1.7453292519943295E-2</v>
          </cell>
        </row>
      </sheetData>
      <sheetData sheetId="2305">
        <row r="1">
          <cell r="J1">
            <v>1.7453292519943295E-2</v>
          </cell>
        </row>
      </sheetData>
      <sheetData sheetId="2306">
        <row r="1">
          <cell r="J1">
            <v>1.7453292519943295E-2</v>
          </cell>
        </row>
      </sheetData>
      <sheetData sheetId="2307">
        <row r="1">
          <cell r="J1">
            <v>1.7453292519943295E-2</v>
          </cell>
        </row>
      </sheetData>
      <sheetData sheetId="2308">
        <row r="1">
          <cell r="J1">
            <v>1.7453292519943295E-2</v>
          </cell>
        </row>
      </sheetData>
      <sheetData sheetId="2309">
        <row r="1">
          <cell r="J1">
            <v>1.7453292519943295E-2</v>
          </cell>
        </row>
      </sheetData>
      <sheetData sheetId="2310">
        <row r="1">
          <cell r="J1">
            <v>1.7453292519943295E-2</v>
          </cell>
        </row>
      </sheetData>
      <sheetData sheetId="2311">
        <row r="1">
          <cell r="J1">
            <v>1.7453292519943295E-2</v>
          </cell>
        </row>
      </sheetData>
      <sheetData sheetId="2312">
        <row r="1">
          <cell r="J1">
            <v>1.7453292519943295E-2</v>
          </cell>
        </row>
      </sheetData>
      <sheetData sheetId="2313">
        <row r="1">
          <cell r="J1">
            <v>1.7453292519943295E-2</v>
          </cell>
        </row>
      </sheetData>
      <sheetData sheetId="2314">
        <row r="1">
          <cell r="J1">
            <v>1.7453292519943295E-2</v>
          </cell>
        </row>
      </sheetData>
      <sheetData sheetId="2315">
        <row r="1">
          <cell r="J1">
            <v>1.7453292519943295E-2</v>
          </cell>
        </row>
      </sheetData>
      <sheetData sheetId="2316">
        <row r="1">
          <cell r="J1">
            <v>1.7453292519943295E-2</v>
          </cell>
        </row>
      </sheetData>
      <sheetData sheetId="2317">
        <row r="1">
          <cell r="J1">
            <v>1.7453292519943295E-2</v>
          </cell>
        </row>
      </sheetData>
      <sheetData sheetId="2318">
        <row r="1">
          <cell r="J1">
            <v>1.7453292519943295E-2</v>
          </cell>
        </row>
      </sheetData>
      <sheetData sheetId="2319">
        <row r="1">
          <cell r="J1">
            <v>1.7453292519943295E-2</v>
          </cell>
        </row>
      </sheetData>
      <sheetData sheetId="2320">
        <row r="1">
          <cell r="J1">
            <v>1.7453292519943295E-2</v>
          </cell>
        </row>
      </sheetData>
      <sheetData sheetId="2321">
        <row r="1">
          <cell r="J1">
            <v>1.7453292519943295E-2</v>
          </cell>
        </row>
      </sheetData>
      <sheetData sheetId="2322">
        <row r="1">
          <cell r="J1">
            <v>1.7453292519943295E-2</v>
          </cell>
        </row>
      </sheetData>
      <sheetData sheetId="2323">
        <row r="1">
          <cell r="J1">
            <v>1.7453292519943295E-2</v>
          </cell>
        </row>
      </sheetData>
      <sheetData sheetId="2324">
        <row r="1">
          <cell r="J1">
            <v>1.7453292519943295E-2</v>
          </cell>
        </row>
      </sheetData>
      <sheetData sheetId="2325">
        <row r="1">
          <cell r="J1">
            <v>1.7453292519943295E-2</v>
          </cell>
        </row>
      </sheetData>
      <sheetData sheetId="2326">
        <row r="1">
          <cell r="J1">
            <v>1.7453292519943295E-2</v>
          </cell>
        </row>
      </sheetData>
      <sheetData sheetId="2327">
        <row r="1">
          <cell r="J1">
            <v>1.7453292519943295E-2</v>
          </cell>
        </row>
      </sheetData>
      <sheetData sheetId="2328">
        <row r="1">
          <cell r="J1">
            <v>1.7453292519943295E-2</v>
          </cell>
        </row>
      </sheetData>
      <sheetData sheetId="2329">
        <row r="1">
          <cell r="J1">
            <v>1.7453292519943295E-2</v>
          </cell>
        </row>
      </sheetData>
      <sheetData sheetId="2330">
        <row r="1">
          <cell r="J1">
            <v>1.7453292519943295E-2</v>
          </cell>
        </row>
      </sheetData>
      <sheetData sheetId="2331">
        <row r="1">
          <cell r="J1">
            <v>1.7453292519943295E-2</v>
          </cell>
        </row>
      </sheetData>
      <sheetData sheetId="2332">
        <row r="1">
          <cell r="J1">
            <v>1.7453292519943295E-2</v>
          </cell>
        </row>
      </sheetData>
      <sheetData sheetId="2333">
        <row r="1">
          <cell r="J1">
            <v>1.7453292519943295E-2</v>
          </cell>
        </row>
      </sheetData>
      <sheetData sheetId="2334">
        <row r="1">
          <cell r="J1">
            <v>1.7453292519943295E-2</v>
          </cell>
        </row>
      </sheetData>
      <sheetData sheetId="2335">
        <row r="1">
          <cell r="J1">
            <v>1.7453292519943295E-2</v>
          </cell>
        </row>
      </sheetData>
      <sheetData sheetId="2336">
        <row r="1">
          <cell r="J1">
            <v>1.7453292519943295E-2</v>
          </cell>
        </row>
      </sheetData>
      <sheetData sheetId="2337">
        <row r="1">
          <cell r="J1">
            <v>1.7453292519943295E-2</v>
          </cell>
        </row>
      </sheetData>
      <sheetData sheetId="2338">
        <row r="1">
          <cell r="J1">
            <v>1.7453292519943295E-2</v>
          </cell>
        </row>
      </sheetData>
      <sheetData sheetId="2339">
        <row r="1">
          <cell r="J1">
            <v>1.7453292519943295E-2</v>
          </cell>
        </row>
      </sheetData>
      <sheetData sheetId="2340">
        <row r="1">
          <cell r="J1">
            <v>1.7453292519943295E-2</v>
          </cell>
        </row>
      </sheetData>
      <sheetData sheetId="2341">
        <row r="1">
          <cell r="J1">
            <v>1.7453292519943295E-2</v>
          </cell>
        </row>
      </sheetData>
      <sheetData sheetId="2342">
        <row r="1">
          <cell r="J1">
            <v>1.7453292519943295E-2</v>
          </cell>
        </row>
      </sheetData>
      <sheetData sheetId="2343">
        <row r="1">
          <cell r="J1">
            <v>1.7453292519943295E-2</v>
          </cell>
        </row>
      </sheetData>
      <sheetData sheetId="2344">
        <row r="1">
          <cell r="J1">
            <v>1.7453292519943295E-2</v>
          </cell>
        </row>
      </sheetData>
      <sheetData sheetId="2345">
        <row r="1">
          <cell r="J1">
            <v>1.7453292519943295E-2</v>
          </cell>
        </row>
      </sheetData>
      <sheetData sheetId="2346">
        <row r="1">
          <cell r="J1">
            <v>1.7453292519943295E-2</v>
          </cell>
        </row>
      </sheetData>
      <sheetData sheetId="2347">
        <row r="1">
          <cell r="J1">
            <v>1.7453292519943295E-2</v>
          </cell>
        </row>
      </sheetData>
      <sheetData sheetId="2348">
        <row r="1">
          <cell r="J1">
            <v>1.7453292519943295E-2</v>
          </cell>
        </row>
      </sheetData>
      <sheetData sheetId="2349">
        <row r="1">
          <cell r="J1">
            <v>1.7453292519943295E-2</v>
          </cell>
        </row>
      </sheetData>
      <sheetData sheetId="2350">
        <row r="1">
          <cell r="J1">
            <v>1.7453292519943295E-2</v>
          </cell>
        </row>
      </sheetData>
      <sheetData sheetId="2351">
        <row r="1">
          <cell r="J1">
            <v>1.7453292519943295E-2</v>
          </cell>
        </row>
      </sheetData>
      <sheetData sheetId="2352">
        <row r="1">
          <cell r="J1">
            <v>1.7453292519943295E-2</v>
          </cell>
        </row>
      </sheetData>
      <sheetData sheetId="2353">
        <row r="1">
          <cell r="J1">
            <v>1.7453292519943295E-2</v>
          </cell>
        </row>
      </sheetData>
      <sheetData sheetId="2354">
        <row r="1">
          <cell r="J1">
            <v>1.7453292519943295E-2</v>
          </cell>
        </row>
      </sheetData>
      <sheetData sheetId="2355">
        <row r="1">
          <cell r="J1">
            <v>1.7453292519943295E-2</v>
          </cell>
        </row>
      </sheetData>
      <sheetData sheetId="2356">
        <row r="1">
          <cell r="J1">
            <v>1.7453292519943295E-2</v>
          </cell>
        </row>
      </sheetData>
      <sheetData sheetId="2357">
        <row r="1">
          <cell r="J1">
            <v>1.7453292519943295E-2</v>
          </cell>
        </row>
      </sheetData>
      <sheetData sheetId="2358">
        <row r="1">
          <cell r="J1">
            <v>1.7453292519943295E-2</v>
          </cell>
        </row>
      </sheetData>
      <sheetData sheetId="2359">
        <row r="1">
          <cell r="J1">
            <v>1.7453292519943295E-2</v>
          </cell>
        </row>
      </sheetData>
      <sheetData sheetId="2360">
        <row r="1">
          <cell r="J1">
            <v>1.7453292519943295E-2</v>
          </cell>
        </row>
      </sheetData>
      <sheetData sheetId="2361">
        <row r="1">
          <cell r="J1">
            <v>1.7453292519943295E-2</v>
          </cell>
        </row>
      </sheetData>
      <sheetData sheetId="2362">
        <row r="1">
          <cell r="J1">
            <v>1.7453292519943295E-2</v>
          </cell>
        </row>
      </sheetData>
      <sheetData sheetId="2363">
        <row r="1">
          <cell r="J1">
            <v>1.7453292519943295E-2</v>
          </cell>
        </row>
      </sheetData>
      <sheetData sheetId="2364">
        <row r="1">
          <cell r="J1">
            <v>1.7453292519943295E-2</v>
          </cell>
        </row>
      </sheetData>
      <sheetData sheetId="2365">
        <row r="1">
          <cell r="J1">
            <v>1.7453292519943295E-2</v>
          </cell>
        </row>
      </sheetData>
      <sheetData sheetId="2366">
        <row r="1">
          <cell r="J1">
            <v>1.7453292519943295E-2</v>
          </cell>
        </row>
      </sheetData>
      <sheetData sheetId="2367">
        <row r="1">
          <cell r="J1">
            <v>1.7453292519943295E-2</v>
          </cell>
        </row>
      </sheetData>
      <sheetData sheetId="2368">
        <row r="1">
          <cell r="J1">
            <v>1.7453292519943295E-2</v>
          </cell>
        </row>
      </sheetData>
      <sheetData sheetId="2369">
        <row r="1">
          <cell r="J1">
            <v>1.7453292519943295E-2</v>
          </cell>
        </row>
      </sheetData>
      <sheetData sheetId="2370">
        <row r="1">
          <cell r="J1">
            <v>1.7453292519943295E-2</v>
          </cell>
        </row>
      </sheetData>
      <sheetData sheetId="2371">
        <row r="1">
          <cell r="J1">
            <v>1.7453292519943295E-2</v>
          </cell>
        </row>
      </sheetData>
      <sheetData sheetId="2372">
        <row r="1">
          <cell r="J1">
            <v>1.7453292519943295E-2</v>
          </cell>
        </row>
      </sheetData>
      <sheetData sheetId="2373">
        <row r="1">
          <cell r="J1">
            <v>1.7453292519943295E-2</v>
          </cell>
        </row>
      </sheetData>
      <sheetData sheetId="2374">
        <row r="1">
          <cell r="J1">
            <v>1.7453292519943295E-2</v>
          </cell>
        </row>
      </sheetData>
      <sheetData sheetId="2375">
        <row r="1">
          <cell r="J1">
            <v>1.7453292519943295E-2</v>
          </cell>
        </row>
      </sheetData>
      <sheetData sheetId="2376">
        <row r="1">
          <cell r="J1">
            <v>1.7453292519943295E-2</v>
          </cell>
        </row>
      </sheetData>
      <sheetData sheetId="2377">
        <row r="1">
          <cell r="J1">
            <v>1.7453292519943295E-2</v>
          </cell>
        </row>
      </sheetData>
      <sheetData sheetId="2378">
        <row r="1">
          <cell r="J1">
            <v>1.7453292519943295E-2</v>
          </cell>
        </row>
      </sheetData>
      <sheetData sheetId="2379">
        <row r="1">
          <cell r="J1">
            <v>1.7453292519943295E-2</v>
          </cell>
        </row>
      </sheetData>
      <sheetData sheetId="2380">
        <row r="1">
          <cell r="J1">
            <v>1.7453292519943295E-2</v>
          </cell>
        </row>
      </sheetData>
      <sheetData sheetId="2381">
        <row r="1">
          <cell r="J1">
            <v>1.7453292519943295E-2</v>
          </cell>
        </row>
      </sheetData>
      <sheetData sheetId="2382">
        <row r="1">
          <cell r="J1">
            <v>1.7453292519943295E-2</v>
          </cell>
        </row>
      </sheetData>
      <sheetData sheetId="2383">
        <row r="1">
          <cell r="J1">
            <v>1.7453292519943295E-2</v>
          </cell>
        </row>
      </sheetData>
      <sheetData sheetId="2384">
        <row r="1">
          <cell r="J1">
            <v>1.7453292519943295E-2</v>
          </cell>
        </row>
      </sheetData>
      <sheetData sheetId="2385">
        <row r="1">
          <cell r="J1">
            <v>1.7453292519943295E-2</v>
          </cell>
        </row>
      </sheetData>
      <sheetData sheetId="2386">
        <row r="1">
          <cell r="J1">
            <v>1.7453292519943295E-2</v>
          </cell>
        </row>
      </sheetData>
      <sheetData sheetId="2387">
        <row r="1">
          <cell r="J1">
            <v>1.7453292519943295E-2</v>
          </cell>
        </row>
      </sheetData>
      <sheetData sheetId="2388">
        <row r="1">
          <cell r="J1">
            <v>1.7453292519943295E-2</v>
          </cell>
        </row>
      </sheetData>
      <sheetData sheetId="2389">
        <row r="1">
          <cell r="J1">
            <v>1.7453292519943295E-2</v>
          </cell>
        </row>
      </sheetData>
      <sheetData sheetId="2390">
        <row r="1">
          <cell r="J1">
            <v>1.7453292519943295E-2</v>
          </cell>
        </row>
      </sheetData>
      <sheetData sheetId="2391">
        <row r="1">
          <cell r="J1">
            <v>1.7453292519943295E-2</v>
          </cell>
        </row>
      </sheetData>
      <sheetData sheetId="2392">
        <row r="1">
          <cell r="J1">
            <v>1.7453292519943295E-2</v>
          </cell>
        </row>
      </sheetData>
      <sheetData sheetId="2393">
        <row r="1">
          <cell r="J1">
            <v>1.7453292519943295E-2</v>
          </cell>
        </row>
      </sheetData>
      <sheetData sheetId="2394">
        <row r="1">
          <cell r="J1">
            <v>1.7453292519943295E-2</v>
          </cell>
        </row>
      </sheetData>
      <sheetData sheetId="2395">
        <row r="1">
          <cell r="J1">
            <v>1.7453292519943295E-2</v>
          </cell>
        </row>
      </sheetData>
      <sheetData sheetId="2396">
        <row r="1">
          <cell r="J1">
            <v>1.7453292519943295E-2</v>
          </cell>
        </row>
      </sheetData>
      <sheetData sheetId="2397">
        <row r="1">
          <cell r="J1">
            <v>1.7453292519943295E-2</v>
          </cell>
        </row>
      </sheetData>
      <sheetData sheetId="2398">
        <row r="1">
          <cell r="J1">
            <v>1.7453292519943295E-2</v>
          </cell>
        </row>
      </sheetData>
      <sheetData sheetId="2399">
        <row r="1">
          <cell r="J1">
            <v>1.7453292519943295E-2</v>
          </cell>
        </row>
      </sheetData>
      <sheetData sheetId="2400">
        <row r="1">
          <cell r="J1">
            <v>1.7453292519943295E-2</v>
          </cell>
        </row>
      </sheetData>
      <sheetData sheetId="2401">
        <row r="1">
          <cell r="J1">
            <v>1.7453292519943295E-2</v>
          </cell>
        </row>
      </sheetData>
      <sheetData sheetId="2402">
        <row r="1">
          <cell r="J1">
            <v>1.7453292519943295E-2</v>
          </cell>
        </row>
      </sheetData>
      <sheetData sheetId="2403">
        <row r="1">
          <cell r="J1">
            <v>1.7453292519943295E-2</v>
          </cell>
        </row>
      </sheetData>
      <sheetData sheetId="2404">
        <row r="1">
          <cell r="J1">
            <v>1.7453292519943295E-2</v>
          </cell>
        </row>
      </sheetData>
      <sheetData sheetId="2405">
        <row r="1">
          <cell r="J1">
            <v>1.7453292519943295E-2</v>
          </cell>
        </row>
      </sheetData>
      <sheetData sheetId="2406">
        <row r="1">
          <cell r="J1">
            <v>1.7453292519943295E-2</v>
          </cell>
        </row>
      </sheetData>
      <sheetData sheetId="2407">
        <row r="1">
          <cell r="J1">
            <v>1.7453292519943295E-2</v>
          </cell>
        </row>
      </sheetData>
      <sheetData sheetId="2408">
        <row r="1">
          <cell r="J1">
            <v>1.7453292519943295E-2</v>
          </cell>
        </row>
      </sheetData>
      <sheetData sheetId="2409">
        <row r="1">
          <cell r="J1">
            <v>1.7453292519943295E-2</v>
          </cell>
        </row>
      </sheetData>
      <sheetData sheetId="2410">
        <row r="1">
          <cell r="J1">
            <v>1.7453292519943295E-2</v>
          </cell>
        </row>
      </sheetData>
      <sheetData sheetId="2411">
        <row r="1">
          <cell r="J1">
            <v>1.7453292519943295E-2</v>
          </cell>
        </row>
      </sheetData>
      <sheetData sheetId="2412">
        <row r="1">
          <cell r="J1">
            <v>1.7453292519943295E-2</v>
          </cell>
        </row>
      </sheetData>
      <sheetData sheetId="2413">
        <row r="1">
          <cell r="J1">
            <v>1.7453292519943295E-2</v>
          </cell>
        </row>
      </sheetData>
      <sheetData sheetId="2414">
        <row r="1">
          <cell r="J1">
            <v>1.7453292519943295E-2</v>
          </cell>
        </row>
      </sheetData>
      <sheetData sheetId="2415">
        <row r="1">
          <cell r="J1">
            <v>1.7453292519943295E-2</v>
          </cell>
        </row>
      </sheetData>
      <sheetData sheetId="2416">
        <row r="1">
          <cell r="J1">
            <v>1.7453292519943295E-2</v>
          </cell>
        </row>
      </sheetData>
      <sheetData sheetId="2417">
        <row r="1">
          <cell r="J1">
            <v>1.7453292519943295E-2</v>
          </cell>
        </row>
      </sheetData>
      <sheetData sheetId="2418">
        <row r="1">
          <cell r="J1">
            <v>1.7453292519943295E-2</v>
          </cell>
        </row>
      </sheetData>
      <sheetData sheetId="2419">
        <row r="1">
          <cell r="J1">
            <v>1.7453292519943295E-2</v>
          </cell>
        </row>
      </sheetData>
      <sheetData sheetId="2420">
        <row r="1">
          <cell r="J1">
            <v>1.7453292519943295E-2</v>
          </cell>
        </row>
      </sheetData>
      <sheetData sheetId="2421">
        <row r="1">
          <cell r="J1">
            <v>1.7453292519943295E-2</v>
          </cell>
        </row>
      </sheetData>
      <sheetData sheetId="2422">
        <row r="1">
          <cell r="J1">
            <v>1.7453292519943295E-2</v>
          </cell>
        </row>
      </sheetData>
      <sheetData sheetId="2423">
        <row r="1">
          <cell r="J1">
            <v>1.7453292519943295E-2</v>
          </cell>
        </row>
      </sheetData>
      <sheetData sheetId="2424">
        <row r="1">
          <cell r="J1">
            <v>1.7453292519943295E-2</v>
          </cell>
        </row>
      </sheetData>
      <sheetData sheetId="2425">
        <row r="1">
          <cell r="J1">
            <v>1.7453292519943295E-2</v>
          </cell>
        </row>
      </sheetData>
      <sheetData sheetId="2426">
        <row r="1">
          <cell r="J1">
            <v>1.7453292519943295E-2</v>
          </cell>
        </row>
      </sheetData>
      <sheetData sheetId="2427">
        <row r="1">
          <cell r="J1">
            <v>1.7453292519943295E-2</v>
          </cell>
        </row>
      </sheetData>
      <sheetData sheetId="2428">
        <row r="1">
          <cell r="J1">
            <v>1.7453292519943295E-2</v>
          </cell>
        </row>
      </sheetData>
      <sheetData sheetId="2429">
        <row r="1">
          <cell r="J1">
            <v>1.7453292519943295E-2</v>
          </cell>
        </row>
      </sheetData>
      <sheetData sheetId="2430">
        <row r="1">
          <cell r="J1">
            <v>1.7453292519943295E-2</v>
          </cell>
        </row>
      </sheetData>
      <sheetData sheetId="2431">
        <row r="1">
          <cell r="J1">
            <v>1.7453292519943295E-2</v>
          </cell>
        </row>
      </sheetData>
      <sheetData sheetId="2432">
        <row r="1">
          <cell r="J1">
            <v>1.7453292519943295E-2</v>
          </cell>
        </row>
      </sheetData>
      <sheetData sheetId="2433">
        <row r="1">
          <cell r="J1">
            <v>1.7453292519943295E-2</v>
          </cell>
        </row>
      </sheetData>
      <sheetData sheetId="2434">
        <row r="1">
          <cell r="J1">
            <v>1.7453292519943295E-2</v>
          </cell>
        </row>
      </sheetData>
      <sheetData sheetId="2435">
        <row r="1">
          <cell r="J1">
            <v>1.7453292519943295E-2</v>
          </cell>
        </row>
      </sheetData>
      <sheetData sheetId="2436">
        <row r="1">
          <cell r="J1">
            <v>1.7453292519943295E-2</v>
          </cell>
        </row>
      </sheetData>
      <sheetData sheetId="2437">
        <row r="1">
          <cell r="J1">
            <v>1.7453292519943295E-2</v>
          </cell>
        </row>
      </sheetData>
      <sheetData sheetId="2438">
        <row r="1">
          <cell r="J1">
            <v>1.7453292519943295E-2</v>
          </cell>
        </row>
      </sheetData>
      <sheetData sheetId="2439">
        <row r="1">
          <cell r="J1">
            <v>1.7453292519943295E-2</v>
          </cell>
        </row>
      </sheetData>
      <sheetData sheetId="2440">
        <row r="1">
          <cell r="J1">
            <v>1.7453292519943295E-2</v>
          </cell>
        </row>
      </sheetData>
      <sheetData sheetId="2441">
        <row r="1">
          <cell r="J1">
            <v>1.7453292519943295E-2</v>
          </cell>
        </row>
      </sheetData>
      <sheetData sheetId="2442">
        <row r="1">
          <cell r="J1">
            <v>1.7453292519943295E-2</v>
          </cell>
        </row>
      </sheetData>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ow r="1">
          <cell r="J1">
            <v>1.7453292519943295E-2</v>
          </cell>
        </row>
      </sheetData>
      <sheetData sheetId="2538">
        <row r="1">
          <cell r="J1">
            <v>1.7453292519943295E-2</v>
          </cell>
        </row>
      </sheetData>
      <sheetData sheetId="2539">
        <row r="1">
          <cell r="J1">
            <v>1.7453292519943295E-2</v>
          </cell>
        </row>
      </sheetData>
      <sheetData sheetId="2540">
        <row r="1">
          <cell r="J1">
            <v>1.7453292519943295E-2</v>
          </cell>
        </row>
      </sheetData>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ow r="2">
          <cell r="C2" t="str">
            <v>LARSEN &amp; TOUBRO LIMITED</v>
          </cell>
        </row>
      </sheetData>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ow r="1">
          <cell r="J1">
            <v>1.7453292519943295E-2</v>
          </cell>
        </row>
      </sheetData>
      <sheetData sheetId="2636">
        <row r="1">
          <cell r="J1">
            <v>1.7453292519943295E-2</v>
          </cell>
        </row>
      </sheetData>
      <sheetData sheetId="2637">
        <row r="1">
          <cell r="J1">
            <v>1.7453292519943295E-2</v>
          </cell>
        </row>
      </sheetData>
      <sheetData sheetId="2638">
        <row r="1">
          <cell r="J1">
            <v>1.7453292519943295E-2</v>
          </cell>
        </row>
      </sheetData>
      <sheetData sheetId="2639">
        <row r="1">
          <cell r="J1">
            <v>1.7453292519943295E-2</v>
          </cell>
        </row>
      </sheetData>
      <sheetData sheetId="2640">
        <row r="1">
          <cell r="J1">
            <v>1.7453292519943295E-2</v>
          </cell>
        </row>
      </sheetData>
      <sheetData sheetId="2641">
        <row r="1">
          <cell r="J1">
            <v>1.7453292519943295E-2</v>
          </cell>
        </row>
      </sheetData>
      <sheetData sheetId="2642">
        <row r="1">
          <cell r="J1">
            <v>1.7453292519943295E-2</v>
          </cell>
        </row>
      </sheetData>
      <sheetData sheetId="2643">
        <row r="1">
          <cell r="J1">
            <v>1.7453292519943295E-2</v>
          </cell>
        </row>
      </sheetData>
      <sheetData sheetId="2644">
        <row r="1">
          <cell r="J1">
            <v>1.7453292519943295E-2</v>
          </cell>
        </row>
      </sheetData>
      <sheetData sheetId="2645">
        <row r="1">
          <cell r="J1">
            <v>1.7453292519943295E-2</v>
          </cell>
        </row>
      </sheetData>
      <sheetData sheetId="2646">
        <row r="1">
          <cell r="J1">
            <v>1.7453292519943295E-2</v>
          </cell>
        </row>
      </sheetData>
      <sheetData sheetId="2647">
        <row r="1">
          <cell r="J1">
            <v>1.7453292519943295E-2</v>
          </cell>
        </row>
      </sheetData>
      <sheetData sheetId="2648">
        <row r="1">
          <cell r="J1">
            <v>1.7453292519943295E-2</v>
          </cell>
        </row>
      </sheetData>
      <sheetData sheetId="2649">
        <row r="1">
          <cell r="J1">
            <v>1.7453292519943295E-2</v>
          </cell>
        </row>
      </sheetData>
      <sheetData sheetId="2650">
        <row r="1">
          <cell r="J1">
            <v>1.7453292519943295E-2</v>
          </cell>
        </row>
      </sheetData>
      <sheetData sheetId="2651">
        <row r="1">
          <cell r="J1">
            <v>1.7453292519943295E-2</v>
          </cell>
        </row>
      </sheetData>
      <sheetData sheetId="2652">
        <row r="1">
          <cell r="J1">
            <v>1.7453292519943295E-2</v>
          </cell>
        </row>
      </sheetData>
      <sheetData sheetId="2653">
        <row r="1">
          <cell r="J1">
            <v>1.7453292519943295E-2</v>
          </cell>
        </row>
      </sheetData>
      <sheetData sheetId="2654">
        <row r="1">
          <cell r="J1">
            <v>1.7453292519943295E-2</v>
          </cell>
        </row>
      </sheetData>
      <sheetData sheetId="2655">
        <row r="1">
          <cell r="J1">
            <v>1.7453292519943295E-2</v>
          </cell>
        </row>
      </sheetData>
      <sheetData sheetId="2656">
        <row r="1">
          <cell r="J1">
            <v>1.7453292519943295E-2</v>
          </cell>
        </row>
      </sheetData>
      <sheetData sheetId="2657">
        <row r="1">
          <cell r="J1">
            <v>1.7453292519943295E-2</v>
          </cell>
        </row>
      </sheetData>
      <sheetData sheetId="2658">
        <row r="1">
          <cell r="J1">
            <v>1.7453292519943295E-2</v>
          </cell>
        </row>
      </sheetData>
      <sheetData sheetId="2659">
        <row r="1">
          <cell r="J1">
            <v>1.7453292519943295E-2</v>
          </cell>
        </row>
      </sheetData>
      <sheetData sheetId="2660">
        <row r="1">
          <cell r="J1">
            <v>1.7453292519943295E-2</v>
          </cell>
        </row>
      </sheetData>
      <sheetData sheetId="2661">
        <row r="1">
          <cell r="J1">
            <v>1.7453292519943295E-2</v>
          </cell>
        </row>
      </sheetData>
      <sheetData sheetId="2662">
        <row r="1">
          <cell r="J1">
            <v>1.7453292519943295E-2</v>
          </cell>
        </row>
      </sheetData>
      <sheetData sheetId="2663">
        <row r="1">
          <cell r="J1">
            <v>1.7453292519943295E-2</v>
          </cell>
        </row>
      </sheetData>
      <sheetData sheetId="2664">
        <row r="1">
          <cell r="J1">
            <v>1.7453292519943295E-2</v>
          </cell>
        </row>
      </sheetData>
      <sheetData sheetId="2665">
        <row r="1">
          <cell r="J1">
            <v>1.7453292519943295E-2</v>
          </cell>
        </row>
      </sheetData>
      <sheetData sheetId="2666">
        <row r="1">
          <cell r="J1">
            <v>1.7453292519943295E-2</v>
          </cell>
        </row>
      </sheetData>
      <sheetData sheetId="2667">
        <row r="1">
          <cell r="J1">
            <v>1.7453292519943295E-2</v>
          </cell>
        </row>
      </sheetData>
      <sheetData sheetId="2668">
        <row r="1">
          <cell r="J1">
            <v>1.7453292519943295E-2</v>
          </cell>
        </row>
      </sheetData>
      <sheetData sheetId="2669">
        <row r="1">
          <cell r="J1">
            <v>1.7453292519943295E-2</v>
          </cell>
        </row>
      </sheetData>
      <sheetData sheetId="2670">
        <row r="1">
          <cell r="J1">
            <v>1.7453292519943295E-2</v>
          </cell>
        </row>
      </sheetData>
      <sheetData sheetId="2671">
        <row r="1">
          <cell r="J1">
            <v>1.7453292519943295E-2</v>
          </cell>
        </row>
      </sheetData>
      <sheetData sheetId="2672">
        <row r="1">
          <cell r="J1">
            <v>1.7453292519943295E-2</v>
          </cell>
        </row>
      </sheetData>
      <sheetData sheetId="2673">
        <row r="1">
          <cell r="J1">
            <v>1.7453292519943295E-2</v>
          </cell>
        </row>
      </sheetData>
      <sheetData sheetId="2674">
        <row r="1">
          <cell r="J1">
            <v>1.7453292519943295E-2</v>
          </cell>
        </row>
      </sheetData>
      <sheetData sheetId="2675">
        <row r="1">
          <cell r="J1">
            <v>1.7453292519943295E-2</v>
          </cell>
        </row>
      </sheetData>
      <sheetData sheetId="2676">
        <row r="1">
          <cell r="J1">
            <v>1.7453292519943295E-2</v>
          </cell>
        </row>
      </sheetData>
      <sheetData sheetId="2677">
        <row r="1">
          <cell r="J1">
            <v>1.7453292519943295E-2</v>
          </cell>
        </row>
      </sheetData>
      <sheetData sheetId="2678">
        <row r="1">
          <cell r="J1">
            <v>1.7453292519943295E-2</v>
          </cell>
        </row>
      </sheetData>
      <sheetData sheetId="2679">
        <row r="1">
          <cell r="J1">
            <v>1.7453292519943295E-2</v>
          </cell>
        </row>
      </sheetData>
      <sheetData sheetId="2680">
        <row r="1">
          <cell r="J1">
            <v>1.7453292519943295E-2</v>
          </cell>
        </row>
      </sheetData>
      <sheetData sheetId="2681">
        <row r="1">
          <cell r="J1">
            <v>1.7453292519943295E-2</v>
          </cell>
        </row>
      </sheetData>
      <sheetData sheetId="2682">
        <row r="1">
          <cell r="J1">
            <v>1.7453292519943295E-2</v>
          </cell>
        </row>
      </sheetData>
      <sheetData sheetId="2683">
        <row r="1">
          <cell r="J1">
            <v>1.7453292519943295E-2</v>
          </cell>
        </row>
      </sheetData>
      <sheetData sheetId="2684">
        <row r="1">
          <cell r="J1">
            <v>1.7453292519943295E-2</v>
          </cell>
        </row>
      </sheetData>
      <sheetData sheetId="2685">
        <row r="1">
          <cell r="J1">
            <v>1.7453292519943295E-2</v>
          </cell>
        </row>
      </sheetData>
      <sheetData sheetId="2686">
        <row r="1">
          <cell r="J1">
            <v>1.7453292519943295E-2</v>
          </cell>
        </row>
      </sheetData>
      <sheetData sheetId="2687">
        <row r="1">
          <cell r="J1">
            <v>1.7453292519943295E-2</v>
          </cell>
        </row>
      </sheetData>
      <sheetData sheetId="2688">
        <row r="1">
          <cell r="J1">
            <v>1.7453292519943295E-2</v>
          </cell>
        </row>
      </sheetData>
      <sheetData sheetId="2689">
        <row r="1">
          <cell r="J1">
            <v>1.7453292519943295E-2</v>
          </cell>
        </row>
      </sheetData>
      <sheetData sheetId="2690">
        <row r="1">
          <cell r="J1">
            <v>1.7453292519943295E-2</v>
          </cell>
        </row>
      </sheetData>
      <sheetData sheetId="2691">
        <row r="1">
          <cell r="J1">
            <v>1.7453292519943295E-2</v>
          </cell>
        </row>
      </sheetData>
      <sheetData sheetId="2692">
        <row r="1">
          <cell r="J1">
            <v>1.7453292519943295E-2</v>
          </cell>
        </row>
      </sheetData>
      <sheetData sheetId="2693">
        <row r="1">
          <cell r="J1">
            <v>1.7453292519943295E-2</v>
          </cell>
        </row>
      </sheetData>
      <sheetData sheetId="2694">
        <row r="1">
          <cell r="J1">
            <v>1.7453292519943295E-2</v>
          </cell>
        </row>
      </sheetData>
      <sheetData sheetId="2695">
        <row r="1">
          <cell r="J1">
            <v>1.7453292519943295E-2</v>
          </cell>
        </row>
      </sheetData>
      <sheetData sheetId="2696">
        <row r="1">
          <cell r="J1">
            <v>1.7453292519943295E-2</v>
          </cell>
        </row>
      </sheetData>
      <sheetData sheetId="2697">
        <row r="1">
          <cell r="J1">
            <v>1.7453292519943295E-2</v>
          </cell>
        </row>
      </sheetData>
      <sheetData sheetId="2698">
        <row r="1">
          <cell r="J1">
            <v>1.7453292519943295E-2</v>
          </cell>
        </row>
      </sheetData>
      <sheetData sheetId="2699">
        <row r="1">
          <cell r="J1">
            <v>1.7453292519943295E-2</v>
          </cell>
        </row>
      </sheetData>
      <sheetData sheetId="2700">
        <row r="1">
          <cell r="J1">
            <v>1.7453292519943295E-2</v>
          </cell>
        </row>
      </sheetData>
      <sheetData sheetId="2701">
        <row r="1">
          <cell r="J1">
            <v>1.7453292519943295E-2</v>
          </cell>
        </row>
      </sheetData>
      <sheetData sheetId="2702">
        <row r="1">
          <cell r="J1">
            <v>1.7453292519943295E-2</v>
          </cell>
        </row>
      </sheetData>
      <sheetData sheetId="2703">
        <row r="1">
          <cell r="J1">
            <v>1.7453292519943295E-2</v>
          </cell>
        </row>
      </sheetData>
      <sheetData sheetId="2704">
        <row r="1">
          <cell r="J1">
            <v>1.7453292519943295E-2</v>
          </cell>
        </row>
      </sheetData>
      <sheetData sheetId="2705">
        <row r="1">
          <cell r="J1">
            <v>1.7453292519943295E-2</v>
          </cell>
        </row>
      </sheetData>
      <sheetData sheetId="2706">
        <row r="1">
          <cell r="J1">
            <v>1.7453292519943295E-2</v>
          </cell>
        </row>
      </sheetData>
      <sheetData sheetId="2707">
        <row r="1">
          <cell r="J1">
            <v>1.7453292519943295E-2</v>
          </cell>
        </row>
      </sheetData>
      <sheetData sheetId="2708">
        <row r="1">
          <cell r="J1">
            <v>1.7453292519943295E-2</v>
          </cell>
        </row>
      </sheetData>
      <sheetData sheetId="2709">
        <row r="1">
          <cell r="J1">
            <v>1.7453292519943295E-2</v>
          </cell>
        </row>
      </sheetData>
      <sheetData sheetId="2710">
        <row r="1">
          <cell r="J1">
            <v>1.7453292519943295E-2</v>
          </cell>
        </row>
      </sheetData>
      <sheetData sheetId="2711">
        <row r="1">
          <cell r="J1">
            <v>1.7453292519943295E-2</v>
          </cell>
        </row>
      </sheetData>
      <sheetData sheetId="2712">
        <row r="1">
          <cell r="J1">
            <v>1.7453292519943295E-2</v>
          </cell>
        </row>
      </sheetData>
      <sheetData sheetId="2713">
        <row r="1">
          <cell r="J1">
            <v>1.7453292519943295E-2</v>
          </cell>
        </row>
      </sheetData>
      <sheetData sheetId="2714">
        <row r="1">
          <cell r="J1">
            <v>1.7453292519943295E-2</v>
          </cell>
        </row>
      </sheetData>
      <sheetData sheetId="2715">
        <row r="1">
          <cell r="J1">
            <v>1.7453292519943295E-2</v>
          </cell>
        </row>
      </sheetData>
      <sheetData sheetId="2716">
        <row r="1">
          <cell r="J1">
            <v>1.7453292519943295E-2</v>
          </cell>
        </row>
      </sheetData>
      <sheetData sheetId="2717">
        <row r="1">
          <cell r="J1">
            <v>1.7453292519943295E-2</v>
          </cell>
        </row>
      </sheetData>
      <sheetData sheetId="2718">
        <row r="1">
          <cell r="J1">
            <v>1.7453292519943295E-2</v>
          </cell>
        </row>
      </sheetData>
      <sheetData sheetId="2719">
        <row r="1">
          <cell r="J1">
            <v>1.7453292519943295E-2</v>
          </cell>
        </row>
      </sheetData>
      <sheetData sheetId="2720">
        <row r="1">
          <cell r="J1">
            <v>1.7453292519943295E-2</v>
          </cell>
        </row>
      </sheetData>
      <sheetData sheetId="2721">
        <row r="1">
          <cell r="J1">
            <v>1.7453292519943295E-2</v>
          </cell>
        </row>
      </sheetData>
      <sheetData sheetId="2722">
        <row r="1">
          <cell r="J1">
            <v>1.7453292519943295E-2</v>
          </cell>
        </row>
      </sheetData>
      <sheetData sheetId="2723">
        <row r="1">
          <cell r="J1">
            <v>1.7453292519943295E-2</v>
          </cell>
        </row>
      </sheetData>
      <sheetData sheetId="2724">
        <row r="1">
          <cell r="J1">
            <v>1.7453292519943295E-2</v>
          </cell>
        </row>
      </sheetData>
      <sheetData sheetId="2725">
        <row r="1">
          <cell r="J1">
            <v>1.7453292519943295E-2</v>
          </cell>
        </row>
      </sheetData>
      <sheetData sheetId="2726">
        <row r="1">
          <cell r="J1">
            <v>1.7453292519943295E-2</v>
          </cell>
        </row>
      </sheetData>
      <sheetData sheetId="2727">
        <row r="1">
          <cell r="J1">
            <v>1.7453292519943295E-2</v>
          </cell>
        </row>
      </sheetData>
      <sheetData sheetId="2728">
        <row r="1">
          <cell r="J1">
            <v>1.7453292519943295E-2</v>
          </cell>
        </row>
      </sheetData>
      <sheetData sheetId="2729">
        <row r="1">
          <cell r="J1">
            <v>1.7453292519943295E-2</v>
          </cell>
        </row>
      </sheetData>
      <sheetData sheetId="2730">
        <row r="1">
          <cell r="J1">
            <v>1.7453292519943295E-2</v>
          </cell>
        </row>
      </sheetData>
      <sheetData sheetId="2731">
        <row r="1">
          <cell r="J1">
            <v>1.7453292519943295E-2</v>
          </cell>
        </row>
      </sheetData>
      <sheetData sheetId="2732">
        <row r="1">
          <cell r="J1">
            <v>1.7453292519943295E-2</v>
          </cell>
        </row>
      </sheetData>
      <sheetData sheetId="2733">
        <row r="1">
          <cell r="J1">
            <v>1.7453292519943295E-2</v>
          </cell>
        </row>
      </sheetData>
      <sheetData sheetId="2734">
        <row r="1">
          <cell r="J1">
            <v>1.7453292519943295E-2</v>
          </cell>
        </row>
      </sheetData>
      <sheetData sheetId="2735">
        <row r="1">
          <cell r="J1">
            <v>1.7453292519943295E-2</v>
          </cell>
        </row>
      </sheetData>
      <sheetData sheetId="2736">
        <row r="1">
          <cell r="J1">
            <v>1.7453292519943295E-2</v>
          </cell>
        </row>
      </sheetData>
      <sheetData sheetId="2737">
        <row r="1">
          <cell r="J1">
            <v>1.7453292519943295E-2</v>
          </cell>
        </row>
      </sheetData>
      <sheetData sheetId="2738">
        <row r="1">
          <cell r="J1">
            <v>1.7453292519943295E-2</v>
          </cell>
        </row>
      </sheetData>
      <sheetData sheetId="2739">
        <row r="1">
          <cell r="J1">
            <v>1.7453292519943295E-2</v>
          </cell>
        </row>
      </sheetData>
      <sheetData sheetId="2740">
        <row r="1">
          <cell r="J1">
            <v>1.7453292519943295E-2</v>
          </cell>
        </row>
      </sheetData>
      <sheetData sheetId="2741">
        <row r="1">
          <cell r="J1">
            <v>1.7453292519943295E-2</v>
          </cell>
        </row>
      </sheetData>
      <sheetData sheetId="2742">
        <row r="1">
          <cell r="J1">
            <v>1.7453292519943295E-2</v>
          </cell>
        </row>
      </sheetData>
      <sheetData sheetId="2743">
        <row r="1">
          <cell r="J1">
            <v>1.7453292519943295E-2</v>
          </cell>
        </row>
      </sheetData>
      <sheetData sheetId="2744">
        <row r="1">
          <cell r="J1">
            <v>1.7453292519943295E-2</v>
          </cell>
        </row>
      </sheetData>
      <sheetData sheetId="2745">
        <row r="1">
          <cell r="J1">
            <v>1.7453292519943295E-2</v>
          </cell>
        </row>
      </sheetData>
      <sheetData sheetId="2746">
        <row r="1">
          <cell r="J1">
            <v>1.7453292519943295E-2</v>
          </cell>
        </row>
      </sheetData>
      <sheetData sheetId="2747">
        <row r="1">
          <cell r="J1">
            <v>1.7453292519943295E-2</v>
          </cell>
        </row>
      </sheetData>
      <sheetData sheetId="2748">
        <row r="1">
          <cell r="J1">
            <v>1.7453292519943295E-2</v>
          </cell>
        </row>
      </sheetData>
      <sheetData sheetId="2749">
        <row r="1">
          <cell r="J1">
            <v>1.7453292519943295E-2</v>
          </cell>
        </row>
      </sheetData>
      <sheetData sheetId="2750">
        <row r="1">
          <cell r="J1">
            <v>1.7453292519943295E-2</v>
          </cell>
        </row>
      </sheetData>
      <sheetData sheetId="2751">
        <row r="1">
          <cell r="J1">
            <v>1.7453292519943295E-2</v>
          </cell>
        </row>
      </sheetData>
      <sheetData sheetId="2752">
        <row r="1">
          <cell r="J1">
            <v>1.7453292519943295E-2</v>
          </cell>
        </row>
      </sheetData>
      <sheetData sheetId="2753">
        <row r="1">
          <cell r="J1">
            <v>1.7453292519943295E-2</v>
          </cell>
        </row>
      </sheetData>
      <sheetData sheetId="2754">
        <row r="1">
          <cell r="J1">
            <v>1.7453292519943295E-2</v>
          </cell>
        </row>
      </sheetData>
      <sheetData sheetId="2755">
        <row r="1">
          <cell r="J1">
            <v>1.7453292519943295E-2</v>
          </cell>
        </row>
      </sheetData>
      <sheetData sheetId="2756">
        <row r="1">
          <cell r="J1">
            <v>1.7453292519943295E-2</v>
          </cell>
        </row>
      </sheetData>
      <sheetData sheetId="2757">
        <row r="1">
          <cell r="J1">
            <v>1.7453292519943295E-2</v>
          </cell>
        </row>
      </sheetData>
      <sheetData sheetId="2758">
        <row r="1">
          <cell r="J1">
            <v>1.7453292519943295E-2</v>
          </cell>
        </row>
      </sheetData>
      <sheetData sheetId="2759">
        <row r="1">
          <cell r="J1">
            <v>1.7453292519943295E-2</v>
          </cell>
        </row>
      </sheetData>
      <sheetData sheetId="2760">
        <row r="1">
          <cell r="J1">
            <v>1.7453292519943295E-2</v>
          </cell>
        </row>
      </sheetData>
      <sheetData sheetId="2761">
        <row r="1">
          <cell r="J1">
            <v>1.7453292519943295E-2</v>
          </cell>
        </row>
      </sheetData>
      <sheetData sheetId="2762">
        <row r="1">
          <cell r="J1">
            <v>1.7453292519943295E-2</v>
          </cell>
        </row>
      </sheetData>
      <sheetData sheetId="2763">
        <row r="1">
          <cell r="J1">
            <v>1.7453292519943295E-2</v>
          </cell>
        </row>
      </sheetData>
      <sheetData sheetId="2764">
        <row r="1">
          <cell r="J1">
            <v>1.7453292519943295E-2</v>
          </cell>
        </row>
      </sheetData>
      <sheetData sheetId="2765">
        <row r="1">
          <cell r="J1">
            <v>1.7453292519943295E-2</v>
          </cell>
        </row>
      </sheetData>
      <sheetData sheetId="2766">
        <row r="1">
          <cell r="J1">
            <v>1.7453292519943295E-2</v>
          </cell>
        </row>
      </sheetData>
      <sheetData sheetId="2767">
        <row r="1">
          <cell r="J1">
            <v>1.7453292519943295E-2</v>
          </cell>
        </row>
      </sheetData>
      <sheetData sheetId="2768">
        <row r="1">
          <cell r="J1">
            <v>1.7453292519943295E-2</v>
          </cell>
        </row>
      </sheetData>
      <sheetData sheetId="2769">
        <row r="1">
          <cell r="J1">
            <v>1.7453292519943295E-2</v>
          </cell>
        </row>
      </sheetData>
      <sheetData sheetId="2770">
        <row r="1">
          <cell r="J1">
            <v>1.7453292519943295E-2</v>
          </cell>
        </row>
      </sheetData>
      <sheetData sheetId="2771">
        <row r="1">
          <cell r="J1">
            <v>1.7453292519943295E-2</v>
          </cell>
        </row>
      </sheetData>
      <sheetData sheetId="2772">
        <row r="1">
          <cell r="J1">
            <v>1.7453292519943295E-2</v>
          </cell>
        </row>
      </sheetData>
      <sheetData sheetId="2773">
        <row r="1">
          <cell r="J1">
            <v>1.7453292519943295E-2</v>
          </cell>
        </row>
      </sheetData>
      <sheetData sheetId="2774">
        <row r="1">
          <cell r="J1">
            <v>1.7453292519943295E-2</v>
          </cell>
        </row>
      </sheetData>
      <sheetData sheetId="2775">
        <row r="1">
          <cell r="J1">
            <v>1.7453292519943295E-2</v>
          </cell>
        </row>
      </sheetData>
      <sheetData sheetId="2776">
        <row r="1">
          <cell r="J1">
            <v>1.7453292519943295E-2</v>
          </cell>
        </row>
      </sheetData>
      <sheetData sheetId="2777">
        <row r="1">
          <cell r="J1">
            <v>1.7453292519943295E-2</v>
          </cell>
        </row>
      </sheetData>
      <sheetData sheetId="2778">
        <row r="1">
          <cell r="J1">
            <v>1.7453292519943295E-2</v>
          </cell>
        </row>
      </sheetData>
      <sheetData sheetId="2779">
        <row r="1">
          <cell r="J1">
            <v>1.7453292519943295E-2</v>
          </cell>
        </row>
      </sheetData>
      <sheetData sheetId="2780">
        <row r="1">
          <cell r="J1">
            <v>1.7453292519943295E-2</v>
          </cell>
        </row>
      </sheetData>
      <sheetData sheetId="2781">
        <row r="1">
          <cell r="J1">
            <v>1.7453292519943295E-2</v>
          </cell>
        </row>
      </sheetData>
      <sheetData sheetId="2782">
        <row r="1">
          <cell r="J1">
            <v>1.7453292519943295E-2</v>
          </cell>
        </row>
      </sheetData>
      <sheetData sheetId="2783">
        <row r="1">
          <cell r="J1">
            <v>1.7453292519943295E-2</v>
          </cell>
        </row>
      </sheetData>
      <sheetData sheetId="2784">
        <row r="1">
          <cell r="J1">
            <v>1.7453292519943295E-2</v>
          </cell>
        </row>
      </sheetData>
      <sheetData sheetId="2785">
        <row r="1">
          <cell r="J1">
            <v>1.7453292519943295E-2</v>
          </cell>
        </row>
      </sheetData>
      <sheetData sheetId="2786">
        <row r="1">
          <cell r="J1">
            <v>1.7453292519943295E-2</v>
          </cell>
        </row>
      </sheetData>
      <sheetData sheetId="2787">
        <row r="1">
          <cell r="J1">
            <v>1.7453292519943295E-2</v>
          </cell>
        </row>
      </sheetData>
      <sheetData sheetId="2788">
        <row r="1">
          <cell r="J1">
            <v>1.7453292519943295E-2</v>
          </cell>
        </row>
      </sheetData>
      <sheetData sheetId="2789">
        <row r="1">
          <cell r="J1">
            <v>1.7453292519943295E-2</v>
          </cell>
        </row>
      </sheetData>
      <sheetData sheetId="2790">
        <row r="1">
          <cell r="J1">
            <v>1.7453292519943295E-2</v>
          </cell>
        </row>
      </sheetData>
      <sheetData sheetId="2791">
        <row r="1">
          <cell r="J1">
            <v>1.7453292519943295E-2</v>
          </cell>
        </row>
      </sheetData>
      <sheetData sheetId="2792">
        <row r="1">
          <cell r="J1">
            <v>1.7453292519943295E-2</v>
          </cell>
        </row>
      </sheetData>
      <sheetData sheetId="2793">
        <row r="1">
          <cell r="J1">
            <v>1.7453292519943295E-2</v>
          </cell>
        </row>
      </sheetData>
      <sheetData sheetId="2794">
        <row r="1">
          <cell r="J1">
            <v>1.7453292519943295E-2</v>
          </cell>
        </row>
      </sheetData>
      <sheetData sheetId="2795">
        <row r="1">
          <cell r="J1">
            <v>1.7453292519943295E-2</v>
          </cell>
        </row>
      </sheetData>
      <sheetData sheetId="2796">
        <row r="1">
          <cell r="J1">
            <v>1.7453292519943295E-2</v>
          </cell>
        </row>
      </sheetData>
      <sheetData sheetId="2797">
        <row r="1">
          <cell r="J1">
            <v>1.7453292519943295E-2</v>
          </cell>
        </row>
      </sheetData>
      <sheetData sheetId="2798">
        <row r="1">
          <cell r="J1">
            <v>1.7453292519943295E-2</v>
          </cell>
        </row>
      </sheetData>
      <sheetData sheetId="2799">
        <row r="1">
          <cell r="J1">
            <v>1.7453292519943295E-2</v>
          </cell>
        </row>
      </sheetData>
      <sheetData sheetId="2800">
        <row r="1">
          <cell r="J1">
            <v>1.7453292519943295E-2</v>
          </cell>
        </row>
      </sheetData>
      <sheetData sheetId="2801">
        <row r="1">
          <cell r="J1">
            <v>1.7453292519943295E-2</v>
          </cell>
        </row>
      </sheetData>
      <sheetData sheetId="2802">
        <row r="1">
          <cell r="J1">
            <v>1.7453292519943295E-2</v>
          </cell>
        </row>
      </sheetData>
      <sheetData sheetId="2803">
        <row r="1">
          <cell r="J1">
            <v>1.7453292519943295E-2</v>
          </cell>
        </row>
      </sheetData>
      <sheetData sheetId="2804">
        <row r="1">
          <cell r="J1">
            <v>1.7453292519943295E-2</v>
          </cell>
        </row>
      </sheetData>
      <sheetData sheetId="2805">
        <row r="1">
          <cell r="J1">
            <v>1.7453292519943295E-2</v>
          </cell>
        </row>
      </sheetData>
      <sheetData sheetId="2806">
        <row r="1">
          <cell r="J1">
            <v>1.7453292519943295E-2</v>
          </cell>
        </row>
      </sheetData>
      <sheetData sheetId="2807">
        <row r="1">
          <cell r="J1">
            <v>1.7453292519943295E-2</v>
          </cell>
        </row>
      </sheetData>
      <sheetData sheetId="2808">
        <row r="1">
          <cell r="J1">
            <v>1.7453292519943295E-2</v>
          </cell>
        </row>
      </sheetData>
      <sheetData sheetId="2809">
        <row r="1">
          <cell r="J1">
            <v>1.7453292519943295E-2</v>
          </cell>
        </row>
      </sheetData>
      <sheetData sheetId="2810">
        <row r="1">
          <cell r="J1">
            <v>1.7453292519943295E-2</v>
          </cell>
        </row>
      </sheetData>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ow r="1">
          <cell r="J1">
            <v>1.7453292519943295E-2</v>
          </cell>
        </row>
      </sheetData>
      <sheetData sheetId="2821">
        <row r="1">
          <cell r="J1">
            <v>1.7453292519943295E-2</v>
          </cell>
        </row>
      </sheetData>
      <sheetData sheetId="2822">
        <row r="1">
          <cell r="J1">
            <v>1.7453292519943295E-2</v>
          </cell>
        </row>
      </sheetData>
      <sheetData sheetId="2823">
        <row r="1">
          <cell r="J1">
            <v>1.7453292519943295E-2</v>
          </cell>
        </row>
      </sheetData>
      <sheetData sheetId="2824">
        <row r="1">
          <cell r="J1">
            <v>1.7453292519943295E-2</v>
          </cell>
        </row>
      </sheetData>
      <sheetData sheetId="2825">
        <row r="1">
          <cell r="J1">
            <v>1.7453292519943295E-2</v>
          </cell>
        </row>
      </sheetData>
      <sheetData sheetId="2826">
        <row r="1">
          <cell r="J1">
            <v>1.7453292519943295E-2</v>
          </cell>
        </row>
      </sheetData>
      <sheetData sheetId="2827">
        <row r="1">
          <cell r="J1">
            <v>1.7453292519943295E-2</v>
          </cell>
        </row>
      </sheetData>
      <sheetData sheetId="2828">
        <row r="1">
          <cell r="J1">
            <v>1.7453292519943295E-2</v>
          </cell>
        </row>
      </sheetData>
      <sheetData sheetId="2829">
        <row r="1">
          <cell r="J1">
            <v>1.7453292519943295E-2</v>
          </cell>
        </row>
      </sheetData>
      <sheetData sheetId="2830">
        <row r="1">
          <cell r="J1">
            <v>1.7453292519943295E-2</v>
          </cell>
        </row>
      </sheetData>
      <sheetData sheetId="2831">
        <row r="1">
          <cell r="J1">
            <v>1.7453292519943295E-2</v>
          </cell>
        </row>
      </sheetData>
      <sheetData sheetId="2832">
        <row r="1">
          <cell r="J1">
            <v>1.7453292519943295E-2</v>
          </cell>
        </row>
      </sheetData>
      <sheetData sheetId="2833">
        <row r="1">
          <cell r="J1">
            <v>1.7453292519943295E-2</v>
          </cell>
        </row>
      </sheetData>
      <sheetData sheetId="2834">
        <row r="1">
          <cell r="J1">
            <v>1.7453292519943295E-2</v>
          </cell>
        </row>
      </sheetData>
      <sheetData sheetId="2835">
        <row r="1">
          <cell r="J1">
            <v>1.7453292519943295E-2</v>
          </cell>
        </row>
      </sheetData>
      <sheetData sheetId="2836">
        <row r="1">
          <cell r="J1">
            <v>1.7453292519943295E-2</v>
          </cell>
        </row>
      </sheetData>
      <sheetData sheetId="2837">
        <row r="1">
          <cell r="J1">
            <v>1.7453292519943295E-2</v>
          </cell>
        </row>
      </sheetData>
      <sheetData sheetId="2838">
        <row r="1">
          <cell r="J1">
            <v>1.7453292519943295E-2</v>
          </cell>
        </row>
      </sheetData>
      <sheetData sheetId="2839">
        <row r="1">
          <cell r="J1">
            <v>1.7453292519943295E-2</v>
          </cell>
        </row>
      </sheetData>
      <sheetData sheetId="2840">
        <row r="1">
          <cell r="J1">
            <v>1.7453292519943295E-2</v>
          </cell>
        </row>
      </sheetData>
      <sheetData sheetId="2841">
        <row r="1">
          <cell r="J1">
            <v>1.7453292519943295E-2</v>
          </cell>
        </row>
      </sheetData>
      <sheetData sheetId="2842">
        <row r="1">
          <cell r="J1">
            <v>1.7453292519943295E-2</v>
          </cell>
        </row>
      </sheetData>
      <sheetData sheetId="2843">
        <row r="1">
          <cell r="J1">
            <v>1.7453292519943295E-2</v>
          </cell>
        </row>
      </sheetData>
      <sheetData sheetId="2844">
        <row r="1">
          <cell r="J1">
            <v>1.7453292519943295E-2</v>
          </cell>
        </row>
      </sheetData>
      <sheetData sheetId="2845">
        <row r="1">
          <cell r="J1">
            <v>1.7453292519943295E-2</v>
          </cell>
        </row>
      </sheetData>
      <sheetData sheetId="2846">
        <row r="1">
          <cell r="J1">
            <v>1.7453292519943295E-2</v>
          </cell>
        </row>
      </sheetData>
      <sheetData sheetId="2847">
        <row r="1">
          <cell r="J1">
            <v>1.7453292519943295E-2</v>
          </cell>
        </row>
      </sheetData>
      <sheetData sheetId="2848">
        <row r="1">
          <cell r="J1">
            <v>1.7453292519943295E-2</v>
          </cell>
        </row>
      </sheetData>
      <sheetData sheetId="2849">
        <row r="1">
          <cell r="J1">
            <v>1.7453292519943295E-2</v>
          </cell>
        </row>
      </sheetData>
      <sheetData sheetId="2850">
        <row r="1">
          <cell r="J1">
            <v>1.7453292519943295E-2</v>
          </cell>
        </row>
      </sheetData>
      <sheetData sheetId="2851">
        <row r="1">
          <cell r="J1">
            <v>1.7453292519943295E-2</v>
          </cell>
        </row>
      </sheetData>
      <sheetData sheetId="2852">
        <row r="1">
          <cell r="J1">
            <v>1.7453292519943295E-2</v>
          </cell>
        </row>
      </sheetData>
      <sheetData sheetId="2853">
        <row r="1">
          <cell r="J1">
            <v>1.7453292519943295E-2</v>
          </cell>
        </row>
      </sheetData>
      <sheetData sheetId="2854">
        <row r="1">
          <cell r="J1">
            <v>1.7453292519943295E-2</v>
          </cell>
        </row>
      </sheetData>
      <sheetData sheetId="2855">
        <row r="1">
          <cell r="J1">
            <v>1.7453292519943295E-2</v>
          </cell>
        </row>
      </sheetData>
      <sheetData sheetId="2856">
        <row r="1">
          <cell r="J1">
            <v>1.7453292519943295E-2</v>
          </cell>
        </row>
      </sheetData>
      <sheetData sheetId="2857">
        <row r="1">
          <cell r="J1">
            <v>1.7453292519943295E-2</v>
          </cell>
        </row>
      </sheetData>
      <sheetData sheetId="2858">
        <row r="1">
          <cell r="J1">
            <v>1.7453292519943295E-2</v>
          </cell>
        </row>
      </sheetData>
      <sheetData sheetId="2859">
        <row r="1">
          <cell r="J1">
            <v>1.7453292519943295E-2</v>
          </cell>
        </row>
      </sheetData>
      <sheetData sheetId="2860">
        <row r="1">
          <cell r="J1">
            <v>1.7453292519943295E-2</v>
          </cell>
        </row>
      </sheetData>
      <sheetData sheetId="2861">
        <row r="1">
          <cell r="J1">
            <v>1.7453292519943295E-2</v>
          </cell>
        </row>
      </sheetData>
      <sheetData sheetId="2862">
        <row r="1">
          <cell r="J1">
            <v>1.7453292519943295E-2</v>
          </cell>
        </row>
      </sheetData>
      <sheetData sheetId="2863">
        <row r="1">
          <cell r="J1">
            <v>1.7453292519943295E-2</v>
          </cell>
        </row>
      </sheetData>
      <sheetData sheetId="2864">
        <row r="1">
          <cell r="J1">
            <v>1.7453292519943295E-2</v>
          </cell>
        </row>
      </sheetData>
      <sheetData sheetId="2865">
        <row r="1">
          <cell r="J1">
            <v>1.7453292519943295E-2</v>
          </cell>
        </row>
      </sheetData>
      <sheetData sheetId="2866">
        <row r="1">
          <cell r="J1">
            <v>1.7453292519943295E-2</v>
          </cell>
        </row>
      </sheetData>
      <sheetData sheetId="2867">
        <row r="1">
          <cell r="J1">
            <v>1.7453292519943295E-2</v>
          </cell>
        </row>
      </sheetData>
      <sheetData sheetId="2868">
        <row r="1">
          <cell r="J1">
            <v>1.7453292519943295E-2</v>
          </cell>
        </row>
      </sheetData>
      <sheetData sheetId="2869">
        <row r="1">
          <cell r="J1">
            <v>1.7453292519943295E-2</v>
          </cell>
        </row>
      </sheetData>
      <sheetData sheetId="2870">
        <row r="1">
          <cell r="J1">
            <v>1.7453292519943295E-2</v>
          </cell>
        </row>
      </sheetData>
      <sheetData sheetId="2871">
        <row r="1">
          <cell r="J1">
            <v>1.7453292519943295E-2</v>
          </cell>
        </row>
      </sheetData>
      <sheetData sheetId="2872">
        <row r="1">
          <cell r="J1">
            <v>1.7453292519943295E-2</v>
          </cell>
        </row>
      </sheetData>
      <sheetData sheetId="2873">
        <row r="1">
          <cell r="J1">
            <v>1.7453292519943295E-2</v>
          </cell>
        </row>
      </sheetData>
      <sheetData sheetId="2874">
        <row r="1">
          <cell r="J1">
            <v>1.7453292519943295E-2</v>
          </cell>
        </row>
      </sheetData>
      <sheetData sheetId="2875">
        <row r="1">
          <cell r="J1">
            <v>1.7453292519943295E-2</v>
          </cell>
        </row>
      </sheetData>
      <sheetData sheetId="2876">
        <row r="1">
          <cell r="J1">
            <v>1.7453292519943295E-2</v>
          </cell>
        </row>
      </sheetData>
      <sheetData sheetId="2877">
        <row r="1">
          <cell r="J1">
            <v>1.7453292519943295E-2</v>
          </cell>
        </row>
      </sheetData>
      <sheetData sheetId="2878">
        <row r="1">
          <cell r="J1">
            <v>1.7453292519943295E-2</v>
          </cell>
        </row>
      </sheetData>
      <sheetData sheetId="2879">
        <row r="1">
          <cell r="J1">
            <v>1.7453292519943295E-2</v>
          </cell>
        </row>
      </sheetData>
      <sheetData sheetId="2880">
        <row r="1">
          <cell r="J1">
            <v>1.7453292519943295E-2</v>
          </cell>
        </row>
      </sheetData>
      <sheetData sheetId="2881">
        <row r="1">
          <cell r="J1">
            <v>1.7453292519943295E-2</v>
          </cell>
        </row>
      </sheetData>
      <sheetData sheetId="2882">
        <row r="1">
          <cell r="J1">
            <v>1.7453292519943295E-2</v>
          </cell>
        </row>
      </sheetData>
      <sheetData sheetId="2883">
        <row r="1">
          <cell r="J1">
            <v>1.7453292519943295E-2</v>
          </cell>
        </row>
      </sheetData>
      <sheetData sheetId="2884">
        <row r="1">
          <cell r="J1">
            <v>1.7453292519943295E-2</v>
          </cell>
        </row>
      </sheetData>
      <sheetData sheetId="2885">
        <row r="1">
          <cell r="J1">
            <v>1.7453292519943295E-2</v>
          </cell>
        </row>
      </sheetData>
      <sheetData sheetId="2886">
        <row r="1">
          <cell r="J1">
            <v>1.7453292519943295E-2</v>
          </cell>
        </row>
      </sheetData>
      <sheetData sheetId="2887">
        <row r="1">
          <cell r="J1">
            <v>1.7453292519943295E-2</v>
          </cell>
        </row>
      </sheetData>
      <sheetData sheetId="2888">
        <row r="1">
          <cell r="J1">
            <v>1.7453292519943295E-2</v>
          </cell>
        </row>
      </sheetData>
      <sheetData sheetId="2889">
        <row r="1">
          <cell r="J1">
            <v>1.7453292519943295E-2</v>
          </cell>
        </row>
      </sheetData>
      <sheetData sheetId="2890">
        <row r="1">
          <cell r="J1">
            <v>1.7453292519943295E-2</v>
          </cell>
        </row>
      </sheetData>
      <sheetData sheetId="2891">
        <row r="1">
          <cell r="J1">
            <v>1.7453292519943295E-2</v>
          </cell>
        </row>
      </sheetData>
      <sheetData sheetId="2892">
        <row r="1">
          <cell r="J1">
            <v>1.7453292519943295E-2</v>
          </cell>
        </row>
      </sheetData>
      <sheetData sheetId="2893">
        <row r="1">
          <cell r="J1">
            <v>1.7453292519943295E-2</v>
          </cell>
        </row>
      </sheetData>
      <sheetData sheetId="2894">
        <row r="1">
          <cell r="J1">
            <v>1.7453292519943295E-2</v>
          </cell>
        </row>
      </sheetData>
      <sheetData sheetId="2895">
        <row r="1">
          <cell r="J1">
            <v>1.7453292519943295E-2</v>
          </cell>
        </row>
      </sheetData>
      <sheetData sheetId="2896">
        <row r="1">
          <cell r="J1">
            <v>1.7453292519943295E-2</v>
          </cell>
        </row>
      </sheetData>
      <sheetData sheetId="2897">
        <row r="1">
          <cell r="J1">
            <v>1.7453292519943295E-2</v>
          </cell>
        </row>
      </sheetData>
      <sheetData sheetId="2898">
        <row r="1">
          <cell r="J1">
            <v>1.7453292519943295E-2</v>
          </cell>
        </row>
      </sheetData>
      <sheetData sheetId="2899">
        <row r="1">
          <cell r="J1">
            <v>1.7453292519943295E-2</v>
          </cell>
        </row>
      </sheetData>
      <sheetData sheetId="2900">
        <row r="1">
          <cell r="J1">
            <v>1.7453292519943295E-2</v>
          </cell>
        </row>
      </sheetData>
      <sheetData sheetId="2901">
        <row r="1">
          <cell r="J1">
            <v>1.7453292519943295E-2</v>
          </cell>
        </row>
      </sheetData>
      <sheetData sheetId="2902">
        <row r="1">
          <cell r="J1">
            <v>1.7453292519943295E-2</v>
          </cell>
        </row>
      </sheetData>
      <sheetData sheetId="2903">
        <row r="1">
          <cell r="J1">
            <v>1.7453292519943295E-2</v>
          </cell>
        </row>
      </sheetData>
      <sheetData sheetId="2904">
        <row r="1">
          <cell r="J1">
            <v>1.7453292519943295E-2</v>
          </cell>
        </row>
      </sheetData>
      <sheetData sheetId="2905">
        <row r="1">
          <cell r="J1">
            <v>1.7453292519943295E-2</v>
          </cell>
        </row>
      </sheetData>
      <sheetData sheetId="2906">
        <row r="1">
          <cell r="J1">
            <v>1.7453292519943295E-2</v>
          </cell>
        </row>
      </sheetData>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ow r="1">
          <cell r="J1">
            <v>1.7453292519943295E-2</v>
          </cell>
        </row>
      </sheetData>
      <sheetData sheetId="2986">
        <row r="1">
          <cell r="J1">
            <v>1.7453292519943295E-2</v>
          </cell>
        </row>
      </sheetData>
      <sheetData sheetId="2987">
        <row r="1">
          <cell r="J1">
            <v>1.7453292519943295E-2</v>
          </cell>
        </row>
      </sheetData>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ow r="1">
          <cell r="J1">
            <v>1.7453292519943295E-2</v>
          </cell>
        </row>
      </sheetData>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sheetData sheetId="3030">
        <row r="1">
          <cell r="J1">
            <v>1.7453292519943295E-2</v>
          </cell>
        </row>
      </sheetData>
      <sheetData sheetId="3031"/>
      <sheetData sheetId="3032"/>
      <sheetData sheetId="3033"/>
      <sheetData sheetId="3034" refreshError="1"/>
      <sheetData sheetId="3035" refreshError="1"/>
      <sheetData sheetId="3036" refreshError="1"/>
      <sheetData sheetId="3037" refreshError="1"/>
      <sheetData sheetId="3038" refreshError="1"/>
      <sheetData sheetId="3039" refreshError="1"/>
      <sheetData sheetId="3040" refreshError="1"/>
      <sheetData sheetId="3041">
        <row r="1">
          <cell r="J1">
            <v>1.7453292519943295E-2</v>
          </cell>
        </row>
      </sheetData>
      <sheetData sheetId="3042" refreshError="1"/>
      <sheetData sheetId="3043" refreshError="1"/>
      <sheetData sheetId="3044" refreshError="1"/>
      <sheetData sheetId="3045">
        <row r="1">
          <cell r="J1">
            <v>1.7453292519943295E-2</v>
          </cell>
        </row>
      </sheetData>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ow r="1">
          <cell r="J1">
            <v>1.7453292519943295E-2</v>
          </cell>
        </row>
      </sheetData>
      <sheetData sheetId="3079">
        <row r="1">
          <cell r="J1">
            <v>1.7453292519943295E-2</v>
          </cell>
        </row>
      </sheetData>
      <sheetData sheetId="3080">
        <row r="1">
          <cell r="J1">
            <v>1.7453292519943295E-2</v>
          </cell>
        </row>
      </sheetData>
      <sheetData sheetId="3081" refreshError="1"/>
      <sheetData sheetId="3082">
        <row r="1">
          <cell r="J1">
            <v>1.7453292519943295E-2</v>
          </cell>
        </row>
      </sheetData>
      <sheetData sheetId="3083">
        <row r="2">
          <cell r="B2">
            <v>1</v>
          </cell>
        </row>
      </sheetData>
      <sheetData sheetId="3084">
        <row r="1">
          <cell r="J1">
            <v>1.7453292519943295E-2</v>
          </cell>
        </row>
      </sheetData>
      <sheetData sheetId="3085">
        <row r="1">
          <cell r="J1">
            <v>1.7453292519943295E-2</v>
          </cell>
        </row>
      </sheetData>
      <sheetData sheetId="3086">
        <row r="1">
          <cell r="J1">
            <v>1.7453292519943295E-2</v>
          </cell>
        </row>
      </sheetData>
      <sheetData sheetId="3087" refreshError="1"/>
      <sheetData sheetId="3088" refreshError="1"/>
      <sheetData sheetId="3089" refreshError="1"/>
      <sheetData sheetId="3090">
        <row r="2">
          <cell r="B2">
            <v>1</v>
          </cell>
        </row>
      </sheetData>
      <sheetData sheetId="3091"/>
      <sheetData sheetId="3092" refreshError="1"/>
      <sheetData sheetId="3093" refreshError="1"/>
      <sheetData sheetId="3094" refreshError="1"/>
      <sheetData sheetId="3095">
        <row r="1">
          <cell r="J1">
            <v>1.7453292519943295E-2</v>
          </cell>
        </row>
      </sheetData>
      <sheetData sheetId="3096">
        <row r="1">
          <cell r="J1">
            <v>1.7453292519943295E-2</v>
          </cell>
        </row>
      </sheetData>
      <sheetData sheetId="3097" refreshError="1"/>
      <sheetData sheetId="3098" refreshError="1"/>
      <sheetData sheetId="3099" refreshError="1"/>
      <sheetData sheetId="3100">
        <row r="1">
          <cell r="J1">
            <v>1.7453292519943295E-2</v>
          </cell>
        </row>
      </sheetData>
      <sheetData sheetId="3101" refreshError="1"/>
      <sheetData sheetId="3102" refreshError="1"/>
      <sheetData sheetId="3103" refreshError="1"/>
      <sheetData sheetId="3104">
        <row r="1">
          <cell r="J1">
            <v>1.7453292519943295E-2</v>
          </cell>
        </row>
      </sheetData>
      <sheetData sheetId="3105">
        <row r="1">
          <cell r="J1">
            <v>1.7453292519943295E-2</v>
          </cell>
        </row>
      </sheetData>
      <sheetData sheetId="3106" refreshError="1"/>
      <sheetData sheetId="3107" refreshError="1"/>
      <sheetData sheetId="3108" refreshError="1"/>
      <sheetData sheetId="3109">
        <row r="1">
          <cell r="J1">
            <v>1.7453292519943295E-2</v>
          </cell>
        </row>
      </sheetData>
      <sheetData sheetId="3110">
        <row r="2">
          <cell r="B2">
            <v>1</v>
          </cell>
        </row>
      </sheetData>
      <sheetData sheetId="3111" refreshError="1"/>
      <sheetData sheetId="3112" refreshError="1"/>
      <sheetData sheetId="3113" refreshError="1"/>
      <sheetData sheetId="3114">
        <row r="2">
          <cell r="B2">
            <v>1</v>
          </cell>
        </row>
      </sheetData>
      <sheetData sheetId="3115">
        <row r="1">
          <cell r="J1">
            <v>1.7453292519943295E-2</v>
          </cell>
        </row>
      </sheetData>
      <sheetData sheetId="3116" refreshError="1"/>
      <sheetData sheetId="3117" refreshError="1"/>
      <sheetData sheetId="3118" refreshError="1"/>
      <sheetData sheetId="3119" refreshError="1"/>
      <sheetData sheetId="3120" refreshError="1"/>
      <sheetData sheetId="3121">
        <row r="2">
          <cell r="B2">
            <v>1</v>
          </cell>
        </row>
      </sheetData>
      <sheetData sheetId="3122">
        <row r="1">
          <cell r="J1">
            <v>1.7453292519943295E-2</v>
          </cell>
        </row>
      </sheetData>
      <sheetData sheetId="3123" refreshError="1"/>
      <sheetData sheetId="3124" refreshError="1"/>
      <sheetData sheetId="3125" refreshError="1"/>
      <sheetData sheetId="3126">
        <row r="1">
          <cell r="J1">
            <v>1.7453292519943295E-2</v>
          </cell>
        </row>
      </sheetData>
      <sheetData sheetId="3127">
        <row r="2">
          <cell r="B2">
            <v>1</v>
          </cell>
        </row>
      </sheetData>
      <sheetData sheetId="3128" refreshError="1"/>
      <sheetData sheetId="3129">
        <row r="1">
          <cell r="J1">
            <v>1.7453292519943295E-2</v>
          </cell>
        </row>
      </sheetData>
      <sheetData sheetId="3130">
        <row r="1">
          <cell r="J1">
            <v>1.7453292519943295E-2</v>
          </cell>
        </row>
      </sheetData>
      <sheetData sheetId="3131">
        <row r="1">
          <cell r="J1">
            <v>1.7453292519943295E-2</v>
          </cell>
        </row>
      </sheetData>
      <sheetData sheetId="3132">
        <row r="1">
          <cell r="J1">
            <v>1.7453292519943295E-2</v>
          </cell>
        </row>
      </sheetData>
      <sheetData sheetId="3133">
        <row r="1">
          <cell r="J1">
            <v>1.7453292519943295E-2</v>
          </cell>
        </row>
      </sheetData>
      <sheetData sheetId="3134">
        <row r="1">
          <cell r="J1">
            <v>1.7453292519943295E-2</v>
          </cell>
        </row>
      </sheetData>
      <sheetData sheetId="3135">
        <row r="1">
          <cell r="J1">
            <v>1.7453292519943295E-2</v>
          </cell>
        </row>
      </sheetData>
      <sheetData sheetId="3136">
        <row r="1">
          <cell r="J1">
            <v>1.7453292519943295E-2</v>
          </cell>
        </row>
      </sheetData>
      <sheetData sheetId="3137" refreshError="1"/>
      <sheetData sheetId="3138" refreshError="1"/>
      <sheetData sheetId="3139">
        <row r="1">
          <cell r="J1">
            <v>1.7453292519943295E-2</v>
          </cell>
        </row>
      </sheetData>
      <sheetData sheetId="3140" refreshError="1"/>
      <sheetData sheetId="3141" refreshError="1"/>
      <sheetData sheetId="3142">
        <row r="1">
          <cell r="J1">
            <v>1.7453292519943295E-2</v>
          </cell>
        </row>
      </sheetData>
      <sheetData sheetId="3143" refreshError="1"/>
      <sheetData sheetId="3144">
        <row r="1">
          <cell r="J1">
            <v>1.7453292519943295E-2</v>
          </cell>
        </row>
      </sheetData>
      <sheetData sheetId="3145">
        <row r="1">
          <cell r="J1">
            <v>1.7453292519943295E-2</v>
          </cell>
        </row>
      </sheetData>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ow r="1">
          <cell r="J1">
            <v>1.7453292519943295E-2</v>
          </cell>
        </row>
      </sheetData>
      <sheetData sheetId="3176">
        <row r="1">
          <cell r="J1">
            <v>1.7453292519943295E-2</v>
          </cell>
        </row>
      </sheetData>
      <sheetData sheetId="3177">
        <row r="1">
          <cell r="J1">
            <v>1.7453292519943295E-2</v>
          </cell>
        </row>
      </sheetData>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ow r="1">
          <cell r="J1">
            <v>1.7453292519943295E-2</v>
          </cell>
        </row>
      </sheetData>
      <sheetData sheetId="3212">
        <row r="1">
          <cell r="J1">
            <v>1.7453292519943295E-2</v>
          </cell>
        </row>
      </sheetData>
      <sheetData sheetId="3213">
        <row r="1">
          <cell r="J1">
            <v>1.7453292519943295E-2</v>
          </cell>
        </row>
      </sheetData>
      <sheetData sheetId="3214">
        <row r="1">
          <cell r="J1">
            <v>1.7453292519943295E-2</v>
          </cell>
        </row>
      </sheetData>
      <sheetData sheetId="3215">
        <row r="1">
          <cell r="J1">
            <v>1.7453292519943295E-2</v>
          </cell>
        </row>
      </sheetData>
      <sheetData sheetId="3216">
        <row r="1">
          <cell r="J1">
            <v>1.7453292519943295E-2</v>
          </cell>
        </row>
      </sheetData>
      <sheetData sheetId="3217">
        <row r="1">
          <cell r="J1">
            <v>1.7453292519943295E-2</v>
          </cell>
        </row>
      </sheetData>
      <sheetData sheetId="3218">
        <row r="1">
          <cell r="J1">
            <v>1.7453292519943295E-2</v>
          </cell>
        </row>
      </sheetData>
      <sheetData sheetId="3219">
        <row r="1">
          <cell r="J1">
            <v>1.7453292519943295E-2</v>
          </cell>
        </row>
      </sheetData>
      <sheetData sheetId="3220">
        <row r="1">
          <cell r="J1">
            <v>1.7453292519943295E-2</v>
          </cell>
        </row>
      </sheetData>
      <sheetData sheetId="3221">
        <row r="1">
          <cell r="J1">
            <v>1.7453292519943295E-2</v>
          </cell>
        </row>
      </sheetData>
      <sheetData sheetId="3222">
        <row r="1">
          <cell r="J1">
            <v>1.7453292519943295E-2</v>
          </cell>
        </row>
      </sheetData>
      <sheetData sheetId="3223">
        <row r="1">
          <cell r="J1">
            <v>1.7453292519943295E-2</v>
          </cell>
        </row>
      </sheetData>
      <sheetData sheetId="3224">
        <row r="1">
          <cell r="J1">
            <v>1.7453292519943295E-2</v>
          </cell>
        </row>
      </sheetData>
      <sheetData sheetId="3225">
        <row r="1">
          <cell r="J1">
            <v>1.7453292519943295E-2</v>
          </cell>
        </row>
      </sheetData>
      <sheetData sheetId="3226">
        <row r="1">
          <cell r="J1">
            <v>1.7453292519943295E-2</v>
          </cell>
        </row>
      </sheetData>
      <sheetData sheetId="3227">
        <row r="1">
          <cell r="J1">
            <v>1.7453292519943295E-2</v>
          </cell>
        </row>
      </sheetData>
      <sheetData sheetId="3228">
        <row r="1">
          <cell r="J1">
            <v>1.7453292519943295E-2</v>
          </cell>
        </row>
      </sheetData>
      <sheetData sheetId="3229">
        <row r="1">
          <cell r="J1">
            <v>1.7453292519943295E-2</v>
          </cell>
        </row>
      </sheetData>
      <sheetData sheetId="3230">
        <row r="1">
          <cell r="J1">
            <v>1.7453292519943295E-2</v>
          </cell>
        </row>
      </sheetData>
      <sheetData sheetId="3231">
        <row r="1">
          <cell r="J1">
            <v>1.7453292519943295E-2</v>
          </cell>
        </row>
      </sheetData>
      <sheetData sheetId="3232">
        <row r="1">
          <cell r="J1">
            <v>1.7453292519943295E-2</v>
          </cell>
        </row>
      </sheetData>
      <sheetData sheetId="3233">
        <row r="1">
          <cell r="J1">
            <v>1.7453292519943295E-2</v>
          </cell>
        </row>
      </sheetData>
      <sheetData sheetId="3234">
        <row r="1">
          <cell r="J1">
            <v>1.7453292519943295E-2</v>
          </cell>
        </row>
      </sheetData>
      <sheetData sheetId="3235">
        <row r="1">
          <cell r="J1">
            <v>1.7453292519943295E-2</v>
          </cell>
        </row>
      </sheetData>
      <sheetData sheetId="3236">
        <row r="1">
          <cell r="J1">
            <v>1.7453292519943295E-2</v>
          </cell>
        </row>
      </sheetData>
      <sheetData sheetId="3237">
        <row r="1">
          <cell r="J1">
            <v>1.7453292519943295E-2</v>
          </cell>
        </row>
      </sheetData>
      <sheetData sheetId="3238">
        <row r="1">
          <cell r="J1">
            <v>1.7453292519943295E-2</v>
          </cell>
        </row>
      </sheetData>
      <sheetData sheetId="3239">
        <row r="1">
          <cell r="J1">
            <v>1.7453292519943295E-2</v>
          </cell>
        </row>
      </sheetData>
      <sheetData sheetId="3240">
        <row r="1">
          <cell r="J1">
            <v>1.7453292519943295E-2</v>
          </cell>
        </row>
      </sheetData>
      <sheetData sheetId="3241">
        <row r="1">
          <cell r="J1">
            <v>1.7453292519943295E-2</v>
          </cell>
        </row>
      </sheetData>
      <sheetData sheetId="3242">
        <row r="1">
          <cell r="J1">
            <v>1.7453292519943295E-2</v>
          </cell>
        </row>
      </sheetData>
      <sheetData sheetId="3243">
        <row r="1">
          <cell r="J1">
            <v>1.7453292519943295E-2</v>
          </cell>
        </row>
      </sheetData>
      <sheetData sheetId="3244">
        <row r="1">
          <cell r="J1">
            <v>1.7453292519943295E-2</v>
          </cell>
        </row>
      </sheetData>
      <sheetData sheetId="3245">
        <row r="1">
          <cell r="J1">
            <v>1.7453292519943295E-2</v>
          </cell>
        </row>
      </sheetData>
      <sheetData sheetId="3246">
        <row r="1">
          <cell r="J1">
            <v>1.7453292519943295E-2</v>
          </cell>
        </row>
      </sheetData>
      <sheetData sheetId="3247">
        <row r="1">
          <cell r="J1">
            <v>1.7453292519943295E-2</v>
          </cell>
        </row>
      </sheetData>
      <sheetData sheetId="3248">
        <row r="1">
          <cell r="J1">
            <v>1.7453292519943295E-2</v>
          </cell>
        </row>
      </sheetData>
      <sheetData sheetId="3249">
        <row r="1">
          <cell r="J1">
            <v>1.7453292519943295E-2</v>
          </cell>
        </row>
      </sheetData>
      <sheetData sheetId="3250">
        <row r="1">
          <cell r="J1">
            <v>1.7453292519943295E-2</v>
          </cell>
        </row>
      </sheetData>
      <sheetData sheetId="3251">
        <row r="1">
          <cell r="J1">
            <v>1.7453292519943295E-2</v>
          </cell>
        </row>
      </sheetData>
      <sheetData sheetId="3252">
        <row r="1">
          <cell r="J1">
            <v>1.7453292519943295E-2</v>
          </cell>
        </row>
      </sheetData>
      <sheetData sheetId="3253">
        <row r="1">
          <cell r="J1">
            <v>1.7453292519943295E-2</v>
          </cell>
        </row>
      </sheetData>
      <sheetData sheetId="3254">
        <row r="1">
          <cell r="J1">
            <v>1.7453292519943295E-2</v>
          </cell>
        </row>
      </sheetData>
      <sheetData sheetId="3255">
        <row r="1">
          <cell r="J1">
            <v>1.7453292519943295E-2</v>
          </cell>
        </row>
      </sheetData>
      <sheetData sheetId="3256">
        <row r="1">
          <cell r="J1">
            <v>1.7453292519943295E-2</v>
          </cell>
        </row>
      </sheetData>
      <sheetData sheetId="3257">
        <row r="1">
          <cell r="J1">
            <v>1.7453292519943295E-2</v>
          </cell>
        </row>
      </sheetData>
      <sheetData sheetId="3258">
        <row r="1">
          <cell r="J1">
            <v>1.7453292519943295E-2</v>
          </cell>
        </row>
      </sheetData>
      <sheetData sheetId="3259">
        <row r="1">
          <cell r="J1">
            <v>1.7453292519943295E-2</v>
          </cell>
        </row>
      </sheetData>
      <sheetData sheetId="3260">
        <row r="1">
          <cell r="J1">
            <v>1.7453292519943295E-2</v>
          </cell>
        </row>
      </sheetData>
      <sheetData sheetId="3261">
        <row r="1">
          <cell r="J1">
            <v>1.7453292519943295E-2</v>
          </cell>
        </row>
      </sheetData>
      <sheetData sheetId="3262" refreshError="1"/>
      <sheetData sheetId="3263">
        <row r="1">
          <cell r="J1">
            <v>1.7453292519943295E-2</v>
          </cell>
        </row>
      </sheetData>
      <sheetData sheetId="3264" refreshError="1"/>
      <sheetData sheetId="3265">
        <row r="1">
          <cell r="J1">
            <v>1.7453292519943295E-2</v>
          </cell>
        </row>
      </sheetData>
      <sheetData sheetId="3266">
        <row r="1">
          <cell r="J1">
            <v>1.7453292519943295E-2</v>
          </cell>
        </row>
      </sheetData>
      <sheetData sheetId="3267">
        <row r="1">
          <cell r="J1">
            <v>1.7453292519943295E-2</v>
          </cell>
        </row>
      </sheetData>
      <sheetData sheetId="3268" refreshError="1"/>
      <sheetData sheetId="3269" refreshError="1"/>
      <sheetData sheetId="3270">
        <row r="1">
          <cell r="J1">
            <v>1.7453292519943295E-2</v>
          </cell>
        </row>
      </sheetData>
      <sheetData sheetId="3271">
        <row r="1">
          <cell r="J1">
            <v>1.7453292519943295E-2</v>
          </cell>
        </row>
      </sheetData>
      <sheetData sheetId="3272">
        <row r="1">
          <cell r="J1">
            <v>1.7453292519943295E-2</v>
          </cell>
        </row>
      </sheetData>
      <sheetData sheetId="3273">
        <row r="1">
          <cell r="J1">
            <v>1.7453292519943295E-2</v>
          </cell>
        </row>
      </sheetData>
      <sheetData sheetId="3274" refreshError="1"/>
      <sheetData sheetId="3275">
        <row r="1">
          <cell r="J1">
            <v>1.7453292519943295E-2</v>
          </cell>
        </row>
      </sheetData>
      <sheetData sheetId="3276">
        <row r="1">
          <cell r="J1">
            <v>1.7453292519943295E-2</v>
          </cell>
        </row>
      </sheetData>
      <sheetData sheetId="3277" refreshError="1"/>
      <sheetData sheetId="3278" refreshError="1"/>
      <sheetData sheetId="3279" refreshError="1"/>
      <sheetData sheetId="3280" refreshError="1"/>
      <sheetData sheetId="3281">
        <row r="1">
          <cell r="J1">
            <v>1.7453292519943295E-2</v>
          </cell>
        </row>
      </sheetData>
      <sheetData sheetId="3282">
        <row r="1">
          <cell r="J1">
            <v>1.7453292519943295E-2</v>
          </cell>
        </row>
      </sheetData>
      <sheetData sheetId="3283" refreshError="1"/>
      <sheetData sheetId="3284" refreshError="1"/>
      <sheetData sheetId="3285">
        <row r="1">
          <cell r="J1">
            <v>1.7453292519943295E-2</v>
          </cell>
        </row>
      </sheetData>
      <sheetData sheetId="3286" refreshError="1"/>
      <sheetData sheetId="3287" refreshError="1"/>
      <sheetData sheetId="3288">
        <row r="1">
          <cell r="J1">
            <v>1.7453292519943295E-2</v>
          </cell>
        </row>
      </sheetData>
      <sheetData sheetId="3289">
        <row r="1">
          <cell r="J1">
            <v>1.7453292519943295E-2</v>
          </cell>
        </row>
      </sheetData>
      <sheetData sheetId="3290" refreshError="1"/>
      <sheetData sheetId="3291" refreshError="1"/>
      <sheetData sheetId="3292">
        <row r="1">
          <cell r="J1">
            <v>1.7453292519943295E-2</v>
          </cell>
        </row>
      </sheetData>
      <sheetData sheetId="3293" refreshError="1"/>
      <sheetData sheetId="3294">
        <row r="1">
          <cell r="J1">
            <v>1.7453292519943295E-2</v>
          </cell>
        </row>
      </sheetData>
      <sheetData sheetId="3295" refreshError="1"/>
      <sheetData sheetId="3296">
        <row r="1">
          <cell r="J1">
            <v>1.7453292519943295E-2</v>
          </cell>
        </row>
      </sheetData>
      <sheetData sheetId="3297" refreshError="1"/>
      <sheetData sheetId="3298">
        <row r="1">
          <cell r="J1">
            <v>1.7453292519943295E-2</v>
          </cell>
        </row>
      </sheetData>
      <sheetData sheetId="3299" refreshError="1"/>
      <sheetData sheetId="3300" refreshError="1"/>
      <sheetData sheetId="3301" refreshError="1"/>
      <sheetData sheetId="3302">
        <row r="1">
          <cell r="J1">
            <v>1.7453292519943295E-2</v>
          </cell>
        </row>
      </sheetData>
      <sheetData sheetId="3303">
        <row r="1">
          <cell r="J1">
            <v>1.7453292519943295E-2</v>
          </cell>
        </row>
      </sheetData>
      <sheetData sheetId="3304" refreshError="1"/>
      <sheetData sheetId="3305" refreshError="1"/>
      <sheetData sheetId="3306" refreshError="1"/>
      <sheetData sheetId="3307" refreshError="1"/>
      <sheetData sheetId="3308" refreshError="1"/>
      <sheetData sheetId="3309" refreshError="1"/>
      <sheetData sheetId="3310" refreshError="1"/>
      <sheetData sheetId="3311">
        <row r="1">
          <cell r="J1">
            <v>1.7453292519943295E-2</v>
          </cell>
        </row>
      </sheetData>
      <sheetData sheetId="3312" refreshError="1"/>
      <sheetData sheetId="3313" refreshError="1"/>
      <sheetData sheetId="3314" refreshError="1"/>
      <sheetData sheetId="3315">
        <row r="1">
          <cell r="J1">
            <v>1.7453292519943295E-2</v>
          </cell>
        </row>
      </sheetData>
      <sheetData sheetId="3316">
        <row r="1">
          <cell r="J1">
            <v>1.7453292519943295E-2</v>
          </cell>
        </row>
      </sheetData>
      <sheetData sheetId="3317">
        <row r="1">
          <cell r="J1">
            <v>1.7453292519943295E-2</v>
          </cell>
        </row>
      </sheetData>
      <sheetData sheetId="3318">
        <row r="1">
          <cell r="J1">
            <v>1.7453292519943295E-2</v>
          </cell>
        </row>
      </sheetData>
      <sheetData sheetId="3319">
        <row r="1">
          <cell r="J1">
            <v>1.7453292519943295E-2</v>
          </cell>
        </row>
      </sheetData>
      <sheetData sheetId="3320" refreshError="1"/>
      <sheetData sheetId="3321">
        <row r="1">
          <cell r="J1">
            <v>1.7453292519943295E-2</v>
          </cell>
        </row>
      </sheetData>
      <sheetData sheetId="3322" refreshError="1"/>
      <sheetData sheetId="3323" refreshError="1"/>
      <sheetData sheetId="3324" refreshError="1"/>
      <sheetData sheetId="3325" refreshError="1"/>
      <sheetData sheetId="3326">
        <row r="1">
          <cell r="J1">
            <v>1.7453292519943295E-2</v>
          </cell>
        </row>
      </sheetData>
      <sheetData sheetId="3327" refreshError="1"/>
      <sheetData sheetId="3328" refreshError="1"/>
      <sheetData sheetId="3329" refreshError="1"/>
      <sheetData sheetId="3330" refreshError="1"/>
      <sheetData sheetId="3331">
        <row r="1">
          <cell r="J1">
            <v>1.7453292519943295E-2</v>
          </cell>
        </row>
      </sheetData>
      <sheetData sheetId="3332">
        <row r="1">
          <cell r="J1">
            <v>1.7453292519943295E-2</v>
          </cell>
        </row>
      </sheetData>
      <sheetData sheetId="3333" refreshError="1"/>
      <sheetData sheetId="3334" refreshError="1"/>
      <sheetData sheetId="3335">
        <row r="1">
          <cell r="J1">
            <v>1.7453292519943295E-2</v>
          </cell>
        </row>
      </sheetData>
      <sheetData sheetId="3336">
        <row r="1">
          <cell r="J1">
            <v>1.7453292519943295E-2</v>
          </cell>
        </row>
      </sheetData>
      <sheetData sheetId="3337" refreshError="1"/>
      <sheetData sheetId="3338" refreshError="1"/>
      <sheetData sheetId="3339" refreshError="1"/>
      <sheetData sheetId="3340">
        <row r="1">
          <cell r="J1">
            <v>1.7453292519943295E-2</v>
          </cell>
        </row>
      </sheetData>
      <sheetData sheetId="3341" refreshError="1"/>
      <sheetData sheetId="3342" refreshError="1"/>
      <sheetData sheetId="3343" refreshError="1"/>
      <sheetData sheetId="3344" refreshError="1"/>
      <sheetData sheetId="3345">
        <row r="1">
          <cell r="J1">
            <v>1.7453292519943295E-2</v>
          </cell>
        </row>
      </sheetData>
      <sheetData sheetId="3346">
        <row r="1">
          <cell r="J1">
            <v>1.7453292519943295E-2</v>
          </cell>
        </row>
      </sheetData>
      <sheetData sheetId="3347" refreshError="1"/>
      <sheetData sheetId="3348" refreshError="1"/>
      <sheetData sheetId="3349" refreshError="1"/>
      <sheetData sheetId="3350" refreshError="1"/>
      <sheetData sheetId="3351" refreshError="1"/>
      <sheetData sheetId="3352" refreshError="1"/>
      <sheetData sheetId="3353">
        <row r="1">
          <cell r="J1">
            <v>1.7453292519943295E-2</v>
          </cell>
        </row>
      </sheetData>
      <sheetData sheetId="3354">
        <row r="1">
          <cell r="J1">
            <v>1.7453292519943295E-2</v>
          </cell>
        </row>
      </sheetData>
      <sheetData sheetId="3355" refreshError="1"/>
      <sheetData sheetId="3356" refreshError="1"/>
      <sheetData sheetId="3357" refreshError="1"/>
      <sheetData sheetId="3358" refreshError="1"/>
      <sheetData sheetId="3359">
        <row r="1">
          <cell r="J1">
            <v>1.7453292519943295E-2</v>
          </cell>
        </row>
      </sheetData>
      <sheetData sheetId="3360">
        <row r="1">
          <cell r="J1">
            <v>1.7453292519943295E-2</v>
          </cell>
        </row>
      </sheetData>
      <sheetData sheetId="3361" refreshError="1"/>
      <sheetData sheetId="3362" refreshError="1"/>
      <sheetData sheetId="3363" refreshError="1"/>
      <sheetData sheetId="3364" refreshError="1"/>
      <sheetData sheetId="3365" refreshError="1"/>
      <sheetData sheetId="3366" refreshError="1"/>
      <sheetData sheetId="3367" refreshError="1"/>
      <sheetData sheetId="3368">
        <row r="1">
          <cell r="J1">
            <v>1.7453292519943295E-2</v>
          </cell>
        </row>
      </sheetData>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ow r="1">
          <cell r="J1">
            <v>1.7453292519943295E-2</v>
          </cell>
        </row>
      </sheetData>
      <sheetData sheetId="3378">
        <row r="1">
          <cell r="J1">
            <v>1.7453292519943295E-2</v>
          </cell>
        </row>
      </sheetData>
      <sheetData sheetId="3379" refreshError="1"/>
      <sheetData sheetId="3380" refreshError="1"/>
      <sheetData sheetId="3381" refreshError="1"/>
      <sheetData sheetId="3382" refreshError="1"/>
      <sheetData sheetId="3383" refreshError="1"/>
      <sheetData sheetId="3384">
        <row r="1">
          <cell r="J1">
            <v>1.7453292519943295E-2</v>
          </cell>
        </row>
      </sheetData>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ow r="1">
          <cell r="J1">
            <v>1.7453292519943295E-2</v>
          </cell>
        </row>
      </sheetData>
      <sheetData sheetId="3396" refreshError="1"/>
      <sheetData sheetId="3397">
        <row r="1">
          <cell r="J1">
            <v>1.7453292519943295E-2</v>
          </cell>
        </row>
      </sheetData>
      <sheetData sheetId="3398" refreshError="1"/>
      <sheetData sheetId="3399">
        <row r="1">
          <cell r="J1">
            <v>1.7453292519943295E-2</v>
          </cell>
        </row>
      </sheetData>
      <sheetData sheetId="3400" refreshError="1"/>
      <sheetData sheetId="3401" refreshError="1"/>
      <sheetData sheetId="3402" refreshError="1"/>
      <sheetData sheetId="3403">
        <row r="1">
          <cell r="J1">
            <v>1.7453292519943295E-2</v>
          </cell>
        </row>
      </sheetData>
      <sheetData sheetId="3404">
        <row r="1">
          <cell r="J1">
            <v>1.7453292519943295E-2</v>
          </cell>
        </row>
      </sheetData>
      <sheetData sheetId="3405" refreshError="1"/>
      <sheetData sheetId="3406" refreshError="1"/>
      <sheetData sheetId="3407" refreshError="1"/>
      <sheetData sheetId="3408" refreshError="1"/>
      <sheetData sheetId="3409" refreshError="1"/>
      <sheetData sheetId="3410">
        <row r="1">
          <cell r="J1">
            <v>1.7453292519943295E-2</v>
          </cell>
        </row>
      </sheetData>
      <sheetData sheetId="3411" refreshError="1"/>
      <sheetData sheetId="3412">
        <row r="1">
          <cell r="J1">
            <v>1.7453292519943295E-2</v>
          </cell>
        </row>
      </sheetData>
      <sheetData sheetId="3413" refreshError="1"/>
      <sheetData sheetId="3414">
        <row r="1">
          <cell r="J1">
            <v>1.7453292519943295E-2</v>
          </cell>
        </row>
      </sheetData>
      <sheetData sheetId="3415" refreshError="1"/>
      <sheetData sheetId="3416">
        <row r="1">
          <cell r="J1">
            <v>1.7453292519943295E-2</v>
          </cell>
        </row>
      </sheetData>
      <sheetData sheetId="3417" refreshError="1"/>
      <sheetData sheetId="3418" refreshError="1"/>
      <sheetData sheetId="3419" refreshError="1"/>
      <sheetData sheetId="3420">
        <row r="1">
          <cell r="J1">
            <v>1.7453292519943295E-2</v>
          </cell>
        </row>
      </sheetData>
      <sheetData sheetId="3421" refreshError="1"/>
      <sheetData sheetId="3422" refreshError="1"/>
      <sheetData sheetId="3423">
        <row r="1">
          <cell r="J1">
            <v>1.7453292519943295E-2</v>
          </cell>
        </row>
      </sheetData>
      <sheetData sheetId="3424" refreshError="1"/>
      <sheetData sheetId="3425">
        <row r="1">
          <cell r="J1">
            <v>1.7453292519943295E-2</v>
          </cell>
        </row>
      </sheetData>
      <sheetData sheetId="3426" refreshError="1"/>
      <sheetData sheetId="3427" refreshError="1"/>
      <sheetData sheetId="3428" refreshError="1"/>
      <sheetData sheetId="3429" refreshError="1"/>
      <sheetData sheetId="3430">
        <row r="1">
          <cell r="J1">
            <v>1.7453292519943295E-2</v>
          </cell>
        </row>
      </sheetData>
      <sheetData sheetId="3431" refreshError="1"/>
      <sheetData sheetId="3432" refreshError="1"/>
      <sheetData sheetId="3433" refreshError="1"/>
      <sheetData sheetId="3434"/>
      <sheetData sheetId="3435" refreshError="1"/>
      <sheetData sheetId="3436" refreshError="1"/>
      <sheetData sheetId="3437" refreshError="1"/>
      <sheetData sheetId="3438" refreshError="1"/>
      <sheetData sheetId="3439" refreshError="1"/>
      <sheetData sheetId="3440">
        <row r="1">
          <cell r="J1">
            <v>1.7453292519943295E-2</v>
          </cell>
        </row>
      </sheetData>
      <sheetData sheetId="3441"/>
      <sheetData sheetId="3442" refreshError="1"/>
      <sheetData sheetId="3443" refreshError="1"/>
      <sheetData sheetId="3444" refreshError="1"/>
      <sheetData sheetId="3445" refreshError="1"/>
      <sheetData sheetId="3446">
        <row r="1">
          <cell r="J1">
            <v>1.7453292519943295E-2</v>
          </cell>
        </row>
      </sheetData>
      <sheetData sheetId="3447" refreshError="1"/>
      <sheetData sheetId="3448" refreshError="1"/>
      <sheetData sheetId="3449" refreshError="1"/>
      <sheetData sheetId="3450" refreshError="1"/>
      <sheetData sheetId="3451" refreshError="1"/>
      <sheetData sheetId="3452" refreshError="1"/>
      <sheetData sheetId="3453" refreshError="1"/>
      <sheetData sheetId="3454">
        <row r="1">
          <cell r="J1">
            <v>1.7453292519943295E-2</v>
          </cell>
        </row>
      </sheetData>
      <sheetData sheetId="3455" refreshError="1"/>
      <sheetData sheetId="3456" refreshError="1"/>
      <sheetData sheetId="3457" refreshError="1"/>
      <sheetData sheetId="3458" refreshError="1"/>
      <sheetData sheetId="3459" refreshError="1"/>
      <sheetData sheetId="3460" refreshError="1"/>
      <sheetData sheetId="3461" refreshError="1"/>
      <sheetData sheetId="3462">
        <row r="1">
          <cell r="J1">
            <v>1.7453292519943295E-2</v>
          </cell>
        </row>
      </sheetData>
      <sheetData sheetId="3463" refreshError="1"/>
      <sheetData sheetId="3464" refreshError="1"/>
      <sheetData sheetId="3465" refreshError="1"/>
      <sheetData sheetId="3466" refreshError="1"/>
      <sheetData sheetId="3467">
        <row r="1">
          <cell r="J1">
            <v>1.7453292519943295E-2</v>
          </cell>
        </row>
      </sheetData>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ow r="1">
          <cell r="J1">
            <v>1.7453292519943295E-2</v>
          </cell>
        </row>
      </sheetData>
      <sheetData sheetId="3477" refreshError="1"/>
      <sheetData sheetId="3478" refreshError="1"/>
      <sheetData sheetId="3479">
        <row r="1">
          <cell r="J1">
            <v>1.7453292519943295E-2</v>
          </cell>
        </row>
      </sheetData>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ow r="1">
          <cell r="J1">
            <v>1.7453292519943295E-2</v>
          </cell>
        </row>
      </sheetData>
      <sheetData sheetId="3489" refreshError="1"/>
      <sheetData sheetId="3490" refreshError="1"/>
      <sheetData sheetId="3491">
        <row r="1">
          <cell r="J1">
            <v>1.7453292519943295E-2</v>
          </cell>
        </row>
      </sheetData>
      <sheetData sheetId="3492">
        <row r="1">
          <cell r="J1">
            <v>1.7453292519943295E-2</v>
          </cell>
        </row>
      </sheetData>
      <sheetData sheetId="3493" refreshError="1"/>
      <sheetData sheetId="3494" refreshError="1"/>
      <sheetData sheetId="3495" refreshError="1"/>
      <sheetData sheetId="3496">
        <row r="1">
          <cell r="J1">
            <v>1.7453292519943295E-2</v>
          </cell>
        </row>
      </sheetData>
      <sheetData sheetId="3497">
        <row r="1">
          <cell r="J1">
            <v>1.7453292519943295E-2</v>
          </cell>
        </row>
      </sheetData>
      <sheetData sheetId="3498" refreshError="1"/>
      <sheetData sheetId="3499">
        <row r="1">
          <cell r="J1">
            <v>1.7453292519943295E-2</v>
          </cell>
        </row>
      </sheetData>
      <sheetData sheetId="3500" refreshError="1"/>
      <sheetData sheetId="3501" refreshError="1"/>
      <sheetData sheetId="3502">
        <row r="1">
          <cell r="J1">
            <v>1.7453292519943295E-2</v>
          </cell>
        </row>
      </sheetData>
      <sheetData sheetId="3503" refreshError="1"/>
      <sheetData sheetId="3504" refreshError="1"/>
      <sheetData sheetId="3505" refreshError="1"/>
      <sheetData sheetId="3506" refreshError="1"/>
      <sheetData sheetId="3507" refreshError="1"/>
      <sheetData sheetId="3508" refreshError="1"/>
      <sheetData sheetId="3509">
        <row r="1">
          <cell r="J1">
            <v>1.7453292519943295E-2</v>
          </cell>
        </row>
      </sheetData>
      <sheetData sheetId="3510">
        <row r="1">
          <cell r="J1">
            <v>1.7453292519943295E-2</v>
          </cell>
        </row>
      </sheetData>
      <sheetData sheetId="3511" refreshError="1"/>
      <sheetData sheetId="3512" refreshError="1"/>
      <sheetData sheetId="3513">
        <row r="1">
          <cell r="J1">
            <v>1.7453292519943295E-2</v>
          </cell>
        </row>
      </sheetData>
      <sheetData sheetId="3514" refreshError="1"/>
      <sheetData sheetId="3515" refreshError="1"/>
      <sheetData sheetId="3516">
        <row r="1">
          <cell r="J1">
            <v>1.7453292519943295E-2</v>
          </cell>
        </row>
      </sheetData>
      <sheetData sheetId="3517">
        <row r="1">
          <cell r="J1">
            <v>1.7453292519943295E-2</v>
          </cell>
        </row>
      </sheetData>
      <sheetData sheetId="3518" refreshError="1"/>
      <sheetData sheetId="3519" refreshError="1"/>
      <sheetData sheetId="3520" refreshError="1"/>
      <sheetData sheetId="3521">
        <row r="1">
          <cell r="J1">
            <v>1.7453292519943295E-2</v>
          </cell>
        </row>
      </sheetData>
      <sheetData sheetId="3522" refreshError="1"/>
      <sheetData sheetId="3523" refreshError="1"/>
      <sheetData sheetId="3524">
        <row r="1">
          <cell r="J1">
            <v>1.7453292519943295E-2</v>
          </cell>
        </row>
      </sheetData>
      <sheetData sheetId="3525" refreshError="1"/>
      <sheetData sheetId="3526" refreshError="1"/>
      <sheetData sheetId="3527" refreshError="1"/>
      <sheetData sheetId="3528" refreshError="1"/>
      <sheetData sheetId="3529" refreshError="1"/>
      <sheetData sheetId="3530" refreshError="1"/>
      <sheetData sheetId="3531">
        <row r="1">
          <cell r="J1">
            <v>1.7453292519943295E-2</v>
          </cell>
        </row>
      </sheetData>
      <sheetData sheetId="3532" refreshError="1"/>
      <sheetData sheetId="3533" refreshError="1"/>
      <sheetData sheetId="3534" refreshError="1"/>
      <sheetData sheetId="3535">
        <row r="1">
          <cell r="J1">
            <v>1.7453292519943295E-2</v>
          </cell>
        </row>
      </sheetData>
      <sheetData sheetId="3536">
        <row r="1">
          <cell r="J1">
            <v>1.7453292519943295E-2</v>
          </cell>
        </row>
      </sheetData>
      <sheetData sheetId="3537" refreshError="1"/>
      <sheetData sheetId="3538" refreshError="1"/>
      <sheetData sheetId="3539" refreshError="1"/>
      <sheetData sheetId="3540">
        <row r="1">
          <cell r="J1">
            <v>1.7453292519943295E-2</v>
          </cell>
        </row>
      </sheetData>
      <sheetData sheetId="3541" refreshError="1"/>
      <sheetData sheetId="3542" refreshError="1"/>
      <sheetData sheetId="3543" refreshError="1"/>
      <sheetData sheetId="3544" refreshError="1"/>
      <sheetData sheetId="3545" refreshError="1"/>
      <sheetData sheetId="3546">
        <row r="1">
          <cell r="J1">
            <v>1.7453292519943295E-2</v>
          </cell>
        </row>
      </sheetData>
      <sheetData sheetId="3547" refreshError="1"/>
      <sheetData sheetId="3548" refreshError="1"/>
      <sheetData sheetId="3549" refreshError="1"/>
      <sheetData sheetId="3550">
        <row r="1">
          <cell r="J1">
            <v>1.7453292519943295E-2</v>
          </cell>
        </row>
      </sheetData>
      <sheetData sheetId="3551" refreshError="1"/>
      <sheetData sheetId="3552">
        <row r="1">
          <cell r="J1">
            <v>1.7453292519943295E-2</v>
          </cell>
        </row>
      </sheetData>
      <sheetData sheetId="3553" refreshError="1"/>
      <sheetData sheetId="3554" refreshError="1"/>
      <sheetData sheetId="3555" refreshError="1"/>
      <sheetData sheetId="3556" refreshError="1"/>
      <sheetData sheetId="3557">
        <row r="1">
          <cell r="J1">
            <v>1.7453292519943295E-2</v>
          </cell>
        </row>
      </sheetData>
      <sheetData sheetId="3558">
        <row r="1">
          <cell r="J1">
            <v>1.7453292519943295E-2</v>
          </cell>
        </row>
      </sheetData>
      <sheetData sheetId="3559" refreshError="1"/>
      <sheetData sheetId="3560" refreshError="1"/>
      <sheetData sheetId="3561" refreshError="1"/>
      <sheetData sheetId="3562" refreshError="1"/>
      <sheetData sheetId="3563" refreshError="1"/>
      <sheetData sheetId="3564">
        <row r="1">
          <cell r="J1">
            <v>1.7453292519943295E-2</v>
          </cell>
        </row>
      </sheetData>
      <sheetData sheetId="3565">
        <row r="1">
          <cell r="J1">
            <v>1.7453292519943295E-2</v>
          </cell>
        </row>
      </sheetData>
      <sheetData sheetId="3566" refreshError="1"/>
      <sheetData sheetId="3567" refreshError="1"/>
      <sheetData sheetId="3568" refreshError="1"/>
      <sheetData sheetId="3569" refreshError="1"/>
      <sheetData sheetId="3570" refreshError="1"/>
      <sheetData sheetId="3571">
        <row r="1">
          <cell r="J1">
            <v>1.7453292519943295E-2</v>
          </cell>
        </row>
      </sheetData>
      <sheetData sheetId="3572" refreshError="1"/>
      <sheetData sheetId="3573" refreshError="1"/>
      <sheetData sheetId="3574">
        <row r="1">
          <cell r="J1">
            <v>1.7453292519943295E-2</v>
          </cell>
        </row>
      </sheetData>
      <sheetData sheetId="3575" refreshError="1"/>
      <sheetData sheetId="3576" refreshError="1"/>
      <sheetData sheetId="3577" refreshError="1"/>
      <sheetData sheetId="3578" refreshError="1"/>
      <sheetData sheetId="3579" refreshError="1"/>
      <sheetData sheetId="3580">
        <row r="1">
          <cell r="J1">
            <v>1.7453292519943295E-2</v>
          </cell>
        </row>
      </sheetData>
      <sheetData sheetId="3581" refreshError="1"/>
      <sheetData sheetId="3582" refreshError="1"/>
      <sheetData sheetId="3583" refreshError="1"/>
      <sheetData sheetId="3584" refreshError="1"/>
      <sheetData sheetId="3585" refreshError="1"/>
      <sheetData sheetId="3586" refreshError="1"/>
      <sheetData sheetId="3587" refreshError="1"/>
      <sheetData sheetId="3588">
        <row r="1">
          <cell r="J1">
            <v>1.7453292519943295E-2</v>
          </cell>
        </row>
      </sheetData>
      <sheetData sheetId="3589" refreshError="1"/>
      <sheetData sheetId="3590" refreshError="1"/>
      <sheetData sheetId="3591" refreshError="1"/>
      <sheetData sheetId="3592">
        <row r="1">
          <cell r="J1">
            <v>1.7453292519943295E-2</v>
          </cell>
        </row>
      </sheetData>
      <sheetData sheetId="3593" refreshError="1"/>
      <sheetData sheetId="3594" refreshError="1"/>
      <sheetData sheetId="3595">
        <row r="1">
          <cell r="J1">
            <v>1.7453292519943295E-2</v>
          </cell>
        </row>
      </sheetData>
      <sheetData sheetId="3596" refreshError="1"/>
      <sheetData sheetId="3597">
        <row r="1">
          <cell r="J1">
            <v>1.7453292519943295E-2</v>
          </cell>
        </row>
      </sheetData>
      <sheetData sheetId="3598" refreshError="1"/>
      <sheetData sheetId="3599" refreshError="1"/>
      <sheetData sheetId="3600" refreshError="1"/>
      <sheetData sheetId="3601" refreshError="1"/>
      <sheetData sheetId="3602">
        <row r="1">
          <cell r="J1">
            <v>1.7453292519943295E-2</v>
          </cell>
        </row>
      </sheetData>
      <sheetData sheetId="3603">
        <row r="1">
          <cell r="J1">
            <v>1.7453292519943295E-2</v>
          </cell>
        </row>
      </sheetData>
      <sheetData sheetId="3604" refreshError="1"/>
      <sheetData sheetId="3605" refreshError="1"/>
      <sheetData sheetId="3606" refreshError="1"/>
      <sheetData sheetId="3607" refreshError="1"/>
      <sheetData sheetId="3608">
        <row r="1">
          <cell r="J1">
            <v>1.7453292519943295E-2</v>
          </cell>
        </row>
      </sheetData>
      <sheetData sheetId="3609" refreshError="1"/>
      <sheetData sheetId="3610" refreshError="1"/>
      <sheetData sheetId="3611" refreshError="1"/>
      <sheetData sheetId="3612" refreshError="1"/>
      <sheetData sheetId="3613" refreshError="1"/>
      <sheetData sheetId="3614" refreshError="1"/>
      <sheetData sheetId="3615" refreshError="1"/>
      <sheetData sheetId="3616">
        <row r="1">
          <cell r="J1">
            <v>1.7453292519943295E-2</v>
          </cell>
        </row>
      </sheetData>
      <sheetData sheetId="3617" refreshError="1"/>
      <sheetData sheetId="3618" refreshError="1"/>
      <sheetData sheetId="3619">
        <row r="1">
          <cell r="J1">
            <v>1.7453292519943295E-2</v>
          </cell>
        </row>
      </sheetData>
      <sheetData sheetId="3620">
        <row r="1">
          <cell r="J1">
            <v>1.7453292519943295E-2</v>
          </cell>
        </row>
      </sheetData>
      <sheetData sheetId="3621">
        <row r="1">
          <cell r="J1">
            <v>1.7453292519943295E-2</v>
          </cell>
        </row>
      </sheetData>
      <sheetData sheetId="3622" refreshError="1"/>
      <sheetData sheetId="3623" refreshError="1"/>
      <sheetData sheetId="3624" refreshError="1"/>
      <sheetData sheetId="3625">
        <row r="1">
          <cell r="J1">
            <v>1.7453292519943295E-2</v>
          </cell>
        </row>
      </sheetData>
      <sheetData sheetId="3626">
        <row r="1">
          <cell r="J1">
            <v>1.7453292519943295E-2</v>
          </cell>
        </row>
      </sheetData>
      <sheetData sheetId="3627">
        <row r="1">
          <cell r="J1">
            <v>1.7453292519943295E-2</v>
          </cell>
        </row>
      </sheetData>
      <sheetData sheetId="3628">
        <row r="1">
          <cell r="J1">
            <v>1.7453292519943295E-2</v>
          </cell>
        </row>
      </sheetData>
      <sheetData sheetId="3629" refreshError="1"/>
      <sheetData sheetId="3630" refreshError="1"/>
      <sheetData sheetId="3631" refreshError="1"/>
      <sheetData sheetId="3632" refreshError="1"/>
      <sheetData sheetId="3633" refreshError="1"/>
      <sheetData sheetId="3634">
        <row r="1">
          <cell r="J1">
            <v>1.7453292519943295E-2</v>
          </cell>
        </row>
      </sheetData>
      <sheetData sheetId="3635">
        <row r="1">
          <cell r="J1">
            <v>1.7453292519943295E-2</v>
          </cell>
        </row>
      </sheetData>
      <sheetData sheetId="3636">
        <row r="1">
          <cell r="J1">
            <v>1.7453292519943295E-2</v>
          </cell>
        </row>
      </sheetData>
      <sheetData sheetId="3637">
        <row r="1">
          <cell r="J1">
            <v>1.7453292519943295E-2</v>
          </cell>
        </row>
      </sheetData>
      <sheetData sheetId="3638">
        <row r="1">
          <cell r="J1">
            <v>1.7453292519943295E-2</v>
          </cell>
        </row>
      </sheetData>
      <sheetData sheetId="3639">
        <row r="1">
          <cell r="J1">
            <v>1.7453292519943295E-2</v>
          </cell>
        </row>
      </sheetData>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ow r="1">
          <cell r="J1">
            <v>1.7453292519943295E-2</v>
          </cell>
        </row>
      </sheetData>
      <sheetData sheetId="3694">
        <row r="1">
          <cell r="J1">
            <v>1.7453292519943295E-2</v>
          </cell>
        </row>
      </sheetData>
      <sheetData sheetId="3695">
        <row r="1">
          <cell r="J1">
            <v>1.7453292519943295E-2</v>
          </cell>
        </row>
      </sheetData>
      <sheetData sheetId="3696" refreshError="1"/>
      <sheetData sheetId="3697" refreshError="1"/>
      <sheetData sheetId="3698" refreshError="1"/>
      <sheetData sheetId="3699" refreshError="1"/>
      <sheetData sheetId="3700">
        <row r="1">
          <cell r="J1">
            <v>1.7453292519943295E-2</v>
          </cell>
        </row>
      </sheetData>
      <sheetData sheetId="3701">
        <row r="1">
          <cell r="J1">
            <v>1.7453292519943295E-2</v>
          </cell>
        </row>
      </sheetData>
      <sheetData sheetId="3702" refreshError="1"/>
      <sheetData sheetId="3703" refreshError="1"/>
      <sheetData sheetId="3704">
        <row r="1">
          <cell r="J1">
            <v>1.7453292519943295E-2</v>
          </cell>
        </row>
      </sheetData>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ow r="1">
          <cell r="J1">
            <v>1.7453292519943295E-2</v>
          </cell>
        </row>
      </sheetData>
      <sheetData sheetId="3744">
        <row r="1">
          <cell r="J1">
            <v>1.7453292519943295E-2</v>
          </cell>
        </row>
      </sheetData>
      <sheetData sheetId="3745">
        <row r="1">
          <cell r="J1">
            <v>1.7453292519943295E-2</v>
          </cell>
        </row>
      </sheetData>
      <sheetData sheetId="3746" refreshError="1"/>
      <sheetData sheetId="3747" refreshError="1"/>
      <sheetData sheetId="3748">
        <row r="1">
          <cell r="J1">
            <v>1.7453292519943295E-2</v>
          </cell>
        </row>
      </sheetData>
      <sheetData sheetId="3749">
        <row r="1">
          <cell r="J1">
            <v>1.7453292519943295E-2</v>
          </cell>
        </row>
      </sheetData>
      <sheetData sheetId="3750">
        <row r="1">
          <cell r="J1">
            <v>1.7453292519943295E-2</v>
          </cell>
        </row>
      </sheetData>
      <sheetData sheetId="3751">
        <row r="1">
          <cell r="J1">
            <v>1.7453292519943295E-2</v>
          </cell>
        </row>
      </sheetData>
      <sheetData sheetId="3752">
        <row r="1">
          <cell r="J1">
            <v>1.7453292519943295E-2</v>
          </cell>
        </row>
      </sheetData>
      <sheetData sheetId="3753">
        <row r="1">
          <cell r="J1">
            <v>1.7453292519943295E-2</v>
          </cell>
        </row>
      </sheetData>
      <sheetData sheetId="3754">
        <row r="1">
          <cell r="J1">
            <v>1.7453292519943295E-2</v>
          </cell>
        </row>
      </sheetData>
      <sheetData sheetId="3755">
        <row r="1">
          <cell r="J1">
            <v>1.7453292519943295E-2</v>
          </cell>
        </row>
      </sheetData>
      <sheetData sheetId="3756">
        <row r="1">
          <cell r="J1">
            <v>1.7453292519943295E-2</v>
          </cell>
        </row>
      </sheetData>
      <sheetData sheetId="3757">
        <row r="1">
          <cell r="J1">
            <v>1.7453292519943295E-2</v>
          </cell>
        </row>
      </sheetData>
      <sheetData sheetId="3758">
        <row r="1">
          <cell r="J1">
            <v>1.7453292519943295E-2</v>
          </cell>
        </row>
      </sheetData>
      <sheetData sheetId="3759">
        <row r="1">
          <cell r="J1">
            <v>1.7453292519943295E-2</v>
          </cell>
        </row>
      </sheetData>
      <sheetData sheetId="3760">
        <row r="1">
          <cell r="J1">
            <v>1.7453292519943295E-2</v>
          </cell>
        </row>
      </sheetData>
      <sheetData sheetId="3761">
        <row r="1">
          <cell r="J1">
            <v>1.7453292519943295E-2</v>
          </cell>
        </row>
      </sheetData>
      <sheetData sheetId="3762">
        <row r="1">
          <cell r="J1">
            <v>1.7453292519943295E-2</v>
          </cell>
        </row>
      </sheetData>
      <sheetData sheetId="3763">
        <row r="1">
          <cell r="J1">
            <v>1.7453292519943295E-2</v>
          </cell>
        </row>
      </sheetData>
      <sheetData sheetId="3764">
        <row r="1">
          <cell r="J1">
            <v>1.7453292519943295E-2</v>
          </cell>
        </row>
      </sheetData>
      <sheetData sheetId="3765">
        <row r="1">
          <cell r="J1">
            <v>1.7453292519943295E-2</v>
          </cell>
        </row>
      </sheetData>
      <sheetData sheetId="3766">
        <row r="1">
          <cell r="J1">
            <v>1.7453292519943295E-2</v>
          </cell>
        </row>
      </sheetData>
      <sheetData sheetId="3767">
        <row r="1">
          <cell r="J1">
            <v>1.7453292519943295E-2</v>
          </cell>
        </row>
      </sheetData>
      <sheetData sheetId="3768">
        <row r="1">
          <cell r="J1">
            <v>1.7453292519943295E-2</v>
          </cell>
        </row>
      </sheetData>
      <sheetData sheetId="3769">
        <row r="1">
          <cell r="J1">
            <v>1.7453292519943295E-2</v>
          </cell>
        </row>
      </sheetData>
      <sheetData sheetId="3770">
        <row r="1">
          <cell r="J1">
            <v>1.7453292519943295E-2</v>
          </cell>
        </row>
      </sheetData>
      <sheetData sheetId="3771">
        <row r="1">
          <cell r="J1">
            <v>1.7453292519943295E-2</v>
          </cell>
        </row>
      </sheetData>
      <sheetData sheetId="3772">
        <row r="1">
          <cell r="J1">
            <v>1.7453292519943295E-2</v>
          </cell>
        </row>
      </sheetData>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ow r="1">
          <cell r="J1">
            <v>1.7453292519943295E-2</v>
          </cell>
        </row>
      </sheetData>
      <sheetData sheetId="3784">
        <row r="1">
          <cell r="J1">
            <v>1.7453292519943295E-2</v>
          </cell>
        </row>
      </sheetData>
      <sheetData sheetId="3785">
        <row r="1">
          <cell r="J1">
            <v>1.7453292519943295E-2</v>
          </cell>
        </row>
      </sheetData>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ow r="1">
          <cell r="J1">
            <v>1.7453292519943295E-2</v>
          </cell>
        </row>
      </sheetData>
      <sheetData sheetId="3798" refreshError="1"/>
      <sheetData sheetId="3799">
        <row r="1">
          <cell r="J1">
            <v>1.7453292519943295E-2</v>
          </cell>
        </row>
      </sheetData>
      <sheetData sheetId="3800" refreshError="1"/>
      <sheetData sheetId="3801" refreshError="1"/>
      <sheetData sheetId="3802" refreshError="1"/>
      <sheetData sheetId="3803" refreshError="1"/>
      <sheetData sheetId="3804" refreshError="1"/>
      <sheetData sheetId="3805">
        <row r="1">
          <cell r="J1">
            <v>1.7453292519943295E-2</v>
          </cell>
        </row>
      </sheetData>
      <sheetData sheetId="3806" refreshError="1"/>
      <sheetData sheetId="3807">
        <row r="1">
          <cell r="J1">
            <v>1.7453292519943295E-2</v>
          </cell>
        </row>
      </sheetData>
      <sheetData sheetId="3808" refreshError="1"/>
      <sheetData sheetId="3809" refreshError="1"/>
      <sheetData sheetId="3810" refreshError="1"/>
      <sheetData sheetId="3811" refreshError="1"/>
      <sheetData sheetId="3812" refreshError="1"/>
      <sheetData sheetId="3813">
        <row r="1">
          <cell r="J1">
            <v>1.7453292519943295E-2</v>
          </cell>
        </row>
      </sheetData>
      <sheetData sheetId="3814" refreshError="1"/>
      <sheetData sheetId="3815">
        <row r="1">
          <cell r="J1">
            <v>1.7453292519943295E-2</v>
          </cell>
        </row>
      </sheetData>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ow r="1">
          <cell r="J1">
            <v>1.7453292519943295E-2</v>
          </cell>
        </row>
      </sheetData>
      <sheetData sheetId="3830">
        <row r="1">
          <cell r="J1">
            <v>1.7453292519943295E-2</v>
          </cell>
        </row>
      </sheetData>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ow r="1">
          <cell r="J1">
            <v>1.7453292519943295E-2</v>
          </cell>
        </row>
      </sheetData>
      <sheetData sheetId="3962">
        <row r="1">
          <cell r="J1">
            <v>1.7453292519943295E-2</v>
          </cell>
        </row>
      </sheetData>
      <sheetData sheetId="3963">
        <row r="1">
          <cell r="J1">
            <v>1.7453292519943295E-2</v>
          </cell>
        </row>
      </sheetData>
      <sheetData sheetId="3964">
        <row r="1">
          <cell r="J1">
            <v>1.7453292519943295E-2</v>
          </cell>
        </row>
      </sheetData>
      <sheetData sheetId="3965">
        <row r="1">
          <cell r="J1">
            <v>1.7453292519943295E-2</v>
          </cell>
        </row>
      </sheetData>
      <sheetData sheetId="3966">
        <row r="1">
          <cell r="J1">
            <v>1.7453292519943295E-2</v>
          </cell>
        </row>
      </sheetData>
      <sheetData sheetId="3967">
        <row r="1">
          <cell r="J1">
            <v>1.7453292519943295E-2</v>
          </cell>
        </row>
      </sheetData>
      <sheetData sheetId="3968">
        <row r="1">
          <cell r="J1">
            <v>1.7453292519943295E-2</v>
          </cell>
        </row>
      </sheetData>
      <sheetData sheetId="3969">
        <row r="1">
          <cell r="J1">
            <v>1.7453292519943295E-2</v>
          </cell>
        </row>
      </sheetData>
      <sheetData sheetId="3970">
        <row r="1">
          <cell r="J1">
            <v>1.7453292519943295E-2</v>
          </cell>
        </row>
      </sheetData>
      <sheetData sheetId="3971">
        <row r="1">
          <cell r="J1">
            <v>1.7453292519943295E-2</v>
          </cell>
        </row>
      </sheetData>
      <sheetData sheetId="3972">
        <row r="1">
          <cell r="J1">
            <v>1.7453292519943295E-2</v>
          </cell>
        </row>
      </sheetData>
      <sheetData sheetId="3973">
        <row r="1">
          <cell r="J1">
            <v>1.7453292519943295E-2</v>
          </cell>
        </row>
      </sheetData>
      <sheetData sheetId="3974">
        <row r="1">
          <cell r="J1">
            <v>1.7453292519943295E-2</v>
          </cell>
        </row>
      </sheetData>
      <sheetData sheetId="3975">
        <row r="1">
          <cell r="J1">
            <v>1.7453292519943295E-2</v>
          </cell>
        </row>
      </sheetData>
      <sheetData sheetId="3976">
        <row r="1">
          <cell r="J1">
            <v>1.7453292519943295E-2</v>
          </cell>
        </row>
      </sheetData>
      <sheetData sheetId="3977">
        <row r="1">
          <cell r="J1">
            <v>1.7453292519943295E-2</v>
          </cell>
        </row>
      </sheetData>
      <sheetData sheetId="3978">
        <row r="1">
          <cell r="J1">
            <v>1.7453292519943295E-2</v>
          </cell>
        </row>
      </sheetData>
      <sheetData sheetId="3979">
        <row r="1">
          <cell r="J1">
            <v>1.7453292519943295E-2</v>
          </cell>
        </row>
      </sheetData>
      <sheetData sheetId="3980">
        <row r="1">
          <cell r="J1">
            <v>1.7453292519943295E-2</v>
          </cell>
        </row>
      </sheetData>
      <sheetData sheetId="3981">
        <row r="1">
          <cell r="J1">
            <v>1.7453292519943295E-2</v>
          </cell>
        </row>
      </sheetData>
      <sheetData sheetId="3982">
        <row r="1">
          <cell r="J1">
            <v>1.7453292519943295E-2</v>
          </cell>
        </row>
      </sheetData>
      <sheetData sheetId="3983">
        <row r="1">
          <cell r="J1">
            <v>1.7453292519943295E-2</v>
          </cell>
        </row>
      </sheetData>
      <sheetData sheetId="3984">
        <row r="1">
          <cell r="J1">
            <v>1.7453292519943295E-2</v>
          </cell>
        </row>
      </sheetData>
      <sheetData sheetId="3985">
        <row r="1">
          <cell r="J1">
            <v>1.7453292519943295E-2</v>
          </cell>
        </row>
      </sheetData>
      <sheetData sheetId="3986">
        <row r="1">
          <cell r="J1">
            <v>1.7453292519943295E-2</v>
          </cell>
        </row>
      </sheetData>
      <sheetData sheetId="3987">
        <row r="1">
          <cell r="J1">
            <v>1.7453292519943295E-2</v>
          </cell>
        </row>
      </sheetData>
      <sheetData sheetId="3988">
        <row r="1">
          <cell r="J1">
            <v>1.7453292519943295E-2</v>
          </cell>
        </row>
      </sheetData>
      <sheetData sheetId="3989">
        <row r="1">
          <cell r="J1">
            <v>1.7453292519943295E-2</v>
          </cell>
        </row>
      </sheetData>
      <sheetData sheetId="3990">
        <row r="1">
          <cell r="J1">
            <v>1.7453292519943295E-2</v>
          </cell>
        </row>
      </sheetData>
      <sheetData sheetId="3991">
        <row r="1">
          <cell r="J1">
            <v>1.7453292519943295E-2</v>
          </cell>
        </row>
      </sheetData>
      <sheetData sheetId="3992">
        <row r="1">
          <cell r="J1">
            <v>1.7453292519943295E-2</v>
          </cell>
        </row>
      </sheetData>
      <sheetData sheetId="3993">
        <row r="1">
          <cell r="J1">
            <v>1.7453292519943295E-2</v>
          </cell>
        </row>
      </sheetData>
      <sheetData sheetId="3994">
        <row r="1">
          <cell r="J1">
            <v>1.7453292519943295E-2</v>
          </cell>
        </row>
      </sheetData>
      <sheetData sheetId="3995">
        <row r="1">
          <cell r="J1">
            <v>1.7453292519943295E-2</v>
          </cell>
        </row>
      </sheetData>
      <sheetData sheetId="3996">
        <row r="1">
          <cell r="J1">
            <v>1.7453292519943295E-2</v>
          </cell>
        </row>
      </sheetData>
      <sheetData sheetId="3997">
        <row r="1">
          <cell r="J1">
            <v>1.7453292519943295E-2</v>
          </cell>
        </row>
      </sheetData>
      <sheetData sheetId="3998">
        <row r="1">
          <cell r="J1">
            <v>1.7453292519943295E-2</v>
          </cell>
        </row>
      </sheetData>
      <sheetData sheetId="3999">
        <row r="1">
          <cell r="J1">
            <v>1.7453292519943295E-2</v>
          </cell>
        </row>
      </sheetData>
      <sheetData sheetId="4000">
        <row r="1">
          <cell r="J1">
            <v>1.7453292519943295E-2</v>
          </cell>
        </row>
      </sheetData>
      <sheetData sheetId="4001">
        <row r="1">
          <cell r="J1">
            <v>1.7453292519943295E-2</v>
          </cell>
        </row>
      </sheetData>
      <sheetData sheetId="4002">
        <row r="1">
          <cell r="J1">
            <v>1.7453292519943295E-2</v>
          </cell>
        </row>
      </sheetData>
      <sheetData sheetId="4003">
        <row r="1">
          <cell r="J1">
            <v>1.7453292519943295E-2</v>
          </cell>
        </row>
      </sheetData>
      <sheetData sheetId="4004">
        <row r="1">
          <cell r="J1">
            <v>1.7453292519943295E-2</v>
          </cell>
        </row>
      </sheetData>
      <sheetData sheetId="4005">
        <row r="1">
          <cell r="J1">
            <v>1.7453292519943295E-2</v>
          </cell>
        </row>
      </sheetData>
      <sheetData sheetId="4006">
        <row r="1">
          <cell r="J1">
            <v>1.7453292519943295E-2</v>
          </cell>
        </row>
      </sheetData>
      <sheetData sheetId="4007">
        <row r="1">
          <cell r="J1">
            <v>1.7453292519943295E-2</v>
          </cell>
        </row>
      </sheetData>
      <sheetData sheetId="4008">
        <row r="1">
          <cell r="J1">
            <v>1.7453292519943295E-2</v>
          </cell>
        </row>
      </sheetData>
      <sheetData sheetId="4009">
        <row r="1">
          <cell r="J1">
            <v>1.7453292519943295E-2</v>
          </cell>
        </row>
      </sheetData>
      <sheetData sheetId="4010">
        <row r="1">
          <cell r="J1">
            <v>1.7453292519943295E-2</v>
          </cell>
        </row>
      </sheetData>
      <sheetData sheetId="4011">
        <row r="1">
          <cell r="J1">
            <v>1.7453292519943295E-2</v>
          </cell>
        </row>
      </sheetData>
      <sheetData sheetId="4012">
        <row r="1">
          <cell r="J1">
            <v>1.7453292519943295E-2</v>
          </cell>
        </row>
      </sheetData>
      <sheetData sheetId="4013">
        <row r="1">
          <cell r="J1">
            <v>1.7453292519943295E-2</v>
          </cell>
        </row>
      </sheetData>
      <sheetData sheetId="4014">
        <row r="1">
          <cell r="J1">
            <v>1.7453292519943295E-2</v>
          </cell>
        </row>
      </sheetData>
      <sheetData sheetId="4015">
        <row r="1">
          <cell r="J1">
            <v>1.7453292519943295E-2</v>
          </cell>
        </row>
      </sheetData>
      <sheetData sheetId="4016">
        <row r="1">
          <cell r="J1">
            <v>1.7453292519943295E-2</v>
          </cell>
        </row>
      </sheetData>
      <sheetData sheetId="4017">
        <row r="1">
          <cell r="J1">
            <v>1.7453292519943295E-2</v>
          </cell>
        </row>
      </sheetData>
      <sheetData sheetId="4018">
        <row r="1">
          <cell r="J1">
            <v>1.7453292519943295E-2</v>
          </cell>
        </row>
      </sheetData>
      <sheetData sheetId="4019">
        <row r="1">
          <cell r="J1">
            <v>1.7453292519943295E-2</v>
          </cell>
        </row>
      </sheetData>
      <sheetData sheetId="4020">
        <row r="1">
          <cell r="J1">
            <v>1.7453292519943295E-2</v>
          </cell>
        </row>
      </sheetData>
      <sheetData sheetId="4021">
        <row r="1">
          <cell r="J1">
            <v>1.7453292519943295E-2</v>
          </cell>
        </row>
      </sheetData>
      <sheetData sheetId="4022">
        <row r="1">
          <cell r="J1">
            <v>1.7453292519943295E-2</v>
          </cell>
        </row>
      </sheetData>
      <sheetData sheetId="4023">
        <row r="1">
          <cell r="J1">
            <v>1.7453292519943295E-2</v>
          </cell>
        </row>
      </sheetData>
      <sheetData sheetId="4024">
        <row r="1">
          <cell r="J1">
            <v>1.7453292519943295E-2</v>
          </cell>
        </row>
      </sheetData>
      <sheetData sheetId="4025">
        <row r="1">
          <cell r="J1">
            <v>1.7453292519943295E-2</v>
          </cell>
        </row>
      </sheetData>
      <sheetData sheetId="4026">
        <row r="1">
          <cell r="J1">
            <v>1.7453292519943295E-2</v>
          </cell>
        </row>
      </sheetData>
      <sheetData sheetId="4027">
        <row r="1">
          <cell r="J1">
            <v>1.7453292519943295E-2</v>
          </cell>
        </row>
      </sheetData>
      <sheetData sheetId="4028">
        <row r="1">
          <cell r="J1">
            <v>1.7453292519943295E-2</v>
          </cell>
        </row>
      </sheetData>
      <sheetData sheetId="4029">
        <row r="1">
          <cell r="J1">
            <v>1.7453292519943295E-2</v>
          </cell>
        </row>
      </sheetData>
      <sheetData sheetId="4030">
        <row r="1">
          <cell r="J1">
            <v>1.7453292519943295E-2</v>
          </cell>
        </row>
      </sheetData>
      <sheetData sheetId="4031">
        <row r="1">
          <cell r="J1">
            <v>1.7453292519943295E-2</v>
          </cell>
        </row>
      </sheetData>
      <sheetData sheetId="4032">
        <row r="1">
          <cell r="J1">
            <v>1.7453292519943295E-2</v>
          </cell>
        </row>
      </sheetData>
      <sheetData sheetId="4033">
        <row r="1">
          <cell r="J1">
            <v>1.7453292519943295E-2</v>
          </cell>
        </row>
      </sheetData>
      <sheetData sheetId="4034">
        <row r="1">
          <cell r="J1">
            <v>1.7453292519943295E-2</v>
          </cell>
        </row>
      </sheetData>
      <sheetData sheetId="4035">
        <row r="1">
          <cell r="J1">
            <v>1.7453292519943295E-2</v>
          </cell>
        </row>
      </sheetData>
      <sheetData sheetId="4036">
        <row r="1">
          <cell r="J1">
            <v>1.7453292519943295E-2</v>
          </cell>
        </row>
      </sheetData>
      <sheetData sheetId="4037">
        <row r="1">
          <cell r="J1">
            <v>1.7453292519943295E-2</v>
          </cell>
        </row>
      </sheetData>
      <sheetData sheetId="4038">
        <row r="1">
          <cell r="J1">
            <v>1.7453292519943295E-2</v>
          </cell>
        </row>
      </sheetData>
      <sheetData sheetId="4039">
        <row r="1">
          <cell r="J1">
            <v>1.7453292519943295E-2</v>
          </cell>
        </row>
      </sheetData>
      <sheetData sheetId="4040">
        <row r="1">
          <cell r="J1">
            <v>1.7453292519943295E-2</v>
          </cell>
        </row>
      </sheetData>
      <sheetData sheetId="4041">
        <row r="1">
          <cell r="J1">
            <v>1.7453292519943295E-2</v>
          </cell>
        </row>
      </sheetData>
      <sheetData sheetId="4042">
        <row r="1">
          <cell r="J1">
            <v>1.7453292519943295E-2</v>
          </cell>
        </row>
      </sheetData>
      <sheetData sheetId="4043">
        <row r="1">
          <cell r="J1">
            <v>1.7453292519943295E-2</v>
          </cell>
        </row>
      </sheetData>
      <sheetData sheetId="4044">
        <row r="1">
          <cell r="J1">
            <v>1.7453292519943295E-2</v>
          </cell>
        </row>
      </sheetData>
      <sheetData sheetId="4045">
        <row r="1">
          <cell r="J1">
            <v>1.7453292519943295E-2</v>
          </cell>
        </row>
      </sheetData>
      <sheetData sheetId="4046">
        <row r="1">
          <cell r="J1">
            <v>1.7453292519943295E-2</v>
          </cell>
        </row>
      </sheetData>
      <sheetData sheetId="4047">
        <row r="1">
          <cell r="J1">
            <v>1.7453292519943295E-2</v>
          </cell>
        </row>
      </sheetData>
      <sheetData sheetId="4048">
        <row r="1">
          <cell r="J1">
            <v>1.7453292519943295E-2</v>
          </cell>
        </row>
      </sheetData>
      <sheetData sheetId="4049">
        <row r="1">
          <cell r="J1">
            <v>1.7453292519943295E-2</v>
          </cell>
        </row>
      </sheetData>
      <sheetData sheetId="4050">
        <row r="1">
          <cell r="J1">
            <v>1.7453292519943295E-2</v>
          </cell>
        </row>
      </sheetData>
      <sheetData sheetId="4051">
        <row r="1">
          <cell r="J1">
            <v>1.7453292519943295E-2</v>
          </cell>
        </row>
      </sheetData>
      <sheetData sheetId="4052">
        <row r="1">
          <cell r="J1">
            <v>1.7453292519943295E-2</v>
          </cell>
        </row>
      </sheetData>
      <sheetData sheetId="4053">
        <row r="1">
          <cell r="J1">
            <v>1.7453292519943295E-2</v>
          </cell>
        </row>
      </sheetData>
      <sheetData sheetId="4054">
        <row r="1">
          <cell r="J1">
            <v>1.7453292519943295E-2</v>
          </cell>
        </row>
      </sheetData>
      <sheetData sheetId="4055">
        <row r="1">
          <cell r="J1">
            <v>1.7453292519943295E-2</v>
          </cell>
        </row>
      </sheetData>
      <sheetData sheetId="4056">
        <row r="1">
          <cell r="J1">
            <v>1.7453292519943295E-2</v>
          </cell>
        </row>
      </sheetData>
      <sheetData sheetId="4057">
        <row r="1">
          <cell r="J1">
            <v>1.7453292519943295E-2</v>
          </cell>
        </row>
      </sheetData>
      <sheetData sheetId="4058">
        <row r="1">
          <cell r="J1">
            <v>1.7453292519943295E-2</v>
          </cell>
        </row>
      </sheetData>
      <sheetData sheetId="4059">
        <row r="1">
          <cell r="J1">
            <v>1.7453292519943295E-2</v>
          </cell>
        </row>
      </sheetData>
      <sheetData sheetId="4060">
        <row r="1">
          <cell r="J1">
            <v>1.7453292519943295E-2</v>
          </cell>
        </row>
      </sheetData>
      <sheetData sheetId="4061">
        <row r="1">
          <cell r="J1">
            <v>1.7453292519943295E-2</v>
          </cell>
        </row>
      </sheetData>
      <sheetData sheetId="4062">
        <row r="1">
          <cell r="J1">
            <v>1.7453292519943295E-2</v>
          </cell>
        </row>
      </sheetData>
      <sheetData sheetId="4063">
        <row r="1">
          <cell r="J1">
            <v>1.7453292519943295E-2</v>
          </cell>
        </row>
      </sheetData>
      <sheetData sheetId="4064">
        <row r="1">
          <cell r="J1">
            <v>1.7453292519943295E-2</v>
          </cell>
        </row>
      </sheetData>
      <sheetData sheetId="4065">
        <row r="1">
          <cell r="J1">
            <v>1.7453292519943295E-2</v>
          </cell>
        </row>
      </sheetData>
      <sheetData sheetId="4066">
        <row r="1">
          <cell r="J1">
            <v>1.7453292519943295E-2</v>
          </cell>
        </row>
      </sheetData>
      <sheetData sheetId="4067">
        <row r="1">
          <cell r="J1">
            <v>1.7453292519943295E-2</v>
          </cell>
        </row>
      </sheetData>
      <sheetData sheetId="4068">
        <row r="1">
          <cell r="J1">
            <v>1.7453292519943295E-2</v>
          </cell>
        </row>
      </sheetData>
      <sheetData sheetId="4069">
        <row r="1">
          <cell r="J1">
            <v>1.7453292519943295E-2</v>
          </cell>
        </row>
      </sheetData>
      <sheetData sheetId="4070">
        <row r="1">
          <cell r="J1">
            <v>1.7453292519943295E-2</v>
          </cell>
        </row>
      </sheetData>
      <sheetData sheetId="4071">
        <row r="1">
          <cell r="J1">
            <v>1.7453292519943295E-2</v>
          </cell>
        </row>
      </sheetData>
      <sheetData sheetId="4072">
        <row r="1">
          <cell r="J1">
            <v>1.7453292519943295E-2</v>
          </cell>
        </row>
      </sheetData>
      <sheetData sheetId="4073">
        <row r="1">
          <cell r="J1">
            <v>1.7453292519943295E-2</v>
          </cell>
        </row>
      </sheetData>
      <sheetData sheetId="4074">
        <row r="1">
          <cell r="J1">
            <v>1.7453292519943295E-2</v>
          </cell>
        </row>
      </sheetData>
      <sheetData sheetId="4075">
        <row r="1">
          <cell r="J1">
            <v>1.7453292519943295E-2</v>
          </cell>
        </row>
      </sheetData>
      <sheetData sheetId="4076">
        <row r="1">
          <cell r="J1">
            <v>1.7453292519943295E-2</v>
          </cell>
        </row>
      </sheetData>
      <sheetData sheetId="4077">
        <row r="1">
          <cell r="J1">
            <v>1.7453292519943295E-2</v>
          </cell>
        </row>
      </sheetData>
      <sheetData sheetId="4078">
        <row r="1">
          <cell r="J1">
            <v>1.7453292519943295E-2</v>
          </cell>
        </row>
      </sheetData>
      <sheetData sheetId="4079">
        <row r="1">
          <cell r="J1">
            <v>1.7453292519943295E-2</v>
          </cell>
        </row>
      </sheetData>
      <sheetData sheetId="4080">
        <row r="1">
          <cell r="J1">
            <v>1.7453292519943295E-2</v>
          </cell>
        </row>
      </sheetData>
      <sheetData sheetId="4081">
        <row r="1">
          <cell r="J1">
            <v>1.7453292519943295E-2</v>
          </cell>
        </row>
      </sheetData>
      <sheetData sheetId="4082">
        <row r="1">
          <cell r="J1">
            <v>1.7453292519943295E-2</v>
          </cell>
        </row>
      </sheetData>
      <sheetData sheetId="4083">
        <row r="1">
          <cell r="J1">
            <v>1.7453292519943295E-2</v>
          </cell>
        </row>
      </sheetData>
      <sheetData sheetId="4084">
        <row r="1">
          <cell r="J1">
            <v>1.7453292519943295E-2</v>
          </cell>
        </row>
      </sheetData>
      <sheetData sheetId="4085">
        <row r="1">
          <cell r="J1">
            <v>1.7453292519943295E-2</v>
          </cell>
        </row>
      </sheetData>
      <sheetData sheetId="4086">
        <row r="1">
          <cell r="J1">
            <v>1.7453292519943295E-2</v>
          </cell>
        </row>
      </sheetData>
      <sheetData sheetId="4087">
        <row r="1">
          <cell r="J1">
            <v>1.7453292519943295E-2</v>
          </cell>
        </row>
      </sheetData>
      <sheetData sheetId="4088">
        <row r="1">
          <cell r="J1">
            <v>1.7453292519943295E-2</v>
          </cell>
        </row>
      </sheetData>
      <sheetData sheetId="4089">
        <row r="1">
          <cell r="J1">
            <v>1.7453292519943295E-2</v>
          </cell>
        </row>
      </sheetData>
      <sheetData sheetId="4090">
        <row r="1">
          <cell r="J1">
            <v>1.7453292519943295E-2</v>
          </cell>
        </row>
      </sheetData>
      <sheetData sheetId="4091">
        <row r="1">
          <cell r="J1">
            <v>1.7453292519943295E-2</v>
          </cell>
        </row>
      </sheetData>
      <sheetData sheetId="4092">
        <row r="1">
          <cell r="J1">
            <v>1.7453292519943295E-2</v>
          </cell>
        </row>
      </sheetData>
      <sheetData sheetId="4093">
        <row r="1">
          <cell r="J1">
            <v>1.7453292519943295E-2</v>
          </cell>
        </row>
      </sheetData>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ow r="1">
          <cell r="J1">
            <v>1.7453292519943295E-2</v>
          </cell>
        </row>
      </sheetData>
      <sheetData sheetId="4133">
        <row r="1">
          <cell r="J1">
            <v>1.7453292519943295E-2</v>
          </cell>
        </row>
      </sheetData>
      <sheetData sheetId="4134">
        <row r="1">
          <cell r="J1">
            <v>1.7453292519943295E-2</v>
          </cell>
        </row>
      </sheetData>
      <sheetData sheetId="4135">
        <row r="1">
          <cell r="J1">
            <v>1.7453292519943295E-2</v>
          </cell>
        </row>
      </sheetData>
      <sheetData sheetId="4136">
        <row r="1">
          <cell r="J1">
            <v>1.7453292519943295E-2</v>
          </cell>
        </row>
      </sheetData>
      <sheetData sheetId="4137">
        <row r="1">
          <cell r="J1">
            <v>1.7453292519943295E-2</v>
          </cell>
        </row>
      </sheetData>
      <sheetData sheetId="4138">
        <row r="1">
          <cell r="J1">
            <v>1.7453292519943295E-2</v>
          </cell>
        </row>
      </sheetData>
      <sheetData sheetId="4139">
        <row r="1">
          <cell r="J1">
            <v>1.7453292519943295E-2</v>
          </cell>
        </row>
      </sheetData>
      <sheetData sheetId="4140">
        <row r="1">
          <cell r="J1">
            <v>1.7453292519943295E-2</v>
          </cell>
        </row>
      </sheetData>
      <sheetData sheetId="4141">
        <row r="1">
          <cell r="J1">
            <v>1.7453292519943295E-2</v>
          </cell>
        </row>
      </sheetData>
      <sheetData sheetId="4142">
        <row r="1">
          <cell r="J1">
            <v>1.7453292519943295E-2</v>
          </cell>
        </row>
      </sheetData>
      <sheetData sheetId="4143">
        <row r="1">
          <cell r="J1">
            <v>1.7453292519943295E-2</v>
          </cell>
        </row>
      </sheetData>
      <sheetData sheetId="4144">
        <row r="1">
          <cell r="J1">
            <v>1.7453292519943295E-2</v>
          </cell>
        </row>
      </sheetData>
      <sheetData sheetId="4145">
        <row r="1">
          <cell r="J1">
            <v>1.7453292519943295E-2</v>
          </cell>
        </row>
      </sheetData>
      <sheetData sheetId="4146">
        <row r="1">
          <cell r="J1">
            <v>1.7453292519943295E-2</v>
          </cell>
        </row>
      </sheetData>
      <sheetData sheetId="4147">
        <row r="1">
          <cell r="J1">
            <v>1.7453292519943295E-2</v>
          </cell>
        </row>
      </sheetData>
      <sheetData sheetId="4148">
        <row r="1">
          <cell r="J1">
            <v>1.7453292519943295E-2</v>
          </cell>
        </row>
      </sheetData>
      <sheetData sheetId="4149">
        <row r="1">
          <cell r="J1">
            <v>1.7453292519943295E-2</v>
          </cell>
        </row>
      </sheetData>
      <sheetData sheetId="4150">
        <row r="1">
          <cell r="J1">
            <v>1.7453292519943295E-2</v>
          </cell>
        </row>
      </sheetData>
      <sheetData sheetId="4151">
        <row r="1">
          <cell r="J1">
            <v>1.7453292519943295E-2</v>
          </cell>
        </row>
      </sheetData>
      <sheetData sheetId="4152">
        <row r="1">
          <cell r="J1">
            <v>1.7453292519943295E-2</v>
          </cell>
        </row>
      </sheetData>
      <sheetData sheetId="4153">
        <row r="1">
          <cell r="J1">
            <v>1.7453292519943295E-2</v>
          </cell>
        </row>
      </sheetData>
      <sheetData sheetId="4154">
        <row r="1">
          <cell r="J1">
            <v>1.7453292519943295E-2</v>
          </cell>
        </row>
      </sheetData>
      <sheetData sheetId="4155">
        <row r="1">
          <cell r="J1">
            <v>1.7453292519943295E-2</v>
          </cell>
        </row>
      </sheetData>
      <sheetData sheetId="4156">
        <row r="1">
          <cell r="J1">
            <v>1.7453292519943295E-2</v>
          </cell>
        </row>
      </sheetData>
      <sheetData sheetId="4157">
        <row r="1">
          <cell r="J1">
            <v>1.7453292519943295E-2</v>
          </cell>
        </row>
      </sheetData>
      <sheetData sheetId="4158">
        <row r="1">
          <cell r="J1">
            <v>1.7453292519943295E-2</v>
          </cell>
        </row>
      </sheetData>
      <sheetData sheetId="4159">
        <row r="1">
          <cell r="J1">
            <v>1.7453292519943295E-2</v>
          </cell>
        </row>
      </sheetData>
      <sheetData sheetId="4160">
        <row r="1">
          <cell r="J1">
            <v>1.7453292519943295E-2</v>
          </cell>
        </row>
      </sheetData>
      <sheetData sheetId="4161">
        <row r="1">
          <cell r="J1">
            <v>1.7453292519943295E-2</v>
          </cell>
        </row>
      </sheetData>
      <sheetData sheetId="4162">
        <row r="1">
          <cell r="J1">
            <v>1.7453292519943295E-2</v>
          </cell>
        </row>
      </sheetData>
      <sheetData sheetId="4163">
        <row r="1">
          <cell r="J1">
            <v>1.7453292519943295E-2</v>
          </cell>
        </row>
      </sheetData>
      <sheetData sheetId="4164">
        <row r="1">
          <cell r="J1">
            <v>1.7453292519943295E-2</v>
          </cell>
        </row>
      </sheetData>
      <sheetData sheetId="4165">
        <row r="1">
          <cell r="J1">
            <v>1.7453292519943295E-2</v>
          </cell>
        </row>
      </sheetData>
      <sheetData sheetId="4166">
        <row r="1">
          <cell r="J1">
            <v>1.7453292519943295E-2</v>
          </cell>
        </row>
      </sheetData>
      <sheetData sheetId="4167">
        <row r="1">
          <cell r="J1">
            <v>1.7453292519943295E-2</v>
          </cell>
        </row>
      </sheetData>
      <sheetData sheetId="4168">
        <row r="1">
          <cell r="J1">
            <v>1.7453292519943295E-2</v>
          </cell>
        </row>
      </sheetData>
      <sheetData sheetId="4169">
        <row r="1">
          <cell r="J1">
            <v>1.7453292519943295E-2</v>
          </cell>
        </row>
      </sheetData>
      <sheetData sheetId="4170">
        <row r="1">
          <cell r="J1">
            <v>1.7453292519943295E-2</v>
          </cell>
        </row>
      </sheetData>
      <sheetData sheetId="4171">
        <row r="1">
          <cell r="J1">
            <v>1.7453292519943295E-2</v>
          </cell>
        </row>
      </sheetData>
      <sheetData sheetId="4172">
        <row r="1">
          <cell r="J1">
            <v>1.7453292519943295E-2</v>
          </cell>
        </row>
      </sheetData>
      <sheetData sheetId="4173">
        <row r="1">
          <cell r="J1">
            <v>1.7453292519943295E-2</v>
          </cell>
        </row>
      </sheetData>
      <sheetData sheetId="4174">
        <row r="1">
          <cell r="J1">
            <v>1.7453292519943295E-2</v>
          </cell>
        </row>
      </sheetData>
      <sheetData sheetId="4175">
        <row r="1">
          <cell r="J1">
            <v>1.7453292519943295E-2</v>
          </cell>
        </row>
      </sheetData>
      <sheetData sheetId="4176">
        <row r="1">
          <cell r="J1">
            <v>1.7453292519943295E-2</v>
          </cell>
        </row>
      </sheetData>
      <sheetData sheetId="4177">
        <row r="1">
          <cell r="J1">
            <v>1.7453292519943295E-2</v>
          </cell>
        </row>
      </sheetData>
      <sheetData sheetId="4178">
        <row r="1">
          <cell r="J1">
            <v>1.7453292519943295E-2</v>
          </cell>
        </row>
      </sheetData>
      <sheetData sheetId="4179">
        <row r="1">
          <cell r="J1">
            <v>1.7453292519943295E-2</v>
          </cell>
        </row>
      </sheetData>
      <sheetData sheetId="4180">
        <row r="1">
          <cell r="J1">
            <v>1.7453292519943295E-2</v>
          </cell>
        </row>
      </sheetData>
      <sheetData sheetId="4181">
        <row r="1">
          <cell r="J1">
            <v>1.7453292519943295E-2</v>
          </cell>
        </row>
      </sheetData>
      <sheetData sheetId="4182">
        <row r="1">
          <cell r="J1">
            <v>1.7453292519943295E-2</v>
          </cell>
        </row>
      </sheetData>
      <sheetData sheetId="4183">
        <row r="1">
          <cell r="J1">
            <v>1.7453292519943295E-2</v>
          </cell>
        </row>
      </sheetData>
      <sheetData sheetId="4184">
        <row r="1">
          <cell r="J1">
            <v>1.7453292519943295E-2</v>
          </cell>
        </row>
      </sheetData>
      <sheetData sheetId="4185">
        <row r="1">
          <cell r="J1">
            <v>1.7453292519943295E-2</v>
          </cell>
        </row>
      </sheetData>
      <sheetData sheetId="4186">
        <row r="1">
          <cell r="J1">
            <v>1.7453292519943295E-2</v>
          </cell>
        </row>
      </sheetData>
      <sheetData sheetId="4187">
        <row r="1">
          <cell r="J1">
            <v>1.7453292519943295E-2</v>
          </cell>
        </row>
      </sheetData>
      <sheetData sheetId="4188">
        <row r="1">
          <cell r="J1">
            <v>1.7453292519943295E-2</v>
          </cell>
        </row>
      </sheetData>
      <sheetData sheetId="4189">
        <row r="1">
          <cell r="J1">
            <v>1.7453292519943295E-2</v>
          </cell>
        </row>
      </sheetData>
      <sheetData sheetId="4190">
        <row r="1">
          <cell r="J1">
            <v>1.7453292519943295E-2</v>
          </cell>
        </row>
      </sheetData>
      <sheetData sheetId="4191">
        <row r="1">
          <cell r="J1">
            <v>1.7453292519943295E-2</v>
          </cell>
        </row>
      </sheetData>
      <sheetData sheetId="4192">
        <row r="1">
          <cell r="J1">
            <v>1.7453292519943295E-2</v>
          </cell>
        </row>
      </sheetData>
      <sheetData sheetId="4193">
        <row r="1">
          <cell r="J1">
            <v>1.7453292519943295E-2</v>
          </cell>
        </row>
      </sheetData>
      <sheetData sheetId="4194">
        <row r="1">
          <cell r="J1">
            <v>1.7453292519943295E-2</v>
          </cell>
        </row>
      </sheetData>
      <sheetData sheetId="4195">
        <row r="1">
          <cell r="J1">
            <v>1.7453292519943295E-2</v>
          </cell>
        </row>
      </sheetData>
      <sheetData sheetId="4196">
        <row r="1">
          <cell r="J1">
            <v>1.7453292519943295E-2</v>
          </cell>
        </row>
      </sheetData>
      <sheetData sheetId="4197">
        <row r="1">
          <cell r="J1">
            <v>1.7453292519943295E-2</v>
          </cell>
        </row>
      </sheetData>
      <sheetData sheetId="4198">
        <row r="1">
          <cell r="J1">
            <v>1.7453292519943295E-2</v>
          </cell>
        </row>
      </sheetData>
      <sheetData sheetId="4199">
        <row r="1">
          <cell r="J1">
            <v>1.7453292519943295E-2</v>
          </cell>
        </row>
      </sheetData>
      <sheetData sheetId="4200">
        <row r="1">
          <cell r="J1">
            <v>1.7453292519943295E-2</v>
          </cell>
        </row>
      </sheetData>
      <sheetData sheetId="4201">
        <row r="1">
          <cell r="J1">
            <v>1.7453292519943295E-2</v>
          </cell>
        </row>
      </sheetData>
      <sheetData sheetId="4202">
        <row r="1">
          <cell r="J1">
            <v>1.7453292519943295E-2</v>
          </cell>
        </row>
      </sheetData>
      <sheetData sheetId="4203">
        <row r="1">
          <cell r="J1">
            <v>1.7453292519943295E-2</v>
          </cell>
        </row>
      </sheetData>
      <sheetData sheetId="4204">
        <row r="1">
          <cell r="J1">
            <v>1.7453292519943295E-2</v>
          </cell>
        </row>
      </sheetData>
      <sheetData sheetId="4205">
        <row r="1">
          <cell r="J1">
            <v>1.7453292519943295E-2</v>
          </cell>
        </row>
      </sheetData>
      <sheetData sheetId="4206">
        <row r="1">
          <cell r="J1">
            <v>1.7453292519943295E-2</v>
          </cell>
        </row>
      </sheetData>
      <sheetData sheetId="4207">
        <row r="1">
          <cell r="J1">
            <v>1.7453292519943295E-2</v>
          </cell>
        </row>
      </sheetData>
      <sheetData sheetId="4208">
        <row r="1">
          <cell r="J1">
            <v>1.7453292519943295E-2</v>
          </cell>
        </row>
      </sheetData>
      <sheetData sheetId="4209">
        <row r="1">
          <cell r="J1">
            <v>1.7453292519943295E-2</v>
          </cell>
        </row>
      </sheetData>
      <sheetData sheetId="4210">
        <row r="1">
          <cell r="J1">
            <v>1.7453292519943295E-2</v>
          </cell>
        </row>
      </sheetData>
      <sheetData sheetId="4211">
        <row r="1">
          <cell r="J1">
            <v>1.7453292519943295E-2</v>
          </cell>
        </row>
      </sheetData>
      <sheetData sheetId="4212">
        <row r="1">
          <cell r="J1">
            <v>1.7453292519943295E-2</v>
          </cell>
        </row>
      </sheetData>
      <sheetData sheetId="4213">
        <row r="1">
          <cell r="J1">
            <v>1.7453292519943295E-2</v>
          </cell>
        </row>
      </sheetData>
      <sheetData sheetId="4214">
        <row r="1">
          <cell r="J1">
            <v>1.7453292519943295E-2</v>
          </cell>
        </row>
      </sheetData>
      <sheetData sheetId="4215">
        <row r="1">
          <cell r="J1">
            <v>1.7453292519943295E-2</v>
          </cell>
        </row>
      </sheetData>
      <sheetData sheetId="4216">
        <row r="1">
          <cell r="J1">
            <v>1.7453292519943295E-2</v>
          </cell>
        </row>
      </sheetData>
      <sheetData sheetId="4217">
        <row r="1">
          <cell r="J1">
            <v>1.7453292519943295E-2</v>
          </cell>
        </row>
      </sheetData>
      <sheetData sheetId="4218">
        <row r="1">
          <cell r="J1">
            <v>1.7453292519943295E-2</v>
          </cell>
        </row>
      </sheetData>
      <sheetData sheetId="4219">
        <row r="1">
          <cell r="J1">
            <v>1.7453292519943295E-2</v>
          </cell>
        </row>
      </sheetData>
      <sheetData sheetId="4220">
        <row r="1">
          <cell r="J1">
            <v>1.7453292519943295E-2</v>
          </cell>
        </row>
      </sheetData>
      <sheetData sheetId="4221">
        <row r="1">
          <cell r="J1">
            <v>1.7453292519943295E-2</v>
          </cell>
        </row>
      </sheetData>
      <sheetData sheetId="4222">
        <row r="1">
          <cell r="J1">
            <v>1.7453292519943295E-2</v>
          </cell>
        </row>
      </sheetData>
      <sheetData sheetId="4223">
        <row r="1">
          <cell r="J1">
            <v>1.7453292519943295E-2</v>
          </cell>
        </row>
      </sheetData>
      <sheetData sheetId="4224">
        <row r="1">
          <cell r="J1">
            <v>1.7453292519943295E-2</v>
          </cell>
        </row>
      </sheetData>
      <sheetData sheetId="4225">
        <row r="1">
          <cell r="J1">
            <v>1.7453292519943295E-2</v>
          </cell>
        </row>
      </sheetData>
      <sheetData sheetId="4226">
        <row r="1">
          <cell r="J1">
            <v>1.7453292519943295E-2</v>
          </cell>
        </row>
      </sheetData>
      <sheetData sheetId="4227">
        <row r="1">
          <cell r="J1">
            <v>1.7453292519943295E-2</v>
          </cell>
        </row>
      </sheetData>
      <sheetData sheetId="4228">
        <row r="1">
          <cell r="J1">
            <v>1.7453292519943295E-2</v>
          </cell>
        </row>
      </sheetData>
      <sheetData sheetId="4229">
        <row r="1">
          <cell r="J1">
            <v>1.7453292519943295E-2</v>
          </cell>
        </row>
      </sheetData>
      <sheetData sheetId="4230">
        <row r="1">
          <cell r="J1">
            <v>1.7453292519943295E-2</v>
          </cell>
        </row>
      </sheetData>
      <sheetData sheetId="4231">
        <row r="1">
          <cell r="J1">
            <v>1.7453292519943295E-2</v>
          </cell>
        </row>
      </sheetData>
      <sheetData sheetId="4232">
        <row r="1">
          <cell r="J1">
            <v>1.7453292519943295E-2</v>
          </cell>
        </row>
      </sheetData>
      <sheetData sheetId="4233">
        <row r="1">
          <cell r="J1">
            <v>1.7453292519943295E-2</v>
          </cell>
        </row>
      </sheetData>
      <sheetData sheetId="4234">
        <row r="1">
          <cell r="J1">
            <v>1.7453292519943295E-2</v>
          </cell>
        </row>
      </sheetData>
      <sheetData sheetId="4235">
        <row r="1">
          <cell r="J1">
            <v>1.7453292519943295E-2</v>
          </cell>
        </row>
      </sheetData>
      <sheetData sheetId="4236">
        <row r="1">
          <cell r="J1">
            <v>1.7453292519943295E-2</v>
          </cell>
        </row>
      </sheetData>
      <sheetData sheetId="4237">
        <row r="1">
          <cell r="J1">
            <v>1.7453292519943295E-2</v>
          </cell>
        </row>
      </sheetData>
      <sheetData sheetId="4238">
        <row r="1">
          <cell r="J1">
            <v>1.7453292519943295E-2</v>
          </cell>
        </row>
      </sheetData>
      <sheetData sheetId="4239">
        <row r="1">
          <cell r="J1">
            <v>1.7453292519943295E-2</v>
          </cell>
        </row>
      </sheetData>
      <sheetData sheetId="4240">
        <row r="1">
          <cell r="J1">
            <v>1.7453292519943295E-2</v>
          </cell>
        </row>
      </sheetData>
      <sheetData sheetId="4241">
        <row r="1">
          <cell r="J1">
            <v>1.7453292519943295E-2</v>
          </cell>
        </row>
      </sheetData>
      <sheetData sheetId="4242">
        <row r="1">
          <cell r="J1">
            <v>1.7453292519943295E-2</v>
          </cell>
        </row>
      </sheetData>
      <sheetData sheetId="4243">
        <row r="1">
          <cell r="J1">
            <v>1.7453292519943295E-2</v>
          </cell>
        </row>
      </sheetData>
      <sheetData sheetId="4244">
        <row r="1">
          <cell r="J1">
            <v>1.7453292519943295E-2</v>
          </cell>
        </row>
      </sheetData>
      <sheetData sheetId="4245">
        <row r="1">
          <cell r="J1">
            <v>1.7453292519943295E-2</v>
          </cell>
        </row>
      </sheetData>
      <sheetData sheetId="4246">
        <row r="1">
          <cell r="J1">
            <v>1.7453292519943295E-2</v>
          </cell>
        </row>
      </sheetData>
      <sheetData sheetId="4247">
        <row r="1">
          <cell r="J1">
            <v>1.7453292519943295E-2</v>
          </cell>
        </row>
      </sheetData>
      <sheetData sheetId="4248">
        <row r="1">
          <cell r="J1">
            <v>1.7453292519943295E-2</v>
          </cell>
        </row>
      </sheetData>
      <sheetData sheetId="4249">
        <row r="1">
          <cell r="J1">
            <v>1.7453292519943295E-2</v>
          </cell>
        </row>
      </sheetData>
      <sheetData sheetId="4250">
        <row r="1">
          <cell r="J1">
            <v>1.7453292519943295E-2</v>
          </cell>
        </row>
      </sheetData>
      <sheetData sheetId="4251">
        <row r="1">
          <cell r="J1">
            <v>1.7453292519943295E-2</v>
          </cell>
        </row>
      </sheetData>
      <sheetData sheetId="4252">
        <row r="1">
          <cell r="J1">
            <v>1.7453292519943295E-2</v>
          </cell>
        </row>
      </sheetData>
      <sheetData sheetId="4253">
        <row r="1">
          <cell r="J1">
            <v>1.7453292519943295E-2</v>
          </cell>
        </row>
      </sheetData>
      <sheetData sheetId="4254">
        <row r="1">
          <cell r="J1">
            <v>1.7453292519943295E-2</v>
          </cell>
        </row>
      </sheetData>
      <sheetData sheetId="4255">
        <row r="1">
          <cell r="J1">
            <v>1.7453292519943295E-2</v>
          </cell>
        </row>
      </sheetData>
      <sheetData sheetId="4256">
        <row r="1">
          <cell r="J1">
            <v>1.7453292519943295E-2</v>
          </cell>
        </row>
      </sheetData>
      <sheetData sheetId="4257">
        <row r="1">
          <cell r="J1">
            <v>1.7453292519943295E-2</v>
          </cell>
        </row>
      </sheetData>
      <sheetData sheetId="4258">
        <row r="1">
          <cell r="J1">
            <v>1.7453292519943295E-2</v>
          </cell>
        </row>
      </sheetData>
      <sheetData sheetId="4259">
        <row r="1">
          <cell r="J1">
            <v>1.7453292519943295E-2</v>
          </cell>
        </row>
      </sheetData>
      <sheetData sheetId="4260">
        <row r="1">
          <cell r="J1">
            <v>1.7453292519943295E-2</v>
          </cell>
        </row>
      </sheetData>
      <sheetData sheetId="4261">
        <row r="1">
          <cell r="J1">
            <v>1.7453292519943295E-2</v>
          </cell>
        </row>
      </sheetData>
      <sheetData sheetId="4262">
        <row r="1">
          <cell r="J1">
            <v>1.7453292519943295E-2</v>
          </cell>
        </row>
      </sheetData>
      <sheetData sheetId="4263">
        <row r="1">
          <cell r="J1">
            <v>1.7453292519943295E-2</v>
          </cell>
        </row>
      </sheetData>
      <sheetData sheetId="4264">
        <row r="1">
          <cell r="J1">
            <v>1.7453292519943295E-2</v>
          </cell>
        </row>
      </sheetData>
      <sheetData sheetId="4265">
        <row r="1">
          <cell r="J1">
            <v>1.7453292519943295E-2</v>
          </cell>
        </row>
      </sheetData>
      <sheetData sheetId="4266">
        <row r="1">
          <cell r="J1">
            <v>1.7453292519943295E-2</v>
          </cell>
        </row>
      </sheetData>
      <sheetData sheetId="4267">
        <row r="1">
          <cell r="J1">
            <v>1.7453292519943295E-2</v>
          </cell>
        </row>
      </sheetData>
      <sheetData sheetId="4268">
        <row r="1">
          <cell r="J1">
            <v>1.7453292519943295E-2</v>
          </cell>
        </row>
      </sheetData>
      <sheetData sheetId="4269">
        <row r="1">
          <cell r="J1">
            <v>1.7453292519943295E-2</v>
          </cell>
        </row>
      </sheetData>
      <sheetData sheetId="4270">
        <row r="1">
          <cell r="J1">
            <v>1.7453292519943295E-2</v>
          </cell>
        </row>
      </sheetData>
      <sheetData sheetId="4271">
        <row r="1">
          <cell r="J1">
            <v>1.7453292519943295E-2</v>
          </cell>
        </row>
      </sheetData>
      <sheetData sheetId="4272">
        <row r="1">
          <cell r="J1">
            <v>1.7453292519943295E-2</v>
          </cell>
        </row>
      </sheetData>
      <sheetData sheetId="4273">
        <row r="1">
          <cell r="J1">
            <v>1.7453292519943295E-2</v>
          </cell>
        </row>
      </sheetData>
      <sheetData sheetId="4274">
        <row r="1">
          <cell r="J1">
            <v>1.7453292519943295E-2</v>
          </cell>
        </row>
      </sheetData>
      <sheetData sheetId="4275">
        <row r="1">
          <cell r="J1">
            <v>1.7453292519943295E-2</v>
          </cell>
        </row>
      </sheetData>
      <sheetData sheetId="4276">
        <row r="1">
          <cell r="J1">
            <v>1.7453292519943295E-2</v>
          </cell>
        </row>
      </sheetData>
      <sheetData sheetId="4277">
        <row r="1">
          <cell r="J1">
            <v>1.7453292519943295E-2</v>
          </cell>
        </row>
      </sheetData>
      <sheetData sheetId="4278">
        <row r="1">
          <cell r="J1">
            <v>1.7453292519943295E-2</v>
          </cell>
        </row>
      </sheetData>
      <sheetData sheetId="4279">
        <row r="1">
          <cell r="J1">
            <v>1.7453292519943295E-2</v>
          </cell>
        </row>
      </sheetData>
      <sheetData sheetId="4280">
        <row r="1">
          <cell r="J1">
            <v>1.7453292519943295E-2</v>
          </cell>
        </row>
      </sheetData>
      <sheetData sheetId="4281">
        <row r="1">
          <cell r="J1">
            <v>1.7453292519943295E-2</v>
          </cell>
        </row>
      </sheetData>
      <sheetData sheetId="4282">
        <row r="1">
          <cell r="J1">
            <v>1.7453292519943295E-2</v>
          </cell>
        </row>
      </sheetData>
      <sheetData sheetId="4283">
        <row r="1">
          <cell r="J1">
            <v>1.7453292519943295E-2</v>
          </cell>
        </row>
      </sheetData>
      <sheetData sheetId="4284">
        <row r="1">
          <cell r="J1">
            <v>1.7453292519943295E-2</v>
          </cell>
        </row>
      </sheetData>
      <sheetData sheetId="4285">
        <row r="1">
          <cell r="J1">
            <v>1.7453292519943295E-2</v>
          </cell>
        </row>
      </sheetData>
      <sheetData sheetId="4286">
        <row r="1">
          <cell r="J1">
            <v>1.7453292519943295E-2</v>
          </cell>
        </row>
      </sheetData>
      <sheetData sheetId="4287">
        <row r="1">
          <cell r="J1">
            <v>1.7453292519943295E-2</v>
          </cell>
        </row>
      </sheetData>
      <sheetData sheetId="4288">
        <row r="1">
          <cell r="J1">
            <v>1.7453292519943295E-2</v>
          </cell>
        </row>
      </sheetData>
      <sheetData sheetId="4289">
        <row r="1">
          <cell r="J1">
            <v>1.7453292519943295E-2</v>
          </cell>
        </row>
      </sheetData>
      <sheetData sheetId="4290">
        <row r="1">
          <cell r="J1">
            <v>1.7453292519943295E-2</v>
          </cell>
        </row>
      </sheetData>
      <sheetData sheetId="4291">
        <row r="1">
          <cell r="J1">
            <v>1.7453292519943295E-2</v>
          </cell>
        </row>
      </sheetData>
      <sheetData sheetId="4292">
        <row r="1">
          <cell r="J1">
            <v>1.7453292519943295E-2</v>
          </cell>
        </row>
      </sheetData>
      <sheetData sheetId="4293">
        <row r="1">
          <cell r="J1">
            <v>1.7453292519943295E-2</v>
          </cell>
        </row>
      </sheetData>
      <sheetData sheetId="4294">
        <row r="1">
          <cell r="J1">
            <v>1.7453292519943295E-2</v>
          </cell>
        </row>
      </sheetData>
      <sheetData sheetId="4295">
        <row r="1">
          <cell r="J1">
            <v>1.7453292519943295E-2</v>
          </cell>
        </row>
      </sheetData>
      <sheetData sheetId="4296">
        <row r="1">
          <cell r="J1">
            <v>1.7453292519943295E-2</v>
          </cell>
        </row>
      </sheetData>
      <sheetData sheetId="4297">
        <row r="1">
          <cell r="J1">
            <v>1.7453292519943295E-2</v>
          </cell>
        </row>
      </sheetData>
      <sheetData sheetId="4298">
        <row r="1">
          <cell r="J1">
            <v>1.7453292519943295E-2</v>
          </cell>
        </row>
      </sheetData>
      <sheetData sheetId="4299">
        <row r="1">
          <cell r="J1">
            <v>1.7453292519943295E-2</v>
          </cell>
        </row>
      </sheetData>
      <sheetData sheetId="4300">
        <row r="1">
          <cell r="J1">
            <v>1.7453292519943295E-2</v>
          </cell>
        </row>
      </sheetData>
      <sheetData sheetId="4301">
        <row r="1">
          <cell r="J1">
            <v>1.7453292519943295E-2</v>
          </cell>
        </row>
      </sheetData>
      <sheetData sheetId="4302">
        <row r="1">
          <cell r="J1">
            <v>1.7453292519943295E-2</v>
          </cell>
        </row>
      </sheetData>
      <sheetData sheetId="4303">
        <row r="1">
          <cell r="J1">
            <v>1.7453292519943295E-2</v>
          </cell>
        </row>
      </sheetData>
      <sheetData sheetId="4304">
        <row r="1">
          <cell r="J1">
            <v>1.7453292519943295E-2</v>
          </cell>
        </row>
      </sheetData>
      <sheetData sheetId="4305">
        <row r="1">
          <cell r="J1">
            <v>1.7453292519943295E-2</v>
          </cell>
        </row>
      </sheetData>
      <sheetData sheetId="4306">
        <row r="1">
          <cell r="J1">
            <v>1.7453292519943295E-2</v>
          </cell>
        </row>
      </sheetData>
      <sheetData sheetId="4307">
        <row r="1">
          <cell r="J1">
            <v>1.7453292519943295E-2</v>
          </cell>
        </row>
      </sheetData>
      <sheetData sheetId="4308">
        <row r="1">
          <cell r="J1">
            <v>1.7453292519943295E-2</v>
          </cell>
        </row>
      </sheetData>
      <sheetData sheetId="4309">
        <row r="1">
          <cell r="J1">
            <v>1.7453292519943295E-2</v>
          </cell>
        </row>
      </sheetData>
      <sheetData sheetId="4310">
        <row r="1">
          <cell r="J1">
            <v>1.7453292519943295E-2</v>
          </cell>
        </row>
      </sheetData>
      <sheetData sheetId="4311">
        <row r="1">
          <cell r="J1">
            <v>1.7453292519943295E-2</v>
          </cell>
        </row>
      </sheetData>
      <sheetData sheetId="4312">
        <row r="1">
          <cell r="J1">
            <v>1.7453292519943295E-2</v>
          </cell>
        </row>
      </sheetData>
      <sheetData sheetId="4313">
        <row r="1">
          <cell r="J1">
            <v>1.7453292519943295E-2</v>
          </cell>
        </row>
      </sheetData>
      <sheetData sheetId="4314">
        <row r="1">
          <cell r="J1">
            <v>1.7453292519943295E-2</v>
          </cell>
        </row>
      </sheetData>
      <sheetData sheetId="4315">
        <row r="1">
          <cell r="J1">
            <v>1.7453292519943295E-2</v>
          </cell>
        </row>
      </sheetData>
      <sheetData sheetId="4316">
        <row r="1">
          <cell r="J1">
            <v>1.7453292519943295E-2</v>
          </cell>
        </row>
      </sheetData>
      <sheetData sheetId="4317">
        <row r="1">
          <cell r="J1">
            <v>1.7453292519943295E-2</v>
          </cell>
        </row>
      </sheetData>
      <sheetData sheetId="4318">
        <row r="1">
          <cell r="J1">
            <v>1.7453292519943295E-2</v>
          </cell>
        </row>
      </sheetData>
      <sheetData sheetId="4319">
        <row r="1">
          <cell r="J1">
            <v>1.7453292519943295E-2</v>
          </cell>
        </row>
      </sheetData>
      <sheetData sheetId="4320">
        <row r="1">
          <cell r="J1">
            <v>1.7453292519943295E-2</v>
          </cell>
        </row>
      </sheetData>
      <sheetData sheetId="4321">
        <row r="1">
          <cell r="J1">
            <v>1.7453292519943295E-2</v>
          </cell>
        </row>
      </sheetData>
      <sheetData sheetId="4322">
        <row r="1">
          <cell r="J1">
            <v>1.7453292519943295E-2</v>
          </cell>
        </row>
      </sheetData>
      <sheetData sheetId="4323">
        <row r="1">
          <cell r="J1">
            <v>1.7453292519943295E-2</v>
          </cell>
        </row>
      </sheetData>
      <sheetData sheetId="4324">
        <row r="1">
          <cell r="J1">
            <v>1.7453292519943295E-2</v>
          </cell>
        </row>
      </sheetData>
      <sheetData sheetId="4325">
        <row r="1">
          <cell r="J1">
            <v>1.7453292519943295E-2</v>
          </cell>
        </row>
      </sheetData>
      <sheetData sheetId="4326">
        <row r="1">
          <cell r="J1">
            <v>1.7453292519943295E-2</v>
          </cell>
        </row>
      </sheetData>
      <sheetData sheetId="4327">
        <row r="1">
          <cell r="J1">
            <v>1.7453292519943295E-2</v>
          </cell>
        </row>
      </sheetData>
      <sheetData sheetId="4328">
        <row r="1">
          <cell r="J1">
            <v>1.7453292519943295E-2</v>
          </cell>
        </row>
      </sheetData>
      <sheetData sheetId="4329">
        <row r="1">
          <cell r="J1">
            <v>1.7453292519943295E-2</v>
          </cell>
        </row>
      </sheetData>
      <sheetData sheetId="4330">
        <row r="1">
          <cell r="J1">
            <v>1.7453292519943295E-2</v>
          </cell>
        </row>
      </sheetData>
      <sheetData sheetId="4331">
        <row r="1">
          <cell r="J1">
            <v>1.7453292519943295E-2</v>
          </cell>
        </row>
      </sheetData>
      <sheetData sheetId="4332">
        <row r="1">
          <cell r="J1">
            <v>1.7453292519943295E-2</v>
          </cell>
        </row>
      </sheetData>
      <sheetData sheetId="4333">
        <row r="1">
          <cell r="J1">
            <v>1.7453292519943295E-2</v>
          </cell>
        </row>
      </sheetData>
      <sheetData sheetId="4334">
        <row r="1">
          <cell r="J1">
            <v>1.7453292519943295E-2</v>
          </cell>
        </row>
      </sheetData>
      <sheetData sheetId="4335">
        <row r="1">
          <cell r="J1">
            <v>1.7453292519943295E-2</v>
          </cell>
        </row>
      </sheetData>
      <sheetData sheetId="4336">
        <row r="1">
          <cell r="J1">
            <v>1.7453292519943295E-2</v>
          </cell>
        </row>
      </sheetData>
      <sheetData sheetId="4337">
        <row r="1">
          <cell r="J1">
            <v>1.7453292519943295E-2</v>
          </cell>
        </row>
      </sheetData>
      <sheetData sheetId="4338">
        <row r="1">
          <cell r="J1">
            <v>1.7453292519943295E-2</v>
          </cell>
        </row>
      </sheetData>
      <sheetData sheetId="4339">
        <row r="1">
          <cell r="J1">
            <v>1.7453292519943295E-2</v>
          </cell>
        </row>
      </sheetData>
      <sheetData sheetId="4340">
        <row r="1">
          <cell r="J1">
            <v>1.7453292519943295E-2</v>
          </cell>
        </row>
      </sheetData>
      <sheetData sheetId="4341">
        <row r="1">
          <cell r="J1">
            <v>1.7453292519943295E-2</v>
          </cell>
        </row>
      </sheetData>
      <sheetData sheetId="4342">
        <row r="1">
          <cell r="J1">
            <v>1.7453292519943295E-2</v>
          </cell>
        </row>
      </sheetData>
      <sheetData sheetId="4343">
        <row r="1">
          <cell r="J1">
            <v>1.7453292519943295E-2</v>
          </cell>
        </row>
      </sheetData>
      <sheetData sheetId="4344">
        <row r="1">
          <cell r="J1">
            <v>1.7453292519943295E-2</v>
          </cell>
        </row>
      </sheetData>
      <sheetData sheetId="4345">
        <row r="1">
          <cell r="J1">
            <v>1.7453292519943295E-2</v>
          </cell>
        </row>
      </sheetData>
      <sheetData sheetId="4346">
        <row r="1">
          <cell r="J1">
            <v>1.7453292519943295E-2</v>
          </cell>
        </row>
      </sheetData>
      <sheetData sheetId="4347">
        <row r="1">
          <cell r="J1">
            <v>1.7453292519943295E-2</v>
          </cell>
        </row>
      </sheetData>
      <sheetData sheetId="4348">
        <row r="1">
          <cell r="J1">
            <v>1.7453292519943295E-2</v>
          </cell>
        </row>
      </sheetData>
      <sheetData sheetId="4349">
        <row r="1">
          <cell r="J1">
            <v>1.7453292519943295E-2</v>
          </cell>
        </row>
      </sheetData>
      <sheetData sheetId="4350">
        <row r="1">
          <cell r="J1">
            <v>1.7453292519943295E-2</v>
          </cell>
        </row>
      </sheetData>
      <sheetData sheetId="4351">
        <row r="1">
          <cell r="J1">
            <v>1.7453292519943295E-2</v>
          </cell>
        </row>
      </sheetData>
      <sheetData sheetId="4352">
        <row r="1">
          <cell r="J1">
            <v>1.7453292519943295E-2</v>
          </cell>
        </row>
      </sheetData>
      <sheetData sheetId="4353">
        <row r="1">
          <cell r="J1">
            <v>1.7453292519943295E-2</v>
          </cell>
        </row>
      </sheetData>
      <sheetData sheetId="4354">
        <row r="1">
          <cell r="J1">
            <v>1.7453292519943295E-2</v>
          </cell>
        </row>
      </sheetData>
      <sheetData sheetId="4355">
        <row r="1">
          <cell r="J1">
            <v>1.7453292519943295E-2</v>
          </cell>
        </row>
      </sheetData>
      <sheetData sheetId="4356">
        <row r="1">
          <cell r="J1">
            <v>1.7453292519943295E-2</v>
          </cell>
        </row>
      </sheetData>
      <sheetData sheetId="4357">
        <row r="1">
          <cell r="J1">
            <v>1.7453292519943295E-2</v>
          </cell>
        </row>
      </sheetData>
      <sheetData sheetId="4358">
        <row r="1">
          <cell r="J1">
            <v>1.7453292519943295E-2</v>
          </cell>
        </row>
      </sheetData>
      <sheetData sheetId="4359">
        <row r="1">
          <cell r="J1">
            <v>1.7453292519943295E-2</v>
          </cell>
        </row>
      </sheetData>
      <sheetData sheetId="4360">
        <row r="1">
          <cell r="J1">
            <v>1.7453292519943295E-2</v>
          </cell>
        </row>
      </sheetData>
      <sheetData sheetId="4361">
        <row r="1">
          <cell r="J1">
            <v>1.7453292519943295E-2</v>
          </cell>
        </row>
      </sheetData>
      <sheetData sheetId="4362">
        <row r="1">
          <cell r="J1">
            <v>1.7453292519943295E-2</v>
          </cell>
        </row>
      </sheetData>
      <sheetData sheetId="4363">
        <row r="1">
          <cell r="J1">
            <v>1.7453292519943295E-2</v>
          </cell>
        </row>
      </sheetData>
      <sheetData sheetId="4364">
        <row r="1">
          <cell r="J1">
            <v>1.7453292519943295E-2</v>
          </cell>
        </row>
      </sheetData>
      <sheetData sheetId="4365">
        <row r="1">
          <cell r="J1">
            <v>1.7453292519943295E-2</v>
          </cell>
        </row>
      </sheetData>
      <sheetData sheetId="4366">
        <row r="1">
          <cell r="J1">
            <v>1.7453292519943295E-2</v>
          </cell>
        </row>
      </sheetData>
      <sheetData sheetId="4367">
        <row r="1">
          <cell r="J1">
            <v>1.7453292519943295E-2</v>
          </cell>
        </row>
      </sheetData>
      <sheetData sheetId="4368">
        <row r="1">
          <cell r="J1">
            <v>1.7453292519943295E-2</v>
          </cell>
        </row>
      </sheetData>
      <sheetData sheetId="4369">
        <row r="1">
          <cell r="J1">
            <v>1.7453292519943295E-2</v>
          </cell>
        </row>
      </sheetData>
      <sheetData sheetId="4370">
        <row r="1">
          <cell r="J1">
            <v>1.7453292519943295E-2</v>
          </cell>
        </row>
      </sheetData>
      <sheetData sheetId="4371">
        <row r="1">
          <cell r="J1">
            <v>1.7453292519943295E-2</v>
          </cell>
        </row>
      </sheetData>
      <sheetData sheetId="4372">
        <row r="1">
          <cell r="J1">
            <v>1.7453292519943295E-2</v>
          </cell>
        </row>
      </sheetData>
      <sheetData sheetId="4373">
        <row r="1">
          <cell r="J1">
            <v>1.7453292519943295E-2</v>
          </cell>
        </row>
      </sheetData>
      <sheetData sheetId="4374">
        <row r="1">
          <cell r="J1">
            <v>1.7453292519943295E-2</v>
          </cell>
        </row>
      </sheetData>
      <sheetData sheetId="4375">
        <row r="1">
          <cell r="J1">
            <v>1.7453292519943295E-2</v>
          </cell>
        </row>
      </sheetData>
      <sheetData sheetId="4376">
        <row r="1">
          <cell r="J1">
            <v>1.7453292519943295E-2</v>
          </cell>
        </row>
      </sheetData>
      <sheetData sheetId="4377">
        <row r="1">
          <cell r="J1">
            <v>1.7453292519943295E-2</v>
          </cell>
        </row>
      </sheetData>
      <sheetData sheetId="4378">
        <row r="1">
          <cell r="J1">
            <v>1.7453292519943295E-2</v>
          </cell>
        </row>
      </sheetData>
      <sheetData sheetId="4379">
        <row r="1">
          <cell r="J1">
            <v>1.7453292519943295E-2</v>
          </cell>
        </row>
      </sheetData>
      <sheetData sheetId="4380">
        <row r="1">
          <cell r="J1">
            <v>1.7453292519943295E-2</v>
          </cell>
        </row>
      </sheetData>
      <sheetData sheetId="4381">
        <row r="1">
          <cell r="J1">
            <v>1.7453292519943295E-2</v>
          </cell>
        </row>
      </sheetData>
      <sheetData sheetId="4382">
        <row r="1">
          <cell r="J1">
            <v>1.7453292519943295E-2</v>
          </cell>
        </row>
      </sheetData>
      <sheetData sheetId="4383">
        <row r="1">
          <cell r="J1">
            <v>1.7453292519943295E-2</v>
          </cell>
        </row>
      </sheetData>
      <sheetData sheetId="4384">
        <row r="1">
          <cell r="J1">
            <v>1.7453292519943295E-2</v>
          </cell>
        </row>
      </sheetData>
      <sheetData sheetId="4385">
        <row r="1">
          <cell r="J1">
            <v>1.7453292519943295E-2</v>
          </cell>
        </row>
      </sheetData>
      <sheetData sheetId="4386">
        <row r="1">
          <cell r="J1">
            <v>1.7453292519943295E-2</v>
          </cell>
        </row>
      </sheetData>
      <sheetData sheetId="4387">
        <row r="1">
          <cell r="J1">
            <v>1.7453292519943295E-2</v>
          </cell>
        </row>
      </sheetData>
      <sheetData sheetId="4388">
        <row r="1">
          <cell r="J1">
            <v>1.7453292519943295E-2</v>
          </cell>
        </row>
      </sheetData>
      <sheetData sheetId="4389">
        <row r="1">
          <cell r="J1">
            <v>1.7453292519943295E-2</v>
          </cell>
        </row>
      </sheetData>
      <sheetData sheetId="4390">
        <row r="1">
          <cell r="J1">
            <v>1.7453292519943295E-2</v>
          </cell>
        </row>
      </sheetData>
      <sheetData sheetId="4391">
        <row r="1">
          <cell r="J1">
            <v>1.7453292519943295E-2</v>
          </cell>
        </row>
      </sheetData>
      <sheetData sheetId="4392">
        <row r="1">
          <cell r="J1">
            <v>1.7453292519943295E-2</v>
          </cell>
        </row>
      </sheetData>
      <sheetData sheetId="4393">
        <row r="1">
          <cell r="J1">
            <v>1.7453292519943295E-2</v>
          </cell>
        </row>
      </sheetData>
      <sheetData sheetId="4394">
        <row r="1">
          <cell r="J1">
            <v>1.7453292519943295E-2</v>
          </cell>
        </row>
      </sheetData>
      <sheetData sheetId="4395">
        <row r="1">
          <cell r="J1">
            <v>1.7453292519943295E-2</v>
          </cell>
        </row>
      </sheetData>
      <sheetData sheetId="4396">
        <row r="1">
          <cell r="J1">
            <v>1.7453292519943295E-2</v>
          </cell>
        </row>
      </sheetData>
      <sheetData sheetId="4397">
        <row r="1">
          <cell r="J1">
            <v>1.7453292519943295E-2</v>
          </cell>
        </row>
      </sheetData>
      <sheetData sheetId="4398">
        <row r="1">
          <cell r="J1">
            <v>1.7453292519943295E-2</v>
          </cell>
        </row>
      </sheetData>
      <sheetData sheetId="4399">
        <row r="1">
          <cell r="J1">
            <v>1.7453292519943295E-2</v>
          </cell>
        </row>
      </sheetData>
      <sheetData sheetId="4400">
        <row r="1">
          <cell r="J1">
            <v>1.7453292519943295E-2</v>
          </cell>
        </row>
      </sheetData>
      <sheetData sheetId="4401">
        <row r="1">
          <cell r="J1">
            <v>1.7453292519943295E-2</v>
          </cell>
        </row>
      </sheetData>
      <sheetData sheetId="4402">
        <row r="1">
          <cell r="J1">
            <v>1.7453292519943295E-2</v>
          </cell>
        </row>
      </sheetData>
      <sheetData sheetId="4403">
        <row r="1">
          <cell r="J1">
            <v>1.7453292519943295E-2</v>
          </cell>
        </row>
      </sheetData>
      <sheetData sheetId="4404">
        <row r="1">
          <cell r="J1">
            <v>1.7453292519943295E-2</v>
          </cell>
        </row>
      </sheetData>
      <sheetData sheetId="4405">
        <row r="1">
          <cell r="J1">
            <v>1.7453292519943295E-2</v>
          </cell>
        </row>
      </sheetData>
      <sheetData sheetId="4406">
        <row r="1">
          <cell r="J1">
            <v>1.7453292519943295E-2</v>
          </cell>
        </row>
      </sheetData>
      <sheetData sheetId="4407">
        <row r="1">
          <cell r="J1">
            <v>1.7453292519943295E-2</v>
          </cell>
        </row>
      </sheetData>
      <sheetData sheetId="4408">
        <row r="1">
          <cell r="J1">
            <v>1.7453292519943295E-2</v>
          </cell>
        </row>
      </sheetData>
      <sheetData sheetId="4409">
        <row r="1">
          <cell r="J1">
            <v>1.7453292519943295E-2</v>
          </cell>
        </row>
      </sheetData>
      <sheetData sheetId="4410">
        <row r="1">
          <cell r="J1">
            <v>1.7453292519943295E-2</v>
          </cell>
        </row>
      </sheetData>
      <sheetData sheetId="4411">
        <row r="1">
          <cell r="J1">
            <v>1.7453292519943295E-2</v>
          </cell>
        </row>
      </sheetData>
      <sheetData sheetId="4412">
        <row r="1">
          <cell r="J1">
            <v>1.7453292519943295E-2</v>
          </cell>
        </row>
      </sheetData>
      <sheetData sheetId="4413">
        <row r="1">
          <cell r="J1">
            <v>1.7453292519943295E-2</v>
          </cell>
        </row>
      </sheetData>
      <sheetData sheetId="4414">
        <row r="1">
          <cell r="J1">
            <v>1.7453292519943295E-2</v>
          </cell>
        </row>
      </sheetData>
      <sheetData sheetId="4415">
        <row r="1">
          <cell r="J1">
            <v>1.7453292519943295E-2</v>
          </cell>
        </row>
      </sheetData>
      <sheetData sheetId="4416">
        <row r="1">
          <cell r="J1">
            <v>1.7453292519943295E-2</v>
          </cell>
        </row>
      </sheetData>
      <sheetData sheetId="4417">
        <row r="1">
          <cell r="J1">
            <v>1.7453292519943295E-2</v>
          </cell>
        </row>
      </sheetData>
      <sheetData sheetId="4418">
        <row r="1">
          <cell r="J1">
            <v>1.7453292519943295E-2</v>
          </cell>
        </row>
      </sheetData>
      <sheetData sheetId="4419">
        <row r="1">
          <cell r="J1">
            <v>1.7453292519943295E-2</v>
          </cell>
        </row>
      </sheetData>
      <sheetData sheetId="4420">
        <row r="1">
          <cell r="J1">
            <v>1.7453292519943295E-2</v>
          </cell>
        </row>
      </sheetData>
      <sheetData sheetId="4421">
        <row r="1">
          <cell r="J1">
            <v>1.7453292519943295E-2</v>
          </cell>
        </row>
      </sheetData>
      <sheetData sheetId="4422">
        <row r="1">
          <cell r="J1">
            <v>1.7453292519943295E-2</v>
          </cell>
        </row>
      </sheetData>
      <sheetData sheetId="4423">
        <row r="1">
          <cell r="J1">
            <v>1.7453292519943295E-2</v>
          </cell>
        </row>
      </sheetData>
      <sheetData sheetId="4424">
        <row r="1">
          <cell r="J1">
            <v>1.7453292519943295E-2</v>
          </cell>
        </row>
      </sheetData>
      <sheetData sheetId="4425">
        <row r="1">
          <cell r="J1">
            <v>1.7453292519943295E-2</v>
          </cell>
        </row>
      </sheetData>
      <sheetData sheetId="4426">
        <row r="1">
          <cell r="J1">
            <v>1.7453292519943295E-2</v>
          </cell>
        </row>
      </sheetData>
      <sheetData sheetId="4427">
        <row r="1">
          <cell r="J1">
            <v>1.7453292519943295E-2</v>
          </cell>
        </row>
      </sheetData>
      <sheetData sheetId="4428">
        <row r="1">
          <cell r="J1">
            <v>1.7453292519943295E-2</v>
          </cell>
        </row>
      </sheetData>
      <sheetData sheetId="4429">
        <row r="1">
          <cell r="J1">
            <v>1.7453292519943295E-2</v>
          </cell>
        </row>
      </sheetData>
      <sheetData sheetId="4430">
        <row r="1">
          <cell r="J1">
            <v>1.7453292519943295E-2</v>
          </cell>
        </row>
      </sheetData>
      <sheetData sheetId="4431">
        <row r="1">
          <cell r="J1">
            <v>1.7453292519943295E-2</v>
          </cell>
        </row>
      </sheetData>
      <sheetData sheetId="4432">
        <row r="1">
          <cell r="J1">
            <v>1.7453292519943295E-2</v>
          </cell>
        </row>
      </sheetData>
      <sheetData sheetId="4433">
        <row r="1">
          <cell r="J1">
            <v>1.7453292519943295E-2</v>
          </cell>
        </row>
      </sheetData>
      <sheetData sheetId="4434">
        <row r="1">
          <cell r="J1">
            <v>1.7453292519943295E-2</v>
          </cell>
        </row>
      </sheetData>
      <sheetData sheetId="4435">
        <row r="1">
          <cell r="J1">
            <v>1.7453292519943295E-2</v>
          </cell>
        </row>
      </sheetData>
      <sheetData sheetId="4436">
        <row r="1">
          <cell r="J1">
            <v>1.7453292519943295E-2</v>
          </cell>
        </row>
      </sheetData>
      <sheetData sheetId="4437">
        <row r="1">
          <cell r="J1">
            <v>1.7453292519943295E-2</v>
          </cell>
        </row>
      </sheetData>
      <sheetData sheetId="4438">
        <row r="1">
          <cell r="J1">
            <v>1.7453292519943295E-2</v>
          </cell>
        </row>
      </sheetData>
      <sheetData sheetId="4439">
        <row r="1">
          <cell r="J1">
            <v>1.7453292519943295E-2</v>
          </cell>
        </row>
      </sheetData>
      <sheetData sheetId="4440">
        <row r="1">
          <cell r="J1">
            <v>1.7453292519943295E-2</v>
          </cell>
        </row>
      </sheetData>
      <sheetData sheetId="4441">
        <row r="1">
          <cell r="J1">
            <v>1.7453292519943295E-2</v>
          </cell>
        </row>
      </sheetData>
      <sheetData sheetId="4442">
        <row r="1">
          <cell r="J1">
            <v>1.7453292519943295E-2</v>
          </cell>
        </row>
      </sheetData>
      <sheetData sheetId="4443">
        <row r="1">
          <cell r="J1">
            <v>1.7453292519943295E-2</v>
          </cell>
        </row>
      </sheetData>
      <sheetData sheetId="4444">
        <row r="1">
          <cell r="J1">
            <v>1.7453292519943295E-2</v>
          </cell>
        </row>
      </sheetData>
      <sheetData sheetId="4445">
        <row r="1">
          <cell r="J1">
            <v>1.7453292519943295E-2</v>
          </cell>
        </row>
      </sheetData>
      <sheetData sheetId="4446">
        <row r="1">
          <cell r="J1">
            <v>1.7453292519943295E-2</v>
          </cell>
        </row>
      </sheetData>
      <sheetData sheetId="4447">
        <row r="1">
          <cell r="J1">
            <v>1.7453292519943295E-2</v>
          </cell>
        </row>
      </sheetData>
      <sheetData sheetId="4448">
        <row r="1">
          <cell r="J1">
            <v>1.7453292519943295E-2</v>
          </cell>
        </row>
      </sheetData>
      <sheetData sheetId="4449">
        <row r="1">
          <cell r="J1">
            <v>1.7453292519943295E-2</v>
          </cell>
        </row>
      </sheetData>
      <sheetData sheetId="4450">
        <row r="1">
          <cell r="J1">
            <v>1.7453292519943295E-2</v>
          </cell>
        </row>
      </sheetData>
      <sheetData sheetId="4451">
        <row r="1">
          <cell r="J1">
            <v>1.7453292519943295E-2</v>
          </cell>
        </row>
      </sheetData>
      <sheetData sheetId="4452">
        <row r="1">
          <cell r="J1">
            <v>1.7453292519943295E-2</v>
          </cell>
        </row>
      </sheetData>
      <sheetData sheetId="4453">
        <row r="1">
          <cell r="J1">
            <v>1.7453292519943295E-2</v>
          </cell>
        </row>
      </sheetData>
      <sheetData sheetId="4454">
        <row r="1">
          <cell r="J1">
            <v>1.7453292519943295E-2</v>
          </cell>
        </row>
      </sheetData>
      <sheetData sheetId="4455">
        <row r="1">
          <cell r="J1">
            <v>1.7453292519943295E-2</v>
          </cell>
        </row>
      </sheetData>
      <sheetData sheetId="4456">
        <row r="1">
          <cell r="J1">
            <v>1.7453292519943295E-2</v>
          </cell>
        </row>
      </sheetData>
      <sheetData sheetId="4457">
        <row r="1">
          <cell r="J1">
            <v>1.7453292519943295E-2</v>
          </cell>
        </row>
      </sheetData>
      <sheetData sheetId="4458">
        <row r="1">
          <cell r="J1">
            <v>1.7453292519943295E-2</v>
          </cell>
        </row>
      </sheetData>
      <sheetData sheetId="4459">
        <row r="1">
          <cell r="J1">
            <v>1.7453292519943295E-2</v>
          </cell>
        </row>
      </sheetData>
      <sheetData sheetId="4460">
        <row r="1">
          <cell r="J1">
            <v>1.7453292519943295E-2</v>
          </cell>
        </row>
      </sheetData>
      <sheetData sheetId="4461">
        <row r="1">
          <cell r="J1">
            <v>1.7453292519943295E-2</v>
          </cell>
        </row>
      </sheetData>
      <sheetData sheetId="4462">
        <row r="1">
          <cell r="J1">
            <v>1.7453292519943295E-2</v>
          </cell>
        </row>
      </sheetData>
      <sheetData sheetId="4463">
        <row r="1">
          <cell r="J1">
            <v>1.7453292519943295E-2</v>
          </cell>
        </row>
      </sheetData>
      <sheetData sheetId="4464">
        <row r="1">
          <cell r="J1">
            <v>1.7453292519943295E-2</v>
          </cell>
        </row>
      </sheetData>
      <sheetData sheetId="4465">
        <row r="1">
          <cell r="J1">
            <v>1.7453292519943295E-2</v>
          </cell>
        </row>
      </sheetData>
      <sheetData sheetId="4466">
        <row r="1">
          <cell r="J1">
            <v>1.7453292519943295E-2</v>
          </cell>
        </row>
      </sheetData>
      <sheetData sheetId="4467">
        <row r="1">
          <cell r="J1">
            <v>1.7453292519943295E-2</v>
          </cell>
        </row>
      </sheetData>
      <sheetData sheetId="4468">
        <row r="1">
          <cell r="J1">
            <v>1.7453292519943295E-2</v>
          </cell>
        </row>
      </sheetData>
      <sheetData sheetId="4469">
        <row r="1">
          <cell r="J1">
            <v>1.7453292519943295E-2</v>
          </cell>
        </row>
      </sheetData>
      <sheetData sheetId="4470">
        <row r="1">
          <cell r="J1">
            <v>1.7453292519943295E-2</v>
          </cell>
        </row>
      </sheetData>
      <sheetData sheetId="4471">
        <row r="1">
          <cell r="J1">
            <v>1.7453292519943295E-2</v>
          </cell>
        </row>
      </sheetData>
      <sheetData sheetId="4472">
        <row r="1">
          <cell r="J1">
            <v>1.7453292519943295E-2</v>
          </cell>
        </row>
      </sheetData>
      <sheetData sheetId="4473">
        <row r="1">
          <cell r="J1">
            <v>1.7453292519943295E-2</v>
          </cell>
        </row>
      </sheetData>
      <sheetData sheetId="4474">
        <row r="1">
          <cell r="J1">
            <v>1.7453292519943295E-2</v>
          </cell>
        </row>
      </sheetData>
      <sheetData sheetId="4475">
        <row r="1">
          <cell r="J1">
            <v>1.7453292519943295E-2</v>
          </cell>
        </row>
      </sheetData>
      <sheetData sheetId="4476">
        <row r="1">
          <cell r="J1">
            <v>1.7453292519943295E-2</v>
          </cell>
        </row>
      </sheetData>
      <sheetData sheetId="4477">
        <row r="1">
          <cell r="J1">
            <v>1.7453292519943295E-2</v>
          </cell>
        </row>
      </sheetData>
      <sheetData sheetId="4478">
        <row r="1">
          <cell r="J1">
            <v>1.7453292519943295E-2</v>
          </cell>
        </row>
      </sheetData>
      <sheetData sheetId="4479">
        <row r="1">
          <cell r="J1">
            <v>1.7453292519943295E-2</v>
          </cell>
        </row>
      </sheetData>
      <sheetData sheetId="4480">
        <row r="1">
          <cell r="J1">
            <v>1.7453292519943295E-2</v>
          </cell>
        </row>
      </sheetData>
      <sheetData sheetId="4481">
        <row r="1">
          <cell r="J1">
            <v>1.7453292519943295E-2</v>
          </cell>
        </row>
      </sheetData>
      <sheetData sheetId="4482">
        <row r="1">
          <cell r="J1">
            <v>1.7453292519943295E-2</v>
          </cell>
        </row>
      </sheetData>
      <sheetData sheetId="4483">
        <row r="1">
          <cell r="J1">
            <v>1.7453292519943295E-2</v>
          </cell>
        </row>
      </sheetData>
      <sheetData sheetId="4484">
        <row r="1">
          <cell r="J1">
            <v>1.7453292519943295E-2</v>
          </cell>
        </row>
      </sheetData>
      <sheetData sheetId="4485">
        <row r="1">
          <cell r="J1">
            <v>1.7453292519943295E-2</v>
          </cell>
        </row>
      </sheetData>
      <sheetData sheetId="4486">
        <row r="1">
          <cell r="J1">
            <v>1.7453292519943295E-2</v>
          </cell>
        </row>
      </sheetData>
      <sheetData sheetId="4487">
        <row r="1">
          <cell r="J1">
            <v>1.7453292519943295E-2</v>
          </cell>
        </row>
      </sheetData>
      <sheetData sheetId="4488">
        <row r="1">
          <cell r="J1">
            <v>1.7453292519943295E-2</v>
          </cell>
        </row>
      </sheetData>
      <sheetData sheetId="4489">
        <row r="1">
          <cell r="J1">
            <v>1.7453292519943295E-2</v>
          </cell>
        </row>
      </sheetData>
      <sheetData sheetId="4490">
        <row r="1">
          <cell r="J1">
            <v>1.7453292519943295E-2</v>
          </cell>
        </row>
      </sheetData>
      <sheetData sheetId="4491">
        <row r="1">
          <cell r="J1">
            <v>1.7453292519943295E-2</v>
          </cell>
        </row>
      </sheetData>
      <sheetData sheetId="4492">
        <row r="1">
          <cell r="J1">
            <v>1.7453292519943295E-2</v>
          </cell>
        </row>
      </sheetData>
      <sheetData sheetId="4493">
        <row r="1">
          <cell r="J1">
            <v>1.7453292519943295E-2</v>
          </cell>
        </row>
      </sheetData>
      <sheetData sheetId="4494">
        <row r="1">
          <cell r="J1">
            <v>1.7453292519943295E-2</v>
          </cell>
        </row>
      </sheetData>
      <sheetData sheetId="4495">
        <row r="1">
          <cell r="J1">
            <v>1.7453292519943295E-2</v>
          </cell>
        </row>
      </sheetData>
      <sheetData sheetId="4496">
        <row r="1">
          <cell r="J1">
            <v>1.7453292519943295E-2</v>
          </cell>
        </row>
      </sheetData>
      <sheetData sheetId="4497">
        <row r="1">
          <cell r="J1">
            <v>1.7453292519943295E-2</v>
          </cell>
        </row>
      </sheetData>
      <sheetData sheetId="4498">
        <row r="1">
          <cell r="J1">
            <v>1.7453292519943295E-2</v>
          </cell>
        </row>
      </sheetData>
      <sheetData sheetId="4499">
        <row r="1">
          <cell r="J1">
            <v>1.7453292519943295E-2</v>
          </cell>
        </row>
      </sheetData>
      <sheetData sheetId="4500">
        <row r="1">
          <cell r="J1">
            <v>1.7453292519943295E-2</v>
          </cell>
        </row>
      </sheetData>
      <sheetData sheetId="4501">
        <row r="1">
          <cell r="J1">
            <v>1.7453292519943295E-2</v>
          </cell>
        </row>
      </sheetData>
      <sheetData sheetId="4502">
        <row r="1">
          <cell r="J1">
            <v>1.7453292519943295E-2</v>
          </cell>
        </row>
      </sheetData>
      <sheetData sheetId="4503">
        <row r="1">
          <cell r="J1">
            <v>1.7453292519943295E-2</v>
          </cell>
        </row>
      </sheetData>
      <sheetData sheetId="4504">
        <row r="1">
          <cell r="J1">
            <v>1.7453292519943295E-2</v>
          </cell>
        </row>
      </sheetData>
      <sheetData sheetId="4505">
        <row r="1">
          <cell r="J1">
            <v>1.7453292519943295E-2</v>
          </cell>
        </row>
      </sheetData>
      <sheetData sheetId="4506">
        <row r="1">
          <cell r="J1">
            <v>1.7453292519943295E-2</v>
          </cell>
        </row>
      </sheetData>
      <sheetData sheetId="4507">
        <row r="1">
          <cell r="J1">
            <v>1.7453292519943295E-2</v>
          </cell>
        </row>
      </sheetData>
      <sheetData sheetId="4508">
        <row r="1">
          <cell r="J1">
            <v>1.7453292519943295E-2</v>
          </cell>
        </row>
      </sheetData>
      <sheetData sheetId="4509">
        <row r="1">
          <cell r="J1">
            <v>1.7453292519943295E-2</v>
          </cell>
        </row>
      </sheetData>
      <sheetData sheetId="4510">
        <row r="1">
          <cell r="J1">
            <v>1.7453292519943295E-2</v>
          </cell>
        </row>
      </sheetData>
      <sheetData sheetId="4511">
        <row r="1">
          <cell r="J1">
            <v>1.7453292519943295E-2</v>
          </cell>
        </row>
      </sheetData>
      <sheetData sheetId="4512">
        <row r="1">
          <cell r="J1">
            <v>1.7453292519943295E-2</v>
          </cell>
        </row>
      </sheetData>
      <sheetData sheetId="4513">
        <row r="1">
          <cell r="J1">
            <v>1.7453292519943295E-2</v>
          </cell>
        </row>
      </sheetData>
      <sheetData sheetId="4514">
        <row r="1">
          <cell r="J1">
            <v>1.7453292519943295E-2</v>
          </cell>
        </row>
      </sheetData>
      <sheetData sheetId="4515">
        <row r="1">
          <cell r="J1">
            <v>1.7453292519943295E-2</v>
          </cell>
        </row>
      </sheetData>
      <sheetData sheetId="4516">
        <row r="1">
          <cell r="J1">
            <v>1.7453292519943295E-2</v>
          </cell>
        </row>
      </sheetData>
      <sheetData sheetId="4517">
        <row r="1">
          <cell r="J1">
            <v>1.7453292519943295E-2</v>
          </cell>
        </row>
      </sheetData>
      <sheetData sheetId="4518">
        <row r="1">
          <cell r="J1">
            <v>1.7453292519943295E-2</v>
          </cell>
        </row>
      </sheetData>
      <sheetData sheetId="4519">
        <row r="1">
          <cell r="J1">
            <v>1.7453292519943295E-2</v>
          </cell>
        </row>
      </sheetData>
      <sheetData sheetId="4520">
        <row r="1">
          <cell r="J1">
            <v>1.7453292519943295E-2</v>
          </cell>
        </row>
      </sheetData>
      <sheetData sheetId="4521">
        <row r="1">
          <cell r="J1">
            <v>1.7453292519943295E-2</v>
          </cell>
        </row>
      </sheetData>
      <sheetData sheetId="4522">
        <row r="1">
          <cell r="J1">
            <v>1.7453292519943295E-2</v>
          </cell>
        </row>
      </sheetData>
      <sheetData sheetId="4523">
        <row r="1">
          <cell r="J1">
            <v>1.7453292519943295E-2</v>
          </cell>
        </row>
      </sheetData>
      <sheetData sheetId="4524">
        <row r="1">
          <cell r="J1">
            <v>1.7453292519943295E-2</v>
          </cell>
        </row>
      </sheetData>
      <sheetData sheetId="4525">
        <row r="1">
          <cell r="J1">
            <v>1.7453292519943295E-2</v>
          </cell>
        </row>
      </sheetData>
      <sheetData sheetId="4526">
        <row r="1">
          <cell r="J1">
            <v>1.7453292519943295E-2</v>
          </cell>
        </row>
      </sheetData>
      <sheetData sheetId="4527">
        <row r="1">
          <cell r="J1">
            <v>1.7453292519943295E-2</v>
          </cell>
        </row>
      </sheetData>
      <sheetData sheetId="4528">
        <row r="1">
          <cell r="J1">
            <v>1.7453292519943295E-2</v>
          </cell>
        </row>
      </sheetData>
      <sheetData sheetId="4529">
        <row r="1">
          <cell r="J1">
            <v>1.7453292519943295E-2</v>
          </cell>
        </row>
      </sheetData>
      <sheetData sheetId="4530">
        <row r="1">
          <cell r="J1">
            <v>1.7453292519943295E-2</v>
          </cell>
        </row>
      </sheetData>
      <sheetData sheetId="4531">
        <row r="1">
          <cell r="J1">
            <v>1.7453292519943295E-2</v>
          </cell>
        </row>
      </sheetData>
      <sheetData sheetId="4532">
        <row r="1">
          <cell r="J1">
            <v>1.7453292519943295E-2</v>
          </cell>
        </row>
      </sheetData>
      <sheetData sheetId="4533">
        <row r="1">
          <cell r="J1">
            <v>1.7453292519943295E-2</v>
          </cell>
        </row>
      </sheetData>
      <sheetData sheetId="4534">
        <row r="1">
          <cell r="J1">
            <v>1.7453292519943295E-2</v>
          </cell>
        </row>
      </sheetData>
      <sheetData sheetId="4535">
        <row r="1">
          <cell r="J1">
            <v>1.7453292519943295E-2</v>
          </cell>
        </row>
      </sheetData>
      <sheetData sheetId="4536">
        <row r="1">
          <cell r="J1">
            <v>1.7453292519943295E-2</v>
          </cell>
        </row>
      </sheetData>
      <sheetData sheetId="4537">
        <row r="1">
          <cell r="J1">
            <v>1.7453292519943295E-2</v>
          </cell>
        </row>
      </sheetData>
      <sheetData sheetId="4538">
        <row r="1">
          <cell r="J1">
            <v>1.7453292519943295E-2</v>
          </cell>
        </row>
      </sheetData>
      <sheetData sheetId="4539">
        <row r="1">
          <cell r="J1">
            <v>1.7453292519943295E-2</v>
          </cell>
        </row>
      </sheetData>
      <sheetData sheetId="4540">
        <row r="1">
          <cell r="J1">
            <v>1.7453292519943295E-2</v>
          </cell>
        </row>
      </sheetData>
      <sheetData sheetId="4541">
        <row r="1">
          <cell r="J1">
            <v>1.7453292519943295E-2</v>
          </cell>
        </row>
      </sheetData>
      <sheetData sheetId="4542">
        <row r="1">
          <cell r="J1">
            <v>1.7453292519943295E-2</v>
          </cell>
        </row>
      </sheetData>
      <sheetData sheetId="4543">
        <row r="1">
          <cell r="J1">
            <v>1.7453292519943295E-2</v>
          </cell>
        </row>
      </sheetData>
      <sheetData sheetId="4544">
        <row r="1">
          <cell r="J1">
            <v>1.7453292519943295E-2</v>
          </cell>
        </row>
      </sheetData>
      <sheetData sheetId="4545">
        <row r="1">
          <cell r="J1">
            <v>1.7453292519943295E-2</v>
          </cell>
        </row>
      </sheetData>
      <sheetData sheetId="4546">
        <row r="1">
          <cell r="J1">
            <v>1.7453292519943295E-2</v>
          </cell>
        </row>
      </sheetData>
      <sheetData sheetId="4547">
        <row r="1">
          <cell r="J1">
            <v>1.7453292519943295E-2</v>
          </cell>
        </row>
      </sheetData>
      <sheetData sheetId="4548">
        <row r="1">
          <cell r="J1">
            <v>1.7453292519943295E-2</v>
          </cell>
        </row>
      </sheetData>
      <sheetData sheetId="4549">
        <row r="1">
          <cell r="J1">
            <v>1.7453292519943295E-2</v>
          </cell>
        </row>
      </sheetData>
      <sheetData sheetId="4550">
        <row r="1">
          <cell r="J1">
            <v>1.7453292519943295E-2</v>
          </cell>
        </row>
      </sheetData>
      <sheetData sheetId="4551">
        <row r="1">
          <cell r="J1">
            <v>1.7453292519943295E-2</v>
          </cell>
        </row>
      </sheetData>
      <sheetData sheetId="4552">
        <row r="1">
          <cell r="J1">
            <v>1.7453292519943295E-2</v>
          </cell>
        </row>
      </sheetData>
      <sheetData sheetId="4553">
        <row r="1">
          <cell r="J1">
            <v>1.7453292519943295E-2</v>
          </cell>
        </row>
      </sheetData>
      <sheetData sheetId="4554">
        <row r="1">
          <cell r="J1">
            <v>1.7453292519943295E-2</v>
          </cell>
        </row>
      </sheetData>
      <sheetData sheetId="4555">
        <row r="1">
          <cell r="J1">
            <v>1.7453292519943295E-2</v>
          </cell>
        </row>
      </sheetData>
      <sheetData sheetId="4556">
        <row r="1">
          <cell r="J1">
            <v>1.7453292519943295E-2</v>
          </cell>
        </row>
      </sheetData>
      <sheetData sheetId="4557">
        <row r="1">
          <cell r="J1">
            <v>1.7453292519943295E-2</v>
          </cell>
        </row>
      </sheetData>
      <sheetData sheetId="4558">
        <row r="1">
          <cell r="J1">
            <v>1.7453292519943295E-2</v>
          </cell>
        </row>
      </sheetData>
      <sheetData sheetId="4559">
        <row r="1">
          <cell r="J1">
            <v>1.7453292519943295E-2</v>
          </cell>
        </row>
      </sheetData>
      <sheetData sheetId="4560">
        <row r="1">
          <cell r="J1">
            <v>1.7453292519943295E-2</v>
          </cell>
        </row>
      </sheetData>
      <sheetData sheetId="4561">
        <row r="1">
          <cell r="J1">
            <v>1.7453292519943295E-2</v>
          </cell>
        </row>
      </sheetData>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ow r="1">
          <cell r="J1">
            <v>1.7453292519943295E-2</v>
          </cell>
        </row>
      </sheetData>
      <sheetData sheetId="4719">
        <row r="1">
          <cell r="J1">
            <v>1.7453292519943295E-2</v>
          </cell>
        </row>
      </sheetData>
      <sheetData sheetId="4720">
        <row r="1">
          <cell r="J1">
            <v>1.7453292519943295E-2</v>
          </cell>
        </row>
      </sheetData>
      <sheetData sheetId="4721">
        <row r="1">
          <cell r="J1">
            <v>1.7453292519943295E-2</v>
          </cell>
        </row>
      </sheetData>
      <sheetData sheetId="4722">
        <row r="1">
          <cell r="J1">
            <v>1.7453292519943295E-2</v>
          </cell>
        </row>
      </sheetData>
      <sheetData sheetId="4723">
        <row r="1">
          <cell r="J1">
            <v>1.7453292519943295E-2</v>
          </cell>
        </row>
      </sheetData>
      <sheetData sheetId="4724">
        <row r="1">
          <cell r="J1">
            <v>1.7453292519943295E-2</v>
          </cell>
        </row>
      </sheetData>
      <sheetData sheetId="4725">
        <row r="1">
          <cell r="J1">
            <v>1.7453292519943295E-2</v>
          </cell>
        </row>
      </sheetData>
      <sheetData sheetId="4726">
        <row r="1">
          <cell r="J1">
            <v>1.7453292519943295E-2</v>
          </cell>
        </row>
      </sheetData>
      <sheetData sheetId="4727">
        <row r="1">
          <cell r="J1">
            <v>1.7453292519943295E-2</v>
          </cell>
        </row>
      </sheetData>
      <sheetData sheetId="4728">
        <row r="1">
          <cell r="J1">
            <v>1.7453292519943295E-2</v>
          </cell>
        </row>
      </sheetData>
      <sheetData sheetId="4729">
        <row r="1">
          <cell r="J1">
            <v>1.7453292519943295E-2</v>
          </cell>
        </row>
      </sheetData>
      <sheetData sheetId="4730">
        <row r="1">
          <cell r="J1">
            <v>1.7453292519943295E-2</v>
          </cell>
        </row>
      </sheetData>
      <sheetData sheetId="4731">
        <row r="1">
          <cell r="J1">
            <v>1.7453292519943295E-2</v>
          </cell>
        </row>
      </sheetData>
      <sheetData sheetId="4732">
        <row r="1">
          <cell r="J1">
            <v>1.7453292519943295E-2</v>
          </cell>
        </row>
      </sheetData>
      <sheetData sheetId="4733">
        <row r="1">
          <cell r="J1">
            <v>1.7453292519943295E-2</v>
          </cell>
        </row>
      </sheetData>
      <sheetData sheetId="4734">
        <row r="1">
          <cell r="J1">
            <v>1.7453292519943295E-2</v>
          </cell>
        </row>
      </sheetData>
      <sheetData sheetId="4735">
        <row r="1">
          <cell r="J1">
            <v>1.7453292519943295E-2</v>
          </cell>
        </row>
      </sheetData>
      <sheetData sheetId="4736">
        <row r="1">
          <cell r="J1">
            <v>1.7453292519943295E-2</v>
          </cell>
        </row>
      </sheetData>
      <sheetData sheetId="4737">
        <row r="1">
          <cell r="J1">
            <v>1.7453292519943295E-2</v>
          </cell>
        </row>
      </sheetData>
      <sheetData sheetId="4738">
        <row r="1">
          <cell r="J1">
            <v>1.7453292519943295E-2</v>
          </cell>
        </row>
      </sheetData>
      <sheetData sheetId="4739">
        <row r="1">
          <cell r="J1">
            <v>1.7453292519943295E-2</v>
          </cell>
        </row>
      </sheetData>
      <sheetData sheetId="4740">
        <row r="1">
          <cell r="J1">
            <v>1.7453292519943295E-2</v>
          </cell>
        </row>
      </sheetData>
      <sheetData sheetId="4741">
        <row r="1">
          <cell r="J1">
            <v>1.7453292519943295E-2</v>
          </cell>
        </row>
      </sheetData>
      <sheetData sheetId="4742">
        <row r="1">
          <cell r="J1">
            <v>1.7453292519943295E-2</v>
          </cell>
        </row>
      </sheetData>
      <sheetData sheetId="4743">
        <row r="1">
          <cell r="J1">
            <v>1.7453292519943295E-2</v>
          </cell>
        </row>
      </sheetData>
      <sheetData sheetId="4744">
        <row r="1">
          <cell r="J1">
            <v>1.7453292519943295E-2</v>
          </cell>
        </row>
      </sheetData>
      <sheetData sheetId="4745">
        <row r="1">
          <cell r="J1">
            <v>1.7453292519943295E-2</v>
          </cell>
        </row>
      </sheetData>
      <sheetData sheetId="4746">
        <row r="1">
          <cell r="J1">
            <v>1.7453292519943295E-2</v>
          </cell>
        </row>
      </sheetData>
      <sheetData sheetId="4747">
        <row r="1">
          <cell r="J1">
            <v>1.7453292519943295E-2</v>
          </cell>
        </row>
      </sheetData>
      <sheetData sheetId="4748">
        <row r="1">
          <cell r="J1">
            <v>1.7453292519943295E-2</v>
          </cell>
        </row>
      </sheetData>
      <sheetData sheetId="4749">
        <row r="1">
          <cell r="J1">
            <v>1.7453292519943295E-2</v>
          </cell>
        </row>
      </sheetData>
      <sheetData sheetId="4750">
        <row r="1">
          <cell r="J1">
            <v>1.7453292519943295E-2</v>
          </cell>
        </row>
      </sheetData>
      <sheetData sheetId="4751">
        <row r="1">
          <cell r="J1">
            <v>1.7453292519943295E-2</v>
          </cell>
        </row>
      </sheetData>
      <sheetData sheetId="4752">
        <row r="1">
          <cell r="J1">
            <v>1.7453292519943295E-2</v>
          </cell>
        </row>
      </sheetData>
      <sheetData sheetId="4753">
        <row r="1">
          <cell r="J1">
            <v>1.7453292519943295E-2</v>
          </cell>
        </row>
      </sheetData>
      <sheetData sheetId="4754">
        <row r="1">
          <cell r="J1">
            <v>1.7453292519943295E-2</v>
          </cell>
        </row>
      </sheetData>
      <sheetData sheetId="4755">
        <row r="1">
          <cell r="J1">
            <v>1.7453292519943295E-2</v>
          </cell>
        </row>
      </sheetData>
      <sheetData sheetId="4756">
        <row r="1">
          <cell r="J1">
            <v>1.7453292519943295E-2</v>
          </cell>
        </row>
      </sheetData>
      <sheetData sheetId="4757">
        <row r="1">
          <cell r="J1">
            <v>1.7453292519943295E-2</v>
          </cell>
        </row>
      </sheetData>
      <sheetData sheetId="4758">
        <row r="1">
          <cell r="J1">
            <v>1.7453292519943295E-2</v>
          </cell>
        </row>
      </sheetData>
      <sheetData sheetId="4759">
        <row r="1">
          <cell r="J1">
            <v>1.7453292519943295E-2</v>
          </cell>
        </row>
      </sheetData>
      <sheetData sheetId="4760">
        <row r="1">
          <cell r="J1">
            <v>1.7453292519943295E-2</v>
          </cell>
        </row>
      </sheetData>
      <sheetData sheetId="4761">
        <row r="1">
          <cell r="J1">
            <v>1.7453292519943295E-2</v>
          </cell>
        </row>
      </sheetData>
      <sheetData sheetId="4762">
        <row r="1">
          <cell r="J1">
            <v>1.7453292519943295E-2</v>
          </cell>
        </row>
      </sheetData>
      <sheetData sheetId="4763">
        <row r="1">
          <cell r="J1">
            <v>1.7453292519943295E-2</v>
          </cell>
        </row>
      </sheetData>
      <sheetData sheetId="4764">
        <row r="1">
          <cell r="J1">
            <v>1.7453292519943295E-2</v>
          </cell>
        </row>
      </sheetData>
      <sheetData sheetId="4765">
        <row r="1">
          <cell r="J1">
            <v>1.7453292519943295E-2</v>
          </cell>
        </row>
      </sheetData>
      <sheetData sheetId="4766">
        <row r="1">
          <cell r="J1">
            <v>1.7453292519943295E-2</v>
          </cell>
        </row>
      </sheetData>
      <sheetData sheetId="4767">
        <row r="1">
          <cell r="J1">
            <v>1.7453292519943295E-2</v>
          </cell>
        </row>
      </sheetData>
      <sheetData sheetId="4768">
        <row r="1">
          <cell r="J1">
            <v>1.7453292519943295E-2</v>
          </cell>
        </row>
      </sheetData>
      <sheetData sheetId="4769">
        <row r="1">
          <cell r="J1">
            <v>1.7453292519943295E-2</v>
          </cell>
        </row>
      </sheetData>
      <sheetData sheetId="4770">
        <row r="1">
          <cell r="J1">
            <v>1.7453292519943295E-2</v>
          </cell>
        </row>
      </sheetData>
      <sheetData sheetId="4771">
        <row r="1">
          <cell r="J1">
            <v>1.7453292519943295E-2</v>
          </cell>
        </row>
      </sheetData>
      <sheetData sheetId="4772">
        <row r="1">
          <cell r="J1">
            <v>1.7453292519943295E-2</v>
          </cell>
        </row>
      </sheetData>
      <sheetData sheetId="4773">
        <row r="1">
          <cell r="J1">
            <v>1.7453292519943295E-2</v>
          </cell>
        </row>
      </sheetData>
      <sheetData sheetId="4774">
        <row r="1">
          <cell r="J1">
            <v>1.7453292519943295E-2</v>
          </cell>
        </row>
      </sheetData>
      <sheetData sheetId="4775">
        <row r="1">
          <cell r="J1">
            <v>1.7453292519943295E-2</v>
          </cell>
        </row>
      </sheetData>
      <sheetData sheetId="4776">
        <row r="1">
          <cell r="J1">
            <v>1.7453292519943295E-2</v>
          </cell>
        </row>
      </sheetData>
      <sheetData sheetId="4777">
        <row r="1">
          <cell r="J1">
            <v>1.7453292519943295E-2</v>
          </cell>
        </row>
      </sheetData>
      <sheetData sheetId="4778">
        <row r="1">
          <cell r="J1">
            <v>1.7453292519943295E-2</v>
          </cell>
        </row>
      </sheetData>
      <sheetData sheetId="4779">
        <row r="1">
          <cell r="J1">
            <v>1.7453292519943295E-2</v>
          </cell>
        </row>
      </sheetData>
      <sheetData sheetId="4780">
        <row r="1">
          <cell r="J1">
            <v>1.7453292519943295E-2</v>
          </cell>
        </row>
      </sheetData>
      <sheetData sheetId="4781">
        <row r="1">
          <cell r="J1">
            <v>1.7453292519943295E-2</v>
          </cell>
        </row>
      </sheetData>
      <sheetData sheetId="4782">
        <row r="1">
          <cell r="J1">
            <v>1.7453292519943295E-2</v>
          </cell>
        </row>
      </sheetData>
      <sheetData sheetId="4783">
        <row r="1">
          <cell r="J1">
            <v>1.7453292519943295E-2</v>
          </cell>
        </row>
      </sheetData>
      <sheetData sheetId="4784">
        <row r="1">
          <cell r="J1">
            <v>1.7453292519943295E-2</v>
          </cell>
        </row>
      </sheetData>
      <sheetData sheetId="4785">
        <row r="1">
          <cell r="J1">
            <v>1.7453292519943295E-2</v>
          </cell>
        </row>
      </sheetData>
      <sheetData sheetId="4786">
        <row r="1">
          <cell r="J1">
            <v>1.7453292519943295E-2</v>
          </cell>
        </row>
      </sheetData>
      <sheetData sheetId="4787">
        <row r="1">
          <cell r="J1">
            <v>1.7453292519943295E-2</v>
          </cell>
        </row>
      </sheetData>
      <sheetData sheetId="4788">
        <row r="1">
          <cell r="J1">
            <v>1.7453292519943295E-2</v>
          </cell>
        </row>
      </sheetData>
      <sheetData sheetId="4789">
        <row r="1">
          <cell r="J1">
            <v>1.7453292519943295E-2</v>
          </cell>
        </row>
      </sheetData>
      <sheetData sheetId="4790">
        <row r="1">
          <cell r="J1">
            <v>1.7453292519943295E-2</v>
          </cell>
        </row>
      </sheetData>
      <sheetData sheetId="4791">
        <row r="1">
          <cell r="J1">
            <v>1.7453292519943295E-2</v>
          </cell>
        </row>
      </sheetData>
      <sheetData sheetId="4792">
        <row r="1">
          <cell r="J1">
            <v>1.7453292519943295E-2</v>
          </cell>
        </row>
      </sheetData>
      <sheetData sheetId="4793">
        <row r="1">
          <cell r="J1">
            <v>1.7453292519943295E-2</v>
          </cell>
        </row>
      </sheetData>
      <sheetData sheetId="4794">
        <row r="1">
          <cell r="J1">
            <v>1.7453292519943295E-2</v>
          </cell>
        </row>
      </sheetData>
      <sheetData sheetId="4795">
        <row r="1">
          <cell r="J1">
            <v>1.7453292519943295E-2</v>
          </cell>
        </row>
      </sheetData>
      <sheetData sheetId="4796">
        <row r="1">
          <cell r="J1">
            <v>1.7453292519943295E-2</v>
          </cell>
        </row>
      </sheetData>
      <sheetData sheetId="4797">
        <row r="1">
          <cell r="J1">
            <v>1.7453292519943295E-2</v>
          </cell>
        </row>
      </sheetData>
      <sheetData sheetId="4798">
        <row r="1">
          <cell r="J1">
            <v>1.7453292519943295E-2</v>
          </cell>
        </row>
      </sheetData>
      <sheetData sheetId="4799">
        <row r="1">
          <cell r="J1">
            <v>1.7453292519943295E-2</v>
          </cell>
        </row>
      </sheetData>
      <sheetData sheetId="4800">
        <row r="1">
          <cell r="J1">
            <v>1.7453292519943295E-2</v>
          </cell>
        </row>
      </sheetData>
      <sheetData sheetId="4801">
        <row r="1">
          <cell r="J1">
            <v>1.7453292519943295E-2</v>
          </cell>
        </row>
      </sheetData>
      <sheetData sheetId="4802">
        <row r="1">
          <cell r="J1">
            <v>1.7453292519943295E-2</v>
          </cell>
        </row>
      </sheetData>
      <sheetData sheetId="4803">
        <row r="1">
          <cell r="J1">
            <v>1.7453292519943295E-2</v>
          </cell>
        </row>
      </sheetData>
      <sheetData sheetId="4804">
        <row r="1">
          <cell r="J1">
            <v>1.7453292519943295E-2</v>
          </cell>
        </row>
      </sheetData>
      <sheetData sheetId="4805">
        <row r="1">
          <cell r="J1">
            <v>1.7453292519943295E-2</v>
          </cell>
        </row>
      </sheetData>
      <sheetData sheetId="4806">
        <row r="1">
          <cell r="J1">
            <v>1.7453292519943295E-2</v>
          </cell>
        </row>
      </sheetData>
      <sheetData sheetId="4807">
        <row r="1">
          <cell r="J1">
            <v>1.7453292519943295E-2</v>
          </cell>
        </row>
      </sheetData>
      <sheetData sheetId="4808">
        <row r="1">
          <cell r="J1">
            <v>1.7453292519943295E-2</v>
          </cell>
        </row>
      </sheetData>
      <sheetData sheetId="4809">
        <row r="1">
          <cell r="J1">
            <v>1.7453292519943295E-2</v>
          </cell>
        </row>
      </sheetData>
      <sheetData sheetId="4810">
        <row r="1">
          <cell r="J1">
            <v>1.7453292519943295E-2</v>
          </cell>
        </row>
      </sheetData>
      <sheetData sheetId="4811">
        <row r="1">
          <cell r="J1">
            <v>1.7453292519943295E-2</v>
          </cell>
        </row>
      </sheetData>
      <sheetData sheetId="4812">
        <row r="1">
          <cell r="J1">
            <v>1.7453292519943295E-2</v>
          </cell>
        </row>
      </sheetData>
      <sheetData sheetId="4813">
        <row r="1">
          <cell r="J1">
            <v>1.7453292519943295E-2</v>
          </cell>
        </row>
      </sheetData>
      <sheetData sheetId="4814">
        <row r="1">
          <cell r="J1">
            <v>1.7453292519943295E-2</v>
          </cell>
        </row>
      </sheetData>
      <sheetData sheetId="4815">
        <row r="1">
          <cell r="J1">
            <v>1.7453292519943295E-2</v>
          </cell>
        </row>
      </sheetData>
      <sheetData sheetId="4816">
        <row r="1">
          <cell r="J1">
            <v>1.7453292519943295E-2</v>
          </cell>
        </row>
      </sheetData>
      <sheetData sheetId="4817">
        <row r="1">
          <cell r="J1">
            <v>1.7453292519943295E-2</v>
          </cell>
        </row>
      </sheetData>
      <sheetData sheetId="4818">
        <row r="1">
          <cell r="J1">
            <v>1.7453292519943295E-2</v>
          </cell>
        </row>
      </sheetData>
      <sheetData sheetId="4819">
        <row r="1">
          <cell r="J1">
            <v>1.7453292519943295E-2</v>
          </cell>
        </row>
      </sheetData>
      <sheetData sheetId="4820">
        <row r="1">
          <cell r="J1">
            <v>1.7453292519943295E-2</v>
          </cell>
        </row>
      </sheetData>
      <sheetData sheetId="4821">
        <row r="1">
          <cell r="J1">
            <v>1.7453292519943295E-2</v>
          </cell>
        </row>
      </sheetData>
      <sheetData sheetId="4822">
        <row r="1">
          <cell r="J1">
            <v>1.7453292519943295E-2</v>
          </cell>
        </row>
      </sheetData>
      <sheetData sheetId="4823">
        <row r="1">
          <cell r="J1">
            <v>1.7453292519943295E-2</v>
          </cell>
        </row>
      </sheetData>
      <sheetData sheetId="4824">
        <row r="1">
          <cell r="J1">
            <v>1.7453292519943295E-2</v>
          </cell>
        </row>
      </sheetData>
      <sheetData sheetId="4825">
        <row r="1">
          <cell r="J1">
            <v>1.7453292519943295E-2</v>
          </cell>
        </row>
      </sheetData>
      <sheetData sheetId="4826">
        <row r="1">
          <cell r="J1">
            <v>1.7453292519943295E-2</v>
          </cell>
        </row>
      </sheetData>
      <sheetData sheetId="4827">
        <row r="1">
          <cell r="J1">
            <v>1.7453292519943295E-2</v>
          </cell>
        </row>
      </sheetData>
      <sheetData sheetId="4828">
        <row r="1">
          <cell r="J1">
            <v>1.7453292519943295E-2</v>
          </cell>
        </row>
      </sheetData>
      <sheetData sheetId="4829">
        <row r="1">
          <cell r="J1">
            <v>1.7453292519943295E-2</v>
          </cell>
        </row>
      </sheetData>
      <sheetData sheetId="4830">
        <row r="1">
          <cell r="J1">
            <v>1.7453292519943295E-2</v>
          </cell>
        </row>
      </sheetData>
      <sheetData sheetId="4831">
        <row r="1">
          <cell r="J1">
            <v>1.7453292519943295E-2</v>
          </cell>
        </row>
      </sheetData>
      <sheetData sheetId="4832">
        <row r="1">
          <cell r="J1">
            <v>1.7453292519943295E-2</v>
          </cell>
        </row>
      </sheetData>
      <sheetData sheetId="4833">
        <row r="1">
          <cell r="J1">
            <v>1.7453292519943295E-2</v>
          </cell>
        </row>
      </sheetData>
      <sheetData sheetId="4834">
        <row r="1">
          <cell r="J1">
            <v>1.7453292519943295E-2</v>
          </cell>
        </row>
      </sheetData>
      <sheetData sheetId="4835">
        <row r="1">
          <cell r="J1">
            <v>1.7453292519943295E-2</v>
          </cell>
        </row>
      </sheetData>
      <sheetData sheetId="4836">
        <row r="1">
          <cell r="J1">
            <v>1.7453292519943295E-2</v>
          </cell>
        </row>
      </sheetData>
      <sheetData sheetId="4837">
        <row r="1">
          <cell r="J1">
            <v>1.7453292519943295E-2</v>
          </cell>
        </row>
      </sheetData>
      <sheetData sheetId="4838">
        <row r="1">
          <cell r="J1">
            <v>1.7453292519943295E-2</v>
          </cell>
        </row>
      </sheetData>
      <sheetData sheetId="4839">
        <row r="1">
          <cell r="J1">
            <v>1.7453292519943295E-2</v>
          </cell>
        </row>
      </sheetData>
      <sheetData sheetId="4840">
        <row r="1">
          <cell r="J1">
            <v>1.7453292519943295E-2</v>
          </cell>
        </row>
      </sheetData>
      <sheetData sheetId="4841">
        <row r="1">
          <cell r="J1">
            <v>1.7453292519943295E-2</v>
          </cell>
        </row>
      </sheetData>
      <sheetData sheetId="4842">
        <row r="2">
          <cell r="B2">
            <v>1</v>
          </cell>
        </row>
      </sheetData>
      <sheetData sheetId="4843">
        <row r="2">
          <cell r="B2">
            <v>1</v>
          </cell>
        </row>
      </sheetData>
      <sheetData sheetId="4844">
        <row r="2">
          <cell r="B2">
            <v>1</v>
          </cell>
        </row>
      </sheetData>
      <sheetData sheetId="4845">
        <row r="2">
          <cell r="B2">
            <v>1</v>
          </cell>
        </row>
      </sheetData>
      <sheetData sheetId="4846">
        <row r="2">
          <cell r="B2">
            <v>1</v>
          </cell>
        </row>
      </sheetData>
      <sheetData sheetId="4847">
        <row r="2">
          <cell r="B2">
            <v>1</v>
          </cell>
        </row>
      </sheetData>
      <sheetData sheetId="4848">
        <row r="2">
          <cell r="B2">
            <v>1</v>
          </cell>
        </row>
      </sheetData>
      <sheetData sheetId="4849">
        <row r="2">
          <cell r="B2">
            <v>1</v>
          </cell>
        </row>
      </sheetData>
      <sheetData sheetId="4850">
        <row r="2">
          <cell r="B2">
            <v>1</v>
          </cell>
        </row>
      </sheetData>
      <sheetData sheetId="4851">
        <row r="2">
          <cell r="B2">
            <v>1</v>
          </cell>
        </row>
      </sheetData>
      <sheetData sheetId="4852">
        <row r="2">
          <cell r="B2">
            <v>1</v>
          </cell>
        </row>
      </sheetData>
      <sheetData sheetId="4853">
        <row r="2">
          <cell r="B2">
            <v>1</v>
          </cell>
        </row>
      </sheetData>
      <sheetData sheetId="4854">
        <row r="2">
          <cell r="B2">
            <v>1</v>
          </cell>
        </row>
      </sheetData>
      <sheetData sheetId="4855">
        <row r="2">
          <cell r="B2">
            <v>1</v>
          </cell>
        </row>
      </sheetData>
      <sheetData sheetId="4856">
        <row r="2">
          <cell r="B2">
            <v>1</v>
          </cell>
        </row>
      </sheetData>
      <sheetData sheetId="4857">
        <row r="2">
          <cell r="B2">
            <v>1</v>
          </cell>
        </row>
      </sheetData>
      <sheetData sheetId="4858">
        <row r="2">
          <cell r="B2">
            <v>1</v>
          </cell>
        </row>
      </sheetData>
      <sheetData sheetId="4859">
        <row r="2">
          <cell r="B2">
            <v>1</v>
          </cell>
        </row>
      </sheetData>
      <sheetData sheetId="4860">
        <row r="2">
          <cell r="B2">
            <v>1</v>
          </cell>
        </row>
      </sheetData>
      <sheetData sheetId="4861">
        <row r="2">
          <cell r="B2">
            <v>1</v>
          </cell>
        </row>
      </sheetData>
      <sheetData sheetId="4862">
        <row r="2">
          <cell r="B2">
            <v>1</v>
          </cell>
        </row>
      </sheetData>
      <sheetData sheetId="4863">
        <row r="2">
          <cell r="B2">
            <v>1</v>
          </cell>
        </row>
      </sheetData>
      <sheetData sheetId="4864">
        <row r="2">
          <cell r="B2">
            <v>1</v>
          </cell>
        </row>
      </sheetData>
      <sheetData sheetId="4865">
        <row r="2">
          <cell r="B2">
            <v>1</v>
          </cell>
        </row>
      </sheetData>
      <sheetData sheetId="4866">
        <row r="2">
          <cell r="B2">
            <v>1</v>
          </cell>
        </row>
      </sheetData>
      <sheetData sheetId="4867">
        <row r="2">
          <cell r="B2">
            <v>1</v>
          </cell>
        </row>
      </sheetData>
      <sheetData sheetId="4868">
        <row r="2">
          <cell r="B2">
            <v>1</v>
          </cell>
        </row>
      </sheetData>
      <sheetData sheetId="4869">
        <row r="2">
          <cell r="B2">
            <v>1</v>
          </cell>
        </row>
      </sheetData>
      <sheetData sheetId="4870">
        <row r="2">
          <cell r="B2">
            <v>1</v>
          </cell>
        </row>
      </sheetData>
      <sheetData sheetId="4871">
        <row r="2">
          <cell r="B2">
            <v>1</v>
          </cell>
        </row>
      </sheetData>
      <sheetData sheetId="4872">
        <row r="2">
          <cell r="B2">
            <v>1</v>
          </cell>
        </row>
      </sheetData>
      <sheetData sheetId="4873">
        <row r="2">
          <cell r="B2">
            <v>1</v>
          </cell>
        </row>
      </sheetData>
      <sheetData sheetId="4874">
        <row r="2">
          <cell r="B2">
            <v>1</v>
          </cell>
        </row>
      </sheetData>
      <sheetData sheetId="4875">
        <row r="2">
          <cell r="B2">
            <v>1</v>
          </cell>
        </row>
      </sheetData>
      <sheetData sheetId="4876">
        <row r="2">
          <cell r="B2">
            <v>1</v>
          </cell>
        </row>
      </sheetData>
      <sheetData sheetId="4877">
        <row r="2">
          <cell r="B2">
            <v>1</v>
          </cell>
        </row>
      </sheetData>
      <sheetData sheetId="4878">
        <row r="2">
          <cell r="B2">
            <v>1</v>
          </cell>
        </row>
      </sheetData>
      <sheetData sheetId="4879">
        <row r="2">
          <cell r="B2">
            <v>1</v>
          </cell>
        </row>
      </sheetData>
      <sheetData sheetId="4880">
        <row r="2">
          <cell r="B2">
            <v>1</v>
          </cell>
        </row>
      </sheetData>
      <sheetData sheetId="4881">
        <row r="2">
          <cell r="B2">
            <v>1</v>
          </cell>
        </row>
      </sheetData>
      <sheetData sheetId="4882">
        <row r="2">
          <cell r="B2">
            <v>1</v>
          </cell>
        </row>
      </sheetData>
      <sheetData sheetId="4883">
        <row r="2">
          <cell r="B2">
            <v>1</v>
          </cell>
        </row>
      </sheetData>
      <sheetData sheetId="4884">
        <row r="2">
          <cell r="B2">
            <v>1</v>
          </cell>
        </row>
      </sheetData>
      <sheetData sheetId="4885">
        <row r="2">
          <cell r="B2">
            <v>1</v>
          </cell>
        </row>
      </sheetData>
      <sheetData sheetId="4886">
        <row r="2">
          <cell r="B2">
            <v>1</v>
          </cell>
        </row>
      </sheetData>
      <sheetData sheetId="4887">
        <row r="2">
          <cell r="B2">
            <v>1</v>
          </cell>
        </row>
      </sheetData>
      <sheetData sheetId="4888">
        <row r="2">
          <cell r="B2">
            <v>1</v>
          </cell>
        </row>
      </sheetData>
      <sheetData sheetId="4889">
        <row r="2">
          <cell r="B2">
            <v>1</v>
          </cell>
        </row>
      </sheetData>
      <sheetData sheetId="4890">
        <row r="2">
          <cell r="B2">
            <v>1</v>
          </cell>
        </row>
      </sheetData>
      <sheetData sheetId="4891">
        <row r="2">
          <cell r="B2">
            <v>1</v>
          </cell>
        </row>
      </sheetData>
      <sheetData sheetId="4892">
        <row r="2">
          <cell r="B2">
            <v>1</v>
          </cell>
        </row>
      </sheetData>
      <sheetData sheetId="4893">
        <row r="2">
          <cell r="B2">
            <v>1</v>
          </cell>
        </row>
      </sheetData>
      <sheetData sheetId="4894">
        <row r="2">
          <cell r="B2">
            <v>1</v>
          </cell>
        </row>
      </sheetData>
      <sheetData sheetId="4895">
        <row r="2">
          <cell r="B2">
            <v>1</v>
          </cell>
        </row>
      </sheetData>
      <sheetData sheetId="4896">
        <row r="1">
          <cell r="J1">
            <v>1.7453292519943295E-2</v>
          </cell>
        </row>
      </sheetData>
      <sheetData sheetId="4897">
        <row r="1">
          <cell r="J1">
            <v>1.7453292519943295E-2</v>
          </cell>
        </row>
      </sheetData>
      <sheetData sheetId="4898">
        <row r="1">
          <cell r="J1">
            <v>1.7453292519943295E-2</v>
          </cell>
        </row>
      </sheetData>
      <sheetData sheetId="4899">
        <row r="1">
          <cell r="J1">
            <v>1.7453292519943295E-2</v>
          </cell>
        </row>
      </sheetData>
      <sheetData sheetId="4900">
        <row r="2">
          <cell r="B2">
            <v>1</v>
          </cell>
        </row>
      </sheetData>
      <sheetData sheetId="4901">
        <row r="2">
          <cell r="B2">
            <v>1</v>
          </cell>
        </row>
      </sheetData>
      <sheetData sheetId="4902">
        <row r="2">
          <cell r="B2">
            <v>1</v>
          </cell>
        </row>
      </sheetData>
      <sheetData sheetId="4903">
        <row r="1">
          <cell r="J1">
            <v>1.7453292519943295E-2</v>
          </cell>
        </row>
      </sheetData>
      <sheetData sheetId="4904">
        <row r="2">
          <cell r="B2">
            <v>1</v>
          </cell>
        </row>
      </sheetData>
      <sheetData sheetId="4905">
        <row r="1">
          <cell r="J1">
            <v>1.7453292519943295E-2</v>
          </cell>
        </row>
      </sheetData>
      <sheetData sheetId="4906">
        <row r="1">
          <cell r="J1">
            <v>1.7453292519943295E-2</v>
          </cell>
        </row>
      </sheetData>
      <sheetData sheetId="4907">
        <row r="1">
          <cell r="J1">
            <v>1.7453292519943295E-2</v>
          </cell>
        </row>
      </sheetData>
      <sheetData sheetId="4908">
        <row r="2">
          <cell r="B2">
            <v>1</v>
          </cell>
        </row>
      </sheetData>
      <sheetData sheetId="4909">
        <row r="1">
          <cell r="J1">
            <v>1.7453292519943295E-2</v>
          </cell>
        </row>
      </sheetData>
      <sheetData sheetId="4910">
        <row r="1">
          <cell r="J1">
            <v>1.7453292519943295E-2</v>
          </cell>
        </row>
      </sheetData>
      <sheetData sheetId="4911">
        <row r="1">
          <cell r="J1">
            <v>1.7453292519943295E-2</v>
          </cell>
        </row>
      </sheetData>
      <sheetData sheetId="4912">
        <row r="1">
          <cell r="J1">
            <v>1.7453292519943295E-2</v>
          </cell>
        </row>
      </sheetData>
      <sheetData sheetId="4913">
        <row r="1">
          <cell r="J1">
            <v>1.7453292519943295E-2</v>
          </cell>
        </row>
      </sheetData>
      <sheetData sheetId="4914">
        <row r="1">
          <cell r="J1">
            <v>1.7453292519943295E-2</v>
          </cell>
        </row>
      </sheetData>
      <sheetData sheetId="4915">
        <row r="1">
          <cell r="J1">
            <v>1.7453292519943295E-2</v>
          </cell>
        </row>
      </sheetData>
      <sheetData sheetId="4916">
        <row r="1">
          <cell r="J1">
            <v>1.7453292519943295E-2</v>
          </cell>
        </row>
      </sheetData>
      <sheetData sheetId="4917">
        <row r="1">
          <cell r="J1">
            <v>1.7453292519943295E-2</v>
          </cell>
        </row>
      </sheetData>
      <sheetData sheetId="4918">
        <row r="1">
          <cell r="J1">
            <v>1.7453292519943295E-2</v>
          </cell>
        </row>
      </sheetData>
      <sheetData sheetId="4919">
        <row r="1">
          <cell r="J1">
            <v>1.7453292519943295E-2</v>
          </cell>
        </row>
      </sheetData>
      <sheetData sheetId="4920">
        <row r="1">
          <cell r="J1">
            <v>1.7453292519943295E-2</v>
          </cell>
        </row>
      </sheetData>
      <sheetData sheetId="4921">
        <row r="1">
          <cell r="J1">
            <v>1.7453292519943295E-2</v>
          </cell>
        </row>
      </sheetData>
      <sheetData sheetId="4922">
        <row r="1">
          <cell r="J1">
            <v>1.7453292519943295E-2</v>
          </cell>
        </row>
      </sheetData>
      <sheetData sheetId="4923">
        <row r="1">
          <cell r="J1">
            <v>1.7453292519943295E-2</v>
          </cell>
        </row>
      </sheetData>
      <sheetData sheetId="4924">
        <row r="1">
          <cell r="J1">
            <v>1.7453292519943295E-2</v>
          </cell>
        </row>
      </sheetData>
      <sheetData sheetId="4925">
        <row r="2">
          <cell r="B2">
            <v>1</v>
          </cell>
        </row>
      </sheetData>
      <sheetData sheetId="4926">
        <row r="1">
          <cell r="J1">
            <v>1.7453292519943295E-2</v>
          </cell>
        </row>
      </sheetData>
      <sheetData sheetId="4927">
        <row r="1">
          <cell r="J1">
            <v>1.7453292519943295E-2</v>
          </cell>
        </row>
      </sheetData>
      <sheetData sheetId="4928">
        <row r="1">
          <cell r="J1">
            <v>1.7453292519943295E-2</v>
          </cell>
        </row>
      </sheetData>
      <sheetData sheetId="4929">
        <row r="1">
          <cell r="J1">
            <v>1.7453292519943295E-2</v>
          </cell>
        </row>
      </sheetData>
      <sheetData sheetId="4930">
        <row r="1">
          <cell r="J1">
            <v>1.7453292519943295E-2</v>
          </cell>
        </row>
      </sheetData>
      <sheetData sheetId="4931">
        <row r="1">
          <cell r="J1">
            <v>1.7453292519943295E-2</v>
          </cell>
        </row>
      </sheetData>
      <sheetData sheetId="4932">
        <row r="1">
          <cell r="J1">
            <v>1.7453292519943295E-2</v>
          </cell>
        </row>
      </sheetData>
      <sheetData sheetId="4933">
        <row r="1">
          <cell r="J1">
            <v>1.7453292519943295E-2</v>
          </cell>
        </row>
      </sheetData>
      <sheetData sheetId="4934">
        <row r="1">
          <cell r="J1">
            <v>1.7453292519943295E-2</v>
          </cell>
        </row>
      </sheetData>
      <sheetData sheetId="4935">
        <row r="1">
          <cell r="J1">
            <v>1.7453292519943295E-2</v>
          </cell>
        </row>
      </sheetData>
      <sheetData sheetId="4936">
        <row r="1">
          <cell r="J1">
            <v>1.7453292519943295E-2</v>
          </cell>
        </row>
      </sheetData>
      <sheetData sheetId="4937">
        <row r="1">
          <cell r="J1">
            <v>1.7453292519943295E-2</v>
          </cell>
        </row>
      </sheetData>
      <sheetData sheetId="4938">
        <row r="1">
          <cell r="J1">
            <v>1.7453292519943295E-2</v>
          </cell>
        </row>
      </sheetData>
      <sheetData sheetId="4939">
        <row r="1">
          <cell r="J1">
            <v>1.7453292519943295E-2</v>
          </cell>
        </row>
      </sheetData>
      <sheetData sheetId="4940">
        <row r="1">
          <cell r="J1">
            <v>1.7453292519943295E-2</v>
          </cell>
        </row>
      </sheetData>
      <sheetData sheetId="4941">
        <row r="1">
          <cell r="J1">
            <v>1.7453292519943295E-2</v>
          </cell>
        </row>
      </sheetData>
      <sheetData sheetId="4942">
        <row r="2">
          <cell r="B2">
            <v>1</v>
          </cell>
        </row>
      </sheetData>
      <sheetData sheetId="4943">
        <row r="2">
          <cell r="B2">
            <v>1</v>
          </cell>
        </row>
      </sheetData>
      <sheetData sheetId="4944">
        <row r="2">
          <cell r="B2">
            <v>1</v>
          </cell>
        </row>
      </sheetData>
      <sheetData sheetId="4945">
        <row r="2">
          <cell r="B2">
            <v>1</v>
          </cell>
        </row>
      </sheetData>
      <sheetData sheetId="4946">
        <row r="1">
          <cell r="J1">
            <v>1.7453292519943295E-2</v>
          </cell>
        </row>
      </sheetData>
      <sheetData sheetId="4947">
        <row r="1">
          <cell r="J1">
            <v>1.7453292519943295E-2</v>
          </cell>
        </row>
      </sheetData>
      <sheetData sheetId="4948">
        <row r="1">
          <cell r="J1">
            <v>1.7453292519943295E-2</v>
          </cell>
        </row>
      </sheetData>
      <sheetData sheetId="4949">
        <row r="1">
          <cell r="J1">
            <v>1.7453292519943295E-2</v>
          </cell>
        </row>
      </sheetData>
      <sheetData sheetId="4950">
        <row r="1">
          <cell r="J1">
            <v>1.7453292519943295E-2</v>
          </cell>
        </row>
      </sheetData>
      <sheetData sheetId="4951">
        <row r="1">
          <cell r="J1">
            <v>1.7453292519943295E-2</v>
          </cell>
        </row>
      </sheetData>
      <sheetData sheetId="4952">
        <row r="2">
          <cell r="B2">
            <v>1</v>
          </cell>
        </row>
      </sheetData>
      <sheetData sheetId="4953">
        <row r="2">
          <cell r="B2">
            <v>1</v>
          </cell>
        </row>
      </sheetData>
      <sheetData sheetId="4954">
        <row r="2">
          <cell r="B2">
            <v>1</v>
          </cell>
        </row>
      </sheetData>
      <sheetData sheetId="4955">
        <row r="2">
          <cell r="B2">
            <v>1</v>
          </cell>
        </row>
      </sheetData>
      <sheetData sheetId="4956">
        <row r="2">
          <cell r="B2">
            <v>1</v>
          </cell>
        </row>
      </sheetData>
      <sheetData sheetId="4957">
        <row r="1">
          <cell r="J1">
            <v>1.7453292519943295E-2</v>
          </cell>
        </row>
      </sheetData>
      <sheetData sheetId="4958">
        <row r="2">
          <cell r="B2">
            <v>1</v>
          </cell>
        </row>
      </sheetData>
      <sheetData sheetId="4959">
        <row r="2">
          <cell r="B2">
            <v>1</v>
          </cell>
        </row>
      </sheetData>
      <sheetData sheetId="4960">
        <row r="2">
          <cell r="B2">
            <v>1</v>
          </cell>
        </row>
      </sheetData>
      <sheetData sheetId="4961">
        <row r="2">
          <cell r="B2">
            <v>1</v>
          </cell>
        </row>
      </sheetData>
      <sheetData sheetId="4962">
        <row r="2">
          <cell r="B2">
            <v>1</v>
          </cell>
        </row>
      </sheetData>
      <sheetData sheetId="4963">
        <row r="2">
          <cell r="B2">
            <v>1</v>
          </cell>
        </row>
      </sheetData>
      <sheetData sheetId="4964">
        <row r="1">
          <cell r="J1">
            <v>1.7453292519943295E-2</v>
          </cell>
        </row>
      </sheetData>
      <sheetData sheetId="4965">
        <row r="2">
          <cell r="B2">
            <v>1</v>
          </cell>
        </row>
      </sheetData>
      <sheetData sheetId="4966">
        <row r="2">
          <cell r="B2">
            <v>1</v>
          </cell>
        </row>
      </sheetData>
      <sheetData sheetId="4967">
        <row r="2">
          <cell r="B2">
            <v>1</v>
          </cell>
        </row>
      </sheetData>
      <sheetData sheetId="4968">
        <row r="2">
          <cell r="B2">
            <v>1</v>
          </cell>
        </row>
      </sheetData>
      <sheetData sheetId="4969">
        <row r="2">
          <cell r="B2">
            <v>1</v>
          </cell>
        </row>
      </sheetData>
      <sheetData sheetId="4970">
        <row r="2">
          <cell r="B2">
            <v>1</v>
          </cell>
        </row>
      </sheetData>
      <sheetData sheetId="4971">
        <row r="2">
          <cell r="B2">
            <v>1</v>
          </cell>
        </row>
      </sheetData>
      <sheetData sheetId="4972">
        <row r="2">
          <cell r="B2">
            <v>1</v>
          </cell>
        </row>
      </sheetData>
      <sheetData sheetId="4973">
        <row r="2">
          <cell r="B2">
            <v>1</v>
          </cell>
        </row>
      </sheetData>
      <sheetData sheetId="4974">
        <row r="2">
          <cell r="B2">
            <v>1</v>
          </cell>
        </row>
      </sheetData>
      <sheetData sheetId="4975">
        <row r="2">
          <cell r="B2">
            <v>1</v>
          </cell>
        </row>
      </sheetData>
      <sheetData sheetId="4976">
        <row r="1">
          <cell r="J1">
            <v>1.7453292519943295E-2</v>
          </cell>
        </row>
      </sheetData>
      <sheetData sheetId="4977">
        <row r="1">
          <cell r="J1">
            <v>1.7453292519943295E-2</v>
          </cell>
        </row>
      </sheetData>
      <sheetData sheetId="4978">
        <row r="1">
          <cell r="J1">
            <v>1.7453292519943295E-2</v>
          </cell>
        </row>
      </sheetData>
      <sheetData sheetId="4979">
        <row r="1">
          <cell r="J1">
            <v>1.7453292519943295E-2</v>
          </cell>
        </row>
      </sheetData>
      <sheetData sheetId="4980">
        <row r="1">
          <cell r="J1">
            <v>1.7453292519943295E-2</v>
          </cell>
        </row>
      </sheetData>
      <sheetData sheetId="4981">
        <row r="1">
          <cell r="J1">
            <v>1.7453292519943295E-2</v>
          </cell>
        </row>
      </sheetData>
      <sheetData sheetId="4982">
        <row r="1">
          <cell r="J1">
            <v>1.7453292519943295E-2</v>
          </cell>
        </row>
      </sheetData>
      <sheetData sheetId="4983">
        <row r="1">
          <cell r="J1">
            <v>1.7453292519943295E-2</v>
          </cell>
        </row>
      </sheetData>
      <sheetData sheetId="4984">
        <row r="1">
          <cell r="J1">
            <v>1.7453292519943295E-2</v>
          </cell>
        </row>
      </sheetData>
      <sheetData sheetId="4985">
        <row r="2">
          <cell r="B2">
            <v>1</v>
          </cell>
        </row>
      </sheetData>
      <sheetData sheetId="4986">
        <row r="1">
          <cell r="J1">
            <v>1.7453292519943295E-2</v>
          </cell>
        </row>
      </sheetData>
      <sheetData sheetId="4987">
        <row r="1">
          <cell r="J1">
            <v>1.7453292519943295E-2</v>
          </cell>
        </row>
      </sheetData>
      <sheetData sheetId="4988">
        <row r="1">
          <cell r="J1">
            <v>1.7453292519943295E-2</v>
          </cell>
        </row>
      </sheetData>
      <sheetData sheetId="4989">
        <row r="1">
          <cell r="J1">
            <v>1.7453292519943295E-2</v>
          </cell>
        </row>
      </sheetData>
      <sheetData sheetId="4990">
        <row r="1">
          <cell r="J1">
            <v>1.7453292519943295E-2</v>
          </cell>
        </row>
      </sheetData>
      <sheetData sheetId="4991">
        <row r="1">
          <cell r="J1">
            <v>1.7453292519943295E-2</v>
          </cell>
        </row>
      </sheetData>
      <sheetData sheetId="4992">
        <row r="1">
          <cell r="J1">
            <v>1.7453292519943295E-2</v>
          </cell>
        </row>
      </sheetData>
      <sheetData sheetId="4993">
        <row r="1">
          <cell r="J1">
            <v>1.7453292519943295E-2</v>
          </cell>
        </row>
      </sheetData>
      <sheetData sheetId="4994">
        <row r="1">
          <cell r="J1">
            <v>1.7453292519943295E-2</v>
          </cell>
        </row>
      </sheetData>
      <sheetData sheetId="4995">
        <row r="1">
          <cell r="J1">
            <v>1.7453292519943295E-2</v>
          </cell>
        </row>
      </sheetData>
      <sheetData sheetId="4996">
        <row r="1">
          <cell r="J1">
            <v>1.7453292519943295E-2</v>
          </cell>
        </row>
      </sheetData>
      <sheetData sheetId="4997">
        <row r="1">
          <cell r="J1">
            <v>1.7453292519943295E-2</v>
          </cell>
        </row>
      </sheetData>
      <sheetData sheetId="4998">
        <row r="1">
          <cell r="J1">
            <v>1.7453292519943295E-2</v>
          </cell>
        </row>
      </sheetData>
      <sheetData sheetId="4999">
        <row r="1">
          <cell r="J1">
            <v>1.7453292519943295E-2</v>
          </cell>
        </row>
      </sheetData>
      <sheetData sheetId="5000">
        <row r="1">
          <cell r="J1">
            <v>1.7453292519943295E-2</v>
          </cell>
        </row>
      </sheetData>
      <sheetData sheetId="5001">
        <row r="1">
          <cell r="J1">
            <v>1.7453292519943295E-2</v>
          </cell>
        </row>
      </sheetData>
      <sheetData sheetId="5002">
        <row r="1">
          <cell r="J1">
            <v>1.7453292519943295E-2</v>
          </cell>
        </row>
      </sheetData>
      <sheetData sheetId="5003">
        <row r="1">
          <cell r="J1">
            <v>1.7453292519943295E-2</v>
          </cell>
        </row>
      </sheetData>
      <sheetData sheetId="5004">
        <row r="1">
          <cell r="J1">
            <v>1.7453292519943295E-2</v>
          </cell>
        </row>
      </sheetData>
      <sheetData sheetId="5005">
        <row r="1">
          <cell r="J1">
            <v>1.7453292519943295E-2</v>
          </cell>
        </row>
      </sheetData>
      <sheetData sheetId="5006">
        <row r="1">
          <cell r="J1">
            <v>1.7453292519943295E-2</v>
          </cell>
        </row>
      </sheetData>
      <sheetData sheetId="5007">
        <row r="1">
          <cell r="J1">
            <v>1.7453292519943295E-2</v>
          </cell>
        </row>
      </sheetData>
      <sheetData sheetId="5008">
        <row r="1">
          <cell r="J1">
            <v>1.7453292519943295E-2</v>
          </cell>
        </row>
      </sheetData>
      <sheetData sheetId="5009">
        <row r="1">
          <cell r="J1">
            <v>1.7453292519943295E-2</v>
          </cell>
        </row>
      </sheetData>
      <sheetData sheetId="5010">
        <row r="1">
          <cell r="J1">
            <v>1.7453292519943295E-2</v>
          </cell>
        </row>
      </sheetData>
      <sheetData sheetId="5011">
        <row r="1">
          <cell r="J1">
            <v>1.7453292519943295E-2</v>
          </cell>
        </row>
      </sheetData>
      <sheetData sheetId="5012">
        <row r="1">
          <cell r="J1">
            <v>1.7453292519943295E-2</v>
          </cell>
        </row>
      </sheetData>
      <sheetData sheetId="5013">
        <row r="1">
          <cell r="J1">
            <v>1.7453292519943295E-2</v>
          </cell>
        </row>
      </sheetData>
      <sheetData sheetId="5014">
        <row r="1">
          <cell r="J1">
            <v>1.7453292519943295E-2</v>
          </cell>
        </row>
      </sheetData>
      <sheetData sheetId="5015">
        <row r="1">
          <cell r="J1">
            <v>1.7453292519943295E-2</v>
          </cell>
        </row>
      </sheetData>
      <sheetData sheetId="5016">
        <row r="1">
          <cell r="J1">
            <v>1.7453292519943295E-2</v>
          </cell>
        </row>
      </sheetData>
      <sheetData sheetId="5017">
        <row r="1">
          <cell r="J1">
            <v>1.7453292519943295E-2</v>
          </cell>
        </row>
      </sheetData>
      <sheetData sheetId="5018">
        <row r="1">
          <cell r="J1">
            <v>1.7453292519943295E-2</v>
          </cell>
        </row>
      </sheetData>
      <sheetData sheetId="5019">
        <row r="1">
          <cell r="J1">
            <v>1.7453292519943295E-2</v>
          </cell>
        </row>
      </sheetData>
      <sheetData sheetId="5020">
        <row r="1">
          <cell r="J1">
            <v>1.7453292519943295E-2</v>
          </cell>
        </row>
      </sheetData>
      <sheetData sheetId="5021">
        <row r="1">
          <cell r="J1">
            <v>1.7453292519943295E-2</v>
          </cell>
        </row>
      </sheetData>
      <sheetData sheetId="5022">
        <row r="2">
          <cell r="B2">
            <v>1</v>
          </cell>
        </row>
      </sheetData>
      <sheetData sheetId="5023">
        <row r="2">
          <cell r="B2">
            <v>1</v>
          </cell>
        </row>
      </sheetData>
      <sheetData sheetId="5024">
        <row r="2">
          <cell r="B2">
            <v>1</v>
          </cell>
        </row>
      </sheetData>
      <sheetData sheetId="5025">
        <row r="2">
          <cell r="B2">
            <v>1</v>
          </cell>
        </row>
      </sheetData>
      <sheetData sheetId="5026">
        <row r="2">
          <cell r="B2">
            <v>1</v>
          </cell>
        </row>
      </sheetData>
      <sheetData sheetId="5027">
        <row r="2">
          <cell r="B2">
            <v>1</v>
          </cell>
        </row>
      </sheetData>
      <sheetData sheetId="5028">
        <row r="2">
          <cell r="B2">
            <v>1</v>
          </cell>
        </row>
      </sheetData>
      <sheetData sheetId="5029">
        <row r="2">
          <cell r="B2">
            <v>1</v>
          </cell>
        </row>
      </sheetData>
      <sheetData sheetId="5030">
        <row r="2">
          <cell r="B2">
            <v>1</v>
          </cell>
        </row>
      </sheetData>
      <sheetData sheetId="5031">
        <row r="2">
          <cell r="B2">
            <v>1</v>
          </cell>
        </row>
      </sheetData>
      <sheetData sheetId="5032">
        <row r="2">
          <cell r="B2">
            <v>1</v>
          </cell>
        </row>
      </sheetData>
      <sheetData sheetId="5033">
        <row r="1">
          <cell r="J1">
            <v>1.7453292519943295E-2</v>
          </cell>
        </row>
      </sheetData>
      <sheetData sheetId="5034">
        <row r="2">
          <cell r="B2">
            <v>1</v>
          </cell>
        </row>
      </sheetData>
      <sheetData sheetId="5035">
        <row r="2">
          <cell r="B2">
            <v>1</v>
          </cell>
        </row>
      </sheetData>
      <sheetData sheetId="5036">
        <row r="2">
          <cell r="B2">
            <v>1</v>
          </cell>
        </row>
      </sheetData>
      <sheetData sheetId="5037">
        <row r="2">
          <cell r="B2">
            <v>1</v>
          </cell>
        </row>
      </sheetData>
      <sheetData sheetId="5038">
        <row r="2">
          <cell r="B2">
            <v>1</v>
          </cell>
        </row>
      </sheetData>
      <sheetData sheetId="5039">
        <row r="2">
          <cell r="B2">
            <v>1</v>
          </cell>
        </row>
      </sheetData>
      <sheetData sheetId="5040">
        <row r="2">
          <cell r="B2">
            <v>1</v>
          </cell>
        </row>
      </sheetData>
      <sheetData sheetId="5041">
        <row r="2">
          <cell r="B2">
            <v>1</v>
          </cell>
        </row>
      </sheetData>
      <sheetData sheetId="5042">
        <row r="2">
          <cell r="B2">
            <v>1</v>
          </cell>
        </row>
      </sheetData>
      <sheetData sheetId="5043">
        <row r="2">
          <cell r="B2">
            <v>1</v>
          </cell>
        </row>
      </sheetData>
      <sheetData sheetId="5044">
        <row r="2">
          <cell r="B2">
            <v>1</v>
          </cell>
        </row>
      </sheetData>
      <sheetData sheetId="5045">
        <row r="2">
          <cell r="B2">
            <v>1</v>
          </cell>
        </row>
      </sheetData>
      <sheetData sheetId="5046">
        <row r="2">
          <cell r="B2">
            <v>1</v>
          </cell>
        </row>
      </sheetData>
      <sheetData sheetId="5047">
        <row r="2">
          <cell r="B2">
            <v>1</v>
          </cell>
        </row>
      </sheetData>
      <sheetData sheetId="5048">
        <row r="2">
          <cell r="B2">
            <v>1</v>
          </cell>
        </row>
      </sheetData>
      <sheetData sheetId="5049">
        <row r="2">
          <cell r="B2">
            <v>1</v>
          </cell>
        </row>
      </sheetData>
      <sheetData sheetId="5050">
        <row r="2">
          <cell r="B2">
            <v>1</v>
          </cell>
        </row>
      </sheetData>
      <sheetData sheetId="5051">
        <row r="2">
          <cell r="B2">
            <v>1</v>
          </cell>
        </row>
      </sheetData>
      <sheetData sheetId="5052">
        <row r="2">
          <cell r="B2">
            <v>1</v>
          </cell>
        </row>
      </sheetData>
      <sheetData sheetId="5053">
        <row r="2">
          <cell r="B2">
            <v>1</v>
          </cell>
        </row>
      </sheetData>
      <sheetData sheetId="5054">
        <row r="2">
          <cell r="B2">
            <v>1</v>
          </cell>
        </row>
      </sheetData>
      <sheetData sheetId="5055">
        <row r="2">
          <cell r="B2">
            <v>1</v>
          </cell>
        </row>
      </sheetData>
      <sheetData sheetId="5056">
        <row r="1">
          <cell r="J1">
            <v>1.7453292519943295E-2</v>
          </cell>
        </row>
      </sheetData>
      <sheetData sheetId="5057">
        <row r="1">
          <cell r="J1">
            <v>1.7453292519943295E-2</v>
          </cell>
        </row>
      </sheetData>
      <sheetData sheetId="5058">
        <row r="2">
          <cell r="B2">
            <v>1</v>
          </cell>
        </row>
      </sheetData>
      <sheetData sheetId="5059">
        <row r="2">
          <cell r="B2">
            <v>1</v>
          </cell>
        </row>
      </sheetData>
      <sheetData sheetId="5060">
        <row r="2">
          <cell r="B2">
            <v>1</v>
          </cell>
        </row>
      </sheetData>
      <sheetData sheetId="5061">
        <row r="2">
          <cell r="B2">
            <v>1</v>
          </cell>
        </row>
      </sheetData>
      <sheetData sheetId="5062">
        <row r="1">
          <cell r="J1">
            <v>1.7453292519943295E-2</v>
          </cell>
        </row>
      </sheetData>
      <sheetData sheetId="5063">
        <row r="2">
          <cell r="B2">
            <v>1</v>
          </cell>
        </row>
      </sheetData>
      <sheetData sheetId="5064">
        <row r="2">
          <cell r="B2">
            <v>1</v>
          </cell>
        </row>
      </sheetData>
      <sheetData sheetId="5065">
        <row r="2">
          <cell r="B2">
            <v>1</v>
          </cell>
        </row>
      </sheetData>
      <sheetData sheetId="5066">
        <row r="2">
          <cell r="B2">
            <v>1</v>
          </cell>
        </row>
      </sheetData>
      <sheetData sheetId="5067">
        <row r="2">
          <cell r="B2">
            <v>1</v>
          </cell>
        </row>
      </sheetData>
      <sheetData sheetId="5068">
        <row r="2">
          <cell r="B2">
            <v>1</v>
          </cell>
        </row>
      </sheetData>
      <sheetData sheetId="5069">
        <row r="2">
          <cell r="B2">
            <v>1</v>
          </cell>
        </row>
      </sheetData>
      <sheetData sheetId="5070">
        <row r="2">
          <cell r="B2">
            <v>1</v>
          </cell>
        </row>
      </sheetData>
      <sheetData sheetId="5071">
        <row r="2">
          <cell r="B2">
            <v>1</v>
          </cell>
        </row>
      </sheetData>
      <sheetData sheetId="5072">
        <row r="2">
          <cell r="B2">
            <v>1</v>
          </cell>
        </row>
      </sheetData>
      <sheetData sheetId="5073">
        <row r="2">
          <cell r="B2">
            <v>1</v>
          </cell>
        </row>
      </sheetData>
      <sheetData sheetId="5074">
        <row r="1">
          <cell r="J1">
            <v>1.7453292519943295E-2</v>
          </cell>
        </row>
      </sheetData>
      <sheetData sheetId="5075">
        <row r="2">
          <cell r="B2">
            <v>1</v>
          </cell>
        </row>
      </sheetData>
      <sheetData sheetId="5076">
        <row r="2">
          <cell r="B2">
            <v>1</v>
          </cell>
        </row>
      </sheetData>
      <sheetData sheetId="5077">
        <row r="2">
          <cell r="B2">
            <v>1</v>
          </cell>
        </row>
      </sheetData>
      <sheetData sheetId="5078">
        <row r="2">
          <cell r="B2">
            <v>1</v>
          </cell>
        </row>
      </sheetData>
      <sheetData sheetId="5079">
        <row r="2">
          <cell r="B2">
            <v>1</v>
          </cell>
        </row>
      </sheetData>
      <sheetData sheetId="5080">
        <row r="2">
          <cell r="B2">
            <v>1</v>
          </cell>
        </row>
      </sheetData>
      <sheetData sheetId="5081">
        <row r="2">
          <cell r="B2">
            <v>1</v>
          </cell>
        </row>
      </sheetData>
      <sheetData sheetId="5082">
        <row r="2">
          <cell r="B2">
            <v>1</v>
          </cell>
        </row>
      </sheetData>
      <sheetData sheetId="5083">
        <row r="2">
          <cell r="B2">
            <v>1</v>
          </cell>
        </row>
      </sheetData>
      <sheetData sheetId="5084">
        <row r="2">
          <cell r="B2">
            <v>1</v>
          </cell>
        </row>
      </sheetData>
      <sheetData sheetId="5085">
        <row r="2">
          <cell r="B2">
            <v>1</v>
          </cell>
        </row>
      </sheetData>
      <sheetData sheetId="5086">
        <row r="1">
          <cell r="J1">
            <v>1.7453292519943295E-2</v>
          </cell>
        </row>
      </sheetData>
      <sheetData sheetId="5087">
        <row r="2">
          <cell r="B2">
            <v>1</v>
          </cell>
        </row>
      </sheetData>
      <sheetData sheetId="5088">
        <row r="2">
          <cell r="B2">
            <v>1</v>
          </cell>
        </row>
      </sheetData>
      <sheetData sheetId="5089">
        <row r="2">
          <cell r="B2">
            <v>1</v>
          </cell>
        </row>
      </sheetData>
      <sheetData sheetId="5090">
        <row r="2">
          <cell r="B2">
            <v>1</v>
          </cell>
        </row>
      </sheetData>
      <sheetData sheetId="5091">
        <row r="2">
          <cell r="B2">
            <v>1</v>
          </cell>
        </row>
      </sheetData>
      <sheetData sheetId="5092">
        <row r="2">
          <cell r="B2">
            <v>1</v>
          </cell>
        </row>
      </sheetData>
      <sheetData sheetId="5093">
        <row r="2">
          <cell r="B2">
            <v>1</v>
          </cell>
        </row>
      </sheetData>
      <sheetData sheetId="5094">
        <row r="1">
          <cell r="J1">
            <v>1.7453292519943295E-2</v>
          </cell>
        </row>
      </sheetData>
      <sheetData sheetId="5095">
        <row r="1">
          <cell r="J1">
            <v>1.7453292519943295E-2</v>
          </cell>
        </row>
      </sheetData>
      <sheetData sheetId="5096">
        <row r="1">
          <cell r="J1">
            <v>1.7453292519943295E-2</v>
          </cell>
        </row>
      </sheetData>
      <sheetData sheetId="5097">
        <row r="1">
          <cell r="J1">
            <v>1.7453292519943295E-2</v>
          </cell>
        </row>
      </sheetData>
      <sheetData sheetId="5098">
        <row r="2">
          <cell r="B2">
            <v>1</v>
          </cell>
        </row>
      </sheetData>
      <sheetData sheetId="5099">
        <row r="2">
          <cell r="B2">
            <v>1</v>
          </cell>
        </row>
      </sheetData>
      <sheetData sheetId="5100">
        <row r="2">
          <cell r="B2">
            <v>1</v>
          </cell>
        </row>
      </sheetData>
      <sheetData sheetId="5101">
        <row r="1">
          <cell r="J1">
            <v>1.7453292519943295E-2</v>
          </cell>
        </row>
      </sheetData>
      <sheetData sheetId="5102">
        <row r="2">
          <cell r="B2">
            <v>1</v>
          </cell>
        </row>
      </sheetData>
      <sheetData sheetId="5103">
        <row r="2">
          <cell r="B2">
            <v>1</v>
          </cell>
        </row>
      </sheetData>
      <sheetData sheetId="5104">
        <row r="2">
          <cell r="B2">
            <v>1</v>
          </cell>
        </row>
      </sheetData>
      <sheetData sheetId="5105">
        <row r="2">
          <cell r="B2">
            <v>1</v>
          </cell>
        </row>
      </sheetData>
      <sheetData sheetId="5106">
        <row r="2">
          <cell r="B2">
            <v>1</v>
          </cell>
        </row>
      </sheetData>
      <sheetData sheetId="5107">
        <row r="1">
          <cell r="J1">
            <v>1.7453292519943295E-2</v>
          </cell>
        </row>
      </sheetData>
      <sheetData sheetId="5108">
        <row r="1">
          <cell r="J1">
            <v>1.7453292519943295E-2</v>
          </cell>
        </row>
      </sheetData>
      <sheetData sheetId="5109">
        <row r="1">
          <cell r="J1">
            <v>1.7453292519943295E-2</v>
          </cell>
        </row>
      </sheetData>
      <sheetData sheetId="5110">
        <row r="1">
          <cell r="J1">
            <v>1.7453292519943295E-2</v>
          </cell>
        </row>
      </sheetData>
      <sheetData sheetId="5111">
        <row r="1">
          <cell r="J1">
            <v>1.7453292519943295E-2</v>
          </cell>
        </row>
      </sheetData>
      <sheetData sheetId="5112">
        <row r="1">
          <cell r="J1">
            <v>1.7453292519943295E-2</v>
          </cell>
        </row>
      </sheetData>
      <sheetData sheetId="5113">
        <row r="1">
          <cell r="J1">
            <v>1.7453292519943295E-2</v>
          </cell>
        </row>
      </sheetData>
      <sheetData sheetId="5114">
        <row r="1">
          <cell r="J1">
            <v>1.7453292519943295E-2</v>
          </cell>
        </row>
      </sheetData>
      <sheetData sheetId="5115">
        <row r="2">
          <cell r="B2">
            <v>1</v>
          </cell>
        </row>
      </sheetData>
      <sheetData sheetId="5116">
        <row r="2">
          <cell r="B2">
            <v>1</v>
          </cell>
        </row>
      </sheetData>
      <sheetData sheetId="5117">
        <row r="2">
          <cell r="B2">
            <v>1</v>
          </cell>
        </row>
      </sheetData>
      <sheetData sheetId="5118">
        <row r="1">
          <cell r="J1">
            <v>1.7453292519943295E-2</v>
          </cell>
        </row>
      </sheetData>
      <sheetData sheetId="5119">
        <row r="2">
          <cell r="B2">
            <v>1</v>
          </cell>
        </row>
      </sheetData>
      <sheetData sheetId="5120">
        <row r="2">
          <cell r="B2">
            <v>1</v>
          </cell>
        </row>
      </sheetData>
      <sheetData sheetId="5121">
        <row r="2">
          <cell r="B2">
            <v>1</v>
          </cell>
        </row>
      </sheetData>
      <sheetData sheetId="5122">
        <row r="2">
          <cell r="B2">
            <v>1</v>
          </cell>
        </row>
      </sheetData>
      <sheetData sheetId="5123">
        <row r="2">
          <cell r="B2">
            <v>1</v>
          </cell>
        </row>
      </sheetData>
      <sheetData sheetId="5124">
        <row r="1">
          <cell r="J1">
            <v>1.7453292519943295E-2</v>
          </cell>
        </row>
      </sheetData>
      <sheetData sheetId="5125">
        <row r="1">
          <cell r="J1">
            <v>1.7453292519943295E-2</v>
          </cell>
        </row>
      </sheetData>
      <sheetData sheetId="5126">
        <row r="1">
          <cell r="J1">
            <v>1.7453292519943295E-2</v>
          </cell>
        </row>
      </sheetData>
      <sheetData sheetId="5127">
        <row r="1">
          <cell r="J1">
            <v>1.7453292519943295E-2</v>
          </cell>
        </row>
      </sheetData>
      <sheetData sheetId="5128">
        <row r="2">
          <cell r="B2">
            <v>1</v>
          </cell>
        </row>
      </sheetData>
      <sheetData sheetId="5129">
        <row r="1">
          <cell r="J1">
            <v>1.7453292519943295E-2</v>
          </cell>
        </row>
      </sheetData>
      <sheetData sheetId="5130">
        <row r="2">
          <cell r="B2">
            <v>1</v>
          </cell>
        </row>
      </sheetData>
      <sheetData sheetId="5131">
        <row r="2">
          <cell r="B2">
            <v>1</v>
          </cell>
        </row>
      </sheetData>
      <sheetData sheetId="5132">
        <row r="1">
          <cell r="J1">
            <v>1.7453292519943295E-2</v>
          </cell>
        </row>
      </sheetData>
      <sheetData sheetId="5133">
        <row r="1">
          <cell r="J1">
            <v>1.7453292519943295E-2</v>
          </cell>
        </row>
      </sheetData>
      <sheetData sheetId="5134">
        <row r="1">
          <cell r="J1">
            <v>1.7453292519943295E-2</v>
          </cell>
        </row>
      </sheetData>
      <sheetData sheetId="5135">
        <row r="2">
          <cell r="B2">
            <v>1</v>
          </cell>
        </row>
      </sheetData>
      <sheetData sheetId="5136">
        <row r="1">
          <cell r="J1">
            <v>1.7453292519943295E-2</v>
          </cell>
        </row>
      </sheetData>
      <sheetData sheetId="5137">
        <row r="1">
          <cell r="J1">
            <v>1.7453292519943295E-2</v>
          </cell>
        </row>
      </sheetData>
      <sheetData sheetId="5138">
        <row r="1">
          <cell r="J1">
            <v>1.7453292519943295E-2</v>
          </cell>
        </row>
      </sheetData>
      <sheetData sheetId="5139">
        <row r="2">
          <cell r="B2">
            <v>1</v>
          </cell>
        </row>
      </sheetData>
      <sheetData sheetId="5140">
        <row r="1">
          <cell r="J1">
            <v>1.7453292519943295E-2</v>
          </cell>
        </row>
      </sheetData>
      <sheetData sheetId="5141">
        <row r="2">
          <cell r="B2">
            <v>1</v>
          </cell>
        </row>
      </sheetData>
      <sheetData sheetId="5142">
        <row r="2">
          <cell r="B2">
            <v>1</v>
          </cell>
        </row>
      </sheetData>
      <sheetData sheetId="5143">
        <row r="1">
          <cell r="J1">
            <v>1.7453292519943295E-2</v>
          </cell>
        </row>
      </sheetData>
      <sheetData sheetId="5144">
        <row r="2">
          <cell r="B2">
            <v>1</v>
          </cell>
        </row>
      </sheetData>
      <sheetData sheetId="5145">
        <row r="2">
          <cell r="B2">
            <v>1</v>
          </cell>
        </row>
      </sheetData>
      <sheetData sheetId="5146">
        <row r="1">
          <cell r="J1">
            <v>1.7453292519943295E-2</v>
          </cell>
        </row>
      </sheetData>
      <sheetData sheetId="5147">
        <row r="1">
          <cell r="J1">
            <v>1.7453292519943295E-2</v>
          </cell>
        </row>
      </sheetData>
      <sheetData sheetId="5148">
        <row r="2">
          <cell r="B2">
            <v>1</v>
          </cell>
        </row>
      </sheetData>
      <sheetData sheetId="5149">
        <row r="1">
          <cell r="J1">
            <v>1.7453292519943295E-2</v>
          </cell>
        </row>
      </sheetData>
      <sheetData sheetId="5150">
        <row r="1">
          <cell r="J1">
            <v>1.7453292519943295E-2</v>
          </cell>
        </row>
      </sheetData>
      <sheetData sheetId="5151">
        <row r="2">
          <cell r="B2">
            <v>1</v>
          </cell>
        </row>
      </sheetData>
      <sheetData sheetId="5152">
        <row r="2">
          <cell r="B2">
            <v>1</v>
          </cell>
        </row>
      </sheetData>
      <sheetData sheetId="5153">
        <row r="1">
          <cell r="J1">
            <v>1.7453292519943295E-2</v>
          </cell>
        </row>
      </sheetData>
      <sheetData sheetId="5154">
        <row r="2">
          <cell r="B2">
            <v>1</v>
          </cell>
        </row>
      </sheetData>
      <sheetData sheetId="5155">
        <row r="2">
          <cell r="B2">
            <v>1</v>
          </cell>
        </row>
      </sheetData>
      <sheetData sheetId="5156">
        <row r="2">
          <cell r="B2">
            <v>1</v>
          </cell>
        </row>
      </sheetData>
      <sheetData sheetId="5157">
        <row r="2">
          <cell r="B2">
            <v>1</v>
          </cell>
        </row>
      </sheetData>
      <sheetData sheetId="5158">
        <row r="2">
          <cell r="B2">
            <v>1</v>
          </cell>
        </row>
      </sheetData>
      <sheetData sheetId="5159">
        <row r="2">
          <cell r="B2">
            <v>1</v>
          </cell>
        </row>
      </sheetData>
      <sheetData sheetId="5160">
        <row r="1">
          <cell r="J1">
            <v>1.7453292519943295E-2</v>
          </cell>
        </row>
      </sheetData>
      <sheetData sheetId="5161">
        <row r="1">
          <cell r="J1">
            <v>1.7453292519943295E-2</v>
          </cell>
        </row>
      </sheetData>
      <sheetData sheetId="5162">
        <row r="2">
          <cell r="B2">
            <v>1</v>
          </cell>
        </row>
      </sheetData>
      <sheetData sheetId="5163">
        <row r="2">
          <cell r="B2">
            <v>1</v>
          </cell>
        </row>
      </sheetData>
      <sheetData sheetId="5164">
        <row r="2">
          <cell r="B2">
            <v>1</v>
          </cell>
        </row>
      </sheetData>
      <sheetData sheetId="5165">
        <row r="2">
          <cell r="B2">
            <v>1</v>
          </cell>
        </row>
      </sheetData>
      <sheetData sheetId="5166">
        <row r="2">
          <cell r="B2">
            <v>1</v>
          </cell>
        </row>
      </sheetData>
      <sheetData sheetId="5167">
        <row r="1">
          <cell r="J1">
            <v>1.7453292519943295E-2</v>
          </cell>
        </row>
      </sheetData>
      <sheetData sheetId="5168">
        <row r="2">
          <cell r="B2">
            <v>1</v>
          </cell>
        </row>
      </sheetData>
      <sheetData sheetId="5169">
        <row r="2">
          <cell r="B2">
            <v>1</v>
          </cell>
        </row>
      </sheetData>
      <sheetData sheetId="5170">
        <row r="2">
          <cell r="B2">
            <v>1</v>
          </cell>
        </row>
      </sheetData>
      <sheetData sheetId="5171">
        <row r="1">
          <cell r="J1">
            <v>1.7453292519943295E-2</v>
          </cell>
        </row>
      </sheetData>
      <sheetData sheetId="5172">
        <row r="1">
          <cell r="J1">
            <v>1.7453292519943295E-2</v>
          </cell>
        </row>
      </sheetData>
      <sheetData sheetId="5173">
        <row r="1">
          <cell r="J1">
            <v>1.7453292519943295E-2</v>
          </cell>
        </row>
      </sheetData>
      <sheetData sheetId="5174">
        <row r="1">
          <cell r="J1">
            <v>1.7453292519943295E-2</v>
          </cell>
        </row>
      </sheetData>
      <sheetData sheetId="5175">
        <row r="1">
          <cell r="J1">
            <v>1.7453292519943295E-2</v>
          </cell>
        </row>
      </sheetData>
      <sheetData sheetId="5176">
        <row r="1">
          <cell r="J1">
            <v>1.7453292519943295E-2</v>
          </cell>
        </row>
      </sheetData>
      <sheetData sheetId="5177">
        <row r="1">
          <cell r="J1">
            <v>1.7453292519943295E-2</v>
          </cell>
        </row>
      </sheetData>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ow r="1">
          <cell r="J1">
            <v>1.7453292519943295E-2</v>
          </cell>
        </row>
      </sheetData>
      <sheetData sheetId="5744">
        <row r="1">
          <cell r="J1">
            <v>1.7453292519943295E-2</v>
          </cell>
        </row>
      </sheetData>
      <sheetData sheetId="5745">
        <row r="1">
          <cell r="J1">
            <v>1.7453292519943295E-2</v>
          </cell>
        </row>
      </sheetData>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ow r="1">
          <cell r="J1">
            <v>1.7453292519943295E-2</v>
          </cell>
        </row>
      </sheetData>
      <sheetData sheetId="5795">
        <row r="1">
          <cell r="J1">
            <v>1.7453292519943295E-2</v>
          </cell>
        </row>
      </sheetData>
      <sheetData sheetId="5796">
        <row r="1">
          <cell r="J1">
            <v>1.7453292519943295E-2</v>
          </cell>
        </row>
      </sheetData>
      <sheetData sheetId="5797">
        <row r="1">
          <cell r="J1">
            <v>1.7453292519943295E-2</v>
          </cell>
        </row>
      </sheetData>
      <sheetData sheetId="5798">
        <row r="1">
          <cell r="J1">
            <v>1.7453292519943295E-2</v>
          </cell>
        </row>
      </sheetData>
      <sheetData sheetId="5799">
        <row r="1">
          <cell r="J1">
            <v>1.7453292519943295E-2</v>
          </cell>
        </row>
      </sheetData>
      <sheetData sheetId="5800">
        <row r="1">
          <cell r="J1">
            <v>1.7453292519943295E-2</v>
          </cell>
        </row>
      </sheetData>
      <sheetData sheetId="5801">
        <row r="1">
          <cell r="J1">
            <v>1.7453292519943295E-2</v>
          </cell>
        </row>
      </sheetData>
      <sheetData sheetId="5802">
        <row r="1">
          <cell r="J1">
            <v>1.7453292519943295E-2</v>
          </cell>
        </row>
      </sheetData>
      <sheetData sheetId="5803">
        <row r="1">
          <cell r="J1">
            <v>1.7453292519943295E-2</v>
          </cell>
        </row>
      </sheetData>
      <sheetData sheetId="5804">
        <row r="1">
          <cell r="J1">
            <v>1.7453292519943295E-2</v>
          </cell>
        </row>
      </sheetData>
      <sheetData sheetId="5805">
        <row r="1">
          <cell r="J1">
            <v>1.7453292519943295E-2</v>
          </cell>
        </row>
      </sheetData>
      <sheetData sheetId="5806">
        <row r="1">
          <cell r="J1">
            <v>1.7453292519943295E-2</v>
          </cell>
        </row>
      </sheetData>
      <sheetData sheetId="5807">
        <row r="1">
          <cell r="J1">
            <v>1.7453292519943295E-2</v>
          </cell>
        </row>
      </sheetData>
      <sheetData sheetId="5808">
        <row r="1">
          <cell r="J1">
            <v>1.7453292519943295E-2</v>
          </cell>
        </row>
      </sheetData>
      <sheetData sheetId="5809">
        <row r="1">
          <cell r="J1">
            <v>1.7453292519943295E-2</v>
          </cell>
        </row>
      </sheetData>
      <sheetData sheetId="5810">
        <row r="1">
          <cell r="J1">
            <v>1.7453292519943295E-2</v>
          </cell>
        </row>
      </sheetData>
      <sheetData sheetId="5811">
        <row r="1">
          <cell r="J1">
            <v>1.7453292519943295E-2</v>
          </cell>
        </row>
      </sheetData>
      <sheetData sheetId="5812">
        <row r="1">
          <cell r="J1">
            <v>1.7453292519943295E-2</v>
          </cell>
        </row>
      </sheetData>
      <sheetData sheetId="5813">
        <row r="1">
          <cell r="J1">
            <v>1.7453292519943295E-2</v>
          </cell>
        </row>
      </sheetData>
      <sheetData sheetId="5814">
        <row r="1">
          <cell r="J1">
            <v>1.7453292519943295E-2</v>
          </cell>
        </row>
      </sheetData>
      <sheetData sheetId="5815">
        <row r="1">
          <cell r="J1">
            <v>1.7453292519943295E-2</v>
          </cell>
        </row>
      </sheetData>
      <sheetData sheetId="5816">
        <row r="1">
          <cell r="J1">
            <v>1.7453292519943295E-2</v>
          </cell>
        </row>
      </sheetData>
      <sheetData sheetId="5817">
        <row r="1">
          <cell r="J1">
            <v>1.7453292519943295E-2</v>
          </cell>
        </row>
      </sheetData>
      <sheetData sheetId="5818">
        <row r="1">
          <cell r="J1">
            <v>1.7453292519943295E-2</v>
          </cell>
        </row>
      </sheetData>
      <sheetData sheetId="5819">
        <row r="1">
          <cell r="J1">
            <v>1.7453292519943295E-2</v>
          </cell>
        </row>
      </sheetData>
      <sheetData sheetId="5820">
        <row r="1">
          <cell r="J1">
            <v>1.7453292519943295E-2</v>
          </cell>
        </row>
      </sheetData>
      <sheetData sheetId="5821">
        <row r="1">
          <cell r="J1">
            <v>1.7453292519943295E-2</v>
          </cell>
        </row>
      </sheetData>
      <sheetData sheetId="5822">
        <row r="1">
          <cell r="J1">
            <v>1.7453292519943295E-2</v>
          </cell>
        </row>
      </sheetData>
      <sheetData sheetId="5823">
        <row r="1">
          <cell r="J1">
            <v>1.7453292519943295E-2</v>
          </cell>
        </row>
      </sheetData>
      <sheetData sheetId="5824">
        <row r="1">
          <cell r="J1">
            <v>1.7453292519943295E-2</v>
          </cell>
        </row>
      </sheetData>
      <sheetData sheetId="5825">
        <row r="1">
          <cell r="J1">
            <v>1.7453292519943295E-2</v>
          </cell>
        </row>
      </sheetData>
      <sheetData sheetId="5826">
        <row r="1">
          <cell r="J1">
            <v>1.7453292519943295E-2</v>
          </cell>
        </row>
      </sheetData>
      <sheetData sheetId="5827">
        <row r="1">
          <cell r="J1">
            <v>1.7453292519943295E-2</v>
          </cell>
        </row>
      </sheetData>
      <sheetData sheetId="5828">
        <row r="1">
          <cell r="J1">
            <v>1.7453292519943295E-2</v>
          </cell>
        </row>
      </sheetData>
      <sheetData sheetId="5829">
        <row r="1">
          <cell r="J1">
            <v>1.7453292519943295E-2</v>
          </cell>
        </row>
      </sheetData>
      <sheetData sheetId="5830">
        <row r="1">
          <cell r="J1">
            <v>1.7453292519943295E-2</v>
          </cell>
        </row>
      </sheetData>
      <sheetData sheetId="5831">
        <row r="1">
          <cell r="J1">
            <v>1.7453292519943295E-2</v>
          </cell>
        </row>
      </sheetData>
      <sheetData sheetId="5832">
        <row r="1">
          <cell r="J1">
            <v>1.7453292519943295E-2</v>
          </cell>
        </row>
      </sheetData>
      <sheetData sheetId="5833">
        <row r="1">
          <cell r="J1">
            <v>1.7453292519943295E-2</v>
          </cell>
        </row>
      </sheetData>
      <sheetData sheetId="5834">
        <row r="1">
          <cell r="J1">
            <v>1.7453292519943295E-2</v>
          </cell>
        </row>
      </sheetData>
      <sheetData sheetId="5835">
        <row r="1">
          <cell r="J1">
            <v>1.7453292519943295E-2</v>
          </cell>
        </row>
      </sheetData>
      <sheetData sheetId="5836">
        <row r="1">
          <cell r="J1">
            <v>1.7453292519943295E-2</v>
          </cell>
        </row>
      </sheetData>
      <sheetData sheetId="5837">
        <row r="1">
          <cell r="J1">
            <v>1.7453292519943295E-2</v>
          </cell>
        </row>
      </sheetData>
      <sheetData sheetId="5838">
        <row r="1">
          <cell r="J1">
            <v>1.7453292519943295E-2</v>
          </cell>
        </row>
      </sheetData>
      <sheetData sheetId="5839">
        <row r="1">
          <cell r="J1">
            <v>1.7453292519943295E-2</v>
          </cell>
        </row>
      </sheetData>
      <sheetData sheetId="5840">
        <row r="1">
          <cell r="J1">
            <v>1.7453292519943295E-2</v>
          </cell>
        </row>
      </sheetData>
      <sheetData sheetId="5841">
        <row r="1">
          <cell r="J1">
            <v>1.7453292519943295E-2</v>
          </cell>
        </row>
      </sheetData>
      <sheetData sheetId="5842">
        <row r="1">
          <cell r="J1">
            <v>1.7453292519943295E-2</v>
          </cell>
        </row>
      </sheetData>
      <sheetData sheetId="5843">
        <row r="1">
          <cell r="J1">
            <v>1.7453292519943295E-2</v>
          </cell>
        </row>
      </sheetData>
      <sheetData sheetId="5844">
        <row r="1">
          <cell r="J1">
            <v>1.7453292519943295E-2</v>
          </cell>
        </row>
      </sheetData>
      <sheetData sheetId="5845">
        <row r="1">
          <cell r="J1">
            <v>1.7453292519943295E-2</v>
          </cell>
        </row>
      </sheetData>
      <sheetData sheetId="5846">
        <row r="1">
          <cell r="J1">
            <v>1.7453292519943295E-2</v>
          </cell>
        </row>
      </sheetData>
      <sheetData sheetId="5847">
        <row r="1">
          <cell r="J1">
            <v>1.7453292519943295E-2</v>
          </cell>
        </row>
      </sheetData>
      <sheetData sheetId="5848">
        <row r="1">
          <cell r="J1">
            <v>1.7453292519943295E-2</v>
          </cell>
        </row>
      </sheetData>
      <sheetData sheetId="5849">
        <row r="1">
          <cell r="J1">
            <v>1.7453292519943295E-2</v>
          </cell>
        </row>
      </sheetData>
      <sheetData sheetId="5850">
        <row r="1">
          <cell r="J1">
            <v>1.7453292519943295E-2</v>
          </cell>
        </row>
      </sheetData>
      <sheetData sheetId="5851">
        <row r="1">
          <cell r="J1">
            <v>1.7453292519943295E-2</v>
          </cell>
        </row>
      </sheetData>
      <sheetData sheetId="5852">
        <row r="1">
          <cell r="J1">
            <v>1.7453292519943295E-2</v>
          </cell>
        </row>
      </sheetData>
      <sheetData sheetId="5853">
        <row r="1">
          <cell r="J1">
            <v>1.7453292519943295E-2</v>
          </cell>
        </row>
      </sheetData>
      <sheetData sheetId="5854">
        <row r="1">
          <cell r="J1">
            <v>1.7453292519943295E-2</v>
          </cell>
        </row>
      </sheetData>
      <sheetData sheetId="5855">
        <row r="1">
          <cell r="J1">
            <v>1.7453292519943295E-2</v>
          </cell>
        </row>
      </sheetData>
      <sheetData sheetId="5856">
        <row r="1">
          <cell r="J1">
            <v>1.7453292519943295E-2</v>
          </cell>
        </row>
      </sheetData>
      <sheetData sheetId="5857">
        <row r="1">
          <cell r="J1">
            <v>1.7453292519943295E-2</v>
          </cell>
        </row>
      </sheetData>
      <sheetData sheetId="5858">
        <row r="1">
          <cell r="J1">
            <v>1.7453292519943295E-2</v>
          </cell>
        </row>
      </sheetData>
      <sheetData sheetId="5859">
        <row r="1">
          <cell r="J1">
            <v>1.7453292519943295E-2</v>
          </cell>
        </row>
      </sheetData>
      <sheetData sheetId="5860">
        <row r="1">
          <cell r="J1">
            <v>1.7453292519943295E-2</v>
          </cell>
        </row>
      </sheetData>
      <sheetData sheetId="5861">
        <row r="1">
          <cell r="J1">
            <v>1.7453292519943295E-2</v>
          </cell>
        </row>
      </sheetData>
      <sheetData sheetId="5862">
        <row r="1">
          <cell r="J1">
            <v>1.7453292519943295E-2</v>
          </cell>
        </row>
      </sheetData>
      <sheetData sheetId="5863">
        <row r="1">
          <cell r="J1">
            <v>1.7453292519943295E-2</v>
          </cell>
        </row>
      </sheetData>
      <sheetData sheetId="5864">
        <row r="1">
          <cell r="J1">
            <v>1.7453292519943295E-2</v>
          </cell>
        </row>
      </sheetData>
      <sheetData sheetId="5865">
        <row r="1">
          <cell r="J1">
            <v>1.7453292519943295E-2</v>
          </cell>
        </row>
      </sheetData>
      <sheetData sheetId="5866">
        <row r="1">
          <cell r="J1">
            <v>1.7453292519943295E-2</v>
          </cell>
        </row>
      </sheetData>
      <sheetData sheetId="5867">
        <row r="1">
          <cell r="J1">
            <v>1.7453292519943295E-2</v>
          </cell>
        </row>
      </sheetData>
      <sheetData sheetId="5868">
        <row r="1">
          <cell r="J1">
            <v>1.7453292519943295E-2</v>
          </cell>
        </row>
      </sheetData>
      <sheetData sheetId="5869">
        <row r="1">
          <cell r="J1">
            <v>1.7453292519943295E-2</v>
          </cell>
        </row>
      </sheetData>
      <sheetData sheetId="5870">
        <row r="1">
          <cell r="J1">
            <v>1.7453292519943295E-2</v>
          </cell>
        </row>
      </sheetData>
      <sheetData sheetId="5871">
        <row r="1">
          <cell r="J1">
            <v>1.7453292519943295E-2</v>
          </cell>
        </row>
      </sheetData>
      <sheetData sheetId="5872">
        <row r="1">
          <cell r="J1">
            <v>1.7453292519943295E-2</v>
          </cell>
        </row>
      </sheetData>
      <sheetData sheetId="5873">
        <row r="1">
          <cell r="J1">
            <v>1.7453292519943295E-2</v>
          </cell>
        </row>
      </sheetData>
      <sheetData sheetId="5874">
        <row r="1">
          <cell r="J1">
            <v>1.7453292519943295E-2</v>
          </cell>
        </row>
      </sheetData>
      <sheetData sheetId="5875">
        <row r="1">
          <cell r="J1">
            <v>1.7453292519943295E-2</v>
          </cell>
        </row>
      </sheetData>
      <sheetData sheetId="5876">
        <row r="1">
          <cell r="J1">
            <v>1.7453292519943295E-2</v>
          </cell>
        </row>
      </sheetData>
      <sheetData sheetId="5877">
        <row r="1">
          <cell r="J1">
            <v>1.7453292519943295E-2</v>
          </cell>
        </row>
      </sheetData>
      <sheetData sheetId="5878">
        <row r="1">
          <cell r="J1">
            <v>1.7453292519943295E-2</v>
          </cell>
        </row>
      </sheetData>
      <sheetData sheetId="5879">
        <row r="1">
          <cell r="J1">
            <v>1.7453292519943295E-2</v>
          </cell>
        </row>
      </sheetData>
      <sheetData sheetId="5880">
        <row r="1">
          <cell r="J1">
            <v>1.7453292519943295E-2</v>
          </cell>
        </row>
      </sheetData>
      <sheetData sheetId="5881">
        <row r="1">
          <cell r="J1">
            <v>1.7453292519943295E-2</v>
          </cell>
        </row>
      </sheetData>
      <sheetData sheetId="5882">
        <row r="1">
          <cell r="J1">
            <v>1.7453292519943295E-2</v>
          </cell>
        </row>
      </sheetData>
      <sheetData sheetId="5883">
        <row r="1">
          <cell r="J1">
            <v>1.7453292519943295E-2</v>
          </cell>
        </row>
      </sheetData>
      <sheetData sheetId="5884">
        <row r="1">
          <cell r="J1">
            <v>1.7453292519943295E-2</v>
          </cell>
        </row>
      </sheetData>
      <sheetData sheetId="5885">
        <row r="1">
          <cell r="J1">
            <v>1.7453292519943295E-2</v>
          </cell>
        </row>
      </sheetData>
      <sheetData sheetId="5886">
        <row r="1">
          <cell r="J1">
            <v>1.7453292519943295E-2</v>
          </cell>
        </row>
      </sheetData>
      <sheetData sheetId="5887">
        <row r="1">
          <cell r="J1">
            <v>1.7453292519943295E-2</v>
          </cell>
        </row>
      </sheetData>
      <sheetData sheetId="5888">
        <row r="1">
          <cell r="J1">
            <v>1.7453292519943295E-2</v>
          </cell>
        </row>
      </sheetData>
      <sheetData sheetId="5889">
        <row r="1">
          <cell r="J1">
            <v>1.7453292519943295E-2</v>
          </cell>
        </row>
      </sheetData>
      <sheetData sheetId="5890">
        <row r="1">
          <cell r="J1">
            <v>1.7453292519943295E-2</v>
          </cell>
        </row>
      </sheetData>
      <sheetData sheetId="5891">
        <row r="1">
          <cell r="J1">
            <v>1.7453292519943295E-2</v>
          </cell>
        </row>
      </sheetData>
      <sheetData sheetId="5892">
        <row r="1">
          <cell r="J1">
            <v>1.7453292519943295E-2</v>
          </cell>
        </row>
      </sheetData>
      <sheetData sheetId="5893">
        <row r="1">
          <cell r="J1">
            <v>1.7453292519943295E-2</v>
          </cell>
        </row>
      </sheetData>
      <sheetData sheetId="5894">
        <row r="1">
          <cell r="J1">
            <v>1.7453292519943295E-2</v>
          </cell>
        </row>
      </sheetData>
      <sheetData sheetId="5895">
        <row r="1">
          <cell r="J1">
            <v>1.7453292519943295E-2</v>
          </cell>
        </row>
      </sheetData>
      <sheetData sheetId="5896">
        <row r="1">
          <cell r="J1">
            <v>1.7453292519943295E-2</v>
          </cell>
        </row>
      </sheetData>
      <sheetData sheetId="5897">
        <row r="1">
          <cell r="J1">
            <v>1.7453292519943295E-2</v>
          </cell>
        </row>
      </sheetData>
      <sheetData sheetId="5898">
        <row r="1">
          <cell r="J1">
            <v>1.7453292519943295E-2</v>
          </cell>
        </row>
      </sheetData>
      <sheetData sheetId="5899">
        <row r="1">
          <cell r="J1">
            <v>1.7453292519943295E-2</v>
          </cell>
        </row>
      </sheetData>
      <sheetData sheetId="5900">
        <row r="1">
          <cell r="J1">
            <v>1.7453292519943295E-2</v>
          </cell>
        </row>
      </sheetData>
      <sheetData sheetId="5901">
        <row r="1">
          <cell r="J1">
            <v>1.7453292519943295E-2</v>
          </cell>
        </row>
      </sheetData>
      <sheetData sheetId="5902">
        <row r="1">
          <cell r="J1">
            <v>1.7453292519943295E-2</v>
          </cell>
        </row>
      </sheetData>
      <sheetData sheetId="5903">
        <row r="1">
          <cell r="J1">
            <v>1.7453292519943295E-2</v>
          </cell>
        </row>
      </sheetData>
      <sheetData sheetId="5904">
        <row r="1">
          <cell r="J1">
            <v>1.7453292519943295E-2</v>
          </cell>
        </row>
      </sheetData>
      <sheetData sheetId="5905">
        <row r="1">
          <cell r="J1">
            <v>1.7453292519943295E-2</v>
          </cell>
        </row>
      </sheetData>
      <sheetData sheetId="5906">
        <row r="1">
          <cell r="J1">
            <v>1.7453292519943295E-2</v>
          </cell>
        </row>
      </sheetData>
      <sheetData sheetId="5907">
        <row r="1">
          <cell r="J1">
            <v>1.7453292519943295E-2</v>
          </cell>
        </row>
      </sheetData>
      <sheetData sheetId="5908">
        <row r="1">
          <cell r="J1">
            <v>1.7453292519943295E-2</v>
          </cell>
        </row>
      </sheetData>
      <sheetData sheetId="5909">
        <row r="1">
          <cell r="J1">
            <v>1.7453292519943295E-2</v>
          </cell>
        </row>
      </sheetData>
      <sheetData sheetId="5910">
        <row r="1">
          <cell r="J1">
            <v>1.7453292519943295E-2</v>
          </cell>
        </row>
      </sheetData>
      <sheetData sheetId="5911">
        <row r="1">
          <cell r="J1">
            <v>1.7453292519943295E-2</v>
          </cell>
        </row>
      </sheetData>
      <sheetData sheetId="5912">
        <row r="1">
          <cell r="J1">
            <v>1.7453292519943295E-2</v>
          </cell>
        </row>
      </sheetData>
      <sheetData sheetId="5913">
        <row r="1">
          <cell r="J1">
            <v>1.7453292519943295E-2</v>
          </cell>
        </row>
      </sheetData>
      <sheetData sheetId="5914">
        <row r="1">
          <cell r="J1">
            <v>1.7453292519943295E-2</v>
          </cell>
        </row>
      </sheetData>
      <sheetData sheetId="5915">
        <row r="1">
          <cell r="J1">
            <v>1.7453292519943295E-2</v>
          </cell>
        </row>
      </sheetData>
      <sheetData sheetId="5916">
        <row r="1">
          <cell r="J1">
            <v>1.7453292519943295E-2</v>
          </cell>
        </row>
      </sheetData>
      <sheetData sheetId="5917">
        <row r="1">
          <cell r="J1">
            <v>1.7453292519943295E-2</v>
          </cell>
        </row>
      </sheetData>
      <sheetData sheetId="5918">
        <row r="1">
          <cell r="J1">
            <v>1.7453292519943295E-2</v>
          </cell>
        </row>
      </sheetData>
      <sheetData sheetId="5919">
        <row r="1">
          <cell r="J1">
            <v>1.7453292519943295E-2</v>
          </cell>
        </row>
      </sheetData>
      <sheetData sheetId="5920">
        <row r="1">
          <cell r="J1">
            <v>1.7453292519943295E-2</v>
          </cell>
        </row>
      </sheetData>
      <sheetData sheetId="5921">
        <row r="1">
          <cell r="J1">
            <v>1.7453292519943295E-2</v>
          </cell>
        </row>
      </sheetData>
      <sheetData sheetId="5922">
        <row r="1">
          <cell r="J1">
            <v>1.7453292519943295E-2</v>
          </cell>
        </row>
      </sheetData>
      <sheetData sheetId="5923">
        <row r="1">
          <cell r="J1">
            <v>1.7453292519943295E-2</v>
          </cell>
        </row>
      </sheetData>
      <sheetData sheetId="5924">
        <row r="1">
          <cell r="J1">
            <v>1.7453292519943295E-2</v>
          </cell>
        </row>
      </sheetData>
      <sheetData sheetId="5925">
        <row r="1">
          <cell r="J1">
            <v>1.7453292519943295E-2</v>
          </cell>
        </row>
      </sheetData>
      <sheetData sheetId="5926">
        <row r="1">
          <cell r="J1">
            <v>1.7453292519943295E-2</v>
          </cell>
        </row>
      </sheetData>
      <sheetData sheetId="5927">
        <row r="1">
          <cell r="J1">
            <v>1.7453292519943295E-2</v>
          </cell>
        </row>
      </sheetData>
      <sheetData sheetId="5928">
        <row r="1">
          <cell r="J1">
            <v>1.7453292519943295E-2</v>
          </cell>
        </row>
      </sheetData>
      <sheetData sheetId="5929">
        <row r="1">
          <cell r="J1">
            <v>1.7453292519943295E-2</v>
          </cell>
        </row>
      </sheetData>
      <sheetData sheetId="5930">
        <row r="1">
          <cell r="J1">
            <v>1.7453292519943295E-2</v>
          </cell>
        </row>
      </sheetData>
      <sheetData sheetId="5931">
        <row r="1">
          <cell r="J1">
            <v>1.7453292519943295E-2</v>
          </cell>
        </row>
      </sheetData>
      <sheetData sheetId="5932">
        <row r="1">
          <cell r="J1">
            <v>1.7453292519943295E-2</v>
          </cell>
        </row>
      </sheetData>
      <sheetData sheetId="5933">
        <row r="1">
          <cell r="J1">
            <v>1.7453292519943295E-2</v>
          </cell>
        </row>
      </sheetData>
      <sheetData sheetId="5934">
        <row r="1">
          <cell r="J1">
            <v>1.7453292519943295E-2</v>
          </cell>
        </row>
      </sheetData>
      <sheetData sheetId="5935">
        <row r="1">
          <cell r="J1">
            <v>1.7453292519943295E-2</v>
          </cell>
        </row>
      </sheetData>
      <sheetData sheetId="5936">
        <row r="1">
          <cell r="J1">
            <v>1.7453292519943295E-2</v>
          </cell>
        </row>
      </sheetData>
      <sheetData sheetId="5937">
        <row r="1">
          <cell r="J1">
            <v>1.7453292519943295E-2</v>
          </cell>
        </row>
      </sheetData>
      <sheetData sheetId="5938">
        <row r="1">
          <cell r="J1">
            <v>1.7453292519943295E-2</v>
          </cell>
        </row>
      </sheetData>
      <sheetData sheetId="5939">
        <row r="1">
          <cell r="J1">
            <v>1.7453292519943295E-2</v>
          </cell>
        </row>
      </sheetData>
      <sheetData sheetId="5940">
        <row r="1">
          <cell r="J1">
            <v>1.7453292519943295E-2</v>
          </cell>
        </row>
      </sheetData>
      <sheetData sheetId="5941">
        <row r="1">
          <cell r="J1">
            <v>1.7453292519943295E-2</v>
          </cell>
        </row>
      </sheetData>
      <sheetData sheetId="5942">
        <row r="1">
          <cell r="J1">
            <v>1.7453292519943295E-2</v>
          </cell>
        </row>
      </sheetData>
      <sheetData sheetId="5943">
        <row r="1">
          <cell r="J1">
            <v>1.7453292519943295E-2</v>
          </cell>
        </row>
      </sheetData>
      <sheetData sheetId="5944">
        <row r="1">
          <cell r="J1">
            <v>1.7453292519943295E-2</v>
          </cell>
        </row>
      </sheetData>
      <sheetData sheetId="5945">
        <row r="1">
          <cell r="J1">
            <v>1.7453292519943295E-2</v>
          </cell>
        </row>
      </sheetData>
      <sheetData sheetId="5946">
        <row r="1">
          <cell r="J1">
            <v>1.7453292519943295E-2</v>
          </cell>
        </row>
      </sheetData>
      <sheetData sheetId="5947">
        <row r="1">
          <cell r="J1">
            <v>1.7453292519943295E-2</v>
          </cell>
        </row>
      </sheetData>
      <sheetData sheetId="5948">
        <row r="1">
          <cell r="J1">
            <v>1.7453292519943295E-2</v>
          </cell>
        </row>
      </sheetData>
      <sheetData sheetId="5949">
        <row r="1">
          <cell r="J1">
            <v>1.7453292519943295E-2</v>
          </cell>
        </row>
      </sheetData>
      <sheetData sheetId="5950">
        <row r="1">
          <cell r="J1">
            <v>1.7453292519943295E-2</v>
          </cell>
        </row>
      </sheetData>
      <sheetData sheetId="5951">
        <row r="1">
          <cell r="J1">
            <v>1.7453292519943295E-2</v>
          </cell>
        </row>
      </sheetData>
      <sheetData sheetId="5952">
        <row r="1">
          <cell r="J1">
            <v>1.7453292519943295E-2</v>
          </cell>
        </row>
      </sheetData>
      <sheetData sheetId="5953">
        <row r="1">
          <cell r="J1">
            <v>1.7453292519943295E-2</v>
          </cell>
        </row>
      </sheetData>
      <sheetData sheetId="5954">
        <row r="1">
          <cell r="J1">
            <v>1.7453292519943295E-2</v>
          </cell>
        </row>
      </sheetData>
      <sheetData sheetId="5955">
        <row r="1">
          <cell r="J1">
            <v>1.7453292519943295E-2</v>
          </cell>
        </row>
      </sheetData>
      <sheetData sheetId="5956">
        <row r="1">
          <cell r="J1">
            <v>1.7453292519943295E-2</v>
          </cell>
        </row>
      </sheetData>
      <sheetData sheetId="5957">
        <row r="1">
          <cell r="J1">
            <v>1.7453292519943295E-2</v>
          </cell>
        </row>
      </sheetData>
      <sheetData sheetId="5958">
        <row r="1">
          <cell r="J1">
            <v>1.7453292519943295E-2</v>
          </cell>
        </row>
      </sheetData>
      <sheetData sheetId="5959">
        <row r="1">
          <cell r="J1">
            <v>1.7453292519943295E-2</v>
          </cell>
        </row>
      </sheetData>
      <sheetData sheetId="5960">
        <row r="1">
          <cell r="J1">
            <v>1.7453292519943295E-2</v>
          </cell>
        </row>
      </sheetData>
      <sheetData sheetId="5961">
        <row r="1">
          <cell r="J1">
            <v>1.7453292519943295E-2</v>
          </cell>
        </row>
      </sheetData>
      <sheetData sheetId="5962">
        <row r="1">
          <cell r="J1">
            <v>1.7453292519943295E-2</v>
          </cell>
        </row>
      </sheetData>
      <sheetData sheetId="5963">
        <row r="1">
          <cell r="J1">
            <v>1.7453292519943295E-2</v>
          </cell>
        </row>
      </sheetData>
      <sheetData sheetId="5964">
        <row r="1">
          <cell r="J1">
            <v>1.7453292519943295E-2</v>
          </cell>
        </row>
      </sheetData>
      <sheetData sheetId="5965">
        <row r="1">
          <cell r="J1">
            <v>1.7453292519943295E-2</v>
          </cell>
        </row>
      </sheetData>
      <sheetData sheetId="5966">
        <row r="1">
          <cell r="J1">
            <v>1.7453292519943295E-2</v>
          </cell>
        </row>
      </sheetData>
      <sheetData sheetId="5967">
        <row r="1">
          <cell r="J1">
            <v>1.7453292519943295E-2</v>
          </cell>
        </row>
      </sheetData>
      <sheetData sheetId="5968">
        <row r="1">
          <cell r="J1">
            <v>1.7453292519943295E-2</v>
          </cell>
        </row>
      </sheetData>
      <sheetData sheetId="5969">
        <row r="1">
          <cell r="J1">
            <v>1.7453292519943295E-2</v>
          </cell>
        </row>
      </sheetData>
      <sheetData sheetId="5970">
        <row r="1">
          <cell r="J1">
            <v>1.7453292519943295E-2</v>
          </cell>
        </row>
      </sheetData>
      <sheetData sheetId="5971">
        <row r="1">
          <cell r="J1">
            <v>1.7453292519943295E-2</v>
          </cell>
        </row>
      </sheetData>
      <sheetData sheetId="5972">
        <row r="1">
          <cell r="J1">
            <v>1.7453292519943295E-2</v>
          </cell>
        </row>
      </sheetData>
      <sheetData sheetId="5973">
        <row r="1">
          <cell r="J1">
            <v>1.7453292519943295E-2</v>
          </cell>
        </row>
      </sheetData>
      <sheetData sheetId="5974">
        <row r="1">
          <cell r="J1">
            <v>1.7453292519943295E-2</v>
          </cell>
        </row>
      </sheetData>
      <sheetData sheetId="5975">
        <row r="1">
          <cell r="J1">
            <v>1.7453292519943295E-2</v>
          </cell>
        </row>
      </sheetData>
      <sheetData sheetId="5976">
        <row r="1">
          <cell r="J1">
            <v>1.7453292519943295E-2</v>
          </cell>
        </row>
      </sheetData>
      <sheetData sheetId="5977">
        <row r="1">
          <cell r="J1">
            <v>1.7453292519943295E-2</v>
          </cell>
        </row>
      </sheetData>
      <sheetData sheetId="5978">
        <row r="1">
          <cell r="J1">
            <v>1.7453292519943295E-2</v>
          </cell>
        </row>
      </sheetData>
      <sheetData sheetId="5979">
        <row r="1">
          <cell r="J1">
            <v>1.7453292519943295E-2</v>
          </cell>
        </row>
      </sheetData>
      <sheetData sheetId="5980">
        <row r="1">
          <cell r="J1">
            <v>1.7453292519943295E-2</v>
          </cell>
        </row>
      </sheetData>
      <sheetData sheetId="5981">
        <row r="1">
          <cell r="J1">
            <v>1.7453292519943295E-2</v>
          </cell>
        </row>
      </sheetData>
      <sheetData sheetId="5982">
        <row r="1">
          <cell r="J1">
            <v>1.7453292519943295E-2</v>
          </cell>
        </row>
      </sheetData>
      <sheetData sheetId="5983">
        <row r="1">
          <cell r="J1">
            <v>1.7453292519943295E-2</v>
          </cell>
        </row>
      </sheetData>
      <sheetData sheetId="5984">
        <row r="1">
          <cell r="J1">
            <v>1.7453292519943295E-2</v>
          </cell>
        </row>
      </sheetData>
      <sheetData sheetId="5985">
        <row r="1">
          <cell r="J1">
            <v>1.7453292519943295E-2</v>
          </cell>
        </row>
      </sheetData>
      <sheetData sheetId="5986">
        <row r="1">
          <cell r="J1">
            <v>1.7453292519943295E-2</v>
          </cell>
        </row>
      </sheetData>
      <sheetData sheetId="5987">
        <row r="1">
          <cell r="J1">
            <v>1.7453292519943295E-2</v>
          </cell>
        </row>
      </sheetData>
      <sheetData sheetId="5988">
        <row r="1">
          <cell r="J1">
            <v>1.7453292519943295E-2</v>
          </cell>
        </row>
      </sheetData>
      <sheetData sheetId="5989">
        <row r="1">
          <cell r="J1">
            <v>1.7453292519943295E-2</v>
          </cell>
        </row>
      </sheetData>
      <sheetData sheetId="5990">
        <row r="1">
          <cell r="J1">
            <v>1.7453292519943295E-2</v>
          </cell>
        </row>
      </sheetData>
      <sheetData sheetId="5991">
        <row r="1">
          <cell r="J1">
            <v>1.7453292519943295E-2</v>
          </cell>
        </row>
      </sheetData>
      <sheetData sheetId="5992">
        <row r="1">
          <cell r="J1">
            <v>1.7453292519943295E-2</v>
          </cell>
        </row>
      </sheetData>
      <sheetData sheetId="5993">
        <row r="1">
          <cell r="J1">
            <v>1.7453292519943295E-2</v>
          </cell>
        </row>
      </sheetData>
      <sheetData sheetId="5994">
        <row r="1">
          <cell r="J1">
            <v>1.7453292519943295E-2</v>
          </cell>
        </row>
      </sheetData>
      <sheetData sheetId="5995">
        <row r="1">
          <cell r="J1">
            <v>1.7453292519943295E-2</v>
          </cell>
        </row>
      </sheetData>
      <sheetData sheetId="5996">
        <row r="1">
          <cell r="J1">
            <v>1.7453292519943295E-2</v>
          </cell>
        </row>
      </sheetData>
      <sheetData sheetId="5997">
        <row r="1">
          <cell r="J1">
            <v>1.7453292519943295E-2</v>
          </cell>
        </row>
      </sheetData>
      <sheetData sheetId="5998">
        <row r="1">
          <cell r="J1">
            <v>1.7453292519943295E-2</v>
          </cell>
        </row>
      </sheetData>
      <sheetData sheetId="5999">
        <row r="1">
          <cell r="J1">
            <v>1.7453292519943295E-2</v>
          </cell>
        </row>
      </sheetData>
      <sheetData sheetId="6000">
        <row r="1">
          <cell r="J1">
            <v>1.7453292519943295E-2</v>
          </cell>
        </row>
      </sheetData>
      <sheetData sheetId="6001">
        <row r="1">
          <cell r="J1">
            <v>1.7453292519943295E-2</v>
          </cell>
        </row>
      </sheetData>
      <sheetData sheetId="6002">
        <row r="1">
          <cell r="J1">
            <v>1.7453292519943295E-2</v>
          </cell>
        </row>
      </sheetData>
      <sheetData sheetId="6003">
        <row r="1">
          <cell r="J1">
            <v>1.7453292519943295E-2</v>
          </cell>
        </row>
      </sheetData>
      <sheetData sheetId="6004">
        <row r="1">
          <cell r="J1">
            <v>1.7453292519943295E-2</v>
          </cell>
        </row>
      </sheetData>
      <sheetData sheetId="6005">
        <row r="1">
          <cell r="J1">
            <v>1.7453292519943295E-2</v>
          </cell>
        </row>
      </sheetData>
      <sheetData sheetId="6006">
        <row r="1">
          <cell r="J1">
            <v>1.7453292519943295E-2</v>
          </cell>
        </row>
      </sheetData>
      <sheetData sheetId="6007">
        <row r="1">
          <cell r="J1">
            <v>1.7453292519943295E-2</v>
          </cell>
        </row>
      </sheetData>
      <sheetData sheetId="6008">
        <row r="1">
          <cell r="J1">
            <v>1.7453292519943295E-2</v>
          </cell>
        </row>
      </sheetData>
      <sheetData sheetId="6009">
        <row r="1">
          <cell r="J1">
            <v>1.7453292519943295E-2</v>
          </cell>
        </row>
      </sheetData>
      <sheetData sheetId="6010">
        <row r="1">
          <cell r="J1">
            <v>1.7453292519943295E-2</v>
          </cell>
        </row>
      </sheetData>
      <sheetData sheetId="6011">
        <row r="1">
          <cell r="J1">
            <v>1.7453292519943295E-2</v>
          </cell>
        </row>
      </sheetData>
      <sheetData sheetId="6012">
        <row r="1">
          <cell r="J1">
            <v>1.7453292519943295E-2</v>
          </cell>
        </row>
      </sheetData>
      <sheetData sheetId="6013">
        <row r="1">
          <cell r="J1">
            <v>1.7453292519943295E-2</v>
          </cell>
        </row>
      </sheetData>
      <sheetData sheetId="6014">
        <row r="1">
          <cell r="J1">
            <v>1.7453292519943295E-2</v>
          </cell>
        </row>
      </sheetData>
      <sheetData sheetId="6015">
        <row r="1">
          <cell r="J1">
            <v>1.7453292519943295E-2</v>
          </cell>
        </row>
      </sheetData>
      <sheetData sheetId="6016">
        <row r="1">
          <cell r="J1">
            <v>1.7453292519943295E-2</v>
          </cell>
        </row>
      </sheetData>
      <sheetData sheetId="6017">
        <row r="1">
          <cell r="J1">
            <v>1.7453292519943295E-2</v>
          </cell>
        </row>
      </sheetData>
      <sheetData sheetId="6018">
        <row r="1">
          <cell r="J1">
            <v>1.7453292519943295E-2</v>
          </cell>
        </row>
      </sheetData>
      <sheetData sheetId="6019">
        <row r="1">
          <cell r="J1">
            <v>1.7453292519943295E-2</v>
          </cell>
        </row>
      </sheetData>
      <sheetData sheetId="6020">
        <row r="1">
          <cell r="J1">
            <v>1.7453292519943295E-2</v>
          </cell>
        </row>
      </sheetData>
      <sheetData sheetId="6021">
        <row r="1">
          <cell r="J1">
            <v>1.7453292519943295E-2</v>
          </cell>
        </row>
      </sheetData>
      <sheetData sheetId="6022">
        <row r="1">
          <cell r="J1">
            <v>1.7453292519943295E-2</v>
          </cell>
        </row>
      </sheetData>
      <sheetData sheetId="6023">
        <row r="1">
          <cell r="J1">
            <v>1.7453292519943295E-2</v>
          </cell>
        </row>
      </sheetData>
      <sheetData sheetId="6024">
        <row r="1">
          <cell r="J1">
            <v>1.7453292519943295E-2</v>
          </cell>
        </row>
      </sheetData>
      <sheetData sheetId="6025">
        <row r="1">
          <cell r="J1">
            <v>1.7453292519943295E-2</v>
          </cell>
        </row>
      </sheetData>
      <sheetData sheetId="6026">
        <row r="1">
          <cell r="J1">
            <v>1.7453292519943295E-2</v>
          </cell>
        </row>
      </sheetData>
      <sheetData sheetId="6027">
        <row r="1">
          <cell r="J1">
            <v>1.7453292519943295E-2</v>
          </cell>
        </row>
      </sheetData>
      <sheetData sheetId="6028">
        <row r="1">
          <cell r="J1">
            <v>1.7453292519943295E-2</v>
          </cell>
        </row>
      </sheetData>
      <sheetData sheetId="6029">
        <row r="1">
          <cell r="J1">
            <v>1.7453292519943295E-2</v>
          </cell>
        </row>
      </sheetData>
      <sheetData sheetId="6030">
        <row r="1">
          <cell r="J1">
            <v>1.7453292519943295E-2</v>
          </cell>
        </row>
      </sheetData>
      <sheetData sheetId="6031">
        <row r="1">
          <cell r="J1">
            <v>1.7453292519943295E-2</v>
          </cell>
        </row>
      </sheetData>
      <sheetData sheetId="6032">
        <row r="1">
          <cell r="J1">
            <v>1.7453292519943295E-2</v>
          </cell>
        </row>
      </sheetData>
      <sheetData sheetId="6033">
        <row r="1">
          <cell r="J1">
            <v>1.7453292519943295E-2</v>
          </cell>
        </row>
      </sheetData>
      <sheetData sheetId="6034">
        <row r="1">
          <cell r="J1">
            <v>1.7453292519943295E-2</v>
          </cell>
        </row>
      </sheetData>
      <sheetData sheetId="6035">
        <row r="1">
          <cell r="J1">
            <v>1.7453292519943295E-2</v>
          </cell>
        </row>
      </sheetData>
      <sheetData sheetId="6036">
        <row r="1">
          <cell r="J1">
            <v>1.7453292519943295E-2</v>
          </cell>
        </row>
      </sheetData>
      <sheetData sheetId="6037">
        <row r="1">
          <cell r="J1">
            <v>1.7453292519943295E-2</v>
          </cell>
        </row>
      </sheetData>
      <sheetData sheetId="6038">
        <row r="1">
          <cell r="J1">
            <v>1.7453292519943295E-2</v>
          </cell>
        </row>
      </sheetData>
      <sheetData sheetId="6039">
        <row r="1">
          <cell r="J1">
            <v>1.7453292519943295E-2</v>
          </cell>
        </row>
      </sheetData>
      <sheetData sheetId="6040">
        <row r="1">
          <cell r="J1">
            <v>1.7453292519943295E-2</v>
          </cell>
        </row>
      </sheetData>
      <sheetData sheetId="6041">
        <row r="1">
          <cell r="J1">
            <v>1.7453292519943295E-2</v>
          </cell>
        </row>
      </sheetData>
      <sheetData sheetId="6042">
        <row r="1">
          <cell r="J1">
            <v>1.7453292519943295E-2</v>
          </cell>
        </row>
      </sheetData>
      <sheetData sheetId="6043">
        <row r="1">
          <cell r="J1">
            <v>1.7453292519943295E-2</v>
          </cell>
        </row>
      </sheetData>
      <sheetData sheetId="6044">
        <row r="1">
          <cell r="J1">
            <v>1.7453292519943295E-2</v>
          </cell>
        </row>
      </sheetData>
      <sheetData sheetId="6045">
        <row r="1">
          <cell r="J1">
            <v>1.7453292519943295E-2</v>
          </cell>
        </row>
      </sheetData>
      <sheetData sheetId="6046">
        <row r="1">
          <cell r="J1">
            <v>1.7453292519943295E-2</v>
          </cell>
        </row>
      </sheetData>
      <sheetData sheetId="6047">
        <row r="1">
          <cell r="J1">
            <v>1.7453292519943295E-2</v>
          </cell>
        </row>
      </sheetData>
      <sheetData sheetId="6048">
        <row r="1">
          <cell r="J1">
            <v>1.7453292519943295E-2</v>
          </cell>
        </row>
      </sheetData>
      <sheetData sheetId="6049">
        <row r="1">
          <cell r="J1">
            <v>1.7453292519943295E-2</v>
          </cell>
        </row>
      </sheetData>
      <sheetData sheetId="6050">
        <row r="1">
          <cell r="J1">
            <v>1.7453292519943295E-2</v>
          </cell>
        </row>
      </sheetData>
      <sheetData sheetId="6051">
        <row r="1">
          <cell r="J1">
            <v>1.7453292519943295E-2</v>
          </cell>
        </row>
      </sheetData>
      <sheetData sheetId="6052">
        <row r="1">
          <cell r="J1">
            <v>1.7453292519943295E-2</v>
          </cell>
        </row>
      </sheetData>
      <sheetData sheetId="6053">
        <row r="1">
          <cell r="J1">
            <v>1.7453292519943295E-2</v>
          </cell>
        </row>
      </sheetData>
      <sheetData sheetId="6054">
        <row r="1">
          <cell r="J1">
            <v>1.7453292519943295E-2</v>
          </cell>
        </row>
      </sheetData>
      <sheetData sheetId="6055">
        <row r="1">
          <cell r="J1">
            <v>1.7453292519943295E-2</v>
          </cell>
        </row>
      </sheetData>
      <sheetData sheetId="6056">
        <row r="1">
          <cell r="J1">
            <v>1.7453292519943295E-2</v>
          </cell>
        </row>
      </sheetData>
      <sheetData sheetId="6057">
        <row r="1">
          <cell r="J1">
            <v>1.7453292519943295E-2</v>
          </cell>
        </row>
      </sheetData>
      <sheetData sheetId="6058">
        <row r="1">
          <cell r="J1">
            <v>1.7453292519943295E-2</v>
          </cell>
        </row>
      </sheetData>
      <sheetData sheetId="6059">
        <row r="1">
          <cell r="J1">
            <v>1.7453292519943295E-2</v>
          </cell>
        </row>
      </sheetData>
      <sheetData sheetId="6060">
        <row r="1">
          <cell r="J1">
            <v>1.7453292519943295E-2</v>
          </cell>
        </row>
      </sheetData>
      <sheetData sheetId="6061">
        <row r="1">
          <cell r="J1">
            <v>1.7453292519943295E-2</v>
          </cell>
        </row>
      </sheetData>
      <sheetData sheetId="6062">
        <row r="1">
          <cell r="J1">
            <v>1.7453292519943295E-2</v>
          </cell>
        </row>
      </sheetData>
      <sheetData sheetId="6063">
        <row r="1">
          <cell r="J1">
            <v>1.7453292519943295E-2</v>
          </cell>
        </row>
      </sheetData>
      <sheetData sheetId="6064">
        <row r="1">
          <cell r="J1">
            <v>1.7453292519943295E-2</v>
          </cell>
        </row>
      </sheetData>
      <sheetData sheetId="6065">
        <row r="1">
          <cell r="J1">
            <v>1.7453292519943295E-2</v>
          </cell>
        </row>
      </sheetData>
      <sheetData sheetId="6066">
        <row r="1">
          <cell r="J1">
            <v>1.7453292519943295E-2</v>
          </cell>
        </row>
      </sheetData>
      <sheetData sheetId="6067">
        <row r="1">
          <cell r="J1">
            <v>1.7453292519943295E-2</v>
          </cell>
        </row>
      </sheetData>
      <sheetData sheetId="6068">
        <row r="1">
          <cell r="J1">
            <v>1.7453292519943295E-2</v>
          </cell>
        </row>
      </sheetData>
      <sheetData sheetId="6069">
        <row r="1">
          <cell r="J1">
            <v>1.7453292519943295E-2</v>
          </cell>
        </row>
      </sheetData>
      <sheetData sheetId="6070">
        <row r="1">
          <cell r="J1">
            <v>1.7453292519943295E-2</v>
          </cell>
        </row>
      </sheetData>
      <sheetData sheetId="6071">
        <row r="1">
          <cell r="J1">
            <v>1.7453292519943295E-2</v>
          </cell>
        </row>
      </sheetData>
      <sheetData sheetId="6072">
        <row r="1">
          <cell r="J1">
            <v>1.7453292519943295E-2</v>
          </cell>
        </row>
      </sheetData>
      <sheetData sheetId="6073">
        <row r="1">
          <cell r="J1">
            <v>1.7453292519943295E-2</v>
          </cell>
        </row>
      </sheetData>
      <sheetData sheetId="6074">
        <row r="1">
          <cell r="J1">
            <v>1.7453292519943295E-2</v>
          </cell>
        </row>
      </sheetData>
      <sheetData sheetId="6075">
        <row r="1">
          <cell r="J1">
            <v>1.7453292519943295E-2</v>
          </cell>
        </row>
      </sheetData>
      <sheetData sheetId="6076">
        <row r="1">
          <cell r="J1">
            <v>1.7453292519943295E-2</v>
          </cell>
        </row>
      </sheetData>
      <sheetData sheetId="6077">
        <row r="1">
          <cell r="J1">
            <v>1.7453292519943295E-2</v>
          </cell>
        </row>
      </sheetData>
      <sheetData sheetId="6078">
        <row r="1">
          <cell r="J1">
            <v>1.7453292519943295E-2</v>
          </cell>
        </row>
      </sheetData>
      <sheetData sheetId="6079">
        <row r="1">
          <cell r="J1">
            <v>1.7453292519943295E-2</v>
          </cell>
        </row>
      </sheetData>
      <sheetData sheetId="6080">
        <row r="1">
          <cell r="J1">
            <v>1.7453292519943295E-2</v>
          </cell>
        </row>
      </sheetData>
      <sheetData sheetId="6081">
        <row r="1">
          <cell r="J1">
            <v>1.7453292519943295E-2</v>
          </cell>
        </row>
      </sheetData>
      <sheetData sheetId="6082">
        <row r="1">
          <cell r="J1">
            <v>1.7453292519943295E-2</v>
          </cell>
        </row>
      </sheetData>
      <sheetData sheetId="6083">
        <row r="1">
          <cell r="J1">
            <v>1.7453292519943295E-2</v>
          </cell>
        </row>
      </sheetData>
      <sheetData sheetId="6084">
        <row r="1">
          <cell r="J1">
            <v>1.7453292519943295E-2</v>
          </cell>
        </row>
      </sheetData>
      <sheetData sheetId="6085">
        <row r="1">
          <cell r="J1">
            <v>1.7453292519943295E-2</v>
          </cell>
        </row>
      </sheetData>
      <sheetData sheetId="6086">
        <row r="1">
          <cell r="J1">
            <v>1.7453292519943295E-2</v>
          </cell>
        </row>
      </sheetData>
      <sheetData sheetId="6087">
        <row r="1">
          <cell r="J1">
            <v>1.7453292519943295E-2</v>
          </cell>
        </row>
      </sheetData>
      <sheetData sheetId="6088">
        <row r="1">
          <cell r="J1">
            <v>1.7453292519943295E-2</v>
          </cell>
        </row>
      </sheetData>
      <sheetData sheetId="6089">
        <row r="1">
          <cell r="J1">
            <v>1.7453292519943295E-2</v>
          </cell>
        </row>
      </sheetData>
      <sheetData sheetId="6090">
        <row r="1">
          <cell r="J1">
            <v>1.7453292519943295E-2</v>
          </cell>
        </row>
      </sheetData>
      <sheetData sheetId="6091">
        <row r="1">
          <cell r="J1">
            <v>1.7453292519943295E-2</v>
          </cell>
        </row>
      </sheetData>
      <sheetData sheetId="6092">
        <row r="1">
          <cell r="J1">
            <v>1.7453292519943295E-2</v>
          </cell>
        </row>
      </sheetData>
      <sheetData sheetId="6093">
        <row r="1">
          <cell r="J1">
            <v>1.7453292519943295E-2</v>
          </cell>
        </row>
      </sheetData>
      <sheetData sheetId="6094">
        <row r="1">
          <cell r="J1">
            <v>1.7453292519943295E-2</v>
          </cell>
        </row>
      </sheetData>
      <sheetData sheetId="6095">
        <row r="1">
          <cell r="J1">
            <v>1.7453292519943295E-2</v>
          </cell>
        </row>
      </sheetData>
      <sheetData sheetId="6096">
        <row r="1">
          <cell r="J1">
            <v>1.7453292519943295E-2</v>
          </cell>
        </row>
      </sheetData>
      <sheetData sheetId="6097">
        <row r="1">
          <cell r="J1">
            <v>1.7453292519943295E-2</v>
          </cell>
        </row>
      </sheetData>
      <sheetData sheetId="6098">
        <row r="1">
          <cell r="J1">
            <v>1.7453292519943295E-2</v>
          </cell>
        </row>
      </sheetData>
      <sheetData sheetId="6099">
        <row r="1">
          <cell r="J1">
            <v>1.7453292519943295E-2</v>
          </cell>
        </row>
      </sheetData>
      <sheetData sheetId="6100">
        <row r="1">
          <cell r="J1">
            <v>1.7453292519943295E-2</v>
          </cell>
        </row>
      </sheetData>
      <sheetData sheetId="6101">
        <row r="1">
          <cell r="J1">
            <v>1.7453292519943295E-2</v>
          </cell>
        </row>
      </sheetData>
      <sheetData sheetId="6102">
        <row r="1">
          <cell r="J1">
            <v>1.7453292519943295E-2</v>
          </cell>
        </row>
      </sheetData>
      <sheetData sheetId="6103">
        <row r="1">
          <cell r="J1">
            <v>1.7453292519943295E-2</v>
          </cell>
        </row>
      </sheetData>
      <sheetData sheetId="6104">
        <row r="1">
          <cell r="J1">
            <v>1.7453292519943295E-2</v>
          </cell>
        </row>
      </sheetData>
      <sheetData sheetId="6105">
        <row r="1">
          <cell r="J1">
            <v>1.7453292519943295E-2</v>
          </cell>
        </row>
      </sheetData>
      <sheetData sheetId="6106">
        <row r="1">
          <cell r="J1">
            <v>1.7453292519943295E-2</v>
          </cell>
        </row>
      </sheetData>
      <sheetData sheetId="6107">
        <row r="1">
          <cell r="J1">
            <v>1.7453292519943295E-2</v>
          </cell>
        </row>
      </sheetData>
      <sheetData sheetId="6108">
        <row r="1">
          <cell r="J1">
            <v>1.7453292519943295E-2</v>
          </cell>
        </row>
      </sheetData>
      <sheetData sheetId="6109">
        <row r="1">
          <cell r="J1">
            <v>1.7453292519943295E-2</v>
          </cell>
        </row>
      </sheetData>
      <sheetData sheetId="6110">
        <row r="1">
          <cell r="J1">
            <v>1.7453292519943295E-2</v>
          </cell>
        </row>
      </sheetData>
      <sheetData sheetId="6111">
        <row r="1">
          <cell r="J1">
            <v>1.7453292519943295E-2</v>
          </cell>
        </row>
      </sheetData>
      <sheetData sheetId="6112">
        <row r="1">
          <cell r="J1">
            <v>1.7453292519943295E-2</v>
          </cell>
        </row>
      </sheetData>
      <sheetData sheetId="6113">
        <row r="1">
          <cell r="J1">
            <v>1.7453292519943295E-2</v>
          </cell>
        </row>
      </sheetData>
      <sheetData sheetId="6114">
        <row r="1">
          <cell r="J1">
            <v>1.7453292519943295E-2</v>
          </cell>
        </row>
      </sheetData>
      <sheetData sheetId="6115">
        <row r="1">
          <cell r="J1">
            <v>1.7453292519943295E-2</v>
          </cell>
        </row>
      </sheetData>
      <sheetData sheetId="6116">
        <row r="1">
          <cell r="J1">
            <v>1.7453292519943295E-2</v>
          </cell>
        </row>
      </sheetData>
      <sheetData sheetId="6117">
        <row r="1">
          <cell r="J1">
            <v>1.7453292519943295E-2</v>
          </cell>
        </row>
      </sheetData>
      <sheetData sheetId="6118">
        <row r="1">
          <cell r="J1">
            <v>1.7453292519943295E-2</v>
          </cell>
        </row>
      </sheetData>
      <sheetData sheetId="6119">
        <row r="1">
          <cell r="J1">
            <v>1.7453292519943295E-2</v>
          </cell>
        </row>
      </sheetData>
      <sheetData sheetId="6120">
        <row r="1">
          <cell r="J1">
            <v>1.7453292519943295E-2</v>
          </cell>
        </row>
      </sheetData>
      <sheetData sheetId="6121">
        <row r="1">
          <cell r="J1">
            <v>1.7453292519943295E-2</v>
          </cell>
        </row>
      </sheetData>
      <sheetData sheetId="6122">
        <row r="1">
          <cell r="J1">
            <v>1.7453292519943295E-2</v>
          </cell>
        </row>
      </sheetData>
      <sheetData sheetId="6123">
        <row r="1">
          <cell r="J1">
            <v>1.7453292519943295E-2</v>
          </cell>
        </row>
      </sheetData>
      <sheetData sheetId="6124">
        <row r="1">
          <cell r="J1">
            <v>1.7453292519943295E-2</v>
          </cell>
        </row>
      </sheetData>
      <sheetData sheetId="6125">
        <row r="1">
          <cell r="J1">
            <v>1.7453292519943295E-2</v>
          </cell>
        </row>
      </sheetData>
      <sheetData sheetId="6126">
        <row r="1">
          <cell r="J1">
            <v>1.7453292519943295E-2</v>
          </cell>
        </row>
      </sheetData>
      <sheetData sheetId="6127">
        <row r="1">
          <cell r="J1">
            <v>1.7453292519943295E-2</v>
          </cell>
        </row>
      </sheetData>
      <sheetData sheetId="6128">
        <row r="1">
          <cell r="J1">
            <v>1.7453292519943295E-2</v>
          </cell>
        </row>
      </sheetData>
      <sheetData sheetId="6129">
        <row r="1">
          <cell r="J1">
            <v>1.7453292519943295E-2</v>
          </cell>
        </row>
      </sheetData>
      <sheetData sheetId="6130">
        <row r="1">
          <cell r="J1">
            <v>1.7453292519943295E-2</v>
          </cell>
        </row>
      </sheetData>
      <sheetData sheetId="6131">
        <row r="1">
          <cell r="J1">
            <v>1.7453292519943295E-2</v>
          </cell>
        </row>
      </sheetData>
      <sheetData sheetId="6132">
        <row r="1">
          <cell r="J1">
            <v>1.7453292519943295E-2</v>
          </cell>
        </row>
      </sheetData>
      <sheetData sheetId="6133">
        <row r="1">
          <cell r="J1">
            <v>1.7453292519943295E-2</v>
          </cell>
        </row>
      </sheetData>
      <sheetData sheetId="6134">
        <row r="1">
          <cell r="J1">
            <v>1.7453292519943295E-2</v>
          </cell>
        </row>
      </sheetData>
      <sheetData sheetId="6135">
        <row r="1">
          <cell r="J1">
            <v>1.7453292519943295E-2</v>
          </cell>
        </row>
      </sheetData>
      <sheetData sheetId="6136">
        <row r="1">
          <cell r="J1">
            <v>1.7453292519943295E-2</v>
          </cell>
        </row>
      </sheetData>
      <sheetData sheetId="6137">
        <row r="1">
          <cell r="J1">
            <v>1.7453292519943295E-2</v>
          </cell>
        </row>
      </sheetData>
      <sheetData sheetId="6138">
        <row r="1">
          <cell r="J1">
            <v>1.7453292519943295E-2</v>
          </cell>
        </row>
      </sheetData>
      <sheetData sheetId="6139">
        <row r="1">
          <cell r="J1">
            <v>1.7453292519943295E-2</v>
          </cell>
        </row>
      </sheetData>
      <sheetData sheetId="6140">
        <row r="1">
          <cell r="J1">
            <v>1.7453292519943295E-2</v>
          </cell>
        </row>
      </sheetData>
      <sheetData sheetId="6141">
        <row r="1">
          <cell r="J1">
            <v>1.7453292519943295E-2</v>
          </cell>
        </row>
      </sheetData>
      <sheetData sheetId="6142">
        <row r="1">
          <cell r="J1">
            <v>1.7453292519943295E-2</v>
          </cell>
        </row>
      </sheetData>
      <sheetData sheetId="6143">
        <row r="1">
          <cell r="J1">
            <v>1.7453292519943295E-2</v>
          </cell>
        </row>
      </sheetData>
      <sheetData sheetId="6144">
        <row r="1">
          <cell r="J1">
            <v>1.7453292519943295E-2</v>
          </cell>
        </row>
      </sheetData>
      <sheetData sheetId="6145">
        <row r="1">
          <cell r="J1">
            <v>1.7453292519943295E-2</v>
          </cell>
        </row>
      </sheetData>
      <sheetData sheetId="6146">
        <row r="1">
          <cell r="J1">
            <v>1.7453292519943295E-2</v>
          </cell>
        </row>
      </sheetData>
      <sheetData sheetId="6147">
        <row r="1">
          <cell r="J1">
            <v>1.7453292519943295E-2</v>
          </cell>
        </row>
      </sheetData>
      <sheetData sheetId="6148">
        <row r="1">
          <cell r="J1">
            <v>1.7453292519943295E-2</v>
          </cell>
        </row>
      </sheetData>
      <sheetData sheetId="6149">
        <row r="1">
          <cell r="J1">
            <v>1.7453292519943295E-2</v>
          </cell>
        </row>
      </sheetData>
      <sheetData sheetId="6150">
        <row r="1">
          <cell r="J1">
            <v>1.7453292519943295E-2</v>
          </cell>
        </row>
      </sheetData>
      <sheetData sheetId="6151">
        <row r="1">
          <cell r="J1">
            <v>1.7453292519943295E-2</v>
          </cell>
        </row>
      </sheetData>
      <sheetData sheetId="6152">
        <row r="1">
          <cell r="J1">
            <v>1.7453292519943295E-2</v>
          </cell>
        </row>
      </sheetData>
      <sheetData sheetId="6153">
        <row r="1">
          <cell r="J1">
            <v>1.7453292519943295E-2</v>
          </cell>
        </row>
      </sheetData>
      <sheetData sheetId="6154">
        <row r="1">
          <cell r="J1">
            <v>1.7453292519943295E-2</v>
          </cell>
        </row>
      </sheetData>
      <sheetData sheetId="6155">
        <row r="1">
          <cell r="J1">
            <v>1.7453292519943295E-2</v>
          </cell>
        </row>
      </sheetData>
      <sheetData sheetId="6156">
        <row r="1">
          <cell r="J1">
            <v>1.7453292519943295E-2</v>
          </cell>
        </row>
      </sheetData>
      <sheetData sheetId="6157">
        <row r="1">
          <cell r="J1">
            <v>1.7453292519943295E-2</v>
          </cell>
        </row>
      </sheetData>
      <sheetData sheetId="6158">
        <row r="1">
          <cell r="J1">
            <v>1.7453292519943295E-2</v>
          </cell>
        </row>
      </sheetData>
      <sheetData sheetId="6159">
        <row r="1">
          <cell r="J1">
            <v>1.7453292519943295E-2</v>
          </cell>
        </row>
      </sheetData>
      <sheetData sheetId="6160">
        <row r="1">
          <cell r="J1">
            <v>1.7453292519943295E-2</v>
          </cell>
        </row>
      </sheetData>
      <sheetData sheetId="6161">
        <row r="1">
          <cell r="J1">
            <v>1.7453292519943295E-2</v>
          </cell>
        </row>
      </sheetData>
      <sheetData sheetId="6162">
        <row r="1">
          <cell r="J1">
            <v>1.7453292519943295E-2</v>
          </cell>
        </row>
      </sheetData>
      <sheetData sheetId="6163">
        <row r="1">
          <cell r="J1">
            <v>1.7453292519943295E-2</v>
          </cell>
        </row>
      </sheetData>
      <sheetData sheetId="6164">
        <row r="1">
          <cell r="J1">
            <v>1.7453292519943295E-2</v>
          </cell>
        </row>
      </sheetData>
      <sheetData sheetId="6165">
        <row r="1">
          <cell r="J1">
            <v>1.7453292519943295E-2</v>
          </cell>
        </row>
      </sheetData>
      <sheetData sheetId="6166">
        <row r="1">
          <cell r="J1">
            <v>1.7453292519943295E-2</v>
          </cell>
        </row>
      </sheetData>
      <sheetData sheetId="6167">
        <row r="1">
          <cell r="J1">
            <v>1.7453292519943295E-2</v>
          </cell>
        </row>
      </sheetData>
      <sheetData sheetId="6168">
        <row r="1">
          <cell r="J1">
            <v>1.7453292519943295E-2</v>
          </cell>
        </row>
      </sheetData>
      <sheetData sheetId="6169">
        <row r="1">
          <cell r="J1">
            <v>1.7453292519943295E-2</v>
          </cell>
        </row>
      </sheetData>
      <sheetData sheetId="6170">
        <row r="1">
          <cell r="J1">
            <v>1.7453292519943295E-2</v>
          </cell>
        </row>
      </sheetData>
      <sheetData sheetId="6171">
        <row r="1">
          <cell r="J1">
            <v>1.7453292519943295E-2</v>
          </cell>
        </row>
      </sheetData>
      <sheetData sheetId="6172">
        <row r="1">
          <cell r="J1">
            <v>1.7453292519943295E-2</v>
          </cell>
        </row>
      </sheetData>
      <sheetData sheetId="6173">
        <row r="1">
          <cell r="J1">
            <v>1.7453292519943295E-2</v>
          </cell>
        </row>
      </sheetData>
      <sheetData sheetId="6174">
        <row r="1">
          <cell r="J1">
            <v>1.7453292519943295E-2</v>
          </cell>
        </row>
      </sheetData>
      <sheetData sheetId="6175">
        <row r="1">
          <cell r="J1">
            <v>1.7453292519943295E-2</v>
          </cell>
        </row>
      </sheetData>
      <sheetData sheetId="6176">
        <row r="1">
          <cell r="J1">
            <v>1.7453292519943295E-2</v>
          </cell>
        </row>
      </sheetData>
      <sheetData sheetId="6177">
        <row r="1">
          <cell r="J1">
            <v>1.7453292519943295E-2</v>
          </cell>
        </row>
      </sheetData>
      <sheetData sheetId="6178">
        <row r="1">
          <cell r="J1">
            <v>1.7453292519943295E-2</v>
          </cell>
        </row>
      </sheetData>
      <sheetData sheetId="6179">
        <row r="1">
          <cell r="J1">
            <v>1.7453292519943295E-2</v>
          </cell>
        </row>
      </sheetData>
      <sheetData sheetId="6180">
        <row r="1">
          <cell r="J1">
            <v>1.7453292519943295E-2</v>
          </cell>
        </row>
      </sheetData>
      <sheetData sheetId="6181">
        <row r="1">
          <cell r="J1">
            <v>1.7453292519943295E-2</v>
          </cell>
        </row>
      </sheetData>
      <sheetData sheetId="6182">
        <row r="1">
          <cell r="J1">
            <v>1.7453292519943295E-2</v>
          </cell>
        </row>
      </sheetData>
      <sheetData sheetId="6183">
        <row r="1">
          <cell r="J1">
            <v>1.7453292519943295E-2</v>
          </cell>
        </row>
      </sheetData>
      <sheetData sheetId="6184">
        <row r="1">
          <cell r="J1">
            <v>1.7453292519943295E-2</v>
          </cell>
        </row>
      </sheetData>
      <sheetData sheetId="6185">
        <row r="1">
          <cell r="J1">
            <v>1.7453292519943295E-2</v>
          </cell>
        </row>
      </sheetData>
      <sheetData sheetId="6186">
        <row r="1">
          <cell r="J1">
            <v>1.7453292519943295E-2</v>
          </cell>
        </row>
      </sheetData>
      <sheetData sheetId="6187">
        <row r="1">
          <cell r="J1">
            <v>1.7453292519943295E-2</v>
          </cell>
        </row>
      </sheetData>
      <sheetData sheetId="6188">
        <row r="1">
          <cell r="J1">
            <v>1.7453292519943295E-2</v>
          </cell>
        </row>
      </sheetData>
      <sheetData sheetId="6189">
        <row r="1">
          <cell r="J1">
            <v>1.7453292519943295E-2</v>
          </cell>
        </row>
      </sheetData>
      <sheetData sheetId="6190">
        <row r="1">
          <cell r="J1">
            <v>1.7453292519943295E-2</v>
          </cell>
        </row>
      </sheetData>
      <sheetData sheetId="6191">
        <row r="1">
          <cell r="J1">
            <v>1.7453292519943295E-2</v>
          </cell>
        </row>
      </sheetData>
      <sheetData sheetId="6192">
        <row r="1">
          <cell r="J1">
            <v>1.7453292519943295E-2</v>
          </cell>
        </row>
      </sheetData>
      <sheetData sheetId="6193">
        <row r="1">
          <cell r="J1">
            <v>1.7453292519943295E-2</v>
          </cell>
        </row>
      </sheetData>
      <sheetData sheetId="6194">
        <row r="1">
          <cell r="J1">
            <v>1.7453292519943295E-2</v>
          </cell>
        </row>
      </sheetData>
      <sheetData sheetId="6195">
        <row r="1">
          <cell r="J1">
            <v>1.7453292519943295E-2</v>
          </cell>
        </row>
      </sheetData>
      <sheetData sheetId="6196">
        <row r="1">
          <cell r="J1">
            <v>1.7453292519943295E-2</v>
          </cell>
        </row>
      </sheetData>
      <sheetData sheetId="6197">
        <row r="1">
          <cell r="J1">
            <v>1.7453292519943295E-2</v>
          </cell>
        </row>
      </sheetData>
      <sheetData sheetId="6198">
        <row r="1">
          <cell r="J1">
            <v>1.7453292519943295E-2</v>
          </cell>
        </row>
      </sheetData>
      <sheetData sheetId="6199">
        <row r="1">
          <cell r="J1">
            <v>1.7453292519943295E-2</v>
          </cell>
        </row>
      </sheetData>
      <sheetData sheetId="6200">
        <row r="1">
          <cell r="J1">
            <v>1.7453292519943295E-2</v>
          </cell>
        </row>
      </sheetData>
      <sheetData sheetId="6201">
        <row r="1">
          <cell r="J1">
            <v>1.7453292519943295E-2</v>
          </cell>
        </row>
      </sheetData>
      <sheetData sheetId="6202">
        <row r="1">
          <cell r="J1">
            <v>1.7453292519943295E-2</v>
          </cell>
        </row>
      </sheetData>
      <sheetData sheetId="6203">
        <row r="1">
          <cell r="J1">
            <v>1.7453292519943295E-2</v>
          </cell>
        </row>
      </sheetData>
      <sheetData sheetId="6204">
        <row r="1">
          <cell r="J1">
            <v>1.7453292519943295E-2</v>
          </cell>
        </row>
      </sheetData>
      <sheetData sheetId="6205">
        <row r="1">
          <cell r="J1">
            <v>1.7453292519943295E-2</v>
          </cell>
        </row>
      </sheetData>
      <sheetData sheetId="6206">
        <row r="1">
          <cell r="J1">
            <v>1.7453292519943295E-2</v>
          </cell>
        </row>
      </sheetData>
      <sheetData sheetId="6207">
        <row r="1">
          <cell r="J1">
            <v>1.7453292519943295E-2</v>
          </cell>
        </row>
      </sheetData>
      <sheetData sheetId="6208">
        <row r="1">
          <cell r="J1">
            <v>1.7453292519943295E-2</v>
          </cell>
        </row>
      </sheetData>
      <sheetData sheetId="6209">
        <row r="1">
          <cell r="J1">
            <v>1.7453292519943295E-2</v>
          </cell>
        </row>
      </sheetData>
      <sheetData sheetId="6210">
        <row r="1">
          <cell r="J1">
            <v>1.7453292519943295E-2</v>
          </cell>
        </row>
      </sheetData>
      <sheetData sheetId="6211">
        <row r="1">
          <cell r="J1">
            <v>1.7453292519943295E-2</v>
          </cell>
        </row>
      </sheetData>
      <sheetData sheetId="6212">
        <row r="1">
          <cell r="J1">
            <v>1.7453292519943295E-2</v>
          </cell>
        </row>
      </sheetData>
      <sheetData sheetId="6213">
        <row r="1">
          <cell r="J1">
            <v>1.7453292519943295E-2</v>
          </cell>
        </row>
      </sheetData>
      <sheetData sheetId="6214">
        <row r="1">
          <cell r="J1">
            <v>1.7453292519943295E-2</v>
          </cell>
        </row>
      </sheetData>
      <sheetData sheetId="6215">
        <row r="1">
          <cell r="J1">
            <v>1.7453292519943295E-2</v>
          </cell>
        </row>
      </sheetData>
      <sheetData sheetId="6216">
        <row r="1">
          <cell r="J1">
            <v>1.7453292519943295E-2</v>
          </cell>
        </row>
      </sheetData>
      <sheetData sheetId="6217">
        <row r="1">
          <cell r="J1">
            <v>1.7453292519943295E-2</v>
          </cell>
        </row>
      </sheetData>
      <sheetData sheetId="6218">
        <row r="1">
          <cell r="J1">
            <v>1.7453292519943295E-2</v>
          </cell>
        </row>
      </sheetData>
      <sheetData sheetId="6219">
        <row r="1">
          <cell r="J1">
            <v>1.7453292519943295E-2</v>
          </cell>
        </row>
      </sheetData>
      <sheetData sheetId="6220">
        <row r="1">
          <cell r="J1">
            <v>1.7453292519943295E-2</v>
          </cell>
        </row>
      </sheetData>
      <sheetData sheetId="6221">
        <row r="1">
          <cell r="J1">
            <v>1.7453292519943295E-2</v>
          </cell>
        </row>
      </sheetData>
      <sheetData sheetId="6222">
        <row r="1">
          <cell r="J1">
            <v>1.7453292519943295E-2</v>
          </cell>
        </row>
      </sheetData>
      <sheetData sheetId="6223">
        <row r="1">
          <cell r="J1">
            <v>1.7453292519943295E-2</v>
          </cell>
        </row>
      </sheetData>
      <sheetData sheetId="6224">
        <row r="1">
          <cell r="J1">
            <v>1.7453292519943295E-2</v>
          </cell>
        </row>
      </sheetData>
      <sheetData sheetId="6225">
        <row r="1">
          <cell r="J1">
            <v>1.7453292519943295E-2</v>
          </cell>
        </row>
      </sheetData>
      <sheetData sheetId="6226">
        <row r="1">
          <cell r="J1">
            <v>1.7453292519943295E-2</v>
          </cell>
        </row>
      </sheetData>
      <sheetData sheetId="6227">
        <row r="1">
          <cell r="J1">
            <v>1.7453292519943295E-2</v>
          </cell>
        </row>
      </sheetData>
      <sheetData sheetId="6228">
        <row r="1">
          <cell r="J1">
            <v>1.7453292519943295E-2</v>
          </cell>
        </row>
      </sheetData>
      <sheetData sheetId="6229">
        <row r="1">
          <cell r="J1">
            <v>1.7453292519943295E-2</v>
          </cell>
        </row>
      </sheetData>
      <sheetData sheetId="6230">
        <row r="1">
          <cell r="J1">
            <v>1.7453292519943295E-2</v>
          </cell>
        </row>
      </sheetData>
      <sheetData sheetId="6231">
        <row r="1">
          <cell r="J1">
            <v>1.7453292519943295E-2</v>
          </cell>
        </row>
      </sheetData>
      <sheetData sheetId="6232">
        <row r="1">
          <cell r="J1">
            <v>1.7453292519943295E-2</v>
          </cell>
        </row>
      </sheetData>
      <sheetData sheetId="6233">
        <row r="1">
          <cell r="J1">
            <v>1.7453292519943295E-2</v>
          </cell>
        </row>
      </sheetData>
      <sheetData sheetId="6234">
        <row r="1">
          <cell r="J1">
            <v>1.7453292519943295E-2</v>
          </cell>
        </row>
      </sheetData>
      <sheetData sheetId="6235">
        <row r="1">
          <cell r="J1">
            <v>1.7453292519943295E-2</v>
          </cell>
        </row>
      </sheetData>
      <sheetData sheetId="6236">
        <row r="1">
          <cell r="J1">
            <v>1.7453292519943295E-2</v>
          </cell>
        </row>
      </sheetData>
      <sheetData sheetId="6237">
        <row r="1">
          <cell r="J1">
            <v>1.7453292519943295E-2</v>
          </cell>
        </row>
      </sheetData>
      <sheetData sheetId="6238">
        <row r="1">
          <cell r="J1">
            <v>1.7453292519943295E-2</v>
          </cell>
        </row>
      </sheetData>
      <sheetData sheetId="6239">
        <row r="1">
          <cell r="J1">
            <v>1.7453292519943295E-2</v>
          </cell>
        </row>
      </sheetData>
      <sheetData sheetId="6240">
        <row r="1">
          <cell r="J1">
            <v>1.7453292519943295E-2</v>
          </cell>
        </row>
      </sheetData>
      <sheetData sheetId="6241">
        <row r="1">
          <cell r="J1">
            <v>1.7453292519943295E-2</v>
          </cell>
        </row>
      </sheetData>
      <sheetData sheetId="6242">
        <row r="1">
          <cell r="J1">
            <v>1.7453292519943295E-2</v>
          </cell>
        </row>
      </sheetData>
      <sheetData sheetId="6243">
        <row r="1">
          <cell r="J1">
            <v>1.7453292519943295E-2</v>
          </cell>
        </row>
      </sheetData>
      <sheetData sheetId="6244">
        <row r="1">
          <cell r="J1">
            <v>1.7453292519943295E-2</v>
          </cell>
        </row>
      </sheetData>
      <sheetData sheetId="6245">
        <row r="1">
          <cell r="J1">
            <v>1.7453292519943295E-2</v>
          </cell>
        </row>
      </sheetData>
      <sheetData sheetId="6246">
        <row r="1">
          <cell r="J1">
            <v>1.7453292519943295E-2</v>
          </cell>
        </row>
      </sheetData>
      <sheetData sheetId="6247">
        <row r="1">
          <cell r="J1">
            <v>1.7453292519943295E-2</v>
          </cell>
        </row>
      </sheetData>
      <sheetData sheetId="6248">
        <row r="1">
          <cell r="J1">
            <v>1.7453292519943295E-2</v>
          </cell>
        </row>
      </sheetData>
      <sheetData sheetId="6249">
        <row r="1">
          <cell r="J1">
            <v>1.7453292519943295E-2</v>
          </cell>
        </row>
      </sheetData>
      <sheetData sheetId="6250">
        <row r="1">
          <cell r="J1">
            <v>1.7453292519943295E-2</v>
          </cell>
        </row>
      </sheetData>
      <sheetData sheetId="6251">
        <row r="1">
          <cell r="J1">
            <v>1.7453292519943295E-2</v>
          </cell>
        </row>
      </sheetData>
      <sheetData sheetId="6252">
        <row r="1">
          <cell r="J1">
            <v>1.7453292519943295E-2</v>
          </cell>
        </row>
      </sheetData>
      <sheetData sheetId="6253">
        <row r="1">
          <cell r="J1">
            <v>1.7453292519943295E-2</v>
          </cell>
        </row>
      </sheetData>
      <sheetData sheetId="6254">
        <row r="1">
          <cell r="J1">
            <v>1.7453292519943295E-2</v>
          </cell>
        </row>
      </sheetData>
      <sheetData sheetId="6255">
        <row r="1">
          <cell r="J1">
            <v>1.7453292519943295E-2</v>
          </cell>
        </row>
      </sheetData>
      <sheetData sheetId="6256">
        <row r="1">
          <cell r="J1">
            <v>1.7453292519943295E-2</v>
          </cell>
        </row>
      </sheetData>
      <sheetData sheetId="6257">
        <row r="1">
          <cell r="J1">
            <v>1.7453292519943295E-2</v>
          </cell>
        </row>
      </sheetData>
      <sheetData sheetId="6258">
        <row r="1">
          <cell r="J1">
            <v>1.7453292519943295E-2</v>
          </cell>
        </row>
      </sheetData>
      <sheetData sheetId="6259">
        <row r="1">
          <cell r="J1">
            <v>1.7453292519943295E-2</v>
          </cell>
        </row>
      </sheetData>
      <sheetData sheetId="6260">
        <row r="1">
          <cell r="J1">
            <v>1.7453292519943295E-2</v>
          </cell>
        </row>
      </sheetData>
      <sheetData sheetId="6261">
        <row r="1">
          <cell r="J1">
            <v>1.7453292519943295E-2</v>
          </cell>
        </row>
      </sheetData>
      <sheetData sheetId="6262">
        <row r="1">
          <cell r="J1">
            <v>1.7453292519943295E-2</v>
          </cell>
        </row>
      </sheetData>
      <sheetData sheetId="6263">
        <row r="1">
          <cell r="J1">
            <v>1.7453292519943295E-2</v>
          </cell>
        </row>
      </sheetData>
      <sheetData sheetId="6264">
        <row r="1">
          <cell r="J1">
            <v>1.7453292519943295E-2</v>
          </cell>
        </row>
      </sheetData>
      <sheetData sheetId="6265">
        <row r="1">
          <cell r="J1">
            <v>1.7453292519943295E-2</v>
          </cell>
        </row>
      </sheetData>
      <sheetData sheetId="6266">
        <row r="1">
          <cell r="J1">
            <v>1.7453292519943295E-2</v>
          </cell>
        </row>
      </sheetData>
      <sheetData sheetId="6267">
        <row r="1">
          <cell r="J1">
            <v>1.7453292519943295E-2</v>
          </cell>
        </row>
      </sheetData>
      <sheetData sheetId="6268">
        <row r="1">
          <cell r="J1">
            <v>1.7453292519943295E-2</v>
          </cell>
        </row>
      </sheetData>
      <sheetData sheetId="6269">
        <row r="1">
          <cell r="J1">
            <v>1.7453292519943295E-2</v>
          </cell>
        </row>
      </sheetData>
      <sheetData sheetId="6270">
        <row r="1">
          <cell r="J1">
            <v>1.7453292519943295E-2</v>
          </cell>
        </row>
      </sheetData>
      <sheetData sheetId="6271">
        <row r="1">
          <cell r="J1">
            <v>1.7453292519943295E-2</v>
          </cell>
        </row>
      </sheetData>
      <sheetData sheetId="6272">
        <row r="1">
          <cell r="J1">
            <v>1.7453292519943295E-2</v>
          </cell>
        </row>
      </sheetData>
      <sheetData sheetId="6273">
        <row r="1">
          <cell r="J1">
            <v>1.7453292519943295E-2</v>
          </cell>
        </row>
      </sheetData>
      <sheetData sheetId="6274">
        <row r="1">
          <cell r="J1">
            <v>1.7453292519943295E-2</v>
          </cell>
        </row>
      </sheetData>
      <sheetData sheetId="6275">
        <row r="1">
          <cell r="J1">
            <v>1.7453292519943295E-2</v>
          </cell>
        </row>
      </sheetData>
      <sheetData sheetId="6276">
        <row r="1">
          <cell r="J1">
            <v>1.7453292519943295E-2</v>
          </cell>
        </row>
      </sheetData>
      <sheetData sheetId="6277">
        <row r="1">
          <cell r="J1">
            <v>1.7453292519943295E-2</v>
          </cell>
        </row>
      </sheetData>
      <sheetData sheetId="6278">
        <row r="1">
          <cell r="J1">
            <v>1.7453292519943295E-2</v>
          </cell>
        </row>
      </sheetData>
      <sheetData sheetId="6279">
        <row r="1">
          <cell r="J1">
            <v>1.7453292519943295E-2</v>
          </cell>
        </row>
      </sheetData>
      <sheetData sheetId="6280">
        <row r="1">
          <cell r="J1">
            <v>1.7453292519943295E-2</v>
          </cell>
        </row>
      </sheetData>
      <sheetData sheetId="6281">
        <row r="1">
          <cell r="J1">
            <v>1.7453292519943295E-2</v>
          </cell>
        </row>
      </sheetData>
      <sheetData sheetId="6282">
        <row r="1">
          <cell r="J1">
            <v>1.7453292519943295E-2</v>
          </cell>
        </row>
      </sheetData>
      <sheetData sheetId="6283">
        <row r="1">
          <cell r="J1">
            <v>1.7453292519943295E-2</v>
          </cell>
        </row>
      </sheetData>
      <sheetData sheetId="6284">
        <row r="1">
          <cell r="J1">
            <v>1.7453292519943295E-2</v>
          </cell>
        </row>
      </sheetData>
      <sheetData sheetId="6285">
        <row r="1">
          <cell r="J1">
            <v>1.7453292519943295E-2</v>
          </cell>
        </row>
      </sheetData>
      <sheetData sheetId="6286">
        <row r="1">
          <cell r="J1">
            <v>1.7453292519943295E-2</v>
          </cell>
        </row>
      </sheetData>
      <sheetData sheetId="6287">
        <row r="1">
          <cell r="J1">
            <v>1.7453292519943295E-2</v>
          </cell>
        </row>
      </sheetData>
      <sheetData sheetId="6288">
        <row r="1">
          <cell r="J1">
            <v>1.7453292519943295E-2</v>
          </cell>
        </row>
      </sheetData>
      <sheetData sheetId="6289">
        <row r="1">
          <cell r="J1">
            <v>1.7453292519943295E-2</v>
          </cell>
        </row>
      </sheetData>
      <sheetData sheetId="6290">
        <row r="1">
          <cell r="J1">
            <v>1.7453292519943295E-2</v>
          </cell>
        </row>
      </sheetData>
      <sheetData sheetId="6291">
        <row r="1">
          <cell r="J1">
            <v>1.7453292519943295E-2</v>
          </cell>
        </row>
      </sheetData>
      <sheetData sheetId="6292">
        <row r="1">
          <cell r="J1">
            <v>1.7453292519943295E-2</v>
          </cell>
        </row>
      </sheetData>
      <sheetData sheetId="6293">
        <row r="1">
          <cell r="J1">
            <v>1.7453292519943295E-2</v>
          </cell>
        </row>
      </sheetData>
      <sheetData sheetId="6294">
        <row r="1">
          <cell r="J1">
            <v>1.7453292519943295E-2</v>
          </cell>
        </row>
      </sheetData>
      <sheetData sheetId="6295">
        <row r="1">
          <cell r="J1">
            <v>1.7453292519943295E-2</v>
          </cell>
        </row>
      </sheetData>
      <sheetData sheetId="6296">
        <row r="1">
          <cell r="J1">
            <v>1.7453292519943295E-2</v>
          </cell>
        </row>
      </sheetData>
      <sheetData sheetId="6297">
        <row r="1">
          <cell r="J1">
            <v>1.7453292519943295E-2</v>
          </cell>
        </row>
      </sheetData>
      <sheetData sheetId="6298">
        <row r="1">
          <cell r="J1">
            <v>1.7453292519943295E-2</v>
          </cell>
        </row>
      </sheetData>
      <sheetData sheetId="6299">
        <row r="1">
          <cell r="J1">
            <v>1.7453292519943295E-2</v>
          </cell>
        </row>
      </sheetData>
      <sheetData sheetId="6300">
        <row r="1">
          <cell r="J1">
            <v>1.7453292519943295E-2</v>
          </cell>
        </row>
      </sheetData>
      <sheetData sheetId="6301">
        <row r="1">
          <cell r="J1">
            <v>1.7453292519943295E-2</v>
          </cell>
        </row>
      </sheetData>
      <sheetData sheetId="6302">
        <row r="1">
          <cell r="J1">
            <v>1.7453292519943295E-2</v>
          </cell>
        </row>
      </sheetData>
      <sheetData sheetId="6303">
        <row r="1">
          <cell r="J1">
            <v>1.7453292519943295E-2</v>
          </cell>
        </row>
      </sheetData>
      <sheetData sheetId="6304">
        <row r="1">
          <cell r="J1">
            <v>1.7453292519943295E-2</v>
          </cell>
        </row>
      </sheetData>
      <sheetData sheetId="6305">
        <row r="1">
          <cell r="J1">
            <v>1.7453292519943295E-2</v>
          </cell>
        </row>
      </sheetData>
      <sheetData sheetId="6306">
        <row r="1">
          <cell r="J1">
            <v>1.7453292519943295E-2</v>
          </cell>
        </row>
      </sheetData>
      <sheetData sheetId="6307">
        <row r="1">
          <cell r="J1">
            <v>1.7453292519943295E-2</v>
          </cell>
        </row>
      </sheetData>
      <sheetData sheetId="6308">
        <row r="1">
          <cell r="J1">
            <v>1.7453292519943295E-2</v>
          </cell>
        </row>
      </sheetData>
      <sheetData sheetId="6309">
        <row r="1">
          <cell r="J1">
            <v>1.7453292519943295E-2</v>
          </cell>
        </row>
      </sheetData>
      <sheetData sheetId="6310">
        <row r="1">
          <cell r="J1">
            <v>1.7453292519943295E-2</v>
          </cell>
        </row>
      </sheetData>
      <sheetData sheetId="6311">
        <row r="1">
          <cell r="J1">
            <v>1.7453292519943295E-2</v>
          </cell>
        </row>
      </sheetData>
      <sheetData sheetId="6312">
        <row r="1">
          <cell r="J1">
            <v>1.7453292519943295E-2</v>
          </cell>
        </row>
      </sheetData>
      <sheetData sheetId="6313">
        <row r="1">
          <cell r="J1">
            <v>1.7453292519943295E-2</v>
          </cell>
        </row>
      </sheetData>
      <sheetData sheetId="6314">
        <row r="1">
          <cell r="J1">
            <v>1.7453292519943295E-2</v>
          </cell>
        </row>
      </sheetData>
      <sheetData sheetId="6315">
        <row r="1">
          <cell r="J1">
            <v>1.7453292519943295E-2</v>
          </cell>
        </row>
      </sheetData>
      <sheetData sheetId="6316">
        <row r="1">
          <cell r="J1">
            <v>1.7453292519943295E-2</v>
          </cell>
        </row>
      </sheetData>
      <sheetData sheetId="6317">
        <row r="1">
          <cell r="J1">
            <v>1.7453292519943295E-2</v>
          </cell>
        </row>
      </sheetData>
      <sheetData sheetId="6318">
        <row r="1">
          <cell r="J1">
            <v>1.7453292519943295E-2</v>
          </cell>
        </row>
      </sheetData>
      <sheetData sheetId="6319">
        <row r="1">
          <cell r="J1">
            <v>1.7453292519943295E-2</v>
          </cell>
        </row>
      </sheetData>
      <sheetData sheetId="6320">
        <row r="1">
          <cell r="J1">
            <v>1.7453292519943295E-2</v>
          </cell>
        </row>
      </sheetData>
      <sheetData sheetId="6321">
        <row r="1">
          <cell r="J1">
            <v>1.7453292519943295E-2</v>
          </cell>
        </row>
      </sheetData>
      <sheetData sheetId="6322">
        <row r="1">
          <cell r="J1">
            <v>1.7453292519943295E-2</v>
          </cell>
        </row>
      </sheetData>
      <sheetData sheetId="6323">
        <row r="1">
          <cell r="J1">
            <v>1.7453292519943295E-2</v>
          </cell>
        </row>
      </sheetData>
      <sheetData sheetId="6324">
        <row r="1">
          <cell r="J1">
            <v>1.7453292519943295E-2</v>
          </cell>
        </row>
      </sheetData>
      <sheetData sheetId="6325">
        <row r="1">
          <cell r="J1">
            <v>1.7453292519943295E-2</v>
          </cell>
        </row>
      </sheetData>
      <sheetData sheetId="6326">
        <row r="1">
          <cell r="J1">
            <v>1.7453292519943295E-2</v>
          </cell>
        </row>
      </sheetData>
      <sheetData sheetId="6327">
        <row r="1">
          <cell r="J1">
            <v>1.7453292519943295E-2</v>
          </cell>
        </row>
      </sheetData>
      <sheetData sheetId="6328">
        <row r="1">
          <cell r="J1">
            <v>1.7453292519943295E-2</v>
          </cell>
        </row>
      </sheetData>
      <sheetData sheetId="6329">
        <row r="1">
          <cell r="J1">
            <v>1.7453292519943295E-2</v>
          </cell>
        </row>
      </sheetData>
      <sheetData sheetId="6330">
        <row r="1">
          <cell r="J1">
            <v>1.7453292519943295E-2</v>
          </cell>
        </row>
      </sheetData>
      <sheetData sheetId="6331">
        <row r="1">
          <cell r="J1">
            <v>1.7453292519943295E-2</v>
          </cell>
        </row>
      </sheetData>
      <sheetData sheetId="6332">
        <row r="1">
          <cell r="J1">
            <v>1.7453292519943295E-2</v>
          </cell>
        </row>
      </sheetData>
      <sheetData sheetId="6333">
        <row r="1">
          <cell r="J1">
            <v>1.7453292519943295E-2</v>
          </cell>
        </row>
      </sheetData>
      <sheetData sheetId="6334">
        <row r="1">
          <cell r="J1">
            <v>1.7453292519943295E-2</v>
          </cell>
        </row>
      </sheetData>
      <sheetData sheetId="6335">
        <row r="1">
          <cell r="J1">
            <v>1.7453292519943295E-2</v>
          </cell>
        </row>
      </sheetData>
      <sheetData sheetId="6336">
        <row r="1">
          <cell r="J1">
            <v>1.7453292519943295E-2</v>
          </cell>
        </row>
      </sheetData>
      <sheetData sheetId="6337">
        <row r="1">
          <cell r="J1">
            <v>1.7453292519943295E-2</v>
          </cell>
        </row>
      </sheetData>
      <sheetData sheetId="6338">
        <row r="1">
          <cell r="J1">
            <v>1.7453292519943295E-2</v>
          </cell>
        </row>
      </sheetData>
      <sheetData sheetId="6339">
        <row r="1">
          <cell r="J1">
            <v>1.7453292519943295E-2</v>
          </cell>
        </row>
      </sheetData>
      <sheetData sheetId="6340">
        <row r="1">
          <cell r="J1">
            <v>1.7453292519943295E-2</v>
          </cell>
        </row>
      </sheetData>
      <sheetData sheetId="6341">
        <row r="1">
          <cell r="J1">
            <v>1.7453292519943295E-2</v>
          </cell>
        </row>
      </sheetData>
      <sheetData sheetId="6342">
        <row r="1">
          <cell r="J1">
            <v>1.7453292519943295E-2</v>
          </cell>
        </row>
      </sheetData>
      <sheetData sheetId="6343">
        <row r="1">
          <cell r="J1">
            <v>1.7453292519943295E-2</v>
          </cell>
        </row>
      </sheetData>
      <sheetData sheetId="6344">
        <row r="1">
          <cell r="J1">
            <v>1.7453292519943295E-2</v>
          </cell>
        </row>
      </sheetData>
      <sheetData sheetId="6345">
        <row r="1">
          <cell r="J1">
            <v>1.7453292519943295E-2</v>
          </cell>
        </row>
      </sheetData>
      <sheetData sheetId="6346">
        <row r="1">
          <cell r="J1">
            <v>1.7453292519943295E-2</v>
          </cell>
        </row>
      </sheetData>
      <sheetData sheetId="6347">
        <row r="1">
          <cell r="J1">
            <v>1.7453292519943295E-2</v>
          </cell>
        </row>
      </sheetData>
      <sheetData sheetId="6348">
        <row r="1">
          <cell r="J1">
            <v>1.7453292519943295E-2</v>
          </cell>
        </row>
      </sheetData>
      <sheetData sheetId="6349">
        <row r="1">
          <cell r="J1">
            <v>1.7453292519943295E-2</v>
          </cell>
        </row>
      </sheetData>
      <sheetData sheetId="6350">
        <row r="1">
          <cell r="J1">
            <v>1.7453292519943295E-2</v>
          </cell>
        </row>
      </sheetData>
      <sheetData sheetId="6351">
        <row r="1">
          <cell r="J1">
            <v>1.7453292519943295E-2</v>
          </cell>
        </row>
      </sheetData>
      <sheetData sheetId="6352">
        <row r="1">
          <cell r="J1">
            <v>1.7453292519943295E-2</v>
          </cell>
        </row>
      </sheetData>
      <sheetData sheetId="6353">
        <row r="1">
          <cell r="J1">
            <v>1.7453292519943295E-2</v>
          </cell>
        </row>
      </sheetData>
      <sheetData sheetId="6354">
        <row r="1">
          <cell r="J1">
            <v>1.7453292519943295E-2</v>
          </cell>
        </row>
      </sheetData>
      <sheetData sheetId="6355">
        <row r="1">
          <cell r="J1">
            <v>1.7453292519943295E-2</v>
          </cell>
        </row>
      </sheetData>
      <sheetData sheetId="6356">
        <row r="1">
          <cell r="J1">
            <v>1.7453292519943295E-2</v>
          </cell>
        </row>
      </sheetData>
      <sheetData sheetId="6357">
        <row r="1">
          <cell r="J1">
            <v>1.7453292519943295E-2</v>
          </cell>
        </row>
      </sheetData>
      <sheetData sheetId="6358">
        <row r="1">
          <cell r="J1">
            <v>1.7453292519943295E-2</v>
          </cell>
        </row>
      </sheetData>
      <sheetData sheetId="6359">
        <row r="1">
          <cell r="J1">
            <v>1.7453292519943295E-2</v>
          </cell>
        </row>
      </sheetData>
      <sheetData sheetId="6360">
        <row r="1">
          <cell r="J1">
            <v>1.7453292519943295E-2</v>
          </cell>
        </row>
      </sheetData>
      <sheetData sheetId="6361">
        <row r="1">
          <cell r="J1">
            <v>1.7453292519943295E-2</v>
          </cell>
        </row>
      </sheetData>
      <sheetData sheetId="6362">
        <row r="1">
          <cell r="J1">
            <v>1.7453292519943295E-2</v>
          </cell>
        </row>
      </sheetData>
      <sheetData sheetId="6363">
        <row r="1">
          <cell r="J1">
            <v>1.7453292519943295E-2</v>
          </cell>
        </row>
      </sheetData>
      <sheetData sheetId="6364">
        <row r="1">
          <cell r="J1">
            <v>1.7453292519943295E-2</v>
          </cell>
        </row>
      </sheetData>
      <sheetData sheetId="6365">
        <row r="1">
          <cell r="J1">
            <v>1.7453292519943295E-2</v>
          </cell>
        </row>
      </sheetData>
      <sheetData sheetId="6366">
        <row r="1">
          <cell r="J1">
            <v>1.7453292519943295E-2</v>
          </cell>
        </row>
      </sheetData>
      <sheetData sheetId="6367">
        <row r="1">
          <cell r="J1">
            <v>1.7453292519943295E-2</v>
          </cell>
        </row>
      </sheetData>
      <sheetData sheetId="6368">
        <row r="1">
          <cell r="J1">
            <v>1.7453292519943295E-2</v>
          </cell>
        </row>
      </sheetData>
      <sheetData sheetId="6369">
        <row r="1">
          <cell r="J1">
            <v>1.7453292519943295E-2</v>
          </cell>
        </row>
      </sheetData>
      <sheetData sheetId="6370">
        <row r="1">
          <cell r="J1">
            <v>1.7453292519943295E-2</v>
          </cell>
        </row>
      </sheetData>
      <sheetData sheetId="6371">
        <row r="1">
          <cell r="J1">
            <v>1.7453292519943295E-2</v>
          </cell>
        </row>
      </sheetData>
      <sheetData sheetId="6372">
        <row r="1">
          <cell r="J1">
            <v>1.7453292519943295E-2</v>
          </cell>
        </row>
      </sheetData>
      <sheetData sheetId="6373">
        <row r="1">
          <cell r="J1">
            <v>1.7453292519943295E-2</v>
          </cell>
        </row>
      </sheetData>
      <sheetData sheetId="6374">
        <row r="1">
          <cell r="J1">
            <v>1.7453292519943295E-2</v>
          </cell>
        </row>
      </sheetData>
      <sheetData sheetId="6375">
        <row r="1">
          <cell r="J1">
            <v>1.7453292519943295E-2</v>
          </cell>
        </row>
      </sheetData>
      <sheetData sheetId="6376">
        <row r="1">
          <cell r="J1">
            <v>1.7453292519943295E-2</v>
          </cell>
        </row>
      </sheetData>
      <sheetData sheetId="6377">
        <row r="1">
          <cell r="J1">
            <v>1.7453292519943295E-2</v>
          </cell>
        </row>
      </sheetData>
      <sheetData sheetId="6378">
        <row r="1">
          <cell r="J1">
            <v>1.7453292519943295E-2</v>
          </cell>
        </row>
      </sheetData>
      <sheetData sheetId="6379">
        <row r="1">
          <cell r="J1">
            <v>1.7453292519943295E-2</v>
          </cell>
        </row>
      </sheetData>
      <sheetData sheetId="6380">
        <row r="1">
          <cell r="J1">
            <v>1.7453292519943295E-2</v>
          </cell>
        </row>
      </sheetData>
      <sheetData sheetId="6381">
        <row r="1">
          <cell r="J1">
            <v>1.7453292519943295E-2</v>
          </cell>
        </row>
      </sheetData>
      <sheetData sheetId="6382">
        <row r="1">
          <cell r="J1">
            <v>1.7453292519943295E-2</v>
          </cell>
        </row>
      </sheetData>
      <sheetData sheetId="6383">
        <row r="1">
          <cell r="J1">
            <v>1.7453292519943295E-2</v>
          </cell>
        </row>
      </sheetData>
      <sheetData sheetId="6384">
        <row r="1">
          <cell r="J1">
            <v>1.7453292519943295E-2</v>
          </cell>
        </row>
      </sheetData>
      <sheetData sheetId="6385">
        <row r="1">
          <cell r="J1">
            <v>1.7453292519943295E-2</v>
          </cell>
        </row>
      </sheetData>
      <sheetData sheetId="6386">
        <row r="1">
          <cell r="J1">
            <v>1.7453292519943295E-2</v>
          </cell>
        </row>
      </sheetData>
      <sheetData sheetId="6387">
        <row r="1">
          <cell r="J1">
            <v>1.7453292519943295E-2</v>
          </cell>
        </row>
      </sheetData>
      <sheetData sheetId="6388">
        <row r="1">
          <cell r="J1">
            <v>1.7453292519943295E-2</v>
          </cell>
        </row>
      </sheetData>
      <sheetData sheetId="6389">
        <row r="1">
          <cell r="J1">
            <v>1.7453292519943295E-2</v>
          </cell>
        </row>
      </sheetData>
      <sheetData sheetId="6390">
        <row r="1">
          <cell r="J1">
            <v>1.7453292519943295E-2</v>
          </cell>
        </row>
      </sheetData>
      <sheetData sheetId="6391">
        <row r="1">
          <cell r="J1">
            <v>1.7453292519943295E-2</v>
          </cell>
        </row>
      </sheetData>
      <sheetData sheetId="6392">
        <row r="1">
          <cell r="J1">
            <v>1.7453292519943295E-2</v>
          </cell>
        </row>
      </sheetData>
      <sheetData sheetId="6393">
        <row r="1">
          <cell r="J1">
            <v>1.7453292519943295E-2</v>
          </cell>
        </row>
      </sheetData>
      <sheetData sheetId="6394">
        <row r="1">
          <cell r="J1">
            <v>1.7453292519943295E-2</v>
          </cell>
        </row>
      </sheetData>
      <sheetData sheetId="6395">
        <row r="1">
          <cell r="J1">
            <v>1.7453292519943295E-2</v>
          </cell>
        </row>
      </sheetData>
      <sheetData sheetId="6396">
        <row r="1">
          <cell r="J1">
            <v>1.7453292519943295E-2</v>
          </cell>
        </row>
      </sheetData>
      <sheetData sheetId="6397">
        <row r="1">
          <cell r="J1">
            <v>1.7453292519943295E-2</v>
          </cell>
        </row>
      </sheetData>
      <sheetData sheetId="6398">
        <row r="1">
          <cell r="J1">
            <v>1.7453292519943295E-2</v>
          </cell>
        </row>
      </sheetData>
      <sheetData sheetId="6399">
        <row r="1">
          <cell r="J1">
            <v>1.7453292519943295E-2</v>
          </cell>
        </row>
      </sheetData>
      <sheetData sheetId="6400">
        <row r="1">
          <cell r="J1">
            <v>1.7453292519943295E-2</v>
          </cell>
        </row>
      </sheetData>
      <sheetData sheetId="6401">
        <row r="1">
          <cell r="J1">
            <v>1.7453292519943295E-2</v>
          </cell>
        </row>
      </sheetData>
      <sheetData sheetId="6402">
        <row r="1">
          <cell r="J1">
            <v>1.7453292519943295E-2</v>
          </cell>
        </row>
      </sheetData>
      <sheetData sheetId="6403">
        <row r="1">
          <cell r="J1">
            <v>1.7453292519943295E-2</v>
          </cell>
        </row>
      </sheetData>
      <sheetData sheetId="6404">
        <row r="1">
          <cell r="J1">
            <v>1.7453292519943295E-2</v>
          </cell>
        </row>
      </sheetData>
      <sheetData sheetId="6405">
        <row r="1">
          <cell r="J1">
            <v>1.7453292519943295E-2</v>
          </cell>
        </row>
      </sheetData>
      <sheetData sheetId="6406">
        <row r="1">
          <cell r="J1">
            <v>1.7453292519943295E-2</v>
          </cell>
        </row>
      </sheetData>
      <sheetData sheetId="6407">
        <row r="1">
          <cell r="J1">
            <v>1.7453292519943295E-2</v>
          </cell>
        </row>
      </sheetData>
      <sheetData sheetId="6408">
        <row r="1">
          <cell r="J1">
            <v>1.7453292519943295E-2</v>
          </cell>
        </row>
      </sheetData>
      <sheetData sheetId="6409">
        <row r="1">
          <cell r="J1">
            <v>1.7453292519943295E-2</v>
          </cell>
        </row>
      </sheetData>
      <sheetData sheetId="6410">
        <row r="1">
          <cell r="J1">
            <v>1.7453292519943295E-2</v>
          </cell>
        </row>
      </sheetData>
      <sheetData sheetId="6411">
        <row r="1">
          <cell r="J1">
            <v>1.7453292519943295E-2</v>
          </cell>
        </row>
      </sheetData>
      <sheetData sheetId="6412">
        <row r="1">
          <cell r="J1">
            <v>1.7453292519943295E-2</v>
          </cell>
        </row>
      </sheetData>
      <sheetData sheetId="6413">
        <row r="1">
          <cell r="J1">
            <v>1.7453292519943295E-2</v>
          </cell>
        </row>
      </sheetData>
      <sheetData sheetId="6414">
        <row r="1">
          <cell r="J1">
            <v>1.7453292519943295E-2</v>
          </cell>
        </row>
      </sheetData>
      <sheetData sheetId="6415">
        <row r="1">
          <cell r="J1">
            <v>1.7453292519943295E-2</v>
          </cell>
        </row>
      </sheetData>
      <sheetData sheetId="6416">
        <row r="1">
          <cell r="J1">
            <v>1.7453292519943295E-2</v>
          </cell>
        </row>
      </sheetData>
      <sheetData sheetId="6417">
        <row r="1">
          <cell r="J1">
            <v>1.7453292519943295E-2</v>
          </cell>
        </row>
      </sheetData>
      <sheetData sheetId="6418">
        <row r="1">
          <cell r="J1">
            <v>1.7453292519943295E-2</v>
          </cell>
        </row>
      </sheetData>
      <sheetData sheetId="6419">
        <row r="1">
          <cell r="J1">
            <v>1.7453292519943295E-2</v>
          </cell>
        </row>
      </sheetData>
      <sheetData sheetId="6420">
        <row r="1">
          <cell r="J1">
            <v>1.7453292519943295E-2</v>
          </cell>
        </row>
      </sheetData>
      <sheetData sheetId="6421">
        <row r="1">
          <cell r="J1">
            <v>1.7453292519943295E-2</v>
          </cell>
        </row>
      </sheetData>
      <sheetData sheetId="6422">
        <row r="1">
          <cell r="J1">
            <v>1.7453292519943295E-2</v>
          </cell>
        </row>
      </sheetData>
      <sheetData sheetId="6423">
        <row r="1">
          <cell r="J1">
            <v>1.7453292519943295E-2</v>
          </cell>
        </row>
      </sheetData>
      <sheetData sheetId="6424">
        <row r="1">
          <cell r="J1">
            <v>1.7453292519943295E-2</v>
          </cell>
        </row>
      </sheetData>
      <sheetData sheetId="6425">
        <row r="1">
          <cell r="J1">
            <v>1.7453292519943295E-2</v>
          </cell>
        </row>
      </sheetData>
      <sheetData sheetId="6426">
        <row r="1">
          <cell r="J1">
            <v>1.7453292519943295E-2</v>
          </cell>
        </row>
      </sheetData>
      <sheetData sheetId="6427">
        <row r="1">
          <cell r="J1">
            <v>1.7453292519943295E-2</v>
          </cell>
        </row>
      </sheetData>
      <sheetData sheetId="6428">
        <row r="1">
          <cell r="J1">
            <v>1.7453292519943295E-2</v>
          </cell>
        </row>
      </sheetData>
      <sheetData sheetId="6429">
        <row r="1">
          <cell r="J1">
            <v>1.7453292519943295E-2</v>
          </cell>
        </row>
      </sheetData>
      <sheetData sheetId="6430">
        <row r="1">
          <cell r="J1">
            <v>1.7453292519943295E-2</v>
          </cell>
        </row>
      </sheetData>
      <sheetData sheetId="6431">
        <row r="1">
          <cell r="J1">
            <v>1.7453292519943295E-2</v>
          </cell>
        </row>
      </sheetData>
      <sheetData sheetId="6432"/>
      <sheetData sheetId="6433"/>
      <sheetData sheetId="6434"/>
      <sheetData sheetId="6435"/>
      <sheetData sheetId="6436"/>
      <sheetData sheetId="6437"/>
      <sheetData sheetId="6438"/>
      <sheetData sheetId="6439">
        <row r="1">
          <cell r="J1">
            <v>1.7453292519943295E-2</v>
          </cell>
        </row>
      </sheetData>
      <sheetData sheetId="6440">
        <row r="1">
          <cell r="J1">
            <v>1.7453292519943295E-2</v>
          </cell>
        </row>
      </sheetData>
      <sheetData sheetId="6441"/>
      <sheetData sheetId="6442">
        <row r="1">
          <cell r="J1">
            <v>1.7453292519943295E-2</v>
          </cell>
        </row>
      </sheetData>
      <sheetData sheetId="6443"/>
      <sheetData sheetId="6444"/>
      <sheetData sheetId="6445">
        <row r="1">
          <cell r="J1">
            <v>1.7453292519943295E-2</v>
          </cell>
        </row>
      </sheetData>
      <sheetData sheetId="6446">
        <row r="1">
          <cell r="J1">
            <v>1.7453292519943295E-2</v>
          </cell>
        </row>
      </sheetData>
      <sheetData sheetId="6447"/>
      <sheetData sheetId="6448">
        <row r="1">
          <cell r="J1">
            <v>1.7453292519943295E-2</v>
          </cell>
        </row>
      </sheetData>
      <sheetData sheetId="6449"/>
      <sheetData sheetId="6450">
        <row r="1">
          <cell r="J1">
            <v>1.7453292519943295E-2</v>
          </cell>
        </row>
      </sheetData>
      <sheetData sheetId="6451">
        <row r="1">
          <cell r="J1">
            <v>1.7453292519943295E-2</v>
          </cell>
        </row>
      </sheetData>
      <sheetData sheetId="6452"/>
      <sheetData sheetId="6453">
        <row r="1">
          <cell r="J1">
            <v>1.7453292519943295E-2</v>
          </cell>
        </row>
      </sheetData>
      <sheetData sheetId="6454"/>
      <sheetData sheetId="6455"/>
      <sheetData sheetId="6456"/>
      <sheetData sheetId="6457"/>
      <sheetData sheetId="6458"/>
      <sheetData sheetId="6459">
        <row r="1">
          <cell r="J1">
            <v>1.7453292519943295E-2</v>
          </cell>
        </row>
      </sheetData>
      <sheetData sheetId="6460">
        <row r="1">
          <cell r="J1">
            <v>1.7453292519943295E-2</v>
          </cell>
        </row>
      </sheetData>
      <sheetData sheetId="6461">
        <row r="1">
          <cell r="J1">
            <v>1.7453292519943295E-2</v>
          </cell>
        </row>
      </sheetData>
      <sheetData sheetId="6462">
        <row r="1">
          <cell r="J1">
            <v>1.7453292519943295E-2</v>
          </cell>
        </row>
      </sheetData>
      <sheetData sheetId="6463">
        <row r="1">
          <cell r="J1">
            <v>1.7453292519943295E-2</v>
          </cell>
        </row>
      </sheetData>
      <sheetData sheetId="6464">
        <row r="1">
          <cell r="J1">
            <v>1.7453292519943295E-2</v>
          </cell>
        </row>
      </sheetData>
      <sheetData sheetId="6465">
        <row r="1">
          <cell r="J1">
            <v>1.7453292519943295E-2</v>
          </cell>
        </row>
      </sheetData>
      <sheetData sheetId="6466">
        <row r="1">
          <cell r="J1">
            <v>1.7453292519943295E-2</v>
          </cell>
        </row>
      </sheetData>
      <sheetData sheetId="6467">
        <row r="1">
          <cell r="J1">
            <v>1.7453292519943295E-2</v>
          </cell>
        </row>
      </sheetData>
      <sheetData sheetId="6468">
        <row r="1">
          <cell r="J1">
            <v>1.7453292519943295E-2</v>
          </cell>
        </row>
      </sheetData>
      <sheetData sheetId="6469">
        <row r="1">
          <cell r="J1">
            <v>1.7453292519943295E-2</v>
          </cell>
        </row>
      </sheetData>
      <sheetData sheetId="6470">
        <row r="1">
          <cell r="J1">
            <v>1.7453292519943295E-2</v>
          </cell>
        </row>
      </sheetData>
      <sheetData sheetId="6471">
        <row r="1">
          <cell r="J1">
            <v>1.7453292519943295E-2</v>
          </cell>
        </row>
      </sheetData>
      <sheetData sheetId="6472">
        <row r="1">
          <cell r="J1">
            <v>1.7453292519943295E-2</v>
          </cell>
        </row>
      </sheetData>
      <sheetData sheetId="6473">
        <row r="1">
          <cell r="J1">
            <v>1.7453292519943295E-2</v>
          </cell>
        </row>
      </sheetData>
      <sheetData sheetId="6474">
        <row r="1">
          <cell r="J1">
            <v>1.7453292519943295E-2</v>
          </cell>
        </row>
      </sheetData>
      <sheetData sheetId="6475">
        <row r="1">
          <cell r="J1">
            <v>1.7453292519943295E-2</v>
          </cell>
        </row>
      </sheetData>
      <sheetData sheetId="6476">
        <row r="1">
          <cell r="J1">
            <v>1.7453292519943295E-2</v>
          </cell>
        </row>
      </sheetData>
      <sheetData sheetId="6477">
        <row r="1">
          <cell r="J1">
            <v>1.7453292519943295E-2</v>
          </cell>
        </row>
      </sheetData>
      <sheetData sheetId="6478">
        <row r="1">
          <cell r="J1">
            <v>1.7453292519943295E-2</v>
          </cell>
        </row>
      </sheetData>
      <sheetData sheetId="6479">
        <row r="1">
          <cell r="J1">
            <v>1.7453292519943295E-2</v>
          </cell>
        </row>
      </sheetData>
      <sheetData sheetId="6480">
        <row r="1">
          <cell r="J1">
            <v>1.7453292519943295E-2</v>
          </cell>
        </row>
      </sheetData>
      <sheetData sheetId="6481">
        <row r="1">
          <cell r="J1">
            <v>1.7453292519943295E-2</v>
          </cell>
        </row>
      </sheetData>
      <sheetData sheetId="6482">
        <row r="1">
          <cell r="J1">
            <v>1.7453292519943295E-2</v>
          </cell>
        </row>
      </sheetData>
      <sheetData sheetId="6483">
        <row r="1">
          <cell r="J1">
            <v>1.7453292519943295E-2</v>
          </cell>
        </row>
      </sheetData>
      <sheetData sheetId="6484">
        <row r="1">
          <cell r="J1">
            <v>1.7453292519943295E-2</v>
          </cell>
        </row>
      </sheetData>
      <sheetData sheetId="6485">
        <row r="1">
          <cell r="J1">
            <v>1.7453292519943295E-2</v>
          </cell>
        </row>
      </sheetData>
      <sheetData sheetId="6486">
        <row r="1">
          <cell r="J1">
            <v>1.7453292519943295E-2</v>
          </cell>
        </row>
      </sheetData>
      <sheetData sheetId="6487">
        <row r="1">
          <cell r="J1">
            <v>1.7453292519943295E-2</v>
          </cell>
        </row>
      </sheetData>
      <sheetData sheetId="6488">
        <row r="1">
          <cell r="J1">
            <v>1.7453292519943295E-2</v>
          </cell>
        </row>
      </sheetData>
      <sheetData sheetId="6489">
        <row r="1">
          <cell r="J1">
            <v>1.7453292519943295E-2</v>
          </cell>
        </row>
      </sheetData>
      <sheetData sheetId="6490">
        <row r="1">
          <cell r="J1">
            <v>1.7453292519943295E-2</v>
          </cell>
        </row>
      </sheetData>
      <sheetData sheetId="6491">
        <row r="1">
          <cell r="J1">
            <v>1.7453292519943295E-2</v>
          </cell>
        </row>
      </sheetData>
      <sheetData sheetId="6492">
        <row r="1">
          <cell r="J1">
            <v>1.7453292519943295E-2</v>
          </cell>
        </row>
      </sheetData>
      <sheetData sheetId="6493">
        <row r="1">
          <cell r="J1">
            <v>1.7453292519943295E-2</v>
          </cell>
        </row>
      </sheetData>
      <sheetData sheetId="6494">
        <row r="1">
          <cell r="J1">
            <v>1.7453292519943295E-2</v>
          </cell>
        </row>
      </sheetData>
      <sheetData sheetId="6495">
        <row r="1">
          <cell r="J1">
            <v>1.7453292519943295E-2</v>
          </cell>
        </row>
      </sheetData>
      <sheetData sheetId="6496">
        <row r="1">
          <cell r="J1">
            <v>1.7453292519943295E-2</v>
          </cell>
        </row>
      </sheetData>
      <sheetData sheetId="6497">
        <row r="1">
          <cell r="J1">
            <v>1.7453292519943295E-2</v>
          </cell>
        </row>
      </sheetData>
      <sheetData sheetId="6498">
        <row r="1">
          <cell r="J1">
            <v>1.7453292519943295E-2</v>
          </cell>
        </row>
      </sheetData>
      <sheetData sheetId="6499">
        <row r="1">
          <cell r="J1">
            <v>1.7453292519943295E-2</v>
          </cell>
        </row>
      </sheetData>
      <sheetData sheetId="6500">
        <row r="1">
          <cell r="J1">
            <v>1.7453292519943295E-2</v>
          </cell>
        </row>
      </sheetData>
      <sheetData sheetId="6501">
        <row r="1">
          <cell r="J1">
            <v>1.7453292519943295E-2</v>
          </cell>
        </row>
      </sheetData>
      <sheetData sheetId="6502">
        <row r="1">
          <cell r="J1">
            <v>1.7453292519943295E-2</v>
          </cell>
        </row>
      </sheetData>
      <sheetData sheetId="6503">
        <row r="1">
          <cell r="J1">
            <v>1.7453292519943295E-2</v>
          </cell>
        </row>
      </sheetData>
      <sheetData sheetId="6504">
        <row r="1">
          <cell r="J1">
            <v>1.7453292519943295E-2</v>
          </cell>
        </row>
      </sheetData>
      <sheetData sheetId="6505">
        <row r="1">
          <cell r="J1">
            <v>1.7453292519943295E-2</v>
          </cell>
        </row>
      </sheetData>
      <sheetData sheetId="6506">
        <row r="1">
          <cell r="J1">
            <v>1.7453292519943295E-2</v>
          </cell>
        </row>
      </sheetData>
      <sheetData sheetId="6507">
        <row r="1">
          <cell r="J1">
            <v>1.7453292519943295E-2</v>
          </cell>
        </row>
      </sheetData>
      <sheetData sheetId="6508">
        <row r="1">
          <cell r="J1">
            <v>1.7453292519943295E-2</v>
          </cell>
        </row>
      </sheetData>
      <sheetData sheetId="6509">
        <row r="1">
          <cell r="J1">
            <v>1.7453292519943295E-2</v>
          </cell>
        </row>
      </sheetData>
      <sheetData sheetId="6510">
        <row r="1">
          <cell r="J1">
            <v>1.7453292519943295E-2</v>
          </cell>
        </row>
      </sheetData>
      <sheetData sheetId="6511">
        <row r="1">
          <cell r="J1">
            <v>1.7453292519943295E-2</v>
          </cell>
        </row>
      </sheetData>
      <sheetData sheetId="6512">
        <row r="1">
          <cell r="J1">
            <v>1.7453292519943295E-2</v>
          </cell>
        </row>
      </sheetData>
      <sheetData sheetId="6513">
        <row r="1">
          <cell r="J1">
            <v>1.7453292519943295E-2</v>
          </cell>
        </row>
      </sheetData>
      <sheetData sheetId="6514">
        <row r="1">
          <cell r="J1">
            <v>1.7453292519943295E-2</v>
          </cell>
        </row>
      </sheetData>
      <sheetData sheetId="6515">
        <row r="1">
          <cell r="J1">
            <v>1.7453292519943295E-2</v>
          </cell>
        </row>
      </sheetData>
      <sheetData sheetId="6516">
        <row r="1">
          <cell r="J1">
            <v>1.7453292519943295E-2</v>
          </cell>
        </row>
      </sheetData>
      <sheetData sheetId="6517">
        <row r="1">
          <cell r="J1">
            <v>1.7453292519943295E-2</v>
          </cell>
        </row>
      </sheetData>
      <sheetData sheetId="6518">
        <row r="1">
          <cell r="J1">
            <v>1.7453292519943295E-2</v>
          </cell>
        </row>
      </sheetData>
      <sheetData sheetId="6519">
        <row r="1">
          <cell r="J1">
            <v>1.7453292519943295E-2</v>
          </cell>
        </row>
      </sheetData>
      <sheetData sheetId="6520">
        <row r="1">
          <cell r="J1">
            <v>1.7453292519943295E-2</v>
          </cell>
        </row>
      </sheetData>
      <sheetData sheetId="6521">
        <row r="1">
          <cell r="J1">
            <v>1.7453292519943295E-2</v>
          </cell>
        </row>
      </sheetData>
      <sheetData sheetId="6522">
        <row r="1">
          <cell r="J1">
            <v>1.7453292519943295E-2</v>
          </cell>
        </row>
      </sheetData>
      <sheetData sheetId="6523">
        <row r="1">
          <cell r="J1">
            <v>1.7453292519943295E-2</v>
          </cell>
        </row>
      </sheetData>
      <sheetData sheetId="6524">
        <row r="1">
          <cell r="J1">
            <v>1.7453292519943295E-2</v>
          </cell>
        </row>
      </sheetData>
      <sheetData sheetId="6525">
        <row r="1">
          <cell r="J1">
            <v>1.7453292519943295E-2</v>
          </cell>
        </row>
      </sheetData>
      <sheetData sheetId="6526">
        <row r="1">
          <cell r="J1">
            <v>1.7453292519943295E-2</v>
          </cell>
        </row>
      </sheetData>
      <sheetData sheetId="6527">
        <row r="1">
          <cell r="J1">
            <v>1.7453292519943295E-2</v>
          </cell>
        </row>
      </sheetData>
      <sheetData sheetId="6528">
        <row r="1">
          <cell r="J1">
            <v>1.7453292519943295E-2</v>
          </cell>
        </row>
      </sheetData>
      <sheetData sheetId="6529">
        <row r="1">
          <cell r="J1">
            <v>1.7453292519943295E-2</v>
          </cell>
        </row>
      </sheetData>
      <sheetData sheetId="6530">
        <row r="1">
          <cell r="J1">
            <v>1.7453292519943295E-2</v>
          </cell>
        </row>
      </sheetData>
      <sheetData sheetId="6531">
        <row r="1">
          <cell r="J1">
            <v>1.7453292519943295E-2</v>
          </cell>
        </row>
      </sheetData>
      <sheetData sheetId="6532">
        <row r="1">
          <cell r="J1">
            <v>1.7453292519943295E-2</v>
          </cell>
        </row>
      </sheetData>
      <sheetData sheetId="6533">
        <row r="1">
          <cell r="J1">
            <v>1.7453292519943295E-2</v>
          </cell>
        </row>
      </sheetData>
      <sheetData sheetId="6534">
        <row r="1">
          <cell r="J1">
            <v>1.7453292519943295E-2</v>
          </cell>
        </row>
      </sheetData>
      <sheetData sheetId="6535">
        <row r="1">
          <cell r="J1">
            <v>1.7453292519943295E-2</v>
          </cell>
        </row>
      </sheetData>
      <sheetData sheetId="6536">
        <row r="1">
          <cell r="J1">
            <v>1.7453292519943295E-2</v>
          </cell>
        </row>
      </sheetData>
      <sheetData sheetId="6537">
        <row r="1">
          <cell r="J1">
            <v>1.7453292519943295E-2</v>
          </cell>
        </row>
      </sheetData>
      <sheetData sheetId="6538">
        <row r="1">
          <cell r="J1">
            <v>1.7453292519943295E-2</v>
          </cell>
        </row>
      </sheetData>
      <sheetData sheetId="6539">
        <row r="1">
          <cell r="J1">
            <v>1.7453292519943295E-2</v>
          </cell>
        </row>
      </sheetData>
      <sheetData sheetId="6540">
        <row r="1">
          <cell r="J1">
            <v>1.7453292519943295E-2</v>
          </cell>
        </row>
      </sheetData>
      <sheetData sheetId="6541">
        <row r="1">
          <cell r="J1">
            <v>1.7453292519943295E-2</v>
          </cell>
        </row>
      </sheetData>
      <sheetData sheetId="6542">
        <row r="1">
          <cell r="J1">
            <v>1.7453292519943295E-2</v>
          </cell>
        </row>
      </sheetData>
      <sheetData sheetId="6543">
        <row r="1">
          <cell r="J1">
            <v>1.7453292519943295E-2</v>
          </cell>
        </row>
      </sheetData>
      <sheetData sheetId="6544">
        <row r="1">
          <cell r="J1">
            <v>1.7453292519943295E-2</v>
          </cell>
        </row>
      </sheetData>
      <sheetData sheetId="6545">
        <row r="1">
          <cell r="J1">
            <v>1.7453292519943295E-2</v>
          </cell>
        </row>
      </sheetData>
      <sheetData sheetId="6546">
        <row r="1">
          <cell r="J1">
            <v>1.7453292519943295E-2</v>
          </cell>
        </row>
      </sheetData>
      <sheetData sheetId="6547">
        <row r="1">
          <cell r="J1">
            <v>1.7453292519943295E-2</v>
          </cell>
        </row>
      </sheetData>
      <sheetData sheetId="6548">
        <row r="1">
          <cell r="J1">
            <v>1.7453292519943295E-2</v>
          </cell>
        </row>
      </sheetData>
      <sheetData sheetId="6549">
        <row r="1">
          <cell r="J1">
            <v>1.7453292519943295E-2</v>
          </cell>
        </row>
      </sheetData>
      <sheetData sheetId="6550">
        <row r="1">
          <cell r="J1">
            <v>1.7453292519943295E-2</v>
          </cell>
        </row>
      </sheetData>
      <sheetData sheetId="6551">
        <row r="1">
          <cell r="J1">
            <v>1.7453292519943295E-2</v>
          </cell>
        </row>
      </sheetData>
      <sheetData sheetId="6552">
        <row r="1">
          <cell r="J1">
            <v>1.7453292519943295E-2</v>
          </cell>
        </row>
      </sheetData>
      <sheetData sheetId="6553">
        <row r="1">
          <cell r="J1">
            <v>1.7453292519943295E-2</v>
          </cell>
        </row>
      </sheetData>
      <sheetData sheetId="6554">
        <row r="1">
          <cell r="J1">
            <v>1.7453292519943295E-2</v>
          </cell>
        </row>
      </sheetData>
      <sheetData sheetId="6555">
        <row r="1">
          <cell r="J1">
            <v>1.7453292519943295E-2</v>
          </cell>
        </row>
      </sheetData>
      <sheetData sheetId="6556">
        <row r="1">
          <cell r="J1">
            <v>1.7453292519943295E-2</v>
          </cell>
        </row>
      </sheetData>
      <sheetData sheetId="6557">
        <row r="1">
          <cell r="J1">
            <v>1.7453292519943295E-2</v>
          </cell>
        </row>
      </sheetData>
      <sheetData sheetId="6558">
        <row r="1">
          <cell r="J1">
            <v>1.7453292519943295E-2</v>
          </cell>
        </row>
      </sheetData>
      <sheetData sheetId="6559">
        <row r="1">
          <cell r="J1">
            <v>1.7453292519943295E-2</v>
          </cell>
        </row>
      </sheetData>
      <sheetData sheetId="6560">
        <row r="1">
          <cell r="J1">
            <v>1.7453292519943295E-2</v>
          </cell>
        </row>
      </sheetData>
      <sheetData sheetId="6561">
        <row r="1">
          <cell r="J1">
            <v>1.7453292519943295E-2</v>
          </cell>
        </row>
      </sheetData>
      <sheetData sheetId="6562">
        <row r="1">
          <cell r="J1">
            <v>1.7453292519943295E-2</v>
          </cell>
        </row>
      </sheetData>
      <sheetData sheetId="6563">
        <row r="1">
          <cell r="J1">
            <v>1.7453292519943295E-2</v>
          </cell>
        </row>
      </sheetData>
      <sheetData sheetId="6564">
        <row r="1">
          <cell r="J1">
            <v>1.7453292519943295E-2</v>
          </cell>
        </row>
      </sheetData>
      <sheetData sheetId="6565">
        <row r="1">
          <cell r="J1">
            <v>1.7453292519943295E-2</v>
          </cell>
        </row>
      </sheetData>
      <sheetData sheetId="6566">
        <row r="1">
          <cell r="J1">
            <v>1.7453292519943295E-2</v>
          </cell>
        </row>
      </sheetData>
      <sheetData sheetId="6567">
        <row r="1">
          <cell r="J1">
            <v>1.7453292519943295E-2</v>
          </cell>
        </row>
      </sheetData>
      <sheetData sheetId="6568">
        <row r="1">
          <cell r="J1">
            <v>1.7453292519943295E-2</v>
          </cell>
        </row>
      </sheetData>
      <sheetData sheetId="6569">
        <row r="1">
          <cell r="J1">
            <v>1.7453292519943295E-2</v>
          </cell>
        </row>
      </sheetData>
      <sheetData sheetId="6570">
        <row r="1">
          <cell r="J1">
            <v>1.7453292519943295E-2</v>
          </cell>
        </row>
      </sheetData>
      <sheetData sheetId="6571">
        <row r="1">
          <cell r="J1">
            <v>1.7453292519943295E-2</v>
          </cell>
        </row>
      </sheetData>
      <sheetData sheetId="6572">
        <row r="1">
          <cell r="J1">
            <v>1.7453292519943295E-2</v>
          </cell>
        </row>
      </sheetData>
      <sheetData sheetId="6573">
        <row r="1">
          <cell r="J1">
            <v>1.7453292519943295E-2</v>
          </cell>
        </row>
      </sheetData>
      <sheetData sheetId="6574">
        <row r="1">
          <cell r="J1">
            <v>1.7453292519943295E-2</v>
          </cell>
        </row>
      </sheetData>
      <sheetData sheetId="6575">
        <row r="1">
          <cell r="J1">
            <v>1.7453292519943295E-2</v>
          </cell>
        </row>
      </sheetData>
      <sheetData sheetId="6576">
        <row r="1">
          <cell r="J1">
            <v>1.7453292519943295E-2</v>
          </cell>
        </row>
      </sheetData>
      <sheetData sheetId="6577">
        <row r="1">
          <cell r="J1">
            <v>1.7453292519943295E-2</v>
          </cell>
        </row>
      </sheetData>
      <sheetData sheetId="6578">
        <row r="1">
          <cell r="J1">
            <v>1.7453292519943295E-2</v>
          </cell>
        </row>
      </sheetData>
      <sheetData sheetId="6579">
        <row r="1">
          <cell r="J1">
            <v>1.7453292519943295E-2</v>
          </cell>
        </row>
      </sheetData>
      <sheetData sheetId="6580">
        <row r="1">
          <cell r="J1">
            <v>1.7453292519943295E-2</v>
          </cell>
        </row>
      </sheetData>
      <sheetData sheetId="6581">
        <row r="1">
          <cell r="J1">
            <v>1.7453292519943295E-2</v>
          </cell>
        </row>
      </sheetData>
      <sheetData sheetId="6582">
        <row r="1">
          <cell r="J1">
            <v>1.7453292519943295E-2</v>
          </cell>
        </row>
      </sheetData>
      <sheetData sheetId="6583">
        <row r="1">
          <cell r="J1">
            <v>1.7453292519943295E-2</v>
          </cell>
        </row>
      </sheetData>
      <sheetData sheetId="6584">
        <row r="1">
          <cell r="J1">
            <v>1.7453292519943295E-2</v>
          </cell>
        </row>
      </sheetData>
      <sheetData sheetId="6585">
        <row r="1">
          <cell r="J1">
            <v>1.7453292519943295E-2</v>
          </cell>
        </row>
      </sheetData>
      <sheetData sheetId="6586">
        <row r="1">
          <cell r="J1">
            <v>1.7453292519943295E-2</v>
          </cell>
        </row>
      </sheetData>
      <sheetData sheetId="6587">
        <row r="1">
          <cell r="J1">
            <v>1.7453292519943295E-2</v>
          </cell>
        </row>
      </sheetData>
      <sheetData sheetId="6588">
        <row r="1">
          <cell r="J1">
            <v>1.7453292519943295E-2</v>
          </cell>
        </row>
      </sheetData>
      <sheetData sheetId="6589">
        <row r="1">
          <cell r="J1">
            <v>1.7453292519943295E-2</v>
          </cell>
        </row>
      </sheetData>
      <sheetData sheetId="6590">
        <row r="1">
          <cell r="J1">
            <v>1.7453292519943295E-2</v>
          </cell>
        </row>
      </sheetData>
      <sheetData sheetId="6591">
        <row r="1">
          <cell r="J1">
            <v>1.7453292519943295E-2</v>
          </cell>
        </row>
      </sheetData>
      <sheetData sheetId="6592">
        <row r="1">
          <cell r="J1">
            <v>1.7453292519943295E-2</v>
          </cell>
        </row>
      </sheetData>
      <sheetData sheetId="6593">
        <row r="1">
          <cell r="J1">
            <v>1.7453292519943295E-2</v>
          </cell>
        </row>
      </sheetData>
      <sheetData sheetId="6594">
        <row r="1">
          <cell r="J1">
            <v>1.7453292519943295E-2</v>
          </cell>
        </row>
      </sheetData>
      <sheetData sheetId="6595">
        <row r="1">
          <cell r="J1">
            <v>1.7453292519943295E-2</v>
          </cell>
        </row>
      </sheetData>
      <sheetData sheetId="6596">
        <row r="1">
          <cell r="J1">
            <v>1.7453292519943295E-2</v>
          </cell>
        </row>
      </sheetData>
      <sheetData sheetId="6597">
        <row r="1">
          <cell r="J1">
            <v>1.7453292519943295E-2</v>
          </cell>
        </row>
      </sheetData>
      <sheetData sheetId="6598">
        <row r="1">
          <cell r="J1">
            <v>1.7453292519943295E-2</v>
          </cell>
        </row>
      </sheetData>
      <sheetData sheetId="6599">
        <row r="1">
          <cell r="J1">
            <v>1.7453292519943295E-2</v>
          </cell>
        </row>
      </sheetData>
      <sheetData sheetId="6600">
        <row r="1">
          <cell r="J1">
            <v>1.7453292519943295E-2</v>
          </cell>
        </row>
      </sheetData>
      <sheetData sheetId="6601">
        <row r="1">
          <cell r="J1">
            <v>1.7453292519943295E-2</v>
          </cell>
        </row>
      </sheetData>
      <sheetData sheetId="6602">
        <row r="1">
          <cell r="J1">
            <v>1.7453292519943295E-2</v>
          </cell>
        </row>
      </sheetData>
      <sheetData sheetId="6603">
        <row r="1">
          <cell r="J1">
            <v>1.7453292519943295E-2</v>
          </cell>
        </row>
      </sheetData>
      <sheetData sheetId="6604">
        <row r="1">
          <cell r="J1">
            <v>1.7453292519943295E-2</v>
          </cell>
        </row>
      </sheetData>
      <sheetData sheetId="6605">
        <row r="1">
          <cell r="J1">
            <v>1.7453292519943295E-2</v>
          </cell>
        </row>
      </sheetData>
      <sheetData sheetId="6606">
        <row r="1">
          <cell r="J1">
            <v>1.7453292519943295E-2</v>
          </cell>
        </row>
      </sheetData>
      <sheetData sheetId="6607">
        <row r="1">
          <cell r="J1">
            <v>1.7453292519943295E-2</v>
          </cell>
        </row>
      </sheetData>
      <sheetData sheetId="6608">
        <row r="1">
          <cell r="J1">
            <v>1.7453292519943295E-2</v>
          </cell>
        </row>
      </sheetData>
      <sheetData sheetId="6609">
        <row r="1">
          <cell r="J1">
            <v>1.7453292519943295E-2</v>
          </cell>
        </row>
      </sheetData>
      <sheetData sheetId="6610">
        <row r="1">
          <cell r="J1">
            <v>1.7453292519943295E-2</v>
          </cell>
        </row>
      </sheetData>
      <sheetData sheetId="6611">
        <row r="1">
          <cell r="J1">
            <v>1.7453292519943295E-2</v>
          </cell>
        </row>
      </sheetData>
      <sheetData sheetId="6612">
        <row r="1">
          <cell r="J1">
            <v>1.7453292519943295E-2</v>
          </cell>
        </row>
      </sheetData>
      <sheetData sheetId="6613">
        <row r="1">
          <cell r="J1">
            <v>1.7453292519943295E-2</v>
          </cell>
        </row>
      </sheetData>
      <sheetData sheetId="6614">
        <row r="1">
          <cell r="J1">
            <v>1.7453292519943295E-2</v>
          </cell>
        </row>
      </sheetData>
      <sheetData sheetId="6615">
        <row r="1">
          <cell r="J1">
            <v>1.7453292519943295E-2</v>
          </cell>
        </row>
      </sheetData>
      <sheetData sheetId="6616">
        <row r="1">
          <cell r="J1">
            <v>1.7453292519943295E-2</v>
          </cell>
        </row>
      </sheetData>
      <sheetData sheetId="6617">
        <row r="1">
          <cell r="J1">
            <v>1.7453292519943295E-2</v>
          </cell>
        </row>
      </sheetData>
      <sheetData sheetId="6618">
        <row r="1">
          <cell r="J1">
            <v>1.7453292519943295E-2</v>
          </cell>
        </row>
      </sheetData>
      <sheetData sheetId="6619">
        <row r="1">
          <cell r="J1">
            <v>1.7453292519943295E-2</v>
          </cell>
        </row>
      </sheetData>
      <sheetData sheetId="6620">
        <row r="1">
          <cell r="J1">
            <v>1.7453292519943295E-2</v>
          </cell>
        </row>
      </sheetData>
      <sheetData sheetId="6621">
        <row r="1">
          <cell r="J1">
            <v>1.7453292519943295E-2</v>
          </cell>
        </row>
      </sheetData>
      <sheetData sheetId="6622">
        <row r="1">
          <cell r="J1">
            <v>1.7453292519943295E-2</v>
          </cell>
        </row>
      </sheetData>
      <sheetData sheetId="6623">
        <row r="1">
          <cell r="J1">
            <v>1.7453292519943295E-2</v>
          </cell>
        </row>
      </sheetData>
      <sheetData sheetId="6624">
        <row r="1">
          <cell r="J1">
            <v>1.7453292519943295E-2</v>
          </cell>
        </row>
      </sheetData>
      <sheetData sheetId="6625">
        <row r="1">
          <cell r="J1">
            <v>1.7453292519943295E-2</v>
          </cell>
        </row>
      </sheetData>
      <sheetData sheetId="6626">
        <row r="1">
          <cell r="J1">
            <v>1.7453292519943295E-2</v>
          </cell>
        </row>
      </sheetData>
      <sheetData sheetId="6627">
        <row r="1">
          <cell r="J1">
            <v>1.7453292519943295E-2</v>
          </cell>
        </row>
      </sheetData>
      <sheetData sheetId="6628">
        <row r="1">
          <cell r="J1">
            <v>1.7453292519943295E-2</v>
          </cell>
        </row>
      </sheetData>
      <sheetData sheetId="6629">
        <row r="1">
          <cell r="J1">
            <v>1.7453292519943295E-2</v>
          </cell>
        </row>
      </sheetData>
      <sheetData sheetId="6630">
        <row r="1">
          <cell r="J1">
            <v>1.7453292519943295E-2</v>
          </cell>
        </row>
      </sheetData>
      <sheetData sheetId="6631">
        <row r="1">
          <cell r="J1">
            <v>1.7453292519943295E-2</v>
          </cell>
        </row>
      </sheetData>
      <sheetData sheetId="6632">
        <row r="1">
          <cell r="J1">
            <v>1.7453292519943295E-2</v>
          </cell>
        </row>
      </sheetData>
      <sheetData sheetId="6633">
        <row r="1">
          <cell r="J1">
            <v>1.7453292519943295E-2</v>
          </cell>
        </row>
      </sheetData>
      <sheetData sheetId="6634">
        <row r="1">
          <cell r="J1">
            <v>1.7453292519943295E-2</v>
          </cell>
        </row>
      </sheetData>
      <sheetData sheetId="6635">
        <row r="1">
          <cell r="J1">
            <v>1.7453292519943295E-2</v>
          </cell>
        </row>
      </sheetData>
      <sheetData sheetId="6636">
        <row r="1">
          <cell r="J1">
            <v>1.7453292519943295E-2</v>
          </cell>
        </row>
      </sheetData>
      <sheetData sheetId="6637">
        <row r="1">
          <cell r="J1">
            <v>1.7453292519943295E-2</v>
          </cell>
        </row>
      </sheetData>
      <sheetData sheetId="6638">
        <row r="1">
          <cell r="J1">
            <v>1.7453292519943295E-2</v>
          </cell>
        </row>
      </sheetData>
      <sheetData sheetId="6639">
        <row r="1">
          <cell r="J1">
            <v>1.7453292519943295E-2</v>
          </cell>
        </row>
      </sheetData>
      <sheetData sheetId="6640">
        <row r="1">
          <cell r="J1">
            <v>1.7453292519943295E-2</v>
          </cell>
        </row>
      </sheetData>
      <sheetData sheetId="6641">
        <row r="1">
          <cell r="J1">
            <v>1.7453292519943295E-2</v>
          </cell>
        </row>
      </sheetData>
      <sheetData sheetId="6642">
        <row r="1">
          <cell r="J1">
            <v>1.7453292519943295E-2</v>
          </cell>
        </row>
      </sheetData>
      <sheetData sheetId="6643">
        <row r="1">
          <cell r="J1">
            <v>1.7453292519943295E-2</v>
          </cell>
        </row>
      </sheetData>
      <sheetData sheetId="6644">
        <row r="1">
          <cell r="J1">
            <v>1.7453292519943295E-2</v>
          </cell>
        </row>
      </sheetData>
      <sheetData sheetId="6645">
        <row r="1">
          <cell r="J1">
            <v>1.7453292519943295E-2</v>
          </cell>
        </row>
      </sheetData>
      <sheetData sheetId="6646">
        <row r="1">
          <cell r="J1">
            <v>1.7453292519943295E-2</v>
          </cell>
        </row>
      </sheetData>
      <sheetData sheetId="6647">
        <row r="1">
          <cell r="J1">
            <v>1.7453292519943295E-2</v>
          </cell>
        </row>
      </sheetData>
      <sheetData sheetId="6648">
        <row r="1">
          <cell r="J1">
            <v>1.7453292519943295E-2</v>
          </cell>
        </row>
      </sheetData>
      <sheetData sheetId="6649">
        <row r="1">
          <cell r="J1">
            <v>1.7453292519943295E-2</v>
          </cell>
        </row>
      </sheetData>
      <sheetData sheetId="6650">
        <row r="1">
          <cell r="J1">
            <v>1.7453292519943295E-2</v>
          </cell>
        </row>
      </sheetData>
      <sheetData sheetId="6651">
        <row r="1">
          <cell r="J1">
            <v>1.7453292519943295E-2</v>
          </cell>
        </row>
      </sheetData>
      <sheetData sheetId="6652">
        <row r="1">
          <cell r="J1">
            <v>1.7453292519943295E-2</v>
          </cell>
        </row>
      </sheetData>
      <sheetData sheetId="6653">
        <row r="1">
          <cell r="J1">
            <v>1.7453292519943295E-2</v>
          </cell>
        </row>
      </sheetData>
      <sheetData sheetId="6654">
        <row r="1">
          <cell r="J1">
            <v>1.7453292519943295E-2</v>
          </cell>
        </row>
      </sheetData>
      <sheetData sheetId="6655">
        <row r="1">
          <cell r="J1">
            <v>1.7453292519943295E-2</v>
          </cell>
        </row>
      </sheetData>
      <sheetData sheetId="6656">
        <row r="1">
          <cell r="J1">
            <v>1.7453292519943295E-2</v>
          </cell>
        </row>
      </sheetData>
      <sheetData sheetId="6657">
        <row r="1">
          <cell r="J1">
            <v>1.7453292519943295E-2</v>
          </cell>
        </row>
      </sheetData>
      <sheetData sheetId="6658">
        <row r="1">
          <cell r="J1">
            <v>1.7453292519943295E-2</v>
          </cell>
        </row>
      </sheetData>
      <sheetData sheetId="6659">
        <row r="1">
          <cell r="J1">
            <v>1.7453292519943295E-2</v>
          </cell>
        </row>
      </sheetData>
      <sheetData sheetId="6660">
        <row r="1">
          <cell r="J1">
            <v>1.7453292519943295E-2</v>
          </cell>
        </row>
      </sheetData>
      <sheetData sheetId="6661">
        <row r="1">
          <cell r="J1">
            <v>1.7453292519943295E-2</v>
          </cell>
        </row>
      </sheetData>
      <sheetData sheetId="6662">
        <row r="1">
          <cell r="J1">
            <v>1.7453292519943295E-2</v>
          </cell>
        </row>
      </sheetData>
      <sheetData sheetId="6663">
        <row r="1">
          <cell r="J1">
            <v>1.7453292519943295E-2</v>
          </cell>
        </row>
      </sheetData>
      <sheetData sheetId="6664">
        <row r="1">
          <cell r="J1">
            <v>1.7453292519943295E-2</v>
          </cell>
        </row>
      </sheetData>
      <sheetData sheetId="6665">
        <row r="1">
          <cell r="J1">
            <v>1.7453292519943295E-2</v>
          </cell>
        </row>
      </sheetData>
      <sheetData sheetId="6666">
        <row r="1">
          <cell r="J1">
            <v>1.7453292519943295E-2</v>
          </cell>
        </row>
      </sheetData>
      <sheetData sheetId="6667">
        <row r="1">
          <cell r="J1">
            <v>1.7453292519943295E-2</v>
          </cell>
        </row>
      </sheetData>
      <sheetData sheetId="6668">
        <row r="1">
          <cell r="J1">
            <v>1.7453292519943295E-2</v>
          </cell>
        </row>
      </sheetData>
      <sheetData sheetId="6669">
        <row r="1">
          <cell r="J1">
            <v>1.7453292519943295E-2</v>
          </cell>
        </row>
      </sheetData>
      <sheetData sheetId="6670">
        <row r="1">
          <cell r="J1">
            <v>1.7453292519943295E-2</v>
          </cell>
        </row>
      </sheetData>
      <sheetData sheetId="6671">
        <row r="1">
          <cell r="J1">
            <v>1.7453292519943295E-2</v>
          </cell>
        </row>
      </sheetData>
      <sheetData sheetId="6672">
        <row r="1">
          <cell r="J1">
            <v>1.7453292519943295E-2</v>
          </cell>
        </row>
      </sheetData>
      <sheetData sheetId="6673">
        <row r="1">
          <cell r="J1">
            <v>1.7453292519943295E-2</v>
          </cell>
        </row>
      </sheetData>
      <sheetData sheetId="6674">
        <row r="1">
          <cell r="J1">
            <v>1.7453292519943295E-2</v>
          </cell>
        </row>
      </sheetData>
      <sheetData sheetId="6675">
        <row r="1">
          <cell r="J1">
            <v>1.7453292519943295E-2</v>
          </cell>
        </row>
      </sheetData>
      <sheetData sheetId="6676">
        <row r="1">
          <cell r="J1">
            <v>1.7453292519943295E-2</v>
          </cell>
        </row>
      </sheetData>
      <sheetData sheetId="6677">
        <row r="1">
          <cell r="J1">
            <v>1.7453292519943295E-2</v>
          </cell>
        </row>
      </sheetData>
      <sheetData sheetId="6678">
        <row r="1">
          <cell r="J1">
            <v>1.7453292519943295E-2</v>
          </cell>
        </row>
      </sheetData>
      <sheetData sheetId="6679">
        <row r="1">
          <cell r="J1">
            <v>1.7453292519943295E-2</v>
          </cell>
        </row>
      </sheetData>
      <sheetData sheetId="6680">
        <row r="1">
          <cell r="J1">
            <v>1.7453292519943295E-2</v>
          </cell>
        </row>
      </sheetData>
      <sheetData sheetId="6681">
        <row r="1">
          <cell r="J1">
            <v>1.7453292519943295E-2</v>
          </cell>
        </row>
      </sheetData>
      <sheetData sheetId="6682">
        <row r="1">
          <cell r="J1">
            <v>1.7453292519943295E-2</v>
          </cell>
        </row>
      </sheetData>
      <sheetData sheetId="6683">
        <row r="1">
          <cell r="J1">
            <v>1.7453292519943295E-2</v>
          </cell>
        </row>
      </sheetData>
      <sheetData sheetId="6684">
        <row r="1">
          <cell r="J1">
            <v>1.7453292519943295E-2</v>
          </cell>
        </row>
      </sheetData>
      <sheetData sheetId="6685">
        <row r="1">
          <cell r="J1">
            <v>1.7453292519943295E-2</v>
          </cell>
        </row>
      </sheetData>
      <sheetData sheetId="6686">
        <row r="1">
          <cell r="J1">
            <v>1.7453292519943295E-2</v>
          </cell>
        </row>
      </sheetData>
      <sheetData sheetId="6687">
        <row r="1">
          <cell r="J1">
            <v>1.7453292519943295E-2</v>
          </cell>
        </row>
      </sheetData>
      <sheetData sheetId="6688">
        <row r="1">
          <cell r="J1">
            <v>1.7453292519943295E-2</v>
          </cell>
        </row>
      </sheetData>
      <sheetData sheetId="6689">
        <row r="1">
          <cell r="J1">
            <v>1.7453292519943295E-2</v>
          </cell>
        </row>
      </sheetData>
      <sheetData sheetId="6690">
        <row r="1">
          <cell r="J1">
            <v>1.7453292519943295E-2</v>
          </cell>
        </row>
      </sheetData>
      <sheetData sheetId="6691">
        <row r="1">
          <cell r="J1">
            <v>1.7453292519943295E-2</v>
          </cell>
        </row>
      </sheetData>
      <sheetData sheetId="6692">
        <row r="1">
          <cell r="J1">
            <v>1.7453292519943295E-2</v>
          </cell>
        </row>
      </sheetData>
      <sheetData sheetId="6693">
        <row r="1">
          <cell r="J1">
            <v>1.7453292519943295E-2</v>
          </cell>
        </row>
      </sheetData>
      <sheetData sheetId="6694">
        <row r="1">
          <cell r="J1">
            <v>1.7453292519943295E-2</v>
          </cell>
        </row>
      </sheetData>
      <sheetData sheetId="6695">
        <row r="1">
          <cell r="J1">
            <v>1.7453292519943295E-2</v>
          </cell>
        </row>
      </sheetData>
      <sheetData sheetId="6696">
        <row r="1">
          <cell r="J1">
            <v>1.7453292519943295E-2</v>
          </cell>
        </row>
      </sheetData>
      <sheetData sheetId="6697">
        <row r="1">
          <cell r="J1">
            <v>1.7453292519943295E-2</v>
          </cell>
        </row>
      </sheetData>
      <sheetData sheetId="6698">
        <row r="1">
          <cell r="J1">
            <v>1.7453292519943295E-2</v>
          </cell>
        </row>
      </sheetData>
      <sheetData sheetId="6699">
        <row r="1">
          <cell r="J1">
            <v>1.7453292519943295E-2</v>
          </cell>
        </row>
      </sheetData>
      <sheetData sheetId="6700">
        <row r="1">
          <cell r="J1">
            <v>1.7453292519943295E-2</v>
          </cell>
        </row>
      </sheetData>
      <sheetData sheetId="6701">
        <row r="1">
          <cell r="J1">
            <v>1.7453292519943295E-2</v>
          </cell>
        </row>
      </sheetData>
      <sheetData sheetId="6702">
        <row r="1">
          <cell r="J1">
            <v>1.7453292519943295E-2</v>
          </cell>
        </row>
      </sheetData>
      <sheetData sheetId="6703">
        <row r="1">
          <cell r="J1">
            <v>1.7453292519943295E-2</v>
          </cell>
        </row>
      </sheetData>
      <sheetData sheetId="6704">
        <row r="1">
          <cell r="J1">
            <v>1.7453292519943295E-2</v>
          </cell>
        </row>
      </sheetData>
      <sheetData sheetId="6705">
        <row r="1">
          <cell r="J1">
            <v>1.7453292519943295E-2</v>
          </cell>
        </row>
      </sheetData>
      <sheetData sheetId="6706">
        <row r="1">
          <cell r="J1">
            <v>1.7453292519943295E-2</v>
          </cell>
        </row>
      </sheetData>
      <sheetData sheetId="6707">
        <row r="1">
          <cell r="J1">
            <v>1.7453292519943295E-2</v>
          </cell>
        </row>
      </sheetData>
      <sheetData sheetId="6708">
        <row r="1">
          <cell r="J1">
            <v>1.7453292519943295E-2</v>
          </cell>
        </row>
      </sheetData>
      <sheetData sheetId="6709">
        <row r="1">
          <cell r="J1">
            <v>1.7453292519943295E-2</v>
          </cell>
        </row>
      </sheetData>
      <sheetData sheetId="6710">
        <row r="1">
          <cell r="J1">
            <v>1.7453292519943295E-2</v>
          </cell>
        </row>
      </sheetData>
      <sheetData sheetId="6711">
        <row r="1">
          <cell r="J1">
            <v>1.7453292519943295E-2</v>
          </cell>
        </row>
      </sheetData>
      <sheetData sheetId="6712">
        <row r="1">
          <cell r="J1">
            <v>1.7453292519943295E-2</v>
          </cell>
        </row>
      </sheetData>
      <sheetData sheetId="6713">
        <row r="1">
          <cell r="J1">
            <v>1.7453292519943295E-2</v>
          </cell>
        </row>
      </sheetData>
      <sheetData sheetId="6714">
        <row r="1">
          <cell r="J1">
            <v>1.7453292519943295E-2</v>
          </cell>
        </row>
      </sheetData>
      <sheetData sheetId="6715">
        <row r="1">
          <cell r="J1">
            <v>1.7453292519943295E-2</v>
          </cell>
        </row>
      </sheetData>
      <sheetData sheetId="6716">
        <row r="1">
          <cell r="J1">
            <v>1.7453292519943295E-2</v>
          </cell>
        </row>
      </sheetData>
      <sheetData sheetId="6717">
        <row r="1">
          <cell r="J1">
            <v>1.7453292519943295E-2</v>
          </cell>
        </row>
      </sheetData>
      <sheetData sheetId="6718">
        <row r="1">
          <cell r="J1">
            <v>1.7453292519943295E-2</v>
          </cell>
        </row>
      </sheetData>
      <sheetData sheetId="6719">
        <row r="1">
          <cell r="J1">
            <v>1.7453292519943295E-2</v>
          </cell>
        </row>
      </sheetData>
      <sheetData sheetId="6720">
        <row r="1">
          <cell r="J1">
            <v>1.7453292519943295E-2</v>
          </cell>
        </row>
      </sheetData>
      <sheetData sheetId="6721">
        <row r="1">
          <cell r="J1">
            <v>1.7453292519943295E-2</v>
          </cell>
        </row>
      </sheetData>
      <sheetData sheetId="6722">
        <row r="1">
          <cell r="J1">
            <v>1.7453292519943295E-2</v>
          </cell>
        </row>
      </sheetData>
      <sheetData sheetId="6723">
        <row r="1">
          <cell r="J1">
            <v>1.7453292519943295E-2</v>
          </cell>
        </row>
      </sheetData>
      <sheetData sheetId="6724">
        <row r="1">
          <cell r="J1">
            <v>1.7453292519943295E-2</v>
          </cell>
        </row>
      </sheetData>
      <sheetData sheetId="6725">
        <row r="1">
          <cell r="J1">
            <v>1.7453292519943295E-2</v>
          </cell>
        </row>
      </sheetData>
      <sheetData sheetId="6726">
        <row r="1">
          <cell r="J1">
            <v>1.7453292519943295E-2</v>
          </cell>
        </row>
      </sheetData>
      <sheetData sheetId="6727">
        <row r="1">
          <cell r="J1">
            <v>1.7453292519943295E-2</v>
          </cell>
        </row>
      </sheetData>
      <sheetData sheetId="6728">
        <row r="1">
          <cell r="J1">
            <v>1.7453292519943295E-2</v>
          </cell>
        </row>
      </sheetData>
      <sheetData sheetId="6729">
        <row r="1">
          <cell r="J1">
            <v>1.7453292519943295E-2</v>
          </cell>
        </row>
      </sheetData>
      <sheetData sheetId="6730">
        <row r="1">
          <cell r="J1">
            <v>1.7453292519943295E-2</v>
          </cell>
        </row>
      </sheetData>
      <sheetData sheetId="6731">
        <row r="1">
          <cell r="J1">
            <v>1.7453292519943295E-2</v>
          </cell>
        </row>
      </sheetData>
      <sheetData sheetId="6732">
        <row r="1">
          <cell r="J1">
            <v>1.7453292519943295E-2</v>
          </cell>
        </row>
      </sheetData>
      <sheetData sheetId="6733">
        <row r="1">
          <cell r="J1">
            <v>1.7453292519943295E-2</v>
          </cell>
        </row>
      </sheetData>
      <sheetData sheetId="6734">
        <row r="1">
          <cell r="J1">
            <v>1.7453292519943295E-2</v>
          </cell>
        </row>
      </sheetData>
      <sheetData sheetId="6735">
        <row r="1">
          <cell r="J1">
            <v>1.7453292519943295E-2</v>
          </cell>
        </row>
      </sheetData>
      <sheetData sheetId="6736">
        <row r="1">
          <cell r="J1">
            <v>1.7453292519943295E-2</v>
          </cell>
        </row>
      </sheetData>
      <sheetData sheetId="6737">
        <row r="1">
          <cell r="J1">
            <v>1.7453292519943295E-2</v>
          </cell>
        </row>
      </sheetData>
      <sheetData sheetId="6738">
        <row r="1">
          <cell r="J1">
            <v>1.7453292519943295E-2</v>
          </cell>
        </row>
      </sheetData>
      <sheetData sheetId="6739">
        <row r="1">
          <cell r="J1">
            <v>1.7453292519943295E-2</v>
          </cell>
        </row>
      </sheetData>
      <sheetData sheetId="6740">
        <row r="1">
          <cell r="J1">
            <v>1.7453292519943295E-2</v>
          </cell>
        </row>
      </sheetData>
      <sheetData sheetId="6741">
        <row r="1">
          <cell r="J1">
            <v>1.7453292519943295E-2</v>
          </cell>
        </row>
      </sheetData>
      <sheetData sheetId="6742">
        <row r="1">
          <cell r="J1">
            <v>1.7453292519943295E-2</v>
          </cell>
        </row>
      </sheetData>
      <sheetData sheetId="6743">
        <row r="1">
          <cell r="J1">
            <v>1.7453292519943295E-2</v>
          </cell>
        </row>
      </sheetData>
      <sheetData sheetId="6744">
        <row r="1">
          <cell r="J1">
            <v>1.7453292519943295E-2</v>
          </cell>
        </row>
      </sheetData>
      <sheetData sheetId="6745">
        <row r="1">
          <cell r="J1">
            <v>1.7453292519943295E-2</v>
          </cell>
        </row>
      </sheetData>
      <sheetData sheetId="6746">
        <row r="1">
          <cell r="J1">
            <v>1.7453292519943295E-2</v>
          </cell>
        </row>
      </sheetData>
      <sheetData sheetId="6747">
        <row r="1">
          <cell r="J1">
            <v>1.7453292519943295E-2</v>
          </cell>
        </row>
      </sheetData>
      <sheetData sheetId="6748">
        <row r="1">
          <cell r="J1">
            <v>1.7453292519943295E-2</v>
          </cell>
        </row>
      </sheetData>
      <sheetData sheetId="6749">
        <row r="1">
          <cell r="J1">
            <v>1.7453292519943295E-2</v>
          </cell>
        </row>
      </sheetData>
      <sheetData sheetId="6750">
        <row r="1">
          <cell r="J1">
            <v>1.7453292519943295E-2</v>
          </cell>
        </row>
      </sheetData>
      <sheetData sheetId="6751">
        <row r="1">
          <cell r="J1">
            <v>1.7453292519943295E-2</v>
          </cell>
        </row>
      </sheetData>
      <sheetData sheetId="6752">
        <row r="1">
          <cell r="J1">
            <v>1.7453292519943295E-2</v>
          </cell>
        </row>
      </sheetData>
      <sheetData sheetId="6753">
        <row r="1">
          <cell r="J1">
            <v>1.7453292519943295E-2</v>
          </cell>
        </row>
      </sheetData>
      <sheetData sheetId="6754">
        <row r="1">
          <cell r="J1">
            <v>1.7453292519943295E-2</v>
          </cell>
        </row>
      </sheetData>
      <sheetData sheetId="6755">
        <row r="1">
          <cell r="J1">
            <v>1.7453292519943295E-2</v>
          </cell>
        </row>
      </sheetData>
      <sheetData sheetId="6756">
        <row r="1">
          <cell r="J1">
            <v>1.7453292519943295E-2</v>
          </cell>
        </row>
      </sheetData>
      <sheetData sheetId="6757">
        <row r="1">
          <cell r="J1">
            <v>1.7453292519943295E-2</v>
          </cell>
        </row>
      </sheetData>
      <sheetData sheetId="6758">
        <row r="1">
          <cell r="J1">
            <v>1.7453292519943295E-2</v>
          </cell>
        </row>
      </sheetData>
      <sheetData sheetId="6759">
        <row r="1">
          <cell r="J1">
            <v>1.7453292519943295E-2</v>
          </cell>
        </row>
      </sheetData>
      <sheetData sheetId="6760">
        <row r="1">
          <cell r="J1">
            <v>1.7453292519943295E-2</v>
          </cell>
        </row>
      </sheetData>
      <sheetData sheetId="6761">
        <row r="1">
          <cell r="J1">
            <v>1.7453292519943295E-2</v>
          </cell>
        </row>
      </sheetData>
      <sheetData sheetId="6762">
        <row r="1">
          <cell r="J1">
            <v>1.7453292519943295E-2</v>
          </cell>
        </row>
      </sheetData>
      <sheetData sheetId="6763">
        <row r="1">
          <cell r="J1">
            <v>1.7453292519943295E-2</v>
          </cell>
        </row>
      </sheetData>
      <sheetData sheetId="6764">
        <row r="1">
          <cell r="J1">
            <v>1.7453292519943295E-2</v>
          </cell>
        </row>
      </sheetData>
      <sheetData sheetId="6765">
        <row r="1">
          <cell r="J1">
            <v>1.7453292519943295E-2</v>
          </cell>
        </row>
      </sheetData>
      <sheetData sheetId="6766">
        <row r="1">
          <cell r="J1">
            <v>1.7453292519943295E-2</v>
          </cell>
        </row>
      </sheetData>
      <sheetData sheetId="6767">
        <row r="1">
          <cell r="J1">
            <v>1.7453292519943295E-2</v>
          </cell>
        </row>
      </sheetData>
      <sheetData sheetId="6768">
        <row r="1">
          <cell r="J1">
            <v>1.7453292519943295E-2</v>
          </cell>
        </row>
      </sheetData>
      <sheetData sheetId="6769">
        <row r="1">
          <cell r="J1">
            <v>1.7453292519943295E-2</v>
          </cell>
        </row>
      </sheetData>
      <sheetData sheetId="6770">
        <row r="1">
          <cell r="J1">
            <v>1.7453292519943295E-2</v>
          </cell>
        </row>
      </sheetData>
      <sheetData sheetId="6771">
        <row r="1">
          <cell r="J1">
            <v>1.7453292519943295E-2</v>
          </cell>
        </row>
      </sheetData>
      <sheetData sheetId="6772">
        <row r="1">
          <cell r="J1">
            <v>1.7453292519943295E-2</v>
          </cell>
        </row>
      </sheetData>
      <sheetData sheetId="6773">
        <row r="1">
          <cell r="J1">
            <v>1.7453292519943295E-2</v>
          </cell>
        </row>
      </sheetData>
      <sheetData sheetId="6774">
        <row r="1">
          <cell r="J1">
            <v>1.7453292519943295E-2</v>
          </cell>
        </row>
      </sheetData>
      <sheetData sheetId="6775">
        <row r="1">
          <cell r="J1">
            <v>1.7453292519943295E-2</v>
          </cell>
        </row>
      </sheetData>
      <sheetData sheetId="6776">
        <row r="1">
          <cell r="J1">
            <v>1.7453292519943295E-2</v>
          </cell>
        </row>
      </sheetData>
      <sheetData sheetId="6777">
        <row r="1">
          <cell r="J1">
            <v>1.7453292519943295E-2</v>
          </cell>
        </row>
      </sheetData>
      <sheetData sheetId="6778">
        <row r="1">
          <cell r="J1">
            <v>1.7453292519943295E-2</v>
          </cell>
        </row>
      </sheetData>
      <sheetData sheetId="6779">
        <row r="1">
          <cell r="J1">
            <v>1.7453292519943295E-2</v>
          </cell>
        </row>
      </sheetData>
      <sheetData sheetId="6780">
        <row r="1">
          <cell r="J1">
            <v>1.7453292519943295E-2</v>
          </cell>
        </row>
      </sheetData>
      <sheetData sheetId="6781">
        <row r="1">
          <cell r="J1">
            <v>1.7453292519943295E-2</v>
          </cell>
        </row>
      </sheetData>
      <sheetData sheetId="6782">
        <row r="1">
          <cell r="J1">
            <v>1.7453292519943295E-2</v>
          </cell>
        </row>
      </sheetData>
      <sheetData sheetId="6783">
        <row r="1">
          <cell r="J1">
            <v>1.7453292519943295E-2</v>
          </cell>
        </row>
      </sheetData>
      <sheetData sheetId="6784">
        <row r="1">
          <cell r="J1">
            <v>1.7453292519943295E-2</v>
          </cell>
        </row>
      </sheetData>
      <sheetData sheetId="6785">
        <row r="1">
          <cell r="J1">
            <v>1.7453292519943295E-2</v>
          </cell>
        </row>
      </sheetData>
      <sheetData sheetId="6786">
        <row r="1">
          <cell r="J1">
            <v>1.7453292519943295E-2</v>
          </cell>
        </row>
      </sheetData>
      <sheetData sheetId="6787">
        <row r="1">
          <cell r="J1">
            <v>1.7453292519943295E-2</v>
          </cell>
        </row>
      </sheetData>
      <sheetData sheetId="6788">
        <row r="1">
          <cell r="J1">
            <v>1.7453292519943295E-2</v>
          </cell>
        </row>
      </sheetData>
      <sheetData sheetId="6789">
        <row r="1">
          <cell r="J1">
            <v>1.7453292519943295E-2</v>
          </cell>
        </row>
      </sheetData>
      <sheetData sheetId="6790">
        <row r="1">
          <cell r="J1">
            <v>1.7453292519943295E-2</v>
          </cell>
        </row>
      </sheetData>
      <sheetData sheetId="6791">
        <row r="1">
          <cell r="J1">
            <v>1.7453292519943295E-2</v>
          </cell>
        </row>
      </sheetData>
      <sheetData sheetId="6792">
        <row r="1">
          <cell r="J1">
            <v>1.7453292519943295E-2</v>
          </cell>
        </row>
      </sheetData>
      <sheetData sheetId="6793">
        <row r="1">
          <cell r="J1">
            <v>1.7453292519943295E-2</v>
          </cell>
        </row>
      </sheetData>
      <sheetData sheetId="6794">
        <row r="1">
          <cell r="J1">
            <v>1.7453292519943295E-2</v>
          </cell>
        </row>
      </sheetData>
      <sheetData sheetId="6795">
        <row r="1">
          <cell r="J1">
            <v>1.7453292519943295E-2</v>
          </cell>
        </row>
      </sheetData>
      <sheetData sheetId="6796">
        <row r="1">
          <cell r="J1">
            <v>1.7453292519943295E-2</v>
          </cell>
        </row>
      </sheetData>
      <sheetData sheetId="6797">
        <row r="1">
          <cell r="J1">
            <v>1.7453292519943295E-2</v>
          </cell>
        </row>
      </sheetData>
      <sheetData sheetId="6798">
        <row r="1">
          <cell r="J1">
            <v>1.7453292519943295E-2</v>
          </cell>
        </row>
      </sheetData>
      <sheetData sheetId="6799">
        <row r="1">
          <cell r="J1">
            <v>1.7453292519943295E-2</v>
          </cell>
        </row>
      </sheetData>
      <sheetData sheetId="6800">
        <row r="1">
          <cell r="J1">
            <v>1.7453292519943295E-2</v>
          </cell>
        </row>
      </sheetData>
      <sheetData sheetId="6801">
        <row r="1">
          <cell r="J1">
            <v>1.7453292519943295E-2</v>
          </cell>
        </row>
      </sheetData>
      <sheetData sheetId="6802">
        <row r="1">
          <cell r="J1">
            <v>1.7453292519943295E-2</v>
          </cell>
        </row>
      </sheetData>
      <sheetData sheetId="6803">
        <row r="1">
          <cell r="J1">
            <v>1.7453292519943295E-2</v>
          </cell>
        </row>
      </sheetData>
      <sheetData sheetId="6804">
        <row r="1">
          <cell r="J1">
            <v>1.7453292519943295E-2</v>
          </cell>
        </row>
      </sheetData>
      <sheetData sheetId="6805">
        <row r="1">
          <cell r="J1">
            <v>1.7453292519943295E-2</v>
          </cell>
        </row>
      </sheetData>
      <sheetData sheetId="6806">
        <row r="1">
          <cell r="J1">
            <v>1.7453292519943295E-2</v>
          </cell>
        </row>
      </sheetData>
      <sheetData sheetId="6807">
        <row r="1">
          <cell r="J1">
            <v>1.7453292519943295E-2</v>
          </cell>
        </row>
      </sheetData>
      <sheetData sheetId="6808">
        <row r="1">
          <cell r="J1">
            <v>1.7453292519943295E-2</v>
          </cell>
        </row>
      </sheetData>
      <sheetData sheetId="6809">
        <row r="1">
          <cell r="J1">
            <v>1.7453292519943295E-2</v>
          </cell>
        </row>
      </sheetData>
      <sheetData sheetId="6810">
        <row r="1">
          <cell r="J1">
            <v>1.7453292519943295E-2</v>
          </cell>
        </row>
      </sheetData>
      <sheetData sheetId="6811">
        <row r="1">
          <cell r="J1">
            <v>1.7453292519943295E-2</v>
          </cell>
        </row>
      </sheetData>
      <sheetData sheetId="6812">
        <row r="1">
          <cell r="J1">
            <v>1.7453292519943295E-2</v>
          </cell>
        </row>
      </sheetData>
      <sheetData sheetId="6813">
        <row r="1">
          <cell r="J1">
            <v>1.7453292519943295E-2</v>
          </cell>
        </row>
      </sheetData>
      <sheetData sheetId="6814">
        <row r="1">
          <cell r="J1">
            <v>1.7453292519943295E-2</v>
          </cell>
        </row>
      </sheetData>
      <sheetData sheetId="6815">
        <row r="1">
          <cell r="J1">
            <v>1.7453292519943295E-2</v>
          </cell>
        </row>
      </sheetData>
      <sheetData sheetId="6816">
        <row r="1">
          <cell r="J1">
            <v>1.7453292519943295E-2</v>
          </cell>
        </row>
      </sheetData>
      <sheetData sheetId="6817">
        <row r="1">
          <cell r="J1">
            <v>1.7453292519943295E-2</v>
          </cell>
        </row>
      </sheetData>
      <sheetData sheetId="6818">
        <row r="1">
          <cell r="J1">
            <v>1.7453292519943295E-2</v>
          </cell>
        </row>
      </sheetData>
      <sheetData sheetId="6819">
        <row r="1">
          <cell r="J1">
            <v>1.7453292519943295E-2</v>
          </cell>
        </row>
      </sheetData>
      <sheetData sheetId="6820">
        <row r="1">
          <cell r="J1">
            <v>1.7453292519943295E-2</v>
          </cell>
        </row>
      </sheetData>
      <sheetData sheetId="6821">
        <row r="1">
          <cell r="J1">
            <v>1.7453292519943295E-2</v>
          </cell>
        </row>
      </sheetData>
      <sheetData sheetId="6822">
        <row r="1">
          <cell r="J1">
            <v>1.7453292519943295E-2</v>
          </cell>
        </row>
      </sheetData>
      <sheetData sheetId="6823">
        <row r="1">
          <cell r="J1">
            <v>1.7453292519943295E-2</v>
          </cell>
        </row>
      </sheetData>
      <sheetData sheetId="6824">
        <row r="1">
          <cell r="J1">
            <v>1.7453292519943295E-2</v>
          </cell>
        </row>
      </sheetData>
      <sheetData sheetId="6825">
        <row r="1">
          <cell r="J1">
            <v>1.7453292519943295E-2</v>
          </cell>
        </row>
      </sheetData>
      <sheetData sheetId="6826">
        <row r="1">
          <cell r="J1">
            <v>1.7453292519943295E-2</v>
          </cell>
        </row>
      </sheetData>
      <sheetData sheetId="6827">
        <row r="1">
          <cell r="J1">
            <v>1.7453292519943295E-2</v>
          </cell>
        </row>
      </sheetData>
      <sheetData sheetId="6828">
        <row r="1">
          <cell r="J1">
            <v>1.7453292519943295E-2</v>
          </cell>
        </row>
      </sheetData>
      <sheetData sheetId="6829">
        <row r="1">
          <cell r="J1">
            <v>1.7453292519943295E-2</v>
          </cell>
        </row>
      </sheetData>
      <sheetData sheetId="6830">
        <row r="1">
          <cell r="J1">
            <v>1.7453292519943295E-2</v>
          </cell>
        </row>
      </sheetData>
      <sheetData sheetId="6831">
        <row r="1">
          <cell r="J1">
            <v>1.7453292519943295E-2</v>
          </cell>
        </row>
      </sheetData>
      <sheetData sheetId="6832">
        <row r="1">
          <cell r="J1">
            <v>1.7453292519943295E-2</v>
          </cell>
        </row>
      </sheetData>
      <sheetData sheetId="6833">
        <row r="1">
          <cell r="J1">
            <v>1.7453292519943295E-2</v>
          </cell>
        </row>
      </sheetData>
      <sheetData sheetId="6834">
        <row r="1">
          <cell r="J1">
            <v>1.7453292519943295E-2</v>
          </cell>
        </row>
      </sheetData>
      <sheetData sheetId="6835">
        <row r="1">
          <cell r="J1">
            <v>1.7453292519943295E-2</v>
          </cell>
        </row>
      </sheetData>
      <sheetData sheetId="6836">
        <row r="1">
          <cell r="J1">
            <v>1.7453292519943295E-2</v>
          </cell>
        </row>
      </sheetData>
      <sheetData sheetId="6837">
        <row r="1">
          <cell r="J1">
            <v>1.7453292519943295E-2</v>
          </cell>
        </row>
      </sheetData>
      <sheetData sheetId="6838">
        <row r="1">
          <cell r="J1">
            <v>1.7453292519943295E-2</v>
          </cell>
        </row>
      </sheetData>
      <sheetData sheetId="6839">
        <row r="1">
          <cell r="J1">
            <v>1.7453292519943295E-2</v>
          </cell>
        </row>
      </sheetData>
      <sheetData sheetId="6840">
        <row r="1">
          <cell r="J1">
            <v>1.7453292519943295E-2</v>
          </cell>
        </row>
      </sheetData>
      <sheetData sheetId="6841">
        <row r="1">
          <cell r="J1">
            <v>1.7453292519943295E-2</v>
          </cell>
        </row>
      </sheetData>
      <sheetData sheetId="6842">
        <row r="1">
          <cell r="J1">
            <v>1.7453292519943295E-2</v>
          </cell>
        </row>
      </sheetData>
      <sheetData sheetId="6843">
        <row r="1">
          <cell r="J1">
            <v>1.7453292519943295E-2</v>
          </cell>
        </row>
      </sheetData>
      <sheetData sheetId="6844">
        <row r="1">
          <cell r="J1">
            <v>1.7453292519943295E-2</v>
          </cell>
        </row>
      </sheetData>
      <sheetData sheetId="6845">
        <row r="1">
          <cell r="J1">
            <v>1.7453292519943295E-2</v>
          </cell>
        </row>
      </sheetData>
      <sheetData sheetId="6846">
        <row r="1">
          <cell r="J1">
            <v>1.7453292519943295E-2</v>
          </cell>
        </row>
      </sheetData>
      <sheetData sheetId="6847">
        <row r="1">
          <cell r="J1">
            <v>1.7453292519943295E-2</v>
          </cell>
        </row>
      </sheetData>
      <sheetData sheetId="6848">
        <row r="1">
          <cell r="J1">
            <v>1.7453292519943295E-2</v>
          </cell>
        </row>
      </sheetData>
      <sheetData sheetId="6849">
        <row r="1">
          <cell r="J1">
            <v>1.7453292519943295E-2</v>
          </cell>
        </row>
      </sheetData>
      <sheetData sheetId="6850">
        <row r="1">
          <cell r="J1">
            <v>1.7453292519943295E-2</v>
          </cell>
        </row>
      </sheetData>
      <sheetData sheetId="6851">
        <row r="1">
          <cell r="J1">
            <v>1.7453292519943295E-2</v>
          </cell>
        </row>
      </sheetData>
      <sheetData sheetId="6852">
        <row r="1">
          <cell r="J1">
            <v>1.7453292519943295E-2</v>
          </cell>
        </row>
      </sheetData>
      <sheetData sheetId="6853">
        <row r="1">
          <cell r="J1">
            <v>1.7453292519943295E-2</v>
          </cell>
        </row>
      </sheetData>
      <sheetData sheetId="6854">
        <row r="1">
          <cell r="J1">
            <v>1.7453292519943295E-2</v>
          </cell>
        </row>
      </sheetData>
      <sheetData sheetId="6855">
        <row r="1">
          <cell r="J1">
            <v>1.7453292519943295E-2</v>
          </cell>
        </row>
      </sheetData>
      <sheetData sheetId="6856">
        <row r="1">
          <cell r="J1">
            <v>1.7453292519943295E-2</v>
          </cell>
        </row>
      </sheetData>
      <sheetData sheetId="6857">
        <row r="1">
          <cell r="J1">
            <v>1.7453292519943295E-2</v>
          </cell>
        </row>
      </sheetData>
      <sheetData sheetId="6858">
        <row r="1">
          <cell r="J1">
            <v>1.7453292519943295E-2</v>
          </cell>
        </row>
      </sheetData>
      <sheetData sheetId="6859">
        <row r="1">
          <cell r="J1">
            <v>1.7453292519943295E-2</v>
          </cell>
        </row>
      </sheetData>
      <sheetData sheetId="6860">
        <row r="1">
          <cell r="J1">
            <v>1.7453292519943295E-2</v>
          </cell>
        </row>
      </sheetData>
      <sheetData sheetId="6861">
        <row r="1">
          <cell r="J1">
            <v>1.7453292519943295E-2</v>
          </cell>
        </row>
      </sheetData>
      <sheetData sheetId="6862">
        <row r="1">
          <cell r="J1">
            <v>1.7453292519943295E-2</v>
          </cell>
        </row>
      </sheetData>
      <sheetData sheetId="6863">
        <row r="1">
          <cell r="J1">
            <v>1.7453292519943295E-2</v>
          </cell>
        </row>
      </sheetData>
      <sheetData sheetId="6864">
        <row r="1">
          <cell r="J1">
            <v>1.7453292519943295E-2</v>
          </cell>
        </row>
      </sheetData>
      <sheetData sheetId="6865">
        <row r="1">
          <cell r="J1">
            <v>1.7453292519943295E-2</v>
          </cell>
        </row>
      </sheetData>
      <sheetData sheetId="6866">
        <row r="1">
          <cell r="J1">
            <v>1.7453292519943295E-2</v>
          </cell>
        </row>
      </sheetData>
      <sheetData sheetId="6867">
        <row r="1">
          <cell r="J1">
            <v>1.7453292519943295E-2</v>
          </cell>
        </row>
      </sheetData>
      <sheetData sheetId="6868">
        <row r="1">
          <cell r="J1">
            <v>1.7453292519943295E-2</v>
          </cell>
        </row>
      </sheetData>
      <sheetData sheetId="6869">
        <row r="1">
          <cell r="J1">
            <v>1.7453292519943295E-2</v>
          </cell>
        </row>
      </sheetData>
      <sheetData sheetId="6870">
        <row r="1">
          <cell r="J1">
            <v>1.7453292519943295E-2</v>
          </cell>
        </row>
      </sheetData>
      <sheetData sheetId="6871">
        <row r="1">
          <cell r="J1">
            <v>1.7453292519943295E-2</v>
          </cell>
        </row>
      </sheetData>
      <sheetData sheetId="6872">
        <row r="1">
          <cell r="J1">
            <v>1.7453292519943295E-2</v>
          </cell>
        </row>
      </sheetData>
      <sheetData sheetId="6873">
        <row r="1">
          <cell r="J1">
            <v>1.7453292519943295E-2</v>
          </cell>
        </row>
      </sheetData>
      <sheetData sheetId="6874">
        <row r="1">
          <cell r="J1">
            <v>1.7453292519943295E-2</v>
          </cell>
        </row>
      </sheetData>
      <sheetData sheetId="6875">
        <row r="1">
          <cell r="J1">
            <v>1.7453292519943295E-2</v>
          </cell>
        </row>
      </sheetData>
      <sheetData sheetId="6876">
        <row r="1">
          <cell r="J1">
            <v>1.7453292519943295E-2</v>
          </cell>
        </row>
      </sheetData>
      <sheetData sheetId="6877">
        <row r="1">
          <cell r="J1">
            <v>1.7453292519943295E-2</v>
          </cell>
        </row>
      </sheetData>
      <sheetData sheetId="6878">
        <row r="1">
          <cell r="J1">
            <v>1.7453292519943295E-2</v>
          </cell>
        </row>
      </sheetData>
      <sheetData sheetId="6879">
        <row r="1">
          <cell r="J1">
            <v>1.7453292519943295E-2</v>
          </cell>
        </row>
      </sheetData>
      <sheetData sheetId="6880">
        <row r="1">
          <cell r="J1">
            <v>1.7453292519943295E-2</v>
          </cell>
        </row>
      </sheetData>
      <sheetData sheetId="6881">
        <row r="1">
          <cell r="J1">
            <v>1.7453292519943295E-2</v>
          </cell>
        </row>
      </sheetData>
      <sheetData sheetId="6882">
        <row r="1">
          <cell r="J1">
            <v>1.7453292519943295E-2</v>
          </cell>
        </row>
      </sheetData>
      <sheetData sheetId="6883">
        <row r="1">
          <cell r="J1">
            <v>1.7453292519943295E-2</v>
          </cell>
        </row>
      </sheetData>
      <sheetData sheetId="6884">
        <row r="1">
          <cell r="J1">
            <v>1.7453292519943295E-2</v>
          </cell>
        </row>
      </sheetData>
      <sheetData sheetId="6885">
        <row r="1">
          <cell r="J1">
            <v>1.7453292519943295E-2</v>
          </cell>
        </row>
      </sheetData>
      <sheetData sheetId="6886">
        <row r="1">
          <cell r="J1">
            <v>1.7453292519943295E-2</v>
          </cell>
        </row>
      </sheetData>
      <sheetData sheetId="6887">
        <row r="1">
          <cell r="J1">
            <v>1.7453292519943295E-2</v>
          </cell>
        </row>
      </sheetData>
      <sheetData sheetId="6888">
        <row r="1">
          <cell r="J1">
            <v>1.7453292519943295E-2</v>
          </cell>
        </row>
      </sheetData>
      <sheetData sheetId="6889">
        <row r="1">
          <cell r="J1">
            <v>1.7453292519943295E-2</v>
          </cell>
        </row>
      </sheetData>
      <sheetData sheetId="6890">
        <row r="1">
          <cell r="J1">
            <v>1.7453292519943295E-2</v>
          </cell>
        </row>
      </sheetData>
      <sheetData sheetId="6891">
        <row r="1">
          <cell r="J1">
            <v>1.7453292519943295E-2</v>
          </cell>
        </row>
      </sheetData>
      <sheetData sheetId="6892">
        <row r="1">
          <cell r="J1">
            <v>1.7453292519943295E-2</v>
          </cell>
        </row>
      </sheetData>
      <sheetData sheetId="6893">
        <row r="1">
          <cell r="J1">
            <v>1.7453292519943295E-2</v>
          </cell>
        </row>
      </sheetData>
      <sheetData sheetId="6894">
        <row r="1">
          <cell r="J1">
            <v>1.7453292519943295E-2</v>
          </cell>
        </row>
      </sheetData>
      <sheetData sheetId="6895">
        <row r="1">
          <cell r="J1">
            <v>1.7453292519943295E-2</v>
          </cell>
        </row>
      </sheetData>
      <sheetData sheetId="6896">
        <row r="1">
          <cell r="J1">
            <v>1.7453292519943295E-2</v>
          </cell>
        </row>
      </sheetData>
      <sheetData sheetId="6897">
        <row r="1">
          <cell r="J1">
            <v>1.7453292519943295E-2</v>
          </cell>
        </row>
      </sheetData>
      <sheetData sheetId="6898">
        <row r="1">
          <cell r="J1">
            <v>1.7453292519943295E-2</v>
          </cell>
        </row>
      </sheetData>
      <sheetData sheetId="6899">
        <row r="1">
          <cell r="J1">
            <v>1.7453292519943295E-2</v>
          </cell>
        </row>
      </sheetData>
      <sheetData sheetId="6900">
        <row r="1">
          <cell r="J1">
            <v>1.7453292519943295E-2</v>
          </cell>
        </row>
      </sheetData>
      <sheetData sheetId="6901">
        <row r="1">
          <cell r="J1">
            <v>1.7453292519943295E-2</v>
          </cell>
        </row>
      </sheetData>
      <sheetData sheetId="6902">
        <row r="1">
          <cell r="J1">
            <v>1.7453292519943295E-2</v>
          </cell>
        </row>
      </sheetData>
      <sheetData sheetId="6903">
        <row r="1">
          <cell r="J1">
            <v>1.7453292519943295E-2</v>
          </cell>
        </row>
      </sheetData>
      <sheetData sheetId="6904">
        <row r="1">
          <cell r="J1">
            <v>1.7453292519943295E-2</v>
          </cell>
        </row>
      </sheetData>
      <sheetData sheetId="6905">
        <row r="1">
          <cell r="J1">
            <v>1.7453292519943295E-2</v>
          </cell>
        </row>
      </sheetData>
      <sheetData sheetId="6906">
        <row r="1">
          <cell r="J1">
            <v>1.7453292519943295E-2</v>
          </cell>
        </row>
      </sheetData>
      <sheetData sheetId="6907">
        <row r="1">
          <cell r="J1">
            <v>1.7453292519943295E-2</v>
          </cell>
        </row>
      </sheetData>
      <sheetData sheetId="6908">
        <row r="1">
          <cell r="J1">
            <v>1.7453292519943295E-2</v>
          </cell>
        </row>
      </sheetData>
      <sheetData sheetId="6909">
        <row r="1">
          <cell r="J1">
            <v>1.7453292519943295E-2</v>
          </cell>
        </row>
      </sheetData>
      <sheetData sheetId="6910">
        <row r="1">
          <cell r="J1">
            <v>1.7453292519943295E-2</v>
          </cell>
        </row>
      </sheetData>
      <sheetData sheetId="6911">
        <row r="1">
          <cell r="J1">
            <v>1.7453292519943295E-2</v>
          </cell>
        </row>
      </sheetData>
      <sheetData sheetId="6912">
        <row r="1">
          <cell r="J1">
            <v>1.7453292519943295E-2</v>
          </cell>
        </row>
      </sheetData>
      <sheetData sheetId="6913">
        <row r="1">
          <cell r="J1">
            <v>1.7453292519943295E-2</v>
          </cell>
        </row>
      </sheetData>
      <sheetData sheetId="6914">
        <row r="1">
          <cell r="J1">
            <v>1.7453292519943295E-2</v>
          </cell>
        </row>
      </sheetData>
      <sheetData sheetId="6915">
        <row r="1">
          <cell r="J1">
            <v>1.7453292519943295E-2</v>
          </cell>
        </row>
      </sheetData>
      <sheetData sheetId="6916">
        <row r="1">
          <cell r="J1">
            <v>1.7453292519943295E-2</v>
          </cell>
        </row>
      </sheetData>
      <sheetData sheetId="6917">
        <row r="1">
          <cell r="J1">
            <v>1.7453292519943295E-2</v>
          </cell>
        </row>
      </sheetData>
      <sheetData sheetId="6918">
        <row r="1">
          <cell r="J1">
            <v>1.7453292519943295E-2</v>
          </cell>
        </row>
      </sheetData>
      <sheetData sheetId="6919">
        <row r="1">
          <cell r="J1">
            <v>1.7453292519943295E-2</v>
          </cell>
        </row>
      </sheetData>
      <sheetData sheetId="6920">
        <row r="1">
          <cell r="J1">
            <v>1.7453292519943295E-2</v>
          </cell>
        </row>
      </sheetData>
      <sheetData sheetId="6921">
        <row r="1">
          <cell r="J1">
            <v>1.7453292519943295E-2</v>
          </cell>
        </row>
      </sheetData>
      <sheetData sheetId="6922">
        <row r="1">
          <cell r="J1">
            <v>1.7453292519943295E-2</v>
          </cell>
        </row>
      </sheetData>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row r="1">
          <cell r="J1">
            <v>1.7453292519943295E-2</v>
          </cell>
        </row>
      </sheetData>
      <sheetData sheetId="6992">
        <row r="1">
          <cell r="J1">
            <v>1.7453292519943295E-2</v>
          </cell>
        </row>
      </sheetData>
      <sheetData sheetId="6993">
        <row r="1">
          <cell r="J1">
            <v>1.7453292519943295E-2</v>
          </cell>
        </row>
      </sheetData>
      <sheetData sheetId="6994">
        <row r="1">
          <cell r="J1">
            <v>1.7453292519943295E-2</v>
          </cell>
        </row>
      </sheetData>
      <sheetData sheetId="6995">
        <row r="1">
          <cell r="J1">
            <v>1.7453292519943295E-2</v>
          </cell>
        </row>
      </sheetData>
      <sheetData sheetId="6996">
        <row r="1">
          <cell r="J1">
            <v>1.7453292519943295E-2</v>
          </cell>
        </row>
      </sheetData>
      <sheetData sheetId="6997">
        <row r="1">
          <cell r="J1">
            <v>1.7453292519943295E-2</v>
          </cell>
        </row>
      </sheetData>
      <sheetData sheetId="6998">
        <row r="1">
          <cell r="J1">
            <v>1.7453292519943295E-2</v>
          </cell>
        </row>
      </sheetData>
      <sheetData sheetId="6999">
        <row r="1">
          <cell r="J1">
            <v>1.7453292519943295E-2</v>
          </cell>
        </row>
      </sheetData>
      <sheetData sheetId="7000">
        <row r="1">
          <cell r="J1">
            <v>1.7453292519943295E-2</v>
          </cell>
        </row>
      </sheetData>
      <sheetData sheetId="7001">
        <row r="1">
          <cell r="J1">
            <v>1.7453292519943295E-2</v>
          </cell>
        </row>
      </sheetData>
      <sheetData sheetId="7002">
        <row r="1">
          <cell r="J1">
            <v>1.7453292519943295E-2</v>
          </cell>
        </row>
      </sheetData>
      <sheetData sheetId="7003">
        <row r="1">
          <cell r="J1">
            <v>1.7453292519943295E-2</v>
          </cell>
        </row>
      </sheetData>
      <sheetData sheetId="7004">
        <row r="1">
          <cell r="J1">
            <v>1.7453292519943295E-2</v>
          </cell>
        </row>
      </sheetData>
      <sheetData sheetId="7005">
        <row r="1">
          <cell r="J1">
            <v>1.7453292519943295E-2</v>
          </cell>
        </row>
      </sheetData>
      <sheetData sheetId="7006">
        <row r="1">
          <cell r="J1">
            <v>1.7453292519943295E-2</v>
          </cell>
        </row>
      </sheetData>
      <sheetData sheetId="7007">
        <row r="1">
          <cell r="J1">
            <v>1.7453292519943295E-2</v>
          </cell>
        </row>
      </sheetData>
      <sheetData sheetId="7008">
        <row r="1">
          <cell r="J1">
            <v>1.7453292519943295E-2</v>
          </cell>
        </row>
      </sheetData>
      <sheetData sheetId="7009">
        <row r="1">
          <cell r="J1">
            <v>1.7453292519943295E-2</v>
          </cell>
        </row>
      </sheetData>
      <sheetData sheetId="7010">
        <row r="1">
          <cell r="J1">
            <v>1.7453292519943295E-2</v>
          </cell>
        </row>
      </sheetData>
      <sheetData sheetId="7011">
        <row r="1">
          <cell r="J1">
            <v>1.7453292519943295E-2</v>
          </cell>
        </row>
      </sheetData>
      <sheetData sheetId="7012">
        <row r="1">
          <cell r="J1">
            <v>1.7453292519943295E-2</v>
          </cell>
        </row>
      </sheetData>
      <sheetData sheetId="7013">
        <row r="1">
          <cell r="J1">
            <v>1.7453292519943295E-2</v>
          </cell>
        </row>
      </sheetData>
      <sheetData sheetId="7014">
        <row r="1">
          <cell r="J1">
            <v>1.7453292519943295E-2</v>
          </cell>
        </row>
      </sheetData>
      <sheetData sheetId="7015">
        <row r="1">
          <cell r="J1">
            <v>1.7453292519943295E-2</v>
          </cell>
        </row>
      </sheetData>
      <sheetData sheetId="7016">
        <row r="1">
          <cell r="J1">
            <v>1.7453292519943295E-2</v>
          </cell>
        </row>
      </sheetData>
      <sheetData sheetId="7017">
        <row r="1">
          <cell r="J1">
            <v>1.7453292519943295E-2</v>
          </cell>
        </row>
      </sheetData>
      <sheetData sheetId="7018">
        <row r="1">
          <cell r="J1">
            <v>1.7453292519943295E-2</v>
          </cell>
        </row>
      </sheetData>
      <sheetData sheetId="7019">
        <row r="1">
          <cell r="J1">
            <v>1.7453292519943295E-2</v>
          </cell>
        </row>
      </sheetData>
      <sheetData sheetId="7020">
        <row r="1">
          <cell r="J1">
            <v>1.7453292519943295E-2</v>
          </cell>
        </row>
      </sheetData>
      <sheetData sheetId="7021">
        <row r="1">
          <cell r="J1">
            <v>1.7453292519943295E-2</v>
          </cell>
        </row>
      </sheetData>
      <sheetData sheetId="7022">
        <row r="1">
          <cell r="J1">
            <v>1.7453292519943295E-2</v>
          </cell>
        </row>
      </sheetData>
      <sheetData sheetId="7023">
        <row r="1">
          <cell r="J1">
            <v>1.7453292519943295E-2</v>
          </cell>
        </row>
      </sheetData>
      <sheetData sheetId="7024">
        <row r="1">
          <cell r="J1">
            <v>1.7453292519943295E-2</v>
          </cell>
        </row>
      </sheetData>
      <sheetData sheetId="7025">
        <row r="1">
          <cell r="J1">
            <v>1.7453292519943295E-2</v>
          </cell>
        </row>
      </sheetData>
      <sheetData sheetId="7026">
        <row r="1">
          <cell r="J1">
            <v>1.7453292519943295E-2</v>
          </cell>
        </row>
      </sheetData>
      <sheetData sheetId="7027">
        <row r="1">
          <cell r="J1">
            <v>1.7453292519943295E-2</v>
          </cell>
        </row>
      </sheetData>
      <sheetData sheetId="7028">
        <row r="1">
          <cell r="J1">
            <v>1.7453292519943295E-2</v>
          </cell>
        </row>
      </sheetData>
      <sheetData sheetId="7029">
        <row r="1">
          <cell r="J1">
            <v>1.7453292519943295E-2</v>
          </cell>
        </row>
      </sheetData>
      <sheetData sheetId="7030">
        <row r="1">
          <cell r="J1">
            <v>1.7453292519943295E-2</v>
          </cell>
        </row>
      </sheetData>
      <sheetData sheetId="7031">
        <row r="1">
          <cell r="J1">
            <v>1.7453292519943295E-2</v>
          </cell>
        </row>
      </sheetData>
      <sheetData sheetId="7032">
        <row r="1">
          <cell r="J1">
            <v>1.7453292519943295E-2</v>
          </cell>
        </row>
      </sheetData>
      <sheetData sheetId="7033">
        <row r="1">
          <cell r="J1">
            <v>1.7453292519943295E-2</v>
          </cell>
        </row>
      </sheetData>
      <sheetData sheetId="7034">
        <row r="1">
          <cell r="J1">
            <v>1.7453292519943295E-2</v>
          </cell>
        </row>
      </sheetData>
      <sheetData sheetId="7035">
        <row r="1">
          <cell r="J1">
            <v>1.7453292519943295E-2</v>
          </cell>
        </row>
      </sheetData>
      <sheetData sheetId="7036">
        <row r="1">
          <cell r="J1">
            <v>1.7453292519943295E-2</v>
          </cell>
        </row>
      </sheetData>
      <sheetData sheetId="7037">
        <row r="1">
          <cell r="J1">
            <v>1.7453292519943295E-2</v>
          </cell>
        </row>
      </sheetData>
      <sheetData sheetId="7038">
        <row r="1">
          <cell r="J1">
            <v>1.7453292519943295E-2</v>
          </cell>
        </row>
      </sheetData>
      <sheetData sheetId="7039">
        <row r="1">
          <cell r="J1">
            <v>1.7453292519943295E-2</v>
          </cell>
        </row>
      </sheetData>
      <sheetData sheetId="7040">
        <row r="1">
          <cell r="J1">
            <v>1.7453292519943295E-2</v>
          </cell>
        </row>
      </sheetData>
      <sheetData sheetId="7041">
        <row r="1">
          <cell r="J1">
            <v>1.7453292519943295E-2</v>
          </cell>
        </row>
      </sheetData>
      <sheetData sheetId="7042">
        <row r="1">
          <cell r="J1">
            <v>1.7453292519943295E-2</v>
          </cell>
        </row>
      </sheetData>
      <sheetData sheetId="7043">
        <row r="1">
          <cell r="J1">
            <v>1.7453292519943295E-2</v>
          </cell>
        </row>
      </sheetData>
      <sheetData sheetId="7044">
        <row r="1">
          <cell r="J1">
            <v>1.7453292519943295E-2</v>
          </cell>
        </row>
      </sheetData>
      <sheetData sheetId="7045">
        <row r="1">
          <cell r="J1">
            <v>1.7453292519943295E-2</v>
          </cell>
        </row>
      </sheetData>
      <sheetData sheetId="7046">
        <row r="1">
          <cell r="J1">
            <v>1.7453292519943295E-2</v>
          </cell>
        </row>
      </sheetData>
      <sheetData sheetId="7047">
        <row r="1">
          <cell r="J1">
            <v>1.7453292519943295E-2</v>
          </cell>
        </row>
      </sheetData>
      <sheetData sheetId="7048">
        <row r="1">
          <cell r="J1">
            <v>1.7453292519943295E-2</v>
          </cell>
        </row>
      </sheetData>
      <sheetData sheetId="7049">
        <row r="1">
          <cell r="J1">
            <v>1.7453292519943295E-2</v>
          </cell>
        </row>
      </sheetData>
      <sheetData sheetId="7050">
        <row r="1">
          <cell r="J1">
            <v>1.7453292519943295E-2</v>
          </cell>
        </row>
      </sheetData>
      <sheetData sheetId="7051">
        <row r="1">
          <cell r="J1">
            <v>1.7453292519943295E-2</v>
          </cell>
        </row>
      </sheetData>
      <sheetData sheetId="7052">
        <row r="1">
          <cell r="J1">
            <v>1.7453292519943295E-2</v>
          </cell>
        </row>
      </sheetData>
      <sheetData sheetId="7053">
        <row r="1">
          <cell r="J1">
            <v>1.7453292519943295E-2</v>
          </cell>
        </row>
      </sheetData>
      <sheetData sheetId="7054">
        <row r="1">
          <cell r="J1">
            <v>1.7453292519943295E-2</v>
          </cell>
        </row>
      </sheetData>
      <sheetData sheetId="7055">
        <row r="1">
          <cell r="J1">
            <v>1.7453292519943295E-2</v>
          </cell>
        </row>
      </sheetData>
      <sheetData sheetId="7056">
        <row r="1">
          <cell r="J1">
            <v>1.7453292519943295E-2</v>
          </cell>
        </row>
      </sheetData>
      <sheetData sheetId="7057">
        <row r="1">
          <cell r="J1">
            <v>1.7453292519943295E-2</v>
          </cell>
        </row>
      </sheetData>
      <sheetData sheetId="7058">
        <row r="1">
          <cell r="J1">
            <v>1.7453292519943295E-2</v>
          </cell>
        </row>
      </sheetData>
      <sheetData sheetId="7059">
        <row r="1">
          <cell r="J1">
            <v>1.7453292519943295E-2</v>
          </cell>
        </row>
      </sheetData>
      <sheetData sheetId="7060">
        <row r="1">
          <cell r="J1">
            <v>1.7453292519943295E-2</v>
          </cell>
        </row>
      </sheetData>
      <sheetData sheetId="7061">
        <row r="1">
          <cell r="J1">
            <v>1.7453292519943295E-2</v>
          </cell>
        </row>
      </sheetData>
      <sheetData sheetId="7062">
        <row r="1">
          <cell r="J1">
            <v>1.7453292519943295E-2</v>
          </cell>
        </row>
      </sheetData>
      <sheetData sheetId="7063">
        <row r="1">
          <cell r="J1">
            <v>1.7453292519943295E-2</v>
          </cell>
        </row>
      </sheetData>
      <sheetData sheetId="7064">
        <row r="1">
          <cell r="J1">
            <v>1.7453292519943295E-2</v>
          </cell>
        </row>
      </sheetData>
      <sheetData sheetId="7065">
        <row r="1">
          <cell r="J1">
            <v>1.7453292519943295E-2</v>
          </cell>
        </row>
      </sheetData>
      <sheetData sheetId="7066">
        <row r="1">
          <cell r="J1">
            <v>1.7453292519943295E-2</v>
          </cell>
        </row>
      </sheetData>
      <sheetData sheetId="7067">
        <row r="1">
          <cell r="J1">
            <v>1.7453292519943295E-2</v>
          </cell>
        </row>
      </sheetData>
      <sheetData sheetId="7068">
        <row r="1">
          <cell r="J1">
            <v>1.7453292519943295E-2</v>
          </cell>
        </row>
      </sheetData>
      <sheetData sheetId="7069">
        <row r="1">
          <cell r="J1">
            <v>1.7453292519943295E-2</v>
          </cell>
        </row>
      </sheetData>
      <sheetData sheetId="7070">
        <row r="1">
          <cell r="J1">
            <v>1.7453292519943295E-2</v>
          </cell>
        </row>
      </sheetData>
      <sheetData sheetId="7071">
        <row r="1">
          <cell r="J1">
            <v>1.7453292519943295E-2</v>
          </cell>
        </row>
      </sheetData>
      <sheetData sheetId="7072">
        <row r="1">
          <cell r="J1">
            <v>1.7453292519943295E-2</v>
          </cell>
        </row>
      </sheetData>
      <sheetData sheetId="7073">
        <row r="1">
          <cell r="J1">
            <v>1.7453292519943295E-2</v>
          </cell>
        </row>
      </sheetData>
      <sheetData sheetId="7074">
        <row r="1">
          <cell r="J1">
            <v>1.7453292519943295E-2</v>
          </cell>
        </row>
      </sheetData>
      <sheetData sheetId="7075">
        <row r="1">
          <cell r="J1">
            <v>1.7453292519943295E-2</v>
          </cell>
        </row>
      </sheetData>
      <sheetData sheetId="7076">
        <row r="1">
          <cell r="J1">
            <v>1.7453292519943295E-2</v>
          </cell>
        </row>
      </sheetData>
      <sheetData sheetId="7077">
        <row r="1">
          <cell r="J1">
            <v>1.7453292519943295E-2</v>
          </cell>
        </row>
      </sheetData>
      <sheetData sheetId="7078">
        <row r="1">
          <cell r="J1">
            <v>1.7453292519943295E-2</v>
          </cell>
        </row>
      </sheetData>
      <sheetData sheetId="7079">
        <row r="1">
          <cell r="J1">
            <v>1.7453292519943295E-2</v>
          </cell>
        </row>
      </sheetData>
      <sheetData sheetId="7080">
        <row r="1">
          <cell r="J1">
            <v>1.7453292519943295E-2</v>
          </cell>
        </row>
      </sheetData>
      <sheetData sheetId="7081">
        <row r="1">
          <cell r="J1">
            <v>1.7453292519943295E-2</v>
          </cell>
        </row>
      </sheetData>
      <sheetData sheetId="7082">
        <row r="1">
          <cell r="J1">
            <v>1.7453292519943295E-2</v>
          </cell>
        </row>
      </sheetData>
      <sheetData sheetId="7083">
        <row r="1">
          <cell r="J1">
            <v>1.7453292519943295E-2</v>
          </cell>
        </row>
      </sheetData>
      <sheetData sheetId="7084">
        <row r="1">
          <cell r="J1">
            <v>1.7453292519943295E-2</v>
          </cell>
        </row>
      </sheetData>
      <sheetData sheetId="7085">
        <row r="1">
          <cell r="J1">
            <v>1.7453292519943295E-2</v>
          </cell>
        </row>
      </sheetData>
      <sheetData sheetId="7086">
        <row r="1">
          <cell r="J1">
            <v>1.7453292519943295E-2</v>
          </cell>
        </row>
      </sheetData>
      <sheetData sheetId="7087">
        <row r="1">
          <cell r="J1">
            <v>1.7453292519943295E-2</v>
          </cell>
        </row>
      </sheetData>
      <sheetData sheetId="7088">
        <row r="1">
          <cell r="J1">
            <v>1.7453292519943295E-2</v>
          </cell>
        </row>
      </sheetData>
      <sheetData sheetId="7089">
        <row r="1">
          <cell r="J1">
            <v>1.7453292519943295E-2</v>
          </cell>
        </row>
      </sheetData>
      <sheetData sheetId="7090">
        <row r="1">
          <cell r="J1">
            <v>1.7453292519943295E-2</v>
          </cell>
        </row>
      </sheetData>
      <sheetData sheetId="7091">
        <row r="1">
          <cell r="J1">
            <v>1.7453292519943295E-2</v>
          </cell>
        </row>
      </sheetData>
      <sheetData sheetId="7092">
        <row r="1">
          <cell r="J1">
            <v>1.7453292519943295E-2</v>
          </cell>
        </row>
      </sheetData>
      <sheetData sheetId="7093">
        <row r="1">
          <cell r="J1">
            <v>1.7453292519943295E-2</v>
          </cell>
        </row>
      </sheetData>
      <sheetData sheetId="7094">
        <row r="1">
          <cell r="J1">
            <v>1.7453292519943295E-2</v>
          </cell>
        </row>
      </sheetData>
      <sheetData sheetId="7095">
        <row r="1">
          <cell r="J1">
            <v>1.7453292519943295E-2</v>
          </cell>
        </row>
      </sheetData>
      <sheetData sheetId="7096">
        <row r="1">
          <cell r="J1">
            <v>1.7453292519943295E-2</v>
          </cell>
        </row>
      </sheetData>
      <sheetData sheetId="7097">
        <row r="1">
          <cell r="J1">
            <v>1.7453292519943295E-2</v>
          </cell>
        </row>
      </sheetData>
      <sheetData sheetId="7098">
        <row r="1">
          <cell r="J1">
            <v>1.7453292519943295E-2</v>
          </cell>
        </row>
      </sheetData>
      <sheetData sheetId="7099">
        <row r="1">
          <cell r="J1">
            <v>1.7453292519943295E-2</v>
          </cell>
        </row>
      </sheetData>
      <sheetData sheetId="7100">
        <row r="1">
          <cell r="J1">
            <v>1.7453292519943295E-2</v>
          </cell>
        </row>
      </sheetData>
      <sheetData sheetId="7101">
        <row r="1">
          <cell r="J1">
            <v>1.7453292519943295E-2</v>
          </cell>
        </row>
      </sheetData>
      <sheetData sheetId="7102">
        <row r="1">
          <cell r="J1">
            <v>1.7453292519943295E-2</v>
          </cell>
        </row>
      </sheetData>
      <sheetData sheetId="7103">
        <row r="1">
          <cell r="J1">
            <v>1.7453292519943295E-2</v>
          </cell>
        </row>
      </sheetData>
      <sheetData sheetId="7104">
        <row r="1">
          <cell r="J1">
            <v>1.7453292519943295E-2</v>
          </cell>
        </row>
      </sheetData>
      <sheetData sheetId="7105">
        <row r="1">
          <cell r="J1">
            <v>1.7453292519943295E-2</v>
          </cell>
        </row>
      </sheetData>
      <sheetData sheetId="7106">
        <row r="1">
          <cell r="J1">
            <v>1.7453292519943295E-2</v>
          </cell>
        </row>
      </sheetData>
      <sheetData sheetId="7107">
        <row r="1">
          <cell r="J1">
            <v>1.7453292519943295E-2</v>
          </cell>
        </row>
      </sheetData>
      <sheetData sheetId="7108">
        <row r="1">
          <cell r="J1">
            <v>1.7453292519943295E-2</v>
          </cell>
        </row>
      </sheetData>
      <sheetData sheetId="7109">
        <row r="1">
          <cell r="J1">
            <v>1.7453292519943295E-2</v>
          </cell>
        </row>
      </sheetData>
      <sheetData sheetId="7110">
        <row r="1">
          <cell r="J1">
            <v>1.7453292519943295E-2</v>
          </cell>
        </row>
      </sheetData>
      <sheetData sheetId="7111">
        <row r="1">
          <cell r="J1">
            <v>1.7453292519943295E-2</v>
          </cell>
        </row>
      </sheetData>
      <sheetData sheetId="7112">
        <row r="1">
          <cell r="J1">
            <v>1.7453292519943295E-2</v>
          </cell>
        </row>
      </sheetData>
      <sheetData sheetId="7113">
        <row r="1">
          <cell r="J1">
            <v>1.7453292519943295E-2</v>
          </cell>
        </row>
      </sheetData>
      <sheetData sheetId="7114">
        <row r="1">
          <cell r="J1">
            <v>1.7453292519943295E-2</v>
          </cell>
        </row>
      </sheetData>
      <sheetData sheetId="7115">
        <row r="1">
          <cell r="J1">
            <v>1.7453292519943295E-2</v>
          </cell>
        </row>
      </sheetData>
      <sheetData sheetId="7116">
        <row r="1">
          <cell r="J1">
            <v>1.7453292519943295E-2</v>
          </cell>
        </row>
      </sheetData>
      <sheetData sheetId="7117">
        <row r="1">
          <cell r="J1">
            <v>1.7453292519943295E-2</v>
          </cell>
        </row>
      </sheetData>
      <sheetData sheetId="7118">
        <row r="1">
          <cell r="J1">
            <v>1.7453292519943295E-2</v>
          </cell>
        </row>
      </sheetData>
      <sheetData sheetId="7119">
        <row r="1">
          <cell r="J1">
            <v>1.7453292519943295E-2</v>
          </cell>
        </row>
      </sheetData>
      <sheetData sheetId="7120">
        <row r="1">
          <cell r="J1">
            <v>1.7453292519943295E-2</v>
          </cell>
        </row>
      </sheetData>
      <sheetData sheetId="7121">
        <row r="1">
          <cell r="J1">
            <v>1.7453292519943295E-2</v>
          </cell>
        </row>
      </sheetData>
      <sheetData sheetId="7122">
        <row r="1">
          <cell r="J1">
            <v>1.7453292519943295E-2</v>
          </cell>
        </row>
      </sheetData>
      <sheetData sheetId="7123">
        <row r="1">
          <cell r="J1">
            <v>1.7453292519943295E-2</v>
          </cell>
        </row>
      </sheetData>
      <sheetData sheetId="7124">
        <row r="1">
          <cell r="J1">
            <v>1.7453292519943295E-2</v>
          </cell>
        </row>
      </sheetData>
      <sheetData sheetId="7125">
        <row r="1">
          <cell r="J1">
            <v>1.7453292519943295E-2</v>
          </cell>
        </row>
      </sheetData>
      <sheetData sheetId="7126">
        <row r="1">
          <cell r="J1">
            <v>1.7453292519943295E-2</v>
          </cell>
        </row>
      </sheetData>
      <sheetData sheetId="7127">
        <row r="1">
          <cell r="J1">
            <v>1.7453292519943295E-2</v>
          </cell>
        </row>
      </sheetData>
      <sheetData sheetId="7128">
        <row r="1">
          <cell r="J1">
            <v>1.7453292519943295E-2</v>
          </cell>
        </row>
      </sheetData>
      <sheetData sheetId="7129">
        <row r="1">
          <cell r="J1">
            <v>1.7453292519943295E-2</v>
          </cell>
        </row>
      </sheetData>
      <sheetData sheetId="7130">
        <row r="1">
          <cell r="J1">
            <v>1.7453292519943295E-2</v>
          </cell>
        </row>
      </sheetData>
      <sheetData sheetId="7131">
        <row r="1">
          <cell r="J1">
            <v>1.7453292519943295E-2</v>
          </cell>
        </row>
      </sheetData>
      <sheetData sheetId="7132">
        <row r="1">
          <cell r="J1">
            <v>1.7453292519943295E-2</v>
          </cell>
        </row>
      </sheetData>
      <sheetData sheetId="7133">
        <row r="1">
          <cell r="J1">
            <v>1.7453292519943295E-2</v>
          </cell>
        </row>
      </sheetData>
      <sheetData sheetId="7134">
        <row r="1">
          <cell r="J1">
            <v>1.7453292519943295E-2</v>
          </cell>
        </row>
      </sheetData>
      <sheetData sheetId="7135">
        <row r="1">
          <cell r="J1">
            <v>1.7453292519943295E-2</v>
          </cell>
        </row>
      </sheetData>
      <sheetData sheetId="7136">
        <row r="1">
          <cell r="J1">
            <v>1.7453292519943295E-2</v>
          </cell>
        </row>
      </sheetData>
      <sheetData sheetId="7137">
        <row r="1">
          <cell r="J1">
            <v>1.7453292519943295E-2</v>
          </cell>
        </row>
      </sheetData>
      <sheetData sheetId="7138">
        <row r="1">
          <cell r="J1">
            <v>1.7453292519943295E-2</v>
          </cell>
        </row>
      </sheetData>
      <sheetData sheetId="7139">
        <row r="1">
          <cell r="J1">
            <v>1.7453292519943295E-2</v>
          </cell>
        </row>
      </sheetData>
      <sheetData sheetId="7140">
        <row r="1">
          <cell r="J1">
            <v>1.7453292519943295E-2</v>
          </cell>
        </row>
      </sheetData>
      <sheetData sheetId="7141">
        <row r="1">
          <cell r="J1">
            <v>1.7453292519943295E-2</v>
          </cell>
        </row>
      </sheetData>
      <sheetData sheetId="7142">
        <row r="1">
          <cell r="J1">
            <v>1.7453292519943295E-2</v>
          </cell>
        </row>
      </sheetData>
      <sheetData sheetId="7143">
        <row r="1">
          <cell r="J1">
            <v>1.7453292519943295E-2</v>
          </cell>
        </row>
      </sheetData>
      <sheetData sheetId="7144">
        <row r="1">
          <cell r="J1">
            <v>1.7453292519943295E-2</v>
          </cell>
        </row>
      </sheetData>
      <sheetData sheetId="7145">
        <row r="1">
          <cell r="J1">
            <v>1.7453292519943295E-2</v>
          </cell>
        </row>
      </sheetData>
      <sheetData sheetId="7146">
        <row r="1">
          <cell r="J1">
            <v>1.7453292519943295E-2</v>
          </cell>
        </row>
      </sheetData>
      <sheetData sheetId="7147">
        <row r="1">
          <cell r="J1">
            <v>1.7453292519943295E-2</v>
          </cell>
        </row>
      </sheetData>
      <sheetData sheetId="7148">
        <row r="1">
          <cell r="J1">
            <v>1.7453292519943295E-2</v>
          </cell>
        </row>
      </sheetData>
      <sheetData sheetId="7149">
        <row r="1">
          <cell r="J1">
            <v>1.7453292519943295E-2</v>
          </cell>
        </row>
      </sheetData>
      <sheetData sheetId="7150">
        <row r="1">
          <cell r="J1">
            <v>1.7453292519943295E-2</v>
          </cell>
        </row>
      </sheetData>
      <sheetData sheetId="7151">
        <row r="1">
          <cell r="J1">
            <v>1.7453292519943295E-2</v>
          </cell>
        </row>
      </sheetData>
      <sheetData sheetId="7152">
        <row r="1">
          <cell r="J1">
            <v>1.7453292519943295E-2</v>
          </cell>
        </row>
      </sheetData>
      <sheetData sheetId="7153">
        <row r="1">
          <cell r="J1">
            <v>1.7453292519943295E-2</v>
          </cell>
        </row>
      </sheetData>
      <sheetData sheetId="7154">
        <row r="1">
          <cell r="J1">
            <v>1.7453292519943295E-2</v>
          </cell>
        </row>
      </sheetData>
      <sheetData sheetId="7155">
        <row r="1">
          <cell r="J1">
            <v>1.7453292519943295E-2</v>
          </cell>
        </row>
      </sheetData>
      <sheetData sheetId="7156">
        <row r="1">
          <cell r="J1">
            <v>1.7453292519943295E-2</v>
          </cell>
        </row>
      </sheetData>
      <sheetData sheetId="7157">
        <row r="1">
          <cell r="J1">
            <v>1.7453292519943295E-2</v>
          </cell>
        </row>
      </sheetData>
      <sheetData sheetId="7158">
        <row r="1">
          <cell r="J1">
            <v>1.7453292519943295E-2</v>
          </cell>
        </row>
      </sheetData>
      <sheetData sheetId="7159">
        <row r="1">
          <cell r="J1">
            <v>1.7453292519943295E-2</v>
          </cell>
        </row>
      </sheetData>
      <sheetData sheetId="7160">
        <row r="1">
          <cell r="J1">
            <v>1.7453292519943295E-2</v>
          </cell>
        </row>
      </sheetData>
      <sheetData sheetId="7161">
        <row r="1">
          <cell r="J1">
            <v>1.7453292519943295E-2</v>
          </cell>
        </row>
      </sheetData>
      <sheetData sheetId="7162">
        <row r="1">
          <cell r="J1">
            <v>1.7453292519943295E-2</v>
          </cell>
        </row>
      </sheetData>
      <sheetData sheetId="7163">
        <row r="1">
          <cell r="J1">
            <v>1.7453292519943295E-2</v>
          </cell>
        </row>
      </sheetData>
      <sheetData sheetId="7164">
        <row r="1">
          <cell r="J1">
            <v>1.7453292519943295E-2</v>
          </cell>
        </row>
      </sheetData>
      <sheetData sheetId="7165">
        <row r="1">
          <cell r="J1">
            <v>1.7453292519943295E-2</v>
          </cell>
        </row>
      </sheetData>
      <sheetData sheetId="7166">
        <row r="1">
          <cell r="J1">
            <v>1.7453292519943295E-2</v>
          </cell>
        </row>
      </sheetData>
      <sheetData sheetId="7167">
        <row r="1">
          <cell r="J1">
            <v>1.7453292519943295E-2</v>
          </cell>
        </row>
      </sheetData>
      <sheetData sheetId="7168">
        <row r="1">
          <cell r="J1">
            <v>1.7453292519943295E-2</v>
          </cell>
        </row>
      </sheetData>
      <sheetData sheetId="7169">
        <row r="1">
          <cell r="J1">
            <v>1.7453292519943295E-2</v>
          </cell>
        </row>
      </sheetData>
      <sheetData sheetId="7170">
        <row r="1">
          <cell r="J1">
            <v>1.7453292519943295E-2</v>
          </cell>
        </row>
      </sheetData>
      <sheetData sheetId="7171">
        <row r="1">
          <cell r="J1">
            <v>1.7453292519943295E-2</v>
          </cell>
        </row>
      </sheetData>
      <sheetData sheetId="7172">
        <row r="1">
          <cell r="J1">
            <v>1.7453292519943295E-2</v>
          </cell>
        </row>
      </sheetData>
      <sheetData sheetId="7173">
        <row r="1">
          <cell r="J1">
            <v>1.7453292519943295E-2</v>
          </cell>
        </row>
      </sheetData>
      <sheetData sheetId="7174">
        <row r="1">
          <cell r="J1">
            <v>1.7453292519943295E-2</v>
          </cell>
        </row>
      </sheetData>
      <sheetData sheetId="7175">
        <row r="1">
          <cell r="J1">
            <v>1.7453292519943295E-2</v>
          </cell>
        </row>
      </sheetData>
      <sheetData sheetId="7176">
        <row r="1">
          <cell r="J1">
            <v>1.7453292519943295E-2</v>
          </cell>
        </row>
      </sheetData>
      <sheetData sheetId="7177">
        <row r="1">
          <cell r="J1">
            <v>1.7453292519943295E-2</v>
          </cell>
        </row>
      </sheetData>
      <sheetData sheetId="7178">
        <row r="1">
          <cell r="J1">
            <v>1.7453292519943295E-2</v>
          </cell>
        </row>
      </sheetData>
      <sheetData sheetId="7179">
        <row r="1">
          <cell r="J1">
            <v>1.7453292519943295E-2</v>
          </cell>
        </row>
      </sheetData>
      <sheetData sheetId="7180">
        <row r="1">
          <cell r="J1">
            <v>1.7453292519943295E-2</v>
          </cell>
        </row>
      </sheetData>
      <sheetData sheetId="7181">
        <row r="1">
          <cell r="J1">
            <v>1.7453292519943295E-2</v>
          </cell>
        </row>
      </sheetData>
      <sheetData sheetId="7182">
        <row r="1">
          <cell r="J1">
            <v>1.7453292519943295E-2</v>
          </cell>
        </row>
      </sheetData>
      <sheetData sheetId="7183">
        <row r="1">
          <cell r="J1">
            <v>1.7453292519943295E-2</v>
          </cell>
        </row>
      </sheetData>
      <sheetData sheetId="7184">
        <row r="1">
          <cell r="J1">
            <v>1.7453292519943295E-2</v>
          </cell>
        </row>
      </sheetData>
      <sheetData sheetId="7185">
        <row r="1">
          <cell r="J1">
            <v>1.7453292519943295E-2</v>
          </cell>
        </row>
      </sheetData>
      <sheetData sheetId="7186">
        <row r="1">
          <cell r="J1">
            <v>1.7453292519943295E-2</v>
          </cell>
        </row>
      </sheetData>
      <sheetData sheetId="7187">
        <row r="1">
          <cell r="J1">
            <v>1.7453292519943295E-2</v>
          </cell>
        </row>
      </sheetData>
      <sheetData sheetId="7188">
        <row r="1">
          <cell r="J1">
            <v>1.7453292519943295E-2</v>
          </cell>
        </row>
      </sheetData>
      <sheetData sheetId="7189">
        <row r="1">
          <cell r="J1">
            <v>1.7453292519943295E-2</v>
          </cell>
        </row>
      </sheetData>
      <sheetData sheetId="7190">
        <row r="1">
          <cell r="J1">
            <v>1.7453292519943295E-2</v>
          </cell>
        </row>
      </sheetData>
      <sheetData sheetId="7191">
        <row r="1">
          <cell r="J1">
            <v>1.7453292519943295E-2</v>
          </cell>
        </row>
      </sheetData>
      <sheetData sheetId="7192">
        <row r="1">
          <cell r="J1">
            <v>1.7453292519943295E-2</v>
          </cell>
        </row>
      </sheetData>
      <sheetData sheetId="7193">
        <row r="1">
          <cell r="J1">
            <v>1.7453292519943295E-2</v>
          </cell>
        </row>
      </sheetData>
      <sheetData sheetId="7194">
        <row r="1">
          <cell r="J1">
            <v>1.7453292519943295E-2</v>
          </cell>
        </row>
      </sheetData>
      <sheetData sheetId="7195">
        <row r="1">
          <cell r="J1">
            <v>1.7453292519943295E-2</v>
          </cell>
        </row>
      </sheetData>
      <sheetData sheetId="7196">
        <row r="1">
          <cell r="J1">
            <v>1.7453292519943295E-2</v>
          </cell>
        </row>
      </sheetData>
      <sheetData sheetId="7197">
        <row r="1">
          <cell r="J1">
            <v>1.7453292519943295E-2</v>
          </cell>
        </row>
      </sheetData>
      <sheetData sheetId="7198">
        <row r="1">
          <cell r="J1">
            <v>1.7453292519943295E-2</v>
          </cell>
        </row>
      </sheetData>
      <sheetData sheetId="7199">
        <row r="1">
          <cell r="J1">
            <v>1.7453292519943295E-2</v>
          </cell>
        </row>
      </sheetData>
      <sheetData sheetId="7200">
        <row r="1">
          <cell r="J1">
            <v>1.7453292519943295E-2</v>
          </cell>
        </row>
      </sheetData>
      <sheetData sheetId="7201">
        <row r="1">
          <cell r="J1">
            <v>1.7453292519943295E-2</v>
          </cell>
        </row>
      </sheetData>
      <sheetData sheetId="7202">
        <row r="1">
          <cell r="J1">
            <v>1.7453292519943295E-2</v>
          </cell>
        </row>
      </sheetData>
      <sheetData sheetId="7203">
        <row r="1">
          <cell r="J1">
            <v>1.7453292519943295E-2</v>
          </cell>
        </row>
      </sheetData>
      <sheetData sheetId="7204">
        <row r="1">
          <cell r="J1">
            <v>1.7453292519943295E-2</v>
          </cell>
        </row>
      </sheetData>
      <sheetData sheetId="7205">
        <row r="1">
          <cell r="J1">
            <v>1.7453292519943295E-2</v>
          </cell>
        </row>
      </sheetData>
      <sheetData sheetId="7206">
        <row r="1">
          <cell r="J1">
            <v>1.7453292519943295E-2</v>
          </cell>
        </row>
      </sheetData>
      <sheetData sheetId="7207">
        <row r="1">
          <cell r="J1">
            <v>1.7453292519943295E-2</v>
          </cell>
        </row>
      </sheetData>
      <sheetData sheetId="7208">
        <row r="1">
          <cell r="J1">
            <v>1.7453292519943295E-2</v>
          </cell>
        </row>
      </sheetData>
      <sheetData sheetId="7209">
        <row r="1">
          <cell r="J1">
            <v>1.7453292519943295E-2</v>
          </cell>
        </row>
      </sheetData>
      <sheetData sheetId="7210">
        <row r="1">
          <cell r="J1">
            <v>1.7453292519943295E-2</v>
          </cell>
        </row>
      </sheetData>
      <sheetData sheetId="7211">
        <row r="1">
          <cell r="J1">
            <v>1.7453292519943295E-2</v>
          </cell>
        </row>
      </sheetData>
      <sheetData sheetId="7212">
        <row r="1">
          <cell r="J1">
            <v>1.7453292519943295E-2</v>
          </cell>
        </row>
      </sheetData>
      <sheetData sheetId="7213">
        <row r="1">
          <cell r="J1">
            <v>1.7453292519943295E-2</v>
          </cell>
        </row>
      </sheetData>
      <sheetData sheetId="7214">
        <row r="1">
          <cell r="J1">
            <v>1.7453292519943295E-2</v>
          </cell>
        </row>
      </sheetData>
      <sheetData sheetId="7215">
        <row r="1">
          <cell r="J1">
            <v>1.7453292519943295E-2</v>
          </cell>
        </row>
      </sheetData>
      <sheetData sheetId="7216">
        <row r="1">
          <cell r="J1">
            <v>1.7453292519943295E-2</v>
          </cell>
        </row>
      </sheetData>
      <sheetData sheetId="7217">
        <row r="1">
          <cell r="J1">
            <v>1.7453292519943295E-2</v>
          </cell>
        </row>
      </sheetData>
      <sheetData sheetId="7218">
        <row r="1">
          <cell r="J1">
            <v>1.7453292519943295E-2</v>
          </cell>
        </row>
      </sheetData>
      <sheetData sheetId="7219">
        <row r="1">
          <cell r="J1">
            <v>1.7453292519943295E-2</v>
          </cell>
        </row>
      </sheetData>
      <sheetData sheetId="7220">
        <row r="1">
          <cell r="J1">
            <v>1.7453292519943295E-2</v>
          </cell>
        </row>
      </sheetData>
      <sheetData sheetId="7221">
        <row r="1">
          <cell r="J1">
            <v>1.7453292519943295E-2</v>
          </cell>
        </row>
      </sheetData>
      <sheetData sheetId="7222">
        <row r="1">
          <cell r="J1">
            <v>1.7453292519943295E-2</v>
          </cell>
        </row>
      </sheetData>
      <sheetData sheetId="7223">
        <row r="1">
          <cell r="J1">
            <v>1.7453292519943295E-2</v>
          </cell>
        </row>
      </sheetData>
      <sheetData sheetId="7224">
        <row r="1">
          <cell r="J1">
            <v>1.7453292519943295E-2</v>
          </cell>
        </row>
      </sheetData>
      <sheetData sheetId="7225">
        <row r="1">
          <cell r="J1">
            <v>1.7453292519943295E-2</v>
          </cell>
        </row>
      </sheetData>
      <sheetData sheetId="7226">
        <row r="1">
          <cell r="J1">
            <v>1.7453292519943295E-2</v>
          </cell>
        </row>
      </sheetData>
      <sheetData sheetId="7227">
        <row r="1">
          <cell r="J1">
            <v>1.7453292519943295E-2</v>
          </cell>
        </row>
      </sheetData>
      <sheetData sheetId="7228">
        <row r="1">
          <cell r="J1">
            <v>1.7453292519943295E-2</v>
          </cell>
        </row>
      </sheetData>
      <sheetData sheetId="7229">
        <row r="1">
          <cell r="J1">
            <v>1.7453292519943295E-2</v>
          </cell>
        </row>
      </sheetData>
      <sheetData sheetId="7230">
        <row r="1">
          <cell r="J1">
            <v>1.7453292519943295E-2</v>
          </cell>
        </row>
      </sheetData>
      <sheetData sheetId="7231">
        <row r="1">
          <cell r="J1">
            <v>1.7453292519943295E-2</v>
          </cell>
        </row>
      </sheetData>
      <sheetData sheetId="7232">
        <row r="1">
          <cell r="J1">
            <v>1.7453292519943295E-2</v>
          </cell>
        </row>
      </sheetData>
      <sheetData sheetId="7233">
        <row r="1">
          <cell r="J1">
            <v>1.7453292519943295E-2</v>
          </cell>
        </row>
      </sheetData>
      <sheetData sheetId="7234">
        <row r="1">
          <cell r="J1">
            <v>1.7453292519943295E-2</v>
          </cell>
        </row>
      </sheetData>
      <sheetData sheetId="7235">
        <row r="1">
          <cell r="J1">
            <v>1.7453292519943295E-2</v>
          </cell>
        </row>
      </sheetData>
      <sheetData sheetId="7236">
        <row r="1">
          <cell r="J1">
            <v>1.7453292519943295E-2</v>
          </cell>
        </row>
      </sheetData>
      <sheetData sheetId="7237">
        <row r="1">
          <cell r="J1">
            <v>1.7453292519943295E-2</v>
          </cell>
        </row>
      </sheetData>
      <sheetData sheetId="7238">
        <row r="1">
          <cell r="J1">
            <v>1.7453292519943295E-2</v>
          </cell>
        </row>
      </sheetData>
      <sheetData sheetId="7239">
        <row r="1">
          <cell r="J1">
            <v>1.7453292519943295E-2</v>
          </cell>
        </row>
      </sheetData>
      <sheetData sheetId="7240">
        <row r="1">
          <cell r="J1">
            <v>1.7453292519943295E-2</v>
          </cell>
        </row>
      </sheetData>
      <sheetData sheetId="7241">
        <row r="1">
          <cell r="J1">
            <v>1.7453292519943295E-2</v>
          </cell>
        </row>
      </sheetData>
      <sheetData sheetId="7242">
        <row r="1">
          <cell r="J1">
            <v>1.7453292519943295E-2</v>
          </cell>
        </row>
      </sheetData>
      <sheetData sheetId="7243">
        <row r="1">
          <cell r="J1">
            <v>1.7453292519943295E-2</v>
          </cell>
        </row>
      </sheetData>
      <sheetData sheetId="7244">
        <row r="1">
          <cell r="J1">
            <v>1.7453292519943295E-2</v>
          </cell>
        </row>
      </sheetData>
      <sheetData sheetId="7245">
        <row r="1">
          <cell r="J1">
            <v>1.7453292519943295E-2</v>
          </cell>
        </row>
      </sheetData>
      <sheetData sheetId="7246">
        <row r="1">
          <cell r="J1">
            <v>1.7453292519943295E-2</v>
          </cell>
        </row>
      </sheetData>
      <sheetData sheetId="7247">
        <row r="1">
          <cell r="J1">
            <v>1.7453292519943295E-2</v>
          </cell>
        </row>
      </sheetData>
      <sheetData sheetId="7248">
        <row r="1">
          <cell r="J1">
            <v>1.7453292519943295E-2</v>
          </cell>
        </row>
      </sheetData>
      <sheetData sheetId="7249">
        <row r="1">
          <cell r="J1">
            <v>1.7453292519943295E-2</v>
          </cell>
        </row>
      </sheetData>
      <sheetData sheetId="7250">
        <row r="1">
          <cell r="J1">
            <v>1.7453292519943295E-2</v>
          </cell>
        </row>
      </sheetData>
      <sheetData sheetId="7251">
        <row r="1">
          <cell r="J1">
            <v>1.7453292519943295E-2</v>
          </cell>
        </row>
      </sheetData>
      <sheetData sheetId="7252">
        <row r="1">
          <cell r="J1">
            <v>1.7453292519943295E-2</v>
          </cell>
        </row>
      </sheetData>
      <sheetData sheetId="7253">
        <row r="1">
          <cell r="J1">
            <v>1.7453292519943295E-2</v>
          </cell>
        </row>
      </sheetData>
      <sheetData sheetId="7254">
        <row r="1">
          <cell r="J1">
            <v>1.7453292519943295E-2</v>
          </cell>
        </row>
      </sheetData>
      <sheetData sheetId="7255">
        <row r="1">
          <cell r="J1">
            <v>1.7453292519943295E-2</v>
          </cell>
        </row>
      </sheetData>
      <sheetData sheetId="7256">
        <row r="1">
          <cell r="J1">
            <v>1.7453292519943295E-2</v>
          </cell>
        </row>
      </sheetData>
      <sheetData sheetId="7257">
        <row r="1">
          <cell r="J1">
            <v>1.7453292519943295E-2</v>
          </cell>
        </row>
      </sheetData>
      <sheetData sheetId="7258">
        <row r="1">
          <cell r="J1">
            <v>1.7453292519943295E-2</v>
          </cell>
        </row>
      </sheetData>
      <sheetData sheetId="7259">
        <row r="1">
          <cell r="J1">
            <v>1.7453292519943295E-2</v>
          </cell>
        </row>
      </sheetData>
      <sheetData sheetId="7260">
        <row r="1">
          <cell r="J1">
            <v>1.7453292519943295E-2</v>
          </cell>
        </row>
      </sheetData>
      <sheetData sheetId="7261">
        <row r="1">
          <cell r="J1">
            <v>1.7453292519943295E-2</v>
          </cell>
        </row>
      </sheetData>
      <sheetData sheetId="7262">
        <row r="1">
          <cell r="J1">
            <v>1.7453292519943295E-2</v>
          </cell>
        </row>
      </sheetData>
      <sheetData sheetId="7263">
        <row r="1">
          <cell r="J1">
            <v>1.7453292519943295E-2</v>
          </cell>
        </row>
      </sheetData>
      <sheetData sheetId="7264">
        <row r="1">
          <cell r="J1">
            <v>1.7453292519943295E-2</v>
          </cell>
        </row>
      </sheetData>
      <sheetData sheetId="7265">
        <row r="1">
          <cell r="J1">
            <v>1.7453292519943295E-2</v>
          </cell>
        </row>
      </sheetData>
      <sheetData sheetId="7266">
        <row r="1">
          <cell r="J1">
            <v>1.7453292519943295E-2</v>
          </cell>
        </row>
      </sheetData>
      <sheetData sheetId="7267">
        <row r="1">
          <cell r="J1">
            <v>1.7453292519943295E-2</v>
          </cell>
        </row>
      </sheetData>
      <sheetData sheetId="7268">
        <row r="1">
          <cell r="J1">
            <v>1.7453292519943295E-2</v>
          </cell>
        </row>
      </sheetData>
      <sheetData sheetId="7269">
        <row r="1">
          <cell r="J1">
            <v>1.7453292519943295E-2</v>
          </cell>
        </row>
      </sheetData>
      <sheetData sheetId="7270">
        <row r="1">
          <cell r="J1">
            <v>1.7453292519943295E-2</v>
          </cell>
        </row>
      </sheetData>
      <sheetData sheetId="7271">
        <row r="1">
          <cell r="J1">
            <v>1.7453292519943295E-2</v>
          </cell>
        </row>
      </sheetData>
      <sheetData sheetId="7272">
        <row r="1">
          <cell r="J1">
            <v>1.7453292519943295E-2</v>
          </cell>
        </row>
      </sheetData>
      <sheetData sheetId="7273">
        <row r="1">
          <cell r="J1">
            <v>1.7453292519943295E-2</v>
          </cell>
        </row>
      </sheetData>
      <sheetData sheetId="7274">
        <row r="1">
          <cell r="J1">
            <v>1.7453292519943295E-2</v>
          </cell>
        </row>
      </sheetData>
      <sheetData sheetId="7275">
        <row r="1">
          <cell r="J1">
            <v>1.7453292519943295E-2</v>
          </cell>
        </row>
      </sheetData>
      <sheetData sheetId="7276">
        <row r="1">
          <cell r="J1">
            <v>1.7453292519943295E-2</v>
          </cell>
        </row>
      </sheetData>
      <sheetData sheetId="7277">
        <row r="1">
          <cell r="J1">
            <v>1.7453292519943295E-2</v>
          </cell>
        </row>
      </sheetData>
      <sheetData sheetId="7278">
        <row r="1">
          <cell r="J1">
            <v>1.7453292519943295E-2</v>
          </cell>
        </row>
      </sheetData>
      <sheetData sheetId="7279">
        <row r="1">
          <cell r="J1">
            <v>1.7453292519943295E-2</v>
          </cell>
        </row>
      </sheetData>
      <sheetData sheetId="7280">
        <row r="1">
          <cell r="J1">
            <v>1.7453292519943295E-2</v>
          </cell>
        </row>
      </sheetData>
      <sheetData sheetId="7281">
        <row r="1">
          <cell r="J1">
            <v>1.7453292519943295E-2</v>
          </cell>
        </row>
      </sheetData>
      <sheetData sheetId="7282">
        <row r="1">
          <cell r="J1">
            <v>1.7453292519943295E-2</v>
          </cell>
        </row>
      </sheetData>
      <sheetData sheetId="7283">
        <row r="1">
          <cell r="J1">
            <v>1.7453292519943295E-2</v>
          </cell>
        </row>
      </sheetData>
      <sheetData sheetId="7284">
        <row r="1">
          <cell r="J1">
            <v>1.7453292519943295E-2</v>
          </cell>
        </row>
      </sheetData>
      <sheetData sheetId="7285">
        <row r="1">
          <cell r="J1">
            <v>1.7453292519943295E-2</v>
          </cell>
        </row>
      </sheetData>
      <sheetData sheetId="7286">
        <row r="1">
          <cell r="J1">
            <v>1.7453292519943295E-2</v>
          </cell>
        </row>
      </sheetData>
      <sheetData sheetId="7287">
        <row r="1">
          <cell r="J1">
            <v>1.7453292519943295E-2</v>
          </cell>
        </row>
      </sheetData>
      <sheetData sheetId="7288">
        <row r="1">
          <cell r="J1">
            <v>1.7453292519943295E-2</v>
          </cell>
        </row>
      </sheetData>
      <sheetData sheetId="7289">
        <row r="1">
          <cell r="J1">
            <v>1.7453292519943295E-2</v>
          </cell>
        </row>
      </sheetData>
      <sheetData sheetId="7290">
        <row r="1">
          <cell r="J1">
            <v>1.7453292519943295E-2</v>
          </cell>
        </row>
      </sheetData>
      <sheetData sheetId="7291">
        <row r="1">
          <cell r="J1">
            <v>1.7453292519943295E-2</v>
          </cell>
        </row>
      </sheetData>
      <sheetData sheetId="7292">
        <row r="1">
          <cell r="J1">
            <v>1.7453292519943295E-2</v>
          </cell>
        </row>
      </sheetData>
      <sheetData sheetId="7293">
        <row r="1">
          <cell r="J1">
            <v>1.7453292519943295E-2</v>
          </cell>
        </row>
      </sheetData>
      <sheetData sheetId="7294">
        <row r="1">
          <cell r="J1">
            <v>1.7453292519943295E-2</v>
          </cell>
        </row>
      </sheetData>
      <sheetData sheetId="7295">
        <row r="1">
          <cell r="J1">
            <v>1.7453292519943295E-2</v>
          </cell>
        </row>
      </sheetData>
      <sheetData sheetId="7296">
        <row r="1">
          <cell r="J1">
            <v>1.7453292519943295E-2</v>
          </cell>
        </row>
      </sheetData>
      <sheetData sheetId="7297">
        <row r="1">
          <cell r="J1">
            <v>1.7453292519943295E-2</v>
          </cell>
        </row>
      </sheetData>
      <sheetData sheetId="7298">
        <row r="1">
          <cell r="J1">
            <v>1.7453292519943295E-2</v>
          </cell>
        </row>
      </sheetData>
      <sheetData sheetId="7299">
        <row r="1">
          <cell r="J1">
            <v>1.7453292519943295E-2</v>
          </cell>
        </row>
      </sheetData>
      <sheetData sheetId="7300">
        <row r="1">
          <cell r="J1">
            <v>1.7453292519943295E-2</v>
          </cell>
        </row>
      </sheetData>
      <sheetData sheetId="7301">
        <row r="1">
          <cell r="J1">
            <v>1.7453292519943295E-2</v>
          </cell>
        </row>
      </sheetData>
      <sheetData sheetId="7302">
        <row r="1">
          <cell r="J1">
            <v>1.7453292519943295E-2</v>
          </cell>
        </row>
      </sheetData>
      <sheetData sheetId="7303">
        <row r="1">
          <cell r="J1">
            <v>1.7453292519943295E-2</v>
          </cell>
        </row>
      </sheetData>
      <sheetData sheetId="7304">
        <row r="1">
          <cell r="J1">
            <v>1.7453292519943295E-2</v>
          </cell>
        </row>
      </sheetData>
      <sheetData sheetId="7305">
        <row r="1">
          <cell r="J1">
            <v>1.7453292519943295E-2</v>
          </cell>
        </row>
      </sheetData>
      <sheetData sheetId="7306">
        <row r="1">
          <cell r="J1">
            <v>1.7453292519943295E-2</v>
          </cell>
        </row>
      </sheetData>
      <sheetData sheetId="7307">
        <row r="1">
          <cell r="J1">
            <v>1.7453292519943295E-2</v>
          </cell>
        </row>
      </sheetData>
      <sheetData sheetId="7308">
        <row r="1">
          <cell r="J1">
            <v>1.7453292519943295E-2</v>
          </cell>
        </row>
      </sheetData>
      <sheetData sheetId="7309">
        <row r="1">
          <cell r="J1">
            <v>1.7453292519943295E-2</v>
          </cell>
        </row>
      </sheetData>
      <sheetData sheetId="7310">
        <row r="1">
          <cell r="J1">
            <v>1.7453292519943295E-2</v>
          </cell>
        </row>
      </sheetData>
      <sheetData sheetId="7311">
        <row r="1">
          <cell r="J1">
            <v>1.7453292519943295E-2</v>
          </cell>
        </row>
      </sheetData>
      <sheetData sheetId="7312">
        <row r="1">
          <cell r="J1">
            <v>1.7453292519943295E-2</v>
          </cell>
        </row>
      </sheetData>
      <sheetData sheetId="7313">
        <row r="1">
          <cell r="J1">
            <v>1.7453292519943295E-2</v>
          </cell>
        </row>
      </sheetData>
      <sheetData sheetId="7314">
        <row r="1">
          <cell r="J1">
            <v>1.7453292519943295E-2</v>
          </cell>
        </row>
      </sheetData>
      <sheetData sheetId="7315">
        <row r="1">
          <cell r="J1">
            <v>1.7453292519943295E-2</v>
          </cell>
        </row>
      </sheetData>
      <sheetData sheetId="7316">
        <row r="1">
          <cell r="J1">
            <v>1.7453292519943295E-2</v>
          </cell>
        </row>
      </sheetData>
      <sheetData sheetId="7317">
        <row r="1">
          <cell r="J1">
            <v>1.7453292519943295E-2</v>
          </cell>
        </row>
      </sheetData>
      <sheetData sheetId="7318">
        <row r="1">
          <cell r="J1">
            <v>1.7453292519943295E-2</v>
          </cell>
        </row>
      </sheetData>
      <sheetData sheetId="7319">
        <row r="1">
          <cell r="J1">
            <v>1.7453292519943295E-2</v>
          </cell>
        </row>
      </sheetData>
      <sheetData sheetId="7320">
        <row r="1">
          <cell r="J1">
            <v>1.7453292519943295E-2</v>
          </cell>
        </row>
      </sheetData>
      <sheetData sheetId="7321">
        <row r="1">
          <cell r="J1">
            <v>1.7453292519943295E-2</v>
          </cell>
        </row>
      </sheetData>
      <sheetData sheetId="7322">
        <row r="1">
          <cell r="J1">
            <v>1.7453292519943295E-2</v>
          </cell>
        </row>
      </sheetData>
      <sheetData sheetId="7323">
        <row r="1">
          <cell r="J1">
            <v>1.7453292519943295E-2</v>
          </cell>
        </row>
      </sheetData>
      <sheetData sheetId="7324">
        <row r="1">
          <cell r="J1">
            <v>1.7453292519943295E-2</v>
          </cell>
        </row>
      </sheetData>
      <sheetData sheetId="7325">
        <row r="1">
          <cell r="J1">
            <v>1.7453292519943295E-2</v>
          </cell>
        </row>
      </sheetData>
      <sheetData sheetId="7326">
        <row r="1">
          <cell r="J1">
            <v>1.7453292519943295E-2</v>
          </cell>
        </row>
      </sheetData>
      <sheetData sheetId="7327">
        <row r="1">
          <cell r="J1">
            <v>1.7453292519943295E-2</v>
          </cell>
        </row>
      </sheetData>
      <sheetData sheetId="7328">
        <row r="1">
          <cell r="J1">
            <v>1.7453292519943295E-2</v>
          </cell>
        </row>
      </sheetData>
      <sheetData sheetId="7329">
        <row r="1">
          <cell r="J1">
            <v>1.7453292519943295E-2</v>
          </cell>
        </row>
      </sheetData>
      <sheetData sheetId="7330">
        <row r="1">
          <cell r="J1">
            <v>1.7453292519943295E-2</v>
          </cell>
        </row>
      </sheetData>
      <sheetData sheetId="7331">
        <row r="1">
          <cell r="J1">
            <v>1.7453292519943295E-2</v>
          </cell>
        </row>
      </sheetData>
      <sheetData sheetId="7332">
        <row r="1">
          <cell r="J1">
            <v>1.7453292519943295E-2</v>
          </cell>
        </row>
      </sheetData>
      <sheetData sheetId="7333">
        <row r="1">
          <cell r="J1">
            <v>1.7453292519943295E-2</v>
          </cell>
        </row>
      </sheetData>
      <sheetData sheetId="7334">
        <row r="1">
          <cell r="J1">
            <v>1.7453292519943295E-2</v>
          </cell>
        </row>
      </sheetData>
      <sheetData sheetId="7335">
        <row r="1">
          <cell r="J1">
            <v>1.7453292519943295E-2</v>
          </cell>
        </row>
      </sheetData>
      <sheetData sheetId="7336">
        <row r="1">
          <cell r="J1">
            <v>1.7453292519943295E-2</v>
          </cell>
        </row>
      </sheetData>
      <sheetData sheetId="7337">
        <row r="1">
          <cell r="J1">
            <v>1.7453292519943295E-2</v>
          </cell>
        </row>
      </sheetData>
      <sheetData sheetId="7338">
        <row r="1">
          <cell r="J1">
            <v>1.7453292519943295E-2</v>
          </cell>
        </row>
      </sheetData>
      <sheetData sheetId="7339">
        <row r="1">
          <cell r="J1">
            <v>1.7453292519943295E-2</v>
          </cell>
        </row>
      </sheetData>
      <sheetData sheetId="7340">
        <row r="1">
          <cell r="J1">
            <v>1.7453292519943295E-2</v>
          </cell>
        </row>
      </sheetData>
      <sheetData sheetId="7341">
        <row r="1">
          <cell r="J1">
            <v>1.7453292519943295E-2</v>
          </cell>
        </row>
      </sheetData>
      <sheetData sheetId="7342">
        <row r="1">
          <cell r="J1">
            <v>1.7453292519943295E-2</v>
          </cell>
        </row>
      </sheetData>
      <sheetData sheetId="7343">
        <row r="1">
          <cell r="J1">
            <v>1.7453292519943295E-2</v>
          </cell>
        </row>
      </sheetData>
      <sheetData sheetId="7344">
        <row r="1">
          <cell r="J1">
            <v>1.7453292519943295E-2</v>
          </cell>
        </row>
      </sheetData>
      <sheetData sheetId="7345">
        <row r="1">
          <cell r="J1">
            <v>1.7453292519943295E-2</v>
          </cell>
        </row>
      </sheetData>
      <sheetData sheetId="7346">
        <row r="1">
          <cell r="J1">
            <v>1.7453292519943295E-2</v>
          </cell>
        </row>
      </sheetData>
      <sheetData sheetId="7347">
        <row r="1">
          <cell r="J1">
            <v>1.7453292519943295E-2</v>
          </cell>
        </row>
      </sheetData>
      <sheetData sheetId="7348">
        <row r="1">
          <cell r="J1">
            <v>1.7453292519943295E-2</v>
          </cell>
        </row>
      </sheetData>
      <sheetData sheetId="7349">
        <row r="1">
          <cell r="J1">
            <v>1.7453292519943295E-2</v>
          </cell>
        </row>
      </sheetData>
      <sheetData sheetId="7350">
        <row r="1">
          <cell r="J1">
            <v>1.7453292519943295E-2</v>
          </cell>
        </row>
      </sheetData>
      <sheetData sheetId="7351">
        <row r="1">
          <cell r="J1">
            <v>1.7453292519943295E-2</v>
          </cell>
        </row>
      </sheetData>
      <sheetData sheetId="7352">
        <row r="1">
          <cell r="J1">
            <v>1.7453292519943295E-2</v>
          </cell>
        </row>
      </sheetData>
      <sheetData sheetId="7353">
        <row r="1">
          <cell r="J1">
            <v>1.7453292519943295E-2</v>
          </cell>
        </row>
      </sheetData>
      <sheetData sheetId="7354">
        <row r="1">
          <cell r="J1">
            <v>1.7453292519943295E-2</v>
          </cell>
        </row>
      </sheetData>
      <sheetData sheetId="7355">
        <row r="1">
          <cell r="J1">
            <v>1.7453292519943295E-2</v>
          </cell>
        </row>
      </sheetData>
      <sheetData sheetId="7356">
        <row r="1">
          <cell r="J1">
            <v>1.7453292519943295E-2</v>
          </cell>
        </row>
      </sheetData>
      <sheetData sheetId="7357">
        <row r="1">
          <cell r="J1">
            <v>1.7453292519943295E-2</v>
          </cell>
        </row>
      </sheetData>
      <sheetData sheetId="7358">
        <row r="1">
          <cell r="J1">
            <v>1.7453292519943295E-2</v>
          </cell>
        </row>
      </sheetData>
      <sheetData sheetId="7359">
        <row r="1">
          <cell r="J1">
            <v>1.7453292519943295E-2</v>
          </cell>
        </row>
      </sheetData>
      <sheetData sheetId="7360">
        <row r="1">
          <cell r="J1">
            <v>1.7453292519943295E-2</v>
          </cell>
        </row>
      </sheetData>
      <sheetData sheetId="7361">
        <row r="1">
          <cell r="J1">
            <v>1.7453292519943295E-2</v>
          </cell>
        </row>
      </sheetData>
      <sheetData sheetId="7362">
        <row r="1">
          <cell r="J1">
            <v>1.7453292519943295E-2</v>
          </cell>
        </row>
      </sheetData>
      <sheetData sheetId="7363">
        <row r="1">
          <cell r="J1">
            <v>1.7453292519943295E-2</v>
          </cell>
        </row>
      </sheetData>
      <sheetData sheetId="7364">
        <row r="1">
          <cell r="J1">
            <v>1.7453292519943295E-2</v>
          </cell>
        </row>
      </sheetData>
      <sheetData sheetId="7365">
        <row r="1">
          <cell r="J1">
            <v>1.7453292519943295E-2</v>
          </cell>
        </row>
      </sheetData>
      <sheetData sheetId="7366">
        <row r="1">
          <cell r="J1">
            <v>1.7453292519943295E-2</v>
          </cell>
        </row>
      </sheetData>
      <sheetData sheetId="7367">
        <row r="1">
          <cell r="J1">
            <v>1.7453292519943295E-2</v>
          </cell>
        </row>
      </sheetData>
      <sheetData sheetId="7368">
        <row r="1">
          <cell r="J1">
            <v>1.7453292519943295E-2</v>
          </cell>
        </row>
      </sheetData>
      <sheetData sheetId="7369">
        <row r="1">
          <cell r="J1">
            <v>1.7453292519943295E-2</v>
          </cell>
        </row>
      </sheetData>
      <sheetData sheetId="7370">
        <row r="1">
          <cell r="J1">
            <v>1.7453292519943295E-2</v>
          </cell>
        </row>
      </sheetData>
      <sheetData sheetId="7371">
        <row r="1">
          <cell r="J1">
            <v>1.7453292519943295E-2</v>
          </cell>
        </row>
      </sheetData>
      <sheetData sheetId="7372">
        <row r="1">
          <cell r="J1">
            <v>1.7453292519943295E-2</v>
          </cell>
        </row>
      </sheetData>
      <sheetData sheetId="7373">
        <row r="1">
          <cell r="J1">
            <v>1.7453292519943295E-2</v>
          </cell>
        </row>
      </sheetData>
      <sheetData sheetId="7374">
        <row r="1">
          <cell r="J1">
            <v>1.7453292519943295E-2</v>
          </cell>
        </row>
      </sheetData>
      <sheetData sheetId="7375">
        <row r="1">
          <cell r="J1">
            <v>1.7453292519943295E-2</v>
          </cell>
        </row>
      </sheetData>
      <sheetData sheetId="7376">
        <row r="1">
          <cell r="J1">
            <v>1.7453292519943295E-2</v>
          </cell>
        </row>
      </sheetData>
      <sheetData sheetId="7377">
        <row r="1">
          <cell r="J1">
            <v>1.7453292519943295E-2</v>
          </cell>
        </row>
      </sheetData>
      <sheetData sheetId="7378">
        <row r="1">
          <cell r="J1">
            <v>1.7453292519943295E-2</v>
          </cell>
        </row>
      </sheetData>
      <sheetData sheetId="7379">
        <row r="1">
          <cell r="J1">
            <v>1.7453292519943295E-2</v>
          </cell>
        </row>
      </sheetData>
      <sheetData sheetId="7380">
        <row r="1">
          <cell r="J1">
            <v>1.7453292519943295E-2</v>
          </cell>
        </row>
      </sheetData>
      <sheetData sheetId="7381">
        <row r="1">
          <cell r="J1">
            <v>1.7453292519943295E-2</v>
          </cell>
        </row>
      </sheetData>
      <sheetData sheetId="7382">
        <row r="1">
          <cell r="J1">
            <v>1.7453292519943295E-2</v>
          </cell>
        </row>
      </sheetData>
      <sheetData sheetId="7383">
        <row r="1">
          <cell r="J1">
            <v>1.7453292519943295E-2</v>
          </cell>
        </row>
      </sheetData>
      <sheetData sheetId="7384">
        <row r="1">
          <cell r="J1">
            <v>1.7453292519943295E-2</v>
          </cell>
        </row>
      </sheetData>
      <sheetData sheetId="7385">
        <row r="1">
          <cell r="J1">
            <v>1.7453292519943295E-2</v>
          </cell>
        </row>
      </sheetData>
      <sheetData sheetId="7386">
        <row r="1">
          <cell r="J1">
            <v>1.7453292519943295E-2</v>
          </cell>
        </row>
      </sheetData>
      <sheetData sheetId="7387">
        <row r="1">
          <cell r="J1">
            <v>1.7453292519943295E-2</v>
          </cell>
        </row>
      </sheetData>
      <sheetData sheetId="7388">
        <row r="1">
          <cell r="J1">
            <v>1.7453292519943295E-2</v>
          </cell>
        </row>
      </sheetData>
      <sheetData sheetId="7389">
        <row r="1">
          <cell r="J1">
            <v>1.7453292519943295E-2</v>
          </cell>
        </row>
      </sheetData>
      <sheetData sheetId="7390">
        <row r="1">
          <cell r="J1">
            <v>1.7453292519943295E-2</v>
          </cell>
        </row>
      </sheetData>
      <sheetData sheetId="7391">
        <row r="1">
          <cell r="J1">
            <v>1.7453292519943295E-2</v>
          </cell>
        </row>
      </sheetData>
      <sheetData sheetId="7392">
        <row r="1">
          <cell r="J1">
            <v>1.7453292519943295E-2</v>
          </cell>
        </row>
      </sheetData>
      <sheetData sheetId="7393">
        <row r="1">
          <cell r="J1">
            <v>1.7453292519943295E-2</v>
          </cell>
        </row>
      </sheetData>
      <sheetData sheetId="7394">
        <row r="1">
          <cell r="J1">
            <v>1.7453292519943295E-2</v>
          </cell>
        </row>
      </sheetData>
      <sheetData sheetId="7395">
        <row r="1">
          <cell r="J1">
            <v>1.7453292519943295E-2</v>
          </cell>
        </row>
      </sheetData>
      <sheetData sheetId="7396">
        <row r="1">
          <cell r="J1">
            <v>1.7453292519943295E-2</v>
          </cell>
        </row>
      </sheetData>
      <sheetData sheetId="7397">
        <row r="1">
          <cell r="J1">
            <v>1.7453292519943295E-2</v>
          </cell>
        </row>
      </sheetData>
      <sheetData sheetId="7398">
        <row r="1">
          <cell r="J1">
            <v>1.7453292519943295E-2</v>
          </cell>
        </row>
      </sheetData>
      <sheetData sheetId="7399">
        <row r="1">
          <cell r="J1">
            <v>1.7453292519943295E-2</v>
          </cell>
        </row>
      </sheetData>
      <sheetData sheetId="7400">
        <row r="1">
          <cell r="J1">
            <v>1.7453292519943295E-2</v>
          </cell>
        </row>
      </sheetData>
      <sheetData sheetId="7401">
        <row r="1">
          <cell r="J1">
            <v>1.7453292519943295E-2</v>
          </cell>
        </row>
      </sheetData>
      <sheetData sheetId="7402">
        <row r="1">
          <cell r="J1">
            <v>1.7453292519943295E-2</v>
          </cell>
        </row>
      </sheetData>
      <sheetData sheetId="7403">
        <row r="1">
          <cell r="J1">
            <v>1.7453292519943295E-2</v>
          </cell>
        </row>
      </sheetData>
      <sheetData sheetId="7404">
        <row r="1">
          <cell r="J1">
            <v>1.7453292519943295E-2</v>
          </cell>
        </row>
      </sheetData>
      <sheetData sheetId="7405">
        <row r="1">
          <cell r="J1">
            <v>1.7453292519943295E-2</v>
          </cell>
        </row>
      </sheetData>
      <sheetData sheetId="7406">
        <row r="1">
          <cell r="J1">
            <v>1.7453292519943295E-2</v>
          </cell>
        </row>
      </sheetData>
      <sheetData sheetId="7407">
        <row r="1">
          <cell r="J1">
            <v>1.7453292519943295E-2</v>
          </cell>
        </row>
      </sheetData>
      <sheetData sheetId="7408">
        <row r="1">
          <cell r="J1">
            <v>1.7453292519943295E-2</v>
          </cell>
        </row>
      </sheetData>
      <sheetData sheetId="7409">
        <row r="1">
          <cell r="J1">
            <v>1.7453292519943295E-2</v>
          </cell>
        </row>
      </sheetData>
      <sheetData sheetId="7410">
        <row r="1">
          <cell r="J1">
            <v>1.7453292519943295E-2</v>
          </cell>
        </row>
      </sheetData>
      <sheetData sheetId="7411">
        <row r="1">
          <cell r="J1">
            <v>1.7453292519943295E-2</v>
          </cell>
        </row>
      </sheetData>
      <sheetData sheetId="7412">
        <row r="1">
          <cell r="J1">
            <v>1.7453292519943295E-2</v>
          </cell>
        </row>
      </sheetData>
      <sheetData sheetId="7413">
        <row r="1">
          <cell r="J1">
            <v>1.7453292519943295E-2</v>
          </cell>
        </row>
      </sheetData>
      <sheetData sheetId="7414">
        <row r="1">
          <cell r="J1">
            <v>1.7453292519943295E-2</v>
          </cell>
        </row>
      </sheetData>
      <sheetData sheetId="7415">
        <row r="1">
          <cell r="J1">
            <v>1.7453292519943295E-2</v>
          </cell>
        </row>
      </sheetData>
      <sheetData sheetId="7416">
        <row r="1">
          <cell r="J1">
            <v>1.7453292519943295E-2</v>
          </cell>
        </row>
      </sheetData>
      <sheetData sheetId="7417">
        <row r="1">
          <cell r="J1">
            <v>1.7453292519943295E-2</v>
          </cell>
        </row>
      </sheetData>
      <sheetData sheetId="7418">
        <row r="1">
          <cell r="J1">
            <v>1.7453292519943295E-2</v>
          </cell>
        </row>
      </sheetData>
      <sheetData sheetId="7419">
        <row r="1">
          <cell r="J1">
            <v>1.7453292519943295E-2</v>
          </cell>
        </row>
      </sheetData>
      <sheetData sheetId="7420">
        <row r="1">
          <cell r="J1">
            <v>1.7453292519943295E-2</v>
          </cell>
        </row>
      </sheetData>
      <sheetData sheetId="7421">
        <row r="1">
          <cell r="J1">
            <v>1.7453292519943295E-2</v>
          </cell>
        </row>
      </sheetData>
      <sheetData sheetId="7422">
        <row r="1">
          <cell r="J1">
            <v>1.7453292519943295E-2</v>
          </cell>
        </row>
      </sheetData>
      <sheetData sheetId="7423">
        <row r="1">
          <cell r="J1">
            <v>1.7453292519943295E-2</v>
          </cell>
        </row>
      </sheetData>
      <sheetData sheetId="7424">
        <row r="1">
          <cell r="J1">
            <v>1.7453292519943295E-2</v>
          </cell>
        </row>
      </sheetData>
      <sheetData sheetId="7425">
        <row r="1">
          <cell r="J1">
            <v>1.7453292519943295E-2</v>
          </cell>
        </row>
      </sheetData>
      <sheetData sheetId="7426">
        <row r="1">
          <cell r="J1">
            <v>1.7453292519943295E-2</v>
          </cell>
        </row>
      </sheetData>
      <sheetData sheetId="7427">
        <row r="1">
          <cell r="J1">
            <v>1.7453292519943295E-2</v>
          </cell>
        </row>
      </sheetData>
      <sheetData sheetId="7428">
        <row r="1">
          <cell r="J1">
            <v>1.7453292519943295E-2</v>
          </cell>
        </row>
      </sheetData>
      <sheetData sheetId="7429">
        <row r="1">
          <cell r="J1">
            <v>1.7453292519943295E-2</v>
          </cell>
        </row>
      </sheetData>
      <sheetData sheetId="7430">
        <row r="1">
          <cell r="J1">
            <v>1.7453292519943295E-2</v>
          </cell>
        </row>
      </sheetData>
      <sheetData sheetId="7431">
        <row r="1">
          <cell r="J1">
            <v>1.7453292519943295E-2</v>
          </cell>
        </row>
      </sheetData>
      <sheetData sheetId="7432">
        <row r="1">
          <cell r="J1">
            <v>1.7453292519943295E-2</v>
          </cell>
        </row>
      </sheetData>
      <sheetData sheetId="7433">
        <row r="1">
          <cell r="J1">
            <v>1.7453292519943295E-2</v>
          </cell>
        </row>
      </sheetData>
      <sheetData sheetId="7434">
        <row r="1">
          <cell r="J1">
            <v>1.7453292519943295E-2</v>
          </cell>
        </row>
      </sheetData>
      <sheetData sheetId="7435">
        <row r="1">
          <cell r="J1">
            <v>1.7453292519943295E-2</v>
          </cell>
        </row>
      </sheetData>
      <sheetData sheetId="7436">
        <row r="1">
          <cell r="J1">
            <v>1.7453292519943295E-2</v>
          </cell>
        </row>
      </sheetData>
      <sheetData sheetId="7437">
        <row r="1">
          <cell r="J1">
            <v>1.7453292519943295E-2</v>
          </cell>
        </row>
      </sheetData>
      <sheetData sheetId="7438">
        <row r="1">
          <cell r="J1">
            <v>1.7453292519943295E-2</v>
          </cell>
        </row>
      </sheetData>
      <sheetData sheetId="7439">
        <row r="1">
          <cell r="J1">
            <v>1.7453292519943295E-2</v>
          </cell>
        </row>
      </sheetData>
      <sheetData sheetId="7440">
        <row r="1">
          <cell r="J1">
            <v>1.7453292519943295E-2</v>
          </cell>
        </row>
      </sheetData>
      <sheetData sheetId="7441">
        <row r="1">
          <cell r="J1">
            <v>1.7453292519943295E-2</v>
          </cell>
        </row>
      </sheetData>
      <sheetData sheetId="7442">
        <row r="1">
          <cell r="J1">
            <v>1.7453292519943295E-2</v>
          </cell>
        </row>
      </sheetData>
      <sheetData sheetId="7443">
        <row r="1">
          <cell r="J1">
            <v>1.7453292519943295E-2</v>
          </cell>
        </row>
      </sheetData>
      <sheetData sheetId="7444">
        <row r="1">
          <cell r="J1">
            <v>1.7453292519943295E-2</v>
          </cell>
        </row>
      </sheetData>
      <sheetData sheetId="7445">
        <row r="1">
          <cell r="J1">
            <v>1.7453292519943295E-2</v>
          </cell>
        </row>
      </sheetData>
      <sheetData sheetId="7446">
        <row r="1">
          <cell r="J1">
            <v>1.7453292519943295E-2</v>
          </cell>
        </row>
      </sheetData>
      <sheetData sheetId="7447">
        <row r="1">
          <cell r="J1">
            <v>1.7453292519943295E-2</v>
          </cell>
        </row>
      </sheetData>
      <sheetData sheetId="7448">
        <row r="1">
          <cell r="J1">
            <v>1.7453292519943295E-2</v>
          </cell>
        </row>
      </sheetData>
      <sheetData sheetId="7449">
        <row r="1">
          <cell r="J1">
            <v>1.7453292519943295E-2</v>
          </cell>
        </row>
      </sheetData>
      <sheetData sheetId="7450">
        <row r="1">
          <cell r="J1">
            <v>1.7453292519943295E-2</v>
          </cell>
        </row>
      </sheetData>
      <sheetData sheetId="7451">
        <row r="1">
          <cell r="J1">
            <v>1.7453292519943295E-2</v>
          </cell>
        </row>
      </sheetData>
      <sheetData sheetId="7452">
        <row r="1">
          <cell r="J1">
            <v>1.7453292519943295E-2</v>
          </cell>
        </row>
      </sheetData>
      <sheetData sheetId="7453">
        <row r="1">
          <cell r="J1">
            <v>1.7453292519943295E-2</v>
          </cell>
        </row>
      </sheetData>
      <sheetData sheetId="7454">
        <row r="1">
          <cell r="J1">
            <v>1.7453292519943295E-2</v>
          </cell>
        </row>
      </sheetData>
      <sheetData sheetId="7455">
        <row r="1">
          <cell r="J1">
            <v>1.7453292519943295E-2</v>
          </cell>
        </row>
      </sheetData>
      <sheetData sheetId="7456">
        <row r="1">
          <cell r="J1">
            <v>1.7453292519943295E-2</v>
          </cell>
        </row>
      </sheetData>
      <sheetData sheetId="7457">
        <row r="1">
          <cell r="J1">
            <v>1.7453292519943295E-2</v>
          </cell>
        </row>
      </sheetData>
      <sheetData sheetId="7458">
        <row r="1">
          <cell r="J1">
            <v>1.7453292519943295E-2</v>
          </cell>
        </row>
      </sheetData>
      <sheetData sheetId="7459">
        <row r="1">
          <cell r="J1">
            <v>1.7453292519943295E-2</v>
          </cell>
        </row>
      </sheetData>
      <sheetData sheetId="7460">
        <row r="1">
          <cell r="J1">
            <v>1.7453292519943295E-2</v>
          </cell>
        </row>
      </sheetData>
      <sheetData sheetId="7461">
        <row r="1">
          <cell r="J1">
            <v>1.7453292519943295E-2</v>
          </cell>
        </row>
      </sheetData>
      <sheetData sheetId="7462">
        <row r="1">
          <cell r="J1">
            <v>1.7453292519943295E-2</v>
          </cell>
        </row>
      </sheetData>
      <sheetData sheetId="7463">
        <row r="1">
          <cell r="J1">
            <v>1.7453292519943295E-2</v>
          </cell>
        </row>
      </sheetData>
      <sheetData sheetId="7464">
        <row r="1">
          <cell r="J1">
            <v>1.7453292519943295E-2</v>
          </cell>
        </row>
      </sheetData>
      <sheetData sheetId="7465">
        <row r="1">
          <cell r="J1">
            <v>1.7453292519943295E-2</v>
          </cell>
        </row>
      </sheetData>
      <sheetData sheetId="7466">
        <row r="1">
          <cell r="J1">
            <v>1.7453292519943295E-2</v>
          </cell>
        </row>
      </sheetData>
      <sheetData sheetId="7467">
        <row r="1">
          <cell r="J1">
            <v>1.7453292519943295E-2</v>
          </cell>
        </row>
      </sheetData>
      <sheetData sheetId="7468">
        <row r="1">
          <cell r="J1">
            <v>1.7453292519943295E-2</v>
          </cell>
        </row>
      </sheetData>
      <sheetData sheetId="7469">
        <row r="1">
          <cell r="J1">
            <v>1.7453292519943295E-2</v>
          </cell>
        </row>
      </sheetData>
      <sheetData sheetId="7470">
        <row r="1">
          <cell r="J1">
            <v>1.7453292519943295E-2</v>
          </cell>
        </row>
      </sheetData>
      <sheetData sheetId="7471">
        <row r="1">
          <cell r="J1">
            <v>1.7453292519943295E-2</v>
          </cell>
        </row>
      </sheetData>
      <sheetData sheetId="7472">
        <row r="1">
          <cell r="J1">
            <v>1.7453292519943295E-2</v>
          </cell>
        </row>
      </sheetData>
      <sheetData sheetId="7473">
        <row r="1">
          <cell r="J1">
            <v>1.7453292519943295E-2</v>
          </cell>
        </row>
      </sheetData>
      <sheetData sheetId="7474">
        <row r="1">
          <cell r="J1">
            <v>1.7453292519943295E-2</v>
          </cell>
        </row>
      </sheetData>
      <sheetData sheetId="7475">
        <row r="1">
          <cell r="J1">
            <v>1.7453292519943295E-2</v>
          </cell>
        </row>
      </sheetData>
      <sheetData sheetId="7476">
        <row r="1">
          <cell r="J1">
            <v>1.7453292519943295E-2</v>
          </cell>
        </row>
      </sheetData>
      <sheetData sheetId="7477">
        <row r="1">
          <cell r="J1">
            <v>1.7453292519943295E-2</v>
          </cell>
        </row>
      </sheetData>
      <sheetData sheetId="7478">
        <row r="1">
          <cell r="J1">
            <v>1.7453292519943295E-2</v>
          </cell>
        </row>
      </sheetData>
      <sheetData sheetId="7479">
        <row r="1">
          <cell r="J1">
            <v>1.7453292519943295E-2</v>
          </cell>
        </row>
      </sheetData>
      <sheetData sheetId="7480">
        <row r="1">
          <cell r="J1">
            <v>1.7453292519943295E-2</v>
          </cell>
        </row>
      </sheetData>
      <sheetData sheetId="7481">
        <row r="1">
          <cell r="J1">
            <v>1.7453292519943295E-2</v>
          </cell>
        </row>
      </sheetData>
      <sheetData sheetId="7482">
        <row r="1">
          <cell r="J1">
            <v>1.7453292519943295E-2</v>
          </cell>
        </row>
      </sheetData>
      <sheetData sheetId="7483">
        <row r="1">
          <cell r="J1">
            <v>1.7453292519943295E-2</v>
          </cell>
        </row>
      </sheetData>
      <sheetData sheetId="7484">
        <row r="1">
          <cell r="J1">
            <v>1.7453292519943295E-2</v>
          </cell>
        </row>
      </sheetData>
      <sheetData sheetId="7485">
        <row r="1">
          <cell r="J1">
            <v>1.7453292519943295E-2</v>
          </cell>
        </row>
      </sheetData>
      <sheetData sheetId="7486">
        <row r="1">
          <cell r="J1">
            <v>1.7453292519943295E-2</v>
          </cell>
        </row>
      </sheetData>
      <sheetData sheetId="7487">
        <row r="1">
          <cell r="J1">
            <v>1.7453292519943295E-2</v>
          </cell>
        </row>
      </sheetData>
      <sheetData sheetId="7488">
        <row r="1">
          <cell r="J1">
            <v>1.7453292519943295E-2</v>
          </cell>
        </row>
      </sheetData>
      <sheetData sheetId="7489">
        <row r="1">
          <cell r="J1">
            <v>1.7453292519943295E-2</v>
          </cell>
        </row>
      </sheetData>
      <sheetData sheetId="7490">
        <row r="1">
          <cell r="J1">
            <v>1.7453292519943295E-2</v>
          </cell>
        </row>
      </sheetData>
      <sheetData sheetId="7491">
        <row r="1">
          <cell r="J1">
            <v>1.7453292519943295E-2</v>
          </cell>
        </row>
      </sheetData>
      <sheetData sheetId="7492">
        <row r="1">
          <cell r="J1">
            <v>1.7453292519943295E-2</v>
          </cell>
        </row>
      </sheetData>
      <sheetData sheetId="7493">
        <row r="1">
          <cell r="J1">
            <v>1.7453292519943295E-2</v>
          </cell>
        </row>
      </sheetData>
      <sheetData sheetId="7494">
        <row r="1">
          <cell r="J1">
            <v>1.7453292519943295E-2</v>
          </cell>
        </row>
      </sheetData>
      <sheetData sheetId="7495">
        <row r="1">
          <cell r="J1">
            <v>1.7453292519943295E-2</v>
          </cell>
        </row>
      </sheetData>
      <sheetData sheetId="7496">
        <row r="1">
          <cell r="J1">
            <v>1.7453292519943295E-2</v>
          </cell>
        </row>
      </sheetData>
      <sheetData sheetId="7497">
        <row r="1">
          <cell r="J1">
            <v>1.7453292519943295E-2</v>
          </cell>
        </row>
      </sheetData>
      <sheetData sheetId="7498">
        <row r="1">
          <cell r="J1">
            <v>1.7453292519943295E-2</v>
          </cell>
        </row>
      </sheetData>
      <sheetData sheetId="7499">
        <row r="1">
          <cell r="J1">
            <v>1.7453292519943295E-2</v>
          </cell>
        </row>
      </sheetData>
      <sheetData sheetId="7500">
        <row r="1">
          <cell r="J1">
            <v>1.7453292519943295E-2</v>
          </cell>
        </row>
      </sheetData>
      <sheetData sheetId="7501">
        <row r="1">
          <cell r="J1">
            <v>1.7453292519943295E-2</v>
          </cell>
        </row>
      </sheetData>
      <sheetData sheetId="7502">
        <row r="1">
          <cell r="J1">
            <v>1.7453292519943295E-2</v>
          </cell>
        </row>
      </sheetData>
      <sheetData sheetId="7503">
        <row r="1">
          <cell r="J1">
            <v>1.7453292519943295E-2</v>
          </cell>
        </row>
      </sheetData>
      <sheetData sheetId="7504">
        <row r="1">
          <cell r="J1">
            <v>1.7453292519943295E-2</v>
          </cell>
        </row>
      </sheetData>
      <sheetData sheetId="7505">
        <row r="1">
          <cell r="J1">
            <v>1.7453292519943295E-2</v>
          </cell>
        </row>
      </sheetData>
      <sheetData sheetId="7506">
        <row r="1">
          <cell r="J1">
            <v>1.7453292519943295E-2</v>
          </cell>
        </row>
      </sheetData>
      <sheetData sheetId="7507">
        <row r="1">
          <cell r="J1">
            <v>1.7453292519943295E-2</v>
          </cell>
        </row>
      </sheetData>
      <sheetData sheetId="7508">
        <row r="1">
          <cell r="J1">
            <v>1.7453292519943295E-2</v>
          </cell>
        </row>
      </sheetData>
      <sheetData sheetId="7509">
        <row r="1">
          <cell r="J1">
            <v>1.7453292519943295E-2</v>
          </cell>
        </row>
      </sheetData>
      <sheetData sheetId="7510">
        <row r="1">
          <cell r="J1">
            <v>1.7453292519943295E-2</v>
          </cell>
        </row>
      </sheetData>
      <sheetData sheetId="7511">
        <row r="1">
          <cell r="J1">
            <v>1.7453292519943295E-2</v>
          </cell>
        </row>
      </sheetData>
      <sheetData sheetId="7512">
        <row r="1">
          <cell r="J1">
            <v>1.7453292519943295E-2</v>
          </cell>
        </row>
      </sheetData>
      <sheetData sheetId="7513">
        <row r="1">
          <cell r="J1">
            <v>1.7453292519943295E-2</v>
          </cell>
        </row>
      </sheetData>
      <sheetData sheetId="7514">
        <row r="1">
          <cell r="J1">
            <v>1.7453292519943295E-2</v>
          </cell>
        </row>
      </sheetData>
      <sheetData sheetId="7515">
        <row r="1">
          <cell r="J1">
            <v>1.7453292519943295E-2</v>
          </cell>
        </row>
      </sheetData>
      <sheetData sheetId="7516">
        <row r="1">
          <cell r="J1">
            <v>1.7453292519943295E-2</v>
          </cell>
        </row>
      </sheetData>
      <sheetData sheetId="7517">
        <row r="1">
          <cell r="J1">
            <v>1.7453292519943295E-2</v>
          </cell>
        </row>
      </sheetData>
      <sheetData sheetId="7518">
        <row r="1">
          <cell r="J1">
            <v>1.7453292519943295E-2</v>
          </cell>
        </row>
      </sheetData>
      <sheetData sheetId="7519">
        <row r="1">
          <cell r="J1">
            <v>1.7453292519943295E-2</v>
          </cell>
        </row>
      </sheetData>
      <sheetData sheetId="7520">
        <row r="1">
          <cell r="J1">
            <v>1.7453292519943295E-2</v>
          </cell>
        </row>
      </sheetData>
      <sheetData sheetId="7521">
        <row r="1">
          <cell r="J1">
            <v>1.7453292519943295E-2</v>
          </cell>
        </row>
      </sheetData>
      <sheetData sheetId="7522">
        <row r="1">
          <cell r="J1">
            <v>1.7453292519943295E-2</v>
          </cell>
        </row>
      </sheetData>
      <sheetData sheetId="7523">
        <row r="1">
          <cell r="J1">
            <v>1.7453292519943295E-2</v>
          </cell>
        </row>
      </sheetData>
      <sheetData sheetId="7524">
        <row r="1">
          <cell r="J1">
            <v>1.7453292519943295E-2</v>
          </cell>
        </row>
      </sheetData>
      <sheetData sheetId="7525">
        <row r="1">
          <cell r="J1">
            <v>1.7453292519943295E-2</v>
          </cell>
        </row>
      </sheetData>
      <sheetData sheetId="7526">
        <row r="1">
          <cell r="J1">
            <v>1.7453292519943295E-2</v>
          </cell>
        </row>
      </sheetData>
      <sheetData sheetId="7527">
        <row r="1">
          <cell r="J1">
            <v>1.7453292519943295E-2</v>
          </cell>
        </row>
      </sheetData>
      <sheetData sheetId="7528">
        <row r="1">
          <cell r="J1">
            <v>1.7453292519943295E-2</v>
          </cell>
        </row>
      </sheetData>
      <sheetData sheetId="7529">
        <row r="1">
          <cell r="J1">
            <v>1.7453292519943295E-2</v>
          </cell>
        </row>
      </sheetData>
      <sheetData sheetId="7530">
        <row r="1">
          <cell r="J1">
            <v>1.7453292519943295E-2</v>
          </cell>
        </row>
      </sheetData>
      <sheetData sheetId="7531">
        <row r="1">
          <cell r="J1">
            <v>1.7453292519943295E-2</v>
          </cell>
        </row>
      </sheetData>
      <sheetData sheetId="7532">
        <row r="1">
          <cell r="J1">
            <v>1.7453292519943295E-2</v>
          </cell>
        </row>
      </sheetData>
      <sheetData sheetId="7533">
        <row r="1">
          <cell r="J1">
            <v>1.7453292519943295E-2</v>
          </cell>
        </row>
      </sheetData>
      <sheetData sheetId="7534">
        <row r="1">
          <cell r="J1">
            <v>1.7453292519943295E-2</v>
          </cell>
        </row>
      </sheetData>
      <sheetData sheetId="7535">
        <row r="1">
          <cell r="J1">
            <v>1.7453292519943295E-2</v>
          </cell>
        </row>
      </sheetData>
      <sheetData sheetId="7536">
        <row r="1">
          <cell r="J1">
            <v>1.7453292519943295E-2</v>
          </cell>
        </row>
      </sheetData>
      <sheetData sheetId="7537">
        <row r="1">
          <cell r="J1">
            <v>1.7453292519943295E-2</v>
          </cell>
        </row>
      </sheetData>
      <sheetData sheetId="7538">
        <row r="1">
          <cell r="J1">
            <v>1.7453292519943295E-2</v>
          </cell>
        </row>
      </sheetData>
      <sheetData sheetId="7539">
        <row r="1">
          <cell r="J1">
            <v>1.7453292519943295E-2</v>
          </cell>
        </row>
      </sheetData>
      <sheetData sheetId="7540">
        <row r="1">
          <cell r="J1">
            <v>1.7453292519943295E-2</v>
          </cell>
        </row>
      </sheetData>
      <sheetData sheetId="7541">
        <row r="1">
          <cell r="J1">
            <v>1.7453292519943295E-2</v>
          </cell>
        </row>
      </sheetData>
      <sheetData sheetId="7542">
        <row r="1">
          <cell r="J1">
            <v>1.7453292519943295E-2</v>
          </cell>
        </row>
      </sheetData>
      <sheetData sheetId="7543">
        <row r="1">
          <cell r="J1">
            <v>1.7453292519943295E-2</v>
          </cell>
        </row>
      </sheetData>
      <sheetData sheetId="7544">
        <row r="1">
          <cell r="J1">
            <v>1.7453292519943295E-2</v>
          </cell>
        </row>
      </sheetData>
      <sheetData sheetId="7545">
        <row r="1">
          <cell r="J1">
            <v>1.7453292519943295E-2</v>
          </cell>
        </row>
      </sheetData>
      <sheetData sheetId="7546">
        <row r="1">
          <cell r="J1">
            <v>1.7453292519943295E-2</v>
          </cell>
        </row>
      </sheetData>
      <sheetData sheetId="7547">
        <row r="1">
          <cell r="J1">
            <v>1.7453292519943295E-2</v>
          </cell>
        </row>
      </sheetData>
      <sheetData sheetId="7548">
        <row r="1">
          <cell r="J1">
            <v>1.7453292519943295E-2</v>
          </cell>
        </row>
      </sheetData>
      <sheetData sheetId="7549">
        <row r="1">
          <cell r="J1">
            <v>1.7453292519943295E-2</v>
          </cell>
        </row>
      </sheetData>
      <sheetData sheetId="7550">
        <row r="1">
          <cell r="J1">
            <v>1.7453292519943295E-2</v>
          </cell>
        </row>
      </sheetData>
      <sheetData sheetId="7551">
        <row r="1">
          <cell r="J1">
            <v>1.7453292519943295E-2</v>
          </cell>
        </row>
      </sheetData>
      <sheetData sheetId="7552">
        <row r="1">
          <cell r="J1">
            <v>1.7453292519943295E-2</v>
          </cell>
        </row>
      </sheetData>
      <sheetData sheetId="7553">
        <row r="1">
          <cell r="J1">
            <v>1.7453292519943295E-2</v>
          </cell>
        </row>
      </sheetData>
      <sheetData sheetId="7554">
        <row r="1">
          <cell r="J1">
            <v>1.7453292519943295E-2</v>
          </cell>
        </row>
      </sheetData>
      <sheetData sheetId="7555">
        <row r="1">
          <cell r="J1">
            <v>1.7453292519943295E-2</v>
          </cell>
        </row>
      </sheetData>
      <sheetData sheetId="7556">
        <row r="1">
          <cell r="J1">
            <v>1.7453292519943295E-2</v>
          </cell>
        </row>
      </sheetData>
      <sheetData sheetId="7557">
        <row r="1">
          <cell r="J1">
            <v>1.7453292519943295E-2</v>
          </cell>
        </row>
      </sheetData>
      <sheetData sheetId="7558">
        <row r="1">
          <cell r="J1">
            <v>1.7453292519943295E-2</v>
          </cell>
        </row>
      </sheetData>
      <sheetData sheetId="7559">
        <row r="1">
          <cell r="J1">
            <v>1.7453292519943295E-2</v>
          </cell>
        </row>
      </sheetData>
      <sheetData sheetId="7560">
        <row r="1">
          <cell r="J1">
            <v>1.7453292519943295E-2</v>
          </cell>
        </row>
      </sheetData>
      <sheetData sheetId="7561">
        <row r="1">
          <cell r="J1">
            <v>1.7453292519943295E-2</v>
          </cell>
        </row>
      </sheetData>
      <sheetData sheetId="7562">
        <row r="1">
          <cell r="J1">
            <v>1.7453292519943295E-2</v>
          </cell>
        </row>
      </sheetData>
      <sheetData sheetId="7563">
        <row r="1">
          <cell r="J1">
            <v>1.7453292519943295E-2</v>
          </cell>
        </row>
      </sheetData>
      <sheetData sheetId="7564">
        <row r="1">
          <cell r="J1">
            <v>1.7453292519943295E-2</v>
          </cell>
        </row>
      </sheetData>
      <sheetData sheetId="7565">
        <row r="1">
          <cell r="J1">
            <v>1.7453292519943295E-2</v>
          </cell>
        </row>
      </sheetData>
      <sheetData sheetId="7566">
        <row r="1">
          <cell r="J1">
            <v>1.7453292519943295E-2</v>
          </cell>
        </row>
      </sheetData>
      <sheetData sheetId="7567">
        <row r="1">
          <cell r="J1">
            <v>1.7453292519943295E-2</v>
          </cell>
        </row>
      </sheetData>
      <sheetData sheetId="7568">
        <row r="1">
          <cell r="J1">
            <v>1.7453292519943295E-2</v>
          </cell>
        </row>
      </sheetData>
      <sheetData sheetId="7569">
        <row r="1">
          <cell r="J1">
            <v>1.7453292519943295E-2</v>
          </cell>
        </row>
      </sheetData>
      <sheetData sheetId="7570">
        <row r="1">
          <cell r="J1">
            <v>1.7453292519943295E-2</v>
          </cell>
        </row>
      </sheetData>
      <sheetData sheetId="7571">
        <row r="1">
          <cell r="J1">
            <v>1.7453292519943295E-2</v>
          </cell>
        </row>
      </sheetData>
      <sheetData sheetId="7572">
        <row r="1">
          <cell r="J1">
            <v>1.7453292519943295E-2</v>
          </cell>
        </row>
      </sheetData>
      <sheetData sheetId="7573">
        <row r="1">
          <cell r="J1">
            <v>1.7453292519943295E-2</v>
          </cell>
        </row>
      </sheetData>
      <sheetData sheetId="7574">
        <row r="1">
          <cell r="J1">
            <v>1.7453292519943295E-2</v>
          </cell>
        </row>
      </sheetData>
      <sheetData sheetId="7575">
        <row r="1">
          <cell r="J1">
            <v>1.7453292519943295E-2</v>
          </cell>
        </row>
      </sheetData>
      <sheetData sheetId="7576"/>
      <sheetData sheetId="7577"/>
      <sheetData sheetId="7578"/>
      <sheetData sheetId="7579"/>
      <sheetData sheetId="7580"/>
      <sheetData sheetId="7581"/>
      <sheetData sheetId="7582"/>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sheetData sheetId="7627"/>
      <sheetData sheetId="7628"/>
      <sheetData sheetId="7629"/>
      <sheetData sheetId="7630"/>
      <sheetData sheetId="7631"/>
      <sheetData sheetId="7632"/>
      <sheetData sheetId="7633"/>
      <sheetData sheetId="7634"/>
      <sheetData sheetId="7635"/>
      <sheetData sheetId="7636"/>
      <sheetData sheetId="7637"/>
      <sheetData sheetId="7638"/>
      <sheetData sheetId="7639"/>
      <sheetData sheetId="7640"/>
      <sheetData sheetId="7641"/>
      <sheetData sheetId="7642"/>
      <sheetData sheetId="7643"/>
      <sheetData sheetId="7644"/>
      <sheetData sheetId="7645"/>
      <sheetData sheetId="7646"/>
      <sheetData sheetId="7647">
        <row r="1">
          <cell r="J1">
            <v>1.7453292519943295E-2</v>
          </cell>
        </row>
      </sheetData>
      <sheetData sheetId="7648">
        <row r="1">
          <cell r="J1">
            <v>1.7453292519943295E-2</v>
          </cell>
        </row>
      </sheetData>
      <sheetData sheetId="7649">
        <row r="1">
          <cell r="J1">
            <v>1.7453292519943295E-2</v>
          </cell>
        </row>
      </sheetData>
      <sheetData sheetId="7650">
        <row r="1">
          <cell r="J1">
            <v>1.7453292519943295E-2</v>
          </cell>
        </row>
      </sheetData>
      <sheetData sheetId="7651"/>
      <sheetData sheetId="7652"/>
      <sheetData sheetId="7653"/>
      <sheetData sheetId="7654"/>
      <sheetData sheetId="7655"/>
      <sheetData sheetId="7656"/>
      <sheetData sheetId="7657"/>
      <sheetData sheetId="7658"/>
      <sheetData sheetId="7659">
        <row r="1">
          <cell r="J1">
            <v>1.7453292519943295E-2</v>
          </cell>
        </row>
      </sheetData>
      <sheetData sheetId="7660">
        <row r="1">
          <cell r="J1">
            <v>1.7453292519943295E-2</v>
          </cell>
        </row>
      </sheetData>
      <sheetData sheetId="7661">
        <row r="1">
          <cell r="J1">
            <v>1.7453292519943295E-2</v>
          </cell>
        </row>
      </sheetData>
      <sheetData sheetId="7662">
        <row r="1">
          <cell r="J1">
            <v>1.7453292519943295E-2</v>
          </cell>
        </row>
      </sheetData>
      <sheetData sheetId="7663">
        <row r="1">
          <cell r="J1">
            <v>1.7453292519943295E-2</v>
          </cell>
        </row>
      </sheetData>
      <sheetData sheetId="7664"/>
      <sheetData sheetId="7665">
        <row r="1">
          <cell r="J1">
            <v>1.7453292519943295E-2</v>
          </cell>
        </row>
      </sheetData>
      <sheetData sheetId="7666">
        <row r="1">
          <cell r="J1">
            <v>1.7453292519943295E-2</v>
          </cell>
        </row>
      </sheetData>
      <sheetData sheetId="7667">
        <row r="1">
          <cell r="J1">
            <v>1.7453292519943295E-2</v>
          </cell>
        </row>
      </sheetData>
      <sheetData sheetId="7668">
        <row r="1">
          <cell r="J1">
            <v>1.7453292519943295E-2</v>
          </cell>
        </row>
      </sheetData>
      <sheetData sheetId="7669"/>
      <sheetData sheetId="7670">
        <row r="1">
          <cell r="J1">
            <v>1.7453292519943295E-2</v>
          </cell>
        </row>
      </sheetData>
      <sheetData sheetId="7671">
        <row r="1">
          <cell r="J1">
            <v>1.7453292519943295E-2</v>
          </cell>
        </row>
      </sheetData>
      <sheetData sheetId="7672">
        <row r="1">
          <cell r="J1">
            <v>1.7453292519943295E-2</v>
          </cell>
        </row>
      </sheetData>
      <sheetData sheetId="7673">
        <row r="1">
          <cell r="J1">
            <v>1.7453292519943295E-2</v>
          </cell>
        </row>
      </sheetData>
      <sheetData sheetId="7674"/>
      <sheetData sheetId="7675">
        <row r="1">
          <cell r="J1">
            <v>1.7453292519943295E-2</v>
          </cell>
        </row>
      </sheetData>
      <sheetData sheetId="7676"/>
      <sheetData sheetId="7677"/>
      <sheetData sheetId="7678"/>
      <sheetData sheetId="7679"/>
      <sheetData sheetId="7680"/>
      <sheetData sheetId="7681">
        <row r="1">
          <cell r="J1">
            <v>1.7453292519943295E-2</v>
          </cell>
        </row>
      </sheetData>
      <sheetData sheetId="7682"/>
      <sheetData sheetId="7683"/>
      <sheetData sheetId="7684"/>
      <sheetData sheetId="7685"/>
      <sheetData sheetId="7686">
        <row r="1">
          <cell r="J1">
            <v>1.7453292519943295E-2</v>
          </cell>
        </row>
      </sheetData>
      <sheetData sheetId="7687"/>
      <sheetData sheetId="7688"/>
      <sheetData sheetId="7689"/>
      <sheetData sheetId="7690"/>
      <sheetData sheetId="7691"/>
      <sheetData sheetId="7692"/>
      <sheetData sheetId="7693"/>
      <sheetData sheetId="7694"/>
      <sheetData sheetId="7695"/>
      <sheetData sheetId="7696"/>
      <sheetData sheetId="7697">
        <row r="1">
          <cell r="J1">
            <v>1.7453292519943295E-2</v>
          </cell>
        </row>
      </sheetData>
      <sheetData sheetId="7698">
        <row r="1">
          <cell r="J1">
            <v>1.7453292519943295E-2</v>
          </cell>
        </row>
      </sheetData>
      <sheetData sheetId="7699"/>
      <sheetData sheetId="7700"/>
      <sheetData sheetId="7701"/>
      <sheetData sheetId="7702"/>
      <sheetData sheetId="7703"/>
      <sheetData sheetId="7704"/>
      <sheetData sheetId="7705"/>
      <sheetData sheetId="7706"/>
      <sheetData sheetId="7707"/>
      <sheetData sheetId="7708">
        <row r="1">
          <cell r="J1">
            <v>1.7453292519943295E-2</v>
          </cell>
        </row>
      </sheetData>
      <sheetData sheetId="7709">
        <row r="1">
          <cell r="J1">
            <v>1.7453292519943295E-2</v>
          </cell>
        </row>
      </sheetData>
      <sheetData sheetId="7710">
        <row r="1">
          <cell r="J1">
            <v>1.7453292519943295E-2</v>
          </cell>
        </row>
      </sheetData>
      <sheetData sheetId="7711"/>
      <sheetData sheetId="7712"/>
      <sheetData sheetId="7713">
        <row r="1">
          <cell r="J1">
            <v>1.7453292519943295E-2</v>
          </cell>
        </row>
      </sheetData>
      <sheetData sheetId="7714">
        <row r="1">
          <cell r="J1">
            <v>1.7453292519943295E-2</v>
          </cell>
        </row>
      </sheetData>
      <sheetData sheetId="7715">
        <row r="1">
          <cell r="J1">
            <v>1.7453292519943295E-2</v>
          </cell>
        </row>
      </sheetData>
      <sheetData sheetId="7716">
        <row r="1">
          <cell r="J1">
            <v>1.7453292519943295E-2</v>
          </cell>
        </row>
      </sheetData>
      <sheetData sheetId="7717"/>
      <sheetData sheetId="7718"/>
      <sheetData sheetId="7719"/>
      <sheetData sheetId="7720">
        <row r="1">
          <cell r="J1">
            <v>1.7453292519943295E-2</v>
          </cell>
        </row>
      </sheetData>
      <sheetData sheetId="7721">
        <row r="1">
          <cell r="J1">
            <v>1.7453292519943295E-2</v>
          </cell>
        </row>
      </sheetData>
      <sheetData sheetId="7722">
        <row r="1">
          <cell r="J1">
            <v>1.7453292519943295E-2</v>
          </cell>
        </row>
      </sheetData>
      <sheetData sheetId="7723"/>
      <sheetData sheetId="7724"/>
      <sheetData sheetId="7725">
        <row r="1">
          <cell r="J1">
            <v>1.7453292519943295E-2</v>
          </cell>
        </row>
      </sheetData>
      <sheetData sheetId="7726">
        <row r="1">
          <cell r="J1">
            <v>1.7453292519943295E-2</v>
          </cell>
        </row>
      </sheetData>
      <sheetData sheetId="7727">
        <row r="1">
          <cell r="J1">
            <v>1.7453292519943295E-2</v>
          </cell>
        </row>
      </sheetData>
      <sheetData sheetId="7728">
        <row r="1">
          <cell r="J1">
            <v>1.7453292519943295E-2</v>
          </cell>
        </row>
      </sheetData>
      <sheetData sheetId="7729"/>
      <sheetData sheetId="7730"/>
      <sheetData sheetId="7731">
        <row r="1">
          <cell r="J1">
            <v>1.7453292519943295E-2</v>
          </cell>
        </row>
      </sheetData>
      <sheetData sheetId="7732">
        <row r="1">
          <cell r="J1">
            <v>1.7453292519943295E-2</v>
          </cell>
        </row>
      </sheetData>
      <sheetData sheetId="7733">
        <row r="1">
          <cell r="J1">
            <v>1.7453292519943295E-2</v>
          </cell>
        </row>
      </sheetData>
      <sheetData sheetId="7734">
        <row r="1">
          <cell r="J1">
            <v>1.7453292519943295E-2</v>
          </cell>
        </row>
      </sheetData>
      <sheetData sheetId="7735"/>
      <sheetData sheetId="7736">
        <row r="1">
          <cell r="J1">
            <v>1.7453292519943295E-2</v>
          </cell>
        </row>
      </sheetData>
      <sheetData sheetId="7737">
        <row r="1">
          <cell r="J1">
            <v>1.7453292519943295E-2</v>
          </cell>
        </row>
      </sheetData>
      <sheetData sheetId="7738">
        <row r="1">
          <cell r="J1">
            <v>1.7453292519943295E-2</v>
          </cell>
        </row>
      </sheetData>
      <sheetData sheetId="7739">
        <row r="1">
          <cell r="J1">
            <v>1.7453292519943295E-2</v>
          </cell>
        </row>
      </sheetData>
      <sheetData sheetId="7740"/>
      <sheetData sheetId="7741"/>
      <sheetData sheetId="7742"/>
      <sheetData sheetId="7743"/>
      <sheetData sheetId="7744"/>
      <sheetData sheetId="7745"/>
      <sheetData sheetId="7746"/>
      <sheetData sheetId="7747"/>
      <sheetData sheetId="7748"/>
      <sheetData sheetId="7749"/>
      <sheetData sheetId="7750"/>
      <sheetData sheetId="7751"/>
      <sheetData sheetId="7752"/>
      <sheetData sheetId="7753"/>
      <sheetData sheetId="7754"/>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sheetData sheetId="7793"/>
      <sheetData sheetId="7794"/>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row r="1">
          <cell r="J1">
            <v>1.7453292519943295E-2</v>
          </cell>
        </row>
      </sheetData>
      <sheetData sheetId="7837">
        <row r="1">
          <cell r="J1">
            <v>1.7453292519943295E-2</v>
          </cell>
        </row>
      </sheetData>
      <sheetData sheetId="7838">
        <row r="1">
          <cell r="J1">
            <v>1.7453292519943295E-2</v>
          </cell>
        </row>
      </sheetData>
      <sheetData sheetId="7839">
        <row r="1">
          <cell r="J1">
            <v>1.7453292519943295E-2</v>
          </cell>
        </row>
      </sheetData>
      <sheetData sheetId="7840"/>
      <sheetData sheetId="7841"/>
      <sheetData sheetId="7842"/>
      <sheetData sheetId="7843"/>
      <sheetData sheetId="7844">
        <row r="1">
          <cell r="J1">
            <v>1.7453292519943295E-2</v>
          </cell>
        </row>
      </sheetData>
      <sheetData sheetId="7845">
        <row r="1">
          <cell r="J1">
            <v>1.7453292519943295E-2</v>
          </cell>
        </row>
      </sheetData>
      <sheetData sheetId="7846">
        <row r="1">
          <cell r="J1">
            <v>1.7453292519943295E-2</v>
          </cell>
        </row>
      </sheetData>
      <sheetData sheetId="7847">
        <row r="1">
          <cell r="J1">
            <v>1.7453292519943295E-2</v>
          </cell>
        </row>
      </sheetData>
      <sheetData sheetId="7848">
        <row r="1">
          <cell r="J1">
            <v>1.7453292519943295E-2</v>
          </cell>
        </row>
      </sheetData>
      <sheetData sheetId="7849">
        <row r="1">
          <cell r="J1">
            <v>1.7453292519943295E-2</v>
          </cell>
        </row>
      </sheetData>
      <sheetData sheetId="7850">
        <row r="1">
          <cell r="J1">
            <v>1.7453292519943295E-2</v>
          </cell>
        </row>
      </sheetData>
      <sheetData sheetId="7851">
        <row r="1">
          <cell r="J1">
            <v>1.7453292519943295E-2</v>
          </cell>
        </row>
      </sheetData>
      <sheetData sheetId="7852">
        <row r="1">
          <cell r="J1">
            <v>1.7453292519943295E-2</v>
          </cell>
        </row>
      </sheetData>
      <sheetData sheetId="7853">
        <row r="1">
          <cell r="J1">
            <v>1.7453292519943295E-2</v>
          </cell>
        </row>
      </sheetData>
      <sheetData sheetId="7854">
        <row r="1">
          <cell r="J1">
            <v>1.7453292519943295E-2</v>
          </cell>
        </row>
      </sheetData>
      <sheetData sheetId="7855">
        <row r="1">
          <cell r="J1">
            <v>1.7453292519943295E-2</v>
          </cell>
        </row>
      </sheetData>
      <sheetData sheetId="7856">
        <row r="1">
          <cell r="J1">
            <v>1.7453292519943295E-2</v>
          </cell>
        </row>
      </sheetData>
      <sheetData sheetId="7857">
        <row r="1">
          <cell r="J1">
            <v>1.7453292519943295E-2</v>
          </cell>
        </row>
      </sheetData>
      <sheetData sheetId="7858">
        <row r="1">
          <cell r="J1">
            <v>1.7453292519943295E-2</v>
          </cell>
        </row>
      </sheetData>
      <sheetData sheetId="7859">
        <row r="1">
          <cell r="J1">
            <v>1.7453292519943295E-2</v>
          </cell>
        </row>
      </sheetData>
      <sheetData sheetId="7860">
        <row r="1">
          <cell r="J1">
            <v>1.7453292519943295E-2</v>
          </cell>
        </row>
      </sheetData>
      <sheetData sheetId="7861">
        <row r="1">
          <cell r="J1">
            <v>1.7453292519943295E-2</v>
          </cell>
        </row>
      </sheetData>
      <sheetData sheetId="7862">
        <row r="1">
          <cell r="J1">
            <v>1.7453292519943295E-2</v>
          </cell>
        </row>
      </sheetData>
      <sheetData sheetId="7863">
        <row r="1">
          <cell r="J1">
            <v>1.7453292519943295E-2</v>
          </cell>
        </row>
      </sheetData>
      <sheetData sheetId="7864">
        <row r="1">
          <cell r="J1">
            <v>1.7453292519943295E-2</v>
          </cell>
        </row>
      </sheetData>
      <sheetData sheetId="7865">
        <row r="1">
          <cell r="J1">
            <v>1.7453292519943295E-2</v>
          </cell>
        </row>
      </sheetData>
      <sheetData sheetId="7866">
        <row r="1">
          <cell r="J1">
            <v>1.7453292519943295E-2</v>
          </cell>
        </row>
      </sheetData>
      <sheetData sheetId="7867">
        <row r="1">
          <cell r="J1">
            <v>1.7453292519943295E-2</v>
          </cell>
        </row>
      </sheetData>
      <sheetData sheetId="7868">
        <row r="1">
          <cell r="J1">
            <v>1.7453292519943295E-2</v>
          </cell>
        </row>
      </sheetData>
      <sheetData sheetId="7869">
        <row r="1">
          <cell r="J1">
            <v>1.7453292519943295E-2</v>
          </cell>
        </row>
      </sheetData>
      <sheetData sheetId="7870">
        <row r="1">
          <cell r="J1">
            <v>1.7453292519943295E-2</v>
          </cell>
        </row>
      </sheetData>
      <sheetData sheetId="7871">
        <row r="1">
          <cell r="J1">
            <v>1.7453292519943295E-2</v>
          </cell>
        </row>
      </sheetData>
      <sheetData sheetId="7872">
        <row r="1">
          <cell r="J1">
            <v>1.7453292519943295E-2</v>
          </cell>
        </row>
      </sheetData>
      <sheetData sheetId="7873">
        <row r="1">
          <cell r="J1">
            <v>1.7453292519943295E-2</v>
          </cell>
        </row>
      </sheetData>
      <sheetData sheetId="7874">
        <row r="1">
          <cell r="J1">
            <v>1.7453292519943295E-2</v>
          </cell>
        </row>
      </sheetData>
      <sheetData sheetId="7875">
        <row r="1">
          <cell r="J1">
            <v>1.7453292519943295E-2</v>
          </cell>
        </row>
      </sheetData>
      <sheetData sheetId="7876">
        <row r="1">
          <cell r="J1">
            <v>1.7453292519943295E-2</v>
          </cell>
        </row>
      </sheetData>
      <sheetData sheetId="7877">
        <row r="1">
          <cell r="J1">
            <v>1.7453292519943295E-2</v>
          </cell>
        </row>
      </sheetData>
      <sheetData sheetId="7878">
        <row r="1">
          <cell r="J1">
            <v>1.7453292519943295E-2</v>
          </cell>
        </row>
      </sheetData>
      <sheetData sheetId="7879">
        <row r="1">
          <cell r="J1">
            <v>1.7453292519943295E-2</v>
          </cell>
        </row>
      </sheetData>
      <sheetData sheetId="7880">
        <row r="1">
          <cell r="J1">
            <v>1.7453292519943295E-2</v>
          </cell>
        </row>
      </sheetData>
      <sheetData sheetId="7881">
        <row r="1">
          <cell r="J1">
            <v>1.7453292519943295E-2</v>
          </cell>
        </row>
      </sheetData>
      <sheetData sheetId="7882">
        <row r="1">
          <cell r="J1">
            <v>1.7453292519943295E-2</v>
          </cell>
        </row>
      </sheetData>
      <sheetData sheetId="7883">
        <row r="1">
          <cell r="J1">
            <v>1.7453292519943295E-2</v>
          </cell>
        </row>
      </sheetData>
      <sheetData sheetId="7884">
        <row r="1">
          <cell r="J1">
            <v>1.7453292519943295E-2</v>
          </cell>
        </row>
      </sheetData>
      <sheetData sheetId="7885">
        <row r="1">
          <cell r="J1">
            <v>1.7453292519943295E-2</v>
          </cell>
        </row>
      </sheetData>
      <sheetData sheetId="7886">
        <row r="1">
          <cell r="J1">
            <v>1.7453292519943295E-2</v>
          </cell>
        </row>
      </sheetData>
      <sheetData sheetId="7887">
        <row r="1">
          <cell r="J1">
            <v>1.7453292519943295E-2</v>
          </cell>
        </row>
      </sheetData>
      <sheetData sheetId="7888">
        <row r="1">
          <cell r="J1">
            <v>1.7453292519943295E-2</v>
          </cell>
        </row>
      </sheetData>
      <sheetData sheetId="7889">
        <row r="1">
          <cell r="J1">
            <v>1.7453292519943295E-2</v>
          </cell>
        </row>
      </sheetData>
      <sheetData sheetId="7890">
        <row r="1">
          <cell r="J1">
            <v>1.7453292519943295E-2</v>
          </cell>
        </row>
      </sheetData>
      <sheetData sheetId="7891">
        <row r="1">
          <cell r="J1">
            <v>1.7453292519943295E-2</v>
          </cell>
        </row>
      </sheetData>
      <sheetData sheetId="7892">
        <row r="1">
          <cell r="J1">
            <v>1.7453292519943295E-2</v>
          </cell>
        </row>
      </sheetData>
      <sheetData sheetId="7893">
        <row r="1">
          <cell r="J1">
            <v>1.7453292519943295E-2</v>
          </cell>
        </row>
      </sheetData>
      <sheetData sheetId="7894">
        <row r="1">
          <cell r="J1">
            <v>1.7453292519943295E-2</v>
          </cell>
        </row>
      </sheetData>
      <sheetData sheetId="7895">
        <row r="1">
          <cell r="J1">
            <v>1.7453292519943295E-2</v>
          </cell>
        </row>
      </sheetData>
      <sheetData sheetId="7896">
        <row r="1">
          <cell r="J1">
            <v>1.7453292519943295E-2</v>
          </cell>
        </row>
      </sheetData>
      <sheetData sheetId="7897">
        <row r="1">
          <cell r="J1">
            <v>1.7453292519943295E-2</v>
          </cell>
        </row>
      </sheetData>
      <sheetData sheetId="7898">
        <row r="1">
          <cell r="J1">
            <v>1.7453292519943295E-2</v>
          </cell>
        </row>
      </sheetData>
      <sheetData sheetId="7899">
        <row r="1">
          <cell r="J1">
            <v>1.7453292519943295E-2</v>
          </cell>
        </row>
      </sheetData>
      <sheetData sheetId="7900">
        <row r="1">
          <cell r="J1">
            <v>1.7453292519943295E-2</v>
          </cell>
        </row>
      </sheetData>
      <sheetData sheetId="7901">
        <row r="1">
          <cell r="J1">
            <v>1.7453292519943295E-2</v>
          </cell>
        </row>
      </sheetData>
      <sheetData sheetId="7902">
        <row r="1">
          <cell r="J1">
            <v>1.7453292519943295E-2</v>
          </cell>
        </row>
      </sheetData>
      <sheetData sheetId="7903">
        <row r="1">
          <cell r="J1">
            <v>1.7453292519943295E-2</v>
          </cell>
        </row>
      </sheetData>
      <sheetData sheetId="7904">
        <row r="1">
          <cell r="J1">
            <v>1.7453292519943295E-2</v>
          </cell>
        </row>
      </sheetData>
      <sheetData sheetId="7905">
        <row r="1">
          <cell r="J1">
            <v>1.7453292519943295E-2</v>
          </cell>
        </row>
      </sheetData>
      <sheetData sheetId="7906">
        <row r="1">
          <cell r="J1">
            <v>1.7453292519943295E-2</v>
          </cell>
        </row>
      </sheetData>
      <sheetData sheetId="7907"/>
      <sheetData sheetId="7908"/>
      <sheetData sheetId="7909"/>
      <sheetData sheetId="7910"/>
      <sheetData sheetId="791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sheetData sheetId="7928"/>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row r="1">
          <cell r="J1">
            <v>1.7453292519943295E-2</v>
          </cell>
        </row>
      </sheetData>
      <sheetData sheetId="7986"/>
      <sheetData sheetId="7987"/>
      <sheetData sheetId="7988"/>
      <sheetData sheetId="7989"/>
      <sheetData sheetId="7990"/>
      <sheetData sheetId="7991"/>
      <sheetData sheetId="7992"/>
      <sheetData sheetId="7993"/>
      <sheetData sheetId="7994"/>
      <sheetData sheetId="7995"/>
      <sheetData sheetId="7996">
        <row r="1">
          <cell r="J1">
            <v>1.7453292519943295E-2</v>
          </cell>
        </row>
      </sheetData>
      <sheetData sheetId="7997">
        <row r="1">
          <cell r="J1">
            <v>1.7453292519943295E-2</v>
          </cell>
        </row>
      </sheetData>
      <sheetData sheetId="7998">
        <row r="1">
          <cell r="J1">
            <v>1.7453292519943295E-2</v>
          </cell>
        </row>
      </sheetData>
      <sheetData sheetId="7999"/>
      <sheetData sheetId="8000"/>
      <sheetData sheetId="8001">
        <row r="1">
          <cell r="J1">
            <v>1.7453292519943295E-2</v>
          </cell>
        </row>
      </sheetData>
      <sheetData sheetId="8002"/>
      <sheetData sheetId="8003">
        <row r="1">
          <cell r="J1">
            <v>1.7453292519943295E-2</v>
          </cell>
        </row>
      </sheetData>
      <sheetData sheetId="8004"/>
      <sheetData sheetId="8005"/>
      <sheetData sheetId="8006"/>
      <sheetData sheetId="8007"/>
      <sheetData sheetId="8008">
        <row r="1">
          <cell r="J1">
            <v>1.7453292519943295E-2</v>
          </cell>
        </row>
      </sheetData>
      <sheetData sheetId="8009">
        <row r="1">
          <cell r="J1">
            <v>1.7453292519943295E-2</v>
          </cell>
        </row>
      </sheetData>
      <sheetData sheetId="8010">
        <row r="1">
          <cell r="J1">
            <v>1.7453292519943295E-2</v>
          </cell>
        </row>
      </sheetData>
      <sheetData sheetId="8011">
        <row r="1">
          <cell r="J1">
            <v>1.7453292519943295E-2</v>
          </cell>
        </row>
      </sheetData>
      <sheetData sheetId="8012"/>
      <sheetData sheetId="8013">
        <row r="1">
          <cell r="J1">
            <v>1.7453292519943295E-2</v>
          </cell>
        </row>
      </sheetData>
      <sheetData sheetId="8014">
        <row r="1">
          <cell r="J1">
            <v>1.7453292519943295E-2</v>
          </cell>
        </row>
      </sheetData>
      <sheetData sheetId="8015">
        <row r="1">
          <cell r="J1">
            <v>1.7453292519943295E-2</v>
          </cell>
        </row>
      </sheetData>
      <sheetData sheetId="8016">
        <row r="1">
          <cell r="J1">
            <v>1.7453292519943295E-2</v>
          </cell>
        </row>
      </sheetData>
      <sheetData sheetId="8017"/>
      <sheetData sheetId="8018"/>
      <sheetData sheetId="8019">
        <row r="1">
          <cell r="J1">
            <v>1.7453292519943295E-2</v>
          </cell>
        </row>
      </sheetData>
      <sheetData sheetId="8020">
        <row r="1">
          <cell r="J1">
            <v>1.7453292519943295E-2</v>
          </cell>
        </row>
      </sheetData>
      <sheetData sheetId="8021">
        <row r="1">
          <cell r="J1">
            <v>1.7453292519943295E-2</v>
          </cell>
        </row>
      </sheetData>
      <sheetData sheetId="8022">
        <row r="1">
          <cell r="J1">
            <v>1.7453292519943295E-2</v>
          </cell>
        </row>
      </sheetData>
      <sheetData sheetId="8023">
        <row r="1">
          <cell r="J1">
            <v>1.7453292519943295E-2</v>
          </cell>
        </row>
      </sheetData>
      <sheetData sheetId="8024">
        <row r="1">
          <cell r="J1">
            <v>1.7453292519943295E-2</v>
          </cell>
        </row>
      </sheetData>
      <sheetData sheetId="8025"/>
      <sheetData sheetId="8026"/>
      <sheetData sheetId="8027">
        <row r="1">
          <cell r="J1">
            <v>1.7453292519943295E-2</v>
          </cell>
        </row>
      </sheetData>
      <sheetData sheetId="8028">
        <row r="1">
          <cell r="J1">
            <v>1.7453292519943295E-2</v>
          </cell>
        </row>
      </sheetData>
      <sheetData sheetId="8029">
        <row r="1">
          <cell r="J1">
            <v>1.7453292519943295E-2</v>
          </cell>
        </row>
      </sheetData>
      <sheetData sheetId="8030"/>
      <sheetData sheetId="8031"/>
      <sheetData sheetId="8032">
        <row r="1">
          <cell r="J1">
            <v>1.7453292519943295E-2</v>
          </cell>
        </row>
      </sheetData>
      <sheetData sheetId="8033">
        <row r="1">
          <cell r="J1">
            <v>1.7453292519943295E-2</v>
          </cell>
        </row>
      </sheetData>
      <sheetData sheetId="8034">
        <row r="1">
          <cell r="J1">
            <v>1.7453292519943295E-2</v>
          </cell>
        </row>
      </sheetData>
      <sheetData sheetId="8035"/>
      <sheetData sheetId="8036"/>
      <sheetData sheetId="8037"/>
      <sheetData sheetId="8038">
        <row r="1">
          <cell r="J1">
            <v>1.7453292519943295E-2</v>
          </cell>
        </row>
      </sheetData>
      <sheetData sheetId="8039">
        <row r="1">
          <cell r="J1">
            <v>1.7453292519943295E-2</v>
          </cell>
        </row>
      </sheetData>
      <sheetData sheetId="8040">
        <row r="1">
          <cell r="J1">
            <v>1.7453292519943295E-2</v>
          </cell>
        </row>
      </sheetData>
      <sheetData sheetId="8041">
        <row r="1">
          <cell r="J1">
            <v>1.7453292519943295E-2</v>
          </cell>
        </row>
      </sheetData>
      <sheetData sheetId="8042">
        <row r="1">
          <cell r="J1">
            <v>1.7453292519943295E-2</v>
          </cell>
        </row>
      </sheetData>
      <sheetData sheetId="8043">
        <row r="1">
          <cell r="J1">
            <v>1.7453292519943295E-2</v>
          </cell>
        </row>
      </sheetData>
      <sheetData sheetId="8044"/>
      <sheetData sheetId="8045"/>
      <sheetData sheetId="8046"/>
      <sheetData sheetId="8047"/>
      <sheetData sheetId="8048"/>
      <sheetData sheetId="8049"/>
      <sheetData sheetId="8050">
        <row r="1">
          <cell r="J1">
            <v>1.7453292519943295E-2</v>
          </cell>
        </row>
      </sheetData>
      <sheetData sheetId="8051">
        <row r="1">
          <cell r="J1">
            <v>1.7453292519943295E-2</v>
          </cell>
        </row>
      </sheetData>
      <sheetData sheetId="8052">
        <row r="1">
          <cell r="J1">
            <v>1.7453292519943295E-2</v>
          </cell>
        </row>
      </sheetData>
      <sheetData sheetId="8053">
        <row r="1">
          <cell r="J1">
            <v>1.7453292519943295E-2</v>
          </cell>
        </row>
      </sheetData>
      <sheetData sheetId="8054">
        <row r="1">
          <cell r="J1">
            <v>1.7453292519943295E-2</v>
          </cell>
        </row>
      </sheetData>
      <sheetData sheetId="8055">
        <row r="1">
          <cell r="J1">
            <v>1.7453292519943295E-2</v>
          </cell>
        </row>
      </sheetData>
      <sheetData sheetId="8056">
        <row r="1">
          <cell r="J1">
            <v>1.7453292519943295E-2</v>
          </cell>
        </row>
      </sheetData>
      <sheetData sheetId="8057">
        <row r="1">
          <cell r="J1">
            <v>1.7453292519943295E-2</v>
          </cell>
        </row>
      </sheetData>
      <sheetData sheetId="8058">
        <row r="1">
          <cell r="J1">
            <v>1.7453292519943295E-2</v>
          </cell>
        </row>
      </sheetData>
      <sheetData sheetId="8059">
        <row r="1">
          <cell r="J1">
            <v>1.7453292519943295E-2</v>
          </cell>
        </row>
      </sheetData>
      <sheetData sheetId="8060">
        <row r="1">
          <cell r="J1">
            <v>1.7453292519943295E-2</v>
          </cell>
        </row>
      </sheetData>
      <sheetData sheetId="8061">
        <row r="1">
          <cell r="J1">
            <v>1.7453292519943295E-2</v>
          </cell>
        </row>
      </sheetData>
      <sheetData sheetId="8062">
        <row r="1">
          <cell r="J1">
            <v>1.7453292519943295E-2</v>
          </cell>
        </row>
      </sheetData>
      <sheetData sheetId="8063">
        <row r="1">
          <cell r="J1">
            <v>1.7453292519943295E-2</v>
          </cell>
        </row>
      </sheetData>
      <sheetData sheetId="8064">
        <row r="1">
          <cell r="J1">
            <v>1.7453292519943295E-2</v>
          </cell>
        </row>
      </sheetData>
      <sheetData sheetId="8065">
        <row r="1">
          <cell r="J1">
            <v>1.7453292519943295E-2</v>
          </cell>
        </row>
      </sheetData>
      <sheetData sheetId="8066">
        <row r="1">
          <cell r="J1">
            <v>1.7453292519943295E-2</v>
          </cell>
        </row>
      </sheetData>
      <sheetData sheetId="8067">
        <row r="1">
          <cell r="J1">
            <v>1.7453292519943295E-2</v>
          </cell>
        </row>
      </sheetData>
      <sheetData sheetId="8068">
        <row r="1">
          <cell r="J1">
            <v>1.7453292519943295E-2</v>
          </cell>
        </row>
      </sheetData>
      <sheetData sheetId="8069">
        <row r="1">
          <cell r="J1">
            <v>1.7453292519943295E-2</v>
          </cell>
        </row>
      </sheetData>
      <sheetData sheetId="8070">
        <row r="1">
          <cell r="J1">
            <v>1.7453292519943295E-2</v>
          </cell>
        </row>
      </sheetData>
      <sheetData sheetId="8071">
        <row r="1">
          <cell r="J1">
            <v>1.7453292519943295E-2</v>
          </cell>
        </row>
      </sheetData>
      <sheetData sheetId="8072">
        <row r="1">
          <cell r="J1">
            <v>1.7453292519943295E-2</v>
          </cell>
        </row>
      </sheetData>
      <sheetData sheetId="8073">
        <row r="1">
          <cell r="J1">
            <v>1.7453292519943295E-2</v>
          </cell>
        </row>
      </sheetData>
      <sheetData sheetId="8074">
        <row r="1">
          <cell r="J1">
            <v>1.7453292519943295E-2</v>
          </cell>
        </row>
      </sheetData>
      <sheetData sheetId="8075">
        <row r="1">
          <cell r="J1">
            <v>1.7453292519943295E-2</v>
          </cell>
        </row>
      </sheetData>
      <sheetData sheetId="8076">
        <row r="1">
          <cell r="J1">
            <v>1.7453292519943295E-2</v>
          </cell>
        </row>
      </sheetData>
      <sheetData sheetId="8077">
        <row r="1">
          <cell r="J1">
            <v>1.7453292519943295E-2</v>
          </cell>
        </row>
      </sheetData>
      <sheetData sheetId="8078">
        <row r="1">
          <cell r="J1">
            <v>1.7453292519943295E-2</v>
          </cell>
        </row>
      </sheetData>
      <sheetData sheetId="8079">
        <row r="1">
          <cell r="J1">
            <v>1.7453292519943295E-2</v>
          </cell>
        </row>
      </sheetData>
      <sheetData sheetId="8080">
        <row r="1">
          <cell r="J1">
            <v>1.7453292519943295E-2</v>
          </cell>
        </row>
      </sheetData>
      <sheetData sheetId="8081">
        <row r="1">
          <cell r="J1">
            <v>1.7453292519943295E-2</v>
          </cell>
        </row>
      </sheetData>
      <sheetData sheetId="8082">
        <row r="1">
          <cell r="J1">
            <v>1.7453292519943295E-2</v>
          </cell>
        </row>
      </sheetData>
      <sheetData sheetId="8083">
        <row r="1">
          <cell r="J1">
            <v>1.7453292519943295E-2</v>
          </cell>
        </row>
      </sheetData>
      <sheetData sheetId="8084">
        <row r="1">
          <cell r="J1">
            <v>1.7453292519943295E-2</v>
          </cell>
        </row>
      </sheetData>
      <sheetData sheetId="8085">
        <row r="1">
          <cell r="J1">
            <v>1.7453292519943295E-2</v>
          </cell>
        </row>
      </sheetData>
      <sheetData sheetId="8086">
        <row r="1">
          <cell r="J1">
            <v>1.7453292519943295E-2</v>
          </cell>
        </row>
      </sheetData>
      <sheetData sheetId="8087">
        <row r="1">
          <cell r="J1">
            <v>1.7453292519943295E-2</v>
          </cell>
        </row>
      </sheetData>
      <sheetData sheetId="8088">
        <row r="1">
          <cell r="J1">
            <v>1.7453292519943295E-2</v>
          </cell>
        </row>
      </sheetData>
      <sheetData sheetId="8089">
        <row r="1">
          <cell r="J1">
            <v>1.7453292519943295E-2</v>
          </cell>
        </row>
      </sheetData>
      <sheetData sheetId="8090">
        <row r="1">
          <cell r="J1">
            <v>1.7453292519943295E-2</v>
          </cell>
        </row>
      </sheetData>
      <sheetData sheetId="8091">
        <row r="1">
          <cell r="J1">
            <v>1.7453292519943295E-2</v>
          </cell>
        </row>
      </sheetData>
      <sheetData sheetId="8092">
        <row r="1">
          <cell r="J1">
            <v>1.7453292519943295E-2</v>
          </cell>
        </row>
      </sheetData>
      <sheetData sheetId="8093">
        <row r="1">
          <cell r="J1">
            <v>1.7453292519943295E-2</v>
          </cell>
        </row>
      </sheetData>
      <sheetData sheetId="8094">
        <row r="1">
          <cell r="J1">
            <v>1.7453292519943295E-2</v>
          </cell>
        </row>
      </sheetData>
      <sheetData sheetId="8095">
        <row r="1">
          <cell r="J1">
            <v>1.7453292519943295E-2</v>
          </cell>
        </row>
      </sheetData>
      <sheetData sheetId="8096">
        <row r="1">
          <cell r="J1">
            <v>1.7453292519943295E-2</v>
          </cell>
        </row>
      </sheetData>
      <sheetData sheetId="8097">
        <row r="1">
          <cell r="J1">
            <v>1.7453292519943295E-2</v>
          </cell>
        </row>
      </sheetData>
      <sheetData sheetId="8098">
        <row r="1">
          <cell r="J1">
            <v>1.7453292519943295E-2</v>
          </cell>
        </row>
      </sheetData>
      <sheetData sheetId="8099">
        <row r="1">
          <cell r="J1">
            <v>1.7453292519943295E-2</v>
          </cell>
        </row>
      </sheetData>
      <sheetData sheetId="8100">
        <row r="1">
          <cell r="J1">
            <v>1.7453292519943295E-2</v>
          </cell>
        </row>
      </sheetData>
      <sheetData sheetId="8101">
        <row r="1">
          <cell r="J1">
            <v>1.7453292519943295E-2</v>
          </cell>
        </row>
      </sheetData>
      <sheetData sheetId="8102">
        <row r="1">
          <cell r="J1">
            <v>1.7453292519943295E-2</v>
          </cell>
        </row>
      </sheetData>
      <sheetData sheetId="8103">
        <row r="1">
          <cell r="J1">
            <v>1.7453292519943295E-2</v>
          </cell>
        </row>
      </sheetData>
      <sheetData sheetId="8104">
        <row r="1">
          <cell r="J1">
            <v>1.7453292519943295E-2</v>
          </cell>
        </row>
      </sheetData>
      <sheetData sheetId="8105">
        <row r="1">
          <cell r="J1">
            <v>1.7453292519943295E-2</v>
          </cell>
        </row>
      </sheetData>
      <sheetData sheetId="8106">
        <row r="1">
          <cell r="J1">
            <v>1.7453292519943295E-2</v>
          </cell>
        </row>
      </sheetData>
      <sheetData sheetId="8107">
        <row r="1">
          <cell r="J1">
            <v>1.7453292519943295E-2</v>
          </cell>
        </row>
      </sheetData>
      <sheetData sheetId="8108">
        <row r="1">
          <cell r="J1">
            <v>1.7453292519943295E-2</v>
          </cell>
        </row>
      </sheetData>
      <sheetData sheetId="8109">
        <row r="1">
          <cell r="J1">
            <v>1.7453292519943295E-2</v>
          </cell>
        </row>
      </sheetData>
      <sheetData sheetId="8110">
        <row r="1">
          <cell r="J1">
            <v>1.7453292519943295E-2</v>
          </cell>
        </row>
      </sheetData>
      <sheetData sheetId="8111">
        <row r="1">
          <cell r="J1">
            <v>1.7453292519943295E-2</v>
          </cell>
        </row>
      </sheetData>
      <sheetData sheetId="8112">
        <row r="1">
          <cell r="J1">
            <v>1.7453292519943295E-2</v>
          </cell>
        </row>
      </sheetData>
      <sheetData sheetId="8113">
        <row r="1">
          <cell r="J1">
            <v>1.7453292519943295E-2</v>
          </cell>
        </row>
      </sheetData>
      <sheetData sheetId="8114">
        <row r="1">
          <cell r="J1">
            <v>1.7453292519943295E-2</v>
          </cell>
        </row>
      </sheetData>
      <sheetData sheetId="8115">
        <row r="1">
          <cell r="J1">
            <v>1.7453292519943295E-2</v>
          </cell>
        </row>
      </sheetData>
      <sheetData sheetId="8116">
        <row r="1">
          <cell r="J1">
            <v>1.7453292519943295E-2</v>
          </cell>
        </row>
      </sheetData>
      <sheetData sheetId="8117">
        <row r="1">
          <cell r="J1">
            <v>1.7453292519943295E-2</v>
          </cell>
        </row>
      </sheetData>
      <sheetData sheetId="8118">
        <row r="1">
          <cell r="J1">
            <v>1.7453292519943295E-2</v>
          </cell>
        </row>
      </sheetData>
      <sheetData sheetId="8119">
        <row r="1">
          <cell r="J1">
            <v>1.7453292519943295E-2</v>
          </cell>
        </row>
      </sheetData>
      <sheetData sheetId="8120">
        <row r="1">
          <cell r="J1">
            <v>1.7453292519943295E-2</v>
          </cell>
        </row>
      </sheetData>
      <sheetData sheetId="8121">
        <row r="1">
          <cell r="J1">
            <v>1.7453292519943295E-2</v>
          </cell>
        </row>
      </sheetData>
      <sheetData sheetId="8122">
        <row r="1">
          <cell r="J1">
            <v>1.7453292519943295E-2</v>
          </cell>
        </row>
      </sheetData>
      <sheetData sheetId="8123">
        <row r="1">
          <cell r="J1">
            <v>1.7453292519943295E-2</v>
          </cell>
        </row>
      </sheetData>
      <sheetData sheetId="8124">
        <row r="1">
          <cell r="J1">
            <v>1.7453292519943295E-2</v>
          </cell>
        </row>
      </sheetData>
      <sheetData sheetId="8125">
        <row r="1">
          <cell r="J1">
            <v>1.7453292519943295E-2</v>
          </cell>
        </row>
      </sheetData>
      <sheetData sheetId="8126">
        <row r="1">
          <cell r="J1">
            <v>1.7453292519943295E-2</v>
          </cell>
        </row>
      </sheetData>
      <sheetData sheetId="8127">
        <row r="1">
          <cell r="J1">
            <v>1.7453292519943295E-2</v>
          </cell>
        </row>
      </sheetData>
      <sheetData sheetId="8128">
        <row r="1">
          <cell r="J1">
            <v>1.7453292519943295E-2</v>
          </cell>
        </row>
      </sheetData>
      <sheetData sheetId="8129">
        <row r="1">
          <cell r="J1">
            <v>1.7453292519943295E-2</v>
          </cell>
        </row>
      </sheetData>
      <sheetData sheetId="8130">
        <row r="1">
          <cell r="J1">
            <v>1.7453292519943295E-2</v>
          </cell>
        </row>
      </sheetData>
      <sheetData sheetId="8131">
        <row r="1">
          <cell r="J1">
            <v>1.7453292519943295E-2</v>
          </cell>
        </row>
      </sheetData>
      <sheetData sheetId="8132">
        <row r="1">
          <cell r="J1">
            <v>1.7453292519943295E-2</v>
          </cell>
        </row>
      </sheetData>
      <sheetData sheetId="8133">
        <row r="1">
          <cell r="J1">
            <v>1.7453292519943295E-2</v>
          </cell>
        </row>
      </sheetData>
      <sheetData sheetId="8134">
        <row r="1">
          <cell r="J1">
            <v>1.7453292519943295E-2</v>
          </cell>
        </row>
      </sheetData>
      <sheetData sheetId="8135">
        <row r="1">
          <cell r="J1">
            <v>1.7453292519943295E-2</v>
          </cell>
        </row>
      </sheetData>
      <sheetData sheetId="8136">
        <row r="1">
          <cell r="J1">
            <v>1.7453292519943295E-2</v>
          </cell>
        </row>
      </sheetData>
      <sheetData sheetId="8137">
        <row r="1">
          <cell r="J1">
            <v>1.7453292519943295E-2</v>
          </cell>
        </row>
      </sheetData>
      <sheetData sheetId="8138">
        <row r="1">
          <cell r="J1">
            <v>1.7453292519943295E-2</v>
          </cell>
        </row>
      </sheetData>
      <sheetData sheetId="8139">
        <row r="1">
          <cell r="J1">
            <v>1.7453292519943295E-2</v>
          </cell>
        </row>
      </sheetData>
      <sheetData sheetId="8140">
        <row r="1">
          <cell r="J1">
            <v>1.7453292519943295E-2</v>
          </cell>
        </row>
      </sheetData>
      <sheetData sheetId="8141">
        <row r="1">
          <cell r="J1">
            <v>1.7453292519943295E-2</v>
          </cell>
        </row>
      </sheetData>
      <sheetData sheetId="8142">
        <row r="1">
          <cell r="J1">
            <v>1.7453292519943295E-2</v>
          </cell>
        </row>
      </sheetData>
      <sheetData sheetId="8143">
        <row r="1">
          <cell r="J1">
            <v>1.7453292519943295E-2</v>
          </cell>
        </row>
      </sheetData>
      <sheetData sheetId="8144">
        <row r="1">
          <cell r="J1">
            <v>1.7453292519943295E-2</v>
          </cell>
        </row>
      </sheetData>
      <sheetData sheetId="8145">
        <row r="1">
          <cell r="J1">
            <v>1.7453292519943295E-2</v>
          </cell>
        </row>
      </sheetData>
      <sheetData sheetId="8146">
        <row r="1">
          <cell r="J1">
            <v>1.7453292519943295E-2</v>
          </cell>
        </row>
      </sheetData>
      <sheetData sheetId="8147">
        <row r="1">
          <cell r="J1">
            <v>1.7453292519943295E-2</v>
          </cell>
        </row>
      </sheetData>
      <sheetData sheetId="8148">
        <row r="1">
          <cell r="J1">
            <v>1.7453292519943295E-2</v>
          </cell>
        </row>
      </sheetData>
      <sheetData sheetId="8149">
        <row r="1">
          <cell r="J1">
            <v>1.7453292519943295E-2</v>
          </cell>
        </row>
      </sheetData>
      <sheetData sheetId="8150">
        <row r="1">
          <cell r="J1">
            <v>1.7453292519943295E-2</v>
          </cell>
        </row>
      </sheetData>
      <sheetData sheetId="8151">
        <row r="1">
          <cell r="J1">
            <v>1.7453292519943295E-2</v>
          </cell>
        </row>
      </sheetData>
      <sheetData sheetId="8152">
        <row r="1">
          <cell r="J1">
            <v>1.7453292519943295E-2</v>
          </cell>
        </row>
      </sheetData>
      <sheetData sheetId="8153">
        <row r="1">
          <cell r="J1">
            <v>1.7453292519943295E-2</v>
          </cell>
        </row>
      </sheetData>
      <sheetData sheetId="8154">
        <row r="1">
          <cell r="J1">
            <v>1.7453292519943295E-2</v>
          </cell>
        </row>
      </sheetData>
      <sheetData sheetId="8155">
        <row r="1">
          <cell r="J1">
            <v>1.7453292519943295E-2</v>
          </cell>
        </row>
      </sheetData>
      <sheetData sheetId="8156">
        <row r="1">
          <cell r="J1">
            <v>1.7453292519943295E-2</v>
          </cell>
        </row>
      </sheetData>
      <sheetData sheetId="8157">
        <row r="1">
          <cell r="J1">
            <v>1.7453292519943295E-2</v>
          </cell>
        </row>
      </sheetData>
      <sheetData sheetId="8158">
        <row r="1">
          <cell r="J1">
            <v>1.7453292519943295E-2</v>
          </cell>
        </row>
      </sheetData>
      <sheetData sheetId="8159">
        <row r="1">
          <cell r="J1">
            <v>1.7453292519943295E-2</v>
          </cell>
        </row>
      </sheetData>
      <sheetData sheetId="8160">
        <row r="1">
          <cell r="J1">
            <v>1.7453292519943295E-2</v>
          </cell>
        </row>
      </sheetData>
      <sheetData sheetId="8161">
        <row r="1">
          <cell r="J1">
            <v>1.7453292519943295E-2</v>
          </cell>
        </row>
      </sheetData>
      <sheetData sheetId="8162">
        <row r="1">
          <cell r="J1">
            <v>1.7453292519943295E-2</v>
          </cell>
        </row>
      </sheetData>
      <sheetData sheetId="8163">
        <row r="1">
          <cell r="J1">
            <v>1.7453292519943295E-2</v>
          </cell>
        </row>
      </sheetData>
      <sheetData sheetId="8164">
        <row r="1">
          <cell r="J1">
            <v>1.7453292519943295E-2</v>
          </cell>
        </row>
      </sheetData>
      <sheetData sheetId="8165">
        <row r="1">
          <cell r="J1">
            <v>1.7453292519943295E-2</v>
          </cell>
        </row>
      </sheetData>
      <sheetData sheetId="8166">
        <row r="1">
          <cell r="J1">
            <v>1.7453292519943295E-2</v>
          </cell>
        </row>
      </sheetData>
      <sheetData sheetId="8167">
        <row r="1">
          <cell r="J1">
            <v>1.7453292519943295E-2</v>
          </cell>
        </row>
      </sheetData>
      <sheetData sheetId="8168">
        <row r="1">
          <cell r="J1">
            <v>1.7453292519943295E-2</v>
          </cell>
        </row>
      </sheetData>
      <sheetData sheetId="8169">
        <row r="1">
          <cell r="J1">
            <v>1.7453292519943295E-2</v>
          </cell>
        </row>
      </sheetData>
      <sheetData sheetId="8170">
        <row r="1">
          <cell r="J1">
            <v>1.7453292519943295E-2</v>
          </cell>
        </row>
      </sheetData>
      <sheetData sheetId="8171">
        <row r="1">
          <cell r="J1">
            <v>1.7453292519943295E-2</v>
          </cell>
        </row>
      </sheetData>
      <sheetData sheetId="8172">
        <row r="1">
          <cell r="J1">
            <v>1.7453292519943295E-2</v>
          </cell>
        </row>
      </sheetData>
      <sheetData sheetId="8173">
        <row r="1">
          <cell r="J1">
            <v>1.7453292519943295E-2</v>
          </cell>
        </row>
      </sheetData>
      <sheetData sheetId="8174">
        <row r="1">
          <cell r="J1">
            <v>1.7453292519943295E-2</v>
          </cell>
        </row>
      </sheetData>
      <sheetData sheetId="8175">
        <row r="1">
          <cell r="J1">
            <v>1.7453292519943295E-2</v>
          </cell>
        </row>
      </sheetData>
      <sheetData sheetId="8176">
        <row r="1">
          <cell r="J1">
            <v>1.7453292519943295E-2</v>
          </cell>
        </row>
      </sheetData>
      <sheetData sheetId="8177">
        <row r="1">
          <cell r="J1">
            <v>1.7453292519943295E-2</v>
          </cell>
        </row>
      </sheetData>
      <sheetData sheetId="8178">
        <row r="1">
          <cell r="J1">
            <v>1.7453292519943295E-2</v>
          </cell>
        </row>
      </sheetData>
      <sheetData sheetId="8179">
        <row r="1">
          <cell r="J1">
            <v>1.7453292519943295E-2</v>
          </cell>
        </row>
      </sheetData>
      <sheetData sheetId="8180">
        <row r="1">
          <cell r="J1">
            <v>1.7453292519943295E-2</v>
          </cell>
        </row>
      </sheetData>
      <sheetData sheetId="8181">
        <row r="1">
          <cell r="J1">
            <v>1.7453292519943295E-2</v>
          </cell>
        </row>
      </sheetData>
      <sheetData sheetId="8182">
        <row r="1">
          <cell r="J1">
            <v>1.7453292519943295E-2</v>
          </cell>
        </row>
      </sheetData>
      <sheetData sheetId="8183">
        <row r="1">
          <cell r="J1">
            <v>1.7453292519943295E-2</v>
          </cell>
        </row>
      </sheetData>
      <sheetData sheetId="8184">
        <row r="1">
          <cell r="J1">
            <v>1.7453292519943295E-2</v>
          </cell>
        </row>
      </sheetData>
      <sheetData sheetId="8185">
        <row r="1">
          <cell r="J1">
            <v>1.7453292519943295E-2</v>
          </cell>
        </row>
      </sheetData>
      <sheetData sheetId="8186">
        <row r="1">
          <cell r="J1">
            <v>1.7453292519943295E-2</v>
          </cell>
        </row>
      </sheetData>
      <sheetData sheetId="8187">
        <row r="1">
          <cell r="J1">
            <v>1.7453292519943295E-2</v>
          </cell>
        </row>
      </sheetData>
      <sheetData sheetId="8188">
        <row r="1">
          <cell r="J1">
            <v>1.7453292519943295E-2</v>
          </cell>
        </row>
      </sheetData>
      <sheetData sheetId="8189">
        <row r="1">
          <cell r="J1">
            <v>1.7453292519943295E-2</v>
          </cell>
        </row>
      </sheetData>
      <sheetData sheetId="8190">
        <row r="1">
          <cell r="J1">
            <v>1.7453292519943295E-2</v>
          </cell>
        </row>
      </sheetData>
      <sheetData sheetId="8191">
        <row r="1">
          <cell r="J1">
            <v>1.7453292519943295E-2</v>
          </cell>
        </row>
      </sheetData>
      <sheetData sheetId="8192">
        <row r="1">
          <cell r="J1">
            <v>1.7453292519943295E-2</v>
          </cell>
        </row>
      </sheetData>
      <sheetData sheetId="8193">
        <row r="1">
          <cell r="J1">
            <v>1.7453292519943295E-2</v>
          </cell>
        </row>
      </sheetData>
      <sheetData sheetId="8194">
        <row r="1">
          <cell r="J1">
            <v>1.7453292519943295E-2</v>
          </cell>
        </row>
      </sheetData>
      <sheetData sheetId="8195">
        <row r="1">
          <cell r="J1">
            <v>1.7453292519943295E-2</v>
          </cell>
        </row>
      </sheetData>
      <sheetData sheetId="8196">
        <row r="1">
          <cell r="J1">
            <v>1.7453292519943295E-2</v>
          </cell>
        </row>
      </sheetData>
      <sheetData sheetId="8197">
        <row r="1">
          <cell r="J1">
            <v>1.7453292519943295E-2</v>
          </cell>
        </row>
      </sheetData>
      <sheetData sheetId="8198">
        <row r="1">
          <cell r="J1">
            <v>1.7453292519943295E-2</v>
          </cell>
        </row>
      </sheetData>
      <sheetData sheetId="8199">
        <row r="1">
          <cell r="J1">
            <v>1.7453292519943295E-2</v>
          </cell>
        </row>
      </sheetData>
      <sheetData sheetId="8200">
        <row r="1">
          <cell r="J1">
            <v>1.7453292519943295E-2</v>
          </cell>
        </row>
      </sheetData>
      <sheetData sheetId="8201">
        <row r="1">
          <cell r="J1">
            <v>1.7453292519943295E-2</v>
          </cell>
        </row>
      </sheetData>
      <sheetData sheetId="8202">
        <row r="1">
          <cell r="J1">
            <v>1.7453292519943295E-2</v>
          </cell>
        </row>
      </sheetData>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row r="1">
          <cell r="J1">
            <v>1.7453292519943295E-2</v>
          </cell>
        </row>
      </sheetData>
      <sheetData sheetId="8244"/>
      <sheetData sheetId="8245"/>
      <sheetData sheetId="8246"/>
      <sheetData sheetId="8247"/>
      <sheetData sheetId="8248"/>
      <sheetData sheetId="8249"/>
      <sheetData sheetId="8250">
        <row r="1">
          <cell r="J1">
            <v>1.7453292519943295E-2</v>
          </cell>
        </row>
      </sheetData>
      <sheetData sheetId="8251"/>
      <sheetData sheetId="8252"/>
      <sheetData sheetId="8253"/>
      <sheetData sheetId="8254"/>
      <sheetData sheetId="8255">
        <row r="1">
          <cell r="J1">
            <v>1.7453292519943295E-2</v>
          </cell>
        </row>
      </sheetData>
      <sheetData sheetId="8256">
        <row r="1">
          <cell r="J1">
            <v>1.7453292519943295E-2</v>
          </cell>
        </row>
      </sheetData>
      <sheetData sheetId="8257"/>
      <sheetData sheetId="8258">
        <row r="1">
          <cell r="J1">
            <v>1.7453292519943295E-2</v>
          </cell>
        </row>
      </sheetData>
      <sheetData sheetId="8259">
        <row r="1">
          <cell r="J1">
            <v>1.7453292519943295E-2</v>
          </cell>
        </row>
      </sheetData>
      <sheetData sheetId="8260"/>
      <sheetData sheetId="8261">
        <row r="1">
          <cell r="J1">
            <v>1.7453292519943295E-2</v>
          </cell>
        </row>
      </sheetData>
      <sheetData sheetId="8262">
        <row r="1">
          <cell r="J1">
            <v>1.7453292519943295E-2</v>
          </cell>
        </row>
      </sheetData>
      <sheetData sheetId="8263">
        <row r="1">
          <cell r="J1">
            <v>1.7453292519943295E-2</v>
          </cell>
        </row>
      </sheetData>
      <sheetData sheetId="8264">
        <row r="1">
          <cell r="J1">
            <v>1.7453292519943295E-2</v>
          </cell>
        </row>
      </sheetData>
      <sheetData sheetId="8265">
        <row r="1">
          <cell r="J1">
            <v>1.7453292519943295E-2</v>
          </cell>
        </row>
      </sheetData>
      <sheetData sheetId="8266">
        <row r="1">
          <cell r="J1">
            <v>1.7453292519943295E-2</v>
          </cell>
        </row>
      </sheetData>
      <sheetData sheetId="8267"/>
      <sheetData sheetId="8268">
        <row r="1">
          <cell r="J1">
            <v>1.7453292519943295E-2</v>
          </cell>
        </row>
      </sheetData>
      <sheetData sheetId="8269">
        <row r="1">
          <cell r="J1">
            <v>1.7453292519943295E-2</v>
          </cell>
        </row>
      </sheetData>
      <sheetData sheetId="8270">
        <row r="1">
          <cell r="J1">
            <v>1.7453292519943295E-2</v>
          </cell>
        </row>
      </sheetData>
      <sheetData sheetId="8271">
        <row r="1">
          <cell r="J1">
            <v>1.7453292519943295E-2</v>
          </cell>
        </row>
      </sheetData>
      <sheetData sheetId="8272"/>
      <sheetData sheetId="8273">
        <row r="1">
          <cell r="J1">
            <v>1.7453292519943295E-2</v>
          </cell>
        </row>
      </sheetData>
      <sheetData sheetId="8274">
        <row r="1">
          <cell r="J1">
            <v>1.7453292519943295E-2</v>
          </cell>
        </row>
      </sheetData>
      <sheetData sheetId="8275">
        <row r="1">
          <cell r="J1">
            <v>1.7453292519943295E-2</v>
          </cell>
        </row>
      </sheetData>
      <sheetData sheetId="8276">
        <row r="1">
          <cell r="J1">
            <v>1.7453292519943295E-2</v>
          </cell>
        </row>
      </sheetData>
      <sheetData sheetId="8277">
        <row r="1">
          <cell r="J1">
            <v>1.7453292519943295E-2</v>
          </cell>
        </row>
      </sheetData>
      <sheetData sheetId="8278">
        <row r="1">
          <cell r="J1">
            <v>1.7453292519943295E-2</v>
          </cell>
        </row>
      </sheetData>
      <sheetData sheetId="8279">
        <row r="1">
          <cell r="J1">
            <v>1.7453292519943295E-2</v>
          </cell>
        </row>
      </sheetData>
      <sheetData sheetId="8280"/>
      <sheetData sheetId="8281">
        <row r="1">
          <cell r="J1">
            <v>1.7453292519943295E-2</v>
          </cell>
        </row>
      </sheetData>
      <sheetData sheetId="8282">
        <row r="1">
          <cell r="J1">
            <v>1.7453292519943295E-2</v>
          </cell>
        </row>
      </sheetData>
      <sheetData sheetId="8283">
        <row r="1">
          <cell r="J1">
            <v>1.7453292519943295E-2</v>
          </cell>
        </row>
      </sheetData>
      <sheetData sheetId="8284">
        <row r="1">
          <cell r="J1">
            <v>1.7453292519943295E-2</v>
          </cell>
        </row>
      </sheetData>
      <sheetData sheetId="8285"/>
      <sheetData sheetId="8286">
        <row r="1">
          <cell r="J1">
            <v>1.7453292519943295E-2</v>
          </cell>
        </row>
      </sheetData>
      <sheetData sheetId="8287">
        <row r="1">
          <cell r="J1">
            <v>1.7453292519943295E-2</v>
          </cell>
        </row>
      </sheetData>
      <sheetData sheetId="8288">
        <row r="1">
          <cell r="J1">
            <v>1.7453292519943295E-2</v>
          </cell>
        </row>
      </sheetData>
      <sheetData sheetId="8289">
        <row r="1">
          <cell r="J1">
            <v>1.7453292519943295E-2</v>
          </cell>
        </row>
      </sheetData>
      <sheetData sheetId="8290">
        <row r="1">
          <cell r="J1">
            <v>1.7453292519943295E-2</v>
          </cell>
        </row>
      </sheetData>
      <sheetData sheetId="8291"/>
      <sheetData sheetId="8292">
        <row r="1">
          <cell r="J1">
            <v>1.7453292519943295E-2</v>
          </cell>
        </row>
      </sheetData>
      <sheetData sheetId="8293">
        <row r="1">
          <cell r="J1">
            <v>1.7453292519943295E-2</v>
          </cell>
        </row>
      </sheetData>
      <sheetData sheetId="8294">
        <row r="1">
          <cell r="J1">
            <v>1.7453292519943295E-2</v>
          </cell>
        </row>
      </sheetData>
      <sheetData sheetId="8295">
        <row r="1">
          <cell r="J1">
            <v>1.7453292519943295E-2</v>
          </cell>
        </row>
      </sheetData>
      <sheetData sheetId="8296">
        <row r="1">
          <cell r="J1">
            <v>1.7453292519943295E-2</v>
          </cell>
        </row>
      </sheetData>
      <sheetData sheetId="8297"/>
      <sheetData sheetId="8298">
        <row r="1">
          <cell r="J1">
            <v>1.7453292519943295E-2</v>
          </cell>
        </row>
      </sheetData>
      <sheetData sheetId="8299">
        <row r="1">
          <cell r="J1">
            <v>1.7453292519943295E-2</v>
          </cell>
        </row>
      </sheetData>
      <sheetData sheetId="8300">
        <row r="1">
          <cell r="J1">
            <v>1.7453292519943295E-2</v>
          </cell>
        </row>
      </sheetData>
      <sheetData sheetId="8301">
        <row r="1">
          <cell r="J1">
            <v>1.7453292519943295E-2</v>
          </cell>
        </row>
      </sheetData>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row r="1">
          <cell r="J1">
            <v>1.7453292519943295E-2</v>
          </cell>
        </row>
      </sheetData>
      <sheetData sheetId="8316">
        <row r="1">
          <cell r="J1">
            <v>1.7453292519943295E-2</v>
          </cell>
        </row>
      </sheetData>
      <sheetData sheetId="8317">
        <row r="1">
          <cell r="J1">
            <v>1.7453292519943295E-2</v>
          </cell>
        </row>
      </sheetData>
      <sheetData sheetId="8318"/>
      <sheetData sheetId="8319"/>
      <sheetData sheetId="8320"/>
      <sheetData sheetId="8321"/>
      <sheetData sheetId="8322">
        <row r="1">
          <cell r="J1">
            <v>1.7453292519943295E-2</v>
          </cell>
        </row>
      </sheetData>
      <sheetData sheetId="8323">
        <row r="1">
          <cell r="J1">
            <v>1.7453292519943295E-2</v>
          </cell>
        </row>
      </sheetData>
      <sheetData sheetId="8324"/>
      <sheetData sheetId="8325"/>
      <sheetData sheetId="8326">
        <row r="1">
          <cell r="J1">
            <v>1.7453292519943295E-2</v>
          </cell>
        </row>
      </sheetData>
      <sheetData sheetId="8327">
        <row r="1">
          <cell r="J1">
            <v>1.7453292519943295E-2</v>
          </cell>
        </row>
      </sheetData>
      <sheetData sheetId="8328">
        <row r="1">
          <cell r="J1">
            <v>1.7453292519943295E-2</v>
          </cell>
        </row>
      </sheetData>
      <sheetData sheetId="8329">
        <row r="1">
          <cell r="J1">
            <v>1.7453292519943295E-2</v>
          </cell>
        </row>
      </sheetData>
      <sheetData sheetId="8330">
        <row r="1">
          <cell r="J1">
            <v>1.7453292519943295E-2</v>
          </cell>
        </row>
      </sheetData>
      <sheetData sheetId="8331">
        <row r="1">
          <cell r="J1">
            <v>1.7453292519943295E-2</v>
          </cell>
        </row>
      </sheetData>
      <sheetData sheetId="8332">
        <row r="1">
          <cell r="J1">
            <v>1.7453292519943295E-2</v>
          </cell>
        </row>
      </sheetData>
      <sheetData sheetId="8333">
        <row r="1">
          <cell r="J1">
            <v>1.7453292519943295E-2</v>
          </cell>
        </row>
      </sheetData>
      <sheetData sheetId="8334">
        <row r="1">
          <cell r="J1">
            <v>1.7453292519943295E-2</v>
          </cell>
        </row>
      </sheetData>
      <sheetData sheetId="8335">
        <row r="1">
          <cell r="J1">
            <v>1.7453292519943295E-2</v>
          </cell>
        </row>
      </sheetData>
      <sheetData sheetId="8336">
        <row r="1">
          <cell r="J1">
            <v>1.7453292519943295E-2</v>
          </cell>
        </row>
      </sheetData>
      <sheetData sheetId="8337">
        <row r="1">
          <cell r="J1">
            <v>1.7453292519943295E-2</v>
          </cell>
        </row>
      </sheetData>
      <sheetData sheetId="8338">
        <row r="1">
          <cell r="J1">
            <v>1.7453292519943295E-2</v>
          </cell>
        </row>
      </sheetData>
      <sheetData sheetId="8339">
        <row r="1">
          <cell r="J1">
            <v>1.7453292519943295E-2</v>
          </cell>
        </row>
      </sheetData>
      <sheetData sheetId="8340">
        <row r="1">
          <cell r="J1">
            <v>1.7453292519943295E-2</v>
          </cell>
        </row>
      </sheetData>
      <sheetData sheetId="8341">
        <row r="1">
          <cell r="J1">
            <v>1.7453292519943295E-2</v>
          </cell>
        </row>
      </sheetData>
      <sheetData sheetId="8342">
        <row r="1">
          <cell r="J1">
            <v>1.7453292519943295E-2</v>
          </cell>
        </row>
      </sheetData>
      <sheetData sheetId="8343">
        <row r="1">
          <cell r="J1">
            <v>1.7453292519943295E-2</v>
          </cell>
        </row>
      </sheetData>
      <sheetData sheetId="8344">
        <row r="1">
          <cell r="J1">
            <v>1.7453292519943295E-2</v>
          </cell>
        </row>
      </sheetData>
      <sheetData sheetId="8345">
        <row r="1">
          <cell r="J1">
            <v>1.7453292519943295E-2</v>
          </cell>
        </row>
      </sheetData>
      <sheetData sheetId="8346">
        <row r="1">
          <cell r="J1">
            <v>1.7453292519943295E-2</v>
          </cell>
        </row>
      </sheetData>
      <sheetData sheetId="8347">
        <row r="1">
          <cell r="J1">
            <v>1.7453292519943295E-2</v>
          </cell>
        </row>
      </sheetData>
      <sheetData sheetId="8348">
        <row r="1">
          <cell r="J1">
            <v>1.7453292519943295E-2</v>
          </cell>
        </row>
      </sheetData>
      <sheetData sheetId="8349">
        <row r="1">
          <cell r="J1">
            <v>1.7453292519943295E-2</v>
          </cell>
        </row>
      </sheetData>
      <sheetData sheetId="8350">
        <row r="1">
          <cell r="J1">
            <v>1.7453292519943295E-2</v>
          </cell>
        </row>
      </sheetData>
      <sheetData sheetId="8351">
        <row r="1">
          <cell r="J1">
            <v>1.7453292519943295E-2</v>
          </cell>
        </row>
      </sheetData>
      <sheetData sheetId="8352">
        <row r="1">
          <cell r="J1">
            <v>1.7453292519943295E-2</v>
          </cell>
        </row>
      </sheetData>
      <sheetData sheetId="8353">
        <row r="1">
          <cell r="J1">
            <v>1.7453292519943295E-2</v>
          </cell>
        </row>
      </sheetData>
      <sheetData sheetId="8354">
        <row r="1">
          <cell r="J1">
            <v>1.7453292519943295E-2</v>
          </cell>
        </row>
      </sheetData>
      <sheetData sheetId="8355">
        <row r="1">
          <cell r="J1">
            <v>1.7453292519943295E-2</v>
          </cell>
        </row>
      </sheetData>
      <sheetData sheetId="8356">
        <row r="1">
          <cell r="J1">
            <v>1.7453292519943295E-2</v>
          </cell>
        </row>
      </sheetData>
      <sheetData sheetId="8357">
        <row r="1">
          <cell r="J1">
            <v>1.7453292519943295E-2</v>
          </cell>
        </row>
      </sheetData>
      <sheetData sheetId="8358">
        <row r="1">
          <cell r="J1">
            <v>1.7453292519943295E-2</v>
          </cell>
        </row>
      </sheetData>
      <sheetData sheetId="8359">
        <row r="1">
          <cell r="J1">
            <v>1.7453292519943295E-2</v>
          </cell>
        </row>
      </sheetData>
      <sheetData sheetId="8360">
        <row r="1">
          <cell r="J1">
            <v>1.7453292519943295E-2</v>
          </cell>
        </row>
      </sheetData>
      <sheetData sheetId="8361">
        <row r="1">
          <cell r="J1">
            <v>1.7453292519943295E-2</v>
          </cell>
        </row>
      </sheetData>
      <sheetData sheetId="8362">
        <row r="1">
          <cell r="J1">
            <v>1.7453292519943295E-2</v>
          </cell>
        </row>
      </sheetData>
      <sheetData sheetId="8363">
        <row r="1">
          <cell r="J1">
            <v>1.7453292519943295E-2</v>
          </cell>
        </row>
      </sheetData>
      <sheetData sheetId="8364">
        <row r="1">
          <cell r="J1">
            <v>1.7453292519943295E-2</v>
          </cell>
        </row>
      </sheetData>
      <sheetData sheetId="8365">
        <row r="1">
          <cell r="J1">
            <v>1.7453292519943295E-2</v>
          </cell>
        </row>
      </sheetData>
      <sheetData sheetId="8366"/>
      <sheetData sheetId="8367">
        <row r="1">
          <cell r="J1">
            <v>1.7453292519943295E-2</v>
          </cell>
        </row>
      </sheetData>
      <sheetData sheetId="8368">
        <row r="1">
          <cell r="J1">
            <v>1.7453292519943295E-2</v>
          </cell>
        </row>
      </sheetData>
      <sheetData sheetId="8369"/>
      <sheetData sheetId="8370"/>
      <sheetData sheetId="8371"/>
      <sheetData sheetId="8372"/>
      <sheetData sheetId="8373"/>
      <sheetData sheetId="8374">
        <row r="1">
          <cell r="J1">
            <v>1.7453292519943295E-2</v>
          </cell>
        </row>
      </sheetData>
      <sheetData sheetId="8375">
        <row r="1">
          <cell r="J1">
            <v>1.7453292519943295E-2</v>
          </cell>
        </row>
      </sheetData>
      <sheetData sheetId="8376">
        <row r="1">
          <cell r="J1">
            <v>1.7453292519943295E-2</v>
          </cell>
        </row>
      </sheetData>
      <sheetData sheetId="8377">
        <row r="1">
          <cell r="J1">
            <v>1.7453292519943295E-2</v>
          </cell>
        </row>
      </sheetData>
      <sheetData sheetId="8378"/>
      <sheetData sheetId="8379"/>
      <sheetData sheetId="8380">
        <row r="1">
          <cell r="J1">
            <v>1.7453292519943295E-2</v>
          </cell>
        </row>
      </sheetData>
      <sheetData sheetId="8381">
        <row r="1">
          <cell r="J1">
            <v>1.7453292519943295E-2</v>
          </cell>
        </row>
      </sheetData>
      <sheetData sheetId="8382">
        <row r="1">
          <cell r="J1">
            <v>1.7453292519943295E-2</v>
          </cell>
        </row>
      </sheetData>
      <sheetData sheetId="8383">
        <row r="1">
          <cell r="J1">
            <v>1.7453292519943295E-2</v>
          </cell>
        </row>
      </sheetData>
      <sheetData sheetId="8384">
        <row r="1">
          <cell r="J1">
            <v>1.7453292519943295E-2</v>
          </cell>
        </row>
      </sheetData>
      <sheetData sheetId="8385">
        <row r="1">
          <cell r="J1">
            <v>1.7453292519943295E-2</v>
          </cell>
        </row>
      </sheetData>
      <sheetData sheetId="8386">
        <row r="1">
          <cell r="J1">
            <v>1.7453292519943295E-2</v>
          </cell>
        </row>
      </sheetData>
      <sheetData sheetId="8387">
        <row r="1">
          <cell r="J1">
            <v>1.7453292519943295E-2</v>
          </cell>
        </row>
      </sheetData>
      <sheetData sheetId="8388">
        <row r="1">
          <cell r="J1">
            <v>1.7453292519943295E-2</v>
          </cell>
        </row>
      </sheetData>
      <sheetData sheetId="8389">
        <row r="1">
          <cell r="J1">
            <v>1.7453292519943295E-2</v>
          </cell>
        </row>
      </sheetData>
      <sheetData sheetId="8390">
        <row r="1">
          <cell r="J1">
            <v>1.7453292519943295E-2</v>
          </cell>
        </row>
      </sheetData>
      <sheetData sheetId="8391"/>
      <sheetData sheetId="8392"/>
      <sheetData sheetId="8393"/>
      <sheetData sheetId="8394"/>
      <sheetData sheetId="8395">
        <row r="1">
          <cell r="J1">
            <v>1.7453292519943295E-2</v>
          </cell>
        </row>
      </sheetData>
      <sheetData sheetId="8396">
        <row r="1">
          <cell r="J1">
            <v>1.7453292519943295E-2</v>
          </cell>
        </row>
      </sheetData>
      <sheetData sheetId="8397"/>
      <sheetData sheetId="8398"/>
      <sheetData sheetId="8399"/>
      <sheetData sheetId="8400"/>
      <sheetData sheetId="8401">
        <row r="1">
          <cell r="J1">
            <v>1.7453292519943295E-2</v>
          </cell>
        </row>
      </sheetData>
      <sheetData sheetId="8402">
        <row r="1">
          <cell r="J1">
            <v>1.7453292519943295E-2</v>
          </cell>
        </row>
      </sheetData>
      <sheetData sheetId="8403"/>
      <sheetData sheetId="8404"/>
      <sheetData sheetId="8405"/>
      <sheetData sheetId="8406">
        <row r="1">
          <cell r="J1">
            <v>1.7453292519943295E-2</v>
          </cell>
        </row>
      </sheetData>
      <sheetData sheetId="8407">
        <row r="1">
          <cell r="J1">
            <v>1.7453292519943295E-2</v>
          </cell>
        </row>
      </sheetData>
      <sheetData sheetId="8408">
        <row r="1">
          <cell r="J1">
            <v>1.7453292519943295E-2</v>
          </cell>
        </row>
      </sheetData>
      <sheetData sheetId="8409"/>
      <sheetData sheetId="8410"/>
      <sheetData sheetId="8411"/>
      <sheetData sheetId="8412">
        <row r="1">
          <cell r="J1">
            <v>1.7453292519943295E-2</v>
          </cell>
        </row>
      </sheetData>
      <sheetData sheetId="8413">
        <row r="1">
          <cell r="J1">
            <v>1.7453292519943295E-2</v>
          </cell>
        </row>
      </sheetData>
      <sheetData sheetId="8414"/>
      <sheetData sheetId="8415"/>
      <sheetData sheetId="8416"/>
      <sheetData sheetId="8417"/>
      <sheetData sheetId="8418"/>
      <sheetData sheetId="8419"/>
      <sheetData sheetId="8420">
        <row r="1">
          <cell r="J1">
            <v>1.7453292519943295E-2</v>
          </cell>
        </row>
      </sheetData>
      <sheetData sheetId="8421"/>
      <sheetData sheetId="8422">
        <row r="1">
          <cell r="J1">
            <v>1.7453292519943295E-2</v>
          </cell>
        </row>
      </sheetData>
      <sheetData sheetId="8423">
        <row r="1">
          <cell r="J1">
            <v>1.7453292519943295E-2</v>
          </cell>
        </row>
      </sheetData>
      <sheetData sheetId="8424"/>
      <sheetData sheetId="8425"/>
      <sheetData sheetId="8426">
        <row r="1">
          <cell r="J1">
            <v>1.7453292519943295E-2</v>
          </cell>
        </row>
      </sheetData>
      <sheetData sheetId="8427">
        <row r="1">
          <cell r="J1">
            <v>1.7453292519943295E-2</v>
          </cell>
        </row>
      </sheetData>
      <sheetData sheetId="8428"/>
      <sheetData sheetId="8429"/>
      <sheetData sheetId="8430"/>
      <sheetData sheetId="8431">
        <row r="1">
          <cell r="J1">
            <v>1.7453292519943295E-2</v>
          </cell>
        </row>
      </sheetData>
      <sheetData sheetId="8432"/>
      <sheetData sheetId="8433"/>
      <sheetData sheetId="8434">
        <row r="1">
          <cell r="J1">
            <v>1.7453292519943295E-2</v>
          </cell>
        </row>
      </sheetData>
      <sheetData sheetId="8435">
        <row r="1">
          <cell r="J1">
            <v>1.7453292519943295E-2</v>
          </cell>
        </row>
      </sheetData>
      <sheetData sheetId="8436"/>
      <sheetData sheetId="8437">
        <row r="1">
          <cell r="J1">
            <v>1.7453292519943295E-2</v>
          </cell>
        </row>
      </sheetData>
      <sheetData sheetId="8438"/>
      <sheetData sheetId="8439">
        <row r="1">
          <cell r="J1">
            <v>1.7453292519943295E-2</v>
          </cell>
        </row>
      </sheetData>
      <sheetData sheetId="8440">
        <row r="1">
          <cell r="J1">
            <v>1.7453292519943295E-2</v>
          </cell>
        </row>
      </sheetData>
      <sheetData sheetId="8441">
        <row r="1">
          <cell r="J1">
            <v>1.7453292519943295E-2</v>
          </cell>
        </row>
      </sheetData>
      <sheetData sheetId="8442"/>
      <sheetData sheetId="8443"/>
      <sheetData sheetId="8444"/>
      <sheetData sheetId="8445">
        <row r="1">
          <cell r="J1">
            <v>1.7453292519943295E-2</v>
          </cell>
        </row>
      </sheetData>
      <sheetData sheetId="8446">
        <row r="1">
          <cell r="J1">
            <v>1.7453292519943295E-2</v>
          </cell>
        </row>
      </sheetData>
      <sheetData sheetId="8447">
        <row r="1">
          <cell r="J1">
            <v>1.7453292519943295E-2</v>
          </cell>
        </row>
      </sheetData>
      <sheetData sheetId="8448"/>
      <sheetData sheetId="8449">
        <row r="1">
          <cell r="J1">
            <v>1.7453292519943295E-2</v>
          </cell>
        </row>
      </sheetData>
      <sheetData sheetId="8450">
        <row r="1">
          <cell r="J1">
            <v>1.7453292519943295E-2</v>
          </cell>
        </row>
      </sheetData>
      <sheetData sheetId="8451"/>
      <sheetData sheetId="8452">
        <row r="1">
          <cell r="J1">
            <v>1.7453292519943295E-2</v>
          </cell>
        </row>
      </sheetData>
      <sheetData sheetId="8453"/>
      <sheetData sheetId="8454"/>
      <sheetData sheetId="8455">
        <row r="1">
          <cell r="J1">
            <v>1.7453292519943295E-2</v>
          </cell>
        </row>
      </sheetData>
      <sheetData sheetId="8456"/>
      <sheetData sheetId="8457"/>
      <sheetData sheetId="8458">
        <row r="1">
          <cell r="J1">
            <v>1.7453292519943295E-2</v>
          </cell>
        </row>
      </sheetData>
      <sheetData sheetId="8459">
        <row r="1">
          <cell r="J1">
            <v>1.7453292519943295E-2</v>
          </cell>
        </row>
      </sheetData>
      <sheetData sheetId="8460">
        <row r="1">
          <cell r="J1">
            <v>1.7453292519943295E-2</v>
          </cell>
        </row>
      </sheetData>
      <sheetData sheetId="8461"/>
      <sheetData sheetId="8462">
        <row r="1">
          <cell r="J1">
            <v>1.7453292519943295E-2</v>
          </cell>
        </row>
      </sheetData>
      <sheetData sheetId="8463">
        <row r="1">
          <cell r="J1">
            <v>1.7453292519943295E-2</v>
          </cell>
        </row>
      </sheetData>
      <sheetData sheetId="8464">
        <row r="1">
          <cell r="J1">
            <v>1.7453292519943295E-2</v>
          </cell>
        </row>
      </sheetData>
      <sheetData sheetId="8465">
        <row r="1">
          <cell r="J1">
            <v>1.7453292519943295E-2</v>
          </cell>
        </row>
      </sheetData>
      <sheetData sheetId="8466">
        <row r="1">
          <cell r="J1">
            <v>1.7453292519943295E-2</v>
          </cell>
        </row>
      </sheetData>
      <sheetData sheetId="8467">
        <row r="1">
          <cell r="J1">
            <v>1.7453292519943295E-2</v>
          </cell>
        </row>
      </sheetData>
      <sheetData sheetId="8468">
        <row r="1">
          <cell r="J1">
            <v>1.7453292519943295E-2</v>
          </cell>
        </row>
      </sheetData>
      <sheetData sheetId="8469">
        <row r="1">
          <cell r="J1">
            <v>1.7453292519943295E-2</v>
          </cell>
        </row>
      </sheetData>
      <sheetData sheetId="8470">
        <row r="1">
          <cell r="J1">
            <v>1.7453292519943295E-2</v>
          </cell>
        </row>
      </sheetData>
      <sheetData sheetId="8471">
        <row r="1">
          <cell r="J1">
            <v>1.7453292519943295E-2</v>
          </cell>
        </row>
      </sheetData>
      <sheetData sheetId="8472">
        <row r="1">
          <cell r="J1">
            <v>1.7453292519943295E-2</v>
          </cell>
        </row>
      </sheetData>
      <sheetData sheetId="8473">
        <row r="1">
          <cell r="J1">
            <v>1.7453292519943295E-2</v>
          </cell>
        </row>
      </sheetData>
      <sheetData sheetId="8474">
        <row r="1">
          <cell r="J1">
            <v>1.7453292519943295E-2</v>
          </cell>
        </row>
      </sheetData>
      <sheetData sheetId="8475">
        <row r="1">
          <cell r="J1">
            <v>1.7453292519943295E-2</v>
          </cell>
        </row>
      </sheetData>
      <sheetData sheetId="8476">
        <row r="1">
          <cell r="J1">
            <v>1.7453292519943295E-2</v>
          </cell>
        </row>
      </sheetData>
      <sheetData sheetId="8477">
        <row r="1">
          <cell r="J1">
            <v>1.7453292519943295E-2</v>
          </cell>
        </row>
      </sheetData>
      <sheetData sheetId="8478">
        <row r="1">
          <cell r="J1">
            <v>1.7453292519943295E-2</v>
          </cell>
        </row>
      </sheetData>
      <sheetData sheetId="8479">
        <row r="1">
          <cell r="J1">
            <v>1.7453292519943295E-2</v>
          </cell>
        </row>
      </sheetData>
      <sheetData sheetId="8480">
        <row r="1">
          <cell r="J1">
            <v>1.7453292519943295E-2</v>
          </cell>
        </row>
      </sheetData>
      <sheetData sheetId="8481">
        <row r="1">
          <cell r="J1">
            <v>1.7453292519943295E-2</v>
          </cell>
        </row>
      </sheetData>
      <sheetData sheetId="8482">
        <row r="1">
          <cell r="J1">
            <v>1.7453292519943295E-2</v>
          </cell>
        </row>
      </sheetData>
      <sheetData sheetId="8483">
        <row r="1">
          <cell r="J1">
            <v>1.7453292519943295E-2</v>
          </cell>
        </row>
      </sheetData>
      <sheetData sheetId="8484">
        <row r="1">
          <cell r="J1">
            <v>1.7453292519943295E-2</v>
          </cell>
        </row>
      </sheetData>
      <sheetData sheetId="8485">
        <row r="1">
          <cell r="J1">
            <v>1.7453292519943295E-2</v>
          </cell>
        </row>
      </sheetData>
      <sheetData sheetId="8486">
        <row r="1">
          <cell r="J1">
            <v>1.7453292519943295E-2</v>
          </cell>
        </row>
      </sheetData>
      <sheetData sheetId="8487">
        <row r="1">
          <cell r="J1">
            <v>1.7453292519943295E-2</v>
          </cell>
        </row>
      </sheetData>
      <sheetData sheetId="8488">
        <row r="1">
          <cell r="J1">
            <v>1.7453292519943295E-2</v>
          </cell>
        </row>
      </sheetData>
      <sheetData sheetId="8489">
        <row r="1">
          <cell r="J1">
            <v>1.7453292519943295E-2</v>
          </cell>
        </row>
      </sheetData>
      <sheetData sheetId="8490">
        <row r="1">
          <cell r="J1">
            <v>1.7453292519943295E-2</v>
          </cell>
        </row>
      </sheetData>
      <sheetData sheetId="8491">
        <row r="1">
          <cell r="J1">
            <v>1.7453292519943295E-2</v>
          </cell>
        </row>
      </sheetData>
      <sheetData sheetId="8492">
        <row r="1">
          <cell r="J1">
            <v>1.7453292519943295E-2</v>
          </cell>
        </row>
      </sheetData>
      <sheetData sheetId="8493">
        <row r="1">
          <cell r="J1">
            <v>1.7453292519943295E-2</v>
          </cell>
        </row>
      </sheetData>
      <sheetData sheetId="8494">
        <row r="1">
          <cell r="J1">
            <v>1.7453292519943295E-2</v>
          </cell>
        </row>
      </sheetData>
      <sheetData sheetId="8495">
        <row r="1">
          <cell r="J1">
            <v>1.7453292519943295E-2</v>
          </cell>
        </row>
      </sheetData>
      <sheetData sheetId="8496">
        <row r="1">
          <cell r="J1">
            <v>1.7453292519943295E-2</v>
          </cell>
        </row>
      </sheetData>
      <sheetData sheetId="8497">
        <row r="1">
          <cell r="J1">
            <v>1.7453292519943295E-2</v>
          </cell>
        </row>
      </sheetData>
      <sheetData sheetId="8498">
        <row r="1">
          <cell r="J1">
            <v>1.7453292519943295E-2</v>
          </cell>
        </row>
      </sheetData>
      <sheetData sheetId="8499">
        <row r="1">
          <cell r="J1">
            <v>1.7453292519943295E-2</v>
          </cell>
        </row>
      </sheetData>
      <sheetData sheetId="8500">
        <row r="1">
          <cell r="J1">
            <v>1.7453292519943295E-2</v>
          </cell>
        </row>
      </sheetData>
      <sheetData sheetId="8501">
        <row r="1">
          <cell r="J1">
            <v>1.7453292519943295E-2</v>
          </cell>
        </row>
      </sheetData>
      <sheetData sheetId="8502">
        <row r="1">
          <cell r="J1">
            <v>1.7453292519943295E-2</v>
          </cell>
        </row>
      </sheetData>
      <sheetData sheetId="8503">
        <row r="1">
          <cell r="J1">
            <v>1.7453292519943295E-2</v>
          </cell>
        </row>
      </sheetData>
      <sheetData sheetId="8504">
        <row r="1">
          <cell r="J1">
            <v>1.7453292519943295E-2</v>
          </cell>
        </row>
      </sheetData>
      <sheetData sheetId="8505">
        <row r="1">
          <cell r="J1">
            <v>1.7453292519943295E-2</v>
          </cell>
        </row>
      </sheetData>
      <sheetData sheetId="8506">
        <row r="1">
          <cell r="J1">
            <v>1.7453292519943295E-2</v>
          </cell>
        </row>
      </sheetData>
      <sheetData sheetId="8507">
        <row r="1">
          <cell r="J1">
            <v>1.7453292519943295E-2</v>
          </cell>
        </row>
      </sheetData>
      <sheetData sheetId="8508">
        <row r="1">
          <cell r="J1">
            <v>1.7453292519943295E-2</v>
          </cell>
        </row>
      </sheetData>
      <sheetData sheetId="8509">
        <row r="1">
          <cell r="J1">
            <v>1.7453292519943295E-2</v>
          </cell>
        </row>
      </sheetData>
      <sheetData sheetId="8510">
        <row r="1">
          <cell r="J1">
            <v>1.7453292519943295E-2</v>
          </cell>
        </row>
      </sheetData>
      <sheetData sheetId="8511">
        <row r="1">
          <cell r="J1">
            <v>1.7453292519943295E-2</v>
          </cell>
        </row>
      </sheetData>
      <sheetData sheetId="8512">
        <row r="1">
          <cell r="J1">
            <v>1.7453292519943295E-2</v>
          </cell>
        </row>
      </sheetData>
      <sheetData sheetId="8513">
        <row r="1">
          <cell r="J1">
            <v>1.7453292519943295E-2</v>
          </cell>
        </row>
      </sheetData>
      <sheetData sheetId="8514">
        <row r="1">
          <cell r="J1">
            <v>1.7453292519943295E-2</v>
          </cell>
        </row>
      </sheetData>
      <sheetData sheetId="8515">
        <row r="1">
          <cell r="J1">
            <v>1.7453292519943295E-2</v>
          </cell>
        </row>
      </sheetData>
      <sheetData sheetId="8516">
        <row r="1">
          <cell r="J1">
            <v>1.7453292519943295E-2</v>
          </cell>
        </row>
      </sheetData>
      <sheetData sheetId="8517">
        <row r="1">
          <cell r="J1">
            <v>1.7453292519943295E-2</v>
          </cell>
        </row>
      </sheetData>
      <sheetData sheetId="8518">
        <row r="1">
          <cell r="J1">
            <v>1.7453292519943295E-2</v>
          </cell>
        </row>
      </sheetData>
      <sheetData sheetId="8519">
        <row r="1">
          <cell r="J1">
            <v>1.7453292519943295E-2</v>
          </cell>
        </row>
      </sheetData>
      <sheetData sheetId="8520">
        <row r="1">
          <cell r="J1">
            <v>1.7453292519943295E-2</v>
          </cell>
        </row>
      </sheetData>
      <sheetData sheetId="8521">
        <row r="1">
          <cell r="J1">
            <v>1.7453292519943295E-2</v>
          </cell>
        </row>
      </sheetData>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row r="1">
          <cell r="J1">
            <v>1.7453292519943295E-2</v>
          </cell>
        </row>
      </sheetData>
      <sheetData sheetId="8537"/>
      <sheetData sheetId="8538"/>
      <sheetData sheetId="8539">
        <row r="1">
          <cell r="J1">
            <v>1.7453292519943295E-2</v>
          </cell>
        </row>
      </sheetData>
      <sheetData sheetId="8540">
        <row r="1">
          <cell r="J1">
            <v>1.7453292519943295E-2</v>
          </cell>
        </row>
      </sheetData>
      <sheetData sheetId="8541">
        <row r="1">
          <cell r="J1">
            <v>1.7453292519943295E-2</v>
          </cell>
        </row>
      </sheetData>
      <sheetData sheetId="8542">
        <row r="1">
          <cell r="J1">
            <v>1.7453292519943295E-2</v>
          </cell>
        </row>
      </sheetData>
      <sheetData sheetId="8543">
        <row r="1">
          <cell r="J1">
            <v>1.7453292519943295E-2</v>
          </cell>
        </row>
      </sheetData>
      <sheetData sheetId="8544">
        <row r="1">
          <cell r="J1">
            <v>1.7453292519943295E-2</v>
          </cell>
        </row>
      </sheetData>
      <sheetData sheetId="8545">
        <row r="1">
          <cell r="J1">
            <v>1.7453292519943295E-2</v>
          </cell>
        </row>
      </sheetData>
      <sheetData sheetId="8546">
        <row r="1">
          <cell r="J1">
            <v>1.7453292519943295E-2</v>
          </cell>
        </row>
      </sheetData>
      <sheetData sheetId="8547">
        <row r="1">
          <cell r="J1">
            <v>1.7453292519943295E-2</v>
          </cell>
        </row>
      </sheetData>
      <sheetData sheetId="8548">
        <row r="1">
          <cell r="J1">
            <v>1.7453292519943295E-2</v>
          </cell>
        </row>
      </sheetData>
      <sheetData sheetId="8549">
        <row r="1">
          <cell r="J1">
            <v>1.7453292519943295E-2</v>
          </cell>
        </row>
      </sheetData>
      <sheetData sheetId="8550">
        <row r="1">
          <cell r="J1">
            <v>1.7453292519943295E-2</v>
          </cell>
        </row>
      </sheetData>
      <sheetData sheetId="8551">
        <row r="1">
          <cell r="J1">
            <v>1.7453292519943295E-2</v>
          </cell>
        </row>
      </sheetData>
      <sheetData sheetId="8552">
        <row r="1">
          <cell r="J1">
            <v>1.7453292519943295E-2</v>
          </cell>
        </row>
      </sheetData>
      <sheetData sheetId="8553">
        <row r="1">
          <cell r="J1">
            <v>1.7453292519943295E-2</v>
          </cell>
        </row>
      </sheetData>
      <sheetData sheetId="8554">
        <row r="1">
          <cell r="J1">
            <v>1.7453292519943295E-2</v>
          </cell>
        </row>
      </sheetData>
      <sheetData sheetId="8555">
        <row r="1">
          <cell r="J1">
            <v>1.7453292519943295E-2</v>
          </cell>
        </row>
      </sheetData>
      <sheetData sheetId="8556">
        <row r="1">
          <cell r="J1">
            <v>1.7453292519943295E-2</v>
          </cell>
        </row>
      </sheetData>
      <sheetData sheetId="8557">
        <row r="1">
          <cell r="J1">
            <v>1.7453292519943295E-2</v>
          </cell>
        </row>
      </sheetData>
      <sheetData sheetId="8558">
        <row r="1">
          <cell r="J1">
            <v>1.7453292519943295E-2</v>
          </cell>
        </row>
      </sheetData>
      <sheetData sheetId="8559">
        <row r="1">
          <cell r="J1">
            <v>1.7453292519943295E-2</v>
          </cell>
        </row>
      </sheetData>
      <sheetData sheetId="8560">
        <row r="1">
          <cell r="J1">
            <v>1.7453292519943295E-2</v>
          </cell>
        </row>
      </sheetData>
      <sheetData sheetId="8561">
        <row r="1">
          <cell r="J1">
            <v>1.7453292519943295E-2</v>
          </cell>
        </row>
      </sheetData>
      <sheetData sheetId="8562">
        <row r="1">
          <cell r="J1">
            <v>1.7453292519943295E-2</v>
          </cell>
        </row>
      </sheetData>
      <sheetData sheetId="8563">
        <row r="1">
          <cell r="J1">
            <v>1.7453292519943295E-2</v>
          </cell>
        </row>
      </sheetData>
      <sheetData sheetId="8564">
        <row r="1">
          <cell r="J1">
            <v>1.7453292519943295E-2</v>
          </cell>
        </row>
      </sheetData>
      <sheetData sheetId="8565">
        <row r="1">
          <cell r="J1">
            <v>1.7453292519943295E-2</v>
          </cell>
        </row>
      </sheetData>
      <sheetData sheetId="8566">
        <row r="1">
          <cell r="J1">
            <v>1.7453292519943295E-2</v>
          </cell>
        </row>
      </sheetData>
      <sheetData sheetId="8567">
        <row r="1">
          <cell r="J1">
            <v>1.7453292519943295E-2</v>
          </cell>
        </row>
      </sheetData>
      <sheetData sheetId="8568">
        <row r="1">
          <cell r="J1">
            <v>1.7453292519943295E-2</v>
          </cell>
        </row>
      </sheetData>
      <sheetData sheetId="8569">
        <row r="1">
          <cell r="J1">
            <v>1.7453292519943295E-2</v>
          </cell>
        </row>
      </sheetData>
      <sheetData sheetId="8570">
        <row r="1">
          <cell r="J1">
            <v>1.7453292519943295E-2</v>
          </cell>
        </row>
      </sheetData>
      <sheetData sheetId="8571">
        <row r="1">
          <cell r="J1">
            <v>1.7453292519943295E-2</v>
          </cell>
        </row>
      </sheetData>
      <sheetData sheetId="8572">
        <row r="1">
          <cell r="J1">
            <v>1.7453292519943295E-2</v>
          </cell>
        </row>
      </sheetData>
      <sheetData sheetId="8573">
        <row r="1">
          <cell r="J1">
            <v>1.7453292519943295E-2</v>
          </cell>
        </row>
      </sheetData>
      <sheetData sheetId="8574">
        <row r="1">
          <cell r="J1">
            <v>1.7453292519943295E-2</v>
          </cell>
        </row>
      </sheetData>
      <sheetData sheetId="8575">
        <row r="1">
          <cell r="J1">
            <v>1.7453292519943295E-2</v>
          </cell>
        </row>
      </sheetData>
      <sheetData sheetId="8576">
        <row r="1">
          <cell r="J1">
            <v>1.7453292519943295E-2</v>
          </cell>
        </row>
      </sheetData>
      <sheetData sheetId="8577">
        <row r="1">
          <cell r="J1">
            <v>1.7453292519943295E-2</v>
          </cell>
        </row>
      </sheetData>
      <sheetData sheetId="8578">
        <row r="1">
          <cell r="J1">
            <v>1.7453292519943295E-2</v>
          </cell>
        </row>
      </sheetData>
      <sheetData sheetId="8579">
        <row r="1">
          <cell r="J1">
            <v>1.7453292519943295E-2</v>
          </cell>
        </row>
      </sheetData>
      <sheetData sheetId="8580">
        <row r="1">
          <cell r="J1">
            <v>1.7453292519943295E-2</v>
          </cell>
        </row>
      </sheetData>
      <sheetData sheetId="8581">
        <row r="1">
          <cell r="J1">
            <v>1.7453292519943295E-2</v>
          </cell>
        </row>
      </sheetData>
      <sheetData sheetId="8582">
        <row r="1">
          <cell r="J1">
            <v>1.7453292519943295E-2</v>
          </cell>
        </row>
      </sheetData>
      <sheetData sheetId="8583">
        <row r="1">
          <cell r="J1">
            <v>1.7453292519943295E-2</v>
          </cell>
        </row>
      </sheetData>
      <sheetData sheetId="8584">
        <row r="1">
          <cell r="J1">
            <v>1.7453292519943295E-2</v>
          </cell>
        </row>
      </sheetData>
      <sheetData sheetId="8585">
        <row r="1">
          <cell r="J1">
            <v>1.7453292519943295E-2</v>
          </cell>
        </row>
      </sheetData>
      <sheetData sheetId="8586">
        <row r="1">
          <cell r="J1">
            <v>1.7453292519943295E-2</v>
          </cell>
        </row>
      </sheetData>
      <sheetData sheetId="8587">
        <row r="1">
          <cell r="J1">
            <v>1.7453292519943295E-2</v>
          </cell>
        </row>
      </sheetData>
      <sheetData sheetId="8588">
        <row r="1">
          <cell r="J1">
            <v>1.7453292519943295E-2</v>
          </cell>
        </row>
      </sheetData>
      <sheetData sheetId="8589">
        <row r="1">
          <cell r="J1">
            <v>1.7453292519943295E-2</v>
          </cell>
        </row>
      </sheetData>
      <sheetData sheetId="8590">
        <row r="1">
          <cell r="J1">
            <v>1.7453292519943295E-2</v>
          </cell>
        </row>
      </sheetData>
      <sheetData sheetId="8591">
        <row r="1">
          <cell r="J1">
            <v>1.7453292519943295E-2</v>
          </cell>
        </row>
      </sheetData>
      <sheetData sheetId="8592">
        <row r="1">
          <cell r="J1">
            <v>1.7453292519943295E-2</v>
          </cell>
        </row>
      </sheetData>
      <sheetData sheetId="8593">
        <row r="1">
          <cell r="J1">
            <v>1.7453292519943295E-2</v>
          </cell>
        </row>
      </sheetData>
      <sheetData sheetId="8594">
        <row r="1">
          <cell r="J1">
            <v>1.7453292519943295E-2</v>
          </cell>
        </row>
      </sheetData>
      <sheetData sheetId="8595">
        <row r="1">
          <cell r="J1">
            <v>1.7453292519943295E-2</v>
          </cell>
        </row>
      </sheetData>
      <sheetData sheetId="8596">
        <row r="1">
          <cell r="J1">
            <v>1.7453292519943295E-2</v>
          </cell>
        </row>
      </sheetData>
      <sheetData sheetId="8597">
        <row r="1">
          <cell r="J1">
            <v>1.7453292519943295E-2</v>
          </cell>
        </row>
      </sheetData>
      <sheetData sheetId="8598">
        <row r="1">
          <cell r="J1">
            <v>1.7453292519943295E-2</v>
          </cell>
        </row>
      </sheetData>
      <sheetData sheetId="8599">
        <row r="1">
          <cell r="J1">
            <v>1.7453292519943295E-2</v>
          </cell>
        </row>
      </sheetData>
      <sheetData sheetId="8600">
        <row r="1">
          <cell r="J1">
            <v>1.7453292519943295E-2</v>
          </cell>
        </row>
      </sheetData>
      <sheetData sheetId="8601">
        <row r="1">
          <cell r="J1">
            <v>1.7453292519943295E-2</v>
          </cell>
        </row>
      </sheetData>
      <sheetData sheetId="8602">
        <row r="1">
          <cell r="J1">
            <v>1.7453292519943295E-2</v>
          </cell>
        </row>
      </sheetData>
      <sheetData sheetId="8603">
        <row r="1">
          <cell r="J1">
            <v>1.7453292519943295E-2</v>
          </cell>
        </row>
      </sheetData>
      <sheetData sheetId="8604">
        <row r="1">
          <cell r="J1">
            <v>1.7453292519943295E-2</v>
          </cell>
        </row>
      </sheetData>
      <sheetData sheetId="8605"/>
      <sheetData sheetId="8606"/>
      <sheetData sheetId="8607">
        <row r="1">
          <cell r="J1">
            <v>1.7453292519943295E-2</v>
          </cell>
        </row>
      </sheetData>
      <sheetData sheetId="8608">
        <row r="1">
          <cell r="J1">
            <v>1.7453292519943295E-2</v>
          </cell>
        </row>
      </sheetData>
      <sheetData sheetId="8609">
        <row r="1">
          <cell r="J1">
            <v>1.7453292519943295E-2</v>
          </cell>
        </row>
      </sheetData>
      <sheetData sheetId="8610">
        <row r="1">
          <cell r="J1">
            <v>1.7453292519943295E-2</v>
          </cell>
        </row>
      </sheetData>
      <sheetData sheetId="8611">
        <row r="1">
          <cell r="J1">
            <v>1.7453292519943295E-2</v>
          </cell>
        </row>
      </sheetData>
      <sheetData sheetId="8612">
        <row r="1">
          <cell r="J1">
            <v>1.7453292519943295E-2</v>
          </cell>
        </row>
      </sheetData>
      <sheetData sheetId="8613">
        <row r="1">
          <cell r="J1">
            <v>1.7453292519943295E-2</v>
          </cell>
        </row>
      </sheetData>
      <sheetData sheetId="8614">
        <row r="1">
          <cell r="J1">
            <v>1.7453292519943295E-2</v>
          </cell>
        </row>
      </sheetData>
      <sheetData sheetId="8615">
        <row r="1">
          <cell r="J1">
            <v>1.7453292519943295E-2</v>
          </cell>
        </row>
      </sheetData>
      <sheetData sheetId="8616">
        <row r="1">
          <cell r="J1">
            <v>1.7453292519943295E-2</v>
          </cell>
        </row>
      </sheetData>
      <sheetData sheetId="8617">
        <row r="1">
          <cell r="J1">
            <v>1.7453292519943295E-2</v>
          </cell>
        </row>
      </sheetData>
      <sheetData sheetId="8618">
        <row r="1">
          <cell r="J1">
            <v>1.7453292519943295E-2</v>
          </cell>
        </row>
      </sheetData>
      <sheetData sheetId="8619">
        <row r="1">
          <cell r="J1">
            <v>1.7453292519943295E-2</v>
          </cell>
        </row>
      </sheetData>
      <sheetData sheetId="8620">
        <row r="1">
          <cell r="J1">
            <v>1.7453292519943295E-2</v>
          </cell>
        </row>
      </sheetData>
      <sheetData sheetId="8621">
        <row r="1">
          <cell r="J1">
            <v>1.7453292519943295E-2</v>
          </cell>
        </row>
      </sheetData>
      <sheetData sheetId="8622">
        <row r="1">
          <cell r="J1">
            <v>1.7453292519943295E-2</v>
          </cell>
        </row>
      </sheetData>
      <sheetData sheetId="8623">
        <row r="1">
          <cell r="J1">
            <v>1.7453292519943295E-2</v>
          </cell>
        </row>
      </sheetData>
      <sheetData sheetId="8624">
        <row r="1">
          <cell r="J1">
            <v>1.7453292519943295E-2</v>
          </cell>
        </row>
      </sheetData>
      <sheetData sheetId="8625">
        <row r="1">
          <cell r="J1">
            <v>1.7453292519943295E-2</v>
          </cell>
        </row>
      </sheetData>
      <sheetData sheetId="8626">
        <row r="1">
          <cell r="J1">
            <v>1.7453292519943295E-2</v>
          </cell>
        </row>
      </sheetData>
      <sheetData sheetId="8627">
        <row r="1">
          <cell r="J1">
            <v>1.7453292519943295E-2</v>
          </cell>
        </row>
      </sheetData>
      <sheetData sheetId="8628">
        <row r="1">
          <cell r="J1">
            <v>1.7453292519943295E-2</v>
          </cell>
        </row>
      </sheetData>
      <sheetData sheetId="8629">
        <row r="1">
          <cell r="J1">
            <v>1.7453292519943295E-2</v>
          </cell>
        </row>
      </sheetData>
      <sheetData sheetId="8630">
        <row r="1">
          <cell r="J1">
            <v>1.7453292519943295E-2</v>
          </cell>
        </row>
      </sheetData>
      <sheetData sheetId="8631">
        <row r="1">
          <cell r="J1">
            <v>1.7453292519943295E-2</v>
          </cell>
        </row>
      </sheetData>
      <sheetData sheetId="8632">
        <row r="1">
          <cell r="J1">
            <v>1.7453292519943295E-2</v>
          </cell>
        </row>
      </sheetData>
      <sheetData sheetId="8633">
        <row r="1">
          <cell r="J1">
            <v>1.7453292519943295E-2</v>
          </cell>
        </row>
      </sheetData>
      <sheetData sheetId="8634">
        <row r="1">
          <cell r="J1">
            <v>1.7453292519943295E-2</v>
          </cell>
        </row>
      </sheetData>
      <sheetData sheetId="8635">
        <row r="1">
          <cell r="J1">
            <v>1.7453292519943295E-2</v>
          </cell>
        </row>
      </sheetData>
      <sheetData sheetId="8636">
        <row r="1">
          <cell r="J1">
            <v>1.7453292519943295E-2</v>
          </cell>
        </row>
      </sheetData>
      <sheetData sheetId="8637">
        <row r="1">
          <cell r="J1">
            <v>1.7453292519943295E-2</v>
          </cell>
        </row>
      </sheetData>
      <sheetData sheetId="8638">
        <row r="1">
          <cell r="J1">
            <v>1.7453292519943295E-2</v>
          </cell>
        </row>
      </sheetData>
      <sheetData sheetId="8639">
        <row r="1">
          <cell r="J1">
            <v>1.7453292519943295E-2</v>
          </cell>
        </row>
      </sheetData>
      <sheetData sheetId="8640">
        <row r="1">
          <cell r="J1">
            <v>1.7453292519943295E-2</v>
          </cell>
        </row>
      </sheetData>
      <sheetData sheetId="8641">
        <row r="1">
          <cell r="J1">
            <v>1.7453292519943295E-2</v>
          </cell>
        </row>
      </sheetData>
      <sheetData sheetId="8642">
        <row r="1">
          <cell r="J1">
            <v>1.7453292519943295E-2</v>
          </cell>
        </row>
      </sheetData>
      <sheetData sheetId="8643">
        <row r="1">
          <cell r="J1">
            <v>1.7453292519943295E-2</v>
          </cell>
        </row>
      </sheetData>
      <sheetData sheetId="8644">
        <row r="1">
          <cell r="J1">
            <v>1.7453292519943295E-2</v>
          </cell>
        </row>
      </sheetData>
      <sheetData sheetId="8645">
        <row r="1">
          <cell r="J1">
            <v>1.7453292519943295E-2</v>
          </cell>
        </row>
      </sheetData>
      <sheetData sheetId="8646">
        <row r="1">
          <cell r="J1">
            <v>1.7453292519943295E-2</v>
          </cell>
        </row>
      </sheetData>
      <sheetData sheetId="8647">
        <row r="1">
          <cell r="J1">
            <v>1.7453292519943295E-2</v>
          </cell>
        </row>
      </sheetData>
      <sheetData sheetId="8648">
        <row r="1">
          <cell r="J1">
            <v>1.7453292519943295E-2</v>
          </cell>
        </row>
      </sheetData>
      <sheetData sheetId="8649">
        <row r="1">
          <cell r="J1">
            <v>1.7453292519943295E-2</v>
          </cell>
        </row>
      </sheetData>
      <sheetData sheetId="8650">
        <row r="1">
          <cell r="J1">
            <v>1.7453292519943295E-2</v>
          </cell>
        </row>
      </sheetData>
      <sheetData sheetId="8651">
        <row r="1">
          <cell r="J1">
            <v>1.7453292519943295E-2</v>
          </cell>
        </row>
      </sheetData>
      <sheetData sheetId="8652">
        <row r="1">
          <cell r="J1">
            <v>1.7453292519943295E-2</v>
          </cell>
        </row>
      </sheetData>
      <sheetData sheetId="8653">
        <row r="1">
          <cell r="J1">
            <v>1.7453292519943295E-2</v>
          </cell>
        </row>
      </sheetData>
      <sheetData sheetId="8654">
        <row r="1">
          <cell r="J1">
            <v>1.7453292519943295E-2</v>
          </cell>
        </row>
      </sheetData>
      <sheetData sheetId="8655">
        <row r="1">
          <cell r="J1">
            <v>1.7453292519943295E-2</v>
          </cell>
        </row>
      </sheetData>
      <sheetData sheetId="8656">
        <row r="1">
          <cell r="J1">
            <v>1.7453292519943295E-2</v>
          </cell>
        </row>
      </sheetData>
      <sheetData sheetId="8657"/>
      <sheetData sheetId="8658"/>
      <sheetData sheetId="8659"/>
      <sheetData sheetId="8660">
        <row r="1">
          <cell r="J1">
            <v>1.7453292519943295E-2</v>
          </cell>
        </row>
      </sheetData>
      <sheetData sheetId="8661">
        <row r="1">
          <cell r="J1">
            <v>1.7453292519943295E-2</v>
          </cell>
        </row>
      </sheetData>
      <sheetData sheetId="8662">
        <row r="1">
          <cell r="J1">
            <v>1.7453292519943295E-2</v>
          </cell>
        </row>
      </sheetData>
      <sheetData sheetId="8663"/>
      <sheetData sheetId="8664"/>
      <sheetData sheetId="8665">
        <row r="1">
          <cell r="J1">
            <v>1.7453292519943295E-2</v>
          </cell>
        </row>
      </sheetData>
      <sheetData sheetId="8666">
        <row r="1">
          <cell r="J1">
            <v>1.7453292519943295E-2</v>
          </cell>
        </row>
      </sheetData>
      <sheetData sheetId="8667">
        <row r="1">
          <cell r="J1">
            <v>1.7453292519943295E-2</v>
          </cell>
        </row>
      </sheetData>
      <sheetData sheetId="8668">
        <row r="1">
          <cell r="J1">
            <v>1.7453292519943295E-2</v>
          </cell>
        </row>
      </sheetData>
      <sheetData sheetId="8669"/>
      <sheetData sheetId="8670"/>
      <sheetData sheetId="8671"/>
      <sheetData sheetId="8672"/>
      <sheetData sheetId="8673">
        <row r="1">
          <cell r="J1">
            <v>1.7453292519943295E-2</v>
          </cell>
        </row>
      </sheetData>
      <sheetData sheetId="8674"/>
      <sheetData sheetId="8675">
        <row r="1">
          <cell r="J1">
            <v>1.7453292519943295E-2</v>
          </cell>
        </row>
      </sheetData>
      <sheetData sheetId="8676"/>
      <sheetData sheetId="8677">
        <row r="1">
          <cell r="J1">
            <v>1.7453292519943295E-2</v>
          </cell>
        </row>
      </sheetData>
      <sheetData sheetId="8678"/>
      <sheetData sheetId="8679"/>
      <sheetData sheetId="8680"/>
      <sheetData sheetId="8681"/>
      <sheetData sheetId="8682"/>
      <sheetData sheetId="8683">
        <row r="1">
          <cell r="J1">
            <v>1.7453292519943295E-2</v>
          </cell>
        </row>
      </sheetData>
      <sheetData sheetId="8684"/>
      <sheetData sheetId="8685">
        <row r="1">
          <cell r="J1">
            <v>1.7453292519943295E-2</v>
          </cell>
        </row>
      </sheetData>
      <sheetData sheetId="8686"/>
      <sheetData sheetId="8687">
        <row r="1">
          <cell r="J1">
            <v>1.7453292519943295E-2</v>
          </cell>
        </row>
      </sheetData>
      <sheetData sheetId="8688">
        <row r="1">
          <cell r="J1">
            <v>1.7453292519943295E-2</v>
          </cell>
        </row>
      </sheetData>
      <sheetData sheetId="8689">
        <row r="1">
          <cell r="J1">
            <v>1.7453292519943295E-2</v>
          </cell>
        </row>
      </sheetData>
      <sheetData sheetId="8690"/>
      <sheetData sheetId="8691">
        <row r="1">
          <cell r="J1">
            <v>1.7453292519943295E-2</v>
          </cell>
        </row>
      </sheetData>
      <sheetData sheetId="8692"/>
      <sheetData sheetId="8693">
        <row r="1">
          <cell r="J1">
            <v>1.7453292519943295E-2</v>
          </cell>
        </row>
      </sheetData>
      <sheetData sheetId="8694"/>
      <sheetData sheetId="8695">
        <row r="1">
          <cell r="J1">
            <v>1.7453292519943295E-2</v>
          </cell>
        </row>
      </sheetData>
      <sheetData sheetId="8696"/>
      <sheetData sheetId="8697">
        <row r="1">
          <cell r="J1">
            <v>1.7453292519943295E-2</v>
          </cell>
        </row>
      </sheetData>
      <sheetData sheetId="8698">
        <row r="1">
          <cell r="J1">
            <v>1.7453292519943295E-2</v>
          </cell>
        </row>
      </sheetData>
      <sheetData sheetId="8699"/>
      <sheetData sheetId="8700">
        <row r="1">
          <cell r="J1">
            <v>1.7453292519943295E-2</v>
          </cell>
        </row>
      </sheetData>
      <sheetData sheetId="8701">
        <row r="1">
          <cell r="J1">
            <v>1.7453292519943295E-2</v>
          </cell>
        </row>
      </sheetData>
      <sheetData sheetId="8702"/>
      <sheetData sheetId="8703">
        <row r="1">
          <cell r="J1">
            <v>1.7453292519943295E-2</v>
          </cell>
        </row>
      </sheetData>
      <sheetData sheetId="8704"/>
      <sheetData sheetId="8705">
        <row r="1">
          <cell r="J1">
            <v>1.7453292519943295E-2</v>
          </cell>
        </row>
      </sheetData>
      <sheetData sheetId="8706">
        <row r="1">
          <cell r="J1">
            <v>1.7453292519943295E-2</v>
          </cell>
        </row>
      </sheetData>
      <sheetData sheetId="8707">
        <row r="1">
          <cell r="J1">
            <v>1.7453292519943295E-2</v>
          </cell>
        </row>
      </sheetData>
      <sheetData sheetId="8708">
        <row r="1">
          <cell r="J1">
            <v>1.7453292519943295E-2</v>
          </cell>
        </row>
      </sheetData>
      <sheetData sheetId="8709">
        <row r="1">
          <cell r="J1">
            <v>1.7453292519943295E-2</v>
          </cell>
        </row>
      </sheetData>
      <sheetData sheetId="8710"/>
      <sheetData sheetId="8711">
        <row r="1">
          <cell r="J1">
            <v>1.7453292519943295E-2</v>
          </cell>
        </row>
      </sheetData>
      <sheetData sheetId="8712"/>
      <sheetData sheetId="8713"/>
      <sheetData sheetId="8714">
        <row r="1">
          <cell r="J1">
            <v>1.7453292519943295E-2</v>
          </cell>
        </row>
      </sheetData>
      <sheetData sheetId="8715"/>
      <sheetData sheetId="8716">
        <row r="1">
          <cell r="J1">
            <v>1.7453292519943295E-2</v>
          </cell>
        </row>
      </sheetData>
      <sheetData sheetId="8717"/>
      <sheetData sheetId="8718"/>
      <sheetData sheetId="8719">
        <row r="1">
          <cell r="J1">
            <v>1.7453292519943295E-2</v>
          </cell>
        </row>
      </sheetData>
      <sheetData sheetId="8720">
        <row r="1">
          <cell r="J1">
            <v>1.7453292519943295E-2</v>
          </cell>
        </row>
      </sheetData>
      <sheetData sheetId="8721"/>
      <sheetData sheetId="8722"/>
      <sheetData sheetId="8723"/>
      <sheetData sheetId="8724"/>
      <sheetData sheetId="8725">
        <row r="1">
          <cell r="J1">
            <v>1.7453292519943295E-2</v>
          </cell>
        </row>
      </sheetData>
      <sheetData sheetId="8726">
        <row r="1">
          <cell r="J1">
            <v>1.7453292519943295E-2</v>
          </cell>
        </row>
      </sheetData>
      <sheetData sheetId="8727"/>
      <sheetData sheetId="8728"/>
      <sheetData sheetId="8729"/>
      <sheetData sheetId="8730">
        <row r="1">
          <cell r="J1">
            <v>1.7453292519943295E-2</v>
          </cell>
        </row>
      </sheetData>
      <sheetData sheetId="8731">
        <row r="1">
          <cell r="J1">
            <v>1.7453292519943295E-2</v>
          </cell>
        </row>
      </sheetData>
      <sheetData sheetId="8732"/>
      <sheetData sheetId="8733"/>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sheetData sheetId="8779"/>
      <sheetData sheetId="8780"/>
      <sheetData sheetId="8781"/>
      <sheetData sheetId="8782"/>
      <sheetData sheetId="8783"/>
      <sheetData sheetId="8784"/>
      <sheetData sheetId="8785"/>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sheetData sheetId="8811"/>
      <sheetData sheetId="8812"/>
      <sheetData sheetId="8813"/>
      <sheetData sheetId="8814"/>
      <sheetData sheetId="8815"/>
      <sheetData sheetId="8816"/>
      <sheetData sheetId="8817"/>
      <sheetData sheetId="8818"/>
      <sheetData sheetId="8819"/>
      <sheetData sheetId="8820"/>
      <sheetData sheetId="8821"/>
      <sheetData sheetId="8822"/>
      <sheetData sheetId="8823"/>
      <sheetData sheetId="8824"/>
      <sheetData sheetId="8825"/>
      <sheetData sheetId="8826"/>
      <sheetData sheetId="8827"/>
      <sheetData sheetId="8828"/>
      <sheetData sheetId="8829"/>
      <sheetData sheetId="8830"/>
      <sheetData sheetId="8831"/>
      <sheetData sheetId="8832"/>
      <sheetData sheetId="8833"/>
      <sheetData sheetId="8834"/>
      <sheetData sheetId="8835"/>
      <sheetData sheetId="8836"/>
      <sheetData sheetId="8837"/>
      <sheetData sheetId="8838"/>
      <sheetData sheetId="8839">
        <row r="1">
          <cell r="J1">
            <v>1.7453292519943295E-2</v>
          </cell>
        </row>
      </sheetData>
      <sheetData sheetId="8840">
        <row r="1">
          <cell r="J1">
            <v>1.7453292519943295E-2</v>
          </cell>
        </row>
      </sheetData>
      <sheetData sheetId="8841">
        <row r="1">
          <cell r="J1">
            <v>1.7453292519943295E-2</v>
          </cell>
        </row>
      </sheetData>
      <sheetData sheetId="8842">
        <row r="1">
          <cell r="J1">
            <v>1.7453292519943295E-2</v>
          </cell>
        </row>
      </sheetData>
      <sheetData sheetId="8843">
        <row r="1">
          <cell r="J1">
            <v>1.7453292519943295E-2</v>
          </cell>
        </row>
      </sheetData>
      <sheetData sheetId="8844">
        <row r="1">
          <cell r="J1">
            <v>1.7453292519943295E-2</v>
          </cell>
        </row>
      </sheetData>
      <sheetData sheetId="8845">
        <row r="1">
          <cell r="J1">
            <v>1.7453292519943295E-2</v>
          </cell>
        </row>
      </sheetData>
      <sheetData sheetId="8846">
        <row r="1">
          <cell r="J1">
            <v>1.7453292519943295E-2</v>
          </cell>
        </row>
      </sheetData>
      <sheetData sheetId="8847">
        <row r="1">
          <cell r="J1">
            <v>1.7453292519943295E-2</v>
          </cell>
        </row>
      </sheetData>
      <sheetData sheetId="8848">
        <row r="1">
          <cell r="J1">
            <v>1.7453292519943295E-2</v>
          </cell>
        </row>
      </sheetData>
      <sheetData sheetId="8849">
        <row r="1">
          <cell r="J1">
            <v>1.7453292519943295E-2</v>
          </cell>
        </row>
      </sheetData>
      <sheetData sheetId="8850">
        <row r="1">
          <cell r="J1">
            <v>1.7453292519943295E-2</v>
          </cell>
        </row>
      </sheetData>
      <sheetData sheetId="8851">
        <row r="1">
          <cell r="J1">
            <v>1.7453292519943295E-2</v>
          </cell>
        </row>
      </sheetData>
      <sheetData sheetId="8852">
        <row r="1">
          <cell r="J1">
            <v>1.7453292519943295E-2</v>
          </cell>
        </row>
      </sheetData>
      <sheetData sheetId="8853">
        <row r="1">
          <cell r="J1">
            <v>1.7453292519943295E-2</v>
          </cell>
        </row>
      </sheetData>
      <sheetData sheetId="8854">
        <row r="1">
          <cell r="J1">
            <v>1.7453292519943295E-2</v>
          </cell>
        </row>
      </sheetData>
      <sheetData sheetId="8855">
        <row r="1">
          <cell r="J1">
            <v>1.7453292519943295E-2</v>
          </cell>
        </row>
      </sheetData>
      <sheetData sheetId="8856">
        <row r="1">
          <cell r="J1">
            <v>1.7453292519943295E-2</v>
          </cell>
        </row>
      </sheetData>
      <sheetData sheetId="8857">
        <row r="1">
          <cell r="J1">
            <v>1.7453292519943295E-2</v>
          </cell>
        </row>
      </sheetData>
      <sheetData sheetId="8858">
        <row r="1">
          <cell r="J1">
            <v>1.7453292519943295E-2</v>
          </cell>
        </row>
      </sheetData>
      <sheetData sheetId="8859">
        <row r="1">
          <cell r="J1">
            <v>1.7453292519943295E-2</v>
          </cell>
        </row>
      </sheetData>
      <sheetData sheetId="8860">
        <row r="1">
          <cell r="J1">
            <v>1.7453292519943295E-2</v>
          </cell>
        </row>
      </sheetData>
      <sheetData sheetId="8861">
        <row r="1">
          <cell r="J1">
            <v>1.7453292519943295E-2</v>
          </cell>
        </row>
      </sheetData>
      <sheetData sheetId="8862">
        <row r="1">
          <cell r="J1">
            <v>1.7453292519943295E-2</v>
          </cell>
        </row>
      </sheetData>
      <sheetData sheetId="8863">
        <row r="1">
          <cell r="J1">
            <v>1.7453292519943295E-2</v>
          </cell>
        </row>
      </sheetData>
      <sheetData sheetId="8864">
        <row r="1">
          <cell r="J1">
            <v>1.7453292519943295E-2</v>
          </cell>
        </row>
      </sheetData>
      <sheetData sheetId="8865">
        <row r="1">
          <cell r="J1">
            <v>1.7453292519943295E-2</v>
          </cell>
        </row>
      </sheetData>
      <sheetData sheetId="8866">
        <row r="1">
          <cell r="J1">
            <v>1.7453292519943295E-2</v>
          </cell>
        </row>
      </sheetData>
      <sheetData sheetId="8867">
        <row r="1">
          <cell r="J1">
            <v>1.7453292519943295E-2</v>
          </cell>
        </row>
      </sheetData>
      <sheetData sheetId="8868">
        <row r="1">
          <cell r="J1">
            <v>1.7453292519943295E-2</v>
          </cell>
        </row>
      </sheetData>
      <sheetData sheetId="8869">
        <row r="1">
          <cell r="J1">
            <v>1.7453292519943295E-2</v>
          </cell>
        </row>
      </sheetData>
      <sheetData sheetId="8870">
        <row r="1">
          <cell r="J1">
            <v>1.7453292519943295E-2</v>
          </cell>
        </row>
      </sheetData>
      <sheetData sheetId="8871">
        <row r="1">
          <cell r="J1">
            <v>1.7453292519943295E-2</v>
          </cell>
        </row>
      </sheetData>
      <sheetData sheetId="8872">
        <row r="1">
          <cell r="J1">
            <v>1.7453292519943295E-2</v>
          </cell>
        </row>
      </sheetData>
      <sheetData sheetId="8873">
        <row r="1">
          <cell r="J1">
            <v>1.7453292519943295E-2</v>
          </cell>
        </row>
      </sheetData>
      <sheetData sheetId="8874">
        <row r="1">
          <cell r="J1">
            <v>1.7453292519943295E-2</v>
          </cell>
        </row>
      </sheetData>
      <sheetData sheetId="8875">
        <row r="1">
          <cell r="J1">
            <v>1.7453292519943295E-2</v>
          </cell>
        </row>
      </sheetData>
      <sheetData sheetId="8876">
        <row r="1">
          <cell r="J1">
            <v>1.7453292519943295E-2</v>
          </cell>
        </row>
      </sheetData>
      <sheetData sheetId="8877">
        <row r="1">
          <cell r="J1">
            <v>1.7453292519943295E-2</v>
          </cell>
        </row>
      </sheetData>
      <sheetData sheetId="8878">
        <row r="1">
          <cell r="J1">
            <v>1.7453292519943295E-2</v>
          </cell>
        </row>
      </sheetData>
      <sheetData sheetId="8879">
        <row r="1">
          <cell r="J1">
            <v>1.7453292519943295E-2</v>
          </cell>
        </row>
      </sheetData>
      <sheetData sheetId="8880">
        <row r="1">
          <cell r="J1">
            <v>1.7453292519943295E-2</v>
          </cell>
        </row>
      </sheetData>
      <sheetData sheetId="8881">
        <row r="1">
          <cell r="J1">
            <v>1.7453292519943295E-2</v>
          </cell>
        </row>
      </sheetData>
      <sheetData sheetId="8882">
        <row r="1">
          <cell r="J1">
            <v>1.7453292519943295E-2</v>
          </cell>
        </row>
      </sheetData>
      <sheetData sheetId="8883">
        <row r="1">
          <cell r="J1">
            <v>1.7453292519943295E-2</v>
          </cell>
        </row>
      </sheetData>
      <sheetData sheetId="8884">
        <row r="1">
          <cell r="J1">
            <v>1.7453292519943295E-2</v>
          </cell>
        </row>
      </sheetData>
      <sheetData sheetId="8885">
        <row r="1">
          <cell r="J1">
            <v>1.7453292519943295E-2</v>
          </cell>
        </row>
      </sheetData>
      <sheetData sheetId="8886">
        <row r="1">
          <cell r="J1">
            <v>1.7453292519943295E-2</v>
          </cell>
        </row>
      </sheetData>
      <sheetData sheetId="8887">
        <row r="1">
          <cell r="J1">
            <v>1.7453292519943295E-2</v>
          </cell>
        </row>
      </sheetData>
      <sheetData sheetId="8888">
        <row r="1">
          <cell r="J1">
            <v>1.7453292519943295E-2</v>
          </cell>
        </row>
      </sheetData>
      <sheetData sheetId="8889">
        <row r="1">
          <cell r="J1">
            <v>1.7453292519943295E-2</v>
          </cell>
        </row>
      </sheetData>
      <sheetData sheetId="8890">
        <row r="1">
          <cell r="J1">
            <v>1.7453292519943295E-2</v>
          </cell>
        </row>
      </sheetData>
      <sheetData sheetId="8891">
        <row r="1">
          <cell r="J1">
            <v>1.7453292519943295E-2</v>
          </cell>
        </row>
      </sheetData>
      <sheetData sheetId="8892">
        <row r="1">
          <cell r="J1">
            <v>1.7453292519943295E-2</v>
          </cell>
        </row>
      </sheetData>
      <sheetData sheetId="8893">
        <row r="1">
          <cell r="J1">
            <v>1.7453292519943295E-2</v>
          </cell>
        </row>
      </sheetData>
      <sheetData sheetId="8894">
        <row r="1">
          <cell r="J1">
            <v>1.7453292519943295E-2</v>
          </cell>
        </row>
      </sheetData>
      <sheetData sheetId="8895">
        <row r="1">
          <cell r="J1">
            <v>1.7453292519943295E-2</v>
          </cell>
        </row>
      </sheetData>
      <sheetData sheetId="8896">
        <row r="1">
          <cell r="J1">
            <v>1.7453292519943295E-2</v>
          </cell>
        </row>
      </sheetData>
      <sheetData sheetId="8897">
        <row r="1">
          <cell r="J1">
            <v>1.7453292519943295E-2</v>
          </cell>
        </row>
      </sheetData>
      <sheetData sheetId="8898">
        <row r="1">
          <cell r="J1">
            <v>1.7453292519943295E-2</v>
          </cell>
        </row>
      </sheetData>
      <sheetData sheetId="8899">
        <row r="1">
          <cell r="J1">
            <v>1.7453292519943295E-2</v>
          </cell>
        </row>
      </sheetData>
      <sheetData sheetId="8900">
        <row r="1">
          <cell r="J1">
            <v>1.7453292519943295E-2</v>
          </cell>
        </row>
      </sheetData>
      <sheetData sheetId="8901">
        <row r="1">
          <cell r="J1">
            <v>1.7453292519943295E-2</v>
          </cell>
        </row>
      </sheetData>
      <sheetData sheetId="8902">
        <row r="1">
          <cell r="J1">
            <v>1.7453292519943295E-2</v>
          </cell>
        </row>
      </sheetData>
      <sheetData sheetId="8903">
        <row r="1">
          <cell r="J1">
            <v>1.7453292519943295E-2</v>
          </cell>
        </row>
      </sheetData>
      <sheetData sheetId="8904">
        <row r="1">
          <cell r="J1">
            <v>1.7453292519943295E-2</v>
          </cell>
        </row>
      </sheetData>
      <sheetData sheetId="8905">
        <row r="1">
          <cell r="J1">
            <v>1.7453292519943295E-2</v>
          </cell>
        </row>
      </sheetData>
      <sheetData sheetId="8906">
        <row r="1">
          <cell r="J1">
            <v>1.7453292519943295E-2</v>
          </cell>
        </row>
      </sheetData>
      <sheetData sheetId="8907">
        <row r="1">
          <cell r="J1">
            <v>1.7453292519943295E-2</v>
          </cell>
        </row>
      </sheetData>
      <sheetData sheetId="8908">
        <row r="1">
          <cell r="J1">
            <v>1.7453292519943295E-2</v>
          </cell>
        </row>
      </sheetData>
      <sheetData sheetId="8909">
        <row r="1">
          <cell r="J1">
            <v>1.7453292519943295E-2</v>
          </cell>
        </row>
      </sheetData>
      <sheetData sheetId="8910">
        <row r="1">
          <cell r="J1">
            <v>1.7453292519943295E-2</v>
          </cell>
        </row>
      </sheetData>
      <sheetData sheetId="8911">
        <row r="1">
          <cell r="J1">
            <v>1.7453292519943295E-2</v>
          </cell>
        </row>
      </sheetData>
      <sheetData sheetId="8912">
        <row r="1">
          <cell r="J1">
            <v>1.7453292519943295E-2</v>
          </cell>
        </row>
      </sheetData>
      <sheetData sheetId="8913">
        <row r="1">
          <cell r="J1">
            <v>1.7453292519943295E-2</v>
          </cell>
        </row>
      </sheetData>
      <sheetData sheetId="8914">
        <row r="1">
          <cell r="J1">
            <v>1.7453292519943295E-2</v>
          </cell>
        </row>
      </sheetData>
      <sheetData sheetId="8915">
        <row r="1">
          <cell r="J1">
            <v>1.7453292519943295E-2</v>
          </cell>
        </row>
      </sheetData>
      <sheetData sheetId="8916">
        <row r="1">
          <cell r="J1">
            <v>1.7453292519943295E-2</v>
          </cell>
        </row>
      </sheetData>
      <sheetData sheetId="8917">
        <row r="1">
          <cell r="J1">
            <v>1.7453292519943295E-2</v>
          </cell>
        </row>
      </sheetData>
      <sheetData sheetId="8918">
        <row r="1">
          <cell r="J1">
            <v>1.7453292519943295E-2</v>
          </cell>
        </row>
      </sheetData>
      <sheetData sheetId="8919">
        <row r="1">
          <cell r="J1">
            <v>1.7453292519943295E-2</v>
          </cell>
        </row>
      </sheetData>
      <sheetData sheetId="8920">
        <row r="1">
          <cell r="J1">
            <v>1.7453292519943295E-2</v>
          </cell>
        </row>
      </sheetData>
      <sheetData sheetId="8921">
        <row r="1">
          <cell r="J1">
            <v>1.7453292519943295E-2</v>
          </cell>
        </row>
      </sheetData>
      <sheetData sheetId="8922">
        <row r="1">
          <cell r="J1">
            <v>1.7453292519943295E-2</v>
          </cell>
        </row>
      </sheetData>
      <sheetData sheetId="8923">
        <row r="1">
          <cell r="J1">
            <v>1.7453292519943295E-2</v>
          </cell>
        </row>
      </sheetData>
      <sheetData sheetId="8924">
        <row r="1">
          <cell r="J1">
            <v>1.7453292519943295E-2</v>
          </cell>
        </row>
      </sheetData>
      <sheetData sheetId="8925">
        <row r="1">
          <cell r="J1">
            <v>1.7453292519943295E-2</v>
          </cell>
        </row>
      </sheetData>
      <sheetData sheetId="8926">
        <row r="1">
          <cell r="J1">
            <v>1.7453292519943295E-2</v>
          </cell>
        </row>
      </sheetData>
      <sheetData sheetId="8927">
        <row r="1">
          <cell r="J1">
            <v>1.7453292519943295E-2</v>
          </cell>
        </row>
      </sheetData>
      <sheetData sheetId="8928">
        <row r="1">
          <cell r="J1">
            <v>1.7453292519943295E-2</v>
          </cell>
        </row>
      </sheetData>
      <sheetData sheetId="8929">
        <row r="1">
          <cell r="J1">
            <v>1.7453292519943295E-2</v>
          </cell>
        </row>
      </sheetData>
      <sheetData sheetId="8930">
        <row r="1">
          <cell r="J1">
            <v>1.7453292519943295E-2</v>
          </cell>
        </row>
      </sheetData>
      <sheetData sheetId="8931">
        <row r="1">
          <cell r="J1">
            <v>1.7453292519943295E-2</v>
          </cell>
        </row>
      </sheetData>
      <sheetData sheetId="8932">
        <row r="1">
          <cell r="J1">
            <v>1.7453292519943295E-2</v>
          </cell>
        </row>
      </sheetData>
      <sheetData sheetId="8933">
        <row r="1">
          <cell r="J1">
            <v>1.7453292519943295E-2</v>
          </cell>
        </row>
      </sheetData>
      <sheetData sheetId="8934">
        <row r="1">
          <cell r="J1">
            <v>1.7453292519943295E-2</v>
          </cell>
        </row>
      </sheetData>
      <sheetData sheetId="8935">
        <row r="1">
          <cell r="J1">
            <v>1.7453292519943295E-2</v>
          </cell>
        </row>
      </sheetData>
      <sheetData sheetId="8936">
        <row r="1">
          <cell r="J1">
            <v>1.7453292519943295E-2</v>
          </cell>
        </row>
      </sheetData>
      <sheetData sheetId="8937">
        <row r="1">
          <cell r="J1">
            <v>1.7453292519943295E-2</v>
          </cell>
        </row>
      </sheetData>
      <sheetData sheetId="8938">
        <row r="1">
          <cell r="J1">
            <v>1.7453292519943295E-2</v>
          </cell>
        </row>
      </sheetData>
      <sheetData sheetId="8939">
        <row r="1">
          <cell r="J1">
            <v>1.7453292519943295E-2</v>
          </cell>
        </row>
      </sheetData>
      <sheetData sheetId="8940">
        <row r="1">
          <cell r="J1">
            <v>1.7453292519943295E-2</v>
          </cell>
        </row>
      </sheetData>
      <sheetData sheetId="8941">
        <row r="1">
          <cell r="J1">
            <v>1.7453292519943295E-2</v>
          </cell>
        </row>
      </sheetData>
      <sheetData sheetId="8942">
        <row r="1">
          <cell r="J1">
            <v>1.7453292519943295E-2</v>
          </cell>
        </row>
      </sheetData>
      <sheetData sheetId="8943">
        <row r="1">
          <cell r="J1">
            <v>1.7453292519943295E-2</v>
          </cell>
        </row>
      </sheetData>
      <sheetData sheetId="8944">
        <row r="1">
          <cell r="J1">
            <v>1.7453292519943295E-2</v>
          </cell>
        </row>
      </sheetData>
      <sheetData sheetId="8945">
        <row r="1">
          <cell r="J1">
            <v>1.7453292519943295E-2</v>
          </cell>
        </row>
      </sheetData>
      <sheetData sheetId="8946">
        <row r="1">
          <cell r="J1">
            <v>1.7453292519943295E-2</v>
          </cell>
        </row>
      </sheetData>
      <sheetData sheetId="8947">
        <row r="1">
          <cell r="J1">
            <v>1.7453292519943295E-2</v>
          </cell>
        </row>
      </sheetData>
      <sheetData sheetId="8948">
        <row r="1">
          <cell r="J1">
            <v>1.7453292519943295E-2</v>
          </cell>
        </row>
      </sheetData>
      <sheetData sheetId="8949">
        <row r="1">
          <cell r="J1">
            <v>1.7453292519943295E-2</v>
          </cell>
        </row>
      </sheetData>
      <sheetData sheetId="8950">
        <row r="1">
          <cell r="J1">
            <v>1.7453292519943295E-2</v>
          </cell>
        </row>
      </sheetData>
      <sheetData sheetId="8951">
        <row r="1">
          <cell r="J1">
            <v>1.7453292519943295E-2</v>
          </cell>
        </row>
      </sheetData>
      <sheetData sheetId="8952">
        <row r="1">
          <cell r="J1">
            <v>1.7453292519943295E-2</v>
          </cell>
        </row>
      </sheetData>
      <sheetData sheetId="8953">
        <row r="1">
          <cell r="J1">
            <v>1.7453292519943295E-2</v>
          </cell>
        </row>
      </sheetData>
      <sheetData sheetId="8954">
        <row r="1">
          <cell r="J1">
            <v>1.7453292519943295E-2</v>
          </cell>
        </row>
      </sheetData>
      <sheetData sheetId="8955">
        <row r="1">
          <cell r="J1">
            <v>1.7453292519943295E-2</v>
          </cell>
        </row>
      </sheetData>
      <sheetData sheetId="8956">
        <row r="1">
          <cell r="J1">
            <v>1.7453292519943295E-2</v>
          </cell>
        </row>
      </sheetData>
      <sheetData sheetId="8957">
        <row r="1">
          <cell r="J1">
            <v>1.7453292519943295E-2</v>
          </cell>
        </row>
      </sheetData>
      <sheetData sheetId="8958">
        <row r="1">
          <cell r="J1">
            <v>1.7453292519943295E-2</v>
          </cell>
        </row>
      </sheetData>
      <sheetData sheetId="8959">
        <row r="1">
          <cell r="J1">
            <v>1.7453292519943295E-2</v>
          </cell>
        </row>
      </sheetData>
      <sheetData sheetId="8960">
        <row r="1">
          <cell r="J1">
            <v>1.7453292519943295E-2</v>
          </cell>
        </row>
      </sheetData>
      <sheetData sheetId="8961">
        <row r="1">
          <cell r="J1">
            <v>1.7453292519943295E-2</v>
          </cell>
        </row>
      </sheetData>
      <sheetData sheetId="8962">
        <row r="1">
          <cell r="J1">
            <v>1.7453292519943295E-2</v>
          </cell>
        </row>
      </sheetData>
      <sheetData sheetId="8963">
        <row r="1">
          <cell r="J1">
            <v>1.7453292519943295E-2</v>
          </cell>
        </row>
      </sheetData>
      <sheetData sheetId="8964">
        <row r="1">
          <cell r="J1">
            <v>1.7453292519943295E-2</v>
          </cell>
        </row>
      </sheetData>
      <sheetData sheetId="8965">
        <row r="1">
          <cell r="J1">
            <v>1.7453292519943295E-2</v>
          </cell>
        </row>
      </sheetData>
      <sheetData sheetId="8966">
        <row r="1">
          <cell r="J1">
            <v>1.7453292519943295E-2</v>
          </cell>
        </row>
      </sheetData>
      <sheetData sheetId="8967">
        <row r="1">
          <cell r="J1">
            <v>1.7453292519943295E-2</v>
          </cell>
        </row>
      </sheetData>
      <sheetData sheetId="8968">
        <row r="1">
          <cell r="J1">
            <v>1.7453292519943295E-2</v>
          </cell>
        </row>
      </sheetData>
      <sheetData sheetId="8969">
        <row r="1">
          <cell r="J1">
            <v>1.7453292519943295E-2</v>
          </cell>
        </row>
      </sheetData>
      <sheetData sheetId="8970">
        <row r="1">
          <cell r="J1">
            <v>1.7453292519943295E-2</v>
          </cell>
        </row>
      </sheetData>
      <sheetData sheetId="8971">
        <row r="1">
          <cell r="J1">
            <v>1.7453292519943295E-2</v>
          </cell>
        </row>
      </sheetData>
      <sheetData sheetId="8972">
        <row r="1">
          <cell r="J1">
            <v>1.7453292519943295E-2</v>
          </cell>
        </row>
      </sheetData>
      <sheetData sheetId="8973">
        <row r="1">
          <cell r="J1">
            <v>1.7453292519943295E-2</v>
          </cell>
        </row>
      </sheetData>
      <sheetData sheetId="8974">
        <row r="1">
          <cell r="J1">
            <v>1.7453292519943295E-2</v>
          </cell>
        </row>
      </sheetData>
      <sheetData sheetId="8975">
        <row r="1">
          <cell r="J1">
            <v>1.7453292519943295E-2</v>
          </cell>
        </row>
      </sheetData>
      <sheetData sheetId="8976">
        <row r="1">
          <cell r="J1">
            <v>1.7453292519943295E-2</v>
          </cell>
        </row>
      </sheetData>
      <sheetData sheetId="8977">
        <row r="1">
          <cell r="J1">
            <v>1.7453292519943295E-2</v>
          </cell>
        </row>
      </sheetData>
      <sheetData sheetId="8978">
        <row r="1">
          <cell r="J1">
            <v>1.7453292519943295E-2</v>
          </cell>
        </row>
      </sheetData>
      <sheetData sheetId="8979">
        <row r="1">
          <cell r="J1">
            <v>1.7453292519943295E-2</v>
          </cell>
        </row>
      </sheetData>
      <sheetData sheetId="8980">
        <row r="1">
          <cell r="J1">
            <v>1.7453292519943295E-2</v>
          </cell>
        </row>
      </sheetData>
      <sheetData sheetId="8981">
        <row r="1">
          <cell r="J1">
            <v>1.7453292519943295E-2</v>
          </cell>
        </row>
      </sheetData>
      <sheetData sheetId="8982">
        <row r="1">
          <cell r="J1">
            <v>1.7453292519943295E-2</v>
          </cell>
        </row>
      </sheetData>
      <sheetData sheetId="8983">
        <row r="1">
          <cell r="J1">
            <v>1.7453292519943295E-2</v>
          </cell>
        </row>
      </sheetData>
      <sheetData sheetId="8984">
        <row r="1">
          <cell r="J1">
            <v>1.7453292519943295E-2</v>
          </cell>
        </row>
      </sheetData>
      <sheetData sheetId="8985">
        <row r="1">
          <cell r="J1">
            <v>1.7453292519943295E-2</v>
          </cell>
        </row>
      </sheetData>
      <sheetData sheetId="8986">
        <row r="1">
          <cell r="J1">
            <v>1.7453292519943295E-2</v>
          </cell>
        </row>
      </sheetData>
      <sheetData sheetId="8987">
        <row r="1">
          <cell r="J1">
            <v>1.7453292519943295E-2</v>
          </cell>
        </row>
      </sheetData>
      <sheetData sheetId="8988">
        <row r="1">
          <cell r="J1">
            <v>1.7453292519943295E-2</v>
          </cell>
        </row>
      </sheetData>
      <sheetData sheetId="8989">
        <row r="1">
          <cell r="J1">
            <v>1.7453292519943295E-2</v>
          </cell>
        </row>
      </sheetData>
      <sheetData sheetId="8990">
        <row r="1">
          <cell r="J1">
            <v>1.7453292519943295E-2</v>
          </cell>
        </row>
      </sheetData>
      <sheetData sheetId="8991">
        <row r="1">
          <cell r="J1">
            <v>1.7453292519943295E-2</v>
          </cell>
        </row>
      </sheetData>
      <sheetData sheetId="8992">
        <row r="1">
          <cell r="J1">
            <v>1.7453292519943295E-2</v>
          </cell>
        </row>
      </sheetData>
      <sheetData sheetId="8993">
        <row r="1">
          <cell r="J1">
            <v>1.7453292519943295E-2</v>
          </cell>
        </row>
      </sheetData>
      <sheetData sheetId="8994">
        <row r="1">
          <cell r="J1">
            <v>1.7453292519943295E-2</v>
          </cell>
        </row>
      </sheetData>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row r="1">
          <cell r="J1">
            <v>1.7453292519943295E-2</v>
          </cell>
        </row>
      </sheetData>
      <sheetData sheetId="9011">
        <row r="1">
          <cell r="J1">
            <v>1.7453292519943295E-2</v>
          </cell>
        </row>
      </sheetData>
      <sheetData sheetId="9012">
        <row r="1">
          <cell r="J1">
            <v>1.7453292519943295E-2</v>
          </cell>
        </row>
      </sheetData>
      <sheetData sheetId="9013">
        <row r="1">
          <cell r="J1">
            <v>1.7453292519943295E-2</v>
          </cell>
        </row>
      </sheetData>
      <sheetData sheetId="9014">
        <row r="1">
          <cell r="J1">
            <v>1.7453292519943295E-2</v>
          </cell>
        </row>
      </sheetData>
      <sheetData sheetId="9015">
        <row r="1">
          <cell r="J1">
            <v>1.7453292519943295E-2</v>
          </cell>
        </row>
      </sheetData>
      <sheetData sheetId="9016">
        <row r="1">
          <cell r="J1">
            <v>1.7453292519943295E-2</v>
          </cell>
        </row>
      </sheetData>
      <sheetData sheetId="9017">
        <row r="1">
          <cell r="J1">
            <v>1.7453292519943295E-2</v>
          </cell>
        </row>
      </sheetData>
      <sheetData sheetId="9018">
        <row r="1">
          <cell r="J1">
            <v>1.7453292519943295E-2</v>
          </cell>
        </row>
      </sheetData>
      <sheetData sheetId="9019">
        <row r="1">
          <cell r="J1">
            <v>1.7453292519943295E-2</v>
          </cell>
        </row>
      </sheetData>
      <sheetData sheetId="9020">
        <row r="1">
          <cell r="J1">
            <v>1.7453292519943295E-2</v>
          </cell>
        </row>
      </sheetData>
      <sheetData sheetId="9021">
        <row r="1">
          <cell r="J1">
            <v>1.7453292519943295E-2</v>
          </cell>
        </row>
      </sheetData>
      <sheetData sheetId="9022">
        <row r="1">
          <cell r="J1">
            <v>1.7453292519943295E-2</v>
          </cell>
        </row>
      </sheetData>
      <sheetData sheetId="9023">
        <row r="1">
          <cell r="J1">
            <v>1.7453292519943295E-2</v>
          </cell>
        </row>
      </sheetData>
      <sheetData sheetId="9024">
        <row r="1">
          <cell r="J1">
            <v>1.7453292519943295E-2</v>
          </cell>
        </row>
      </sheetData>
      <sheetData sheetId="9025">
        <row r="1">
          <cell r="J1">
            <v>1.7453292519943295E-2</v>
          </cell>
        </row>
      </sheetData>
      <sheetData sheetId="9026">
        <row r="1">
          <cell r="J1">
            <v>1.7453292519943295E-2</v>
          </cell>
        </row>
      </sheetData>
      <sheetData sheetId="9027">
        <row r="1">
          <cell r="J1">
            <v>1.7453292519943295E-2</v>
          </cell>
        </row>
      </sheetData>
      <sheetData sheetId="9028">
        <row r="1">
          <cell r="J1">
            <v>1.7453292519943295E-2</v>
          </cell>
        </row>
      </sheetData>
      <sheetData sheetId="9029">
        <row r="1">
          <cell r="J1">
            <v>1.7453292519943295E-2</v>
          </cell>
        </row>
      </sheetData>
      <sheetData sheetId="9030">
        <row r="1">
          <cell r="J1">
            <v>1.7453292519943295E-2</v>
          </cell>
        </row>
      </sheetData>
      <sheetData sheetId="9031">
        <row r="1">
          <cell r="J1">
            <v>1.7453292519943295E-2</v>
          </cell>
        </row>
      </sheetData>
      <sheetData sheetId="9032">
        <row r="1">
          <cell r="J1">
            <v>1.7453292519943295E-2</v>
          </cell>
        </row>
      </sheetData>
      <sheetData sheetId="9033">
        <row r="1">
          <cell r="J1">
            <v>1.7453292519943295E-2</v>
          </cell>
        </row>
      </sheetData>
      <sheetData sheetId="9034">
        <row r="1">
          <cell r="J1">
            <v>1.7453292519943295E-2</v>
          </cell>
        </row>
      </sheetData>
      <sheetData sheetId="9035">
        <row r="1">
          <cell r="J1">
            <v>1.7453292519943295E-2</v>
          </cell>
        </row>
      </sheetData>
      <sheetData sheetId="9036">
        <row r="1">
          <cell r="J1">
            <v>1.7453292519943295E-2</v>
          </cell>
        </row>
      </sheetData>
      <sheetData sheetId="9037">
        <row r="1">
          <cell r="J1">
            <v>1.7453292519943295E-2</v>
          </cell>
        </row>
      </sheetData>
      <sheetData sheetId="9038">
        <row r="1">
          <cell r="J1">
            <v>1.7453292519943295E-2</v>
          </cell>
        </row>
      </sheetData>
      <sheetData sheetId="9039">
        <row r="1">
          <cell r="J1">
            <v>1.7453292519943295E-2</v>
          </cell>
        </row>
      </sheetData>
      <sheetData sheetId="9040">
        <row r="1">
          <cell r="J1">
            <v>1.7453292519943295E-2</v>
          </cell>
        </row>
      </sheetData>
      <sheetData sheetId="9041">
        <row r="1">
          <cell r="J1">
            <v>1.7453292519943295E-2</v>
          </cell>
        </row>
      </sheetData>
      <sheetData sheetId="9042">
        <row r="1">
          <cell r="J1">
            <v>1.7453292519943295E-2</v>
          </cell>
        </row>
      </sheetData>
      <sheetData sheetId="9043">
        <row r="1">
          <cell r="J1">
            <v>1.7453292519943295E-2</v>
          </cell>
        </row>
      </sheetData>
      <sheetData sheetId="9044">
        <row r="1">
          <cell r="J1">
            <v>1.7453292519943295E-2</v>
          </cell>
        </row>
      </sheetData>
      <sheetData sheetId="9045">
        <row r="1">
          <cell r="J1">
            <v>1.7453292519943295E-2</v>
          </cell>
        </row>
      </sheetData>
      <sheetData sheetId="9046">
        <row r="1">
          <cell r="J1">
            <v>1.7453292519943295E-2</v>
          </cell>
        </row>
      </sheetData>
      <sheetData sheetId="9047">
        <row r="1">
          <cell r="J1">
            <v>1.7453292519943295E-2</v>
          </cell>
        </row>
      </sheetData>
      <sheetData sheetId="9048">
        <row r="1">
          <cell r="J1">
            <v>1.7453292519943295E-2</v>
          </cell>
        </row>
      </sheetData>
      <sheetData sheetId="9049">
        <row r="1">
          <cell r="J1">
            <v>1.7453292519943295E-2</v>
          </cell>
        </row>
      </sheetData>
      <sheetData sheetId="9050">
        <row r="1">
          <cell r="J1">
            <v>1.7453292519943295E-2</v>
          </cell>
        </row>
      </sheetData>
      <sheetData sheetId="9051">
        <row r="1">
          <cell r="J1">
            <v>1.7453292519943295E-2</v>
          </cell>
        </row>
      </sheetData>
      <sheetData sheetId="9052">
        <row r="1">
          <cell r="J1">
            <v>1.7453292519943295E-2</v>
          </cell>
        </row>
      </sheetData>
      <sheetData sheetId="9053">
        <row r="1">
          <cell r="J1">
            <v>1.7453292519943295E-2</v>
          </cell>
        </row>
      </sheetData>
      <sheetData sheetId="9054">
        <row r="1">
          <cell r="J1">
            <v>1.7453292519943295E-2</v>
          </cell>
        </row>
      </sheetData>
      <sheetData sheetId="9055">
        <row r="1">
          <cell r="J1">
            <v>1.7453292519943295E-2</v>
          </cell>
        </row>
      </sheetData>
      <sheetData sheetId="9056">
        <row r="1">
          <cell r="J1">
            <v>1.7453292519943295E-2</v>
          </cell>
        </row>
      </sheetData>
      <sheetData sheetId="9057">
        <row r="1">
          <cell r="J1">
            <v>1.7453292519943295E-2</v>
          </cell>
        </row>
      </sheetData>
      <sheetData sheetId="9058">
        <row r="1">
          <cell r="J1">
            <v>1.7453292519943295E-2</v>
          </cell>
        </row>
      </sheetData>
      <sheetData sheetId="9059">
        <row r="1">
          <cell r="J1">
            <v>1.7453292519943295E-2</v>
          </cell>
        </row>
      </sheetData>
      <sheetData sheetId="9060">
        <row r="1">
          <cell r="J1">
            <v>1.7453292519943295E-2</v>
          </cell>
        </row>
      </sheetData>
      <sheetData sheetId="9061">
        <row r="1">
          <cell r="J1">
            <v>1.7453292519943295E-2</v>
          </cell>
        </row>
      </sheetData>
      <sheetData sheetId="9062">
        <row r="1">
          <cell r="J1">
            <v>1.7453292519943295E-2</v>
          </cell>
        </row>
      </sheetData>
      <sheetData sheetId="9063">
        <row r="1">
          <cell r="J1">
            <v>1.7453292519943295E-2</v>
          </cell>
        </row>
      </sheetData>
      <sheetData sheetId="9064">
        <row r="1">
          <cell r="J1">
            <v>1.7453292519943295E-2</v>
          </cell>
        </row>
      </sheetData>
      <sheetData sheetId="9065">
        <row r="1">
          <cell r="J1">
            <v>1.7453292519943295E-2</v>
          </cell>
        </row>
      </sheetData>
      <sheetData sheetId="9066">
        <row r="1">
          <cell r="J1">
            <v>1.7453292519943295E-2</v>
          </cell>
        </row>
      </sheetData>
      <sheetData sheetId="9067">
        <row r="1">
          <cell r="J1">
            <v>1.7453292519943295E-2</v>
          </cell>
        </row>
      </sheetData>
      <sheetData sheetId="9068">
        <row r="1">
          <cell r="J1">
            <v>1.7453292519943295E-2</v>
          </cell>
        </row>
      </sheetData>
      <sheetData sheetId="9069">
        <row r="1">
          <cell r="J1">
            <v>1.7453292519943295E-2</v>
          </cell>
        </row>
      </sheetData>
      <sheetData sheetId="9070">
        <row r="1">
          <cell r="J1">
            <v>1.7453292519943295E-2</v>
          </cell>
        </row>
      </sheetData>
      <sheetData sheetId="9071">
        <row r="1">
          <cell r="J1">
            <v>1.7453292519943295E-2</v>
          </cell>
        </row>
      </sheetData>
      <sheetData sheetId="9072">
        <row r="1">
          <cell r="J1">
            <v>1.7453292519943295E-2</v>
          </cell>
        </row>
      </sheetData>
      <sheetData sheetId="9073">
        <row r="1">
          <cell r="J1">
            <v>1.7453292519943295E-2</v>
          </cell>
        </row>
      </sheetData>
      <sheetData sheetId="9074">
        <row r="1">
          <cell r="J1">
            <v>1.7453292519943295E-2</v>
          </cell>
        </row>
      </sheetData>
      <sheetData sheetId="9075">
        <row r="1">
          <cell r="J1">
            <v>1.7453292519943295E-2</v>
          </cell>
        </row>
      </sheetData>
      <sheetData sheetId="9076">
        <row r="1">
          <cell r="J1">
            <v>1.7453292519943295E-2</v>
          </cell>
        </row>
      </sheetData>
      <sheetData sheetId="9077">
        <row r="1">
          <cell r="J1">
            <v>1.7453292519943295E-2</v>
          </cell>
        </row>
      </sheetData>
      <sheetData sheetId="9078">
        <row r="1">
          <cell r="J1">
            <v>1.7453292519943295E-2</v>
          </cell>
        </row>
      </sheetData>
      <sheetData sheetId="9079">
        <row r="1">
          <cell r="J1">
            <v>1.7453292519943295E-2</v>
          </cell>
        </row>
      </sheetData>
      <sheetData sheetId="9080">
        <row r="1">
          <cell r="J1">
            <v>1.7453292519943295E-2</v>
          </cell>
        </row>
      </sheetData>
      <sheetData sheetId="9081">
        <row r="1">
          <cell r="J1">
            <v>1.7453292519943295E-2</v>
          </cell>
        </row>
      </sheetData>
      <sheetData sheetId="9082">
        <row r="1">
          <cell r="J1">
            <v>1.7453292519943295E-2</v>
          </cell>
        </row>
      </sheetData>
      <sheetData sheetId="9083">
        <row r="1">
          <cell r="J1">
            <v>1.7453292519943295E-2</v>
          </cell>
        </row>
      </sheetData>
      <sheetData sheetId="9084">
        <row r="1">
          <cell r="J1">
            <v>1.7453292519943295E-2</v>
          </cell>
        </row>
      </sheetData>
      <sheetData sheetId="9085">
        <row r="1">
          <cell r="J1">
            <v>1.7453292519943295E-2</v>
          </cell>
        </row>
      </sheetData>
      <sheetData sheetId="9086">
        <row r="1">
          <cell r="J1">
            <v>1.7453292519943295E-2</v>
          </cell>
        </row>
      </sheetData>
      <sheetData sheetId="9087">
        <row r="1">
          <cell r="J1">
            <v>1.7453292519943295E-2</v>
          </cell>
        </row>
      </sheetData>
      <sheetData sheetId="9088">
        <row r="1">
          <cell r="J1">
            <v>1.7453292519943295E-2</v>
          </cell>
        </row>
      </sheetData>
      <sheetData sheetId="9089">
        <row r="1">
          <cell r="J1">
            <v>1.7453292519943295E-2</v>
          </cell>
        </row>
      </sheetData>
      <sheetData sheetId="9090">
        <row r="1">
          <cell r="J1">
            <v>1.7453292519943295E-2</v>
          </cell>
        </row>
      </sheetData>
      <sheetData sheetId="9091">
        <row r="1">
          <cell r="J1">
            <v>1.7453292519943295E-2</v>
          </cell>
        </row>
      </sheetData>
      <sheetData sheetId="9092">
        <row r="1">
          <cell r="J1">
            <v>1.7453292519943295E-2</v>
          </cell>
        </row>
      </sheetData>
      <sheetData sheetId="9093">
        <row r="1">
          <cell r="J1">
            <v>1.7453292519943295E-2</v>
          </cell>
        </row>
      </sheetData>
      <sheetData sheetId="9094">
        <row r="1">
          <cell r="J1">
            <v>1.7453292519943295E-2</v>
          </cell>
        </row>
      </sheetData>
      <sheetData sheetId="9095">
        <row r="1">
          <cell r="J1">
            <v>1.7453292519943295E-2</v>
          </cell>
        </row>
      </sheetData>
      <sheetData sheetId="9096">
        <row r="1">
          <cell r="J1">
            <v>1.7453292519943295E-2</v>
          </cell>
        </row>
      </sheetData>
      <sheetData sheetId="9097">
        <row r="1">
          <cell r="J1">
            <v>1.7453292519943295E-2</v>
          </cell>
        </row>
      </sheetData>
      <sheetData sheetId="9098">
        <row r="1">
          <cell r="J1">
            <v>1.7453292519943295E-2</v>
          </cell>
        </row>
      </sheetData>
      <sheetData sheetId="9099">
        <row r="1">
          <cell r="J1">
            <v>1.7453292519943295E-2</v>
          </cell>
        </row>
      </sheetData>
      <sheetData sheetId="9100">
        <row r="1">
          <cell r="J1">
            <v>1.7453292519943295E-2</v>
          </cell>
        </row>
      </sheetData>
      <sheetData sheetId="9101">
        <row r="1">
          <cell r="J1">
            <v>1.7453292519943295E-2</v>
          </cell>
        </row>
      </sheetData>
      <sheetData sheetId="9102">
        <row r="1">
          <cell r="J1">
            <v>1.7453292519943295E-2</v>
          </cell>
        </row>
      </sheetData>
      <sheetData sheetId="9103">
        <row r="1">
          <cell r="J1">
            <v>1.7453292519943295E-2</v>
          </cell>
        </row>
      </sheetData>
      <sheetData sheetId="9104">
        <row r="1">
          <cell r="J1">
            <v>1.7453292519943295E-2</v>
          </cell>
        </row>
      </sheetData>
      <sheetData sheetId="9105">
        <row r="1">
          <cell r="J1">
            <v>1.7453292519943295E-2</v>
          </cell>
        </row>
      </sheetData>
      <sheetData sheetId="9106">
        <row r="1">
          <cell r="J1">
            <v>1.7453292519943295E-2</v>
          </cell>
        </row>
      </sheetData>
      <sheetData sheetId="9107">
        <row r="1">
          <cell r="J1">
            <v>1.7453292519943295E-2</v>
          </cell>
        </row>
      </sheetData>
      <sheetData sheetId="9108">
        <row r="1">
          <cell r="J1">
            <v>1.7453292519943295E-2</v>
          </cell>
        </row>
      </sheetData>
      <sheetData sheetId="9109">
        <row r="1">
          <cell r="J1">
            <v>1.7453292519943295E-2</v>
          </cell>
        </row>
      </sheetData>
      <sheetData sheetId="9110">
        <row r="1">
          <cell r="J1">
            <v>1.7453292519943295E-2</v>
          </cell>
        </row>
      </sheetData>
      <sheetData sheetId="9111">
        <row r="1">
          <cell r="J1">
            <v>1.7453292519943295E-2</v>
          </cell>
        </row>
      </sheetData>
      <sheetData sheetId="9112">
        <row r="1">
          <cell r="J1">
            <v>1.7453292519943295E-2</v>
          </cell>
        </row>
      </sheetData>
      <sheetData sheetId="9113">
        <row r="1">
          <cell r="J1">
            <v>1.7453292519943295E-2</v>
          </cell>
        </row>
      </sheetData>
      <sheetData sheetId="9114">
        <row r="1">
          <cell r="J1">
            <v>1.7453292519943295E-2</v>
          </cell>
        </row>
      </sheetData>
      <sheetData sheetId="9115">
        <row r="1">
          <cell r="J1">
            <v>1.7453292519943295E-2</v>
          </cell>
        </row>
      </sheetData>
      <sheetData sheetId="9116">
        <row r="1">
          <cell r="J1">
            <v>1.7453292519943295E-2</v>
          </cell>
        </row>
      </sheetData>
      <sheetData sheetId="9117">
        <row r="1">
          <cell r="J1">
            <v>1.7453292519943295E-2</v>
          </cell>
        </row>
      </sheetData>
      <sheetData sheetId="9118">
        <row r="1">
          <cell r="J1">
            <v>1.7453292519943295E-2</v>
          </cell>
        </row>
      </sheetData>
      <sheetData sheetId="9119">
        <row r="1">
          <cell r="J1">
            <v>1.7453292519943295E-2</v>
          </cell>
        </row>
      </sheetData>
      <sheetData sheetId="9120">
        <row r="1">
          <cell r="J1">
            <v>1.7453292519943295E-2</v>
          </cell>
        </row>
      </sheetData>
      <sheetData sheetId="9121">
        <row r="1">
          <cell r="J1">
            <v>1.7453292519943295E-2</v>
          </cell>
        </row>
      </sheetData>
      <sheetData sheetId="9122">
        <row r="1">
          <cell r="J1">
            <v>1.7453292519943295E-2</v>
          </cell>
        </row>
      </sheetData>
      <sheetData sheetId="9123">
        <row r="1">
          <cell r="J1">
            <v>1.7453292519943295E-2</v>
          </cell>
        </row>
      </sheetData>
      <sheetData sheetId="9124">
        <row r="1">
          <cell r="J1">
            <v>1.7453292519943295E-2</v>
          </cell>
        </row>
      </sheetData>
      <sheetData sheetId="9125">
        <row r="1">
          <cell r="J1">
            <v>1.7453292519943295E-2</v>
          </cell>
        </row>
      </sheetData>
      <sheetData sheetId="9126">
        <row r="1">
          <cell r="J1">
            <v>1.7453292519943295E-2</v>
          </cell>
        </row>
      </sheetData>
      <sheetData sheetId="9127">
        <row r="1">
          <cell r="J1">
            <v>1.7453292519943295E-2</v>
          </cell>
        </row>
      </sheetData>
      <sheetData sheetId="9128">
        <row r="1">
          <cell r="J1">
            <v>1.7453292519943295E-2</v>
          </cell>
        </row>
      </sheetData>
      <sheetData sheetId="9129">
        <row r="1">
          <cell r="J1">
            <v>1.7453292519943295E-2</v>
          </cell>
        </row>
      </sheetData>
      <sheetData sheetId="9130">
        <row r="1">
          <cell r="J1">
            <v>1.7453292519943295E-2</v>
          </cell>
        </row>
      </sheetData>
      <sheetData sheetId="9131">
        <row r="1">
          <cell r="J1">
            <v>1.7453292519943295E-2</v>
          </cell>
        </row>
      </sheetData>
      <sheetData sheetId="9132">
        <row r="1">
          <cell r="J1">
            <v>1.7453292519943295E-2</v>
          </cell>
        </row>
      </sheetData>
      <sheetData sheetId="9133">
        <row r="1">
          <cell r="J1">
            <v>1.7453292519943295E-2</v>
          </cell>
        </row>
      </sheetData>
      <sheetData sheetId="9134">
        <row r="1">
          <cell r="J1">
            <v>1.7453292519943295E-2</v>
          </cell>
        </row>
      </sheetData>
      <sheetData sheetId="9135">
        <row r="1">
          <cell r="J1">
            <v>1.7453292519943295E-2</v>
          </cell>
        </row>
      </sheetData>
      <sheetData sheetId="9136">
        <row r="1">
          <cell r="J1">
            <v>1.7453292519943295E-2</v>
          </cell>
        </row>
      </sheetData>
      <sheetData sheetId="9137">
        <row r="1">
          <cell r="J1">
            <v>1.7453292519943295E-2</v>
          </cell>
        </row>
      </sheetData>
      <sheetData sheetId="9138">
        <row r="1">
          <cell r="J1">
            <v>1.7453292519943295E-2</v>
          </cell>
        </row>
      </sheetData>
      <sheetData sheetId="9139">
        <row r="1">
          <cell r="J1">
            <v>1.7453292519943295E-2</v>
          </cell>
        </row>
      </sheetData>
      <sheetData sheetId="9140">
        <row r="1">
          <cell r="J1">
            <v>1.7453292519943295E-2</v>
          </cell>
        </row>
      </sheetData>
      <sheetData sheetId="9141">
        <row r="1">
          <cell r="J1">
            <v>1.7453292519943295E-2</v>
          </cell>
        </row>
      </sheetData>
      <sheetData sheetId="9142">
        <row r="1">
          <cell r="J1">
            <v>1.7453292519943295E-2</v>
          </cell>
        </row>
      </sheetData>
      <sheetData sheetId="9143">
        <row r="1">
          <cell r="J1">
            <v>1.7453292519943295E-2</v>
          </cell>
        </row>
      </sheetData>
      <sheetData sheetId="9144">
        <row r="1">
          <cell r="J1">
            <v>1.7453292519943295E-2</v>
          </cell>
        </row>
      </sheetData>
      <sheetData sheetId="9145">
        <row r="1">
          <cell r="J1">
            <v>1.7453292519943295E-2</v>
          </cell>
        </row>
      </sheetData>
      <sheetData sheetId="9146">
        <row r="1">
          <cell r="J1">
            <v>1.7453292519943295E-2</v>
          </cell>
        </row>
      </sheetData>
      <sheetData sheetId="9147">
        <row r="1">
          <cell r="J1">
            <v>1.7453292519943295E-2</v>
          </cell>
        </row>
      </sheetData>
      <sheetData sheetId="9148">
        <row r="1">
          <cell r="J1">
            <v>1.7453292519943295E-2</v>
          </cell>
        </row>
      </sheetData>
      <sheetData sheetId="9149">
        <row r="1">
          <cell r="J1">
            <v>1.7453292519943295E-2</v>
          </cell>
        </row>
      </sheetData>
      <sheetData sheetId="9150">
        <row r="1">
          <cell r="J1">
            <v>1.7453292519943295E-2</v>
          </cell>
        </row>
      </sheetData>
      <sheetData sheetId="9151">
        <row r="1">
          <cell r="J1">
            <v>1.7453292519943295E-2</v>
          </cell>
        </row>
      </sheetData>
      <sheetData sheetId="9152">
        <row r="1">
          <cell r="J1">
            <v>1.7453292519943295E-2</v>
          </cell>
        </row>
      </sheetData>
      <sheetData sheetId="9153">
        <row r="1">
          <cell r="J1">
            <v>1.7453292519943295E-2</v>
          </cell>
        </row>
      </sheetData>
      <sheetData sheetId="9154">
        <row r="1">
          <cell r="J1">
            <v>1.7453292519943295E-2</v>
          </cell>
        </row>
      </sheetData>
      <sheetData sheetId="9155">
        <row r="1">
          <cell r="J1">
            <v>1.7453292519943295E-2</v>
          </cell>
        </row>
      </sheetData>
      <sheetData sheetId="9156">
        <row r="1">
          <cell r="J1">
            <v>1.7453292519943295E-2</v>
          </cell>
        </row>
      </sheetData>
      <sheetData sheetId="9157">
        <row r="1">
          <cell r="J1">
            <v>1.7453292519943295E-2</v>
          </cell>
        </row>
      </sheetData>
      <sheetData sheetId="9158">
        <row r="1">
          <cell r="J1">
            <v>1.7453292519943295E-2</v>
          </cell>
        </row>
      </sheetData>
      <sheetData sheetId="9159">
        <row r="1">
          <cell r="J1">
            <v>1.7453292519943295E-2</v>
          </cell>
        </row>
      </sheetData>
      <sheetData sheetId="9160">
        <row r="1">
          <cell r="J1">
            <v>1.7453292519943295E-2</v>
          </cell>
        </row>
      </sheetData>
      <sheetData sheetId="9161">
        <row r="1">
          <cell r="J1">
            <v>1.7453292519943295E-2</v>
          </cell>
        </row>
      </sheetData>
      <sheetData sheetId="9162">
        <row r="1">
          <cell r="J1">
            <v>1.7453292519943295E-2</v>
          </cell>
        </row>
      </sheetData>
      <sheetData sheetId="9163">
        <row r="1">
          <cell r="J1">
            <v>1.7453292519943295E-2</v>
          </cell>
        </row>
      </sheetData>
      <sheetData sheetId="9164">
        <row r="1">
          <cell r="J1">
            <v>1.7453292519943295E-2</v>
          </cell>
        </row>
      </sheetData>
      <sheetData sheetId="9165">
        <row r="1">
          <cell r="J1">
            <v>1.7453292519943295E-2</v>
          </cell>
        </row>
      </sheetData>
      <sheetData sheetId="9166">
        <row r="1">
          <cell r="J1">
            <v>1.7453292519943295E-2</v>
          </cell>
        </row>
      </sheetData>
      <sheetData sheetId="9167">
        <row r="1">
          <cell r="J1">
            <v>1.7453292519943295E-2</v>
          </cell>
        </row>
      </sheetData>
      <sheetData sheetId="9168">
        <row r="1">
          <cell r="J1">
            <v>1.7453292519943295E-2</v>
          </cell>
        </row>
      </sheetData>
      <sheetData sheetId="9169">
        <row r="1">
          <cell r="J1">
            <v>1.7453292519943295E-2</v>
          </cell>
        </row>
      </sheetData>
      <sheetData sheetId="9170">
        <row r="1">
          <cell r="J1">
            <v>1.7453292519943295E-2</v>
          </cell>
        </row>
      </sheetData>
      <sheetData sheetId="9171">
        <row r="1">
          <cell r="J1">
            <v>1.7453292519943295E-2</v>
          </cell>
        </row>
      </sheetData>
      <sheetData sheetId="9172">
        <row r="1">
          <cell r="J1">
            <v>1.7453292519943295E-2</v>
          </cell>
        </row>
      </sheetData>
      <sheetData sheetId="9173">
        <row r="1">
          <cell r="J1">
            <v>1.7453292519943295E-2</v>
          </cell>
        </row>
      </sheetData>
      <sheetData sheetId="9174">
        <row r="1">
          <cell r="J1">
            <v>1.7453292519943295E-2</v>
          </cell>
        </row>
      </sheetData>
      <sheetData sheetId="9175">
        <row r="1">
          <cell r="J1">
            <v>1.7453292519943295E-2</v>
          </cell>
        </row>
      </sheetData>
      <sheetData sheetId="9176">
        <row r="1">
          <cell r="J1">
            <v>1.7453292519943295E-2</v>
          </cell>
        </row>
      </sheetData>
      <sheetData sheetId="9177">
        <row r="1">
          <cell r="J1">
            <v>1.7453292519943295E-2</v>
          </cell>
        </row>
      </sheetData>
      <sheetData sheetId="9178">
        <row r="1">
          <cell r="J1">
            <v>1.7453292519943295E-2</v>
          </cell>
        </row>
      </sheetData>
      <sheetData sheetId="9179">
        <row r="1">
          <cell r="J1">
            <v>1.7453292519943295E-2</v>
          </cell>
        </row>
      </sheetData>
      <sheetData sheetId="9180">
        <row r="1">
          <cell r="J1">
            <v>1.7453292519943295E-2</v>
          </cell>
        </row>
      </sheetData>
      <sheetData sheetId="9181">
        <row r="1">
          <cell r="J1">
            <v>1.7453292519943295E-2</v>
          </cell>
        </row>
      </sheetData>
      <sheetData sheetId="9182">
        <row r="1">
          <cell r="J1">
            <v>1.7453292519943295E-2</v>
          </cell>
        </row>
      </sheetData>
      <sheetData sheetId="9183">
        <row r="1">
          <cell r="J1">
            <v>1.7453292519943295E-2</v>
          </cell>
        </row>
      </sheetData>
      <sheetData sheetId="9184">
        <row r="1">
          <cell r="J1">
            <v>1.7453292519943295E-2</v>
          </cell>
        </row>
      </sheetData>
      <sheetData sheetId="9185">
        <row r="1">
          <cell r="J1">
            <v>1.7453292519943295E-2</v>
          </cell>
        </row>
      </sheetData>
      <sheetData sheetId="9186">
        <row r="1">
          <cell r="J1">
            <v>1.7453292519943295E-2</v>
          </cell>
        </row>
      </sheetData>
      <sheetData sheetId="9187">
        <row r="1">
          <cell r="J1">
            <v>1.7453292519943295E-2</v>
          </cell>
        </row>
      </sheetData>
      <sheetData sheetId="9188">
        <row r="1">
          <cell r="J1">
            <v>1.7453292519943295E-2</v>
          </cell>
        </row>
      </sheetData>
      <sheetData sheetId="9189">
        <row r="1">
          <cell r="J1">
            <v>1.7453292519943295E-2</v>
          </cell>
        </row>
      </sheetData>
      <sheetData sheetId="9190">
        <row r="1">
          <cell r="J1">
            <v>1.7453292519943295E-2</v>
          </cell>
        </row>
      </sheetData>
      <sheetData sheetId="9191">
        <row r="1">
          <cell r="J1">
            <v>1.7453292519943295E-2</v>
          </cell>
        </row>
      </sheetData>
      <sheetData sheetId="9192">
        <row r="1">
          <cell r="J1">
            <v>1.7453292519943295E-2</v>
          </cell>
        </row>
      </sheetData>
      <sheetData sheetId="9193">
        <row r="1">
          <cell r="J1">
            <v>1.7453292519943295E-2</v>
          </cell>
        </row>
      </sheetData>
      <sheetData sheetId="9194">
        <row r="1">
          <cell r="J1">
            <v>1.7453292519943295E-2</v>
          </cell>
        </row>
      </sheetData>
      <sheetData sheetId="9195">
        <row r="1">
          <cell r="J1">
            <v>1.7453292519943295E-2</v>
          </cell>
        </row>
      </sheetData>
      <sheetData sheetId="9196">
        <row r="1">
          <cell r="J1">
            <v>1.7453292519943295E-2</v>
          </cell>
        </row>
      </sheetData>
      <sheetData sheetId="9197">
        <row r="1">
          <cell r="J1">
            <v>1.7453292519943295E-2</v>
          </cell>
        </row>
      </sheetData>
      <sheetData sheetId="9198">
        <row r="1">
          <cell r="J1">
            <v>1.7453292519943295E-2</v>
          </cell>
        </row>
      </sheetData>
      <sheetData sheetId="9199">
        <row r="1">
          <cell r="J1">
            <v>1.7453292519943295E-2</v>
          </cell>
        </row>
      </sheetData>
      <sheetData sheetId="9200">
        <row r="1">
          <cell r="J1">
            <v>1.7453292519943295E-2</v>
          </cell>
        </row>
      </sheetData>
      <sheetData sheetId="9201">
        <row r="1">
          <cell r="J1">
            <v>1.7453292519943295E-2</v>
          </cell>
        </row>
      </sheetData>
      <sheetData sheetId="9202">
        <row r="1">
          <cell r="J1">
            <v>1.7453292519943295E-2</v>
          </cell>
        </row>
      </sheetData>
      <sheetData sheetId="9203">
        <row r="1">
          <cell r="J1">
            <v>1.7453292519943295E-2</v>
          </cell>
        </row>
      </sheetData>
      <sheetData sheetId="9204">
        <row r="1">
          <cell r="J1">
            <v>1.7453292519943295E-2</v>
          </cell>
        </row>
      </sheetData>
      <sheetData sheetId="9205">
        <row r="1">
          <cell r="J1">
            <v>1.7453292519943295E-2</v>
          </cell>
        </row>
      </sheetData>
      <sheetData sheetId="9206">
        <row r="1">
          <cell r="J1">
            <v>1.7453292519943295E-2</v>
          </cell>
        </row>
      </sheetData>
      <sheetData sheetId="9207">
        <row r="1">
          <cell r="J1">
            <v>1.7453292519943295E-2</v>
          </cell>
        </row>
      </sheetData>
      <sheetData sheetId="9208">
        <row r="1">
          <cell r="J1">
            <v>1.7453292519943295E-2</v>
          </cell>
        </row>
      </sheetData>
      <sheetData sheetId="9209">
        <row r="1">
          <cell r="J1">
            <v>1.7453292519943295E-2</v>
          </cell>
        </row>
      </sheetData>
      <sheetData sheetId="9210">
        <row r="1">
          <cell r="J1">
            <v>1.7453292519943295E-2</v>
          </cell>
        </row>
      </sheetData>
      <sheetData sheetId="9211">
        <row r="1">
          <cell r="J1">
            <v>1.7453292519943295E-2</v>
          </cell>
        </row>
      </sheetData>
      <sheetData sheetId="9212">
        <row r="1">
          <cell r="J1">
            <v>1.7453292519943295E-2</v>
          </cell>
        </row>
      </sheetData>
      <sheetData sheetId="9213">
        <row r="1">
          <cell r="J1">
            <v>1.7453292519943295E-2</v>
          </cell>
        </row>
      </sheetData>
      <sheetData sheetId="9214">
        <row r="1">
          <cell r="J1">
            <v>1.7453292519943295E-2</v>
          </cell>
        </row>
      </sheetData>
      <sheetData sheetId="9215">
        <row r="1">
          <cell r="J1">
            <v>1.7453292519943295E-2</v>
          </cell>
        </row>
      </sheetData>
      <sheetData sheetId="9216">
        <row r="1">
          <cell r="J1">
            <v>1.7453292519943295E-2</v>
          </cell>
        </row>
      </sheetData>
      <sheetData sheetId="9217">
        <row r="1">
          <cell r="J1">
            <v>1.7453292519943295E-2</v>
          </cell>
        </row>
      </sheetData>
      <sheetData sheetId="9218">
        <row r="1">
          <cell r="J1">
            <v>1.7453292519943295E-2</v>
          </cell>
        </row>
      </sheetData>
      <sheetData sheetId="9219">
        <row r="1">
          <cell r="J1">
            <v>1.7453292519943295E-2</v>
          </cell>
        </row>
      </sheetData>
      <sheetData sheetId="9220">
        <row r="1">
          <cell r="J1">
            <v>1.7453292519943295E-2</v>
          </cell>
        </row>
      </sheetData>
      <sheetData sheetId="9221">
        <row r="1">
          <cell r="J1">
            <v>1.7453292519943295E-2</v>
          </cell>
        </row>
      </sheetData>
      <sheetData sheetId="9222">
        <row r="1">
          <cell r="J1">
            <v>1.7453292519943295E-2</v>
          </cell>
        </row>
      </sheetData>
      <sheetData sheetId="9223">
        <row r="1">
          <cell r="J1">
            <v>1.7453292519943295E-2</v>
          </cell>
        </row>
      </sheetData>
      <sheetData sheetId="9224">
        <row r="1">
          <cell r="J1">
            <v>1.7453292519943295E-2</v>
          </cell>
        </row>
      </sheetData>
      <sheetData sheetId="9225">
        <row r="1">
          <cell r="J1">
            <v>1.7453292519943295E-2</v>
          </cell>
        </row>
      </sheetData>
      <sheetData sheetId="9226">
        <row r="1">
          <cell r="J1">
            <v>1.7453292519943295E-2</v>
          </cell>
        </row>
      </sheetData>
      <sheetData sheetId="9227">
        <row r="1">
          <cell r="J1">
            <v>1.7453292519943295E-2</v>
          </cell>
        </row>
      </sheetData>
      <sheetData sheetId="9228">
        <row r="1">
          <cell r="J1">
            <v>1.7453292519943295E-2</v>
          </cell>
        </row>
      </sheetData>
      <sheetData sheetId="9229">
        <row r="1">
          <cell r="J1">
            <v>1.7453292519943295E-2</v>
          </cell>
        </row>
      </sheetData>
      <sheetData sheetId="9230">
        <row r="1">
          <cell r="J1">
            <v>1.7453292519943295E-2</v>
          </cell>
        </row>
      </sheetData>
      <sheetData sheetId="9231">
        <row r="1">
          <cell r="J1">
            <v>1.7453292519943295E-2</v>
          </cell>
        </row>
      </sheetData>
      <sheetData sheetId="9232">
        <row r="1">
          <cell r="J1">
            <v>1.7453292519943295E-2</v>
          </cell>
        </row>
      </sheetData>
      <sheetData sheetId="9233">
        <row r="1">
          <cell r="J1">
            <v>1.7453292519943295E-2</v>
          </cell>
        </row>
      </sheetData>
      <sheetData sheetId="9234">
        <row r="1">
          <cell r="J1">
            <v>1.7453292519943295E-2</v>
          </cell>
        </row>
      </sheetData>
      <sheetData sheetId="9235">
        <row r="1">
          <cell r="J1">
            <v>1.7453292519943295E-2</v>
          </cell>
        </row>
      </sheetData>
      <sheetData sheetId="9236">
        <row r="1">
          <cell r="J1">
            <v>1.7453292519943295E-2</v>
          </cell>
        </row>
      </sheetData>
      <sheetData sheetId="9237">
        <row r="1">
          <cell r="J1">
            <v>1.7453292519943295E-2</v>
          </cell>
        </row>
      </sheetData>
      <sheetData sheetId="9238">
        <row r="1">
          <cell r="J1">
            <v>1.7453292519943295E-2</v>
          </cell>
        </row>
      </sheetData>
      <sheetData sheetId="9239">
        <row r="1">
          <cell r="J1">
            <v>1.7453292519943295E-2</v>
          </cell>
        </row>
      </sheetData>
      <sheetData sheetId="9240">
        <row r="1">
          <cell r="J1">
            <v>1.7453292519943295E-2</v>
          </cell>
        </row>
      </sheetData>
      <sheetData sheetId="9241">
        <row r="1">
          <cell r="J1">
            <v>1.7453292519943295E-2</v>
          </cell>
        </row>
      </sheetData>
      <sheetData sheetId="9242">
        <row r="1">
          <cell r="J1">
            <v>1.7453292519943295E-2</v>
          </cell>
        </row>
      </sheetData>
      <sheetData sheetId="9243">
        <row r="1">
          <cell r="J1">
            <v>1.7453292519943295E-2</v>
          </cell>
        </row>
      </sheetData>
      <sheetData sheetId="9244">
        <row r="1">
          <cell r="J1">
            <v>1.7453292519943295E-2</v>
          </cell>
        </row>
      </sheetData>
      <sheetData sheetId="9245">
        <row r="1">
          <cell r="J1">
            <v>1.7453292519943295E-2</v>
          </cell>
        </row>
      </sheetData>
      <sheetData sheetId="9246">
        <row r="1">
          <cell r="J1">
            <v>1.7453292519943295E-2</v>
          </cell>
        </row>
      </sheetData>
      <sheetData sheetId="9247">
        <row r="1">
          <cell r="J1">
            <v>1.7453292519943295E-2</v>
          </cell>
        </row>
      </sheetData>
      <sheetData sheetId="9248">
        <row r="1">
          <cell r="J1">
            <v>1.7453292519943295E-2</v>
          </cell>
        </row>
      </sheetData>
      <sheetData sheetId="9249">
        <row r="1">
          <cell r="J1">
            <v>1.7453292519943295E-2</v>
          </cell>
        </row>
      </sheetData>
      <sheetData sheetId="9250">
        <row r="1">
          <cell r="J1">
            <v>1.7453292519943295E-2</v>
          </cell>
        </row>
      </sheetData>
      <sheetData sheetId="9251">
        <row r="1">
          <cell r="J1">
            <v>1.7453292519943295E-2</v>
          </cell>
        </row>
      </sheetData>
      <sheetData sheetId="9252">
        <row r="1">
          <cell r="J1">
            <v>1.7453292519943295E-2</v>
          </cell>
        </row>
      </sheetData>
      <sheetData sheetId="9253">
        <row r="1">
          <cell r="J1">
            <v>1.7453292519943295E-2</v>
          </cell>
        </row>
      </sheetData>
      <sheetData sheetId="9254">
        <row r="1">
          <cell r="J1">
            <v>1.7453292519943295E-2</v>
          </cell>
        </row>
      </sheetData>
      <sheetData sheetId="9255">
        <row r="1">
          <cell r="J1">
            <v>1.7453292519943295E-2</v>
          </cell>
        </row>
      </sheetData>
      <sheetData sheetId="9256">
        <row r="1">
          <cell r="J1">
            <v>1.7453292519943295E-2</v>
          </cell>
        </row>
      </sheetData>
      <sheetData sheetId="9257">
        <row r="1">
          <cell r="J1">
            <v>1.7453292519943295E-2</v>
          </cell>
        </row>
      </sheetData>
      <sheetData sheetId="9258">
        <row r="1">
          <cell r="J1">
            <v>1.7453292519943295E-2</v>
          </cell>
        </row>
      </sheetData>
      <sheetData sheetId="9259">
        <row r="1">
          <cell r="J1">
            <v>1.7453292519943295E-2</v>
          </cell>
        </row>
      </sheetData>
      <sheetData sheetId="9260">
        <row r="1">
          <cell r="J1">
            <v>1.7453292519943295E-2</v>
          </cell>
        </row>
      </sheetData>
      <sheetData sheetId="9261">
        <row r="1">
          <cell r="J1">
            <v>1.7453292519943295E-2</v>
          </cell>
        </row>
      </sheetData>
      <sheetData sheetId="9262">
        <row r="1">
          <cell r="J1">
            <v>1.7453292519943295E-2</v>
          </cell>
        </row>
      </sheetData>
      <sheetData sheetId="9263">
        <row r="1">
          <cell r="J1">
            <v>1.7453292519943295E-2</v>
          </cell>
        </row>
      </sheetData>
      <sheetData sheetId="9264">
        <row r="1">
          <cell r="J1">
            <v>1.7453292519943295E-2</v>
          </cell>
        </row>
      </sheetData>
      <sheetData sheetId="9265">
        <row r="1">
          <cell r="J1">
            <v>1.7453292519943295E-2</v>
          </cell>
        </row>
      </sheetData>
      <sheetData sheetId="9266">
        <row r="1">
          <cell r="J1">
            <v>1.7453292519943295E-2</v>
          </cell>
        </row>
      </sheetData>
      <sheetData sheetId="9267">
        <row r="1">
          <cell r="J1">
            <v>1.7453292519943295E-2</v>
          </cell>
        </row>
      </sheetData>
      <sheetData sheetId="9268">
        <row r="1">
          <cell r="J1">
            <v>1.7453292519943295E-2</v>
          </cell>
        </row>
      </sheetData>
      <sheetData sheetId="9269">
        <row r="1">
          <cell r="J1">
            <v>1.7453292519943295E-2</v>
          </cell>
        </row>
      </sheetData>
      <sheetData sheetId="9270">
        <row r="1">
          <cell r="J1">
            <v>1.7453292519943295E-2</v>
          </cell>
        </row>
      </sheetData>
      <sheetData sheetId="9271">
        <row r="1">
          <cell r="J1">
            <v>1.7453292519943295E-2</v>
          </cell>
        </row>
      </sheetData>
      <sheetData sheetId="9272">
        <row r="1">
          <cell r="J1">
            <v>1.7453292519943295E-2</v>
          </cell>
        </row>
      </sheetData>
      <sheetData sheetId="9273">
        <row r="1">
          <cell r="J1">
            <v>1.7453292519943295E-2</v>
          </cell>
        </row>
      </sheetData>
      <sheetData sheetId="9274">
        <row r="1">
          <cell r="J1">
            <v>1.7453292519943295E-2</v>
          </cell>
        </row>
      </sheetData>
      <sheetData sheetId="9275">
        <row r="1">
          <cell r="J1">
            <v>1.7453292519943295E-2</v>
          </cell>
        </row>
      </sheetData>
      <sheetData sheetId="9276">
        <row r="1">
          <cell r="J1">
            <v>1.7453292519943295E-2</v>
          </cell>
        </row>
      </sheetData>
      <sheetData sheetId="9277">
        <row r="1">
          <cell r="J1">
            <v>1.7453292519943295E-2</v>
          </cell>
        </row>
      </sheetData>
      <sheetData sheetId="9278">
        <row r="1">
          <cell r="J1">
            <v>1.7453292519943295E-2</v>
          </cell>
        </row>
      </sheetData>
      <sheetData sheetId="9279">
        <row r="1">
          <cell r="J1">
            <v>1.7453292519943295E-2</v>
          </cell>
        </row>
      </sheetData>
      <sheetData sheetId="9280">
        <row r="1">
          <cell r="J1">
            <v>1.7453292519943295E-2</v>
          </cell>
        </row>
      </sheetData>
      <sheetData sheetId="9281">
        <row r="1">
          <cell r="J1">
            <v>1.7453292519943295E-2</v>
          </cell>
        </row>
      </sheetData>
      <sheetData sheetId="9282">
        <row r="1">
          <cell r="J1">
            <v>1.7453292519943295E-2</v>
          </cell>
        </row>
      </sheetData>
      <sheetData sheetId="9283">
        <row r="1">
          <cell r="J1">
            <v>1.7453292519943295E-2</v>
          </cell>
        </row>
      </sheetData>
      <sheetData sheetId="9284">
        <row r="1">
          <cell r="J1">
            <v>1.7453292519943295E-2</v>
          </cell>
        </row>
      </sheetData>
      <sheetData sheetId="9285">
        <row r="1">
          <cell r="J1">
            <v>1.7453292519943295E-2</v>
          </cell>
        </row>
      </sheetData>
      <sheetData sheetId="9286">
        <row r="1">
          <cell r="J1">
            <v>1.7453292519943295E-2</v>
          </cell>
        </row>
      </sheetData>
      <sheetData sheetId="9287">
        <row r="1">
          <cell r="J1">
            <v>1.7453292519943295E-2</v>
          </cell>
        </row>
      </sheetData>
      <sheetData sheetId="9288">
        <row r="1">
          <cell r="J1">
            <v>1.7453292519943295E-2</v>
          </cell>
        </row>
      </sheetData>
      <sheetData sheetId="9289">
        <row r="1">
          <cell r="J1">
            <v>1.7453292519943295E-2</v>
          </cell>
        </row>
      </sheetData>
      <sheetData sheetId="9290">
        <row r="1">
          <cell r="J1">
            <v>1.7453292519943295E-2</v>
          </cell>
        </row>
      </sheetData>
      <sheetData sheetId="9291">
        <row r="1">
          <cell r="J1">
            <v>1.7453292519943295E-2</v>
          </cell>
        </row>
      </sheetData>
      <sheetData sheetId="9292">
        <row r="1">
          <cell r="J1">
            <v>1.7453292519943295E-2</v>
          </cell>
        </row>
      </sheetData>
      <sheetData sheetId="9293">
        <row r="1">
          <cell r="J1">
            <v>1.7453292519943295E-2</v>
          </cell>
        </row>
      </sheetData>
      <sheetData sheetId="9294">
        <row r="1">
          <cell r="J1">
            <v>1.7453292519943295E-2</v>
          </cell>
        </row>
      </sheetData>
      <sheetData sheetId="9295">
        <row r="1">
          <cell r="J1">
            <v>1.7453292519943295E-2</v>
          </cell>
        </row>
      </sheetData>
      <sheetData sheetId="9296">
        <row r="1">
          <cell r="J1">
            <v>1.7453292519943295E-2</v>
          </cell>
        </row>
      </sheetData>
      <sheetData sheetId="9297">
        <row r="1">
          <cell r="J1">
            <v>1.7453292519943295E-2</v>
          </cell>
        </row>
      </sheetData>
      <sheetData sheetId="9298">
        <row r="1">
          <cell r="J1">
            <v>1.7453292519943295E-2</v>
          </cell>
        </row>
      </sheetData>
      <sheetData sheetId="9299">
        <row r="1">
          <cell r="J1">
            <v>1.7453292519943295E-2</v>
          </cell>
        </row>
      </sheetData>
      <sheetData sheetId="9300">
        <row r="1">
          <cell r="J1">
            <v>1.7453292519943295E-2</v>
          </cell>
        </row>
      </sheetData>
      <sheetData sheetId="9301">
        <row r="1">
          <cell r="J1">
            <v>1.7453292519943295E-2</v>
          </cell>
        </row>
      </sheetData>
      <sheetData sheetId="9302">
        <row r="1">
          <cell r="J1">
            <v>1.7453292519943295E-2</v>
          </cell>
        </row>
      </sheetData>
      <sheetData sheetId="9303">
        <row r="1">
          <cell r="J1">
            <v>1.7453292519943295E-2</v>
          </cell>
        </row>
      </sheetData>
      <sheetData sheetId="9304">
        <row r="1">
          <cell r="J1">
            <v>1.7453292519943295E-2</v>
          </cell>
        </row>
      </sheetData>
      <sheetData sheetId="9305">
        <row r="1">
          <cell r="J1">
            <v>1.7453292519943295E-2</v>
          </cell>
        </row>
      </sheetData>
      <sheetData sheetId="9306">
        <row r="1">
          <cell r="J1">
            <v>1.7453292519943295E-2</v>
          </cell>
        </row>
      </sheetData>
      <sheetData sheetId="9307">
        <row r="1">
          <cell r="J1">
            <v>1.7453292519943295E-2</v>
          </cell>
        </row>
      </sheetData>
      <sheetData sheetId="9308">
        <row r="1">
          <cell r="J1">
            <v>1.7453292519943295E-2</v>
          </cell>
        </row>
      </sheetData>
      <sheetData sheetId="9309">
        <row r="1">
          <cell r="J1">
            <v>1.7453292519943295E-2</v>
          </cell>
        </row>
      </sheetData>
      <sheetData sheetId="9310">
        <row r="1">
          <cell r="J1">
            <v>1.7453292519943295E-2</v>
          </cell>
        </row>
      </sheetData>
      <sheetData sheetId="9311">
        <row r="1">
          <cell r="J1">
            <v>1.7453292519943295E-2</v>
          </cell>
        </row>
      </sheetData>
      <sheetData sheetId="9312">
        <row r="1">
          <cell r="J1">
            <v>1.7453292519943295E-2</v>
          </cell>
        </row>
      </sheetData>
      <sheetData sheetId="9313">
        <row r="1">
          <cell r="J1">
            <v>1.7453292519943295E-2</v>
          </cell>
        </row>
      </sheetData>
      <sheetData sheetId="9314">
        <row r="1">
          <cell r="J1">
            <v>1.7453292519943295E-2</v>
          </cell>
        </row>
      </sheetData>
      <sheetData sheetId="9315">
        <row r="1">
          <cell r="J1">
            <v>1.7453292519943295E-2</v>
          </cell>
        </row>
      </sheetData>
      <sheetData sheetId="9316">
        <row r="1">
          <cell r="J1">
            <v>1.7453292519943295E-2</v>
          </cell>
        </row>
      </sheetData>
      <sheetData sheetId="9317">
        <row r="1">
          <cell r="J1">
            <v>1.7453292519943295E-2</v>
          </cell>
        </row>
      </sheetData>
      <sheetData sheetId="9318">
        <row r="1">
          <cell r="J1">
            <v>1.7453292519943295E-2</v>
          </cell>
        </row>
      </sheetData>
      <sheetData sheetId="9319">
        <row r="1">
          <cell r="J1">
            <v>1.7453292519943295E-2</v>
          </cell>
        </row>
      </sheetData>
      <sheetData sheetId="9320">
        <row r="1">
          <cell r="J1">
            <v>1.7453292519943295E-2</v>
          </cell>
        </row>
      </sheetData>
      <sheetData sheetId="9321">
        <row r="1">
          <cell r="J1">
            <v>1.7453292519943295E-2</v>
          </cell>
        </row>
      </sheetData>
      <sheetData sheetId="9322">
        <row r="1">
          <cell r="J1">
            <v>1.7453292519943295E-2</v>
          </cell>
        </row>
      </sheetData>
      <sheetData sheetId="9323">
        <row r="1">
          <cell r="J1">
            <v>1.7453292519943295E-2</v>
          </cell>
        </row>
      </sheetData>
      <sheetData sheetId="9324">
        <row r="1">
          <cell r="J1">
            <v>1.7453292519943295E-2</v>
          </cell>
        </row>
      </sheetData>
      <sheetData sheetId="9325">
        <row r="1">
          <cell r="J1">
            <v>1.7453292519943295E-2</v>
          </cell>
        </row>
      </sheetData>
      <sheetData sheetId="9326">
        <row r="1">
          <cell r="J1">
            <v>1.7453292519943295E-2</v>
          </cell>
        </row>
      </sheetData>
      <sheetData sheetId="9327">
        <row r="1">
          <cell r="J1">
            <v>1.7453292519943295E-2</v>
          </cell>
        </row>
      </sheetData>
      <sheetData sheetId="9328">
        <row r="1">
          <cell r="J1">
            <v>1.7453292519943295E-2</v>
          </cell>
        </row>
      </sheetData>
      <sheetData sheetId="9329">
        <row r="1">
          <cell r="J1">
            <v>1.7453292519943295E-2</v>
          </cell>
        </row>
      </sheetData>
      <sheetData sheetId="9330">
        <row r="1">
          <cell r="J1">
            <v>1.7453292519943295E-2</v>
          </cell>
        </row>
      </sheetData>
      <sheetData sheetId="9331">
        <row r="1">
          <cell r="J1">
            <v>1.7453292519943295E-2</v>
          </cell>
        </row>
      </sheetData>
      <sheetData sheetId="9332">
        <row r="1">
          <cell r="J1">
            <v>1.7453292519943295E-2</v>
          </cell>
        </row>
      </sheetData>
      <sheetData sheetId="9333">
        <row r="1">
          <cell r="J1">
            <v>1.7453292519943295E-2</v>
          </cell>
        </row>
      </sheetData>
      <sheetData sheetId="9334">
        <row r="1">
          <cell r="J1">
            <v>1.7453292519943295E-2</v>
          </cell>
        </row>
      </sheetData>
      <sheetData sheetId="9335">
        <row r="1">
          <cell r="J1">
            <v>1.7453292519943295E-2</v>
          </cell>
        </row>
      </sheetData>
      <sheetData sheetId="9336">
        <row r="1">
          <cell r="J1">
            <v>1.7453292519943295E-2</v>
          </cell>
        </row>
      </sheetData>
      <sheetData sheetId="9337">
        <row r="1">
          <cell r="J1">
            <v>1.7453292519943295E-2</v>
          </cell>
        </row>
      </sheetData>
      <sheetData sheetId="9338">
        <row r="1">
          <cell r="J1">
            <v>1.7453292519943295E-2</v>
          </cell>
        </row>
      </sheetData>
      <sheetData sheetId="9339">
        <row r="1">
          <cell r="J1">
            <v>1.7453292519943295E-2</v>
          </cell>
        </row>
      </sheetData>
      <sheetData sheetId="9340">
        <row r="1">
          <cell r="J1">
            <v>1.7453292519943295E-2</v>
          </cell>
        </row>
      </sheetData>
      <sheetData sheetId="9341">
        <row r="1">
          <cell r="J1">
            <v>1.7453292519943295E-2</v>
          </cell>
        </row>
      </sheetData>
      <sheetData sheetId="9342">
        <row r="1">
          <cell r="J1">
            <v>1.7453292519943295E-2</v>
          </cell>
        </row>
      </sheetData>
      <sheetData sheetId="9343">
        <row r="1">
          <cell r="J1">
            <v>1.7453292519943295E-2</v>
          </cell>
        </row>
      </sheetData>
      <sheetData sheetId="9344">
        <row r="1">
          <cell r="J1">
            <v>1.7453292519943295E-2</v>
          </cell>
        </row>
      </sheetData>
      <sheetData sheetId="9345">
        <row r="1">
          <cell r="J1">
            <v>1.7453292519943295E-2</v>
          </cell>
        </row>
      </sheetData>
      <sheetData sheetId="9346">
        <row r="1">
          <cell r="J1">
            <v>1.7453292519943295E-2</v>
          </cell>
        </row>
      </sheetData>
      <sheetData sheetId="9347">
        <row r="1">
          <cell r="J1">
            <v>1.7453292519943295E-2</v>
          </cell>
        </row>
      </sheetData>
      <sheetData sheetId="9348">
        <row r="1">
          <cell r="J1">
            <v>1.7453292519943295E-2</v>
          </cell>
        </row>
      </sheetData>
      <sheetData sheetId="9349">
        <row r="1">
          <cell r="J1">
            <v>1.7453292519943295E-2</v>
          </cell>
        </row>
      </sheetData>
      <sheetData sheetId="9350">
        <row r="1">
          <cell r="J1">
            <v>1.7453292519943295E-2</v>
          </cell>
        </row>
      </sheetData>
      <sheetData sheetId="9351">
        <row r="1">
          <cell r="J1">
            <v>1.7453292519943295E-2</v>
          </cell>
        </row>
      </sheetData>
      <sheetData sheetId="9352">
        <row r="1">
          <cell r="J1">
            <v>1.7453292519943295E-2</v>
          </cell>
        </row>
      </sheetData>
      <sheetData sheetId="9353">
        <row r="1">
          <cell r="J1">
            <v>1.7453292519943295E-2</v>
          </cell>
        </row>
      </sheetData>
      <sheetData sheetId="9354">
        <row r="1">
          <cell r="J1">
            <v>1.7453292519943295E-2</v>
          </cell>
        </row>
      </sheetData>
      <sheetData sheetId="9355">
        <row r="1">
          <cell r="J1">
            <v>1.7453292519943295E-2</v>
          </cell>
        </row>
      </sheetData>
      <sheetData sheetId="9356">
        <row r="1">
          <cell r="J1">
            <v>1.7453292519943295E-2</v>
          </cell>
        </row>
      </sheetData>
      <sheetData sheetId="9357">
        <row r="1">
          <cell r="J1">
            <v>1.7453292519943295E-2</v>
          </cell>
        </row>
      </sheetData>
      <sheetData sheetId="9358">
        <row r="1">
          <cell r="J1">
            <v>1.7453292519943295E-2</v>
          </cell>
        </row>
      </sheetData>
      <sheetData sheetId="9359">
        <row r="1">
          <cell r="J1">
            <v>1.7453292519943295E-2</v>
          </cell>
        </row>
      </sheetData>
      <sheetData sheetId="9360">
        <row r="1">
          <cell r="J1">
            <v>1.7453292519943295E-2</v>
          </cell>
        </row>
      </sheetData>
      <sheetData sheetId="9361">
        <row r="1">
          <cell r="J1">
            <v>1.7453292519943295E-2</v>
          </cell>
        </row>
      </sheetData>
      <sheetData sheetId="9362">
        <row r="1">
          <cell r="J1">
            <v>1.7453292519943295E-2</v>
          </cell>
        </row>
      </sheetData>
      <sheetData sheetId="9363">
        <row r="1">
          <cell r="J1">
            <v>1.7453292519943295E-2</v>
          </cell>
        </row>
      </sheetData>
      <sheetData sheetId="9364">
        <row r="1">
          <cell r="J1">
            <v>1.7453292519943295E-2</v>
          </cell>
        </row>
      </sheetData>
      <sheetData sheetId="9365">
        <row r="1">
          <cell r="J1">
            <v>1.7453292519943295E-2</v>
          </cell>
        </row>
      </sheetData>
      <sheetData sheetId="9366">
        <row r="1">
          <cell r="J1">
            <v>1.7453292519943295E-2</v>
          </cell>
        </row>
      </sheetData>
      <sheetData sheetId="9367">
        <row r="1">
          <cell r="J1">
            <v>1.7453292519943295E-2</v>
          </cell>
        </row>
      </sheetData>
      <sheetData sheetId="9368">
        <row r="1">
          <cell r="J1">
            <v>1.7453292519943295E-2</v>
          </cell>
        </row>
      </sheetData>
      <sheetData sheetId="9369">
        <row r="1">
          <cell r="J1">
            <v>1.7453292519943295E-2</v>
          </cell>
        </row>
      </sheetData>
      <sheetData sheetId="9370">
        <row r="1">
          <cell r="J1">
            <v>1.7453292519943295E-2</v>
          </cell>
        </row>
      </sheetData>
      <sheetData sheetId="9371">
        <row r="1">
          <cell r="J1">
            <v>1.7453292519943295E-2</v>
          </cell>
        </row>
      </sheetData>
      <sheetData sheetId="9372">
        <row r="1">
          <cell r="J1">
            <v>1.7453292519943295E-2</v>
          </cell>
        </row>
      </sheetData>
      <sheetData sheetId="9373">
        <row r="1">
          <cell r="J1">
            <v>1.7453292519943295E-2</v>
          </cell>
        </row>
      </sheetData>
      <sheetData sheetId="9374">
        <row r="1">
          <cell r="J1">
            <v>1.7453292519943295E-2</v>
          </cell>
        </row>
      </sheetData>
      <sheetData sheetId="9375">
        <row r="1">
          <cell r="J1">
            <v>1.7453292519943295E-2</v>
          </cell>
        </row>
      </sheetData>
      <sheetData sheetId="9376">
        <row r="1">
          <cell r="J1">
            <v>1.7453292519943295E-2</v>
          </cell>
        </row>
      </sheetData>
      <sheetData sheetId="9377">
        <row r="1">
          <cell r="J1">
            <v>1.7453292519943295E-2</v>
          </cell>
        </row>
      </sheetData>
      <sheetData sheetId="9378">
        <row r="1">
          <cell r="J1">
            <v>1.7453292519943295E-2</v>
          </cell>
        </row>
      </sheetData>
      <sheetData sheetId="9379">
        <row r="1">
          <cell r="J1">
            <v>1.7453292519943295E-2</v>
          </cell>
        </row>
      </sheetData>
      <sheetData sheetId="9380">
        <row r="1">
          <cell r="J1">
            <v>1.7453292519943295E-2</v>
          </cell>
        </row>
      </sheetData>
      <sheetData sheetId="9381">
        <row r="1">
          <cell r="J1">
            <v>1.7453292519943295E-2</v>
          </cell>
        </row>
      </sheetData>
      <sheetData sheetId="9382">
        <row r="1">
          <cell r="J1">
            <v>1.7453292519943295E-2</v>
          </cell>
        </row>
      </sheetData>
      <sheetData sheetId="9383">
        <row r="1">
          <cell r="J1">
            <v>1.7453292519943295E-2</v>
          </cell>
        </row>
      </sheetData>
      <sheetData sheetId="9384">
        <row r="1">
          <cell r="J1">
            <v>1.7453292519943295E-2</v>
          </cell>
        </row>
      </sheetData>
      <sheetData sheetId="9385">
        <row r="1">
          <cell r="J1">
            <v>1.7453292519943295E-2</v>
          </cell>
        </row>
      </sheetData>
      <sheetData sheetId="9386">
        <row r="1">
          <cell r="J1">
            <v>1.7453292519943295E-2</v>
          </cell>
        </row>
      </sheetData>
      <sheetData sheetId="9387">
        <row r="1">
          <cell r="J1">
            <v>1.7453292519943295E-2</v>
          </cell>
        </row>
      </sheetData>
      <sheetData sheetId="9388">
        <row r="1">
          <cell r="J1">
            <v>1.7453292519943295E-2</v>
          </cell>
        </row>
      </sheetData>
      <sheetData sheetId="9389">
        <row r="1">
          <cell r="J1">
            <v>1.7453292519943295E-2</v>
          </cell>
        </row>
      </sheetData>
      <sheetData sheetId="9390">
        <row r="1">
          <cell r="J1">
            <v>1.7453292519943295E-2</v>
          </cell>
        </row>
      </sheetData>
      <sheetData sheetId="9391">
        <row r="1">
          <cell r="J1">
            <v>1.7453292519943295E-2</v>
          </cell>
        </row>
      </sheetData>
      <sheetData sheetId="9392">
        <row r="1">
          <cell r="J1">
            <v>1.7453292519943295E-2</v>
          </cell>
        </row>
      </sheetData>
      <sheetData sheetId="9393">
        <row r="1">
          <cell r="J1">
            <v>1.7453292519943295E-2</v>
          </cell>
        </row>
      </sheetData>
      <sheetData sheetId="9394">
        <row r="1">
          <cell r="J1">
            <v>1.7453292519943295E-2</v>
          </cell>
        </row>
      </sheetData>
      <sheetData sheetId="9395">
        <row r="1">
          <cell r="J1">
            <v>1.7453292519943295E-2</v>
          </cell>
        </row>
      </sheetData>
      <sheetData sheetId="9396">
        <row r="1">
          <cell r="J1">
            <v>1.7453292519943295E-2</v>
          </cell>
        </row>
      </sheetData>
      <sheetData sheetId="9397">
        <row r="1">
          <cell r="J1">
            <v>1.7453292519943295E-2</v>
          </cell>
        </row>
      </sheetData>
      <sheetData sheetId="9398">
        <row r="1">
          <cell r="J1">
            <v>1.7453292519943295E-2</v>
          </cell>
        </row>
      </sheetData>
      <sheetData sheetId="9399">
        <row r="1">
          <cell r="J1">
            <v>1.7453292519943295E-2</v>
          </cell>
        </row>
      </sheetData>
      <sheetData sheetId="9400">
        <row r="1">
          <cell r="J1">
            <v>1.7453292519943295E-2</v>
          </cell>
        </row>
      </sheetData>
      <sheetData sheetId="9401">
        <row r="1">
          <cell r="J1">
            <v>1.7453292519943295E-2</v>
          </cell>
        </row>
      </sheetData>
      <sheetData sheetId="9402">
        <row r="1">
          <cell r="J1">
            <v>1.7453292519943295E-2</v>
          </cell>
        </row>
      </sheetData>
      <sheetData sheetId="9403">
        <row r="1">
          <cell r="J1">
            <v>1.7453292519943295E-2</v>
          </cell>
        </row>
      </sheetData>
      <sheetData sheetId="9404">
        <row r="1">
          <cell r="J1">
            <v>1.7453292519943295E-2</v>
          </cell>
        </row>
      </sheetData>
      <sheetData sheetId="9405">
        <row r="1">
          <cell r="J1">
            <v>1.7453292519943295E-2</v>
          </cell>
        </row>
      </sheetData>
      <sheetData sheetId="9406">
        <row r="1">
          <cell r="J1">
            <v>1.7453292519943295E-2</v>
          </cell>
        </row>
      </sheetData>
      <sheetData sheetId="9407">
        <row r="1">
          <cell r="J1">
            <v>1.7453292519943295E-2</v>
          </cell>
        </row>
      </sheetData>
      <sheetData sheetId="9408">
        <row r="1">
          <cell r="J1">
            <v>1.7453292519943295E-2</v>
          </cell>
        </row>
      </sheetData>
      <sheetData sheetId="9409">
        <row r="1">
          <cell r="J1">
            <v>1.7453292519943295E-2</v>
          </cell>
        </row>
      </sheetData>
      <sheetData sheetId="9410">
        <row r="1">
          <cell r="J1">
            <v>1.7453292519943295E-2</v>
          </cell>
        </row>
      </sheetData>
      <sheetData sheetId="9411">
        <row r="1">
          <cell r="J1">
            <v>1.7453292519943295E-2</v>
          </cell>
        </row>
      </sheetData>
      <sheetData sheetId="9412">
        <row r="1">
          <cell r="J1">
            <v>1.7453292519943295E-2</v>
          </cell>
        </row>
      </sheetData>
      <sheetData sheetId="9413">
        <row r="1">
          <cell r="J1">
            <v>1.7453292519943295E-2</v>
          </cell>
        </row>
      </sheetData>
      <sheetData sheetId="9414">
        <row r="1">
          <cell r="J1">
            <v>1.7453292519943295E-2</v>
          </cell>
        </row>
      </sheetData>
      <sheetData sheetId="9415">
        <row r="1">
          <cell r="J1">
            <v>1.7453292519943295E-2</v>
          </cell>
        </row>
      </sheetData>
      <sheetData sheetId="9416">
        <row r="1">
          <cell r="J1">
            <v>1.7453292519943295E-2</v>
          </cell>
        </row>
      </sheetData>
      <sheetData sheetId="9417">
        <row r="1">
          <cell r="J1">
            <v>1.7453292519943295E-2</v>
          </cell>
        </row>
      </sheetData>
      <sheetData sheetId="9418">
        <row r="1">
          <cell r="J1">
            <v>1.7453292519943295E-2</v>
          </cell>
        </row>
      </sheetData>
      <sheetData sheetId="9419">
        <row r="1">
          <cell r="J1">
            <v>1.7453292519943295E-2</v>
          </cell>
        </row>
      </sheetData>
      <sheetData sheetId="9420">
        <row r="1">
          <cell r="J1">
            <v>1.7453292519943295E-2</v>
          </cell>
        </row>
      </sheetData>
      <sheetData sheetId="9421">
        <row r="1">
          <cell r="J1">
            <v>1.7453292519943295E-2</v>
          </cell>
        </row>
      </sheetData>
      <sheetData sheetId="9422">
        <row r="1">
          <cell r="J1">
            <v>1.7453292519943295E-2</v>
          </cell>
        </row>
      </sheetData>
      <sheetData sheetId="9423">
        <row r="1">
          <cell r="J1">
            <v>1.7453292519943295E-2</v>
          </cell>
        </row>
      </sheetData>
      <sheetData sheetId="9424">
        <row r="1">
          <cell r="J1">
            <v>1.7453292519943295E-2</v>
          </cell>
        </row>
      </sheetData>
      <sheetData sheetId="9425">
        <row r="1">
          <cell r="J1">
            <v>1.7453292519943295E-2</v>
          </cell>
        </row>
      </sheetData>
      <sheetData sheetId="9426">
        <row r="1">
          <cell r="J1">
            <v>1.7453292519943295E-2</v>
          </cell>
        </row>
      </sheetData>
      <sheetData sheetId="9427">
        <row r="1">
          <cell r="J1">
            <v>1.7453292519943295E-2</v>
          </cell>
        </row>
      </sheetData>
      <sheetData sheetId="9428">
        <row r="1">
          <cell r="J1">
            <v>1.7453292519943295E-2</v>
          </cell>
        </row>
      </sheetData>
      <sheetData sheetId="9429">
        <row r="1">
          <cell r="J1">
            <v>1.7453292519943295E-2</v>
          </cell>
        </row>
      </sheetData>
      <sheetData sheetId="9430">
        <row r="1">
          <cell r="J1">
            <v>1.7453292519943295E-2</v>
          </cell>
        </row>
      </sheetData>
      <sheetData sheetId="9431">
        <row r="1">
          <cell r="J1">
            <v>1.7453292519943295E-2</v>
          </cell>
        </row>
      </sheetData>
      <sheetData sheetId="9432">
        <row r="1">
          <cell r="J1">
            <v>1.7453292519943295E-2</v>
          </cell>
        </row>
      </sheetData>
      <sheetData sheetId="9433">
        <row r="1">
          <cell r="J1">
            <v>1.7453292519943295E-2</v>
          </cell>
        </row>
      </sheetData>
      <sheetData sheetId="9434">
        <row r="1">
          <cell r="J1">
            <v>1.7453292519943295E-2</v>
          </cell>
        </row>
      </sheetData>
      <sheetData sheetId="9435">
        <row r="1">
          <cell r="J1">
            <v>1.7453292519943295E-2</v>
          </cell>
        </row>
      </sheetData>
      <sheetData sheetId="9436">
        <row r="1">
          <cell r="J1">
            <v>1.7453292519943295E-2</v>
          </cell>
        </row>
      </sheetData>
      <sheetData sheetId="9437">
        <row r="1">
          <cell r="J1">
            <v>1.7453292519943295E-2</v>
          </cell>
        </row>
      </sheetData>
      <sheetData sheetId="9438">
        <row r="1">
          <cell r="J1">
            <v>1.7453292519943295E-2</v>
          </cell>
        </row>
      </sheetData>
      <sheetData sheetId="9439">
        <row r="1">
          <cell r="J1">
            <v>1.7453292519943295E-2</v>
          </cell>
        </row>
      </sheetData>
      <sheetData sheetId="9440">
        <row r="1">
          <cell r="J1">
            <v>1.7453292519943295E-2</v>
          </cell>
        </row>
      </sheetData>
      <sheetData sheetId="9441">
        <row r="1">
          <cell r="J1">
            <v>1.7453292519943295E-2</v>
          </cell>
        </row>
      </sheetData>
      <sheetData sheetId="9442">
        <row r="1">
          <cell r="J1">
            <v>1.7453292519943295E-2</v>
          </cell>
        </row>
      </sheetData>
      <sheetData sheetId="9443">
        <row r="1">
          <cell r="J1">
            <v>1.7453292519943295E-2</v>
          </cell>
        </row>
      </sheetData>
      <sheetData sheetId="9444">
        <row r="1">
          <cell r="J1">
            <v>1.7453292519943295E-2</v>
          </cell>
        </row>
      </sheetData>
      <sheetData sheetId="9445">
        <row r="1">
          <cell r="J1">
            <v>1.7453292519943295E-2</v>
          </cell>
        </row>
      </sheetData>
      <sheetData sheetId="9446">
        <row r="1">
          <cell r="J1">
            <v>1.7453292519943295E-2</v>
          </cell>
        </row>
      </sheetData>
      <sheetData sheetId="9447">
        <row r="1">
          <cell r="J1">
            <v>1.7453292519943295E-2</v>
          </cell>
        </row>
      </sheetData>
      <sheetData sheetId="9448">
        <row r="1">
          <cell r="J1">
            <v>1.7453292519943295E-2</v>
          </cell>
        </row>
      </sheetData>
      <sheetData sheetId="9449">
        <row r="1">
          <cell r="J1">
            <v>1.7453292519943295E-2</v>
          </cell>
        </row>
      </sheetData>
      <sheetData sheetId="9450">
        <row r="1">
          <cell r="J1">
            <v>1.7453292519943295E-2</v>
          </cell>
        </row>
      </sheetData>
      <sheetData sheetId="9451">
        <row r="1">
          <cell r="J1">
            <v>1.7453292519943295E-2</v>
          </cell>
        </row>
      </sheetData>
      <sheetData sheetId="9452">
        <row r="1">
          <cell r="J1">
            <v>1.7453292519943295E-2</v>
          </cell>
        </row>
      </sheetData>
      <sheetData sheetId="9453">
        <row r="1">
          <cell r="J1">
            <v>1.7453292519943295E-2</v>
          </cell>
        </row>
      </sheetData>
      <sheetData sheetId="9454">
        <row r="1">
          <cell r="J1">
            <v>1.7453292519943295E-2</v>
          </cell>
        </row>
      </sheetData>
      <sheetData sheetId="9455">
        <row r="1">
          <cell r="J1">
            <v>1.7453292519943295E-2</v>
          </cell>
        </row>
      </sheetData>
      <sheetData sheetId="9456">
        <row r="1">
          <cell r="J1">
            <v>1.7453292519943295E-2</v>
          </cell>
        </row>
      </sheetData>
      <sheetData sheetId="9457">
        <row r="1">
          <cell r="J1">
            <v>1.7453292519943295E-2</v>
          </cell>
        </row>
      </sheetData>
      <sheetData sheetId="9458">
        <row r="1">
          <cell r="J1">
            <v>1.7453292519943295E-2</v>
          </cell>
        </row>
      </sheetData>
      <sheetData sheetId="9459">
        <row r="1">
          <cell r="J1">
            <v>1.7453292519943295E-2</v>
          </cell>
        </row>
      </sheetData>
      <sheetData sheetId="9460">
        <row r="1">
          <cell r="J1">
            <v>1.7453292519943295E-2</v>
          </cell>
        </row>
      </sheetData>
      <sheetData sheetId="9461">
        <row r="1">
          <cell r="J1">
            <v>1.7453292519943295E-2</v>
          </cell>
        </row>
      </sheetData>
      <sheetData sheetId="9462">
        <row r="1">
          <cell r="J1">
            <v>1.7453292519943295E-2</v>
          </cell>
        </row>
      </sheetData>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row r="2">
          <cell r="B2">
            <v>1</v>
          </cell>
        </row>
      </sheetData>
      <sheetData sheetId="9597">
        <row r="2">
          <cell r="B2">
            <v>1</v>
          </cell>
        </row>
      </sheetData>
      <sheetData sheetId="9598">
        <row r="2">
          <cell r="B2">
            <v>1</v>
          </cell>
        </row>
      </sheetData>
      <sheetData sheetId="9599">
        <row r="2">
          <cell r="B2">
            <v>1</v>
          </cell>
        </row>
      </sheetData>
      <sheetData sheetId="9600">
        <row r="2">
          <cell r="B2">
            <v>1</v>
          </cell>
        </row>
      </sheetData>
      <sheetData sheetId="9601">
        <row r="2">
          <cell r="B2">
            <v>1</v>
          </cell>
        </row>
      </sheetData>
      <sheetData sheetId="9602">
        <row r="2">
          <cell r="B2">
            <v>1</v>
          </cell>
        </row>
      </sheetData>
      <sheetData sheetId="9603">
        <row r="2">
          <cell r="B2">
            <v>1</v>
          </cell>
        </row>
      </sheetData>
      <sheetData sheetId="9604">
        <row r="2">
          <cell r="B2">
            <v>1</v>
          </cell>
        </row>
      </sheetData>
      <sheetData sheetId="9605">
        <row r="2">
          <cell r="B2">
            <v>1</v>
          </cell>
        </row>
      </sheetData>
      <sheetData sheetId="9606">
        <row r="2">
          <cell r="B2">
            <v>1</v>
          </cell>
        </row>
      </sheetData>
      <sheetData sheetId="9607">
        <row r="2">
          <cell r="B2">
            <v>1</v>
          </cell>
        </row>
      </sheetData>
      <sheetData sheetId="9608">
        <row r="2">
          <cell r="B2">
            <v>1</v>
          </cell>
        </row>
      </sheetData>
      <sheetData sheetId="9609">
        <row r="2">
          <cell r="B2">
            <v>1</v>
          </cell>
        </row>
      </sheetData>
      <sheetData sheetId="9610">
        <row r="2">
          <cell r="B2">
            <v>1</v>
          </cell>
        </row>
      </sheetData>
      <sheetData sheetId="9611">
        <row r="2">
          <cell r="B2">
            <v>1</v>
          </cell>
        </row>
      </sheetData>
      <sheetData sheetId="9612">
        <row r="2">
          <cell r="B2">
            <v>1</v>
          </cell>
        </row>
      </sheetData>
      <sheetData sheetId="9613">
        <row r="2">
          <cell r="B2">
            <v>1</v>
          </cell>
        </row>
      </sheetData>
      <sheetData sheetId="9614">
        <row r="2">
          <cell r="B2">
            <v>1</v>
          </cell>
        </row>
      </sheetData>
      <sheetData sheetId="9615">
        <row r="2">
          <cell r="B2">
            <v>1</v>
          </cell>
        </row>
      </sheetData>
      <sheetData sheetId="9616">
        <row r="2">
          <cell r="B2">
            <v>1</v>
          </cell>
        </row>
      </sheetData>
      <sheetData sheetId="9617">
        <row r="2">
          <cell r="B2">
            <v>1</v>
          </cell>
        </row>
      </sheetData>
      <sheetData sheetId="9618">
        <row r="2">
          <cell r="B2">
            <v>1</v>
          </cell>
        </row>
      </sheetData>
      <sheetData sheetId="9619">
        <row r="2">
          <cell r="B2">
            <v>1</v>
          </cell>
        </row>
      </sheetData>
      <sheetData sheetId="9620">
        <row r="2">
          <cell r="B2">
            <v>1</v>
          </cell>
        </row>
      </sheetData>
      <sheetData sheetId="9621">
        <row r="2">
          <cell r="B2">
            <v>1</v>
          </cell>
        </row>
      </sheetData>
      <sheetData sheetId="9622">
        <row r="2">
          <cell r="B2">
            <v>1</v>
          </cell>
        </row>
      </sheetData>
      <sheetData sheetId="9623">
        <row r="2">
          <cell r="B2">
            <v>1</v>
          </cell>
        </row>
      </sheetData>
      <sheetData sheetId="9624">
        <row r="2">
          <cell r="B2">
            <v>1</v>
          </cell>
        </row>
      </sheetData>
      <sheetData sheetId="9625">
        <row r="2">
          <cell r="B2">
            <v>1</v>
          </cell>
        </row>
      </sheetData>
      <sheetData sheetId="9626">
        <row r="2">
          <cell r="B2">
            <v>1</v>
          </cell>
        </row>
      </sheetData>
      <sheetData sheetId="9627">
        <row r="2">
          <cell r="B2">
            <v>1</v>
          </cell>
        </row>
      </sheetData>
      <sheetData sheetId="9628">
        <row r="2">
          <cell r="B2">
            <v>1</v>
          </cell>
        </row>
      </sheetData>
      <sheetData sheetId="9629">
        <row r="2">
          <cell r="B2">
            <v>1</v>
          </cell>
        </row>
      </sheetData>
      <sheetData sheetId="9630">
        <row r="2">
          <cell r="B2">
            <v>1</v>
          </cell>
        </row>
      </sheetData>
      <sheetData sheetId="9631">
        <row r="2">
          <cell r="B2">
            <v>1</v>
          </cell>
        </row>
      </sheetData>
      <sheetData sheetId="9632">
        <row r="2">
          <cell r="B2">
            <v>1</v>
          </cell>
        </row>
      </sheetData>
      <sheetData sheetId="9633">
        <row r="2">
          <cell r="B2">
            <v>1</v>
          </cell>
        </row>
      </sheetData>
      <sheetData sheetId="9634">
        <row r="2">
          <cell r="B2">
            <v>1</v>
          </cell>
        </row>
      </sheetData>
      <sheetData sheetId="9635">
        <row r="2">
          <cell r="B2">
            <v>1</v>
          </cell>
        </row>
      </sheetData>
      <sheetData sheetId="9636">
        <row r="2">
          <cell r="B2">
            <v>1</v>
          </cell>
        </row>
      </sheetData>
      <sheetData sheetId="9637">
        <row r="2">
          <cell r="B2">
            <v>1</v>
          </cell>
        </row>
      </sheetData>
      <sheetData sheetId="9638">
        <row r="2">
          <cell r="B2">
            <v>1</v>
          </cell>
        </row>
      </sheetData>
      <sheetData sheetId="9639">
        <row r="2">
          <cell r="B2">
            <v>1</v>
          </cell>
        </row>
      </sheetData>
      <sheetData sheetId="9640">
        <row r="2">
          <cell r="B2">
            <v>1</v>
          </cell>
        </row>
      </sheetData>
      <sheetData sheetId="9641">
        <row r="2">
          <cell r="B2">
            <v>1</v>
          </cell>
        </row>
      </sheetData>
      <sheetData sheetId="9642">
        <row r="2">
          <cell r="B2">
            <v>1</v>
          </cell>
        </row>
      </sheetData>
      <sheetData sheetId="9643">
        <row r="2">
          <cell r="B2">
            <v>1</v>
          </cell>
        </row>
      </sheetData>
      <sheetData sheetId="9644">
        <row r="2">
          <cell r="B2">
            <v>1</v>
          </cell>
        </row>
      </sheetData>
      <sheetData sheetId="9645">
        <row r="2">
          <cell r="B2">
            <v>1</v>
          </cell>
        </row>
      </sheetData>
      <sheetData sheetId="9646">
        <row r="2">
          <cell r="B2">
            <v>1</v>
          </cell>
        </row>
      </sheetData>
      <sheetData sheetId="9647">
        <row r="2">
          <cell r="B2">
            <v>1</v>
          </cell>
        </row>
      </sheetData>
      <sheetData sheetId="9648">
        <row r="2">
          <cell r="B2">
            <v>1</v>
          </cell>
        </row>
      </sheetData>
      <sheetData sheetId="9649">
        <row r="2">
          <cell r="B2">
            <v>1</v>
          </cell>
        </row>
      </sheetData>
      <sheetData sheetId="9650">
        <row r="2">
          <cell r="B2">
            <v>1</v>
          </cell>
        </row>
      </sheetData>
      <sheetData sheetId="9651">
        <row r="2">
          <cell r="B2">
            <v>1</v>
          </cell>
        </row>
      </sheetData>
      <sheetData sheetId="9652">
        <row r="2">
          <cell r="B2">
            <v>1</v>
          </cell>
        </row>
      </sheetData>
      <sheetData sheetId="9653">
        <row r="2">
          <cell r="B2">
            <v>1</v>
          </cell>
        </row>
      </sheetData>
      <sheetData sheetId="9654">
        <row r="2">
          <cell r="B2">
            <v>1</v>
          </cell>
        </row>
      </sheetData>
      <sheetData sheetId="9655">
        <row r="2">
          <cell r="B2">
            <v>1</v>
          </cell>
        </row>
      </sheetData>
      <sheetData sheetId="9656">
        <row r="2">
          <cell r="B2">
            <v>1</v>
          </cell>
        </row>
      </sheetData>
      <sheetData sheetId="9657">
        <row r="2">
          <cell r="B2">
            <v>1</v>
          </cell>
        </row>
      </sheetData>
      <sheetData sheetId="9658">
        <row r="2">
          <cell r="B2">
            <v>1</v>
          </cell>
        </row>
      </sheetData>
      <sheetData sheetId="9659">
        <row r="2">
          <cell r="B2">
            <v>1</v>
          </cell>
        </row>
      </sheetData>
      <sheetData sheetId="9660">
        <row r="2">
          <cell r="B2">
            <v>1</v>
          </cell>
        </row>
      </sheetData>
      <sheetData sheetId="9661">
        <row r="2">
          <cell r="B2">
            <v>1</v>
          </cell>
        </row>
      </sheetData>
      <sheetData sheetId="9662">
        <row r="2">
          <cell r="B2">
            <v>1</v>
          </cell>
        </row>
      </sheetData>
      <sheetData sheetId="9663">
        <row r="2">
          <cell r="B2">
            <v>1</v>
          </cell>
        </row>
      </sheetData>
      <sheetData sheetId="9664">
        <row r="2">
          <cell r="B2">
            <v>1</v>
          </cell>
        </row>
      </sheetData>
      <sheetData sheetId="9665">
        <row r="2">
          <cell r="B2">
            <v>1</v>
          </cell>
        </row>
      </sheetData>
      <sheetData sheetId="9666">
        <row r="2">
          <cell r="B2">
            <v>1</v>
          </cell>
        </row>
      </sheetData>
      <sheetData sheetId="9667">
        <row r="2">
          <cell r="B2">
            <v>1</v>
          </cell>
        </row>
      </sheetData>
      <sheetData sheetId="9668">
        <row r="2">
          <cell r="B2">
            <v>1</v>
          </cell>
        </row>
      </sheetData>
      <sheetData sheetId="9669">
        <row r="2">
          <cell r="B2">
            <v>1</v>
          </cell>
        </row>
      </sheetData>
      <sheetData sheetId="9670">
        <row r="2">
          <cell r="B2">
            <v>1</v>
          </cell>
        </row>
      </sheetData>
      <sheetData sheetId="9671">
        <row r="2">
          <cell r="B2">
            <v>1</v>
          </cell>
        </row>
      </sheetData>
      <sheetData sheetId="9672">
        <row r="2">
          <cell r="B2">
            <v>1</v>
          </cell>
        </row>
      </sheetData>
      <sheetData sheetId="9673">
        <row r="2">
          <cell r="B2">
            <v>1</v>
          </cell>
        </row>
      </sheetData>
      <sheetData sheetId="9674">
        <row r="2">
          <cell r="B2">
            <v>1</v>
          </cell>
        </row>
      </sheetData>
      <sheetData sheetId="9675">
        <row r="2">
          <cell r="B2">
            <v>1</v>
          </cell>
        </row>
      </sheetData>
      <sheetData sheetId="9676">
        <row r="2">
          <cell r="B2">
            <v>1</v>
          </cell>
        </row>
      </sheetData>
      <sheetData sheetId="9677">
        <row r="2">
          <cell r="B2">
            <v>1</v>
          </cell>
        </row>
      </sheetData>
      <sheetData sheetId="9678">
        <row r="2">
          <cell r="B2">
            <v>1</v>
          </cell>
        </row>
      </sheetData>
      <sheetData sheetId="9679">
        <row r="2">
          <cell r="B2">
            <v>1</v>
          </cell>
        </row>
      </sheetData>
      <sheetData sheetId="9680">
        <row r="2">
          <cell r="B2">
            <v>1</v>
          </cell>
        </row>
      </sheetData>
      <sheetData sheetId="9681">
        <row r="2">
          <cell r="B2">
            <v>1</v>
          </cell>
        </row>
      </sheetData>
      <sheetData sheetId="9682">
        <row r="2">
          <cell r="B2">
            <v>1</v>
          </cell>
        </row>
      </sheetData>
      <sheetData sheetId="9683">
        <row r="2">
          <cell r="B2">
            <v>1</v>
          </cell>
        </row>
      </sheetData>
      <sheetData sheetId="9684">
        <row r="2">
          <cell r="B2">
            <v>1</v>
          </cell>
        </row>
      </sheetData>
      <sheetData sheetId="9685">
        <row r="2">
          <cell r="B2">
            <v>1</v>
          </cell>
        </row>
      </sheetData>
      <sheetData sheetId="9686">
        <row r="2">
          <cell r="B2">
            <v>1</v>
          </cell>
        </row>
      </sheetData>
      <sheetData sheetId="9687">
        <row r="2">
          <cell r="B2">
            <v>1</v>
          </cell>
        </row>
      </sheetData>
      <sheetData sheetId="9688">
        <row r="2">
          <cell r="B2">
            <v>1</v>
          </cell>
        </row>
      </sheetData>
      <sheetData sheetId="9689">
        <row r="2">
          <cell r="B2">
            <v>1</v>
          </cell>
        </row>
      </sheetData>
      <sheetData sheetId="9690">
        <row r="2">
          <cell r="B2">
            <v>1</v>
          </cell>
        </row>
      </sheetData>
      <sheetData sheetId="9691">
        <row r="2">
          <cell r="B2">
            <v>1</v>
          </cell>
        </row>
      </sheetData>
      <sheetData sheetId="9692">
        <row r="2">
          <cell r="B2">
            <v>1</v>
          </cell>
        </row>
      </sheetData>
      <sheetData sheetId="9693">
        <row r="2">
          <cell r="B2">
            <v>1</v>
          </cell>
        </row>
      </sheetData>
      <sheetData sheetId="9694">
        <row r="2">
          <cell r="B2">
            <v>1</v>
          </cell>
        </row>
      </sheetData>
      <sheetData sheetId="9695">
        <row r="2">
          <cell r="B2">
            <v>1</v>
          </cell>
        </row>
      </sheetData>
      <sheetData sheetId="9696">
        <row r="2">
          <cell r="B2">
            <v>1</v>
          </cell>
        </row>
      </sheetData>
      <sheetData sheetId="9697">
        <row r="2">
          <cell r="B2">
            <v>1</v>
          </cell>
        </row>
      </sheetData>
      <sheetData sheetId="9698">
        <row r="2">
          <cell r="B2">
            <v>1</v>
          </cell>
        </row>
      </sheetData>
      <sheetData sheetId="9699">
        <row r="2">
          <cell r="B2">
            <v>1</v>
          </cell>
        </row>
      </sheetData>
      <sheetData sheetId="9700">
        <row r="2">
          <cell r="B2">
            <v>1</v>
          </cell>
        </row>
      </sheetData>
      <sheetData sheetId="9701">
        <row r="2">
          <cell r="B2">
            <v>1</v>
          </cell>
        </row>
      </sheetData>
      <sheetData sheetId="9702">
        <row r="2">
          <cell r="B2">
            <v>1</v>
          </cell>
        </row>
      </sheetData>
      <sheetData sheetId="9703">
        <row r="2">
          <cell r="B2">
            <v>1</v>
          </cell>
        </row>
      </sheetData>
      <sheetData sheetId="9704">
        <row r="2">
          <cell r="B2">
            <v>1</v>
          </cell>
        </row>
      </sheetData>
      <sheetData sheetId="9705">
        <row r="2">
          <cell r="B2">
            <v>1</v>
          </cell>
        </row>
      </sheetData>
      <sheetData sheetId="9706">
        <row r="2">
          <cell r="B2">
            <v>1</v>
          </cell>
        </row>
      </sheetData>
      <sheetData sheetId="9707">
        <row r="2">
          <cell r="B2">
            <v>1</v>
          </cell>
        </row>
      </sheetData>
      <sheetData sheetId="9708">
        <row r="2">
          <cell r="B2">
            <v>1</v>
          </cell>
        </row>
      </sheetData>
      <sheetData sheetId="9709">
        <row r="2">
          <cell r="B2">
            <v>1</v>
          </cell>
        </row>
      </sheetData>
      <sheetData sheetId="9710">
        <row r="2">
          <cell r="B2">
            <v>1</v>
          </cell>
        </row>
      </sheetData>
      <sheetData sheetId="9711">
        <row r="2">
          <cell r="B2">
            <v>1</v>
          </cell>
        </row>
      </sheetData>
      <sheetData sheetId="9712">
        <row r="2">
          <cell r="B2">
            <v>1</v>
          </cell>
        </row>
      </sheetData>
      <sheetData sheetId="9713">
        <row r="2">
          <cell r="B2">
            <v>1</v>
          </cell>
        </row>
      </sheetData>
      <sheetData sheetId="9714">
        <row r="2">
          <cell r="B2">
            <v>1</v>
          </cell>
        </row>
      </sheetData>
      <sheetData sheetId="9715">
        <row r="2">
          <cell r="B2">
            <v>1</v>
          </cell>
        </row>
      </sheetData>
      <sheetData sheetId="9716">
        <row r="2">
          <cell r="B2">
            <v>1</v>
          </cell>
        </row>
      </sheetData>
      <sheetData sheetId="9717">
        <row r="2">
          <cell r="B2">
            <v>1</v>
          </cell>
        </row>
      </sheetData>
      <sheetData sheetId="9718">
        <row r="2">
          <cell r="B2">
            <v>1</v>
          </cell>
        </row>
      </sheetData>
      <sheetData sheetId="9719">
        <row r="2">
          <cell r="B2">
            <v>1</v>
          </cell>
        </row>
      </sheetData>
      <sheetData sheetId="9720">
        <row r="2">
          <cell r="B2">
            <v>1</v>
          </cell>
        </row>
      </sheetData>
      <sheetData sheetId="9721">
        <row r="2">
          <cell r="B2">
            <v>1</v>
          </cell>
        </row>
      </sheetData>
      <sheetData sheetId="9722">
        <row r="2">
          <cell r="B2">
            <v>1</v>
          </cell>
        </row>
      </sheetData>
      <sheetData sheetId="9723">
        <row r="2">
          <cell r="B2">
            <v>1</v>
          </cell>
        </row>
      </sheetData>
      <sheetData sheetId="9724">
        <row r="2">
          <cell r="B2">
            <v>1</v>
          </cell>
        </row>
      </sheetData>
      <sheetData sheetId="9725">
        <row r="2">
          <cell r="B2">
            <v>1</v>
          </cell>
        </row>
      </sheetData>
      <sheetData sheetId="9726">
        <row r="2">
          <cell r="B2">
            <v>1</v>
          </cell>
        </row>
      </sheetData>
      <sheetData sheetId="9727">
        <row r="2">
          <cell r="B2">
            <v>1</v>
          </cell>
        </row>
      </sheetData>
      <sheetData sheetId="9728">
        <row r="2">
          <cell r="B2">
            <v>1</v>
          </cell>
        </row>
      </sheetData>
      <sheetData sheetId="9729">
        <row r="2">
          <cell r="B2">
            <v>1</v>
          </cell>
        </row>
      </sheetData>
      <sheetData sheetId="9730">
        <row r="2">
          <cell r="B2">
            <v>1</v>
          </cell>
        </row>
      </sheetData>
      <sheetData sheetId="9731">
        <row r="2">
          <cell r="B2">
            <v>1</v>
          </cell>
        </row>
      </sheetData>
      <sheetData sheetId="9732">
        <row r="2">
          <cell r="B2">
            <v>1</v>
          </cell>
        </row>
      </sheetData>
      <sheetData sheetId="9733">
        <row r="2">
          <cell r="B2">
            <v>1</v>
          </cell>
        </row>
      </sheetData>
      <sheetData sheetId="9734">
        <row r="2">
          <cell r="B2">
            <v>1</v>
          </cell>
        </row>
      </sheetData>
      <sheetData sheetId="9735">
        <row r="2">
          <cell r="B2">
            <v>1</v>
          </cell>
        </row>
      </sheetData>
      <sheetData sheetId="9736">
        <row r="2">
          <cell r="B2">
            <v>1</v>
          </cell>
        </row>
      </sheetData>
      <sheetData sheetId="9737">
        <row r="2">
          <cell r="B2">
            <v>1</v>
          </cell>
        </row>
      </sheetData>
      <sheetData sheetId="9738">
        <row r="2">
          <cell r="B2">
            <v>1</v>
          </cell>
        </row>
      </sheetData>
      <sheetData sheetId="9739">
        <row r="2">
          <cell r="B2">
            <v>1</v>
          </cell>
        </row>
      </sheetData>
      <sheetData sheetId="9740">
        <row r="2">
          <cell r="B2">
            <v>1</v>
          </cell>
        </row>
      </sheetData>
      <sheetData sheetId="9741">
        <row r="2">
          <cell r="B2">
            <v>1</v>
          </cell>
        </row>
      </sheetData>
      <sheetData sheetId="9742">
        <row r="2">
          <cell r="B2">
            <v>1</v>
          </cell>
        </row>
      </sheetData>
      <sheetData sheetId="9743">
        <row r="2">
          <cell r="B2">
            <v>1</v>
          </cell>
        </row>
      </sheetData>
      <sheetData sheetId="9744">
        <row r="2">
          <cell r="B2">
            <v>1</v>
          </cell>
        </row>
      </sheetData>
      <sheetData sheetId="9745">
        <row r="2">
          <cell r="B2">
            <v>1</v>
          </cell>
        </row>
      </sheetData>
      <sheetData sheetId="9746">
        <row r="2">
          <cell r="B2">
            <v>1</v>
          </cell>
        </row>
      </sheetData>
      <sheetData sheetId="9747">
        <row r="2">
          <cell r="B2">
            <v>1</v>
          </cell>
        </row>
      </sheetData>
      <sheetData sheetId="9748">
        <row r="2">
          <cell r="B2">
            <v>1</v>
          </cell>
        </row>
      </sheetData>
      <sheetData sheetId="9749">
        <row r="2">
          <cell r="B2">
            <v>1</v>
          </cell>
        </row>
      </sheetData>
      <sheetData sheetId="9750">
        <row r="2">
          <cell r="B2">
            <v>1</v>
          </cell>
        </row>
      </sheetData>
      <sheetData sheetId="9751">
        <row r="2">
          <cell r="B2">
            <v>1</v>
          </cell>
        </row>
      </sheetData>
      <sheetData sheetId="9752">
        <row r="2">
          <cell r="B2">
            <v>1</v>
          </cell>
        </row>
      </sheetData>
      <sheetData sheetId="9753">
        <row r="2">
          <cell r="B2">
            <v>1</v>
          </cell>
        </row>
      </sheetData>
      <sheetData sheetId="9754">
        <row r="2">
          <cell r="B2">
            <v>1</v>
          </cell>
        </row>
      </sheetData>
      <sheetData sheetId="9755">
        <row r="2">
          <cell r="B2">
            <v>1</v>
          </cell>
        </row>
      </sheetData>
      <sheetData sheetId="9756">
        <row r="2">
          <cell r="B2">
            <v>1</v>
          </cell>
        </row>
      </sheetData>
      <sheetData sheetId="9757">
        <row r="2">
          <cell r="B2">
            <v>1</v>
          </cell>
        </row>
      </sheetData>
      <sheetData sheetId="9758">
        <row r="2">
          <cell r="B2">
            <v>1</v>
          </cell>
        </row>
      </sheetData>
      <sheetData sheetId="9759">
        <row r="2">
          <cell r="B2">
            <v>1</v>
          </cell>
        </row>
      </sheetData>
      <sheetData sheetId="9760">
        <row r="2">
          <cell r="B2">
            <v>1</v>
          </cell>
        </row>
      </sheetData>
      <sheetData sheetId="9761">
        <row r="2">
          <cell r="B2">
            <v>1</v>
          </cell>
        </row>
      </sheetData>
      <sheetData sheetId="9762">
        <row r="2">
          <cell r="B2">
            <v>1</v>
          </cell>
        </row>
      </sheetData>
      <sheetData sheetId="9763">
        <row r="2">
          <cell r="B2">
            <v>1</v>
          </cell>
        </row>
      </sheetData>
      <sheetData sheetId="9764">
        <row r="2">
          <cell r="B2">
            <v>1</v>
          </cell>
        </row>
      </sheetData>
      <sheetData sheetId="9765">
        <row r="2">
          <cell r="B2">
            <v>1</v>
          </cell>
        </row>
      </sheetData>
      <sheetData sheetId="9766">
        <row r="2">
          <cell r="B2">
            <v>1</v>
          </cell>
        </row>
      </sheetData>
      <sheetData sheetId="9767">
        <row r="2">
          <cell r="B2">
            <v>1</v>
          </cell>
        </row>
      </sheetData>
      <sheetData sheetId="9768">
        <row r="2">
          <cell r="B2">
            <v>1</v>
          </cell>
        </row>
      </sheetData>
      <sheetData sheetId="9769">
        <row r="2">
          <cell r="B2">
            <v>1</v>
          </cell>
        </row>
      </sheetData>
      <sheetData sheetId="9770">
        <row r="2">
          <cell r="B2">
            <v>1</v>
          </cell>
        </row>
      </sheetData>
      <sheetData sheetId="9771">
        <row r="2">
          <cell r="B2">
            <v>1</v>
          </cell>
        </row>
      </sheetData>
      <sheetData sheetId="9772">
        <row r="2">
          <cell r="B2">
            <v>1</v>
          </cell>
        </row>
      </sheetData>
      <sheetData sheetId="9773">
        <row r="2">
          <cell r="B2">
            <v>1</v>
          </cell>
        </row>
      </sheetData>
      <sheetData sheetId="9774">
        <row r="2">
          <cell r="B2">
            <v>1</v>
          </cell>
        </row>
      </sheetData>
      <sheetData sheetId="9775">
        <row r="2">
          <cell r="B2">
            <v>1</v>
          </cell>
        </row>
      </sheetData>
      <sheetData sheetId="9776">
        <row r="2">
          <cell r="B2">
            <v>1</v>
          </cell>
        </row>
      </sheetData>
      <sheetData sheetId="9777">
        <row r="2">
          <cell r="B2">
            <v>1</v>
          </cell>
        </row>
      </sheetData>
      <sheetData sheetId="9778">
        <row r="2">
          <cell r="B2">
            <v>1</v>
          </cell>
        </row>
      </sheetData>
      <sheetData sheetId="9779">
        <row r="2">
          <cell r="B2">
            <v>1</v>
          </cell>
        </row>
      </sheetData>
      <sheetData sheetId="9780">
        <row r="2">
          <cell r="B2">
            <v>1</v>
          </cell>
        </row>
      </sheetData>
      <sheetData sheetId="9781">
        <row r="2">
          <cell r="B2">
            <v>1</v>
          </cell>
        </row>
      </sheetData>
      <sheetData sheetId="9782">
        <row r="2">
          <cell r="B2">
            <v>1</v>
          </cell>
        </row>
      </sheetData>
      <sheetData sheetId="9783">
        <row r="2">
          <cell r="B2">
            <v>1</v>
          </cell>
        </row>
      </sheetData>
      <sheetData sheetId="9784">
        <row r="2">
          <cell r="B2">
            <v>1</v>
          </cell>
        </row>
      </sheetData>
      <sheetData sheetId="9785">
        <row r="2">
          <cell r="B2">
            <v>1</v>
          </cell>
        </row>
      </sheetData>
      <sheetData sheetId="9786">
        <row r="1">
          <cell r="J1">
            <v>1.7453292519943295E-2</v>
          </cell>
        </row>
      </sheetData>
      <sheetData sheetId="9787">
        <row r="1">
          <cell r="J1">
            <v>1.7453292519943295E-2</v>
          </cell>
        </row>
      </sheetData>
      <sheetData sheetId="9788">
        <row r="2">
          <cell r="B2">
            <v>1</v>
          </cell>
        </row>
      </sheetData>
      <sheetData sheetId="9789">
        <row r="2">
          <cell r="B2">
            <v>1</v>
          </cell>
        </row>
      </sheetData>
      <sheetData sheetId="9790">
        <row r="1">
          <cell r="J1">
            <v>1.7453292519943295E-2</v>
          </cell>
        </row>
      </sheetData>
      <sheetData sheetId="9791">
        <row r="1">
          <cell r="J1">
            <v>1.7453292519943295E-2</v>
          </cell>
        </row>
      </sheetData>
      <sheetData sheetId="9792">
        <row r="2">
          <cell r="B2">
            <v>1</v>
          </cell>
        </row>
      </sheetData>
      <sheetData sheetId="9793">
        <row r="1">
          <cell r="J1">
            <v>1.7453292519943295E-2</v>
          </cell>
        </row>
      </sheetData>
      <sheetData sheetId="9794">
        <row r="1">
          <cell r="J1">
            <v>1.7453292519943295E-2</v>
          </cell>
        </row>
      </sheetData>
      <sheetData sheetId="9795">
        <row r="2">
          <cell r="B2">
            <v>1</v>
          </cell>
        </row>
      </sheetData>
      <sheetData sheetId="9796">
        <row r="2">
          <cell r="B2">
            <v>1</v>
          </cell>
        </row>
      </sheetData>
      <sheetData sheetId="9797">
        <row r="1">
          <cell r="J1">
            <v>1.7453292519943295E-2</v>
          </cell>
        </row>
      </sheetData>
      <sheetData sheetId="9798">
        <row r="1">
          <cell r="J1">
            <v>1.7453292519943295E-2</v>
          </cell>
        </row>
      </sheetData>
      <sheetData sheetId="9799">
        <row r="1">
          <cell r="J1">
            <v>1.7453292519943295E-2</v>
          </cell>
        </row>
      </sheetData>
      <sheetData sheetId="9800">
        <row r="2">
          <cell r="B2">
            <v>1</v>
          </cell>
        </row>
      </sheetData>
      <sheetData sheetId="9801">
        <row r="2">
          <cell r="B2">
            <v>1</v>
          </cell>
        </row>
      </sheetData>
      <sheetData sheetId="9802">
        <row r="1">
          <cell r="J1">
            <v>1.7453292519943295E-2</v>
          </cell>
        </row>
      </sheetData>
      <sheetData sheetId="9803">
        <row r="1">
          <cell r="J1">
            <v>1.7453292519943295E-2</v>
          </cell>
        </row>
      </sheetData>
      <sheetData sheetId="9804">
        <row r="1">
          <cell r="J1">
            <v>1.7453292519943295E-2</v>
          </cell>
        </row>
      </sheetData>
      <sheetData sheetId="9805">
        <row r="1">
          <cell r="J1">
            <v>1.7453292519943295E-2</v>
          </cell>
        </row>
      </sheetData>
      <sheetData sheetId="9806">
        <row r="1">
          <cell r="J1">
            <v>1.7453292519943295E-2</v>
          </cell>
        </row>
      </sheetData>
      <sheetData sheetId="9807">
        <row r="2">
          <cell r="B2">
            <v>1</v>
          </cell>
        </row>
      </sheetData>
      <sheetData sheetId="9808">
        <row r="1">
          <cell r="J1">
            <v>1.7453292519943295E-2</v>
          </cell>
        </row>
      </sheetData>
      <sheetData sheetId="9809">
        <row r="1">
          <cell r="J1">
            <v>1.7453292519943295E-2</v>
          </cell>
        </row>
      </sheetData>
      <sheetData sheetId="9810">
        <row r="1">
          <cell r="J1">
            <v>1.7453292519943295E-2</v>
          </cell>
        </row>
      </sheetData>
      <sheetData sheetId="9811">
        <row r="1">
          <cell r="J1">
            <v>1.7453292519943295E-2</v>
          </cell>
        </row>
      </sheetData>
      <sheetData sheetId="9812">
        <row r="1">
          <cell r="J1">
            <v>1.7453292519943295E-2</v>
          </cell>
        </row>
      </sheetData>
      <sheetData sheetId="9813">
        <row r="1">
          <cell r="J1">
            <v>1.7453292519943295E-2</v>
          </cell>
        </row>
      </sheetData>
      <sheetData sheetId="9814">
        <row r="1">
          <cell r="J1">
            <v>1.7453292519943295E-2</v>
          </cell>
        </row>
      </sheetData>
      <sheetData sheetId="9815">
        <row r="1">
          <cell r="J1">
            <v>1.7453292519943295E-2</v>
          </cell>
        </row>
      </sheetData>
      <sheetData sheetId="9816">
        <row r="1">
          <cell r="J1">
            <v>1.7453292519943295E-2</v>
          </cell>
        </row>
      </sheetData>
      <sheetData sheetId="9817">
        <row r="1">
          <cell r="J1">
            <v>1.7453292519943295E-2</v>
          </cell>
        </row>
      </sheetData>
      <sheetData sheetId="9818">
        <row r="2">
          <cell r="B2">
            <v>1</v>
          </cell>
        </row>
      </sheetData>
      <sheetData sheetId="9819">
        <row r="2">
          <cell r="B2">
            <v>1</v>
          </cell>
        </row>
      </sheetData>
      <sheetData sheetId="9820">
        <row r="1">
          <cell r="J1">
            <v>1.7453292519943295E-2</v>
          </cell>
        </row>
      </sheetData>
      <sheetData sheetId="9821">
        <row r="1">
          <cell r="J1">
            <v>1.7453292519943295E-2</v>
          </cell>
        </row>
      </sheetData>
      <sheetData sheetId="9822">
        <row r="2">
          <cell r="B2">
            <v>1</v>
          </cell>
        </row>
      </sheetData>
      <sheetData sheetId="9823">
        <row r="2">
          <cell r="B2">
            <v>1</v>
          </cell>
        </row>
      </sheetData>
      <sheetData sheetId="9824">
        <row r="2">
          <cell r="B2">
            <v>1</v>
          </cell>
        </row>
      </sheetData>
      <sheetData sheetId="9825">
        <row r="2">
          <cell r="B2">
            <v>1</v>
          </cell>
        </row>
      </sheetData>
      <sheetData sheetId="9826">
        <row r="2">
          <cell r="B2">
            <v>1</v>
          </cell>
        </row>
      </sheetData>
      <sheetData sheetId="9827">
        <row r="2">
          <cell r="B2">
            <v>1</v>
          </cell>
        </row>
      </sheetData>
      <sheetData sheetId="9828">
        <row r="2">
          <cell r="B2">
            <v>1</v>
          </cell>
        </row>
      </sheetData>
      <sheetData sheetId="9829">
        <row r="2">
          <cell r="B2">
            <v>1</v>
          </cell>
        </row>
      </sheetData>
      <sheetData sheetId="9830">
        <row r="2">
          <cell r="B2">
            <v>1</v>
          </cell>
        </row>
      </sheetData>
      <sheetData sheetId="9831">
        <row r="2">
          <cell r="B2">
            <v>1</v>
          </cell>
        </row>
      </sheetData>
      <sheetData sheetId="9832">
        <row r="2">
          <cell r="B2">
            <v>1</v>
          </cell>
        </row>
      </sheetData>
      <sheetData sheetId="9833">
        <row r="2">
          <cell r="B2">
            <v>1</v>
          </cell>
        </row>
      </sheetData>
      <sheetData sheetId="9834">
        <row r="2">
          <cell r="B2">
            <v>1</v>
          </cell>
        </row>
      </sheetData>
      <sheetData sheetId="9835">
        <row r="2">
          <cell r="B2">
            <v>1</v>
          </cell>
        </row>
      </sheetData>
      <sheetData sheetId="9836">
        <row r="2">
          <cell r="B2">
            <v>1</v>
          </cell>
        </row>
      </sheetData>
      <sheetData sheetId="9837">
        <row r="2">
          <cell r="B2">
            <v>1</v>
          </cell>
        </row>
      </sheetData>
      <sheetData sheetId="9838">
        <row r="2">
          <cell r="B2">
            <v>1</v>
          </cell>
        </row>
      </sheetData>
      <sheetData sheetId="9839">
        <row r="2">
          <cell r="B2">
            <v>1</v>
          </cell>
        </row>
      </sheetData>
      <sheetData sheetId="9840">
        <row r="2">
          <cell r="B2">
            <v>1</v>
          </cell>
        </row>
      </sheetData>
      <sheetData sheetId="9841">
        <row r="2">
          <cell r="B2">
            <v>1</v>
          </cell>
        </row>
      </sheetData>
      <sheetData sheetId="9842">
        <row r="2">
          <cell r="B2">
            <v>1</v>
          </cell>
        </row>
      </sheetData>
      <sheetData sheetId="9843">
        <row r="2">
          <cell r="B2">
            <v>1</v>
          </cell>
        </row>
      </sheetData>
      <sheetData sheetId="9844">
        <row r="2">
          <cell r="B2">
            <v>1</v>
          </cell>
        </row>
      </sheetData>
      <sheetData sheetId="9845">
        <row r="2">
          <cell r="B2">
            <v>1</v>
          </cell>
        </row>
      </sheetData>
      <sheetData sheetId="9846">
        <row r="2">
          <cell r="B2">
            <v>1</v>
          </cell>
        </row>
      </sheetData>
      <sheetData sheetId="9847">
        <row r="2">
          <cell r="B2">
            <v>1</v>
          </cell>
        </row>
      </sheetData>
      <sheetData sheetId="9848">
        <row r="2">
          <cell r="B2">
            <v>1</v>
          </cell>
        </row>
      </sheetData>
      <sheetData sheetId="9849">
        <row r="2">
          <cell r="B2">
            <v>1</v>
          </cell>
        </row>
      </sheetData>
      <sheetData sheetId="9850">
        <row r="2">
          <cell r="B2">
            <v>1</v>
          </cell>
        </row>
      </sheetData>
      <sheetData sheetId="9851">
        <row r="2">
          <cell r="B2">
            <v>1</v>
          </cell>
        </row>
      </sheetData>
      <sheetData sheetId="9852">
        <row r="2">
          <cell r="B2">
            <v>1</v>
          </cell>
        </row>
      </sheetData>
      <sheetData sheetId="9853">
        <row r="2">
          <cell r="B2">
            <v>1</v>
          </cell>
        </row>
      </sheetData>
      <sheetData sheetId="9854">
        <row r="2">
          <cell r="B2">
            <v>1</v>
          </cell>
        </row>
      </sheetData>
      <sheetData sheetId="9855">
        <row r="2">
          <cell r="B2">
            <v>1</v>
          </cell>
        </row>
      </sheetData>
      <sheetData sheetId="9856">
        <row r="2">
          <cell r="B2">
            <v>1</v>
          </cell>
        </row>
      </sheetData>
      <sheetData sheetId="9857">
        <row r="2">
          <cell r="B2">
            <v>1</v>
          </cell>
        </row>
      </sheetData>
      <sheetData sheetId="9858">
        <row r="2">
          <cell r="B2">
            <v>1</v>
          </cell>
        </row>
      </sheetData>
      <sheetData sheetId="9859">
        <row r="2">
          <cell r="B2">
            <v>1</v>
          </cell>
        </row>
      </sheetData>
      <sheetData sheetId="9860">
        <row r="2">
          <cell r="B2">
            <v>1</v>
          </cell>
        </row>
      </sheetData>
      <sheetData sheetId="9861">
        <row r="2">
          <cell r="B2">
            <v>1</v>
          </cell>
        </row>
      </sheetData>
      <sheetData sheetId="9862">
        <row r="2">
          <cell r="B2">
            <v>1</v>
          </cell>
        </row>
      </sheetData>
      <sheetData sheetId="9863">
        <row r="2">
          <cell r="B2">
            <v>1</v>
          </cell>
        </row>
      </sheetData>
      <sheetData sheetId="9864">
        <row r="2">
          <cell r="B2">
            <v>1</v>
          </cell>
        </row>
      </sheetData>
      <sheetData sheetId="9865">
        <row r="2">
          <cell r="B2">
            <v>1</v>
          </cell>
        </row>
      </sheetData>
      <sheetData sheetId="9866">
        <row r="2">
          <cell r="B2">
            <v>1</v>
          </cell>
        </row>
      </sheetData>
      <sheetData sheetId="9867">
        <row r="2">
          <cell r="B2">
            <v>1</v>
          </cell>
        </row>
      </sheetData>
      <sheetData sheetId="9868">
        <row r="2">
          <cell r="B2">
            <v>1</v>
          </cell>
        </row>
      </sheetData>
      <sheetData sheetId="9869">
        <row r="2">
          <cell r="B2">
            <v>1</v>
          </cell>
        </row>
      </sheetData>
      <sheetData sheetId="9870">
        <row r="2">
          <cell r="B2">
            <v>1</v>
          </cell>
        </row>
      </sheetData>
      <sheetData sheetId="9871">
        <row r="2">
          <cell r="B2">
            <v>1</v>
          </cell>
        </row>
      </sheetData>
      <sheetData sheetId="9872">
        <row r="1">
          <cell r="J1">
            <v>1.7453292519943295E-2</v>
          </cell>
        </row>
      </sheetData>
      <sheetData sheetId="9873">
        <row r="2">
          <cell r="B2">
            <v>1</v>
          </cell>
        </row>
      </sheetData>
      <sheetData sheetId="9874">
        <row r="2">
          <cell r="B2">
            <v>1</v>
          </cell>
        </row>
      </sheetData>
      <sheetData sheetId="9875">
        <row r="2">
          <cell r="B2">
            <v>1</v>
          </cell>
        </row>
      </sheetData>
      <sheetData sheetId="9876">
        <row r="2">
          <cell r="B2">
            <v>1</v>
          </cell>
        </row>
      </sheetData>
      <sheetData sheetId="9877">
        <row r="2">
          <cell r="B2">
            <v>1</v>
          </cell>
        </row>
      </sheetData>
      <sheetData sheetId="9878">
        <row r="2">
          <cell r="B2">
            <v>1</v>
          </cell>
        </row>
      </sheetData>
      <sheetData sheetId="9879">
        <row r="2">
          <cell r="B2">
            <v>1</v>
          </cell>
        </row>
      </sheetData>
      <sheetData sheetId="9880">
        <row r="2">
          <cell r="B2">
            <v>1</v>
          </cell>
        </row>
      </sheetData>
      <sheetData sheetId="9881">
        <row r="2">
          <cell r="B2">
            <v>1</v>
          </cell>
        </row>
      </sheetData>
      <sheetData sheetId="9882">
        <row r="2">
          <cell r="B2">
            <v>1</v>
          </cell>
        </row>
      </sheetData>
      <sheetData sheetId="9883">
        <row r="2">
          <cell r="B2">
            <v>1</v>
          </cell>
        </row>
      </sheetData>
      <sheetData sheetId="9884">
        <row r="1">
          <cell r="J1">
            <v>1.7453292519943295E-2</v>
          </cell>
        </row>
      </sheetData>
      <sheetData sheetId="9885">
        <row r="2">
          <cell r="B2">
            <v>1</v>
          </cell>
        </row>
      </sheetData>
      <sheetData sheetId="9886">
        <row r="2">
          <cell r="B2">
            <v>1</v>
          </cell>
        </row>
      </sheetData>
      <sheetData sheetId="9887">
        <row r="2">
          <cell r="B2">
            <v>1</v>
          </cell>
        </row>
      </sheetData>
      <sheetData sheetId="9888">
        <row r="2">
          <cell r="B2">
            <v>1</v>
          </cell>
        </row>
      </sheetData>
      <sheetData sheetId="9889">
        <row r="2">
          <cell r="B2">
            <v>1</v>
          </cell>
        </row>
      </sheetData>
      <sheetData sheetId="9890">
        <row r="1">
          <cell r="J1">
            <v>1.7453292519943295E-2</v>
          </cell>
        </row>
      </sheetData>
      <sheetData sheetId="9891">
        <row r="2">
          <cell r="B2">
            <v>1</v>
          </cell>
        </row>
      </sheetData>
      <sheetData sheetId="9892">
        <row r="2">
          <cell r="B2">
            <v>1</v>
          </cell>
        </row>
      </sheetData>
      <sheetData sheetId="9893">
        <row r="2">
          <cell r="B2">
            <v>1</v>
          </cell>
        </row>
      </sheetData>
      <sheetData sheetId="9894">
        <row r="2">
          <cell r="B2">
            <v>1</v>
          </cell>
        </row>
      </sheetData>
      <sheetData sheetId="9895">
        <row r="1">
          <cell r="J1">
            <v>1.7453292519943295E-2</v>
          </cell>
        </row>
      </sheetData>
      <sheetData sheetId="9896">
        <row r="2">
          <cell r="B2">
            <v>1</v>
          </cell>
        </row>
      </sheetData>
      <sheetData sheetId="9897">
        <row r="2">
          <cell r="B2">
            <v>1</v>
          </cell>
        </row>
      </sheetData>
      <sheetData sheetId="9898">
        <row r="2">
          <cell r="B2">
            <v>1</v>
          </cell>
        </row>
      </sheetData>
      <sheetData sheetId="9899">
        <row r="2">
          <cell r="B2">
            <v>1</v>
          </cell>
        </row>
      </sheetData>
      <sheetData sheetId="9900">
        <row r="2">
          <cell r="B2">
            <v>1</v>
          </cell>
        </row>
      </sheetData>
      <sheetData sheetId="9901">
        <row r="2">
          <cell r="B2">
            <v>1</v>
          </cell>
        </row>
      </sheetData>
      <sheetData sheetId="9902">
        <row r="2">
          <cell r="B2">
            <v>1</v>
          </cell>
        </row>
      </sheetData>
      <sheetData sheetId="9903">
        <row r="2">
          <cell r="B2">
            <v>1</v>
          </cell>
        </row>
      </sheetData>
      <sheetData sheetId="9904">
        <row r="2">
          <cell r="B2">
            <v>1</v>
          </cell>
        </row>
      </sheetData>
      <sheetData sheetId="9905">
        <row r="2">
          <cell r="B2">
            <v>1</v>
          </cell>
        </row>
      </sheetData>
      <sheetData sheetId="9906">
        <row r="2">
          <cell r="B2">
            <v>1</v>
          </cell>
        </row>
      </sheetData>
      <sheetData sheetId="9907">
        <row r="2">
          <cell r="B2">
            <v>1</v>
          </cell>
        </row>
      </sheetData>
      <sheetData sheetId="9908">
        <row r="2">
          <cell r="B2">
            <v>1</v>
          </cell>
        </row>
      </sheetData>
      <sheetData sheetId="9909">
        <row r="2">
          <cell r="B2">
            <v>1</v>
          </cell>
        </row>
      </sheetData>
      <sheetData sheetId="9910">
        <row r="2">
          <cell r="B2">
            <v>1</v>
          </cell>
        </row>
      </sheetData>
      <sheetData sheetId="9911">
        <row r="2">
          <cell r="B2">
            <v>1</v>
          </cell>
        </row>
      </sheetData>
      <sheetData sheetId="9912">
        <row r="2">
          <cell r="B2">
            <v>1</v>
          </cell>
        </row>
      </sheetData>
      <sheetData sheetId="9913">
        <row r="2">
          <cell r="B2">
            <v>1</v>
          </cell>
        </row>
      </sheetData>
      <sheetData sheetId="9914">
        <row r="2">
          <cell r="B2">
            <v>1</v>
          </cell>
        </row>
      </sheetData>
      <sheetData sheetId="9915">
        <row r="2">
          <cell r="B2">
            <v>1</v>
          </cell>
        </row>
      </sheetData>
      <sheetData sheetId="9916">
        <row r="2">
          <cell r="B2">
            <v>1</v>
          </cell>
        </row>
      </sheetData>
      <sheetData sheetId="9917">
        <row r="2">
          <cell r="B2">
            <v>1</v>
          </cell>
        </row>
      </sheetData>
      <sheetData sheetId="9918">
        <row r="2">
          <cell r="B2">
            <v>1</v>
          </cell>
        </row>
      </sheetData>
      <sheetData sheetId="9919">
        <row r="2">
          <cell r="B2">
            <v>1</v>
          </cell>
        </row>
      </sheetData>
      <sheetData sheetId="9920">
        <row r="2">
          <cell r="B2">
            <v>1</v>
          </cell>
        </row>
      </sheetData>
      <sheetData sheetId="9921">
        <row r="2">
          <cell r="B2">
            <v>1</v>
          </cell>
        </row>
      </sheetData>
      <sheetData sheetId="9922">
        <row r="2">
          <cell r="B2">
            <v>1</v>
          </cell>
        </row>
      </sheetData>
      <sheetData sheetId="9923">
        <row r="2">
          <cell r="B2">
            <v>1</v>
          </cell>
        </row>
      </sheetData>
      <sheetData sheetId="9924">
        <row r="2">
          <cell r="B2">
            <v>1</v>
          </cell>
        </row>
      </sheetData>
      <sheetData sheetId="9925">
        <row r="2">
          <cell r="B2">
            <v>1</v>
          </cell>
        </row>
      </sheetData>
      <sheetData sheetId="9926">
        <row r="2">
          <cell r="B2">
            <v>1</v>
          </cell>
        </row>
      </sheetData>
      <sheetData sheetId="9927">
        <row r="2">
          <cell r="B2">
            <v>1</v>
          </cell>
        </row>
      </sheetData>
      <sheetData sheetId="9928">
        <row r="2">
          <cell r="B2">
            <v>1</v>
          </cell>
        </row>
      </sheetData>
      <sheetData sheetId="9929">
        <row r="2">
          <cell r="B2">
            <v>1</v>
          </cell>
        </row>
      </sheetData>
      <sheetData sheetId="9930">
        <row r="2">
          <cell r="B2">
            <v>1</v>
          </cell>
        </row>
      </sheetData>
      <sheetData sheetId="9931">
        <row r="2">
          <cell r="B2">
            <v>1</v>
          </cell>
        </row>
      </sheetData>
      <sheetData sheetId="9932">
        <row r="2">
          <cell r="B2">
            <v>1</v>
          </cell>
        </row>
      </sheetData>
      <sheetData sheetId="9933">
        <row r="2">
          <cell r="B2">
            <v>1</v>
          </cell>
        </row>
      </sheetData>
      <sheetData sheetId="9934">
        <row r="2">
          <cell r="B2">
            <v>1</v>
          </cell>
        </row>
      </sheetData>
      <sheetData sheetId="9935">
        <row r="2">
          <cell r="B2">
            <v>1</v>
          </cell>
        </row>
      </sheetData>
      <sheetData sheetId="9936">
        <row r="2">
          <cell r="B2">
            <v>1</v>
          </cell>
        </row>
      </sheetData>
      <sheetData sheetId="9937">
        <row r="2">
          <cell r="B2">
            <v>1</v>
          </cell>
        </row>
      </sheetData>
      <sheetData sheetId="9938">
        <row r="2">
          <cell r="B2">
            <v>1</v>
          </cell>
        </row>
      </sheetData>
      <sheetData sheetId="9939">
        <row r="2">
          <cell r="B2">
            <v>1</v>
          </cell>
        </row>
      </sheetData>
      <sheetData sheetId="9940">
        <row r="2">
          <cell r="B2">
            <v>1</v>
          </cell>
        </row>
      </sheetData>
      <sheetData sheetId="9941">
        <row r="2">
          <cell r="B2">
            <v>1</v>
          </cell>
        </row>
      </sheetData>
      <sheetData sheetId="9942">
        <row r="2">
          <cell r="B2">
            <v>1</v>
          </cell>
        </row>
      </sheetData>
      <sheetData sheetId="9943">
        <row r="2">
          <cell r="B2">
            <v>1</v>
          </cell>
        </row>
      </sheetData>
      <sheetData sheetId="9944">
        <row r="2">
          <cell r="B2">
            <v>1</v>
          </cell>
        </row>
      </sheetData>
      <sheetData sheetId="9945">
        <row r="2">
          <cell r="B2">
            <v>1</v>
          </cell>
        </row>
      </sheetData>
      <sheetData sheetId="9946">
        <row r="2">
          <cell r="B2">
            <v>1</v>
          </cell>
        </row>
      </sheetData>
      <sheetData sheetId="9947">
        <row r="1">
          <cell r="J1">
            <v>1.7453292519943295E-2</v>
          </cell>
        </row>
      </sheetData>
      <sheetData sheetId="9948">
        <row r="1">
          <cell r="J1">
            <v>1.7453292519943295E-2</v>
          </cell>
        </row>
      </sheetData>
      <sheetData sheetId="9949">
        <row r="2">
          <cell r="B2">
            <v>1</v>
          </cell>
        </row>
      </sheetData>
      <sheetData sheetId="9950">
        <row r="2">
          <cell r="B2">
            <v>1</v>
          </cell>
        </row>
      </sheetData>
      <sheetData sheetId="9951">
        <row r="2">
          <cell r="B2">
            <v>1</v>
          </cell>
        </row>
      </sheetData>
      <sheetData sheetId="9952">
        <row r="2">
          <cell r="B2">
            <v>1</v>
          </cell>
        </row>
      </sheetData>
      <sheetData sheetId="9953">
        <row r="2">
          <cell r="B2">
            <v>1</v>
          </cell>
        </row>
      </sheetData>
      <sheetData sheetId="9954">
        <row r="2">
          <cell r="B2">
            <v>1</v>
          </cell>
        </row>
      </sheetData>
      <sheetData sheetId="9955">
        <row r="2">
          <cell r="B2">
            <v>1</v>
          </cell>
        </row>
      </sheetData>
      <sheetData sheetId="9956">
        <row r="2">
          <cell r="B2">
            <v>1</v>
          </cell>
        </row>
      </sheetData>
      <sheetData sheetId="9957">
        <row r="2">
          <cell r="B2">
            <v>1</v>
          </cell>
        </row>
      </sheetData>
      <sheetData sheetId="9958">
        <row r="2">
          <cell r="B2">
            <v>1</v>
          </cell>
        </row>
      </sheetData>
      <sheetData sheetId="9959">
        <row r="1">
          <cell r="J1">
            <v>1.7453292519943295E-2</v>
          </cell>
        </row>
      </sheetData>
      <sheetData sheetId="9960">
        <row r="1">
          <cell r="J1">
            <v>1.7453292519943295E-2</v>
          </cell>
        </row>
      </sheetData>
      <sheetData sheetId="9961">
        <row r="2">
          <cell r="B2">
            <v>1</v>
          </cell>
        </row>
      </sheetData>
      <sheetData sheetId="9962">
        <row r="2">
          <cell r="B2">
            <v>1</v>
          </cell>
        </row>
      </sheetData>
      <sheetData sheetId="9963">
        <row r="2">
          <cell r="B2">
            <v>1</v>
          </cell>
        </row>
      </sheetData>
      <sheetData sheetId="9964">
        <row r="2">
          <cell r="B2">
            <v>1</v>
          </cell>
        </row>
      </sheetData>
      <sheetData sheetId="9965">
        <row r="1">
          <cell r="J1">
            <v>1.7453292519943295E-2</v>
          </cell>
        </row>
      </sheetData>
      <sheetData sheetId="9966">
        <row r="1">
          <cell r="J1">
            <v>1.7453292519943295E-2</v>
          </cell>
        </row>
      </sheetData>
      <sheetData sheetId="9967">
        <row r="2">
          <cell r="B2">
            <v>1</v>
          </cell>
        </row>
      </sheetData>
      <sheetData sheetId="9968">
        <row r="2">
          <cell r="B2">
            <v>1</v>
          </cell>
        </row>
      </sheetData>
      <sheetData sheetId="9969">
        <row r="2">
          <cell r="B2">
            <v>1</v>
          </cell>
        </row>
      </sheetData>
      <sheetData sheetId="9970">
        <row r="1">
          <cell r="J1">
            <v>1.7453292519943295E-2</v>
          </cell>
        </row>
      </sheetData>
      <sheetData sheetId="9971">
        <row r="1">
          <cell r="J1">
            <v>1.7453292519943295E-2</v>
          </cell>
        </row>
      </sheetData>
      <sheetData sheetId="9972">
        <row r="2">
          <cell r="B2">
            <v>1</v>
          </cell>
        </row>
      </sheetData>
      <sheetData sheetId="9973">
        <row r="2">
          <cell r="B2">
            <v>1</v>
          </cell>
        </row>
      </sheetData>
      <sheetData sheetId="9974">
        <row r="2">
          <cell r="B2">
            <v>1</v>
          </cell>
        </row>
      </sheetData>
      <sheetData sheetId="9975">
        <row r="2">
          <cell r="B2">
            <v>1</v>
          </cell>
        </row>
      </sheetData>
      <sheetData sheetId="9976">
        <row r="2">
          <cell r="B2">
            <v>1</v>
          </cell>
        </row>
      </sheetData>
      <sheetData sheetId="9977">
        <row r="2">
          <cell r="B2">
            <v>1</v>
          </cell>
        </row>
      </sheetData>
      <sheetData sheetId="9978">
        <row r="2">
          <cell r="B2">
            <v>1</v>
          </cell>
        </row>
      </sheetData>
      <sheetData sheetId="9979">
        <row r="2">
          <cell r="B2">
            <v>1</v>
          </cell>
        </row>
      </sheetData>
      <sheetData sheetId="9980">
        <row r="2">
          <cell r="B2">
            <v>1</v>
          </cell>
        </row>
      </sheetData>
      <sheetData sheetId="9981">
        <row r="2">
          <cell r="B2">
            <v>1</v>
          </cell>
        </row>
      </sheetData>
      <sheetData sheetId="9982">
        <row r="2">
          <cell r="B2">
            <v>1</v>
          </cell>
        </row>
      </sheetData>
      <sheetData sheetId="9983">
        <row r="2">
          <cell r="B2">
            <v>1</v>
          </cell>
        </row>
      </sheetData>
      <sheetData sheetId="9984">
        <row r="2">
          <cell r="B2">
            <v>1</v>
          </cell>
        </row>
      </sheetData>
      <sheetData sheetId="9985">
        <row r="2">
          <cell r="B2">
            <v>1</v>
          </cell>
        </row>
      </sheetData>
      <sheetData sheetId="9986">
        <row r="2">
          <cell r="B2">
            <v>1</v>
          </cell>
        </row>
      </sheetData>
      <sheetData sheetId="9987">
        <row r="2">
          <cell r="B2">
            <v>1</v>
          </cell>
        </row>
      </sheetData>
      <sheetData sheetId="9988">
        <row r="2">
          <cell r="B2">
            <v>1</v>
          </cell>
        </row>
      </sheetData>
      <sheetData sheetId="9989">
        <row r="2">
          <cell r="B2">
            <v>1</v>
          </cell>
        </row>
      </sheetData>
      <sheetData sheetId="9990">
        <row r="2">
          <cell r="B2">
            <v>1</v>
          </cell>
        </row>
      </sheetData>
      <sheetData sheetId="9991">
        <row r="2">
          <cell r="B2">
            <v>1</v>
          </cell>
        </row>
      </sheetData>
      <sheetData sheetId="9992">
        <row r="2">
          <cell r="B2">
            <v>1</v>
          </cell>
        </row>
      </sheetData>
      <sheetData sheetId="9993">
        <row r="2">
          <cell r="B2">
            <v>1</v>
          </cell>
        </row>
      </sheetData>
      <sheetData sheetId="9994">
        <row r="2">
          <cell r="B2">
            <v>1</v>
          </cell>
        </row>
      </sheetData>
      <sheetData sheetId="9995">
        <row r="2">
          <cell r="B2">
            <v>1</v>
          </cell>
        </row>
      </sheetData>
      <sheetData sheetId="9996">
        <row r="2">
          <cell r="B2">
            <v>1</v>
          </cell>
        </row>
      </sheetData>
      <sheetData sheetId="9997">
        <row r="2">
          <cell r="B2">
            <v>1</v>
          </cell>
        </row>
      </sheetData>
      <sheetData sheetId="9998">
        <row r="2">
          <cell r="B2">
            <v>1</v>
          </cell>
        </row>
      </sheetData>
      <sheetData sheetId="9999">
        <row r="2">
          <cell r="B2">
            <v>1</v>
          </cell>
        </row>
      </sheetData>
      <sheetData sheetId="10000">
        <row r="2">
          <cell r="B2">
            <v>1</v>
          </cell>
        </row>
      </sheetData>
      <sheetData sheetId="10001">
        <row r="2">
          <cell r="B2">
            <v>1</v>
          </cell>
        </row>
      </sheetData>
      <sheetData sheetId="10002">
        <row r="2">
          <cell r="B2">
            <v>1</v>
          </cell>
        </row>
      </sheetData>
      <sheetData sheetId="10003">
        <row r="2">
          <cell r="B2">
            <v>1</v>
          </cell>
        </row>
      </sheetData>
      <sheetData sheetId="10004">
        <row r="2">
          <cell r="B2">
            <v>1</v>
          </cell>
        </row>
      </sheetData>
      <sheetData sheetId="10005">
        <row r="2">
          <cell r="B2">
            <v>1</v>
          </cell>
        </row>
      </sheetData>
      <sheetData sheetId="10006">
        <row r="2">
          <cell r="B2">
            <v>1</v>
          </cell>
        </row>
      </sheetData>
      <sheetData sheetId="10007">
        <row r="2">
          <cell r="B2">
            <v>1</v>
          </cell>
        </row>
      </sheetData>
      <sheetData sheetId="10008">
        <row r="2">
          <cell r="B2">
            <v>1</v>
          </cell>
        </row>
      </sheetData>
      <sheetData sheetId="10009">
        <row r="2">
          <cell r="B2">
            <v>1</v>
          </cell>
        </row>
      </sheetData>
      <sheetData sheetId="10010">
        <row r="2">
          <cell r="B2">
            <v>1</v>
          </cell>
        </row>
      </sheetData>
      <sheetData sheetId="10011">
        <row r="2">
          <cell r="B2">
            <v>1</v>
          </cell>
        </row>
      </sheetData>
      <sheetData sheetId="10012">
        <row r="2">
          <cell r="B2">
            <v>1</v>
          </cell>
        </row>
      </sheetData>
      <sheetData sheetId="10013">
        <row r="2">
          <cell r="B2">
            <v>1</v>
          </cell>
        </row>
      </sheetData>
      <sheetData sheetId="10014">
        <row r="2">
          <cell r="B2">
            <v>1</v>
          </cell>
        </row>
      </sheetData>
      <sheetData sheetId="10015">
        <row r="2">
          <cell r="B2">
            <v>1</v>
          </cell>
        </row>
      </sheetData>
      <sheetData sheetId="10016">
        <row r="2">
          <cell r="B2">
            <v>1</v>
          </cell>
        </row>
      </sheetData>
      <sheetData sheetId="10017">
        <row r="2">
          <cell r="B2">
            <v>1</v>
          </cell>
        </row>
      </sheetData>
      <sheetData sheetId="10018">
        <row r="2">
          <cell r="B2">
            <v>1</v>
          </cell>
        </row>
      </sheetData>
      <sheetData sheetId="10019">
        <row r="2">
          <cell r="B2">
            <v>1</v>
          </cell>
        </row>
      </sheetData>
      <sheetData sheetId="10020">
        <row r="2">
          <cell r="B2">
            <v>1</v>
          </cell>
        </row>
      </sheetData>
      <sheetData sheetId="10021">
        <row r="2">
          <cell r="B2">
            <v>1</v>
          </cell>
        </row>
      </sheetData>
      <sheetData sheetId="10022">
        <row r="2">
          <cell r="B2">
            <v>1</v>
          </cell>
        </row>
      </sheetData>
      <sheetData sheetId="10023">
        <row r="2">
          <cell r="B2">
            <v>1</v>
          </cell>
        </row>
      </sheetData>
      <sheetData sheetId="10024">
        <row r="2">
          <cell r="B2">
            <v>1</v>
          </cell>
        </row>
      </sheetData>
      <sheetData sheetId="10025">
        <row r="2">
          <cell r="B2">
            <v>1</v>
          </cell>
        </row>
      </sheetData>
      <sheetData sheetId="10026">
        <row r="2">
          <cell r="B2">
            <v>1</v>
          </cell>
        </row>
      </sheetData>
      <sheetData sheetId="10027">
        <row r="2">
          <cell r="B2">
            <v>1</v>
          </cell>
        </row>
      </sheetData>
      <sheetData sheetId="10028">
        <row r="2">
          <cell r="B2">
            <v>1</v>
          </cell>
        </row>
      </sheetData>
      <sheetData sheetId="10029">
        <row r="2">
          <cell r="B2">
            <v>1</v>
          </cell>
        </row>
      </sheetData>
      <sheetData sheetId="10030">
        <row r="2">
          <cell r="B2">
            <v>1</v>
          </cell>
        </row>
      </sheetData>
      <sheetData sheetId="10031">
        <row r="2">
          <cell r="B2">
            <v>1</v>
          </cell>
        </row>
      </sheetData>
      <sheetData sheetId="10032">
        <row r="2">
          <cell r="B2">
            <v>1</v>
          </cell>
        </row>
      </sheetData>
      <sheetData sheetId="10033">
        <row r="2">
          <cell r="B2">
            <v>1</v>
          </cell>
        </row>
      </sheetData>
      <sheetData sheetId="10034">
        <row r="2">
          <cell r="B2">
            <v>1</v>
          </cell>
        </row>
      </sheetData>
      <sheetData sheetId="10035">
        <row r="2">
          <cell r="B2">
            <v>1</v>
          </cell>
        </row>
      </sheetData>
      <sheetData sheetId="10036">
        <row r="2">
          <cell r="B2">
            <v>1</v>
          </cell>
        </row>
      </sheetData>
      <sheetData sheetId="10037">
        <row r="2">
          <cell r="B2">
            <v>1</v>
          </cell>
        </row>
      </sheetData>
      <sheetData sheetId="10038">
        <row r="2">
          <cell r="B2">
            <v>1</v>
          </cell>
        </row>
      </sheetData>
      <sheetData sheetId="10039">
        <row r="2">
          <cell r="B2">
            <v>1</v>
          </cell>
        </row>
      </sheetData>
      <sheetData sheetId="10040">
        <row r="2">
          <cell r="B2">
            <v>1</v>
          </cell>
        </row>
      </sheetData>
      <sheetData sheetId="10041">
        <row r="2">
          <cell r="B2">
            <v>1</v>
          </cell>
        </row>
      </sheetData>
      <sheetData sheetId="10042">
        <row r="2">
          <cell r="B2">
            <v>1</v>
          </cell>
        </row>
      </sheetData>
      <sheetData sheetId="10043">
        <row r="2">
          <cell r="B2">
            <v>1</v>
          </cell>
        </row>
      </sheetData>
      <sheetData sheetId="10044">
        <row r="2">
          <cell r="B2">
            <v>1</v>
          </cell>
        </row>
      </sheetData>
      <sheetData sheetId="10045">
        <row r="2">
          <cell r="B2">
            <v>1</v>
          </cell>
        </row>
      </sheetData>
      <sheetData sheetId="10046">
        <row r="2">
          <cell r="B2">
            <v>1</v>
          </cell>
        </row>
      </sheetData>
      <sheetData sheetId="10047">
        <row r="2">
          <cell r="B2">
            <v>1</v>
          </cell>
        </row>
      </sheetData>
      <sheetData sheetId="10048">
        <row r="2">
          <cell r="B2">
            <v>1</v>
          </cell>
        </row>
      </sheetData>
      <sheetData sheetId="10049">
        <row r="2">
          <cell r="B2">
            <v>1</v>
          </cell>
        </row>
      </sheetData>
      <sheetData sheetId="10050">
        <row r="2">
          <cell r="B2">
            <v>1</v>
          </cell>
        </row>
      </sheetData>
      <sheetData sheetId="10051">
        <row r="2">
          <cell r="B2">
            <v>1</v>
          </cell>
        </row>
      </sheetData>
      <sheetData sheetId="10052">
        <row r="2">
          <cell r="B2">
            <v>1</v>
          </cell>
        </row>
      </sheetData>
      <sheetData sheetId="10053">
        <row r="2">
          <cell r="B2">
            <v>1</v>
          </cell>
        </row>
      </sheetData>
      <sheetData sheetId="10054">
        <row r="2">
          <cell r="B2">
            <v>1</v>
          </cell>
        </row>
      </sheetData>
      <sheetData sheetId="10055">
        <row r="2">
          <cell r="B2">
            <v>1</v>
          </cell>
        </row>
      </sheetData>
      <sheetData sheetId="10056">
        <row r="2">
          <cell r="B2">
            <v>1</v>
          </cell>
        </row>
      </sheetData>
      <sheetData sheetId="10057">
        <row r="2">
          <cell r="B2">
            <v>1</v>
          </cell>
        </row>
      </sheetData>
      <sheetData sheetId="10058">
        <row r="2">
          <cell r="B2">
            <v>1</v>
          </cell>
        </row>
      </sheetData>
      <sheetData sheetId="10059">
        <row r="2">
          <cell r="B2">
            <v>1</v>
          </cell>
        </row>
      </sheetData>
      <sheetData sheetId="10060">
        <row r="2">
          <cell r="B2">
            <v>1</v>
          </cell>
        </row>
      </sheetData>
      <sheetData sheetId="10061">
        <row r="2">
          <cell r="B2">
            <v>1</v>
          </cell>
        </row>
      </sheetData>
      <sheetData sheetId="10062">
        <row r="2">
          <cell r="B2">
            <v>1</v>
          </cell>
        </row>
      </sheetData>
      <sheetData sheetId="10063">
        <row r="2">
          <cell r="B2">
            <v>1</v>
          </cell>
        </row>
      </sheetData>
      <sheetData sheetId="10064">
        <row r="2">
          <cell r="B2">
            <v>1</v>
          </cell>
        </row>
      </sheetData>
      <sheetData sheetId="10065">
        <row r="2">
          <cell r="B2">
            <v>1</v>
          </cell>
        </row>
      </sheetData>
      <sheetData sheetId="10066">
        <row r="2">
          <cell r="B2">
            <v>1</v>
          </cell>
        </row>
      </sheetData>
      <sheetData sheetId="10067">
        <row r="2">
          <cell r="B2">
            <v>1</v>
          </cell>
        </row>
      </sheetData>
      <sheetData sheetId="10068">
        <row r="2">
          <cell r="B2">
            <v>1</v>
          </cell>
        </row>
      </sheetData>
      <sheetData sheetId="10069">
        <row r="2">
          <cell r="B2">
            <v>1</v>
          </cell>
        </row>
      </sheetData>
      <sheetData sheetId="10070">
        <row r="2">
          <cell r="B2">
            <v>1</v>
          </cell>
        </row>
      </sheetData>
      <sheetData sheetId="10071">
        <row r="2">
          <cell r="B2">
            <v>1</v>
          </cell>
        </row>
      </sheetData>
      <sheetData sheetId="10072">
        <row r="2">
          <cell r="B2">
            <v>1</v>
          </cell>
        </row>
      </sheetData>
      <sheetData sheetId="10073">
        <row r="2">
          <cell r="B2">
            <v>1</v>
          </cell>
        </row>
      </sheetData>
      <sheetData sheetId="10074">
        <row r="2">
          <cell r="B2">
            <v>1</v>
          </cell>
        </row>
      </sheetData>
      <sheetData sheetId="10075">
        <row r="2">
          <cell r="B2">
            <v>1</v>
          </cell>
        </row>
      </sheetData>
      <sheetData sheetId="10076">
        <row r="2">
          <cell r="B2">
            <v>1</v>
          </cell>
        </row>
      </sheetData>
      <sheetData sheetId="10077">
        <row r="2">
          <cell r="B2">
            <v>1</v>
          </cell>
        </row>
      </sheetData>
      <sheetData sheetId="10078">
        <row r="2">
          <cell r="B2">
            <v>1</v>
          </cell>
        </row>
      </sheetData>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row r="1">
          <cell r="J1">
            <v>1.7453292519943295E-2</v>
          </cell>
        </row>
      </sheetData>
      <sheetData sheetId="10509">
        <row r="1">
          <cell r="J1">
            <v>1.7453292519943295E-2</v>
          </cell>
        </row>
      </sheetData>
      <sheetData sheetId="10510"/>
      <sheetData sheetId="10511">
        <row r="1">
          <cell r="J1">
            <v>1.7453292519943295E-2</v>
          </cell>
        </row>
      </sheetData>
      <sheetData sheetId="10512">
        <row r="1">
          <cell r="J1">
            <v>1.7453292519943295E-2</v>
          </cell>
        </row>
      </sheetData>
      <sheetData sheetId="10513">
        <row r="1">
          <cell r="J1">
            <v>1.7453292519943295E-2</v>
          </cell>
        </row>
      </sheetData>
      <sheetData sheetId="10514">
        <row r="1">
          <cell r="J1">
            <v>1.7453292519943295E-2</v>
          </cell>
        </row>
      </sheetData>
      <sheetData sheetId="10515">
        <row r="1">
          <cell r="J1">
            <v>1.7453292519943295E-2</v>
          </cell>
        </row>
      </sheetData>
      <sheetData sheetId="10516">
        <row r="1">
          <cell r="J1">
            <v>1.7453292519943295E-2</v>
          </cell>
        </row>
      </sheetData>
      <sheetData sheetId="10517">
        <row r="1">
          <cell r="J1">
            <v>1.7453292519943295E-2</v>
          </cell>
        </row>
      </sheetData>
      <sheetData sheetId="10518">
        <row r="1">
          <cell r="J1">
            <v>1.7453292519943295E-2</v>
          </cell>
        </row>
      </sheetData>
      <sheetData sheetId="10519">
        <row r="1">
          <cell r="J1">
            <v>1.7453292519943295E-2</v>
          </cell>
        </row>
      </sheetData>
      <sheetData sheetId="10520">
        <row r="1">
          <cell r="J1">
            <v>1.7453292519943295E-2</v>
          </cell>
        </row>
      </sheetData>
      <sheetData sheetId="10521">
        <row r="1">
          <cell r="J1">
            <v>1.7453292519943295E-2</v>
          </cell>
        </row>
      </sheetData>
      <sheetData sheetId="10522">
        <row r="1">
          <cell r="J1">
            <v>1.7453292519943295E-2</v>
          </cell>
        </row>
      </sheetData>
      <sheetData sheetId="10523">
        <row r="1">
          <cell r="J1">
            <v>1.7453292519943295E-2</v>
          </cell>
        </row>
      </sheetData>
      <sheetData sheetId="10524">
        <row r="1">
          <cell r="J1">
            <v>1.7453292519943295E-2</v>
          </cell>
        </row>
      </sheetData>
      <sheetData sheetId="10525">
        <row r="1">
          <cell r="J1">
            <v>1.7453292519943295E-2</v>
          </cell>
        </row>
      </sheetData>
      <sheetData sheetId="10526">
        <row r="1">
          <cell r="J1">
            <v>1.7453292519943295E-2</v>
          </cell>
        </row>
      </sheetData>
      <sheetData sheetId="10527">
        <row r="1">
          <cell r="J1">
            <v>1.7453292519943295E-2</v>
          </cell>
        </row>
      </sheetData>
      <sheetData sheetId="10528">
        <row r="1">
          <cell r="J1">
            <v>1.7453292519943295E-2</v>
          </cell>
        </row>
      </sheetData>
      <sheetData sheetId="10529">
        <row r="1">
          <cell r="J1">
            <v>1.7453292519943295E-2</v>
          </cell>
        </row>
      </sheetData>
      <sheetData sheetId="10530">
        <row r="1">
          <cell r="J1">
            <v>1.7453292519943295E-2</v>
          </cell>
        </row>
      </sheetData>
      <sheetData sheetId="10531">
        <row r="1">
          <cell r="J1">
            <v>1.7453292519943295E-2</v>
          </cell>
        </row>
      </sheetData>
      <sheetData sheetId="10532">
        <row r="1">
          <cell r="J1">
            <v>1.7453292519943295E-2</v>
          </cell>
        </row>
      </sheetData>
      <sheetData sheetId="10533">
        <row r="1">
          <cell r="J1">
            <v>1.7453292519943295E-2</v>
          </cell>
        </row>
      </sheetData>
      <sheetData sheetId="10534">
        <row r="1">
          <cell r="J1">
            <v>1.7453292519943295E-2</v>
          </cell>
        </row>
      </sheetData>
      <sheetData sheetId="10535">
        <row r="1">
          <cell r="J1">
            <v>1.7453292519943295E-2</v>
          </cell>
        </row>
      </sheetData>
      <sheetData sheetId="10536">
        <row r="1">
          <cell r="J1">
            <v>1.7453292519943295E-2</v>
          </cell>
        </row>
      </sheetData>
      <sheetData sheetId="10537">
        <row r="1">
          <cell r="J1">
            <v>1.7453292519943295E-2</v>
          </cell>
        </row>
      </sheetData>
      <sheetData sheetId="10538">
        <row r="1">
          <cell r="J1">
            <v>1.7453292519943295E-2</v>
          </cell>
        </row>
      </sheetData>
      <sheetData sheetId="10539">
        <row r="1">
          <cell r="J1">
            <v>1.7453292519943295E-2</v>
          </cell>
        </row>
      </sheetData>
      <sheetData sheetId="10540">
        <row r="1">
          <cell r="J1">
            <v>1.7453292519943295E-2</v>
          </cell>
        </row>
      </sheetData>
      <sheetData sheetId="10541">
        <row r="1">
          <cell r="J1">
            <v>1.7453292519943295E-2</v>
          </cell>
        </row>
      </sheetData>
      <sheetData sheetId="10542">
        <row r="1">
          <cell r="J1">
            <v>1.7453292519943295E-2</v>
          </cell>
        </row>
      </sheetData>
      <sheetData sheetId="10543">
        <row r="1">
          <cell r="J1">
            <v>1.7453292519943295E-2</v>
          </cell>
        </row>
      </sheetData>
      <sheetData sheetId="10544">
        <row r="1">
          <cell r="J1">
            <v>1.7453292519943295E-2</v>
          </cell>
        </row>
      </sheetData>
      <sheetData sheetId="10545">
        <row r="1">
          <cell r="J1">
            <v>1.7453292519943295E-2</v>
          </cell>
        </row>
      </sheetData>
      <sheetData sheetId="10546">
        <row r="1">
          <cell r="J1">
            <v>1.7453292519943295E-2</v>
          </cell>
        </row>
      </sheetData>
      <sheetData sheetId="10547">
        <row r="1">
          <cell r="J1">
            <v>1.7453292519943295E-2</v>
          </cell>
        </row>
      </sheetData>
      <sheetData sheetId="10548">
        <row r="1">
          <cell r="J1">
            <v>1.7453292519943295E-2</v>
          </cell>
        </row>
      </sheetData>
      <sheetData sheetId="10549">
        <row r="1">
          <cell r="J1">
            <v>1.7453292519943295E-2</v>
          </cell>
        </row>
      </sheetData>
      <sheetData sheetId="10550">
        <row r="1">
          <cell r="J1">
            <v>1.7453292519943295E-2</v>
          </cell>
        </row>
      </sheetData>
      <sheetData sheetId="10551">
        <row r="1">
          <cell r="J1">
            <v>1.7453292519943295E-2</v>
          </cell>
        </row>
      </sheetData>
      <sheetData sheetId="10552">
        <row r="1">
          <cell r="J1">
            <v>1.7453292519943295E-2</v>
          </cell>
        </row>
      </sheetData>
      <sheetData sheetId="10553">
        <row r="1">
          <cell r="J1">
            <v>1.7453292519943295E-2</v>
          </cell>
        </row>
      </sheetData>
      <sheetData sheetId="10554">
        <row r="1">
          <cell r="J1">
            <v>1.7453292519943295E-2</v>
          </cell>
        </row>
      </sheetData>
      <sheetData sheetId="10555">
        <row r="1">
          <cell r="J1">
            <v>1.7453292519943295E-2</v>
          </cell>
        </row>
      </sheetData>
      <sheetData sheetId="10556">
        <row r="1">
          <cell r="J1">
            <v>1.7453292519943295E-2</v>
          </cell>
        </row>
      </sheetData>
      <sheetData sheetId="10557">
        <row r="1">
          <cell r="J1">
            <v>1.7453292519943295E-2</v>
          </cell>
        </row>
      </sheetData>
      <sheetData sheetId="10558">
        <row r="1">
          <cell r="J1">
            <v>1.7453292519943295E-2</v>
          </cell>
        </row>
      </sheetData>
      <sheetData sheetId="10559">
        <row r="1">
          <cell r="J1">
            <v>1.7453292519943295E-2</v>
          </cell>
        </row>
      </sheetData>
      <sheetData sheetId="10560">
        <row r="1">
          <cell r="J1">
            <v>1.7453292519943295E-2</v>
          </cell>
        </row>
      </sheetData>
      <sheetData sheetId="10561">
        <row r="1">
          <cell r="J1">
            <v>1.7453292519943295E-2</v>
          </cell>
        </row>
      </sheetData>
      <sheetData sheetId="10562">
        <row r="1">
          <cell r="J1">
            <v>1.7453292519943295E-2</v>
          </cell>
        </row>
      </sheetData>
      <sheetData sheetId="10563">
        <row r="1">
          <cell r="J1">
            <v>1.7453292519943295E-2</v>
          </cell>
        </row>
      </sheetData>
      <sheetData sheetId="10564">
        <row r="1">
          <cell r="J1">
            <v>1.7453292519943295E-2</v>
          </cell>
        </row>
      </sheetData>
      <sheetData sheetId="10565">
        <row r="1">
          <cell r="J1">
            <v>1.7453292519943295E-2</v>
          </cell>
        </row>
      </sheetData>
      <sheetData sheetId="10566">
        <row r="1">
          <cell r="J1">
            <v>1.7453292519943295E-2</v>
          </cell>
        </row>
      </sheetData>
      <sheetData sheetId="10567">
        <row r="1">
          <cell r="J1">
            <v>1.7453292519943295E-2</v>
          </cell>
        </row>
      </sheetData>
      <sheetData sheetId="10568">
        <row r="1">
          <cell r="J1">
            <v>1.7453292519943295E-2</v>
          </cell>
        </row>
      </sheetData>
      <sheetData sheetId="10569">
        <row r="1">
          <cell r="J1">
            <v>1.7453292519943295E-2</v>
          </cell>
        </row>
      </sheetData>
      <sheetData sheetId="10570">
        <row r="1">
          <cell r="J1">
            <v>1.7453292519943295E-2</v>
          </cell>
        </row>
      </sheetData>
      <sheetData sheetId="10571">
        <row r="1">
          <cell r="J1">
            <v>1.7453292519943295E-2</v>
          </cell>
        </row>
      </sheetData>
      <sheetData sheetId="10572">
        <row r="1">
          <cell r="J1">
            <v>1.7453292519943295E-2</v>
          </cell>
        </row>
      </sheetData>
      <sheetData sheetId="10573">
        <row r="1">
          <cell r="J1">
            <v>1.7453292519943295E-2</v>
          </cell>
        </row>
      </sheetData>
      <sheetData sheetId="10574">
        <row r="1">
          <cell r="J1">
            <v>1.7453292519943295E-2</v>
          </cell>
        </row>
      </sheetData>
      <sheetData sheetId="10575" refreshError="1"/>
      <sheetData sheetId="10576">
        <row r="1">
          <cell r="J1">
            <v>1.7453292519943295E-2</v>
          </cell>
        </row>
      </sheetData>
      <sheetData sheetId="10577" refreshError="1"/>
      <sheetData sheetId="10578">
        <row r="1">
          <cell r="J1">
            <v>1.7453292519943295E-2</v>
          </cell>
        </row>
      </sheetData>
      <sheetData sheetId="10579" refreshError="1"/>
      <sheetData sheetId="10580" refreshError="1"/>
      <sheetData sheetId="10581">
        <row r="1">
          <cell r="J1">
            <v>1.7453292519943295E-2</v>
          </cell>
        </row>
      </sheetData>
      <sheetData sheetId="10582">
        <row r="1">
          <cell r="J1">
            <v>1.7453292519943295E-2</v>
          </cell>
        </row>
      </sheetData>
      <sheetData sheetId="10583">
        <row r="1">
          <cell r="J1">
            <v>1.7453292519943295E-2</v>
          </cell>
        </row>
      </sheetData>
      <sheetData sheetId="10584" refreshError="1"/>
      <sheetData sheetId="10585" refreshError="1"/>
      <sheetData sheetId="10586" refreshError="1"/>
      <sheetData sheetId="10587">
        <row r="1">
          <cell r="J1">
            <v>1.7453292519943295E-2</v>
          </cell>
        </row>
      </sheetData>
      <sheetData sheetId="10588" refreshError="1"/>
      <sheetData sheetId="10589" refreshError="1"/>
      <sheetData sheetId="10590" refreshError="1"/>
      <sheetData sheetId="10591" refreshError="1"/>
      <sheetData sheetId="10592">
        <row r="1">
          <cell r="J1">
            <v>1.7453292519943295E-2</v>
          </cell>
        </row>
      </sheetData>
      <sheetData sheetId="10593">
        <row r="1">
          <cell r="J1">
            <v>1.7453292519943295E-2</v>
          </cell>
        </row>
      </sheetData>
      <sheetData sheetId="10594">
        <row r="1">
          <cell r="J1">
            <v>1.7453292519943295E-2</v>
          </cell>
        </row>
      </sheetData>
      <sheetData sheetId="10595">
        <row r="1">
          <cell r="J1">
            <v>1.7453292519943295E-2</v>
          </cell>
        </row>
      </sheetData>
      <sheetData sheetId="10596">
        <row r="1">
          <cell r="J1">
            <v>1.7453292519943295E-2</v>
          </cell>
        </row>
      </sheetData>
      <sheetData sheetId="10597">
        <row r="1">
          <cell r="J1">
            <v>1.7453292519943295E-2</v>
          </cell>
        </row>
      </sheetData>
      <sheetData sheetId="10598">
        <row r="1">
          <cell r="J1">
            <v>1.7453292519943295E-2</v>
          </cell>
        </row>
      </sheetData>
      <sheetData sheetId="10599">
        <row r="1">
          <cell r="J1">
            <v>1.7453292519943295E-2</v>
          </cell>
        </row>
      </sheetData>
      <sheetData sheetId="10600">
        <row r="1">
          <cell r="J1">
            <v>1.7453292519943295E-2</v>
          </cell>
        </row>
      </sheetData>
      <sheetData sheetId="10601">
        <row r="1">
          <cell r="J1">
            <v>1.7453292519943295E-2</v>
          </cell>
        </row>
      </sheetData>
      <sheetData sheetId="10602" refreshError="1"/>
      <sheetData sheetId="10603" refreshError="1"/>
      <sheetData sheetId="10604" refreshError="1"/>
      <sheetData sheetId="10605" refreshError="1"/>
      <sheetData sheetId="10606">
        <row r="1">
          <cell r="J1">
            <v>1.7453292519943295E-2</v>
          </cell>
        </row>
      </sheetData>
      <sheetData sheetId="10607">
        <row r="1">
          <cell r="J1">
            <v>1.7453292519943295E-2</v>
          </cell>
        </row>
      </sheetData>
      <sheetData sheetId="10608" refreshError="1"/>
      <sheetData sheetId="10609" refreshError="1"/>
      <sheetData sheetId="10610">
        <row r="1">
          <cell r="J1">
            <v>1.7453292519943295E-2</v>
          </cell>
        </row>
      </sheetData>
      <sheetData sheetId="10611" refreshError="1"/>
      <sheetData sheetId="10612" refreshError="1"/>
      <sheetData sheetId="10613" refreshError="1"/>
      <sheetData sheetId="10614">
        <row r="1">
          <cell r="J1">
            <v>1.7453292519943295E-2</v>
          </cell>
        </row>
      </sheetData>
      <sheetData sheetId="10615">
        <row r="1">
          <cell r="J1">
            <v>1.7453292519943295E-2</v>
          </cell>
        </row>
      </sheetData>
      <sheetData sheetId="10616" refreshError="1"/>
      <sheetData sheetId="10617" refreshError="1"/>
      <sheetData sheetId="10618">
        <row r="1">
          <cell r="J1">
            <v>1.7453292519943295E-2</v>
          </cell>
        </row>
      </sheetData>
      <sheetData sheetId="10619" refreshError="1"/>
      <sheetData sheetId="10620" refreshError="1"/>
      <sheetData sheetId="10621">
        <row r="1">
          <cell r="J1">
            <v>1.7453292519943295E-2</v>
          </cell>
        </row>
      </sheetData>
      <sheetData sheetId="10622" refreshError="1"/>
      <sheetData sheetId="10623" refreshError="1"/>
      <sheetData sheetId="10624" refreshError="1"/>
      <sheetData sheetId="10625" refreshError="1"/>
      <sheetData sheetId="10626" refreshError="1"/>
      <sheetData sheetId="10627">
        <row r="1">
          <cell r="J1">
            <v>1.7453292519943295E-2</v>
          </cell>
        </row>
      </sheetData>
      <sheetData sheetId="10628">
        <row r="1">
          <cell r="J1">
            <v>1.7453292519943295E-2</v>
          </cell>
        </row>
      </sheetData>
      <sheetData sheetId="10629">
        <row r="1">
          <cell r="J1">
            <v>1.7453292519943295E-2</v>
          </cell>
        </row>
      </sheetData>
      <sheetData sheetId="10630" refreshError="1"/>
      <sheetData sheetId="10631">
        <row r="1">
          <cell r="J1">
            <v>1.7453292519943295E-2</v>
          </cell>
        </row>
      </sheetData>
      <sheetData sheetId="10632">
        <row r="1">
          <cell r="J1">
            <v>1.7453292519943295E-2</v>
          </cell>
        </row>
      </sheetData>
      <sheetData sheetId="10633" refreshError="1"/>
      <sheetData sheetId="10634" refreshError="1"/>
      <sheetData sheetId="10635" refreshError="1"/>
      <sheetData sheetId="10636">
        <row r="1">
          <cell r="J1">
            <v>1.7453292519943295E-2</v>
          </cell>
        </row>
      </sheetData>
      <sheetData sheetId="10637" refreshError="1"/>
      <sheetData sheetId="10638">
        <row r="1">
          <cell r="J1">
            <v>1.7453292519943295E-2</v>
          </cell>
        </row>
      </sheetData>
      <sheetData sheetId="10639" refreshError="1"/>
      <sheetData sheetId="10640">
        <row r="1">
          <cell r="J1">
            <v>1.7453292519943295E-2</v>
          </cell>
        </row>
      </sheetData>
      <sheetData sheetId="10641" refreshError="1"/>
      <sheetData sheetId="10642" refreshError="1"/>
      <sheetData sheetId="10643" refreshError="1"/>
      <sheetData sheetId="10644">
        <row r="1">
          <cell r="J1">
            <v>1.7453292519943295E-2</v>
          </cell>
        </row>
      </sheetData>
      <sheetData sheetId="10645" refreshError="1"/>
      <sheetData sheetId="10646">
        <row r="1">
          <cell r="J1">
            <v>1.7453292519943295E-2</v>
          </cell>
        </row>
      </sheetData>
      <sheetData sheetId="10647" refreshError="1"/>
      <sheetData sheetId="10648" refreshError="1"/>
      <sheetData sheetId="10649" refreshError="1"/>
      <sheetData sheetId="10650" refreshError="1"/>
      <sheetData sheetId="10651" refreshError="1"/>
      <sheetData sheetId="10652">
        <row r="1">
          <cell r="J1">
            <v>1.7453292519943295E-2</v>
          </cell>
        </row>
      </sheetData>
      <sheetData sheetId="10653">
        <row r="1">
          <cell r="J1">
            <v>1.7453292519943295E-2</v>
          </cell>
        </row>
      </sheetData>
      <sheetData sheetId="10654" refreshError="1"/>
      <sheetData sheetId="10655">
        <row r="1">
          <cell r="J1">
            <v>1.7453292519943295E-2</v>
          </cell>
        </row>
      </sheetData>
      <sheetData sheetId="10656" refreshError="1"/>
      <sheetData sheetId="10657" refreshError="1"/>
      <sheetData sheetId="10658" refreshError="1"/>
      <sheetData sheetId="10659" refreshError="1"/>
      <sheetData sheetId="10660">
        <row r="1">
          <cell r="J1">
            <v>1.7453292519943295E-2</v>
          </cell>
        </row>
      </sheetData>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ow r="1">
          <cell r="J1">
            <v>1.7453292519943295E-2</v>
          </cell>
        </row>
      </sheetData>
      <sheetData sheetId="10669" refreshError="1"/>
      <sheetData sheetId="10670" refreshError="1"/>
      <sheetData sheetId="10671" refreshError="1"/>
      <sheetData sheetId="10672" refreshError="1"/>
      <sheetData sheetId="10673" refreshError="1"/>
      <sheetData sheetId="10674" refreshError="1"/>
      <sheetData sheetId="10675">
        <row r="1">
          <cell r="J1">
            <v>1.7453292519943295E-2</v>
          </cell>
        </row>
      </sheetData>
      <sheetData sheetId="10676" refreshError="1"/>
      <sheetData sheetId="10677">
        <row r="1">
          <cell r="J1">
            <v>1.7453292519943295E-2</v>
          </cell>
        </row>
      </sheetData>
      <sheetData sheetId="10678" refreshError="1"/>
      <sheetData sheetId="10679">
        <row r="1">
          <cell r="J1">
            <v>1.7453292519943295E-2</v>
          </cell>
        </row>
      </sheetData>
      <sheetData sheetId="10680" refreshError="1"/>
      <sheetData sheetId="10681" refreshError="1"/>
      <sheetData sheetId="10682" refreshError="1"/>
      <sheetData sheetId="10683">
        <row r="1">
          <cell r="J1">
            <v>1.7453292519943295E-2</v>
          </cell>
        </row>
      </sheetData>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ow r="1">
          <cell r="J1">
            <v>1.7453292519943295E-2</v>
          </cell>
        </row>
      </sheetData>
      <sheetData sheetId="10693" refreshError="1"/>
      <sheetData sheetId="10694" refreshError="1"/>
      <sheetData sheetId="10695" refreshError="1"/>
      <sheetData sheetId="10696" refreshError="1"/>
      <sheetData sheetId="10697" refreshError="1"/>
      <sheetData sheetId="10698">
        <row r="1">
          <cell r="J1">
            <v>1.7453292519943295E-2</v>
          </cell>
        </row>
      </sheetData>
      <sheetData sheetId="10699">
        <row r="1">
          <cell r="J1">
            <v>1.7453292519943295E-2</v>
          </cell>
        </row>
      </sheetData>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ow r="1">
          <cell r="J1">
            <v>1.7453292519943295E-2</v>
          </cell>
        </row>
      </sheetData>
      <sheetData sheetId="10708">
        <row r="1">
          <cell r="J1">
            <v>1.7453292519943295E-2</v>
          </cell>
        </row>
      </sheetData>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ow r="1">
          <cell r="J1">
            <v>1.7453292519943295E-2</v>
          </cell>
        </row>
      </sheetData>
      <sheetData sheetId="10726" refreshError="1"/>
      <sheetData sheetId="10727" refreshError="1"/>
      <sheetData sheetId="10728" refreshError="1"/>
      <sheetData sheetId="10729" refreshError="1"/>
      <sheetData sheetId="10730" refreshError="1"/>
      <sheetData sheetId="10731" refreshError="1"/>
      <sheetData sheetId="10732"/>
      <sheetData sheetId="10733"/>
      <sheetData sheetId="10734"/>
      <sheetData sheetId="10735"/>
      <sheetData sheetId="10736" refreshError="1"/>
      <sheetData sheetId="10737">
        <row r="1">
          <cell r="J1">
            <v>1.7453292519943295E-2</v>
          </cell>
        </row>
      </sheetData>
      <sheetData sheetId="10738" refreshError="1"/>
      <sheetData sheetId="10739" refreshError="1"/>
      <sheetData sheetId="10740">
        <row r="1">
          <cell r="J1">
            <v>1.7453292519943295E-2</v>
          </cell>
        </row>
      </sheetData>
      <sheetData sheetId="10741">
        <row r="1">
          <cell r="J1">
            <v>1.7453292519943295E-2</v>
          </cell>
        </row>
      </sheetData>
      <sheetData sheetId="10742" refreshError="1"/>
      <sheetData sheetId="10743" refreshError="1"/>
      <sheetData sheetId="10744" refreshError="1"/>
      <sheetData sheetId="10745" refreshError="1"/>
      <sheetData sheetId="10746" refreshError="1"/>
      <sheetData sheetId="10747">
        <row r="1">
          <cell r="J1">
            <v>1.7453292519943295E-2</v>
          </cell>
        </row>
      </sheetData>
      <sheetData sheetId="10748">
        <row r="1">
          <cell r="J1">
            <v>1.7453292519943295E-2</v>
          </cell>
        </row>
      </sheetData>
      <sheetData sheetId="10749" refreshError="1"/>
      <sheetData sheetId="10750" refreshError="1"/>
      <sheetData sheetId="10751" refreshError="1"/>
      <sheetData sheetId="10752" refreshError="1"/>
      <sheetData sheetId="10753" refreshError="1"/>
      <sheetData sheetId="10754">
        <row r="1">
          <cell r="J1">
            <v>1.7453292519943295E-2</v>
          </cell>
        </row>
      </sheetData>
      <sheetData sheetId="10755" refreshError="1"/>
      <sheetData sheetId="10756" refreshError="1"/>
      <sheetData sheetId="10757">
        <row r="1">
          <cell r="J1">
            <v>1.7453292519943295E-2</v>
          </cell>
        </row>
      </sheetData>
      <sheetData sheetId="10758">
        <row r="1">
          <cell r="J1">
            <v>1.7453292519943295E-2</v>
          </cell>
        </row>
      </sheetData>
      <sheetData sheetId="10759" refreshError="1"/>
      <sheetData sheetId="10760" refreshError="1"/>
      <sheetData sheetId="10761" refreshError="1"/>
      <sheetData sheetId="10762" refreshError="1"/>
      <sheetData sheetId="10763" refreshError="1"/>
      <sheetData sheetId="10764" refreshError="1"/>
      <sheetData sheetId="10765">
        <row r="1">
          <cell r="J1">
            <v>1.7453292519943295E-2</v>
          </cell>
        </row>
      </sheetData>
      <sheetData sheetId="10766">
        <row r="1">
          <cell r="J1">
            <v>1.7453292519943295E-2</v>
          </cell>
        </row>
      </sheetData>
      <sheetData sheetId="10767" refreshError="1"/>
      <sheetData sheetId="10768" refreshError="1"/>
      <sheetData sheetId="10769" refreshError="1"/>
      <sheetData sheetId="10770" refreshError="1"/>
      <sheetData sheetId="10771" refreshError="1"/>
      <sheetData sheetId="10772" refreshError="1"/>
      <sheetData sheetId="10773" refreshError="1"/>
      <sheetData sheetId="10774">
        <row r="1">
          <cell r="J1">
            <v>1.7453292519943295E-2</v>
          </cell>
        </row>
      </sheetData>
      <sheetData sheetId="10775" refreshError="1"/>
      <sheetData sheetId="10776" refreshError="1"/>
      <sheetData sheetId="10777" refreshError="1"/>
      <sheetData sheetId="10778" refreshError="1"/>
      <sheetData sheetId="10779" refreshError="1"/>
      <sheetData sheetId="10780" refreshError="1"/>
      <sheetData sheetId="10781">
        <row r="1">
          <cell r="J1">
            <v>1.7453292519943295E-2</v>
          </cell>
        </row>
      </sheetData>
      <sheetData sheetId="10782">
        <row r="1">
          <cell r="J1">
            <v>1.7453292519943295E-2</v>
          </cell>
        </row>
      </sheetData>
      <sheetData sheetId="10783">
        <row r="1">
          <cell r="J1">
            <v>1.7453292519943295E-2</v>
          </cell>
        </row>
      </sheetData>
      <sheetData sheetId="10784" refreshError="1"/>
      <sheetData sheetId="10785" refreshError="1"/>
      <sheetData sheetId="10786">
        <row r="1">
          <cell r="J1">
            <v>1.7453292519943295E-2</v>
          </cell>
        </row>
      </sheetData>
      <sheetData sheetId="10787">
        <row r="1">
          <cell r="J1">
            <v>1.7453292519943295E-2</v>
          </cell>
        </row>
      </sheetData>
      <sheetData sheetId="10788" refreshError="1"/>
      <sheetData sheetId="10789" refreshError="1"/>
      <sheetData sheetId="10790" refreshError="1"/>
      <sheetData sheetId="10791" refreshError="1"/>
      <sheetData sheetId="10792" refreshError="1"/>
      <sheetData sheetId="10793">
        <row r="1">
          <cell r="J1">
            <v>1.7453292519943295E-2</v>
          </cell>
        </row>
      </sheetData>
      <sheetData sheetId="10794">
        <row r="1">
          <cell r="J1">
            <v>1.7453292519943295E-2</v>
          </cell>
        </row>
      </sheetData>
      <sheetData sheetId="10795" refreshError="1"/>
      <sheetData sheetId="10796" refreshError="1"/>
      <sheetData sheetId="10797" refreshError="1"/>
      <sheetData sheetId="10798" refreshError="1"/>
      <sheetData sheetId="10799">
        <row r="1">
          <cell r="J1">
            <v>1.7453292519943295E-2</v>
          </cell>
        </row>
      </sheetData>
      <sheetData sheetId="10800">
        <row r="1">
          <cell r="J1">
            <v>1.7453292519943295E-2</v>
          </cell>
        </row>
      </sheetData>
      <sheetData sheetId="10801" refreshError="1"/>
      <sheetData sheetId="10802" refreshError="1"/>
      <sheetData sheetId="10803">
        <row r="1">
          <cell r="J1">
            <v>1.7453292519943295E-2</v>
          </cell>
        </row>
      </sheetData>
      <sheetData sheetId="10804" refreshError="1"/>
      <sheetData sheetId="10805" refreshError="1"/>
      <sheetData sheetId="10806">
        <row r="1">
          <cell r="J1">
            <v>1.7453292519943295E-2</v>
          </cell>
        </row>
      </sheetData>
      <sheetData sheetId="10807">
        <row r="1">
          <cell r="J1">
            <v>1.7453292519943295E-2</v>
          </cell>
        </row>
      </sheetData>
      <sheetData sheetId="10808" refreshError="1"/>
      <sheetData sheetId="10809" refreshError="1"/>
      <sheetData sheetId="10810" refreshError="1"/>
      <sheetData sheetId="10811" refreshError="1"/>
      <sheetData sheetId="10812">
        <row r="1">
          <cell r="J1">
            <v>1.7453292519943295E-2</v>
          </cell>
        </row>
      </sheetData>
      <sheetData sheetId="10813">
        <row r="1">
          <cell r="J1">
            <v>1.7453292519943295E-2</v>
          </cell>
        </row>
      </sheetData>
      <sheetData sheetId="10814" refreshError="1"/>
      <sheetData sheetId="10815" refreshError="1"/>
      <sheetData sheetId="10816" refreshError="1"/>
      <sheetData sheetId="10817" refreshError="1"/>
      <sheetData sheetId="10818" refreshError="1"/>
      <sheetData sheetId="10819" refreshError="1"/>
      <sheetData sheetId="10820" refreshError="1"/>
      <sheetData sheetId="10821" refreshError="1"/>
      <sheetData sheetId="10822">
        <row r="1">
          <cell r="J1">
            <v>1.7453292519943295E-2</v>
          </cell>
        </row>
      </sheetData>
      <sheetData sheetId="10823"/>
      <sheetData sheetId="10824" refreshError="1"/>
      <sheetData sheetId="10825" refreshError="1"/>
      <sheetData sheetId="10826" refreshError="1"/>
      <sheetData sheetId="10827" refreshError="1"/>
      <sheetData sheetId="10828" refreshError="1"/>
      <sheetData sheetId="10829"/>
      <sheetData sheetId="10830"/>
      <sheetData sheetId="10831" refreshError="1"/>
      <sheetData sheetId="10832"/>
      <sheetData sheetId="10833">
        <row r="1">
          <cell r="J1">
            <v>1.7453292519943295E-2</v>
          </cell>
        </row>
      </sheetData>
      <sheetData sheetId="10834" refreshError="1"/>
      <sheetData sheetId="10835" refreshError="1"/>
      <sheetData sheetId="10836">
        <row r="1">
          <cell r="J1">
            <v>1.7453292519943295E-2</v>
          </cell>
        </row>
      </sheetData>
      <sheetData sheetId="10837">
        <row r="1">
          <cell r="J1">
            <v>1.7453292519943295E-2</v>
          </cell>
        </row>
      </sheetData>
      <sheetData sheetId="10838" refreshError="1"/>
      <sheetData sheetId="10839" refreshError="1"/>
      <sheetData sheetId="10840" refreshError="1"/>
      <sheetData sheetId="10841" refreshError="1"/>
      <sheetData sheetId="10842" refreshError="1"/>
      <sheetData sheetId="10843">
        <row r="1">
          <cell r="J1">
            <v>1.7453292519943295E-2</v>
          </cell>
        </row>
      </sheetData>
      <sheetData sheetId="10844">
        <row r="1">
          <cell r="J1">
            <v>1.7453292519943295E-2</v>
          </cell>
        </row>
      </sheetData>
      <sheetData sheetId="10845" refreshError="1"/>
      <sheetData sheetId="10846" refreshError="1"/>
      <sheetData sheetId="10847" refreshError="1"/>
      <sheetData sheetId="10848" refreshError="1"/>
      <sheetData sheetId="10849" refreshError="1"/>
      <sheetData sheetId="10850" refreshError="1"/>
      <sheetData sheetId="10851" refreshError="1"/>
      <sheetData sheetId="10852">
        <row r="1">
          <cell r="J1">
            <v>1.7453292519943295E-2</v>
          </cell>
        </row>
      </sheetData>
      <sheetData sheetId="10853" refreshError="1"/>
      <sheetData sheetId="10854" refreshError="1"/>
      <sheetData sheetId="10855" refreshError="1"/>
      <sheetData sheetId="10856" refreshError="1"/>
      <sheetData sheetId="10857" refreshError="1"/>
      <sheetData sheetId="10858" refreshError="1"/>
      <sheetData sheetId="10859">
        <row r="1">
          <cell r="J1">
            <v>1.7453292519943295E-2</v>
          </cell>
        </row>
      </sheetData>
      <sheetData sheetId="10860">
        <row r="1">
          <cell r="J1">
            <v>1.7453292519943295E-2</v>
          </cell>
        </row>
      </sheetData>
      <sheetData sheetId="10861" refreshError="1"/>
      <sheetData sheetId="10862" refreshError="1"/>
      <sheetData sheetId="10863">
        <row r="1">
          <cell r="J1">
            <v>1.7453292519943295E-2</v>
          </cell>
        </row>
      </sheetData>
      <sheetData sheetId="10864" refreshError="1"/>
      <sheetData sheetId="10865" refreshError="1"/>
      <sheetData sheetId="10866" refreshError="1"/>
      <sheetData sheetId="10867">
        <row r="1">
          <cell r="J1">
            <v>1.7453292519943295E-2</v>
          </cell>
        </row>
      </sheetData>
      <sheetData sheetId="10868" refreshError="1"/>
      <sheetData sheetId="10869" refreshError="1"/>
      <sheetData sheetId="10870">
        <row r="1">
          <cell r="J1">
            <v>1.7453292519943295E-2</v>
          </cell>
        </row>
      </sheetData>
      <sheetData sheetId="10871" refreshError="1"/>
      <sheetData sheetId="10872" refreshError="1"/>
      <sheetData sheetId="10873">
        <row r="1">
          <cell r="J1">
            <v>1.7453292519943295E-2</v>
          </cell>
        </row>
      </sheetData>
      <sheetData sheetId="10874" refreshError="1"/>
      <sheetData sheetId="10875">
        <row r="1">
          <cell r="J1">
            <v>1.7453292519943295E-2</v>
          </cell>
        </row>
      </sheetData>
      <sheetData sheetId="10876" refreshError="1"/>
      <sheetData sheetId="10877" refreshError="1"/>
      <sheetData sheetId="10878" refreshError="1"/>
      <sheetData sheetId="10879" refreshError="1"/>
      <sheetData sheetId="10880">
        <row r="1">
          <cell r="J1">
            <v>1.7453292519943295E-2</v>
          </cell>
        </row>
      </sheetData>
      <sheetData sheetId="10881" refreshError="1"/>
      <sheetData sheetId="10882" refreshError="1"/>
      <sheetData sheetId="10883" refreshError="1"/>
      <sheetData sheetId="10884" refreshError="1"/>
      <sheetData sheetId="10885" refreshError="1"/>
      <sheetData sheetId="10886">
        <row r="1">
          <cell r="J1">
            <v>1.7453292519943295E-2</v>
          </cell>
        </row>
      </sheetData>
      <sheetData sheetId="10887" refreshError="1"/>
      <sheetData sheetId="10888" refreshError="1"/>
      <sheetData sheetId="10889">
        <row r="1">
          <cell r="J1">
            <v>1.7453292519943295E-2</v>
          </cell>
        </row>
      </sheetData>
      <sheetData sheetId="10890" refreshError="1"/>
      <sheetData sheetId="10891">
        <row r="1">
          <cell r="J1">
            <v>1.7453292519943295E-2</v>
          </cell>
        </row>
      </sheetData>
      <sheetData sheetId="10892" refreshError="1"/>
      <sheetData sheetId="10893" refreshError="1"/>
      <sheetData sheetId="10894" refreshError="1"/>
      <sheetData sheetId="10895" refreshError="1"/>
      <sheetData sheetId="10896">
        <row r="1">
          <cell r="J1">
            <v>1.7453292519943295E-2</v>
          </cell>
        </row>
      </sheetData>
      <sheetData sheetId="10897" refreshError="1"/>
      <sheetData sheetId="10898">
        <row r="1">
          <cell r="J1">
            <v>1.7453292519943295E-2</v>
          </cell>
        </row>
      </sheetData>
      <sheetData sheetId="10899" refreshError="1"/>
      <sheetData sheetId="10900" refreshError="1"/>
      <sheetData sheetId="10901" refreshError="1"/>
      <sheetData sheetId="10902" refreshError="1"/>
      <sheetData sheetId="10903" refreshError="1"/>
      <sheetData sheetId="10904">
        <row r="1">
          <cell r="J1">
            <v>1.7453292519943295E-2</v>
          </cell>
        </row>
      </sheetData>
      <sheetData sheetId="10905">
        <row r="1">
          <cell r="J1">
            <v>1.7453292519943295E-2</v>
          </cell>
        </row>
      </sheetData>
      <sheetData sheetId="10906" refreshError="1"/>
      <sheetData sheetId="10907" refreshError="1"/>
      <sheetData sheetId="10908" refreshError="1"/>
      <sheetData sheetId="10909" refreshError="1"/>
      <sheetData sheetId="10910" refreshError="1"/>
      <sheetData sheetId="10911" refreshError="1"/>
      <sheetData sheetId="10912" refreshError="1"/>
      <sheetData sheetId="10913">
        <row r="1">
          <cell r="J1">
            <v>1.7453292519943295E-2</v>
          </cell>
        </row>
      </sheetData>
      <sheetData sheetId="10914">
        <row r="1">
          <cell r="J1">
            <v>1.7453292519943295E-2</v>
          </cell>
        </row>
      </sheetData>
      <sheetData sheetId="10915" refreshError="1"/>
      <sheetData sheetId="10916" refreshError="1"/>
      <sheetData sheetId="10917" refreshError="1"/>
      <sheetData sheetId="10918" refreshError="1"/>
      <sheetData sheetId="10919">
        <row r="1">
          <cell r="J1">
            <v>1.7453292519943295E-2</v>
          </cell>
        </row>
      </sheetData>
      <sheetData sheetId="10920" refreshError="1"/>
      <sheetData sheetId="10921" refreshError="1"/>
      <sheetData sheetId="10922" refreshError="1"/>
      <sheetData sheetId="10923">
        <row r="1">
          <cell r="J1">
            <v>1.7453292519943295E-2</v>
          </cell>
        </row>
      </sheetData>
      <sheetData sheetId="10924" refreshError="1"/>
      <sheetData sheetId="10925" refreshError="1"/>
      <sheetData sheetId="10926" refreshError="1"/>
      <sheetData sheetId="10927" refreshError="1"/>
      <sheetData sheetId="10928" refreshError="1"/>
      <sheetData sheetId="10929" refreshError="1"/>
      <sheetData sheetId="10930" refreshError="1"/>
      <sheetData sheetId="10931">
        <row r="1">
          <cell r="J1">
            <v>1.7453292519943295E-2</v>
          </cell>
        </row>
      </sheetData>
      <sheetData sheetId="10932">
        <row r="1">
          <cell r="J1">
            <v>1.7453292519943295E-2</v>
          </cell>
        </row>
      </sheetData>
      <sheetData sheetId="10933" refreshError="1"/>
      <sheetData sheetId="10934" refreshError="1"/>
      <sheetData sheetId="10935" refreshError="1"/>
      <sheetData sheetId="10936" refreshError="1"/>
      <sheetData sheetId="10937" refreshError="1"/>
      <sheetData sheetId="10938" refreshError="1"/>
      <sheetData sheetId="10939" refreshError="1"/>
      <sheetData sheetId="10940">
        <row r="1">
          <cell r="J1">
            <v>1.7453292519943295E-2</v>
          </cell>
        </row>
      </sheetData>
      <sheetData sheetId="10941" refreshError="1"/>
      <sheetData sheetId="10942" refreshError="1"/>
      <sheetData sheetId="10943" refreshError="1"/>
      <sheetData sheetId="10944" refreshError="1"/>
      <sheetData sheetId="10945" refreshError="1"/>
      <sheetData sheetId="10946">
        <row r="1">
          <cell r="J1">
            <v>1.7453292519943295E-2</v>
          </cell>
        </row>
      </sheetData>
      <sheetData sheetId="10947">
        <row r="1">
          <cell r="J1">
            <v>1.7453292519943295E-2</v>
          </cell>
        </row>
      </sheetData>
      <sheetData sheetId="10948">
        <row r="1">
          <cell r="J1">
            <v>1.7453292519943295E-2</v>
          </cell>
        </row>
      </sheetData>
      <sheetData sheetId="10949" refreshError="1"/>
      <sheetData sheetId="10950" refreshError="1"/>
      <sheetData sheetId="10951" refreshError="1"/>
      <sheetData sheetId="10952">
        <row r="1">
          <cell r="J1">
            <v>1.7453292519943295E-2</v>
          </cell>
        </row>
      </sheetData>
      <sheetData sheetId="10953" refreshError="1"/>
      <sheetData sheetId="10954" refreshError="1"/>
      <sheetData sheetId="10955" refreshError="1"/>
      <sheetData sheetId="10956" refreshError="1"/>
      <sheetData sheetId="10957" refreshError="1"/>
      <sheetData sheetId="10958" refreshError="1"/>
      <sheetData sheetId="10959">
        <row r="1">
          <cell r="J1">
            <v>1.7453292519943295E-2</v>
          </cell>
        </row>
      </sheetData>
      <sheetData sheetId="10960">
        <row r="1">
          <cell r="J1">
            <v>1.7453292519943295E-2</v>
          </cell>
        </row>
      </sheetData>
      <sheetData sheetId="10961" refreshError="1"/>
      <sheetData sheetId="10962" refreshError="1"/>
      <sheetData sheetId="10963" refreshError="1"/>
      <sheetData sheetId="10964" refreshError="1"/>
      <sheetData sheetId="10965" refreshError="1"/>
      <sheetData sheetId="10966" refreshError="1"/>
      <sheetData sheetId="10967">
        <row r="1">
          <cell r="J1">
            <v>1.7453292519943295E-2</v>
          </cell>
        </row>
      </sheetData>
      <sheetData sheetId="10968" refreshError="1"/>
      <sheetData sheetId="10969" refreshError="1"/>
      <sheetData sheetId="10970" refreshError="1"/>
      <sheetData sheetId="10971" refreshError="1"/>
      <sheetData sheetId="10972" refreshError="1"/>
      <sheetData sheetId="10973" refreshError="1"/>
      <sheetData sheetId="10974">
        <row r="1">
          <cell r="J1">
            <v>1.7453292519943295E-2</v>
          </cell>
        </row>
      </sheetData>
      <sheetData sheetId="10975" refreshError="1"/>
      <sheetData sheetId="10976" refreshError="1"/>
      <sheetData sheetId="10977">
        <row r="1">
          <cell r="J1">
            <v>1.7453292519943295E-2</v>
          </cell>
        </row>
      </sheetData>
      <sheetData sheetId="10978" refreshError="1"/>
      <sheetData sheetId="10979" refreshError="1"/>
      <sheetData sheetId="10980" refreshError="1"/>
      <sheetData sheetId="10981">
        <row r="1">
          <cell r="J1">
            <v>1.7453292519943295E-2</v>
          </cell>
        </row>
      </sheetData>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ow r="1">
          <cell r="J1">
            <v>1.7453292519943295E-2</v>
          </cell>
        </row>
      </sheetData>
      <sheetData sheetId="10993" refreshError="1"/>
      <sheetData sheetId="10994" refreshError="1"/>
      <sheetData sheetId="10995" refreshError="1"/>
      <sheetData sheetId="10996">
        <row r="1">
          <cell r="J1">
            <v>1.7453292519943295E-2</v>
          </cell>
        </row>
      </sheetData>
      <sheetData sheetId="10997" refreshError="1"/>
      <sheetData sheetId="10998" refreshError="1"/>
      <sheetData sheetId="10999">
        <row r="1">
          <cell r="J1">
            <v>1.7453292519943295E-2</v>
          </cell>
        </row>
      </sheetData>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ow r="1">
          <cell r="J1">
            <v>1.7453292519943295E-2</v>
          </cell>
        </row>
      </sheetData>
      <sheetData sheetId="11018">
        <row r="1">
          <cell r="J1">
            <v>1.7453292519943295E-2</v>
          </cell>
        </row>
      </sheetData>
      <sheetData sheetId="11019" refreshError="1"/>
      <sheetData sheetId="11020" refreshError="1"/>
      <sheetData sheetId="11021">
        <row r="1">
          <cell r="J1">
            <v>1.7453292519943295E-2</v>
          </cell>
        </row>
      </sheetData>
      <sheetData sheetId="11022">
        <row r="1">
          <cell r="J1">
            <v>1.7453292519943295E-2</v>
          </cell>
        </row>
      </sheetData>
      <sheetData sheetId="11023" refreshError="1"/>
      <sheetData sheetId="11024" refreshError="1"/>
      <sheetData sheetId="11025" refreshError="1"/>
      <sheetData sheetId="11026" refreshError="1"/>
      <sheetData sheetId="11027" refreshError="1"/>
      <sheetData sheetId="11028">
        <row r="1">
          <cell r="J1">
            <v>1.7453292519943295E-2</v>
          </cell>
        </row>
      </sheetData>
      <sheetData sheetId="11029">
        <row r="1">
          <cell r="J1">
            <v>1.7453292519943295E-2</v>
          </cell>
        </row>
      </sheetData>
      <sheetData sheetId="11030" refreshError="1"/>
      <sheetData sheetId="11031" refreshError="1"/>
      <sheetData sheetId="11032" refreshError="1"/>
      <sheetData sheetId="11033" refreshError="1"/>
      <sheetData sheetId="11034" refreshError="1"/>
      <sheetData sheetId="11035">
        <row r="1">
          <cell r="J1">
            <v>1.7453292519943295E-2</v>
          </cell>
        </row>
      </sheetData>
      <sheetData sheetId="11036" refreshError="1"/>
      <sheetData sheetId="11037" refreshError="1"/>
      <sheetData sheetId="11038">
        <row r="1">
          <cell r="J1">
            <v>1.7453292519943295E-2</v>
          </cell>
        </row>
      </sheetData>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ow r="1">
          <cell r="J1">
            <v>1.7453292519943295E-2</v>
          </cell>
        </row>
      </sheetData>
      <sheetData sheetId="11048" refreshError="1"/>
      <sheetData sheetId="11049" refreshError="1"/>
      <sheetData sheetId="11050" refreshError="1"/>
      <sheetData sheetId="11051">
        <row r="1">
          <cell r="J1">
            <v>1.7453292519943295E-2</v>
          </cell>
        </row>
      </sheetData>
      <sheetData sheetId="11052">
        <row r="1">
          <cell r="J1">
            <v>1.7453292519943295E-2</v>
          </cell>
        </row>
      </sheetData>
      <sheetData sheetId="11053" refreshError="1"/>
      <sheetData sheetId="11054">
        <row r="1">
          <cell r="J1">
            <v>1.7453292519943295E-2</v>
          </cell>
        </row>
      </sheetData>
      <sheetData sheetId="11055">
        <row r="1">
          <cell r="J1">
            <v>1.7453292519943295E-2</v>
          </cell>
        </row>
      </sheetData>
      <sheetData sheetId="11056">
        <row r="1">
          <cell r="J1">
            <v>1.7453292519943295E-2</v>
          </cell>
        </row>
      </sheetData>
      <sheetData sheetId="11057" refreshError="1"/>
      <sheetData sheetId="11058" refreshError="1"/>
      <sheetData sheetId="11059">
        <row r="1">
          <cell r="J1">
            <v>1.7453292519943295E-2</v>
          </cell>
        </row>
      </sheetData>
      <sheetData sheetId="11060">
        <row r="1">
          <cell r="J1">
            <v>1.7453292519943295E-2</v>
          </cell>
        </row>
      </sheetData>
      <sheetData sheetId="11061" refreshError="1"/>
      <sheetData sheetId="11062" refreshError="1"/>
      <sheetData sheetId="11063" refreshError="1"/>
      <sheetData sheetId="11064">
        <row r="1">
          <cell r="J1">
            <v>1.7453292519943295E-2</v>
          </cell>
        </row>
      </sheetData>
      <sheetData sheetId="11065">
        <row r="1">
          <cell r="J1">
            <v>1.7453292519943295E-2</v>
          </cell>
        </row>
      </sheetData>
      <sheetData sheetId="11066" refreshError="1"/>
      <sheetData sheetId="11067" refreshError="1"/>
      <sheetData sheetId="11068">
        <row r="1">
          <cell r="J1">
            <v>1.7453292519943295E-2</v>
          </cell>
        </row>
      </sheetData>
      <sheetData sheetId="11069" refreshError="1"/>
      <sheetData sheetId="11070" refreshError="1"/>
      <sheetData sheetId="11071" refreshError="1"/>
      <sheetData sheetId="11072" refreshError="1"/>
      <sheetData sheetId="11073" refreshError="1"/>
      <sheetData sheetId="11074">
        <row r="1">
          <cell r="J1">
            <v>1.7453292519943295E-2</v>
          </cell>
        </row>
      </sheetData>
      <sheetData sheetId="11075" refreshError="1"/>
      <sheetData sheetId="11076" refreshError="1"/>
      <sheetData sheetId="11077">
        <row r="1">
          <cell r="J1">
            <v>1.7453292519943295E-2</v>
          </cell>
        </row>
      </sheetData>
      <sheetData sheetId="11078" refreshError="1"/>
      <sheetData sheetId="11079" refreshError="1"/>
      <sheetData sheetId="11080" refreshError="1"/>
      <sheetData sheetId="11081" refreshError="1"/>
      <sheetData sheetId="11082" refreshError="1"/>
      <sheetData sheetId="11083">
        <row r="1">
          <cell r="J1">
            <v>1.7453292519943295E-2</v>
          </cell>
        </row>
      </sheetData>
      <sheetData sheetId="11084" refreshError="1"/>
      <sheetData sheetId="11085" refreshError="1"/>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ow r="1">
          <cell r="J1">
            <v>1.7453292519943295E-2</v>
          </cell>
        </row>
      </sheetData>
      <sheetData sheetId="11098" refreshError="1"/>
      <sheetData sheetId="11099" refreshError="1"/>
      <sheetData sheetId="11100" refreshError="1"/>
      <sheetData sheetId="11101" refreshError="1"/>
      <sheetData sheetId="11102" refreshError="1"/>
      <sheetData sheetId="11103">
        <row r="1">
          <cell r="J1">
            <v>1.7453292519943295E-2</v>
          </cell>
        </row>
      </sheetData>
      <sheetData sheetId="11104" refreshError="1"/>
      <sheetData sheetId="11105" refreshError="1"/>
      <sheetData sheetId="11106" refreshError="1"/>
      <sheetData sheetId="11107" refreshError="1"/>
      <sheetData sheetId="11108" refreshError="1"/>
      <sheetData sheetId="11109">
        <row r="1">
          <cell r="J1">
            <v>1.7453292519943295E-2</v>
          </cell>
        </row>
      </sheetData>
      <sheetData sheetId="11110">
        <row r="1">
          <cell r="J1">
            <v>1.7453292519943295E-2</v>
          </cell>
        </row>
      </sheetData>
      <sheetData sheetId="11111" refreshError="1"/>
      <sheetData sheetId="11112" refreshError="1"/>
      <sheetData sheetId="11113" refreshError="1"/>
      <sheetData sheetId="11114" refreshError="1"/>
      <sheetData sheetId="11115" refreshError="1"/>
      <sheetData sheetId="11116">
        <row r="1">
          <cell r="J1">
            <v>1.7453292519943295E-2</v>
          </cell>
        </row>
      </sheetData>
      <sheetData sheetId="11117" refreshError="1"/>
      <sheetData sheetId="11118" refreshError="1"/>
      <sheetData sheetId="11119" refreshError="1"/>
      <sheetData sheetId="11120" refreshError="1"/>
      <sheetData sheetId="11121" refreshError="1"/>
      <sheetData sheetId="11122">
        <row r="1">
          <cell r="J1">
            <v>1.7453292519943295E-2</v>
          </cell>
        </row>
      </sheetData>
      <sheetData sheetId="11123">
        <row r="1">
          <cell r="J1">
            <v>1.7453292519943295E-2</v>
          </cell>
        </row>
      </sheetData>
      <sheetData sheetId="11124" refreshError="1"/>
      <sheetData sheetId="11125" refreshError="1"/>
      <sheetData sheetId="11126" refreshError="1"/>
      <sheetData sheetId="11127" refreshError="1"/>
      <sheetData sheetId="11128" refreshError="1"/>
      <sheetData sheetId="11129" refreshError="1"/>
      <sheetData sheetId="11130">
        <row r="1">
          <cell r="J1">
            <v>1.7453292519943295E-2</v>
          </cell>
        </row>
      </sheetData>
      <sheetData sheetId="11131" refreshError="1"/>
      <sheetData sheetId="11132" refreshError="1"/>
      <sheetData sheetId="11133" refreshError="1"/>
      <sheetData sheetId="11134" refreshError="1"/>
      <sheetData sheetId="11135" refreshError="1"/>
      <sheetData sheetId="11136" refreshError="1"/>
      <sheetData sheetId="11137">
        <row r="1">
          <cell r="J1">
            <v>1.7453292519943295E-2</v>
          </cell>
        </row>
      </sheetData>
      <sheetData sheetId="11138" refreshError="1"/>
      <sheetData sheetId="11139" refreshError="1"/>
      <sheetData sheetId="11140">
        <row r="1">
          <cell r="J1">
            <v>1.7453292519943295E-2</v>
          </cell>
        </row>
      </sheetData>
      <sheetData sheetId="11141" refreshError="1"/>
      <sheetData sheetId="11142" refreshError="1"/>
      <sheetData sheetId="11143" refreshError="1"/>
      <sheetData sheetId="11144" refreshError="1"/>
      <sheetData sheetId="11145" refreshError="1"/>
      <sheetData sheetId="11146">
        <row r="1">
          <cell r="J1">
            <v>1.7453292519943295E-2</v>
          </cell>
        </row>
      </sheetData>
      <sheetData sheetId="11147" refreshError="1"/>
      <sheetData sheetId="11148" refreshError="1"/>
      <sheetData sheetId="11149" refreshError="1"/>
      <sheetData sheetId="11150">
        <row r="1">
          <cell r="J1">
            <v>1.7453292519943295E-2</v>
          </cell>
        </row>
      </sheetData>
      <sheetData sheetId="11151" refreshError="1"/>
      <sheetData sheetId="11152" refreshError="1"/>
      <sheetData sheetId="11153" refreshError="1"/>
      <sheetData sheetId="11154">
        <row r="1">
          <cell r="J1">
            <v>1.7453292519943295E-2</v>
          </cell>
        </row>
      </sheetData>
      <sheetData sheetId="11155">
        <row r="1">
          <cell r="J1">
            <v>1.7453292519943295E-2</v>
          </cell>
        </row>
      </sheetData>
      <sheetData sheetId="11156" refreshError="1"/>
      <sheetData sheetId="11157" refreshError="1"/>
      <sheetData sheetId="11158" refreshError="1"/>
      <sheetData sheetId="11159" refreshError="1"/>
      <sheetData sheetId="11160" refreshError="1"/>
      <sheetData sheetId="11161">
        <row r="1">
          <cell r="J1">
            <v>1.7453292519943295E-2</v>
          </cell>
        </row>
      </sheetData>
      <sheetData sheetId="11162" refreshError="1"/>
      <sheetData sheetId="11163" refreshError="1"/>
      <sheetData sheetId="11164">
        <row r="1">
          <cell r="J1">
            <v>1.7453292519943295E-2</v>
          </cell>
        </row>
      </sheetData>
      <sheetData sheetId="11165" refreshError="1"/>
      <sheetData sheetId="11166" refreshError="1"/>
      <sheetData sheetId="11167" refreshError="1"/>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refreshError="1"/>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sheetData sheetId="11200"/>
      <sheetData sheetId="11201" refreshError="1"/>
      <sheetData sheetId="11202" refreshError="1"/>
      <sheetData sheetId="11203" refreshError="1"/>
      <sheetData sheetId="11204" refreshError="1"/>
      <sheetData sheetId="11205"/>
      <sheetData sheetId="11206"/>
      <sheetData sheetId="11207" refreshError="1"/>
      <sheetData sheetId="11208" refreshError="1"/>
      <sheetData sheetId="11209" refreshError="1"/>
      <sheetData sheetId="11210" refreshError="1"/>
      <sheetData sheetId="11211"/>
      <sheetData sheetId="11212"/>
      <sheetData sheetId="11213" refreshError="1"/>
      <sheetData sheetId="11214" refreshError="1"/>
      <sheetData sheetId="11215" refreshError="1"/>
      <sheetData sheetId="11216" refreshError="1"/>
      <sheetData sheetId="11217"/>
      <sheetData sheetId="11218"/>
      <sheetData sheetId="11219" refreshError="1"/>
      <sheetData sheetId="11220" refreshError="1"/>
      <sheetData sheetId="11221" refreshError="1"/>
      <sheetData sheetId="11222" refreshError="1"/>
      <sheetData sheetId="1122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NING"/>
      <sheetName val="ACHIEVED"/>
      <sheetName val="plan-achieved"/>
      <sheetName val="Sheet1"/>
      <sheetName val="INPUT SHEET"/>
      <sheetName val="RES-PLANNING"/>
      <sheetName val="SUMMARY"/>
      <sheetName val="Module1"/>
      <sheetName val="Macro1"/>
      <sheetName val="BLK2"/>
      <sheetName val="BLK3"/>
      <sheetName val="UG"/>
      <sheetName val="E &amp; R"/>
      <sheetName val="radar"/>
      <sheetName val="Module2"/>
      <sheetName val="0000000"/>
      <sheetName val="1000000"/>
      <sheetName val="Backup PRW - VIIA"/>
      <sheetName val="factor "/>
    </sheetNames>
    <sheetDataSet>
      <sheetData sheetId="0"/>
      <sheetData sheetId="1"/>
      <sheetData sheetId="2"/>
      <sheetData sheetId="3"/>
      <sheetData sheetId="4" refreshError="1">
        <row r="437">
          <cell r="B437" t="str">
            <v>LOCAL STAFF</v>
          </cell>
        </row>
        <row r="438">
          <cell r="B438" t="str">
            <v>MASON</v>
          </cell>
        </row>
        <row r="439">
          <cell r="B439" t="str">
            <v>OPERATOR</v>
          </cell>
        </row>
        <row r="440">
          <cell r="B440" t="str">
            <v>ELETRICIAN</v>
          </cell>
        </row>
        <row r="441">
          <cell r="B441" t="str">
            <v>PLUMBER</v>
          </cell>
        </row>
        <row r="442">
          <cell r="B442" t="str">
            <v>MIXER OPERATOR</v>
          </cell>
        </row>
        <row r="443">
          <cell r="B443" t="str">
            <v>FITTER</v>
          </cell>
        </row>
        <row r="444">
          <cell r="B444" t="str">
            <v>total amount</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1</v>
          </cell>
        </row>
        <row r="462">
          <cell r="B462" t="str">
            <v>REGULAR STAFF</v>
          </cell>
        </row>
        <row r="463">
          <cell r="B463" t="str">
            <v>PM</v>
          </cell>
        </row>
        <row r="464">
          <cell r="B464" t="str">
            <v>RE</v>
          </cell>
        </row>
        <row r="465">
          <cell r="B465" t="str">
            <v>SPE</v>
          </cell>
        </row>
        <row r="466">
          <cell r="B466" t="str">
            <v>PE</v>
          </cell>
        </row>
        <row r="467">
          <cell r="B467" t="str">
            <v>AE</v>
          </cell>
        </row>
        <row r="468">
          <cell r="B468" t="str">
            <v>JE</v>
          </cell>
        </row>
        <row r="469">
          <cell r="B469" t="str">
            <v>SUPERVISOR</v>
          </cell>
        </row>
        <row r="470">
          <cell r="B470" t="str">
            <v>W/A</v>
          </cell>
        </row>
        <row r="471">
          <cell r="B471" t="str">
            <v>CHARGE HAND</v>
          </cell>
        </row>
        <row r="472">
          <cell r="B472">
            <v>0</v>
          </cell>
        </row>
        <row r="473">
          <cell r="B473" t="str">
            <v>total amount</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1</v>
          </cell>
        </row>
        <row r="487">
          <cell r="B487" t="str">
            <v>MACHINE_EQUIPMENT</v>
          </cell>
        </row>
        <row r="488">
          <cell r="B488" t="str">
            <v>MIXER MACHINE</v>
          </cell>
        </row>
        <row r="489">
          <cell r="B489" t="str">
            <v>VIBRATOR</v>
          </cell>
        </row>
        <row r="490">
          <cell r="B490" t="str">
            <v>TRECTOR</v>
          </cell>
        </row>
        <row r="491">
          <cell r="B491">
            <v>0</v>
          </cell>
        </row>
        <row r="492">
          <cell r="B492" t="str">
            <v>total amount</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1</v>
          </cell>
        </row>
        <row r="512">
          <cell r="B512" t="str">
            <v>OVER HEADS</v>
          </cell>
        </row>
        <row r="513">
          <cell r="B513" t="str">
            <v>SITE O/H</v>
          </cell>
        </row>
        <row r="514">
          <cell r="B514" t="str">
            <v>CONVEYANCE</v>
          </cell>
        </row>
        <row r="515">
          <cell r="B515" t="str">
            <v>OTHER EXPENSES</v>
          </cell>
        </row>
        <row r="516">
          <cell r="B516">
            <v>0</v>
          </cell>
        </row>
        <row r="517">
          <cell r="B517">
            <v>0</v>
          </cell>
        </row>
        <row r="518">
          <cell r="B518" t="str">
            <v>total amount</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1</v>
          </cell>
        </row>
        <row r="540">
          <cell r="B540" t="str">
            <v>Material</v>
          </cell>
          <cell r="C540" t="str">
            <v>Unit</v>
          </cell>
          <cell r="D540" t="str">
            <v>Rate</v>
          </cell>
        </row>
        <row r="541">
          <cell r="B541" t="str">
            <v xml:space="preserve">Cement </v>
          </cell>
          <cell r="C541" t="str">
            <v>bag</v>
          </cell>
          <cell r="D541">
            <v>4</v>
          </cell>
        </row>
        <row r="542">
          <cell r="B542" t="str">
            <v>Sand</v>
          </cell>
          <cell r="C542" t="str">
            <v>cmt</v>
          </cell>
          <cell r="D542">
            <v>317.52</v>
          </cell>
        </row>
        <row r="543">
          <cell r="B543" t="str">
            <v>Grit</v>
          </cell>
          <cell r="C543" t="str">
            <v>cmt</v>
          </cell>
          <cell r="D543">
            <v>317.52</v>
          </cell>
        </row>
        <row r="544">
          <cell r="B544" t="str">
            <v>Kapchi</v>
          </cell>
          <cell r="C544" t="str">
            <v>cmt</v>
          </cell>
          <cell r="D544">
            <v>511.56</v>
          </cell>
        </row>
        <row r="545">
          <cell r="B545" t="str">
            <v xml:space="preserve">Bricks </v>
          </cell>
          <cell r="C545" t="str">
            <v>nos</v>
          </cell>
          <cell r="D545">
            <v>2.25</v>
          </cell>
        </row>
        <row r="546">
          <cell r="B546" t="str">
            <v>Size Stone</v>
          </cell>
          <cell r="C546" t="str">
            <v>cmt</v>
          </cell>
          <cell r="D546">
            <v>2.5</v>
          </cell>
        </row>
        <row r="547">
          <cell r="B547" t="str">
            <v>Rubble</v>
          </cell>
          <cell r="C547" t="str">
            <v>cmt</v>
          </cell>
          <cell r="D547">
            <v>264.60000000000002</v>
          </cell>
        </row>
        <row r="548">
          <cell r="B548" t="str">
            <v>Metal-40mm</v>
          </cell>
          <cell r="C548" t="str">
            <v>cmt</v>
          </cell>
          <cell r="D548">
            <v>370.44</v>
          </cell>
        </row>
        <row r="549">
          <cell r="B549" t="str">
            <v>Reinf. steel</v>
          </cell>
          <cell r="C549" t="str">
            <v>MT</v>
          </cell>
          <cell r="D549">
            <v>100</v>
          </cell>
        </row>
        <row r="550">
          <cell r="B550" t="str">
            <v>Str.Steel</v>
          </cell>
          <cell r="C550" t="str">
            <v>MT</v>
          </cell>
          <cell r="D550">
            <v>100</v>
          </cell>
        </row>
        <row r="551">
          <cell r="B551" t="str">
            <v>S.Block 200</v>
          </cell>
          <cell r="C551" t="str">
            <v>No.</v>
          </cell>
          <cell r="D551">
            <v>16</v>
          </cell>
        </row>
        <row r="552">
          <cell r="B552" t="str">
            <v>Brickbats</v>
          </cell>
          <cell r="C552" t="str">
            <v>cmt</v>
          </cell>
          <cell r="D552">
            <v>220</v>
          </cell>
        </row>
        <row r="553">
          <cell r="B553" t="str">
            <v>Metal 100-65mm</v>
          </cell>
          <cell r="C553" t="str">
            <v>cmt</v>
          </cell>
          <cell r="D553">
            <v>265</v>
          </cell>
        </row>
        <row r="554">
          <cell r="B554" t="str">
            <v>Murrum</v>
          </cell>
          <cell r="C554" t="str">
            <v>cmt</v>
          </cell>
          <cell r="D554">
            <v>180</v>
          </cell>
        </row>
        <row r="555">
          <cell r="B555" t="str">
            <v>S.Block 150</v>
          </cell>
          <cell r="C555" t="str">
            <v>No.</v>
          </cell>
          <cell r="D555">
            <v>13.5</v>
          </cell>
        </row>
        <row r="833">
          <cell r="B833" t="str">
            <v>INFRASTRUCTURE_ENTRY</v>
          </cell>
        </row>
        <row r="834">
          <cell r="B834" t="str">
            <v>STRUCTURE</v>
          </cell>
          <cell r="C834" t="str">
            <v>AREA/NO.</v>
          </cell>
          <cell r="D834" t="str">
            <v>UNIT</v>
          </cell>
          <cell r="E834" t="str">
            <v>RATE</v>
          </cell>
          <cell r="F834" t="str">
            <v>AMOUNT</v>
          </cell>
        </row>
        <row r="835">
          <cell r="B835" t="str">
            <v>STORE</v>
          </cell>
          <cell r="C835">
            <v>0</v>
          </cell>
          <cell r="D835" t="str">
            <v>SMT</v>
          </cell>
          <cell r="E835">
            <v>150</v>
          </cell>
          <cell r="F835">
            <v>0</v>
          </cell>
        </row>
        <row r="836">
          <cell r="B836" t="str">
            <v>OFFICE BUILDING</v>
          </cell>
          <cell r="C836">
            <v>600</v>
          </cell>
          <cell r="D836" t="str">
            <v>SMT</v>
          </cell>
          <cell r="E836">
            <v>250</v>
          </cell>
          <cell r="F836">
            <v>150000</v>
          </cell>
        </row>
        <row r="837">
          <cell r="B837" t="str">
            <v>WATER TANK</v>
          </cell>
          <cell r="F837">
            <v>0</v>
          </cell>
        </row>
        <row r="838">
          <cell r="B838" t="str">
            <v>CEMENT GODOWN</v>
          </cell>
          <cell r="F838">
            <v>0</v>
          </cell>
        </row>
        <row r="839">
          <cell r="B839" t="str">
            <v>LABOUR COLONY</v>
          </cell>
          <cell r="F839">
            <v>0</v>
          </cell>
        </row>
        <row r="840">
          <cell r="B840" t="str">
            <v>STAFF QUARTERS</v>
          </cell>
          <cell r="F840">
            <v>0</v>
          </cell>
        </row>
        <row r="841">
          <cell r="B841" t="str">
            <v>BORE</v>
          </cell>
          <cell r="C841">
            <v>0</v>
          </cell>
          <cell r="E841">
            <v>10000</v>
          </cell>
          <cell r="F841">
            <v>0</v>
          </cell>
        </row>
        <row r="842">
          <cell r="B842" t="str">
            <v>PIPELINE</v>
          </cell>
          <cell r="C842">
            <v>0</v>
          </cell>
          <cell r="D842" t="str">
            <v>RMT</v>
          </cell>
          <cell r="E842">
            <v>15</v>
          </cell>
          <cell r="F842">
            <v>0</v>
          </cell>
        </row>
        <row r="843">
          <cell r="B843" t="str">
            <v>ROAD</v>
          </cell>
          <cell r="F843">
            <v>0</v>
          </cell>
        </row>
        <row r="844">
          <cell r="B844" t="str">
            <v>ELECTRIFICATION</v>
          </cell>
          <cell r="F844">
            <v>0</v>
          </cell>
        </row>
        <row r="845">
          <cell r="B845" t="str">
            <v>ERECTION OF BATCH MIXING PLANT</v>
          </cell>
          <cell r="F845">
            <v>0</v>
          </cell>
        </row>
        <row r="846">
          <cell r="F846">
            <v>0</v>
          </cell>
        </row>
        <row r="847">
          <cell r="B847" t="str">
            <v>total infra-structure</v>
          </cell>
          <cell r="F847">
            <v>2000000</v>
          </cell>
        </row>
        <row r="848">
          <cell r="F848">
            <v>0</v>
          </cell>
        </row>
        <row r="849">
          <cell r="F849">
            <v>0</v>
          </cell>
        </row>
        <row r="850">
          <cell r="F850">
            <v>0</v>
          </cell>
        </row>
        <row r="851">
          <cell r="F851">
            <v>0</v>
          </cell>
        </row>
        <row r="852">
          <cell r="F852">
            <v>0</v>
          </cell>
        </row>
        <row r="853">
          <cell r="F853">
            <v>0</v>
          </cell>
        </row>
        <row r="854">
          <cell r="F854">
            <v>0</v>
          </cell>
        </row>
        <row r="855">
          <cell r="F855">
            <v>0</v>
          </cell>
        </row>
        <row r="856">
          <cell r="F856">
            <v>0</v>
          </cell>
        </row>
        <row r="857">
          <cell r="F857">
            <v>0</v>
          </cell>
        </row>
        <row r="858">
          <cell r="B858" t="str">
            <v>TOTAL</v>
          </cell>
          <cell r="F858">
            <v>2150000</v>
          </cell>
        </row>
      </sheetData>
      <sheetData sheetId="5" refreshError="1">
        <row r="452">
          <cell r="M452" t="str">
            <v>MACHINE/EQUIPMENT</v>
          </cell>
          <cell r="N452">
            <v>0</v>
          </cell>
          <cell r="O452">
            <v>0</v>
          </cell>
          <cell r="P452">
            <v>0</v>
          </cell>
          <cell r="R452" t="str">
            <v>h</v>
          </cell>
          <cell r="S452">
            <v>0</v>
          </cell>
        </row>
        <row r="453">
          <cell r="M453" t="str">
            <v>CATEGORY</v>
          </cell>
          <cell r="N453" t="str">
            <v>NO</v>
          </cell>
          <cell r="O453" t="str">
            <v>RENT</v>
          </cell>
          <cell r="P453" t="str">
            <v>AMOUNT</v>
          </cell>
          <cell r="R453" t="str">
            <v>HEAD</v>
          </cell>
          <cell r="S453" t="str">
            <v>AMOUNT</v>
          </cell>
        </row>
        <row r="454">
          <cell r="M454" t="str">
            <v>MIXER MACHINE</v>
          </cell>
          <cell r="N454">
            <v>0</v>
          </cell>
          <cell r="O454">
            <v>5000</v>
          </cell>
          <cell r="P454">
            <v>0</v>
          </cell>
          <cell r="R454" t="str">
            <v>SITE O/H</v>
          </cell>
          <cell r="S454">
            <v>0</v>
          </cell>
        </row>
        <row r="455">
          <cell r="M455" t="str">
            <v>VIBRATOR</v>
          </cell>
          <cell r="N455">
            <v>0</v>
          </cell>
          <cell r="O455">
            <v>450</v>
          </cell>
          <cell r="P455">
            <v>0</v>
          </cell>
          <cell r="R455" t="str">
            <v>CONVEYANCE</v>
          </cell>
          <cell r="S455">
            <v>0</v>
          </cell>
        </row>
        <row r="456">
          <cell r="M456" t="str">
            <v>TRECTOR</v>
          </cell>
          <cell r="N456">
            <v>0</v>
          </cell>
          <cell r="O456">
            <v>6000</v>
          </cell>
          <cell r="P456">
            <v>0</v>
          </cell>
          <cell r="R456" t="str">
            <v>OTHER EXPENSES</v>
          </cell>
          <cell r="S456">
            <v>0</v>
          </cell>
        </row>
        <row r="457">
          <cell r="M457">
            <v>0</v>
          </cell>
          <cell r="N457">
            <v>0</v>
          </cell>
          <cell r="O457">
            <v>0</v>
          </cell>
          <cell r="P457">
            <v>0</v>
          </cell>
          <cell r="R457">
            <v>0</v>
          </cell>
          <cell r="S457">
            <v>0</v>
          </cell>
        </row>
        <row r="458">
          <cell r="M458" t="str">
            <v>total amount</v>
          </cell>
          <cell r="N458">
            <v>0</v>
          </cell>
          <cell r="O458">
            <v>0</v>
          </cell>
          <cell r="P458">
            <v>0</v>
          </cell>
          <cell r="R458">
            <v>0</v>
          </cell>
          <cell r="S458">
            <v>0</v>
          </cell>
        </row>
        <row r="459">
          <cell r="M459">
            <v>0</v>
          </cell>
          <cell r="N459">
            <v>0</v>
          </cell>
          <cell r="O459">
            <v>0</v>
          </cell>
          <cell r="P459">
            <v>0</v>
          </cell>
          <cell r="R459" t="str">
            <v>total amount</v>
          </cell>
          <cell r="S459">
            <v>0</v>
          </cell>
        </row>
        <row r="460">
          <cell r="M460">
            <v>0</v>
          </cell>
          <cell r="N460">
            <v>0</v>
          </cell>
          <cell r="O460">
            <v>0</v>
          </cell>
          <cell r="P460">
            <v>0</v>
          </cell>
          <cell r="R460">
            <v>0</v>
          </cell>
          <cell r="S460">
            <v>0</v>
          </cell>
        </row>
        <row r="461">
          <cell r="M461">
            <v>0</v>
          </cell>
          <cell r="N461">
            <v>0</v>
          </cell>
          <cell r="O461">
            <v>0</v>
          </cell>
          <cell r="P461">
            <v>0</v>
          </cell>
          <cell r="R461">
            <v>0</v>
          </cell>
          <cell r="S461">
            <v>0</v>
          </cell>
        </row>
        <row r="462">
          <cell r="M462">
            <v>0</v>
          </cell>
          <cell r="N462">
            <v>0</v>
          </cell>
          <cell r="O462">
            <v>0</v>
          </cell>
          <cell r="P462">
            <v>0</v>
          </cell>
          <cell r="R462">
            <v>0</v>
          </cell>
          <cell r="S462">
            <v>0</v>
          </cell>
        </row>
        <row r="463">
          <cell r="M463">
            <v>0</v>
          </cell>
          <cell r="N463">
            <v>0</v>
          </cell>
          <cell r="O463">
            <v>0</v>
          </cell>
          <cell r="P463">
            <v>0</v>
          </cell>
          <cell r="R463">
            <v>0</v>
          </cell>
          <cell r="S463">
            <v>0</v>
          </cell>
        </row>
        <row r="464">
          <cell r="M464">
            <v>0</v>
          </cell>
          <cell r="N464">
            <v>0</v>
          </cell>
          <cell r="O464">
            <v>0</v>
          </cell>
          <cell r="P464">
            <v>0</v>
          </cell>
          <cell r="R464">
            <v>0</v>
          </cell>
          <cell r="S464">
            <v>0</v>
          </cell>
        </row>
        <row r="465">
          <cell r="M465">
            <v>0</v>
          </cell>
          <cell r="N465">
            <v>0</v>
          </cell>
          <cell r="O465">
            <v>0</v>
          </cell>
          <cell r="P465">
            <v>0</v>
          </cell>
          <cell r="R465">
            <v>0</v>
          </cell>
          <cell r="S465">
            <v>0</v>
          </cell>
        </row>
        <row r="466">
          <cell r="M466">
            <v>0</v>
          </cell>
          <cell r="N466">
            <v>0</v>
          </cell>
          <cell r="O466">
            <v>0</v>
          </cell>
          <cell r="P466">
            <v>0</v>
          </cell>
          <cell r="R466">
            <v>0</v>
          </cell>
          <cell r="S466">
            <v>0</v>
          </cell>
        </row>
        <row r="467">
          <cell r="M467">
            <v>0</v>
          </cell>
          <cell r="N467">
            <v>0</v>
          </cell>
          <cell r="O467">
            <v>0</v>
          </cell>
          <cell r="P467">
            <v>0</v>
          </cell>
          <cell r="R467">
            <v>0</v>
          </cell>
          <cell r="S467">
            <v>0</v>
          </cell>
        </row>
        <row r="468">
          <cell r="M468">
            <v>0</v>
          </cell>
          <cell r="N468">
            <v>0</v>
          </cell>
          <cell r="O468">
            <v>0</v>
          </cell>
          <cell r="P468">
            <v>0</v>
          </cell>
          <cell r="R468">
            <v>0</v>
          </cell>
          <cell r="S468">
            <v>0</v>
          </cell>
        </row>
        <row r="469">
          <cell r="M469">
            <v>0</v>
          </cell>
          <cell r="N469">
            <v>0</v>
          </cell>
          <cell r="O469">
            <v>0</v>
          </cell>
          <cell r="P469">
            <v>0</v>
          </cell>
          <cell r="R469">
            <v>0</v>
          </cell>
          <cell r="S469">
            <v>0</v>
          </cell>
        </row>
        <row r="470">
          <cell r="M470">
            <v>0</v>
          </cell>
          <cell r="N470">
            <v>0</v>
          </cell>
          <cell r="O470">
            <v>0</v>
          </cell>
          <cell r="P470">
            <v>0</v>
          </cell>
          <cell r="R470">
            <v>0</v>
          </cell>
          <cell r="S470">
            <v>0</v>
          </cell>
        </row>
        <row r="471">
          <cell r="M471">
            <v>0</v>
          </cell>
          <cell r="N471">
            <v>0</v>
          </cell>
          <cell r="O471">
            <v>0</v>
          </cell>
          <cell r="P471">
            <v>0</v>
          </cell>
          <cell r="R471">
            <v>0</v>
          </cell>
          <cell r="S471">
            <v>0</v>
          </cell>
        </row>
        <row r="472">
          <cell r="M472">
            <v>0</v>
          </cell>
          <cell r="N472">
            <v>0</v>
          </cell>
          <cell r="O472">
            <v>0</v>
          </cell>
          <cell r="P472">
            <v>0</v>
          </cell>
          <cell r="R472">
            <v>0</v>
          </cell>
          <cell r="S472">
            <v>0</v>
          </cell>
        </row>
        <row r="473">
          <cell r="M473">
            <v>0</v>
          </cell>
          <cell r="N473">
            <v>0</v>
          </cell>
          <cell r="O473">
            <v>0</v>
          </cell>
          <cell r="P473">
            <v>0</v>
          </cell>
          <cell r="R473">
            <v>0</v>
          </cell>
          <cell r="S473">
            <v>0</v>
          </cell>
        </row>
        <row r="474">
          <cell r="M474">
            <v>0</v>
          </cell>
          <cell r="N474">
            <v>0</v>
          </cell>
          <cell r="O474">
            <v>0</v>
          </cell>
          <cell r="P474">
            <v>0</v>
          </cell>
          <cell r="R474">
            <v>0</v>
          </cell>
          <cell r="S474">
            <v>0</v>
          </cell>
        </row>
        <row r="475">
          <cell r="M475">
            <v>0</v>
          </cell>
          <cell r="N475">
            <v>0</v>
          </cell>
          <cell r="O475">
            <v>0</v>
          </cell>
          <cell r="P475">
            <v>0</v>
          </cell>
          <cell r="R475">
            <v>0</v>
          </cell>
          <cell r="S475">
            <v>0</v>
          </cell>
        </row>
        <row r="476">
          <cell r="M476">
            <v>0</v>
          </cell>
          <cell r="N476">
            <v>0</v>
          </cell>
          <cell r="O476">
            <v>0</v>
          </cell>
          <cell r="P476">
            <v>0</v>
          </cell>
          <cell r="R476">
            <v>0</v>
          </cell>
          <cell r="S476">
            <v>0</v>
          </cell>
        </row>
        <row r="477">
          <cell r="M477">
            <v>1</v>
          </cell>
          <cell r="N477">
            <v>0</v>
          </cell>
          <cell r="O477">
            <v>0</v>
          </cell>
          <cell r="P477">
            <v>0</v>
          </cell>
          <cell r="R477">
            <v>1</v>
          </cell>
          <cell r="S477">
            <v>0</v>
          </cell>
        </row>
        <row r="478">
          <cell r="M478" t="str">
            <v>TOTAL</v>
          </cell>
          <cell r="N478">
            <v>0</v>
          </cell>
          <cell r="O478">
            <v>0</v>
          </cell>
          <cell r="P478">
            <v>0</v>
          </cell>
          <cell r="R478" t="str">
            <v>TOTAL</v>
          </cell>
          <cell r="S478">
            <v>0</v>
          </cell>
        </row>
      </sheetData>
      <sheetData sheetId="6"/>
      <sheetData sheetId="7" refreshError="1"/>
      <sheetData sheetId="8" refreshError="1"/>
      <sheetData sheetId="9" refreshError="1">
        <row r="1">
          <cell r="A1" t="str">
            <v>MONTHLY PLANNING</v>
          </cell>
          <cell r="N1">
            <v>0</v>
          </cell>
          <cell r="O1">
            <v>0</v>
          </cell>
          <cell r="P1">
            <v>0</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Block - 02</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0</v>
          </cell>
          <cell r="F14">
            <v>0</v>
          </cell>
          <cell r="G14">
            <v>0</v>
          </cell>
          <cell r="H14">
            <v>0</v>
          </cell>
          <cell r="J14">
            <v>0</v>
          </cell>
          <cell r="K14">
            <v>0</v>
          </cell>
          <cell r="L14">
            <v>0</v>
          </cell>
          <cell r="N14">
            <v>0</v>
          </cell>
          <cell r="O14">
            <v>0</v>
          </cell>
          <cell r="P14">
            <v>0</v>
          </cell>
          <cell r="R14">
            <v>0</v>
          </cell>
          <cell r="S14">
            <v>0</v>
          </cell>
          <cell r="T14">
            <v>0</v>
          </cell>
          <cell r="V14">
            <v>0</v>
          </cell>
          <cell r="W14">
            <v>0</v>
          </cell>
          <cell r="X14">
            <v>0</v>
          </cell>
        </row>
        <row r="15">
          <cell r="A15" t="str">
            <v>EW1.2b</v>
          </cell>
          <cell r="B15" t="str">
            <v>Excavation 1.5 M to 3.0 M</v>
          </cell>
          <cell r="C15" t="str">
            <v>Cum</v>
          </cell>
          <cell r="D15">
            <v>98</v>
          </cell>
          <cell r="E15">
            <v>0</v>
          </cell>
          <cell r="F15">
            <v>0</v>
          </cell>
          <cell r="G15">
            <v>0</v>
          </cell>
          <cell r="H15">
            <v>0</v>
          </cell>
          <cell r="J15">
            <v>0</v>
          </cell>
          <cell r="K15">
            <v>0</v>
          </cell>
          <cell r="L15">
            <v>0</v>
          </cell>
          <cell r="N15">
            <v>0</v>
          </cell>
          <cell r="O15">
            <v>0</v>
          </cell>
          <cell r="P15">
            <v>0</v>
          </cell>
          <cell r="R15">
            <v>0</v>
          </cell>
          <cell r="S15">
            <v>0</v>
          </cell>
          <cell r="T15">
            <v>0</v>
          </cell>
          <cell r="V15">
            <v>0</v>
          </cell>
          <cell r="W15">
            <v>0</v>
          </cell>
          <cell r="X15">
            <v>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J19">
            <v>0</v>
          </cell>
          <cell r="K19">
            <v>0</v>
          </cell>
          <cell r="L19">
            <v>0</v>
          </cell>
          <cell r="N19">
            <v>0</v>
          </cell>
          <cell r="O19">
            <v>0</v>
          </cell>
          <cell r="P19">
            <v>0</v>
          </cell>
          <cell r="R19">
            <v>0</v>
          </cell>
          <cell r="S19">
            <v>0</v>
          </cell>
          <cell r="T19">
            <v>0</v>
          </cell>
          <cell r="V19">
            <v>0</v>
          </cell>
          <cell r="W19">
            <v>0</v>
          </cell>
          <cell r="X19">
            <v>0</v>
          </cell>
        </row>
        <row r="20">
          <cell r="A20" t="str">
            <v>EW1.6</v>
          </cell>
          <cell r="B20" t="str">
            <v xml:space="preserve">Earth filling  with  earth brought from outside </v>
          </cell>
          <cell r="C20" t="str">
            <v>Cum</v>
          </cell>
          <cell r="D20">
            <v>300</v>
          </cell>
          <cell r="E20">
            <v>0</v>
          </cell>
          <cell r="F20">
            <v>0</v>
          </cell>
          <cell r="G20">
            <v>0</v>
          </cell>
          <cell r="H20">
            <v>0</v>
          </cell>
          <cell r="J20">
            <v>0</v>
          </cell>
          <cell r="K20">
            <v>0</v>
          </cell>
          <cell r="L20">
            <v>0</v>
          </cell>
          <cell r="N20">
            <v>0</v>
          </cell>
          <cell r="O20">
            <v>0</v>
          </cell>
          <cell r="P20">
            <v>0</v>
          </cell>
          <cell r="R20">
            <v>0</v>
          </cell>
          <cell r="S20">
            <v>0</v>
          </cell>
          <cell r="T20">
            <v>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0</v>
          </cell>
          <cell r="F23">
            <v>0</v>
          </cell>
          <cell r="G23">
            <v>0</v>
          </cell>
          <cell r="H23">
            <v>0</v>
          </cell>
          <cell r="J23">
            <v>0</v>
          </cell>
          <cell r="K23">
            <v>0</v>
          </cell>
          <cell r="L23">
            <v>0</v>
          </cell>
          <cell r="N23">
            <v>0</v>
          </cell>
          <cell r="O23">
            <v>0</v>
          </cell>
          <cell r="P23">
            <v>0</v>
          </cell>
          <cell r="R23">
            <v>0</v>
          </cell>
          <cell r="S23">
            <v>0</v>
          </cell>
          <cell r="T23">
            <v>0</v>
          </cell>
          <cell r="V23">
            <v>0</v>
          </cell>
          <cell r="W23">
            <v>0</v>
          </cell>
          <cell r="X23">
            <v>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0</v>
          </cell>
          <cell r="F25">
            <v>0</v>
          </cell>
          <cell r="G25">
            <v>0</v>
          </cell>
          <cell r="H25">
            <v>0</v>
          </cell>
          <cell r="J25">
            <v>0</v>
          </cell>
          <cell r="K25">
            <v>0</v>
          </cell>
          <cell r="L25">
            <v>0</v>
          </cell>
          <cell r="N25">
            <v>0</v>
          </cell>
          <cell r="O25">
            <v>0</v>
          </cell>
          <cell r="P25">
            <v>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10</v>
          </cell>
          <cell r="F27">
            <v>12140</v>
          </cell>
          <cell r="G27">
            <v>0</v>
          </cell>
          <cell r="H27">
            <v>0</v>
          </cell>
          <cell r="J27">
            <v>0</v>
          </cell>
          <cell r="K27">
            <v>0</v>
          </cell>
          <cell r="L27">
            <v>0</v>
          </cell>
          <cell r="N27">
            <v>0</v>
          </cell>
          <cell r="O27">
            <v>0</v>
          </cell>
          <cell r="P27">
            <v>0</v>
          </cell>
          <cell r="R27">
            <v>0</v>
          </cell>
          <cell r="S27">
            <v>10</v>
          </cell>
          <cell r="T27">
            <v>12140</v>
          </cell>
          <cell r="U27">
            <v>10</v>
          </cell>
          <cell r="V27">
            <v>12140</v>
          </cell>
          <cell r="W27">
            <v>10</v>
          </cell>
          <cell r="X27">
            <v>12140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2000</v>
          </cell>
          <cell r="F31">
            <v>262000</v>
          </cell>
          <cell r="G31">
            <v>600</v>
          </cell>
          <cell r="H31">
            <v>78600</v>
          </cell>
          <cell r="I31">
            <v>300</v>
          </cell>
          <cell r="J31">
            <v>39300</v>
          </cell>
          <cell r="K31">
            <v>600</v>
          </cell>
          <cell r="L31">
            <v>78600</v>
          </cell>
          <cell r="M31">
            <v>300</v>
          </cell>
          <cell r="N31">
            <v>39300</v>
          </cell>
          <cell r="O31">
            <v>600</v>
          </cell>
          <cell r="P31">
            <v>78600</v>
          </cell>
          <cell r="Q31">
            <v>300</v>
          </cell>
          <cell r="R31">
            <v>39300</v>
          </cell>
          <cell r="S31">
            <v>200</v>
          </cell>
          <cell r="T31">
            <v>26200</v>
          </cell>
          <cell r="U31">
            <v>100</v>
          </cell>
          <cell r="V31">
            <v>13100</v>
          </cell>
          <cell r="W31">
            <v>1000</v>
          </cell>
          <cell r="X31">
            <v>131000</v>
          </cell>
        </row>
        <row r="32">
          <cell r="A32" t="str">
            <v>PCC 2.7 (2)</v>
          </cell>
          <cell r="B32" t="str">
            <v>Providing and laying screed concrete 1:2:4 for flooring (50mm thick)  finishing by power floating, with  shutteringfor First Floor</v>
          </cell>
          <cell r="C32" t="str">
            <v>Sqm</v>
          </cell>
          <cell r="D32">
            <v>139</v>
          </cell>
          <cell r="E32">
            <v>500</v>
          </cell>
          <cell r="F32">
            <v>69500</v>
          </cell>
          <cell r="G32">
            <v>0</v>
          </cell>
          <cell r="H32">
            <v>0</v>
          </cell>
          <cell r="J32">
            <v>0</v>
          </cell>
          <cell r="K32">
            <v>0</v>
          </cell>
          <cell r="L32">
            <v>0</v>
          </cell>
          <cell r="N32">
            <v>0</v>
          </cell>
          <cell r="O32">
            <v>0</v>
          </cell>
          <cell r="P32">
            <v>0</v>
          </cell>
          <cell r="R32">
            <v>0</v>
          </cell>
          <cell r="S32">
            <v>500</v>
          </cell>
          <cell r="T32">
            <v>69500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0</v>
          </cell>
          <cell r="F34">
            <v>0</v>
          </cell>
          <cell r="G34">
            <v>0</v>
          </cell>
          <cell r="H34">
            <v>0</v>
          </cell>
          <cell r="J34">
            <v>0</v>
          </cell>
          <cell r="K34">
            <v>0</v>
          </cell>
          <cell r="L34">
            <v>0</v>
          </cell>
          <cell r="N34">
            <v>0</v>
          </cell>
          <cell r="O34">
            <v>0</v>
          </cell>
          <cell r="P34">
            <v>0</v>
          </cell>
          <cell r="R34">
            <v>0</v>
          </cell>
          <cell r="S34">
            <v>0</v>
          </cell>
          <cell r="T34">
            <v>0</v>
          </cell>
          <cell r="V34">
            <v>0</v>
          </cell>
          <cell r="W34">
            <v>0</v>
          </cell>
          <cell r="X34">
            <v>0</v>
          </cell>
        </row>
        <row r="35">
          <cell r="A35" t="str">
            <v>RCC 3.2</v>
          </cell>
          <cell r="B35" t="str">
            <v xml:space="preserve"> M20 concrete using 20mm  for footing/foundation.</v>
          </cell>
          <cell r="C35" t="str">
            <v>Cum</v>
          </cell>
          <cell r="D35">
            <v>1460</v>
          </cell>
          <cell r="E35">
            <v>0</v>
          </cell>
          <cell r="F35">
            <v>0</v>
          </cell>
          <cell r="G35">
            <v>0</v>
          </cell>
          <cell r="H35">
            <v>0</v>
          </cell>
          <cell r="J35">
            <v>0</v>
          </cell>
          <cell r="K35">
            <v>0</v>
          </cell>
          <cell r="L35">
            <v>0</v>
          </cell>
          <cell r="N35">
            <v>0</v>
          </cell>
          <cell r="O35">
            <v>0</v>
          </cell>
          <cell r="P35">
            <v>0</v>
          </cell>
          <cell r="R35">
            <v>0</v>
          </cell>
          <cell r="S35">
            <v>0</v>
          </cell>
          <cell r="T35">
            <v>0</v>
          </cell>
          <cell r="V35">
            <v>0</v>
          </cell>
          <cell r="W35">
            <v>0</v>
          </cell>
          <cell r="X35">
            <v>0</v>
          </cell>
        </row>
        <row r="36">
          <cell r="A36" t="str">
            <v>RCC 3.3</v>
          </cell>
          <cell r="B36" t="str">
            <v xml:space="preserve">M20 concrete  for RCC curved slab </v>
          </cell>
          <cell r="C36" t="str">
            <v>Cum</v>
          </cell>
          <cell r="D36">
            <v>1661</v>
          </cell>
          <cell r="E36">
            <v>10</v>
          </cell>
          <cell r="F36">
            <v>16610</v>
          </cell>
          <cell r="G36">
            <v>0</v>
          </cell>
          <cell r="H36">
            <v>0</v>
          </cell>
          <cell r="J36">
            <v>0</v>
          </cell>
          <cell r="K36">
            <v>5</v>
          </cell>
          <cell r="L36">
            <v>8305</v>
          </cell>
          <cell r="N36">
            <v>0</v>
          </cell>
          <cell r="O36">
            <v>0</v>
          </cell>
          <cell r="P36">
            <v>0</v>
          </cell>
          <cell r="R36">
            <v>0</v>
          </cell>
          <cell r="S36">
            <v>5</v>
          </cell>
          <cell r="T36">
            <v>8305</v>
          </cell>
          <cell r="V36">
            <v>0</v>
          </cell>
          <cell r="W36">
            <v>0</v>
          </cell>
          <cell r="X36">
            <v>0</v>
          </cell>
        </row>
        <row r="37">
          <cell r="A37" t="str">
            <v>RCC 3.4 (1)</v>
          </cell>
          <cell r="B37" t="str">
            <v>M20 for cills Ground Floor</v>
          </cell>
          <cell r="C37" t="str">
            <v>Cum</v>
          </cell>
          <cell r="D37">
            <v>1681</v>
          </cell>
          <cell r="E37">
            <v>0</v>
          </cell>
          <cell r="F37">
            <v>0</v>
          </cell>
          <cell r="G37">
            <v>0</v>
          </cell>
          <cell r="H37">
            <v>0</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15</v>
          </cell>
          <cell r="F38">
            <v>25215</v>
          </cell>
          <cell r="G38">
            <v>0</v>
          </cell>
          <cell r="H38">
            <v>0</v>
          </cell>
          <cell r="J38">
            <v>0</v>
          </cell>
          <cell r="K38">
            <v>5</v>
          </cell>
          <cell r="L38">
            <v>8405</v>
          </cell>
          <cell r="M38">
            <v>2</v>
          </cell>
          <cell r="N38">
            <v>3362</v>
          </cell>
          <cell r="O38">
            <v>5</v>
          </cell>
          <cell r="P38">
            <v>8405</v>
          </cell>
          <cell r="Q38">
            <v>2</v>
          </cell>
          <cell r="R38">
            <v>3362</v>
          </cell>
          <cell r="S38">
            <v>5</v>
          </cell>
          <cell r="T38">
            <v>8405</v>
          </cell>
          <cell r="U38">
            <v>1</v>
          </cell>
          <cell r="V38">
            <v>1681</v>
          </cell>
          <cell r="W38">
            <v>5</v>
          </cell>
          <cell r="X38">
            <v>8405</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0</v>
          </cell>
          <cell r="F40">
            <v>0</v>
          </cell>
          <cell r="G40">
            <v>0</v>
          </cell>
          <cell r="H40">
            <v>0</v>
          </cell>
          <cell r="J40">
            <v>0</v>
          </cell>
          <cell r="K40">
            <v>0</v>
          </cell>
          <cell r="L40">
            <v>0</v>
          </cell>
          <cell r="N40">
            <v>0</v>
          </cell>
          <cell r="O40">
            <v>0</v>
          </cell>
          <cell r="P40">
            <v>0</v>
          </cell>
          <cell r="R40">
            <v>0</v>
          </cell>
          <cell r="S40">
            <v>0</v>
          </cell>
          <cell r="T40">
            <v>0</v>
          </cell>
          <cell r="V40">
            <v>0</v>
          </cell>
          <cell r="W40">
            <v>0</v>
          </cell>
          <cell r="X40">
            <v>0</v>
          </cell>
        </row>
        <row r="41">
          <cell r="A41" t="str">
            <v>RCC 3.5 ( 2 )</v>
          </cell>
          <cell r="B41" t="str">
            <v xml:space="preserve"> M20 cocnrete  for RCC walls First Floor</v>
          </cell>
          <cell r="C41" t="str">
            <v>Cum</v>
          </cell>
          <cell r="D41">
            <v>1681</v>
          </cell>
          <cell r="E41">
            <v>0</v>
          </cell>
          <cell r="F41">
            <v>0</v>
          </cell>
          <cell r="G41">
            <v>0</v>
          </cell>
          <cell r="H41">
            <v>0</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13</v>
          </cell>
          <cell r="F42">
            <v>21853</v>
          </cell>
          <cell r="G42">
            <v>0</v>
          </cell>
          <cell r="H42">
            <v>0</v>
          </cell>
          <cell r="J42">
            <v>0</v>
          </cell>
          <cell r="K42">
            <v>6.5</v>
          </cell>
          <cell r="L42">
            <v>10926.5</v>
          </cell>
          <cell r="M42">
            <v>0</v>
          </cell>
          <cell r="N42">
            <v>0</v>
          </cell>
          <cell r="O42">
            <v>0</v>
          </cell>
          <cell r="P42">
            <v>0</v>
          </cell>
          <cell r="R42">
            <v>0</v>
          </cell>
          <cell r="S42">
            <v>6.5</v>
          </cell>
          <cell r="T42">
            <v>10926.5</v>
          </cell>
          <cell r="U42">
            <v>4.5</v>
          </cell>
          <cell r="V42">
            <v>7564.5</v>
          </cell>
          <cell r="W42">
            <v>4.5</v>
          </cell>
          <cell r="X42">
            <v>7564.5</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0</v>
          </cell>
          <cell r="F45">
            <v>0</v>
          </cell>
          <cell r="G45">
            <v>0</v>
          </cell>
          <cell r="H45">
            <v>0</v>
          </cell>
          <cell r="J45">
            <v>0</v>
          </cell>
          <cell r="K45">
            <v>0</v>
          </cell>
          <cell r="L45">
            <v>0</v>
          </cell>
          <cell r="N45">
            <v>0</v>
          </cell>
          <cell r="O45">
            <v>0</v>
          </cell>
          <cell r="P45">
            <v>0</v>
          </cell>
          <cell r="R45">
            <v>0</v>
          </cell>
          <cell r="S45">
            <v>0</v>
          </cell>
          <cell r="T45">
            <v>0</v>
          </cell>
          <cell r="V45">
            <v>0</v>
          </cell>
          <cell r="W45">
            <v>0</v>
          </cell>
          <cell r="X45">
            <v>0</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60</v>
          </cell>
          <cell r="F47">
            <v>100860</v>
          </cell>
          <cell r="G47">
            <v>15</v>
          </cell>
          <cell r="H47">
            <v>25215</v>
          </cell>
          <cell r="I47">
            <v>15</v>
          </cell>
          <cell r="J47">
            <v>25215</v>
          </cell>
          <cell r="K47">
            <v>15</v>
          </cell>
          <cell r="L47">
            <v>25215</v>
          </cell>
          <cell r="M47">
            <v>15</v>
          </cell>
          <cell r="N47">
            <v>25215</v>
          </cell>
          <cell r="O47">
            <v>15</v>
          </cell>
          <cell r="P47">
            <v>25215</v>
          </cell>
          <cell r="Q47">
            <v>15</v>
          </cell>
          <cell r="R47">
            <v>25215</v>
          </cell>
          <cell r="S47">
            <v>15</v>
          </cell>
          <cell r="T47">
            <v>25215</v>
          </cell>
          <cell r="U47">
            <v>6</v>
          </cell>
          <cell r="V47">
            <v>10086</v>
          </cell>
          <cell r="W47">
            <v>51</v>
          </cell>
          <cell r="X47">
            <v>85731</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0</v>
          </cell>
          <cell r="F49">
            <v>0</v>
          </cell>
          <cell r="G49">
            <v>0</v>
          </cell>
          <cell r="H49">
            <v>0</v>
          </cell>
          <cell r="J49">
            <v>0</v>
          </cell>
          <cell r="K49">
            <v>0</v>
          </cell>
          <cell r="L49">
            <v>0</v>
          </cell>
          <cell r="N49">
            <v>0</v>
          </cell>
          <cell r="O49">
            <v>0</v>
          </cell>
          <cell r="P49">
            <v>0</v>
          </cell>
          <cell r="R49">
            <v>0</v>
          </cell>
          <cell r="S49">
            <v>0</v>
          </cell>
          <cell r="T49">
            <v>0</v>
          </cell>
          <cell r="V49">
            <v>0</v>
          </cell>
          <cell r="W49">
            <v>0</v>
          </cell>
          <cell r="X49">
            <v>0</v>
          </cell>
        </row>
        <row r="50">
          <cell r="A50" t="str">
            <v>RCC 3.7(a) (2)</v>
          </cell>
          <cell r="B50" t="str">
            <v>M20 concrete for Beams/Lintels First Floor</v>
          </cell>
          <cell r="C50" t="str">
            <v>Cum</v>
          </cell>
          <cell r="D50">
            <v>1681</v>
          </cell>
          <cell r="E50">
            <v>0</v>
          </cell>
          <cell r="F50">
            <v>0</v>
          </cell>
          <cell r="G50">
            <v>0</v>
          </cell>
          <cell r="H50">
            <v>0</v>
          </cell>
          <cell r="J50">
            <v>0</v>
          </cell>
          <cell r="K50">
            <v>0</v>
          </cell>
          <cell r="L50">
            <v>0</v>
          </cell>
          <cell r="N50">
            <v>0</v>
          </cell>
          <cell r="O50">
            <v>0</v>
          </cell>
          <cell r="P50">
            <v>0</v>
          </cell>
          <cell r="R50">
            <v>0</v>
          </cell>
          <cell r="S50">
            <v>0</v>
          </cell>
          <cell r="T50">
            <v>0</v>
          </cell>
          <cell r="V50">
            <v>0</v>
          </cell>
          <cell r="W50">
            <v>0</v>
          </cell>
          <cell r="X50">
            <v>0</v>
          </cell>
        </row>
        <row r="51">
          <cell r="A51" t="str">
            <v>RCC 3.7(a) (3)</v>
          </cell>
          <cell r="B51" t="str">
            <v xml:space="preserve"> M20 concrete for Beams/Lintels Second Floor</v>
          </cell>
          <cell r="C51" t="str">
            <v>Cum</v>
          </cell>
          <cell r="D51">
            <v>1681</v>
          </cell>
          <cell r="E51">
            <v>77</v>
          </cell>
          <cell r="F51">
            <v>129437</v>
          </cell>
          <cell r="G51">
            <v>0</v>
          </cell>
          <cell r="H51">
            <v>0</v>
          </cell>
          <cell r="J51">
            <v>0</v>
          </cell>
          <cell r="K51">
            <v>0</v>
          </cell>
          <cell r="L51">
            <v>0</v>
          </cell>
          <cell r="N51">
            <v>0</v>
          </cell>
          <cell r="O51">
            <v>77</v>
          </cell>
          <cell r="P51">
            <v>129437</v>
          </cell>
          <cell r="Q51">
            <v>93</v>
          </cell>
          <cell r="R51">
            <v>156333</v>
          </cell>
          <cell r="S51">
            <v>0</v>
          </cell>
          <cell r="T51">
            <v>0</v>
          </cell>
          <cell r="V51">
            <v>0</v>
          </cell>
          <cell r="W51">
            <v>93</v>
          </cell>
          <cell r="X51">
            <v>156333</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0</v>
          </cell>
          <cell r="F55">
            <v>0</v>
          </cell>
          <cell r="G55">
            <v>0</v>
          </cell>
          <cell r="H55">
            <v>0</v>
          </cell>
          <cell r="J55">
            <v>0</v>
          </cell>
          <cell r="K55">
            <v>0</v>
          </cell>
          <cell r="L55">
            <v>0</v>
          </cell>
          <cell r="N55">
            <v>0</v>
          </cell>
          <cell r="O55">
            <v>0</v>
          </cell>
          <cell r="P55">
            <v>0</v>
          </cell>
          <cell r="R55">
            <v>0</v>
          </cell>
          <cell r="S55">
            <v>0</v>
          </cell>
          <cell r="T55">
            <v>0</v>
          </cell>
          <cell r="V55">
            <v>0</v>
          </cell>
          <cell r="W55">
            <v>0</v>
          </cell>
          <cell r="X55">
            <v>0</v>
          </cell>
        </row>
        <row r="56">
          <cell r="A56" t="str">
            <v>RCC 3.8 (3)</v>
          </cell>
          <cell r="B56" t="str">
            <v xml:space="preserve"> M20 concrete staircase Second Floor</v>
          </cell>
          <cell r="C56" t="str">
            <v>Cum</v>
          </cell>
          <cell r="D56">
            <v>1681</v>
          </cell>
          <cell r="E56">
            <v>6</v>
          </cell>
          <cell r="F56">
            <v>10086</v>
          </cell>
          <cell r="G56">
            <v>6</v>
          </cell>
          <cell r="H56">
            <v>10086</v>
          </cell>
          <cell r="J56">
            <v>0</v>
          </cell>
          <cell r="K56">
            <v>0</v>
          </cell>
          <cell r="L56">
            <v>0</v>
          </cell>
          <cell r="N56">
            <v>0</v>
          </cell>
          <cell r="O56">
            <v>0</v>
          </cell>
          <cell r="P56">
            <v>0</v>
          </cell>
          <cell r="Q56">
            <v>6</v>
          </cell>
          <cell r="R56">
            <v>10086</v>
          </cell>
          <cell r="S56">
            <v>0</v>
          </cell>
          <cell r="T56">
            <v>0</v>
          </cell>
          <cell r="V56">
            <v>0</v>
          </cell>
          <cell r="W56">
            <v>6</v>
          </cell>
          <cell r="X56">
            <v>10086</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0</v>
          </cell>
          <cell r="F58">
            <v>0</v>
          </cell>
          <cell r="G58">
            <v>0</v>
          </cell>
          <cell r="H58">
            <v>0</v>
          </cell>
          <cell r="J58">
            <v>0</v>
          </cell>
          <cell r="K58">
            <v>0</v>
          </cell>
          <cell r="L58">
            <v>0</v>
          </cell>
          <cell r="N58">
            <v>0</v>
          </cell>
          <cell r="O58">
            <v>0</v>
          </cell>
          <cell r="P58">
            <v>0</v>
          </cell>
          <cell r="R58">
            <v>0</v>
          </cell>
          <cell r="S58">
            <v>0</v>
          </cell>
          <cell r="T58">
            <v>0</v>
          </cell>
          <cell r="V58">
            <v>0</v>
          </cell>
          <cell r="W58">
            <v>0</v>
          </cell>
          <cell r="X58">
            <v>0</v>
          </cell>
        </row>
        <row r="59">
          <cell r="A59" t="str">
            <v>RCC3.10 (a) (2)</v>
          </cell>
          <cell r="B59" t="str">
            <v xml:space="preserve"> M20 concree  for Roof Slab First Floor</v>
          </cell>
          <cell r="C59" t="str">
            <v>Cum</v>
          </cell>
          <cell r="D59">
            <v>1681</v>
          </cell>
          <cell r="E59">
            <v>0</v>
          </cell>
          <cell r="F59">
            <v>0</v>
          </cell>
          <cell r="G59">
            <v>0</v>
          </cell>
          <cell r="H59">
            <v>0</v>
          </cell>
          <cell r="J59">
            <v>0</v>
          </cell>
          <cell r="K59">
            <v>0</v>
          </cell>
          <cell r="L59">
            <v>0</v>
          </cell>
          <cell r="N59">
            <v>0</v>
          </cell>
          <cell r="O59">
            <v>0</v>
          </cell>
          <cell r="P59">
            <v>0</v>
          </cell>
          <cell r="R59">
            <v>0</v>
          </cell>
          <cell r="S59">
            <v>0</v>
          </cell>
          <cell r="T59">
            <v>0</v>
          </cell>
          <cell r="V59">
            <v>0</v>
          </cell>
          <cell r="W59">
            <v>0</v>
          </cell>
          <cell r="X59">
            <v>0</v>
          </cell>
        </row>
        <row r="60">
          <cell r="A60" t="str">
            <v>RCC3.10 (a) (3)</v>
          </cell>
          <cell r="B60" t="str">
            <v xml:space="preserve"> M20 concree  for Roof Slab Second Floor</v>
          </cell>
          <cell r="C60" t="str">
            <v>Cum</v>
          </cell>
          <cell r="D60">
            <v>1681</v>
          </cell>
          <cell r="E60">
            <v>102</v>
          </cell>
          <cell r="F60">
            <v>171462</v>
          </cell>
          <cell r="G60">
            <v>0</v>
          </cell>
          <cell r="H60">
            <v>0</v>
          </cell>
          <cell r="J60">
            <v>0</v>
          </cell>
          <cell r="K60">
            <v>0</v>
          </cell>
          <cell r="L60">
            <v>0</v>
          </cell>
          <cell r="N60">
            <v>0</v>
          </cell>
          <cell r="O60">
            <v>94</v>
          </cell>
          <cell r="P60">
            <v>158014</v>
          </cell>
          <cell r="Q60">
            <v>94</v>
          </cell>
          <cell r="R60">
            <v>158014</v>
          </cell>
          <cell r="S60">
            <v>8</v>
          </cell>
          <cell r="T60">
            <v>13448</v>
          </cell>
          <cell r="U60">
            <v>20</v>
          </cell>
          <cell r="V60">
            <v>33620</v>
          </cell>
          <cell r="W60">
            <v>114</v>
          </cell>
          <cell r="X60">
            <v>191634</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120</v>
          </cell>
          <cell r="F64">
            <v>475440</v>
          </cell>
          <cell r="G64">
            <v>30</v>
          </cell>
          <cell r="H64">
            <v>118860</v>
          </cell>
          <cell r="I64">
            <v>20</v>
          </cell>
          <cell r="J64">
            <v>79240</v>
          </cell>
          <cell r="K64">
            <v>30</v>
          </cell>
          <cell r="L64">
            <v>118860</v>
          </cell>
          <cell r="M64">
            <v>20</v>
          </cell>
          <cell r="N64">
            <v>79240</v>
          </cell>
          <cell r="O64">
            <v>30</v>
          </cell>
          <cell r="P64">
            <v>118860</v>
          </cell>
          <cell r="Q64">
            <v>20</v>
          </cell>
          <cell r="R64">
            <v>79240</v>
          </cell>
          <cell r="S64">
            <v>30</v>
          </cell>
          <cell r="T64">
            <v>118860</v>
          </cell>
          <cell r="U64">
            <v>10</v>
          </cell>
          <cell r="V64">
            <v>39620</v>
          </cell>
          <cell r="W64">
            <v>70</v>
          </cell>
          <cell r="X64">
            <v>277340</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0</v>
          </cell>
          <cell r="F67">
            <v>0</v>
          </cell>
          <cell r="G67">
            <v>0</v>
          </cell>
          <cell r="H67">
            <v>0</v>
          </cell>
          <cell r="J67">
            <v>0</v>
          </cell>
          <cell r="K67">
            <v>0</v>
          </cell>
          <cell r="L67">
            <v>0</v>
          </cell>
          <cell r="N67">
            <v>0</v>
          </cell>
          <cell r="O67">
            <v>0</v>
          </cell>
          <cell r="P67">
            <v>0</v>
          </cell>
          <cell r="R67">
            <v>0</v>
          </cell>
          <cell r="S67">
            <v>0</v>
          </cell>
          <cell r="T67">
            <v>0</v>
          </cell>
          <cell r="V67">
            <v>0</v>
          </cell>
          <cell r="W67">
            <v>0</v>
          </cell>
          <cell r="X67">
            <v>0</v>
          </cell>
        </row>
        <row r="68">
          <cell r="A68" t="str">
            <v>SH 5.2</v>
          </cell>
          <cell r="B68" t="str">
            <v>Shuttering For Cill Slab</v>
          </cell>
          <cell r="C68" t="str">
            <v>Sqm</v>
          </cell>
          <cell r="D68">
            <v>261</v>
          </cell>
          <cell r="E68">
            <v>135</v>
          </cell>
          <cell r="F68">
            <v>35235</v>
          </cell>
          <cell r="G68">
            <v>0</v>
          </cell>
          <cell r="H68">
            <v>0</v>
          </cell>
          <cell r="J68">
            <v>0</v>
          </cell>
          <cell r="K68">
            <v>45</v>
          </cell>
          <cell r="L68">
            <v>11745</v>
          </cell>
          <cell r="M68">
            <v>30</v>
          </cell>
          <cell r="N68">
            <v>7830</v>
          </cell>
          <cell r="O68">
            <v>45</v>
          </cell>
          <cell r="P68">
            <v>11745</v>
          </cell>
          <cell r="Q68">
            <v>30</v>
          </cell>
          <cell r="R68">
            <v>7830</v>
          </cell>
          <cell r="S68">
            <v>45</v>
          </cell>
          <cell r="T68">
            <v>11745</v>
          </cell>
          <cell r="U68">
            <v>14</v>
          </cell>
          <cell r="V68">
            <v>3654</v>
          </cell>
          <cell r="W68">
            <v>74</v>
          </cell>
          <cell r="X68">
            <v>19314</v>
          </cell>
        </row>
        <row r="69">
          <cell r="A69" t="str">
            <v>SH 5.3</v>
          </cell>
          <cell r="B69" t="str">
            <v>Shuttering For Column Footing / Foundation</v>
          </cell>
          <cell r="C69" t="str">
            <v>Sqm</v>
          </cell>
          <cell r="D69">
            <v>166</v>
          </cell>
          <cell r="E69">
            <v>0</v>
          </cell>
          <cell r="F69">
            <v>0</v>
          </cell>
          <cell r="G69">
            <v>0</v>
          </cell>
          <cell r="H69">
            <v>0</v>
          </cell>
          <cell r="J69">
            <v>0</v>
          </cell>
          <cell r="K69">
            <v>0</v>
          </cell>
          <cell r="L69">
            <v>0</v>
          </cell>
          <cell r="N69">
            <v>0</v>
          </cell>
          <cell r="O69">
            <v>0</v>
          </cell>
          <cell r="P69">
            <v>0</v>
          </cell>
          <cell r="R69">
            <v>0</v>
          </cell>
          <cell r="S69">
            <v>0</v>
          </cell>
          <cell r="T69">
            <v>0</v>
          </cell>
          <cell r="V69">
            <v>0</v>
          </cell>
          <cell r="W69">
            <v>0</v>
          </cell>
          <cell r="X69">
            <v>0</v>
          </cell>
        </row>
        <row r="70">
          <cell r="A70" t="str">
            <v>SH 5.4</v>
          </cell>
          <cell r="B70" t="str">
            <v>Shuttering  For Columns / Pedestals</v>
          </cell>
          <cell r="C70" t="str">
            <v>Sqm</v>
          </cell>
          <cell r="D70">
            <v>189</v>
          </cell>
          <cell r="E70">
            <v>560</v>
          </cell>
          <cell r="F70">
            <v>105840</v>
          </cell>
          <cell r="G70">
            <v>140</v>
          </cell>
          <cell r="H70">
            <v>26460</v>
          </cell>
          <cell r="I70">
            <v>140</v>
          </cell>
          <cell r="J70">
            <v>26460</v>
          </cell>
          <cell r="K70">
            <v>140</v>
          </cell>
          <cell r="L70">
            <v>26460</v>
          </cell>
          <cell r="M70">
            <v>140</v>
          </cell>
          <cell r="N70">
            <v>26460</v>
          </cell>
          <cell r="O70">
            <v>140</v>
          </cell>
          <cell r="P70">
            <v>26460</v>
          </cell>
          <cell r="Q70">
            <v>140</v>
          </cell>
          <cell r="R70">
            <v>26460</v>
          </cell>
          <cell r="S70">
            <v>140</v>
          </cell>
          <cell r="T70">
            <v>26460</v>
          </cell>
          <cell r="U70">
            <v>140</v>
          </cell>
          <cell r="V70">
            <v>26460</v>
          </cell>
          <cell r="W70">
            <v>560</v>
          </cell>
          <cell r="X70">
            <v>105840</v>
          </cell>
        </row>
        <row r="71">
          <cell r="A71" t="str">
            <v>SH 5.5</v>
          </cell>
          <cell r="B71" t="str">
            <v>Shuttering For Beam / Lintels</v>
          </cell>
          <cell r="C71" t="str">
            <v>Sqm</v>
          </cell>
          <cell r="D71">
            <v>231</v>
          </cell>
          <cell r="E71">
            <v>590</v>
          </cell>
          <cell r="F71">
            <v>136290</v>
          </cell>
          <cell r="G71">
            <v>0</v>
          </cell>
          <cell r="H71">
            <v>0</v>
          </cell>
          <cell r="J71">
            <v>0</v>
          </cell>
          <cell r="K71">
            <v>0</v>
          </cell>
          <cell r="L71">
            <v>0</v>
          </cell>
          <cell r="N71">
            <v>0</v>
          </cell>
          <cell r="O71">
            <v>590</v>
          </cell>
          <cell r="P71">
            <v>136290</v>
          </cell>
          <cell r="Q71">
            <v>1022</v>
          </cell>
          <cell r="R71">
            <v>236082</v>
          </cell>
          <cell r="S71">
            <v>0</v>
          </cell>
          <cell r="T71">
            <v>0</v>
          </cell>
          <cell r="V71">
            <v>0</v>
          </cell>
          <cell r="W71">
            <v>1022</v>
          </cell>
          <cell r="X71">
            <v>236082</v>
          </cell>
        </row>
        <row r="72">
          <cell r="A72" t="str">
            <v>SH 5.6</v>
          </cell>
          <cell r="B72" t="str">
            <v>Shuttering For R.C. Wall</v>
          </cell>
          <cell r="C72" t="str">
            <v>Sqm</v>
          </cell>
          <cell r="D72">
            <v>205</v>
          </cell>
          <cell r="E72">
            <v>130</v>
          </cell>
          <cell r="F72">
            <v>26650</v>
          </cell>
          <cell r="G72">
            <v>0</v>
          </cell>
          <cell r="H72">
            <v>0</v>
          </cell>
          <cell r="J72">
            <v>0</v>
          </cell>
          <cell r="K72">
            <v>65</v>
          </cell>
          <cell r="L72">
            <v>13325</v>
          </cell>
          <cell r="M72">
            <v>40</v>
          </cell>
          <cell r="N72">
            <v>8200</v>
          </cell>
          <cell r="O72">
            <v>0</v>
          </cell>
          <cell r="P72">
            <v>0</v>
          </cell>
          <cell r="R72">
            <v>0</v>
          </cell>
          <cell r="S72">
            <v>65</v>
          </cell>
          <cell r="T72">
            <v>13325</v>
          </cell>
          <cell r="U72">
            <v>18</v>
          </cell>
          <cell r="V72">
            <v>3690</v>
          </cell>
          <cell r="W72">
            <v>58</v>
          </cell>
          <cell r="X72">
            <v>11890</v>
          </cell>
        </row>
        <row r="73">
          <cell r="A73" t="str">
            <v>SH 5.7</v>
          </cell>
          <cell r="B73" t="str">
            <v>Shuttering For Staircase</v>
          </cell>
          <cell r="C73" t="str">
            <v>Sqm</v>
          </cell>
          <cell r="D73">
            <v>213</v>
          </cell>
          <cell r="E73">
            <v>60</v>
          </cell>
          <cell r="F73">
            <v>12780</v>
          </cell>
          <cell r="G73">
            <v>30</v>
          </cell>
          <cell r="H73">
            <v>6390</v>
          </cell>
          <cell r="I73">
            <v>80</v>
          </cell>
          <cell r="J73">
            <v>17040</v>
          </cell>
          <cell r="K73">
            <v>0</v>
          </cell>
          <cell r="L73">
            <v>0</v>
          </cell>
          <cell r="N73">
            <v>0</v>
          </cell>
          <cell r="O73">
            <v>0</v>
          </cell>
          <cell r="P73">
            <v>0</v>
          </cell>
          <cell r="R73">
            <v>0</v>
          </cell>
          <cell r="S73">
            <v>30</v>
          </cell>
          <cell r="T73">
            <v>6390</v>
          </cell>
          <cell r="U73">
            <v>80</v>
          </cell>
          <cell r="V73">
            <v>17040</v>
          </cell>
          <cell r="W73">
            <v>160</v>
          </cell>
          <cell r="X73">
            <v>34080</v>
          </cell>
        </row>
        <row r="74">
          <cell r="A74" t="str">
            <v>SH 5.8</v>
          </cell>
          <cell r="B74" t="str">
            <v>Shuttering For Roof Slab</v>
          </cell>
          <cell r="C74" t="str">
            <v>Sqm</v>
          </cell>
          <cell r="D74">
            <v>183</v>
          </cell>
          <cell r="E74">
            <v>890</v>
          </cell>
          <cell r="F74">
            <v>162870</v>
          </cell>
          <cell r="G74">
            <v>0</v>
          </cell>
          <cell r="H74">
            <v>0</v>
          </cell>
          <cell r="J74">
            <v>0</v>
          </cell>
          <cell r="K74">
            <v>0</v>
          </cell>
          <cell r="L74">
            <v>0</v>
          </cell>
          <cell r="N74">
            <v>0</v>
          </cell>
          <cell r="O74">
            <v>890</v>
          </cell>
          <cell r="P74">
            <v>162870</v>
          </cell>
          <cell r="Q74">
            <v>765</v>
          </cell>
          <cell r="R74">
            <v>139995</v>
          </cell>
          <cell r="S74">
            <v>0</v>
          </cell>
          <cell r="T74">
            <v>0</v>
          </cell>
          <cell r="V74">
            <v>0</v>
          </cell>
          <cell r="W74">
            <v>765</v>
          </cell>
          <cell r="X74">
            <v>139995</v>
          </cell>
        </row>
        <row r="75">
          <cell r="A75" t="str">
            <v>SH 5.9</v>
          </cell>
          <cell r="B75" t="str">
            <v>Shuttering For Chajja/Platforms</v>
          </cell>
          <cell r="C75" t="str">
            <v>Sqm</v>
          </cell>
          <cell r="D75">
            <v>261</v>
          </cell>
          <cell r="E75">
            <v>80</v>
          </cell>
          <cell r="F75">
            <v>20880</v>
          </cell>
          <cell r="G75">
            <v>0</v>
          </cell>
          <cell r="H75">
            <v>0</v>
          </cell>
          <cell r="J75">
            <v>0</v>
          </cell>
          <cell r="K75">
            <v>0</v>
          </cell>
          <cell r="L75">
            <v>0</v>
          </cell>
          <cell r="N75">
            <v>0</v>
          </cell>
          <cell r="O75">
            <v>0</v>
          </cell>
          <cell r="P75">
            <v>0</v>
          </cell>
          <cell r="Q75">
            <v>100</v>
          </cell>
          <cell r="R75">
            <v>26100</v>
          </cell>
          <cell r="S75">
            <v>80</v>
          </cell>
          <cell r="T75">
            <v>20880</v>
          </cell>
          <cell r="U75">
            <v>21</v>
          </cell>
          <cell r="V75">
            <v>5481</v>
          </cell>
          <cell r="W75">
            <v>121</v>
          </cell>
          <cell r="X75">
            <v>31581</v>
          </cell>
        </row>
        <row r="76">
          <cell r="A76" t="str">
            <v>SH 5.10</v>
          </cell>
          <cell r="B76" t="str">
            <v>Shuttering For PCC</v>
          </cell>
          <cell r="C76" t="str">
            <v>Sqm</v>
          </cell>
          <cell r="D76">
            <v>166</v>
          </cell>
          <cell r="E76">
            <v>0</v>
          </cell>
          <cell r="F76">
            <v>0</v>
          </cell>
          <cell r="G76">
            <v>0</v>
          </cell>
          <cell r="H76">
            <v>0</v>
          </cell>
          <cell r="J76">
            <v>0</v>
          </cell>
          <cell r="K76">
            <v>0</v>
          </cell>
          <cell r="L76">
            <v>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100</v>
          </cell>
          <cell r="F77">
            <v>26100</v>
          </cell>
          <cell r="G77">
            <v>0</v>
          </cell>
          <cell r="H77">
            <v>0</v>
          </cell>
          <cell r="J77">
            <v>0</v>
          </cell>
          <cell r="K77">
            <v>50</v>
          </cell>
          <cell r="L77">
            <v>13050</v>
          </cell>
          <cell r="N77">
            <v>0</v>
          </cell>
          <cell r="O77">
            <v>0</v>
          </cell>
          <cell r="P77">
            <v>0</v>
          </cell>
          <cell r="R77">
            <v>0</v>
          </cell>
          <cell r="S77">
            <v>50</v>
          </cell>
          <cell r="T77">
            <v>13050</v>
          </cell>
          <cell r="V77">
            <v>0</v>
          </cell>
          <cell r="W77">
            <v>0</v>
          </cell>
          <cell r="X77">
            <v>0</v>
          </cell>
        </row>
        <row r="78">
          <cell r="A78" t="str">
            <v>MW 6.1</v>
          </cell>
          <cell r="B78" t="str">
            <v xml:space="preserve">SSM stones hammer dressed in CM 1:8 for foundation and plinth in courses </v>
          </cell>
          <cell r="C78" t="str">
            <v>Cum</v>
          </cell>
          <cell r="D78">
            <v>982</v>
          </cell>
          <cell r="E78">
            <v>0</v>
          </cell>
          <cell r="F78">
            <v>0</v>
          </cell>
          <cell r="G78">
            <v>0</v>
          </cell>
          <cell r="H78">
            <v>0</v>
          </cell>
          <cell r="J78">
            <v>0</v>
          </cell>
          <cell r="K78">
            <v>0</v>
          </cell>
          <cell r="L78">
            <v>0</v>
          </cell>
          <cell r="N78">
            <v>0</v>
          </cell>
          <cell r="O78">
            <v>0</v>
          </cell>
          <cell r="P78">
            <v>0</v>
          </cell>
          <cell r="R78">
            <v>0</v>
          </cell>
          <cell r="S78">
            <v>0</v>
          </cell>
          <cell r="T78">
            <v>0</v>
          </cell>
          <cell r="V78">
            <v>0</v>
          </cell>
          <cell r="W78">
            <v>0</v>
          </cell>
          <cell r="X78">
            <v>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0</v>
          </cell>
          <cell r="F80">
            <v>0</v>
          </cell>
          <cell r="G80">
            <v>0</v>
          </cell>
          <cell r="H80">
            <v>0</v>
          </cell>
          <cell r="J80">
            <v>0</v>
          </cell>
          <cell r="K80">
            <v>0</v>
          </cell>
          <cell r="L80">
            <v>0</v>
          </cell>
          <cell r="N80">
            <v>0</v>
          </cell>
          <cell r="O80">
            <v>0</v>
          </cell>
          <cell r="P80">
            <v>0</v>
          </cell>
          <cell r="R80">
            <v>0</v>
          </cell>
          <cell r="S80">
            <v>0</v>
          </cell>
          <cell r="T80">
            <v>0</v>
          </cell>
          <cell r="V80">
            <v>0</v>
          </cell>
          <cell r="W80">
            <v>0</v>
          </cell>
          <cell r="X80">
            <v>0</v>
          </cell>
        </row>
        <row r="81">
          <cell r="A81" t="str">
            <v>MW 6.3 (2)</v>
          </cell>
          <cell r="B81" t="str">
            <v>constructing walls  with blocks of 40x20x15cm  First Floor</v>
          </cell>
          <cell r="C81" t="str">
            <v>Sqm</v>
          </cell>
          <cell r="D81">
            <v>344</v>
          </cell>
          <cell r="E81">
            <v>900</v>
          </cell>
          <cell r="F81">
            <v>309600</v>
          </cell>
          <cell r="G81">
            <v>0</v>
          </cell>
          <cell r="H81">
            <v>0</v>
          </cell>
          <cell r="J81">
            <v>0</v>
          </cell>
          <cell r="K81">
            <v>300</v>
          </cell>
          <cell r="L81">
            <v>103200</v>
          </cell>
          <cell r="M81">
            <v>200</v>
          </cell>
          <cell r="N81">
            <v>68800</v>
          </cell>
          <cell r="O81">
            <v>300</v>
          </cell>
          <cell r="P81">
            <v>103200</v>
          </cell>
          <cell r="Q81">
            <v>200</v>
          </cell>
          <cell r="R81">
            <v>68800</v>
          </cell>
          <cell r="S81">
            <v>300</v>
          </cell>
          <cell r="T81">
            <v>103200</v>
          </cell>
          <cell r="U81">
            <v>300</v>
          </cell>
          <cell r="V81">
            <v>103200</v>
          </cell>
          <cell r="W81">
            <v>700</v>
          </cell>
          <cell r="X81">
            <v>240800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0</v>
          </cell>
          <cell r="F84">
            <v>0</v>
          </cell>
          <cell r="G84">
            <v>0</v>
          </cell>
          <cell r="H84">
            <v>0</v>
          </cell>
          <cell r="J84">
            <v>0</v>
          </cell>
          <cell r="K84">
            <v>0</v>
          </cell>
          <cell r="L84">
            <v>0</v>
          </cell>
          <cell r="N84">
            <v>0</v>
          </cell>
          <cell r="O84">
            <v>0</v>
          </cell>
          <cell r="P84">
            <v>0</v>
          </cell>
          <cell r="R84">
            <v>0</v>
          </cell>
          <cell r="S84">
            <v>0</v>
          </cell>
          <cell r="T84">
            <v>0</v>
          </cell>
          <cell r="V84">
            <v>0</v>
          </cell>
          <cell r="W84">
            <v>0</v>
          </cell>
          <cell r="X84">
            <v>0</v>
          </cell>
        </row>
        <row r="85">
          <cell r="A85" t="str">
            <v>MW 6.4 (2)</v>
          </cell>
          <cell r="B85" t="str">
            <v>115mm thick brick partition wall in First Floor</v>
          </cell>
          <cell r="C85" t="str">
            <v>Sqm</v>
          </cell>
          <cell r="D85">
            <v>276</v>
          </cell>
          <cell r="E85">
            <v>200</v>
          </cell>
          <cell r="F85">
            <v>55200</v>
          </cell>
          <cell r="G85">
            <v>0</v>
          </cell>
          <cell r="H85">
            <v>0</v>
          </cell>
          <cell r="J85">
            <v>0</v>
          </cell>
          <cell r="K85">
            <v>0</v>
          </cell>
          <cell r="L85">
            <v>0</v>
          </cell>
          <cell r="N85">
            <v>0</v>
          </cell>
          <cell r="O85">
            <v>100</v>
          </cell>
          <cell r="P85">
            <v>27600</v>
          </cell>
          <cell r="Q85">
            <v>100</v>
          </cell>
          <cell r="R85">
            <v>27600</v>
          </cell>
          <cell r="S85">
            <v>100</v>
          </cell>
          <cell r="T85">
            <v>27600</v>
          </cell>
          <cell r="U85">
            <v>45</v>
          </cell>
          <cell r="V85">
            <v>12420</v>
          </cell>
          <cell r="W85">
            <v>145</v>
          </cell>
          <cell r="X85">
            <v>40020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150</v>
          </cell>
          <cell r="F88">
            <v>268350</v>
          </cell>
          <cell r="G88">
            <v>100</v>
          </cell>
          <cell r="H88">
            <v>178900</v>
          </cell>
          <cell r="I88">
            <v>80</v>
          </cell>
          <cell r="J88">
            <v>143120</v>
          </cell>
          <cell r="K88">
            <v>50</v>
          </cell>
          <cell r="L88">
            <v>89450</v>
          </cell>
          <cell r="M88">
            <v>30</v>
          </cell>
          <cell r="N88">
            <v>53670</v>
          </cell>
          <cell r="O88">
            <v>0</v>
          </cell>
          <cell r="P88">
            <v>0</v>
          </cell>
          <cell r="R88">
            <v>0</v>
          </cell>
          <cell r="S88">
            <v>0</v>
          </cell>
          <cell r="T88">
            <v>0</v>
          </cell>
          <cell r="V88">
            <v>0</v>
          </cell>
          <cell r="W88">
            <v>110</v>
          </cell>
          <cell r="X88">
            <v>196790</v>
          </cell>
        </row>
        <row r="89">
          <cell r="A89" t="str">
            <v>MW 6.5 (2)</v>
          </cell>
          <cell r="B89" t="str">
            <v>230mm thk. masonry in CM 1:6 First Floor</v>
          </cell>
          <cell r="C89" t="str">
            <v>Cum</v>
          </cell>
          <cell r="D89">
            <v>1789</v>
          </cell>
          <cell r="E89">
            <v>250</v>
          </cell>
          <cell r="F89">
            <v>447250</v>
          </cell>
          <cell r="G89">
            <v>0</v>
          </cell>
          <cell r="H89">
            <v>0</v>
          </cell>
          <cell r="J89">
            <v>0</v>
          </cell>
          <cell r="K89">
            <v>50</v>
          </cell>
          <cell r="L89">
            <v>89450</v>
          </cell>
          <cell r="M89">
            <v>50</v>
          </cell>
          <cell r="N89">
            <v>89450</v>
          </cell>
          <cell r="O89">
            <v>100</v>
          </cell>
          <cell r="P89">
            <v>178900</v>
          </cell>
          <cell r="Q89">
            <v>100</v>
          </cell>
          <cell r="R89">
            <v>178900</v>
          </cell>
          <cell r="S89">
            <v>100</v>
          </cell>
          <cell r="T89">
            <v>178900</v>
          </cell>
          <cell r="U89">
            <v>65</v>
          </cell>
          <cell r="V89">
            <v>116285</v>
          </cell>
          <cell r="W89">
            <v>215</v>
          </cell>
          <cell r="X89">
            <v>384635</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0</v>
          </cell>
          <cell r="F93">
            <v>0</v>
          </cell>
          <cell r="G93">
            <v>0</v>
          </cell>
          <cell r="H93">
            <v>0</v>
          </cell>
          <cell r="J93">
            <v>0</v>
          </cell>
          <cell r="K93">
            <v>0</v>
          </cell>
          <cell r="L93">
            <v>0</v>
          </cell>
          <cell r="N93">
            <v>0</v>
          </cell>
          <cell r="O93">
            <v>0</v>
          </cell>
          <cell r="P93">
            <v>0</v>
          </cell>
          <cell r="R93">
            <v>0</v>
          </cell>
          <cell r="S93">
            <v>0</v>
          </cell>
          <cell r="T93">
            <v>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1500</v>
          </cell>
          <cell r="F97">
            <v>141000</v>
          </cell>
          <cell r="G97">
            <v>700</v>
          </cell>
          <cell r="H97">
            <v>65800</v>
          </cell>
          <cell r="I97">
            <v>350</v>
          </cell>
          <cell r="J97">
            <v>32900</v>
          </cell>
          <cell r="K97">
            <v>700</v>
          </cell>
          <cell r="L97">
            <v>65800</v>
          </cell>
          <cell r="M97">
            <v>300</v>
          </cell>
          <cell r="N97">
            <v>28200</v>
          </cell>
          <cell r="O97">
            <v>100</v>
          </cell>
          <cell r="P97">
            <v>9400</v>
          </cell>
          <cell r="Q97">
            <v>60</v>
          </cell>
          <cell r="R97">
            <v>5640</v>
          </cell>
          <cell r="S97">
            <v>0</v>
          </cell>
          <cell r="T97">
            <v>0</v>
          </cell>
          <cell r="V97">
            <v>0</v>
          </cell>
          <cell r="W97">
            <v>710</v>
          </cell>
          <cell r="X97">
            <v>66740</v>
          </cell>
        </row>
        <row r="98">
          <cell r="A98" t="str">
            <v>PL 7.2 (2)</v>
          </cell>
          <cell r="B98" t="str">
            <v>Internal plastering to masonry in CM 1:6 First Floor</v>
          </cell>
          <cell r="C98" t="str">
            <v>Sqm</v>
          </cell>
          <cell r="D98">
            <v>94</v>
          </cell>
          <cell r="E98">
            <v>1300</v>
          </cell>
          <cell r="F98">
            <v>122200</v>
          </cell>
          <cell r="G98">
            <v>0</v>
          </cell>
          <cell r="H98">
            <v>0</v>
          </cell>
          <cell r="J98">
            <v>0</v>
          </cell>
          <cell r="K98">
            <v>0</v>
          </cell>
          <cell r="L98">
            <v>0</v>
          </cell>
          <cell r="N98">
            <v>0</v>
          </cell>
          <cell r="O98">
            <v>600</v>
          </cell>
          <cell r="P98">
            <v>56400</v>
          </cell>
          <cell r="R98">
            <v>0</v>
          </cell>
          <cell r="S98">
            <v>700</v>
          </cell>
          <cell r="T98">
            <v>65800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100</v>
          </cell>
          <cell r="F105">
            <v>8500</v>
          </cell>
          <cell r="G105">
            <v>0</v>
          </cell>
          <cell r="H105">
            <v>0</v>
          </cell>
          <cell r="J105">
            <v>0</v>
          </cell>
          <cell r="K105">
            <v>0</v>
          </cell>
          <cell r="L105">
            <v>0</v>
          </cell>
          <cell r="N105">
            <v>0</v>
          </cell>
          <cell r="O105">
            <v>0</v>
          </cell>
          <cell r="P105">
            <v>0</v>
          </cell>
          <cell r="Q105">
            <v>100</v>
          </cell>
          <cell r="R105">
            <v>8500</v>
          </cell>
          <cell r="S105">
            <v>100</v>
          </cell>
          <cell r="T105">
            <v>8500</v>
          </cell>
          <cell r="U105">
            <v>225</v>
          </cell>
          <cell r="V105">
            <v>19125</v>
          </cell>
          <cell r="W105">
            <v>325</v>
          </cell>
          <cell r="X105">
            <v>27625</v>
          </cell>
        </row>
        <row r="106">
          <cell r="A106" t="str">
            <v>PL 7.8</v>
          </cell>
          <cell r="B106" t="str">
            <v>Providing plastering to sunken portion in CM 1:4, 12mm thk with water proof compound at 1 kg per bag</v>
          </cell>
          <cell r="C106" t="str">
            <v>Sqm</v>
          </cell>
          <cell r="D106">
            <v>122</v>
          </cell>
          <cell r="E106">
            <v>100</v>
          </cell>
          <cell r="F106">
            <v>12200</v>
          </cell>
          <cell r="G106">
            <v>0</v>
          </cell>
          <cell r="H106">
            <v>0</v>
          </cell>
          <cell r="J106">
            <v>0</v>
          </cell>
          <cell r="K106">
            <v>100</v>
          </cell>
          <cell r="L106">
            <v>12200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66</v>
          </cell>
          <cell r="F111">
            <v>7920</v>
          </cell>
          <cell r="G111">
            <v>0</v>
          </cell>
          <cell r="H111">
            <v>0</v>
          </cell>
          <cell r="J111">
            <v>0</v>
          </cell>
          <cell r="K111">
            <v>0</v>
          </cell>
          <cell r="L111">
            <v>0</v>
          </cell>
          <cell r="N111">
            <v>0</v>
          </cell>
          <cell r="O111">
            <v>66</v>
          </cell>
          <cell r="P111">
            <v>7920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30</v>
          </cell>
          <cell r="F125">
            <v>90660</v>
          </cell>
          <cell r="G125">
            <v>0</v>
          </cell>
          <cell r="H125">
            <v>0</v>
          </cell>
          <cell r="J125">
            <v>0</v>
          </cell>
          <cell r="K125">
            <v>0</v>
          </cell>
          <cell r="L125">
            <v>0</v>
          </cell>
          <cell r="N125">
            <v>0</v>
          </cell>
          <cell r="O125">
            <v>15</v>
          </cell>
          <cell r="P125">
            <v>45330</v>
          </cell>
          <cell r="R125">
            <v>0</v>
          </cell>
          <cell r="S125">
            <v>15</v>
          </cell>
          <cell r="T125">
            <v>45330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0</v>
          </cell>
          <cell r="F132">
            <v>0</v>
          </cell>
          <cell r="G132">
            <v>0</v>
          </cell>
          <cell r="H132">
            <v>0</v>
          </cell>
          <cell r="J132">
            <v>0</v>
          </cell>
          <cell r="K132">
            <v>0</v>
          </cell>
          <cell r="L132">
            <v>0</v>
          </cell>
          <cell r="N132">
            <v>0</v>
          </cell>
          <cell r="O132">
            <v>0</v>
          </cell>
          <cell r="P132">
            <v>0</v>
          </cell>
          <cell r="R132">
            <v>0</v>
          </cell>
          <cell r="S132">
            <v>0</v>
          </cell>
          <cell r="T132">
            <v>0</v>
          </cell>
          <cell r="V132">
            <v>0</v>
          </cell>
          <cell r="W132">
            <v>0</v>
          </cell>
          <cell r="X132">
            <v>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75</v>
          </cell>
          <cell r="F139">
            <v>133425</v>
          </cell>
          <cell r="G139">
            <v>0</v>
          </cell>
          <cell r="H139">
            <v>0</v>
          </cell>
          <cell r="J139">
            <v>0</v>
          </cell>
          <cell r="K139">
            <v>0</v>
          </cell>
          <cell r="L139">
            <v>0</v>
          </cell>
          <cell r="N139">
            <v>0</v>
          </cell>
          <cell r="O139">
            <v>75</v>
          </cell>
          <cell r="P139">
            <v>133425</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178</v>
          </cell>
          <cell r="F142">
            <v>13884</v>
          </cell>
          <cell r="G142">
            <v>0</v>
          </cell>
          <cell r="H142">
            <v>0</v>
          </cell>
          <cell r="J142">
            <v>0</v>
          </cell>
          <cell r="K142">
            <v>0</v>
          </cell>
          <cell r="L142">
            <v>0</v>
          </cell>
          <cell r="N142">
            <v>0</v>
          </cell>
          <cell r="O142">
            <v>178</v>
          </cell>
          <cell r="P142">
            <v>13884</v>
          </cell>
          <cell r="Q142">
            <v>200</v>
          </cell>
          <cell r="R142">
            <v>15600</v>
          </cell>
          <cell r="S142">
            <v>0</v>
          </cell>
          <cell r="T142">
            <v>0</v>
          </cell>
          <cell r="V142">
            <v>0</v>
          </cell>
          <cell r="W142">
            <v>200</v>
          </cell>
          <cell r="X142">
            <v>15600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0</v>
          </cell>
          <cell r="F149">
            <v>0</v>
          </cell>
          <cell r="G149">
            <v>0</v>
          </cell>
          <cell r="H149">
            <v>0</v>
          </cell>
          <cell r="J149">
            <v>0</v>
          </cell>
          <cell r="K149">
            <v>0</v>
          </cell>
          <cell r="L149">
            <v>0</v>
          </cell>
          <cell r="N149">
            <v>0</v>
          </cell>
          <cell r="O149">
            <v>0</v>
          </cell>
          <cell r="P149">
            <v>0</v>
          </cell>
          <cell r="R149">
            <v>0</v>
          </cell>
          <cell r="S149">
            <v>0</v>
          </cell>
          <cell r="T149">
            <v>0</v>
          </cell>
          <cell r="V149">
            <v>0</v>
          </cell>
          <cell r="W149">
            <v>0</v>
          </cell>
          <cell r="X149">
            <v>0</v>
          </cell>
        </row>
        <row r="150">
          <cell r="A150" t="str">
            <v>F 14.1 (1)</v>
          </cell>
          <cell r="B150" t="str">
            <v>Providing and laying granamite tiles  Ground Floor</v>
          </cell>
          <cell r="C150" t="str">
            <v>Sqm</v>
          </cell>
          <cell r="D150">
            <v>302</v>
          </cell>
          <cell r="E150">
            <v>1500</v>
          </cell>
          <cell r="F150">
            <v>453000</v>
          </cell>
          <cell r="G150">
            <v>0</v>
          </cell>
          <cell r="H150">
            <v>0</v>
          </cell>
          <cell r="J150">
            <v>0</v>
          </cell>
          <cell r="K150">
            <v>500</v>
          </cell>
          <cell r="L150">
            <v>151000</v>
          </cell>
          <cell r="N150">
            <v>0</v>
          </cell>
          <cell r="O150">
            <v>500</v>
          </cell>
          <cell r="P150">
            <v>151000</v>
          </cell>
          <cell r="R150">
            <v>0</v>
          </cell>
          <cell r="S150">
            <v>500</v>
          </cell>
          <cell r="T150">
            <v>151000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300</v>
          </cell>
          <cell r="F157">
            <v>28800</v>
          </cell>
          <cell r="G157">
            <v>0</v>
          </cell>
          <cell r="H157">
            <v>0</v>
          </cell>
          <cell r="J157">
            <v>0</v>
          </cell>
          <cell r="K157">
            <v>100</v>
          </cell>
          <cell r="L157">
            <v>9600</v>
          </cell>
          <cell r="N157">
            <v>0</v>
          </cell>
          <cell r="O157">
            <v>100</v>
          </cell>
          <cell r="P157">
            <v>9600</v>
          </cell>
          <cell r="R157">
            <v>0</v>
          </cell>
          <cell r="S157">
            <v>100</v>
          </cell>
          <cell r="T157">
            <v>9600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0</v>
          </cell>
          <cell r="F194">
            <v>0</v>
          </cell>
          <cell r="G194">
            <v>0</v>
          </cell>
          <cell r="H194">
            <v>0</v>
          </cell>
          <cell r="J194">
            <v>0</v>
          </cell>
          <cell r="K194">
            <v>0</v>
          </cell>
          <cell r="L194">
            <v>0</v>
          </cell>
          <cell r="N194">
            <v>0</v>
          </cell>
          <cell r="O194">
            <v>0</v>
          </cell>
          <cell r="P194">
            <v>0</v>
          </cell>
          <cell r="R194">
            <v>0</v>
          </cell>
          <cell r="S194">
            <v>0</v>
          </cell>
          <cell r="T194">
            <v>0</v>
          </cell>
          <cell r="V194">
            <v>0</v>
          </cell>
          <cell r="W194">
            <v>0</v>
          </cell>
          <cell r="X194">
            <v>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160000</v>
          </cell>
          <cell r="F301">
            <v>160000</v>
          </cell>
          <cell r="G301">
            <v>20000</v>
          </cell>
          <cell r="H301">
            <v>20000</v>
          </cell>
          <cell r="I301">
            <v>20000</v>
          </cell>
          <cell r="J301">
            <v>20000</v>
          </cell>
          <cell r="K301">
            <v>20000</v>
          </cell>
          <cell r="L301">
            <v>20000</v>
          </cell>
          <cell r="M301">
            <v>20000</v>
          </cell>
          <cell r="N301">
            <v>20000</v>
          </cell>
          <cell r="O301">
            <v>100000</v>
          </cell>
          <cell r="P301">
            <v>100000</v>
          </cell>
          <cell r="Q301">
            <v>100000</v>
          </cell>
          <cell r="R301">
            <v>100000</v>
          </cell>
          <cell r="S301">
            <v>20000</v>
          </cell>
          <cell r="T301">
            <v>20000</v>
          </cell>
          <cell r="U301">
            <v>20000</v>
          </cell>
          <cell r="V301">
            <v>20000</v>
          </cell>
          <cell r="W301">
            <v>160000</v>
          </cell>
          <cell r="X301">
            <v>160000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4073237</v>
          </cell>
          <cell r="H599">
            <v>530311</v>
          </cell>
          <cell r="J599">
            <v>383275</v>
          </cell>
          <cell r="L599">
            <v>855591.5</v>
          </cell>
          <cell r="N599">
            <v>449727</v>
          </cell>
          <cell r="P599">
            <v>1692555</v>
          </cell>
          <cell r="R599">
            <v>1313057</v>
          </cell>
          <cell r="T599">
            <v>994779.5</v>
          </cell>
          <cell r="V599">
            <v>445166.5</v>
          </cell>
          <cell r="X599">
            <v>2591225.5</v>
          </cell>
        </row>
        <row r="601">
          <cell r="B601" t="str">
            <v>PREPARED</v>
          </cell>
          <cell r="X601" t="str">
            <v>SITE INCHARGE</v>
          </cell>
        </row>
      </sheetData>
      <sheetData sheetId="10" refreshError="1">
        <row r="1">
          <cell r="A1" t="str">
            <v>MONTHLY PLANNING</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Block - 03</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0</v>
          </cell>
          <cell r="F14">
            <v>0</v>
          </cell>
          <cell r="G14">
            <v>0</v>
          </cell>
          <cell r="H14">
            <v>0</v>
          </cell>
          <cell r="J14">
            <v>0</v>
          </cell>
          <cell r="K14">
            <v>0</v>
          </cell>
          <cell r="L14">
            <v>0</v>
          </cell>
          <cell r="N14">
            <v>0</v>
          </cell>
          <cell r="O14">
            <v>0</v>
          </cell>
          <cell r="P14">
            <v>0</v>
          </cell>
          <cell r="R14">
            <v>0</v>
          </cell>
          <cell r="S14">
            <v>0</v>
          </cell>
          <cell r="T14">
            <v>0</v>
          </cell>
          <cell r="V14">
            <v>0</v>
          </cell>
          <cell r="W14">
            <v>0</v>
          </cell>
          <cell r="X14">
            <v>0</v>
          </cell>
        </row>
        <row r="15">
          <cell r="A15" t="str">
            <v>EW1.2b</v>
          </cell>
          <cell r="B15" t="str">
            <v>Excavation 1.5 M to 3.0 M</v>
          </cell>
          <cell r="C15" t="str">
            <v>Cum</v>
          </cell>
          <cell r="D15">
            <v>98</v>
          </cell>
          <cell r="E15">
            <v>0</v>
          </cell>
          <cell r="F15">
            <v>0</v>
          </cell>
          <cell r="G15">
            <v>0</v>
          </cell>
          <cell r="H15">
            <v>0</v>
          </cell>
          <cell r="J15">
            <v>0</v>
          </cell>
          <cell r="K15">
            <v>0</v>
          </cell>
          <cell r="L15">
            <v>0</v>
          </cell>
          <cell r="N15">
            <v>0</v>
          </cell>
          <cell r="O15">
            <v>0</v>
          </cell>
          <cell r="P15">
            <v>0</v>
          </cell>
          <cell r="R15">
            <v>0</v>
          </cell>
          <cell r="S15">
            <v>0</v>
          </cell>
          <cell r="T15">
            <v>0</v>
          </cell>
          <cell r="V15">
            <v>0</v>
          </cell>
          <cell r="W15">
            <v>0</v>
          </cell>
          <cell r="X15">
            <v>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J19">
            <v>0</v>
          </cell>
          <cell r="K19">
            <v>0</v>
          </cell>
          <cell r="L19">
            <v>0</v>
          </cell>
          <cell r="N19">
            <v>0</v>
          </cell>
          <cell r="O19">
            <v>0</v>
          </cell>
          <cell r="P19">
            <v>0</v>
          </cell>
          <cell r="R19">
            <v>0</v>
          </cell>
          <cell r="S19">
            <v>0</v>
          </cell>
          <cell r="T19">
            <v>0</v>
          </cell>
          <cell r="V19">
            <v>0</v>
          </cell>
          <cell r="W19">
            <v>0</v>
          </cell>
          <cell r="X19">
            <v>0</v>
          </cell>
        </row>
        <row r="20">
          <cell r="A20" t="str">
            <v>EW1.6</v>
          </cell>
          <cell r="B20" t="str">
            <v xml:space="preserve">Earth filling  with  earth brought from outside </v>
          </cell>
          <cell r="C20" t="str">
            <v>Cum</v>
          </cell>
          <cell r="D20">
            <v>300</v>
          </cell>
          <cell r="E20">
            <v>0</v>
          </cell>
          <cell r="F20">
            <v>0</v>
          </cell>
          <cell r="G20">
            <v>0</v>
          </cell>
          <cell r="H20">
            <v>0</v>
          </cell>
          <cell r="J20">
            <v>0</v>
          </cell>
          <cell r="K20">
            <v>0</v>
          </cell>
          <cell r="L20">
            <v>0</v>
          </cell>
          <cell r="N20">
            <v>0</v>
          </cell>
          <cell r="O20">
            <v>0</v>
          </cell>
          <cell r="P20">
            <v>0</v>
          </cell>
          <cell r="R20">
            <v>0</v>
          </cell>
          <cell r="S20">
            <v>0</v>
          </cell>
          <cell r="T20">
            <v>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0</v>
          </cell>
          <cell r="F23">
            <v>0</v>
          </cell>
          <cell r="G23">
            <v>0</v>
          </cell>
          <cell r="H23">
            <v>0</v>
          </cell>
          <cell r="J23">
            <v>0</v>
          </cell>
          <cell r="K23">
            <v>0</v>
          </cell>
          <cell r="L23">
            <v>0</v>
          </cell>
          <cell r="N23">
            <v>0</v>
          </cell>
          <cell r="O23">
            <v>0</v>
          </cell>
          <cell r="P23">
            <v>0</v>
          </cell>
          <cell r="R23">
            <v>0</v>
          </cell>
          <cell r="S23">
            <v>0</v>
          </cell>
          <cell r="T23">
            <v>0</v>
          </cell>
          <cell r="V23">
            <v>0</v>
          </cell>
          <cell r="W23">
            <v>0</v>
          </cell>
          <cell r="X23">
            <v>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150</v>
          </cell>
          <cell r="F25">
            <v>207300</v>
          </cell>
          <cell r="G25">
            <v>50</v>
          </cell>
          <cell r="H25">
            <v>69100</v>
          </cell>
          <cell r="J25">
            <v>0</v>
          </cell>
          <cell r="K25">
            <v>50</v>
          </cell>
          <cell r="L25">
            <v>69100</v>
          </cell>
          <cell r="N25">
            <v>0</v>
          </cell>
          <cell r="O25">
            <v>50</v>
          </cell>
          <cell r="P25">
            <v>69100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0</v>
          </cell>
          <cell r="F27">
            <v>0</v>
          </cell>
          <cell r="G27">
            <v>0</v>
          </cell>
          <cell r="H27">
            <v>0</v>
          </cell>
          <cell r="J27">
            <v>0</v>
          </cell>
          <cell r="K27">
            <v>0</v>
          </cell>
          <cell r="L27">
            <v>0</v>
          </cell>
          <cell r="N27">
            <v>0</v>
          </cell>
          <cell r="O27">
            <v>0</v>
          </cell>
          <cell r="P27">
            <v>0</v>
          </cell>
          <cell r="R27">
            <v>0</v>
          </cell>
          <cell r="S27">
            <v>0</v>
          </cell>
          <cell r="T27">
            <v>0</v>
          </cell>
          <cell r="V27">
            <v>0</v>
          </cell>
          <cell r="W27">
            <v>0</v>
          </cell>
          <cell r="X27">
            <v>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1500</v>
          </cell>
          <cell r="F31">
            <v>196500</v>
          </cell>
          <cell r="G31">
            <v>0</v>
          </cell>
          <cell r="H31">
            <v>0</v>
          </cell>
          <cell r="J31">
            <v>0</v>
          </cell>
          <cell r="K31">
            <v>400</v>
          </cell>
          <cell r="L31">
            <v>52400</v>
          </cell>
          <cell r="N31">
            <v>0</v>
          </cell>
          <cell r="O31">
            <v>600</v>
          </cell>
          <cell r="P31">
            <v>78600</v>
          </cell>
          <cell r="R31">
            <v>0</v>
          </cell>
          <cell r="S31">
            <v>500</v>
          </cell>
          <cell r="T31">
            <v>65500</v>
          </cell>
          <cell r="V31">
            <v>0</v>
          </cell>
          <cell r="W31">
            <v>0</v>
          </cell>
          <cell r="X31">
            <v>0</v>
          </cell>
        </row>
        <row r="32">
          <cell r="A32" t="str">
            <v>PCC 2.7 (2)</v>
          </cell>
          <cell r="B32" t="str">
            <v>Providing and laying screed concrete 1:2:4 for flooring (50mm thick)  finishing by power floating, with  shutteringfor First Floor</v>
          </cell>
          <cell r="C32" t="str">
            <v>Sqm</v>
          </cell>
          <cell r="D32">
            <v>139</v>
          </cell>
          <cell r="E32">
            <v>0</v>
          </cell>
          <cell r="F32">
            <v>0</v>
          </cell>
          <cell r="G32">
            <v>0</v>
          </cell>
          <cell r="H32">
            <v>0</v>
          </cell>
          <cell r="J32">
            <v>0</v>
          </cell>
          <cell r="K32">
            <v>0</v>
          </cell>
          <cell r="L32">
            <v>0</v>
          </cell>
          <cell r="N32">
            <v>0</v>
          </cell>
          <cell r="O32">
            <v>0</v>
          </cell>
          <cell r="P32">
            <v>0</v>
          </cell>
          <cell r="R32">
            <v>0</v>
          </cell>
          <cell r="S32">
            <v>0</v>
          </cell>
          <cell r="T32">
            <v>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18</v>
          </cell>
          <cell r="F34">
            <v>26280</v>
          </cell>
          <cell r="G34">
            <v>12</v>
          </cell>
          <cell r="H34">
            <v>17520</v>
          </cell>
          <cell r="I34">
            <v>12</v>
          </cell>
          <cell r="J34">
            <v>17520</v>
          </cell>
          <cell r="K34">
            <v>6</v>
          </cell>
          <cell r="L34">
            <v>8760</v>
          </cell>
          <cell r="M34">
            <v>7</v>
          </cell>
          <cell r="N34">
            <v>10220</v>
          </cell>
          <cell r="O34">
            <v>0</v>
          </cell>
          <cell r="P34">
            <v>0</v>
          </cell>
          <cell r="R34">
            <v>0</v>
          </cell>
          <cell r="S34">
            <v>0</v>
          </cell>
          <cell r="T34">
            <v>0</v>
          </cell>
          <cell r="V34">
            <v>0</v>
          </cell>
          <cell r="W34">
            <v>19</v>
          </cell>
          <cell r="X34">
            <v>27740</v>
          </cell>
        </row>
        <row r="35">
          <cell r="A35" t="str">
            <v>RCC 3.2</v>
          </cell>
          <cell r="B35" t="str">
            <v xml:space="preserve"> M20 concrete using 20mm  for footing/foundation.</v>
          </cell>
          <cell r="C35" t="str">
            <v>Cum</v>
          </cell>
          <cell r="D35">
            <v>1460</v>
          </cell>
          <cell r="E35">
            <v>0</v>
          </cell>
          <cell r="F35">
            <v>0</v>
          </cell>
          <cell r="G35">
            <v>0</v>
          </cell>
          <cell r="H35">
            <v>0</v>
          </cell>
          <cell r="J35">
            <v>0</v>
          </cell>
          <cell r="K35">
            <v>0</v>
          </cell>
          <cell r="L35">
            <v>0</v>
          </cell>
          <cell r="N35">
            <v>0</v>
          </cell>
          <cell r="O35">
            <v>0</v>
          </cell>
          <cell r="P35">
            <v>0</v>
          </cell>
          <cell r="R35">
            <v>0</v>
          </cell>
          <cell r="S35">
            <v>0</v>
          </cell>
          <cell r="T35">
            <v>0</v>
          </cell>
          <cell r="V35">
            <v>0</v>
          </cell>
          <cell r="W35">
            <v>0</v>
          </cell>
          <cell r="X35">
            <v>0</v>
          </cell>
        </row>
        <row r="36">
          <cell r="A36" t="str">
            <v>RCC 3.3</v>
          </cell>
          <cell r="B36" t="str">
            <v xml:space="preserve">M20 concrete  for RCC curved slab </v>
          </cell>
          <cell r="C36" t="str">
            <v>Cum</v>
          </cell>
          <cell r="D36">
            <v>1661</v>
          </cell>
          <cell r="E36">
            <v>0</v>
          </cell>
          <cell r="F36">
            <v>0</v>
          </cell>
          <cell r="G36">
            <v>0</v>
          </cell>
          <cell r="H36">
            <v>0</v>
          </cell>
          <cell r="J36">
            <v>0</v>
          </cell>
          <cell r="K36">
            <v>0</v>
          </cell>
          <cell r="L36">
            <v>0</v>
          </cell>
          <cell r="N36">
            <v>0</v>
          </cell>
          <cell r="O36">
            <v>0</v>
          </cell>
          <cell r="P36">
            <v>0</v>
          </cell>
          <cell r="R36">
            <v>0</v>
          </cell>
          <cell r="S36">
            <v>0</v>
          </cell>
          <cell r="T36">
            <v>0</v>
          </cell>
          <cell r="V36">
            <v>0</v>
          </cell>
          <cell r="W36">
            <v>0</v>
          </cell>
          <cell r="X36">
            <v>0</v>
          </cell>
        </row>
        <row r="37">
          <cell r="A37" t="str">
            <v>RCC 3.4 (1)</v>
          </cell>
          <cell r="B37" t="str">
            <v>M20 for cills Ground Floor</v>
          </cell>
          <cell r="C37" t="str">
            <v>Cum</v>
          </cell>
          <cell r="D37">
            <v>1681</v>
          </cell>
          <cell r="E37">
            <v>6</v>
          </cell>
          <cell r="F37">
            <v>10086</v>
          </cell>
          <cell r="G37">
            <v>6</v>
          </cell>
          <cell r="H37">
            <v>10086</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0</v>
          </cell>
          <cell r="F38">
            <v>0</v>
          </cell>
          <cell r="G38">
            <v>0</v>
          </cell>
          <cell r="H38">
            <v>0</v>
          </cell>
          <cell r="J38">
            <v>0</v>
          </cell>
          <cell r="K38">
            <v>0</v>
          </cell>
          <cell r="L38">
            <v>0</v>
          </cell>
          <cell r="N38">
            <v>0</v>
          </cell>
          <cell r="O38">
            <v>0</v>
          </cell>
          <cell r="P38">
            <v>0</v>
          </cell>
          <cell r="R38">
            <v>0</v>
          </cell>
          <cell r="S38">
            <v>0</v>
          </cell>
          <cell r="T38">
            <v>0</v>
          </cell>
          <cell r="V38">
            <v>0</v>
          </cell>
          <cell r="W38">
            <v>0</v>
          </cell>
          <cell r="X38">
            <v>0</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0</v>
          </cell>
          <cell r="F40">
            <v>0</v>
          </cell>
          <cell r="G40">
            <v>0</v>
          </cell>
          <cell r="H40">
            <v>0</v>
          </cell>
          <cell r="J40">
            <v>0</v>
          </cell>
          <cell r="K40">
            <v>0</v>
          </cell>
          <cell r="L40">
            <v>0</v>
          </cell>
          <cell r="N40">
            <v>0</v>
          </cell>
          <cell r="O40">
            <v>0</v>
          </cell>
          <cell r="P40">
            <v>0</v>
          </cell>
          <cell r="R40">
            <v>0</v>
          </cell>
          <cell r="S40">
            <v>0</v>
          </cell>
          <cell r="T40">
            <v>0</v>
          </cell>
          <cell r="V40">
            <v>0</v>
          </cell>
          <cell r="W40">
            <v>0</v>
          </cell>
          <cell r="X40">
            <v>0</v>
          </cell>
        </row>
        <row r="41">
          <cell r="A41" t="str">
            <v>RCC 3.5 ( 2 )</v>
          </cell>
          <cell r="B41" t="str">
            <v xml:space="preserve"> M20 cocnrete  for RCC walls First Floor</v>
          </cell>
          <cell r="C41" t="str">
            <v>Cum</v>
          </cell>
          <cell r="D41">
            <v>1681</v>
          </cell>
          <cell r="E41">
            <v>6.5</v>
          </cell>
          <cell r="F41">
            <v>10926.5</v>
          </cell>
          <cell r="G41">
            <v>6.5</v>
          </cell>
          <cell r="H41">
            <v>10926.5</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6.5</v>
          </cell>
          <cell r="F42">
            <v>10926.5</v>
          </cell>
          <cell r="G42">
            <v>0</v>
          </cell>
          <cell r="H42">
            <v>0</v>
          </cell>
          <cell r="J42">
            <v>0</v>
          </cell>
          <cell r="K42">
            <v>0</v>
          </cell>
          <cell r="L42">
            <v>0</v>
          </cell>
          <cell r="N42">
            <v>0</v>
          </cell>
          <cell r="O42">
            <v>6.5</v>
          </cell>
          <cell r="P42">
            <v>10926.5</v>
          </cell>
          <cell r="R42">
            <v>0</v>
          </cell>
          <cell r="S42">
            <v>0</v>
          </cell>
          <cell r="T42">
            <v>0</v>
          </cell>
          <cell r="V42">
            <v>0</v>
          </cell>
          <cell r="W42">
            <v>0</v>
          </cell>
          <cell r="X42">
            <v>0</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0</v>
          </cell>
          <cell r="F45">
            <v>0</v>
          </cell>
          <cell r="G45">
            <v>0</v>
          </cell>
          <cell r="H45">
            <v>0</v>
          </cell>
          <cell r="J45">
            <v>0</v>
          </cell>
          <cell r="K45">
            <v>0</v>
          </cell>
          <cell r="L45">
            <v>0</v>
          </cell>
          <cell r="N45">
            <v>0</v>
          </cell>
          <cell r="O45">
            <v>0</v>
          </cell>
          <cell r="P45">
            <v>0</v>
          </cell>
          <cell r="R45">
            <v>0</v>
          </cell>
          <cell r="S45">
            <v>0</v>
          </cell>
          <cell r="T45">
            <v>0</v>
          </cell>
          <cell r="V45">
            <v>0</v>
          </cell>
          <cell r="W45">
            <v>0</v>
          </cell>
          <cell r="X45">
            <v>0</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50</v>
          </cell>
          <cell r="F47">
            <v>84050</v>
          </cell>
          <cell r="G47">
            <v>0</v>
          </cell>
          <cell r="H47">
            <v>0</v>
          </cell>
          <cell r="J47">
            <v>0</v>
          </cell>
          <cell r="K47">
            <v>10</v>
          </cell>
          <cell r="L47">
            <v>16810</v>
          </cell>
          <cell r="M47">
            <v>10</v>
          </cell>
          <cell r="N47">
            <v>16810</v>
          </cell>
          <cell r="O47">
            <v>20</v>
          </cell>
          <cell r="P47">
            <v>33620</v>
          </cell>
          <cell r="Q47">
            <v>15</v>
          </cell>
          <cell r="R47">
            <v>25215</v>
          </cell>
          <cell r="S47">
            <v>20</v>
          </cell>
          <cell r="T47">
            <v>33620</v>
          </cell>
          <cell r="V47">
            <v>0</v>
          </cell>
          <cell r="W47">
            <v>25</v>
          </cell>
          <cell r="X47">
            <v>42025</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0</v>
          </cell>
          <cell r="F49">
            <v>0</v>
          </cell>
          <cell r="G49">
            <v>0</v>
          </cell>
          <cell r="H49">
            <v>0</v>
          </cell>
          <cell r="J49">
            <v>0</v>
          </cell>
          <cell r="K49">
            <v>0</v>
          </cell>
          <cell r="L49">
            <v>0</v>
          </cell>
          <cell r="N49">
            <v>0</v>
          </cell>
          <cell r="O49">
            <v>0</v>
          </cell>
          <cell r="P49">
            <v>0</v>
          </cell>
          <cell r="R49">
            <v>0</v>
          </cell>
          <cell r="S49">
            <v>0</v>
          </cell>
          <cell r="T49">
            <v>0</v>
          </cell>
          <cell r="V49">
            <v>0</v>
          </cell>
          <cell r="W49">
            <v>0</v>
          </cell>
          <cell r="X49">
            <v>0</v>
          </cell>
        </row>
        <row r="50">
          <cell r="A50" t="str">
            <v>RCC 3.7(a) (2)</v>
          </cell>
          <cell r="B50" t="str">
            <v>M20 concrete for Beams/Lintels First Floor</v>
          </cell>
          <cell r="C50" t="str">
            <v>Cum</v>
          </cell>
          <cell r="D50">
            <v>1681</v>
          </cell>
          <cell r="E50">
            <v>213</v>
          </cell>
          <cell r="F50">
            <v>358053</v>
          </cell>
          <cell r="G50">
            <v>106</v>
          </cell>
          <cell r="H50">
            <v>178186</v>
          </cell>
          <cell r="I50">
            <v>106</v>
          </cell>
          <cell r="J50">
            <v>178186</v>
          </cell>
          <cell r="K50">
            <v>0</v>
          </cell>
          <cell r="L50">
            <v>0</v>
          </cell>
          <cell r="N50">
            <v>0</v>
          </cell>
          <cell r="O50">
            <v>0</v>
          </cell>
          <cell r="P50">
            <v>0</v>
          </cell>
          <cell r="R50">
            <v>0</v>
          </cell>
          <cell r="S50">
            <v>107</v>
          </cell>
          <cell r="T50">
            <v>179867</v>
          </cell>
          <cell r="U50">
            <v>113</v>
          </cell>
          <cell r="V50">
            <v>189953</v>
          </cell>
          <cell r="W50">
            <v>219</v>
          </cell>
          <cell r="X50">
            <v>368139</v>
          </cell>
        </row>
        <row r="51">
          <cell r="A51" t="str">
            <v>RCC 3.7(a) (3)</v>
          </cell>
          <cell r="B51" t="str">
            <v xml:space="preserve"> M20 concrete for Beams/Lintels Second Floor</v>
          </cell>
          <cell r="C51" t="str">
            <v>Cum</v>
          </cell>
          <cell r="D51">
            <v>1681</v>
          </cell>
          <cell r="E51">
            <v>0</v>
          </cell>
          <cell r="F51">
            <v>0</v>
          </cell>
          <cell r="G51">
            <v>0</v>
          </cell>
          <cell r="H51">
            <v>0</v>
          </cell>
          <cell r="J51">
            <v>0</v>
          </cell>
          <cell r="K51">
            <v>0</v>
          </cell>
          <cell r="L51">
            <v>0</v>
          </cell>
          <cell r="N51">
            <v>0</v>
          </cell>
          <cell r="O51">
            <v>0</v>
          </cell>
          <cell r="P51">
            <v>0</v>
          </cell>
          <cell r="R51">
            <v>0</v>
          </cell>
          <cell r="S51">
            <v>0</v>
          </cell>
          <cell r="T51">
            <v>0</v>
          </cell>
          <cell r="V51">
            <v>0</v>
          </cell>
          <cell r="W51">
            <v>0</v>
          </cell>
          <cell r="X51">
            <v>0</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7.5</v>
          </cell>
          <cell r="F55">
            <v>12607.5</v>
          </cell>
          <cell r="G55">
            <v>7.5</v>
          </cell>
          <cell r="H55">
            <v>12607.5</v>
          </cell>
          <cell r="I55">
            <v>6.5</v>
          </cell>
          <cell r="J55">
            <v>10926.5</v>
          </cell>
          <cell r="K55">
            <v>0</v>
          </cell>
          <cell r="L55">
            <v>0</v>
          </cell>
          <cell r="N55">
            <v>0</v>
          </cell>
          <cell r="O55">
            <v>0</v>
          </cell>
          <cell r="P55">
            <v>0</v>
          </cell>
          <cell r="R55">
            <v>0</v>
          </cell>
          <cell r="S55">
            <v>0</v>
          </cell>
          <cell r="T55">
            <v>0</v>
          </cell>
          <cell r="V55">
            <v>0</v>
          </cell>
          <cell r="W55">
            <v>6.5</v>
          </cell>
          <cell r="X55">
            <v>10926.5</v>
          </cell>
        </row>
        <row r="56">
          <cell r="A56" t="str">
            <v>RCC 3.8 (3)</v>
          </cell>
          <cell r="B56" t="str">
            <v xml:space="preserve"> M20 concrete staircase Second Floor</v>
          </cell>
          <cell r="C56" t="str">
            <v>Cum</v>
          </cell>
          <cell r="D56">
            <v>1681</v>
          </cell>
          <cell r="E56">
            <v>6</v>
          </cell>
          <cell r="F56">
            <v>10086</v>
          </cell>
          <cell r="G56">
            <v>0</v>
          </cell>
          <cell r="H56">
            <v>0</v>
          </cell>
          <cell r="J56">
            <v>0</v>
          </cell>
          <cell r="K56">
            <v>0</v>
          </cell>
          <cell r="L56">
            <v>0</v>
          </cell>
          <cell r="N56">
            <v>0</v>
          </cell>
          <cell r="O56">
            <v>6</v>
          </cell>
          <cell r="P56">
            <v>10086</v>
          </cell>
          <cell r="Q56">
            <v>4.7</v>
          </cell>
          <cell r="R56">
            <v>7900.7000000000007</v>
          </cell>
          <cell r="S56">
            <v>0</v>
          </cell>
          <cell r="T56">
            <v>0</v>
          </cell>
          <cell r="V56">
            <v>0</v>
          </cell>
          <cell r="W56">
            <v>4.7</v>
          </cell>
          <cell r="X56">
            <v>7900.7000000000007</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0</v>
          </cell>
          <cell r="F58">
            <v>0</v>
          </cell>
          <cell r="G58">
            <v>0</v>
          </cell>
          <cell r="H58">
            <v>0</v>
          </cell>
          <cell r="J58">
            <v>0</v>
          </cell>
          <cell r="K58">
            <v>0</v>
          </cell>
          <cell r="L58">
            <v>0</v>
          </cell>
          <cell r="N58">
            <v>0</v>
          </cell>
          <cell r="O58">
            <v>0</v>
          </cell>
          <cell r="P58">
            <v>0</v>
          </cell>
          <cell r="R58">
            <v>0</v>
          </cell>
          <cell r="S58">
            <v>0</v>
          </cell>
          <cell r="T58">
            <v>0</v>
          </cell>
          <cell r="V58">
            <v>0</v>
          </cell>
          <cell r="W58">
            <v>0</v>
          </cell>
          <cell r="X58">
            <v>0</v>
          </cell>
        </row>
        <row r="59">
          <cell r="A59" t="str">
            <v>RCC3.10 (a) (2)</v>
          </cell>
          <cell r="B59" t="str">
            <v xml:space="preserve"> M20 concree  for Roof Slab First Floor</v>
          </cell>
          <cell r="C59" t="str">
            <v>Cum</v>
          </cell>
          <cell r="D59">
            <v>1681</v>
          </cell>
          <cell r="E59">
            <v>268</v>
          </cell>
          <cell r="F59">
            <v>450508</v>
          </cell>
          <cell r="G59">
            <v>125</v>
          </cell>
          <cell r="H59">
            <v>210125</v>
          </cell>
          <cell r="I59">
            <v>125</v>
          </cell>
          <cell r="J59">
            <v>210125</v>
          </cell>
          <cell r="K59">
            <v>10</v>
          </cell>
          <cell r="L59">
            <v>16810</v>
          </cell>
          <cell r="M59">
            <v>10</v>
          </cell>
          <cell r="N59">
            <v>16810</v>
          </cell>
          <cell r="O59">
            <v>0</v>
          </cell>
          <cell r="P59">
            <v>0</v>
          </cell>
          <cell r="R59">
            <v>0</v>
          </cell>
          <cell r="S59">
            <v>133</v>
          </cell>
          <cell r="T59">
            <v>223573</v>
          </cell>
          <cell r="U59">
            <v>120</v>
          </cell>
          <cell r="V59">
            <v>201720</v>
          </cell>
          <cell r="W59">
            <v>255</v>
          </cell>
          <cell r="X59">
            <v>428655</v>
          </cell>
        </row>
        <row r="60">
          <cell r="A60" t="str">
            <v>RCC3.10 (a) (3)</v>
          </cell>
          <cell r="B60" t="str">
            <v xml:space="preserve"> M20 concree  for Roof Slab Second Floor</v>
          </cell>
          <cell r="C60" t="str">
            <v>Cum</v>
          </cell>
          <cell r="D60">
            <v>1681</v>
          </cell>
          <cell r="E60">
            <v>0</v>
          </cell>
          <cell r="F60">
            <v>0</v>
          </cell>
          <cell r="G60">
            <v>0</v>
          </cell>
          <cell r="H60">
            <v>0</v>
          </cell>
          <cell r="J60">
            <v>0</v>
          </cell>
          <cell r="K60">
            <v>0</v>
          </cell>
          <cell r="L60">
            <v>0</v>
          </cell>
          <cell r="N60">
            <v>0</v>
          </cell>
          <cell r="O60">
            <v>0</v>
          </cell>
          <cell r="P60">
            <v>0</v>
          </cell>
          <cell r="R60">
            <v>0</v>
          </cell>
          <cell r="S60">
            <v>0</v>
          </cell>
          <cell r="T60">
            <v>0</v>
          </cell>
          <cell r="V60">
            <v>0</v>
          </cell>
          <cell r="W60">
            <v>0</v>
          </cell>
          <cell r="X60">
            <v>0</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120</v>
          </cell>
          <cell r="F64">
            <v>475440</v>
          </cell>
          <cell r="G64">
            <v>30</v>
          </cell>
          <cell r="H64">
            <v>118860</v>
          </cell>
          <cell r="I64">
            <v>30</v>
          </cell>
          <cell r="J64">
            <v>118860</v>
          </cell>
          <cell r="K64">
            <v>30</v>
          </cell>
          <cell r="L64">
            <v>118860</v>
          </cell>
          <cell r="M64">
            <v>20</v>
          </cell>
          <cell r="N64">
            <v>79240</v>
          </cell>
          <cell r="O64">
            <v>30</v>
          </cell>
          <cell r="P64">
            <v>118860</v>
          </cell>
          <cell r="Q64">
            <v>10</v>
          </cell>
          <cell r="R64">
            <v>39620</v>
          </cell>
          <cell r="S64">
            <v>30</v>
          </cell>
          <cell r="T64">
            <v>118860</v>
          </cell>
          <cell r="U64">
            <v>16</v>
          </cell>
          <cell r="V64">
            <v>63392</v>
          </cell>
          <cell r="W64">
            <v>76</v>
          </cell>
          <cell r="X64">
            <v>301112</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60</v>
          </cell>
          <cell r="F67">
            <v>10680</v>
          </cell>
          <cell r="G67">
            <v>50</v>
          </cell>
          <cell r="H67">
            <v>8900</v>
          </cell>
          <cell r="I67">
            <v>40</v>
          </cell>
          <cell r="J67">
            <v>7120</v>
          </cell>
          <cell r="K67">
            <v>10</v>
          </cell>
          <cell r="L67">
            <v>1780</v>
          </cell>
          <cell r="M67">
            <v>10</v>
          </cell>
          <cell r="N67">
            <v>1780</v>
          </cell>
          <cell r="O67">
            <v>0</v>
          </cell>
          <cell r="P67">
            <v>0</v>
          </cell>
          <cell r="R67">
            <v>0</v>
          </cell>
          <cell r="S67">
            <v>0</v>
          </cell>
          <cell r="T67">
            <v>0</v>
          </cell>
          <cell r="V67">
            <v>0</v>
          </cell>
          <cell r="W67">
            <v>50</v>
          </cell>
          <cell r="X67">
            <v>8900</v>
          </cell>
        </row>
        <row r="68">
          <cell r="A68" t="str">
            <v>SH 5.2</v>
          </cell>
          <cell r="B68" t="str">
            <v>Shuttering For Cill Slab</v>
          </cell>
          <cell r="C68" t="str">
            <v>Sqm</v>
          </cell>
          <cell r="D68">
            <v>261</v>
          </cell>
          <cell r="E68">
            <v>65</v>
          </cell>
          <cell r="F68">
            <v>16965</v>
          </cell>
          <cell r="G68">
            <v>65</v>
          </cell>
          <cell r="H68">
            <v>16965</v>
          </cell>
          <cell r="I68">
            <v>37</v>
          </cell>
          <cell r="J68">
            <v>9657</v>
          </cell>
          <cell r="K68">
            <v>0</v>
          </cell>
          <cell r="L68">
            <v>0</v>
          </cell>
          <cell r="N68">
            <v>0</v>
          </cell>
          <cell r="O68">
            <v>0</v>
          </cell>
          <cell r="P68">
            <v>0</v>
          </cell>
          <cell r="R68">
            <v>0</v>
          </cell>
          <cell r="S68">
            <v>0</v>
          </cell>
          <cell r="T68">
            <v>0</v>
          </cell>
          <cell r="V68">
            <v>0</v>
          </cell>
          <cell r="W68">
            <v>37</v>
          </cell>
          <cell r="X68">
            <v>9657</v>
          </cell>
        </row>
        <row r="69">
          <cell r="A69" t="str">
            <v>SH 5.3</v>
          </cell>
          <cell r="B69" t="str">
            <v>Shuttering For Column Footing / Foundation</v>
          </cell>
          <cell r="C69" t="str">
            <v>Sqm</v>
          </cell>
          <cell r="D69">
            <v>166</v>
          </cell>
          <cell r="E69">
            <v>0</v>
          </cell>
          <cell r="F69">
            <v>0</v>
          </cell>
          <cell r="G69">
            <v>0</v>
          </cell>
          <cell r="H69">
            <v>0</v>
          </cell>
          <cell r="J69">
            <v>0</v>
          </cell>
          <cell r="K69">
            <v>0</v>
          </cell>
          <cell r="L69">
            <v>0</v>
          </cell>
          <cell r="N69">
            <v>0</v>
          </cell>
          <cell r="O69">
            <v>0</v>
          </cell>
          <cell r="P69">
            <v>0</v>
          </cell>
          <cell r="R69">
            <v>0</v>
          </cell>
          <cell r="S69">
            <v>0</v>
          </cell>
          <cell r="T69">
            <v>0</v>
          </cell>
          <cell r="V69">
            <v>0</v>
          </cell>
          <cell r="W69">
            <v>0</v>
          </cell>
          <cell r="X69">
            <v>0</v>
          </cell>
        </row>
        <row r="70">
          <cell r="A70" t="str">
            <v>SH 5.4</v>
          </cell>
          <cell r="B70" t="str">
            <v>Shuttering  For Columns / Pedestals</v>
          </cell>
          <cell r="C70" t="str">
            <v>Sqm</v>
          </cell>
          <cell r="D70">
            <v>189</v>
          </cell>
          <cell r="E70">
            <v>450</v>
          </cell>
          <cell r="F70">
            <v>85050</v>
          </cell>
          <cell r="G70">
            <v>0</v>
          </cell>
          <cell r="H70">
            <v>0</v>
          </cell>
          <cell r="J70">
            <v>0</v>
          </cell>
          <cell r="K70">
            <v>90</v>
          </cell>
          <cell r="L70">
            <v>17010</v>
          </cell>
          <cell r="M70">
            <v>90</v>
          </cell>
          <cell r="N70">
            <v>17010</v>
          </cell>
          <cell r="O70">
            <v>180</v>
          </cell>
          <cell r="P70">
            <v>34020</v>
          </cell>
          <cell r="Q70">
            <v>180</v>
          </cell>
          <cell r="R70">
            <v>34020</v>
          </cell>
          <cell r="S70">
            <v>180</v>
          </cell>
          <cell r="T70">
            <v>34020</v>
          </cell>
          <cell r="U70">
            <v>80</v>
          </cell>
          <cell r="V70">
            <v>15120</v>
          </cell>
          <cell r="W70">
            <v>350</v>
          </cell>
          <cell r="X70">
            <v>66150</v>
          </cell>
        </row>
        <row r="71">
          <cell r="A71" t="str">
            <v>SH 5.5</v>
          </cell>
          <cell r="B71" t="str">
            <v>Shuttering For Beam / Lintels</v>
          </cell>
          <cell r="C71" t="str">
            <v>Sqm</v>
          </cell>
          <cell r="D71">
            <v>231</v>
          </cell>
          <cell r="E71">
            <v>1640</v>
          </cell>
          <cell r="F71">
            <v>378840</v>
          </cell>
          <cell r="G71">
            <v>820</v>
          </cell>
          <cell r="H71">
            <v>189420</v>
          </cell>
          <cell r="I71">
            <v>1000</v>
          </cell>
          <cell r="J71">
            <v>231000</v>
          </cell>
          <cell r="K71">
            <v>0</v>
          </cell>
          <cell r="L71">
            <v>0</v>
          </cell>
          <cell r="N71">
            <v>0</v>
          </cell>
          <cell r="O71">
            <v>820</v>
          </cell>
          <cell r="P71">
            <v>189420</v>
          </cell>
          <cell r="Q71">
            <v>1240</v>
          </cell>
          <cell r="R71">
            <v>286440</v>
          </cell>
          <cell r="S71">
            <v>0</v>
          </cell>
          <cell r="T71">
            <v>0</v>
          </cell>
          <cell r="V71">
            <v>0</v>
          </cell>
          <cell r="W71">
            <v>2240</v>
          </cell>
          <cell r="X71">
            <v>517440</v>
          </cell>
        </row>
        <row r="72">
          <cell r="A72" t="str">
            <v>SH 5.6</v>
          </cell>
          <cell r="B72" t="str">
            <v>Shuttering For R.C. Wall</v>
          </cell>
          <cell r="C72" t="str">
            <v>Sqm</v>
          </cell>
          <cell r="D72">
            <v>205</v>
          </cell>
          <cell r="E72">
            <v>65</v>
          </cell>
          <cell r="F72">
            <v>13325</v>
          </cell>
          <cell r="G72">
            <v>0</v>
          </cell>
          <cell r="H72">
            <v>0</v>
          </cell>
          <cell r="J72">
            <v>0</v>
          </cell>
          <cell r="K72">
            <v>0</v>
          </cell>
          <cell r="L72">
            <v>0</v>
          </cell>
          <cell r="N72">
            <v>0</v>
          </cell>
          <cell r="O72">
            <v>65</v>
          </cell>
          <cell r="P72">
            <v>13325</v>
          </cell>
          <cell r="R72">
            <v>0</v>
          </cell>
          <cell r="S72">
            <v>0</v>
          </cell>
          <cell r="T72">
            <v>0</v>
          </cell>
          <cell r="V72">
            <v>0</v>
          </cell>
          <cell r="W72">
            <v>0</v>
          </cell>
          <cell r="X72">
            <v>0</v>
          </cell>
        </row>
        <row r="73">
          <cell r="A73" t="str">
            <v>SH 5.7</v>
          </cell>
          <cell r="B73" t="str">
            <v>Shuttering For Staircase</v>
          </cell>
          <cell r="C73" t="str">
            <v>Sqm</v>
          </cell>
          <cell r="D73">
            <v>213</v>
          </cell>
          <cell r="E73">
            <v>40</v>
          </cell>
          <cell r="F73">
            <v>8520</v>
          </cell>
          <cell r="G73">
            <v>0</v>
          </cell>
          <cell r="H73">
            <v>0</v>
          </cell>
          <cell r="J73">
            <v>0</v>
          </cell>
          <cell r="K73">
            <v>0</v>
          </cell>
          <cell r="L73">
            <v>0</v>
          </cell>
          <cell r="N73">
            <v>0</v>
          </cell>
          <cell r="O73">
            <v>40</v>
          </cell>
          <cell r="P73">
            <v>8520</v>
          </cell>
          <cell r="Q73">
            <v>180</v>
          </cell>
          <cell r="R73">
            <v>38340</v>
          </cell>
          <cell r="S73">
            <v>0</v>
          </cell>
          <cell r="T73">
            <v>0</v>
          </cell>
          <cell r="V73">
            <v>0</v>
          </cell>
          <cell r="W73">
            <v>180</v>
          </cell>
          <cell r="X73">
            <v>38340</v>
          </cell>
        </row>
        <row r="74">
          <cell r="A74" t="str">
            <v>SH 5.8</v>
          </cell>
          <cell r="B74" t="str">
            <v>Shuttering For Roof Slab</v>
          </cell>
          <cell r="C74" t="str">
            <v>Sqm</v>
          </cell>
          <cell r="D74">
            <v>183</v>
          </cell>
          <cell r="E74">
            <v>2200</v>
          </cell>
          <cell r="F74">
            <v>402600</v>
          </cell>
          <cell r="G74">
            <v>1100</v>
          </cell>
          <cell r="H74">
            <v>201300</v>
          </cell>
          <cell r="I74">
            <v>1000</v>
          </cell>
          <cell r="J74">
            <v>183000</v>
          </cell>
          <cell r="K74">
            <v>0</v>
          </cell>
          <cell r="L74">
            <v>0</v>
          </cell>
          <cell r="N74">
            <v>0</v>
          </cell>
          <cell r="O74">
            <v>1100</v>
          </cell>
          <cell r="P74">
            <v>201300</v>
          </cell>
          <cell r="Q74">
            <v>900</v>
          </cell>
          <cell r="R74">
            <v>164700</v>
          </cell>
          <cell r="S74">
            <v>0</v>
          </cell>
          <cell r="T74">
            <v>0</v>
          </cell>
          <cell r="V74">
            <v>0</v>
          </cell>
          <cell r="W74">
            <v>1900</v>
          </cell>
          <cell r="X74">
            <v>347700</v>
          </cell>
        </row>
        <row r="75">
          <cell r="A75" t="str">
            <v>SH 5.9</v>
          </cell>
          <cell r="B75" t="str">
            <v>Shuttering For Chajja/Platforms</v>
          </cell>
          <cell r="C75" t="str">
            <v>Sqm</v>
          </cell>
          <cell r="D75">
            <v>261</v>
          </cell>
          <cell r="E75">
            <v>200</v>
          </cell>
          <cell r="F75">
            <v>52200</v>
          </cell>
          <cell r="G75">
            <v>0</v>
          </cell>
          <cell r="H75">
            <v>0</v>
          </cell>
          <cell r="J75">
            <v>0</v>
          </cell>
          <cell r="K75">
            <v>100</v>
          </cell>
          <cell r="L75">
            <v>26100</v>
          </cell>
          <cell r="M75">
            <v>80</v>
          </cell>
          <cell r="N75">
            <v>20880</v>
          </cell>
          <cell r="O75">
            <v>0</v>
          </cell>
          <cell r="P75">
            <v>0</v>
          </cell>
          <cell r="R75">
            <v>0</v>
          </cell>
          <cell r="S75">
            <v>100</v>
          </cell>
          <cell r="T75">
            <v>26100</v>
          </cell>
          <cell r="U75">
            <v>75</v>
          </cell>
          <cell r="V75">
            <v>19575</v>
          </cell>
          <cell r="W75">
            <v>155</v>
          </cell>
          <cell r="X75">
            <v>40455</v>
          </cell>
        </row>
        <row r="76">
          <cell r="A76" t="str">
            <v>SH 5.10</v>
          </cell>
          <cell r="B76" t="str">
            <v>Shuttering For PCC</v>
          </cell>
          <cell r="C76" t="str">
            <v>Sqm</v>
          </cell>
          <cell r="D76">
            <v>166</v>
          </cell>
          <cell r="E76">
            <v>0</v>
          </cell>
          <cell r="F76">
            <v>0</v>
          </cell>
          <cell r="G76">
            <v>0</v>
          </cell>
          <cell r="H76">
            <v>0</v>
          </cell>
          <cell r="J76">
            <v>0</v>
          </cell>
          <cell r="K76">
            <v>0</v>
          </cell>
          <cell r="L76">
            <v>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0</v>
          </cell>
          <cell r="F77">
            <v>0</v>
          </cell>
          <cell r="G77">
            <v>0</v>
          </cell>
          <cell r="H77">
            <v>0</v>
          </cell>
          <cell r="J77">
            <v>0</v>
          </cell>
          <cell r="K77">
            <v>0</v>
          </cell>
          <cell r="L77">
            <v>0</v>
          </cell>
          <cell r="N77">
            <v>0</v>
          </cell>
          <cell r="O77">
            <v>0</v>
          </cell>
          <cell r="P77">
            <v>0</v>
          </cell>
          <cell r="R77">
            <v>0</v>
          </cell>
          <cell r="S77">
            <v>0</v>
          </cell>
          <cell r="T77">
            <v>0</v>
          </cell>
          <cell r="V77">
            <v>0</v>
          </cell>
          <cell r="W77">
            <v>0</v>
          </cell>
          <cell r="X77">
            <v>0</v>
          </cell>
        </row>
        <row r="78">
          <cell r="A78" t="str">
            <v>MW 6.1</v>
          </cell>
          <cell r="B78" t="str">
            <v xml:space="preserve">SSM stones hammer dressed in CM 1:8 for foundation and plinth in courses </v>
          </cell>
          <cell r="C78" t="str">
            <v>Cum</v>
          </cell>
          <cell r="D78">
            <v>982</v>
          </cell>
          <cell r="E78">
            <v>0</v>
          </cell>
          <cell r="F78">
            <v>0</v>
          </cell>
          <cell r="G78">
            <v>0</v>
          </cell>
          <cell r="H78">
            <v>0</v>
          </cell>
          <cell r="J78">
            <v>0</v>
          </cell>
          <cell r="K78">
            <v>0</v>
          </cell>
          <cell r="L78">
            <v>0</v>
          </cell>
          <cell r="N78">
            <v>0</v>
          </cell>
          <cell r="O78">
            <v>0</v>
          </cell>
          <cell r="P78">
            <v>0</v>
          </cell>
          <cell r="R78">
            <v>0</v>
          </cell>
          <cell r="S78">
            <v>0</v>
          </cell>
          <cell r="T78">
            <v>0</v>
          </cell>
          <cell r="V78">
            <v>0</v>
          </cell>
          <cell r="W78">
            <v>0</v>
          </cell>
          <cell r="X78">
            <v>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400</v>
          </cell>
          <cell r="F80">
            <v>135200</v>
          </cell>
          <cell r="G80">
            <v>150</v>
          </cell>
          <cell r="H80">
            <v>50700</v>
          </cell>
          <cell r="I80">
            <v>150</v>
          </cell>
          <cell r="J80">
            <v>50700</v>
          </cell>
          <cell r="K80">
            <v>150</v>
          </cell>
          <cell r="L80">
            <v>50700</v>
          </cell>
          <cell r="M80">
            <v>150</v>
          </cell>
          <cell r="N80">
            <v>50700</v>
          </cell>
          <cell r="O80">
            <v>100</v>
          </cell>
          <cell r="P80">
            <v>33800</v>
          </cell>
          <cell r="Q80">
            <v>100</v>
          </cell>
          <cell r="R80">
            <v>33800</v>
          </cell>
          <cell r="S80">
            <v>0</v>
          </cell>
          <cell r="T80">
            <v>0</v>
          </cell>
          <cell r="V80">
            <v>0</v>
          </cell>
          <cell r="W80">
            <v>400</v>
          </cell>
          <cell r="X80">
            <v>135200</v>
          </cell>
        </row>
        <row r="81">
          <cell r="A81" t="str">
            <v>MW 6.3 (2)</v>
          </cell>
          <cell r="B81" t="str">
            <v>constructing walls  with blocks of 40x20x15cm  First Floor</v>
          </cell>
          <cell r="C81" t="str">
            <v>Sqm</v>
          </cell>
          <cell r="D81">
            <v>344</v>
          </cell>
          <cell r="E81">
            <v>200</v>
          </cell>
          <cell r="F81">
            <v>68800</v>
          </cell>
          <cell r="G81">
            <v>0</v>
          </cell>
          <cell r="H81">
            <v>0</v>
          </cell>
          <cell r="J81">
            <v>0</v>
          </cell>
          <cell r="K81">
            <v>0</v>
          </cell>
          <cell r="L81">
            <v>0</v>
          </cell>
          <cell r="N81">
            <v>0</v>
          </cell>
          <cell r="O81">
            <v>50</v>
          </cell>
          <cell r="P81">
            <v>17200</v>
          </cell>
          <cell r="R81">
            <v>0</v>
          </cell>
          <cell r="S81">
            <v>150</v>
          </cell>
          <cell r="T81">
            <v>51600</v>
          </cell>
          <cell r="V81">
            <v>0</v>
          </cell>
          <cell r="W81">
            <v>0</v>
          </cell>
          <cell r="X81">
            <v>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70</v>
          </cell>
          <cell r="F84">
            <v>19320</v>
          </cell>
          <cell r="G84">
            <v>0</v>
          </cell>
          <cell r="H84">
            <v>0</v>
          </cell>
          <cell r="J84">
            <v>0</v>
          </cell>
          <cell r="K84">
            <v>35</v>
          </cell>
          <cell r="L84">
            <v>9660</v>
          </cell>
          <cell r="M84">
            <v>35</v>
          </cell>
          <cell r="N84">
            <v>9660</v>
          </cell>
          <cell r="O84">
            <v>35</v>
          </cell>
          <cell r="P84">
            <v>9660</v>
          </cell>
          <cell r="Q84">
            <v>40</v>
          </cell>
          <cell r="R84">
            <v>11040</v>
          </cell>
          <cell r="S84">
            <v>0</v>
          </cell>
          <cell r="T84">
            <v>0</v>
          </cell>
          <cell r="V84">
            <v>0</v>
          </cell>
          <cell r="W84">
            <v>75</v>
          </cell>
          <cell r="X84">
            <v>20700</v>
          </cell>
        </row>
        <row r="85">
          <cell r="A85" t="str">
            <v>MW 6.4 (2)</v>
          </cell>
          <cell r="B85" t="str">
            <v>115mm thick brick partition wall in First Floor</v>
          </cell>
          <cell r="C85" t="str">
            <v>Sqm</v>
          </cell>
          <cell r="D85">
            <v>276</v>
          </cell>
          <cell r="E85">
            <v>0</v>
          </cell>
          <cell r="F85">
            <v>0</v>
          </cell>
          <cell r="G85">
            <v>0</v>
          </cell>
          <cell r="H85">
            <v>0</v>
          </cell>
          <cell r="J85">
            <v>0</v>
          </cell>
          <cell r="K85">
            <v>0</v>
          </cell>
          <cell r="L85">
            <v>0</v>
          </cell>
          <cell r="N85">
            <v>0</v>
          </cell>
          <cell r="O85">
            <v>0</v>
          </cell>
          <cell r="P85">
            <v>0</v>
          </cell>
          <cell r="R85">
            <v>0</v>
          </cell>
          <cell r="S85">
            <v>0</v>
          </cell>
          <cell r="T85">
            <v>0</v>
          </cell>
          <cell r="V85">
            <v>0</v>
          </cell>
          <cell r="W85">
            <v>0</v>
          </cell>
          <cell r="X85">
            <v>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100</v>
          </cell>
          <cell r="F88">
            <v>178900</v>
          </cell>
          <cell r="G88">
            <v>25</v>
          </cell>
          <cell r="H88">
            <v>44725</v>
          </cell>
          <cell r="I88">
            <v>50</v>
          </cell>
          <cell r="J88">
            <v>89450</v>
          </cell>
          <cell r="K88">
            <v>25</v>
          </cell>
          <cell r="L88">
            <v>44725</v>
          </cell>
          <cell r="M88">
            <v>50</v>
          </cell>
          <cell r="N88">
            <v>89450</v>
          </cell>
          <cell r="O88">
            <v>50</v>
          </cell>
          <cell r="P88">
            <v>89450</v>
          </cell>
          <cell r="Q88">
            <v>50</v>
          </cell>
          <cell r="R88">
            <v>89450</v>
          </cell>
          <cell r="S88">
            <v>0</v>
          </cell>
          <cell r="T88">
            <v>0</v>
          </cell>
          <cell r="V88">
            <v>0</v>
          </cell>
          <cell r="W88">
            <v>150</v>
          </cell>
          <cell r="X88">
            <v>268350</v>
          </cell>
        </row>
        <row r="89">
          <cell r="A89" t="str">
            <v>MW 6.5 (2)</v>
          </cell>
          <cell r="B89" t="str">
            <v>230mm thk. masonry in CM 1:6 First Floor</v>
          </cell>
          <cell r="C89" t="str">
            <v>Cum</v>
          </cell>
          <cell r="D89">
            <v>1789</v>
          </cell>
          <cell r="E89">
            <v>150</v>
          </cell>
          <cell r="F89">
            <v>268350</v>
          </cell>
          <cell r="G89">
            <v>0</v>
          </cell>
          <cell r="H89">
            <v>0</v>
          </cell>
          <cell r="J89">
            <v>0</v>
          </cell>
          <cell r="K89">
            <v>0</v>
          </cell>
          <cell r="L89">
            <v>0</v>
          </cell>
          <cell r="N89">
            <v>0</v>
          </cell>
          <cell r="O89">
            <v>50</v>
          </cell>
          <cell r="P89">
            <v>89450</v>
          </cell>
          <cell r="R89">
            <v>0</v>
          </cell>
          <cell r="S89">
            <v>100</v>
          </cell>
          <cell r="T89">
            <v>178900</v>
          </cell>
          <cell r="V89">
            <v>0</v>
          </cell>
          <cell r="W89">
            <v>0</v>
          </cell>
          <cell r="X89">
            <v>0</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150</v>
          </cell>
          <cell r="F93">
            <v>15900</v>
          </cell>
          <cell r="G93">
            <v>0</v>
          </cell>
          <cell r="H93">
            <v>0</v>
          </cell>
          <cell r="J93">
            <v>0</v>
          </cell>
          <cell r="K93">
            <v>50</v>
          </cell>
          <cell r="L93">
            <v>5300</v>
          </cell>
          <cell r="N93">
            <v>0</v>
          </cell>
          <cell r="O93">
            <v>50</v>
          </cell>
          <cell r="P93">
            <v>5300</v>
          </cell>
          <cell r="R93">
            <v>0</v>
          </cell>
          <cell r="S93">
            <v>50</v>
          </cell>
          <cell r="T93">
            <v>5300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2600</v>
          </cell>
          <cell r="F97">
            <v>244400</v>
          </cell>
          <cell r="G97">
            <v>700</v>
          </cell>
          <cell r="H97">
            <v>65800</v>
          </cell>
          <cell r="I97">
            <v>700</v>
          </cell>
          <cell r="J97">
            <v>65800</v>
          </cell>
          <cell r="K97">
            <v>700</v>
          </cell>
          <cell r="L97">
            <v>65800</v>
          </cell>
          <cell r="M97">
            <v>700</v>
          </cell>
          <cell r="N97">
            <v>65800</v>
          </cell>
          <cell r="O97">
            <v>700</v>
          </cell>
          <cell r="P97">
            <v>65800</v>
          </cell>
          <cell r="Q97">
            <v>700</v>
          </cell>
          <cell r="R97">
            <v>65800</v>
          </cell>
          <cell r="S97">
            <v>500</v>
          </cell>
          <cell r="T97">
            <v>47000</v>
          </cell>
          <cell r="U97">
            <v>125</v>
          </cell>
          <cell r="V97">
            <v>11750</v>
          </cell>
          <cell r="W97">
            <v>2225</v>
          </cell>
          <cell r="X97">
            <v>209150</v>
          </cell>
        </row>
        <row r="98">
          <cell r="A98" t="str">
            <v>PL 7.2 (2)</v>
          </cell>
          <cell r="B98" t="str">
            <v>Internal plastering to masonry in CM 1:6 First Floor</v>
          </cell>
          <cell r="C98" t="str">
            <v>Sqm</v>
          </cell>
          <cell r="D98">
            <v>94</v>
          </cell>
          <cell r="E98">
            <v>200</v>
          </cell>
          <cell r="F98">
            <v>18800</v>
          </cell>
          <cell r="G98">
            <v>0</v>
          </cell>
          <cell r="H98">
            <v>0</v>
          </cell>
          <cell r="J98">
            <v>0</v>
          </cell>
          <cell r="K98">
            <v>0</v>
          </cell>
          <cell r="L98">
            <v>0</v>
          </cell>
          <cell r="N98">
            <v>0</v>
          </cell>
          <cell r="O98">
            <v>0</v>
          </cell>
          <cell r="P98">
            <v>0</v>
          </cell>
          <cell r="R98">
            <v>0</v>
          </cell>
          <cell r="S98">
            <v>200</v>
          </cell>
          <cell r="T98">
            <v>18800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320</v>
          </cell>
          <cell r="F105">
            <v>27200</v>
          </cell>
          <cell r="G105">
            <v>0</v>
          </cell>
          <cell r="H105">
            <v>0</v>
          </cell>
          <cell r="J105">
            <v>0</v>
          </cell>
          <cell r="K105">
            <v>0</v>
          </cell>
          <cell r="L105">
            <v>0</v>
          </cell>
          <cell r="N105">
            <v>0</v>
          </cell>
          <cell r="O105">
            <v>160</v>
          </cell>
          <cell r="P105">
            <v>13600</v>
          </cell>
          <cell r="Q105">
            <v>160</v>
          </cell>
          <cell r="R105">
            <v>13600</v>
          </cell>
          <cell r="S105">
            <v>160</v>
          </cell>
          <cell r="T105">
            <v>13600</v>
          </cell>
          <cell r="U105">
            <v>165</v>
          </cell>
          <cell r="V105">
            <v>14025</v>
          </cell>
          <cell r="W105">
            <v>325</v>
          </cell>
          <cell r="X105">
            <v>27625</v>
          </cell>
        </row>
        <row r="106">
          <cell r="A106" t="str">
            <v>PL 7.8</v>
          </cell>
          <cell r="B106" t="str">
            <v>Providing plastering to sunken portion in CM 1:4, 12mm thk with water proof compound at 1 kg per bag</v>
          </cell>
          <cell r="C106" t="str">
            <v>Sqm</v>
          </cell>
          <cell r="D106">
            <v>122</v>
          </cell>
          <cell r="E106">
            <v>0</v>
          </cell>
          <cell r="F106">
            <v>0</v>
          </cell>
          <cell r="G106">
            <v>0</v>
          </cell>
          <cell r="H106">
            <v>0</v>
          </cell>
          <cell r="J106">
            <v>0</v>
          </cell>
          <cell r="K106">
            <v>0</v>
          </cell>
          <cell r="L106">
            <v>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0</v>
          </cell>
          <cell r="F111">
            <v>0</v>
          </cell>
          <cell r="G111">
            <v>0</v>
          </cell>
          <cell r="H111">
            <v>0</v>
          </cell>
          <cell r="J111">
            <v>0</v>
          </cell>
          <cell r="K111">
            <v>0</v>
          </cell>
          <cell r="L111">
            <v>0</v>
          </cell>
          <cell r="N111">
            <v>0</v>
          </cell>
          <cell r="O111">
            <v>0</v>
          </cell>
          <cell r="P111">
            <v>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15</v>
          </cell>
          <cell r="F125">
            <v>45330</v>
          </cell>
          <cell r="G125">
            <v>0</v>
          </cell>
          <cell r="H125">
            <v>0</v>
          </cell>
          <cell r="J125">
            <v>0</v>
          </cell>
          <cell r="K125">
            <v>0</v>
          </cell>
          <cell r="L125">
            <v>0</v>
          </cell>
          <cell r="N125">
            <v>0</v>
          </cell>
          <cell r="O125">
            <v>0</v>
          </cell>
          <cell r="P125">
            <v>0</v>
          </cell>
          <cell r="R125">
            <v>0</v>
          </cell>
          <cell r="S125">
            <v>15</v>
          </cell>
          <cell r="T125">
            <v>45330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1300</v>
          </cell>
          <cell r="F132">
            <v>59800</v>
          </cell>
          <cell r="G132">
            <v>500</v>
          </cell>
          <cell r="H132">
            <v>23000</v>
          </cell>
          <cell r="I132">
            <v>500</v>
          </cell>
          <cell r="J132">
            <v>23000</v>
          </cell>
          <cell r="K132">
            <v>500</v>
          </cell>
          <cell r="L132">
            <v>23000</v>
          </cell>
          <cell r="M132">
            <v>500</v>
          </cell>
          <cell r="N132">
            <v>23000</v>
          </cell>
          <cell r="O132">
            <v>300</v>
          </cell>
          <cell r="P132">
            <v>13800</v>
          </cell>
          <cell r="Q132">
            <v>235</v>
          </cell>
          <cell r="R132">
            <v>10810</v>
          </cell>
          <cell r="S132">
            <v>0</v>
          </cell>
          <cell r="T132">
            <v>0</v>
          </cell>
          <cell r="V132">
            <v>0</v>
          </cell>
          <cell r="W132">
            <v>1235</v>
          </cell>
          <cell r="X132">
            <v>56810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0</v>
          </cell>
          <cell r="F139">
            <v>0</v>
          </cell>
          <cell r="G139">
            <v>0</v>
          </cell>
          <cell r="H139">
            <v>0</v>
          </cell>
          <cell r="J139">
            <v>0</v>
          </cell>
          <cell r="K139">
            <v>0</v>
          </cell>
          <cell r="L139">
            <v>0</v>
          </cell>
          <cell r="N139">
            <v>0</v>
          </cell>
          <cell r="O139">
            <v>0</v>
          </cell>
          <cell r="P139">
            <v>0</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178</v>
          </cell>
          <cell r="F142">
            <v>13884</v>
          </cell>
          <cell r="G142">
            <v>178</v>
          </cell>
          <cell r="H142">
            <v>13884</v>
          </cell>
          <cell r="I142">
            <v>200</v>
          </cell>
          <cell r="J142">
            <v>15600</v>
          </cell>
          <cell r="K142">
            <v>0</v>
          </cell>
          <cell r="L142">
            <v>0</v>
          </cell>
          <cell r="N142">
            <v>0</v>
          </cell>
          <cell r="O142">
            <v>0</v>
          </cell>
          <cell r="P142">
            <v>0</v>
          </cell>
          <cell r="R142">
            <v>0</v>
          </cell>
          <cell r="S142">
            <v>0</v>
          </cell>
          <cell r="T142">
            <v>0</v>
          </cell>
          <cell r="V142">
            <v>0</v>
          </cell>
          <cell r="W142">
            <v>200</v>
          </cell>
          <cell r="X142">
            <v>15600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330</v>
          </cell>
          <cell r="F149">
            <v>189090</v>
          </cell>
          <cell r="G149">
            <v>110</v>
          </cell>
          <cell r="H149">
            <v>63030</v>
          </cell>
          <cell r="I149">
            <v>110</v>
          </cell>
          <cell r="J149">
            <v>63030</v>
          </cell>
          <cell r="K149">
            <v>110</v>
          </cell>
          <cell r="L149">
            <v>63030</v>
          </cell>
          <cell r="M149">
            <v>110</v>
          </cell>
          <cell r="N149">
            <v>63030</v>
          </cell>
          <cell r="O149">
            <v>110</v>
          </cell>
          <cell r="P149">
            <v>63030</v>
          </cell>
          <cell r="Q149">
            <v>110</v>
          </cell>
          <cell r="R149">
            <v>63030</v>
          </cell>
          <cell r="S149">
            <v>0</v>
          </cell>
          <cell r="T149">
            <v>0</v>
          </cell>
          <cell r="V149">
            <v>0</v>
          </cell>
          <cell r="W149">
            <v>330</v>
          </cell>
          <cell r="X149">
            <v>189090</v>
          </cell>
        </row>
        <row r="150">
          <cell r="A150" t="str">
            <v>F 14.1 (1)</v>
          </cell>
          <cell r="B150" t="str">
            <v>Providing and laying granamite tiles  Ground Floor</v>
          </cell>
          <cell r="C150" t="str">
            <v>Sqm</v>
          </cell>
          <cell r="D150">
            <v>302</v>
          </cell>
          <cell r="E150">
            <v>600</v>
          </cell>
          <cell r="F150">
            <v>181200</v>
          </cell>
          <cell r="G150">
            <v>0</v>
          </cell>
          <cell r="H150">
            <v>0</v>
          </cell>
          <cell r="J150">
            <v>0</v>
          </cell>
          <cell r="K150">
            <v>0</v>
          </cell>
          <cell r="L150">
            <v>0</v>
          </cell>
          <cell r="N150">
            <v>0</v>
          </cell>
          <cell r="O150">
            <v>0</v>
          </cell>
          <cell r="P150">
            <v>0</v>
          </cell>
          <cell r="R150">
            <v>0</v>
          </cell>
          <cell r="S150">
            <v>600</v>
          </cell>
          <cell r="T150">
            <v>181200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60</v>
          </cell>
          <cell r="F157">
            <v>5760</v>
          </cell>
          <cell r="G157">
            <v>0</v>
          </cell>
          <cell r="H157">
            <v>0</v>
          </cell>
          <cell r="J157">
            <v>0</v>
          </cell>
          <cell r="K157">
            <v>0</v>
          </cell>
          <cell r="L157">
            <v>0</v>
          </cell>
          <cell r="N157">
            <v>0</v>
          </cell>
          <cell r="O157">
            <v>0</v>
          </cell>
          <cell r="P157">
            <v>0</v>
          </cell>
          <cell r="R157">
            <v>0</v>
          </cell>
          <cell r="S157">
            <v>60</v>
          </cell>
          <cell r="T157">
            <v>5760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0</v>
          </cell>
          <cell r="F194">
            <v>0</v>
          </cell>
          <cell r="G194">
            <v>0</v>
          </cell>
          <cell r="H194">
            <v>0</v>
          </cell>
          <cell r="J194">
            <v>0</v>
          </cell>
          <cell r="K194">
            <v>0</v>
          </cell>
          <cell r="L194">
            <v>0</v>
          </cell>
          <cell r="N194">
            <v>0</v>
          </cell>
          <cell r="O194">
            <v>0</v>
          </cell>
          <cell r="P194">
            <v>0</v>
          </cell>
          <cell r="R194">
            <v>0</v>
          </cell>
          <cell r="S194">
            <v>0</v>
          </cell>
          <cell r="T194">
            <v>0</v>
          </cell>
          <cell r="V194">
            <v>0</v>
          </cell>
          <cell r="W194">
            <v>0</v>
          </cell>
          <cell r="X194">
            <v>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240000</v>
          </cell>
          <cell r="F301">
            <v>240000</v>
          </cell>
          <cell r="G301">
            <v>100000</v>
          </cell>
          <cell r="H301">
            <v>100000</v>
          </cell>
          <cell r="I301">
            <v>100000</v>
          </cell>
          <cell r="J301">
            <v>100000</v>
          </cell>
          <cell r="K301">
            <v>20000</v>
          </cell>
          <cell r="L301">
            <v>20000</v>
          </cell>
          <cell r="M301">
            <v>20000</v>
          </cell>
          <cell r="N301">
            <v>20000</v>
          </cell>
          <cell r="O301">
            <v>20000</v>
          </cell>
          <cell r="P301">
            <v>20000</v>
          </cell>
          <cell r="Q301">
            <v>20000</v>
          </cell>
          <cell r="R301">
            <v>20000</v>
          </cell>
          <cell r="S301">
            <v>100000</v>
          </cell>
          <cell r="T301">
            <v>100000</v>
          </cell>
          <cell r="U301">
            <v>100000</v>
          </cell>
          <cell r="V301">
            <v>100000</v>
          </cell>
          <cell r="W301">
            <v>240000</v>
          </cell>
          <cell r="X301">
            <v>240000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4532877.5</v>
          </cell>
          <cell r="H599">
            <v>1405135</v>
          </cell>
          <cell r="J599">
            <v>1373974.5</v>
          </cell>
          <cell r="L599">
            <v>609845</v>
          </cell>
          <cell r="N599">
            <v>484390</v>
          </cell>
          <cell r="P599">
            <v>1188867.5</v>
          </cell>
          <cell r="R599">
            <v>903765.7</v>
          </cell>
          <cell r="T599">
            <v>1329030</v>
          </cell>
          <cell r="V599">
            <v>615535</v>
          </cell>
          <cell r="X599">
            <v>3377665.2</v>
          </cell>
        </row>
        <row r="601">
          <cell r="B601" t="str">
            <v>PREPARED</v>
          </cell>
          <cell r="X601" t="str">
            <v>SITE INCHARGE</v>
          </cell>
        </row>
      </sheetData>
      <sheetData sheetId="11" refreshError="1"/>
      <sheetData sheetId="12" refreshError="1"/>
      <sheetData sheetId="13"/>
      <sheetData sheetId="14" refreshError="1"/>
      <sheetData sheetId="15"/>
      <sheetData sheetId="16"/>
      <sheetData sheetId="17" refreshError="1"/>
      <sheetData sheetId="18"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ivil BOQ"/>
      <sheetName val="Analysis"/>
      <sheetName val="4 Plumbing"/>
      <sheetName val="BP"/>
      <sheetName val="Sheet2"/>
      <sheetName val="Changed Analysis"/>
      <sheetName val="Steel-Circular"/>
      <sheetName val="Material"/>
      <sheetName val="Plant &amp;  Machinery"/>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Mix Design"/>
      <sheetName val="Cost of O &amp; O"/>
      <sheetName val="Qty SR"/>
      <sheetName val="Direct cost shed A-2 "/>
      <sheetName val="Rate Analysis"/>
      <sheetName val="Final Summary"/>
      <sheetName val="Cement &amp; Steel"/>
      <sheetName val="BLK2"/>
      <sheetName val="BLK3"/>
      <sheetName val="E &amp; R"/>
      <sheetName val="radar"/>
      <sheetName val="UG"/>
      <sheetName val="HOTEL-Project analysis ( civil "/>
      <sheetName val="Assumptions"/>
      <sheetName val="iQB Equity-Custom"/>
      <sheetName val="Lead"/>
      <sheetName val="Sitewise  Ac-bal"/>
      <sheetName val="Elect."/>
      <sheetName val="ICICI"/>
      <sheetName val="HDFC"/>
      <sheetName val="SPT vs PHI"/>
      <sheetName val="Bill-5"/>
      <sheetName val="PROCTOR"/>
      <sheetName val="02"/>
      <sheetName val="03"/>
      <sheetName val="04"/>
      <sheetName val="05"/>
      <sheetName val="Sheet1"/>
      <sheetName val="C &amp; G RHS"/>
      <sheetName val="Anal"/>
      <sheetName val="Quotations"/>
      <sheetName val="Manpower"/>
      <sheetName val="01"/>
      <sheetName val="BHANDUP"/>
      <sheetName val="Basicrates"/>
      <sheetName val="Civil_BOQ"/>
      <sheetName val="4_Plumbing"/>
      <sheetName val="Changed_Analysis"/>
      <sheetName val="Qty_SR"/>
      <sheetName val="Civil_BOQ1"/>
      <sheetName val="4_Plumbing1"/>
      <sheetName val="Changed_Analysis1"/>
      <sheetName val="#REF!"/>
      <sheetName val="entitlements"/>
      <sheetName val="SOR"/>
      <sheetName val="beam-reinft-machine rm"/>
      <sheetName val="sheet6"/>
      <sheetName val="INPUT SHEET"/>
      <sheetName val="girder"/>
      <sheetName val="Main-Material"/>
      <sheetName val="Sheet3 (2)"/>
      <sheetName val="RA"/>
      <sheetName val="Balance sheet"/>
      <sheetName val="old boq"/>
      <sheetName val="std.wt."/>
      <sheetName val="sept-plan"/>
      <sheetName val="Supplier"/>
      <sheetName val="newsales"/>
      <sheetName val="BASIC RATES"/>
      <sheetName val="Unit cost- Drain-Protection-2"/>
      <sheetName val="Main"/>
      <sheetName val="Gujrat"/>
      <sheetName val="Voucher"/>
      <sheetName val="FitOutConfCentre"/>
      <sheetName val="Wearing Course"/>
      <sheetName val="Materials "/>
      <sheetName val="MAchinery(R1)"/>
      <sheetName val="RR shed civil"/>
      <sheetName val="BASIC RATE"/>
      <sheetName val="Materials Cost(PCC)"/>
      <sheetName val="M-Book for Conc"/>
      <sheetName val="M-Book for FW"/>
      <sheetName val="Intro"/>
      <sheetName val="sg ms-i"/>
      <sheetName val="Stock"/>
      <sheetName val="appendix 2.5 final accounts"/>
      <sheetName val="P-Ins &amp; Bonds"/>
      <sheetName val="P Staff fac"/>
      <sheetName val="1"/>
      <sheetName val="4"/>
      <sheetName val="2"/>
      <sheetName val="3"/>
      <sheetName val="Plant_&amp;__Machinery"/>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Mix_Design"/>
      <sheetName val="Cost_of_O_&amp;_O"/>
      <sheetName val="RES-PLANNING"/>
      <sheetName val="월별"/>
      <sheetName val="Diesel Analysis"/>
      <sheetName val="slab"/>
      <sheetName val="Final Basic rate"/>
      <sheetName val="Labour"/>
      <sheetName val="BOQ Distribution"/>
      <sheetName val="LTG-STG"/>
      <sheetName val="COST"/>
      <sheetName val="basdat"/>
      <sheetName val="Material "/>
      <sheetName val="inter"/>
      <sheetName val="Abs PMRL"/>
      <sheetName val="RA-markate"/>
      <sheetName val="LOCAL RATES"/>
      <sheetName val="11-hsd"/>
      <sheetName val="13-septic"/>
      <sheetName val="7-ug"/>
      <sheetName val="2-utility"/>
      <sheetName val="A"/>
      <sheetName val="18-misc"/>
      <sheetName val="5-pipe"/>
      <sheetName val="Cash2"/>
      <sheetName val="Evaluate"/>
      <sheetName val="Z"/>
      <sheetName val="77S(O)"/>
      <sheetName val="DATA-DEP.(13-17)"/>
      <sheetName val="DATA-KBPL(17-25)"/>
      <sheetName val="DATA-GCC(25-34.7)"/>
      <sheetName val="St.-Con(0-17)"/>
      <sheetName val="St.-Con.(17-34)"/>
      <sheetName val="Eq. Mobilization"/>
      <sheetName val="COMPLEXALL"/>
      <sheetName val="Fee Rate Summary"/>
      <sheetName val="SC revtrgt"/>
      <sheetName val="6000"/>
      <sheetName val="Achievements_Highlights "/>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07"/>
      <sheetName val="estimate"/>
      <sheetName val="Civil Works"/>
      <sheetName val="concrete"/>
      <sheetName val="beam-reinft-IIInd floor"/>
      <sheetName val="precast RC element"/>
      <sheetName val="EAM TP 2007"/>
      <sheetName val="TS-TC"/>
      <sheetName val="OPGW Qty. - 230 kV"/>
      <sheetName val="Price Working -Mar'06"/>
    </sheetNames>
    <sheetDataSet>
      <sheetData sheetId="0">
        <row r="77">
          <cell r="D77">
            <v>7.6</v>
          </cell>
        </row>
      </sheetData>
      <sheetData sheetId="1"/>
      <sheetData sheetId="2" refreshError="1">
        <row r="77">
          <cell r="D77">
            <v>7.6</v>
          </cell>
        </row>
        <row r="311">
          <cell r="D311">
            <v>5.8</v>
          </cell>
        </row>
        <row r="343">
          <cell r="D343">
            <v>7.1</v>
          </cell>
        </row>
        <row r="345">
          <cell r="D345">
            <v>0.89</v>
          </cell>
        </row>
      </sheetData>
      <sheetData sheetId="3"/>
      <sheetData sheetId="4"/>
      <sheetData sheetId="5"/>
      <sheetData sheetId="6" refreshError="1"/>
      <sheetData sheetId="7" refreshError="1"/>
      <sheetData sheetId="8" refreshError="1"/>
      <sheetData sheetId="9" refreshError="1"/>
      <sheetData sheetId="10"/>
      <sheetData sheetId="11"/>
      <sheetData sheetId="12"/>
      <sheetData sheetId="13" refreshError="1"/>
      <sheetData sheetId="14" refreshError="1"/>
      <sheetData sheetId="15"/>
      <sheetData sheetId="16"/>
      <sheetData sheetId="17" refreshError="1"/>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refreshError="1"/>
      <sheetData sheetId="179" refreshError="1"/>
      <sheetData sheetId="180" refreshError="1"/>
      <sheetData sheetId="181" refreshError="1"/>
      <sheetData sheetId="182" refreshError="1"/>
      <sheetData sheetId="18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Coalmine"/>
      <sheetName val="220Kv (2)"/>
      <sheetName val="220Kv"/>
      <sheetName val="CAL"/>
      <sheetName val="Coal mine Lightning protn REV-A"/>
      <sheetName val="Code"/>
      <sheetName val="Design"/>
      <sheetName val="SPT vs PHI"/>
      <sheetName val="PACK (B)"/>
      <sheetName val="A1-Continuous"/>
      <sheetName val="Load Details-220kV"/>
      <sheetName val="ANNEXURE-A"/>
      <sheetName val="office"/>
      <sheetName val="Lab"/>
      <sheetName val="Sheet1"/>
      <sheetName val="Report"/>
      <sheetName val="grid"/>
      <sheetName val="220Kv_(2)2"/>
      <sheetName val="Coal_mine_Lightning_protn_REV-2"/>
      <sheetName val="220Kv_(2)1"/>
      <sheetName val="Coal_mine_Lightning_protn_REV-1"/>
      <sheetName val="220Kv_(2)"/>
      <sheetName val="Coal_mine_Lightning_protn_REV-A"/>
      <sheetName val="220Kv_(2)3"/>
      <sheetName val="Coal_mine_Lightning_protn_REV-3"/>
      <sheetName val="SPT_vs_PHI"/>
      <sheetName val="PACK_(B)"/>
      <sheetName val="Load_Details-220kV"/>
      <sheetName val="220Kv_(2)4"/>
      <sheetName val="Coal_mine_Lightning_protn_REV-4"/>
      <sheetName val="SPT_vs_PHI1"/>
      <sheetName val="PACK_(B)1"/>
      <sheetName val="Load_Details-220kV1"/>
      <sheetName val="CASH-FLOW"/>
      <sheetName val="data"/>
      <sheetName val="Scheme Area Details_Block__ C2"/>
      <sheetName val="New33KVSS_E3"/>
      <sheetName val="Prop aug of Ex 33KVSS_E3a"/>
      <sheetName val="Sheet5"/>
      <sheetName val="TABLES"/>
      <sheetName val="A 3.7"/>
      <sheetName val="Day work"/>
      <sheetName val="BOQ"/>
      <sheetName val="main1"/>
      <sheetName val="220Kv_(2)5"/>
      <sheetName val="Coal_mine_Lightning_protn_REV-5"/>
      <sheetName val="SPT_vs_PHI2"/>
      <sheetName val="PACK_(B)2"/>
      <sheetName val="Load_Details-220kV2"/>
      <sheetName val="220Kv_(2)6"/>
      <sheetName val="Coal_mine_Lightning_protn_REV-6"/>
      <sheetName val="SPT_vs_PHI3"/>
      <sheetName val="PACK_(B)3"/>
      <sheetName val="Load_Details-220kV3"/>
      <sheetName val="PROCTOR"/>
      <sheetName val="Scheme_Area_Details_Block___C2"/>
      <sheetName val="Prop_aug_of_Ex_33KVSS_E3a"/>
      <sheetName val="A_3_7"/>
      <sheetName val="220Kv_(2)18"/>
      <sheetName val="Coal_mine_Lightning_protn_REV18"/>
      <sheetName val="SPT_vs_PHI15"/>
      <sheetName val="PACK_(B)15"/>
      <sheetName val="Load_Details-220kV15"/>
      <sheetName val="Scheme_Area_Details_Block___C13"/>
      <sheetName val="Prop_aug_of_Ex_33KVSS_E3a13"/>
      <sheetName val="A_3_713"/>
      <sheetName val="Day_work13"/>
      <sheetName val="Day_work"/>
      <sheetName val="Scheme_Area_Details_Block___C21"/>
      <sheetName val="Prop_aug_of_Ex_33KVSS_E3a1"/>
      <sheetName val="A_3_71"/>
      <sheetName val="Day_work1"/>
      <sheetName val="220Kv_(2)7"/>
      <sheetName val="Coal_mine_Lightning_protn_REV-7"/>
      <sheetName val="SPT_vs_PHI4"/>
      <sheetName val="PACK_(B)4"/>
      <sheetName val="Load_Details-220kV4"/>
      <sheetName val="Scheme_Area_Details_Block___C22"/>
      <sheetName val="Prop_aug_of_Ex_33KVSS_E3a2"/>
      <sheetName val="A_3_72"/>
      <sheetName val="Day_work2"/>
      <sheetName val="220Kv_(2)8"/>
      <sheetName val="Coal_mine_Lightning_protn_REV-8"/>
      <sheetName val="SPT_vs_PHI5"/>
      <sheetName val="PACK_(B)5"/>
      <sheetName val="Load_Details-220kV5"/>
      <sheetName val="Scheme_Area_Details_Block___C23"/>
      <sheetName val="Prop_aug_of_Ex_33KVSS_E3a3"/>
      <sheetName val="A_3_73"/>
      <sheetName val="Day_work3"/>
      <sheetName val="220Kv_(2)9"/>
      <sheetName val="Coal_mine_Lightning_protn_REV-9"/>
      <sheetName val="SPT_vs_PHI6"/>
      <sheetName val="PACK_(B)6"/>
      <sheetName val="Load_Details-220kV6"/>
      <sheetName val="Scheme_Area_Details_Block___C24"/>
      <sheetName val="Prop_aug_of_Ex_33KVSS_E3a4"/>
      <sheetName val="A_3_74"/>
      <sheetName val="Day_work4"/>
      <sheetName val="220Kv_(2)14"/>
      <sheetName val="Coal_mine_Lightning_protn_REV14"/>
      <sheetName val="SPT_vs_PHI11"/>
      <sheetName val="PACK_(B)11"/>
      <sheetName val="Load_Details-220kV11"/>
      <sheetName val="Scheme_Area_Details_Block___C29"/>
      <sheetName val="Prop_aug_of_Ex_33KVSS_E3a9"/>
      <sheetName val="A_3_79"/>
      <sheetName val="Day_work9"/>
      <sheetName val="220Kv_(2)10"/>
      <sheetName val="Coal_mine_Lightning_protn_REV10"/>
      <sheetName val="SPT_vs_PHI7"/>
      <sheetName val="PACK_(B)7"/>
      <sheetName val="Load_Details-220kV7"/>
      <sheetName val="Scheme_Area_Details_Block___C25"/>
      <sheetName val="Prop_aug_of_Ex_33KVSS_E3a5"/>
      <sheetName val="A_3_75"/>
      <sheetName val="Day_work5"/>
      <sheetName val="220Kv_(2)12"/>
      <sheetName val="Coal_mine_Lightning_protn_REV12"/>
      <sheetName val="SPT_vs_PHI9"/>
      <sheetName val="PACK_(B)9"/>
      <sheetName val="Load_Details-220kV9"/>
      <sheetName val="Scheme_Area_Details_Block___C27"/>
      <sheetName val="Prop_aug_of_Ex_33KVSS_E3a7"/>
      <sheetName val="A_3_77"/>
      <sheetName val="Day_work7"/>
      <sheetName val="220Kv_(2)11"/>
      <sheetName val="Coal_mine_Lightning_protn_REV11"/>
      <sheetName val="SPT_vs_PHI8"/>
      <sheetName val="PACK_(B)8"/>
      <sheetName val="Load_Details-220kV8"/>
      <sheetName val="Scheme_Area_Details_Block___C26"/>
      <sheetName val="Prop_aug_of_Ex_33KVSS_E3a6"/>
      <sheetName val="A_3_76"/>
      <sheetName val="Day_work6"/>
      <sheetName val="220Kv_(2)13"/>
      <sheetName val="Coal_mine_Lightning_protn_REV13"/>
      <sheetName val="SPT_vs_PHI10"/>
      <sheetName val="PACK_(B)10"/>
      <sheetName val="Load_Details-220kV10"/>
      <sheetName val="Scheme_Area_Details_Block___C28"/>
      <sheetName val="Prop_aug_of_Ex_33KVSS_E3a8"/>
      <sheetName val="A_3_78"/>
      <sheetName val="Day_work8"/>
      <sheetName val="220Kv_(2)15"/>
      <sheetName val="Coal_mine_Lightning_protn_REV15"/>
      <sheetName val="SPT_vs_PHI12"/>
      <sheetName val="PACK_(B)12"/>
      <sheetName val="Load_Details-220kV12"/>
      <sheetName val="Scheme_Area_Details_Block___C10"/>
      <sheetName val="Prop_aug_of_Ex_33KVSS_E3a10"/>
      <sheetName val="A_3_710"/>
      <sheetName val="Day_work10"/>
      <sheetName val="220Kv_(2)16"/>
      <sheetName val="Coal_mine_Lightning_protn_REV16"/>
      <sheetName val="SPT_vs_PHI13"/>
      <sheetName val="PACK_(B)13"/>
      <sheetName val="Load_Details-220kV13"/>
      <sheetName val="Scheme_Area_Details_Block___C11"/>
      <sheetName val="Prop_aug_of_Ex_33KVSS_E3a11"/>
      <sheetName val="A_3_711"/>
      <sheetName val="Day_work11"/>
      <sheetName val="220Kv_(2)17"/>
      <sheetName val="Coal_mine_Lightning_protn_REV17"/>
      <sheetName val="SPT_vs_PHI14"/>
      <sheetName val="PACK_(B)14"/>
      <sheetName val="Load_Details-220kV14"/>
      <sheetName val="Scheme_Area_Details_Block___C12"/>
      <sheetName val="Prop_aug_of_Ex_33KVSS_E3a12"/>
      <sheetName val="A_3_712"/>
      <sheetName val="Day_work12"/>
      <sheetName val="220Kv_(2)19"/>
      <sheetName val="Coal_mine_Lightning_protn_REV19"/>
      <sheetName val="SPT_vs_PHI16"/>
      <sheetName val="PACK_(B)16"/>
      <sheetName val="Load_Details-220kV16"/>
      <sheetName val="Scheme_Area_Details_Block___C14"/>
      <sheetName val="Prop_aug_of_Ex_33KVSS_E3a14"/>
      <sheetName val="A_3_714"/>
      <sheetName val="Day_work14"/>
      <sheetName val="220Kv_(2)20"/>
      <sheetName val="Coal_mine_Lightning_protn_REV20"/>
      <sheetName val="SPT_vs_PHI17"/>
      <sheetName val="PACK_(B)17"/>
      <sheetName val="Load_Details-220kV17"/>
      <sheetName val="Scheme_Area_Details_Block___C15"/>
      <sheetName val="Prop_aug_of_Ex_33KVSS_E3a15"/>
      <sheetName val="A_3_715"/>
      <sheetName val="Day_work15"/>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Intro"/>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C BOM"/>
      <sheetName val="comp"/>
      <sheetName val="estimate "/>
      <sheetName val="Costing-blk-B"/>
      <sheetName val="Costing-blk-C"/>
      <sheetName val="Costing-blk-HVAC"/>
      <sheetName val="Costing-blk-UBGO"/>
      <sheetName val="Costing-blk-A"/>
      <sheetName val="moc"/>
      <sheetName val=" modules"/>
      <sheetName val="dimensions"/>
      <sheetName val="HT Panel (1 vcb)"/>
      <sheetName val="HT Panel (3 vcbs)"/>
      <sheetName val="HT Panel (part-II)"/>
      <sheetName val="ATS Price"/>
      <sheetName val="Costing_blk_B"/>
      <sheetName val="SP Break Up"/>
      <sheetName val="Imp_cost"/>
      <sheetName val="Stub&amp;Twr"/>
      <sheetName val="Twr Qty Old."/>
      <sheetName val="Twr Variation"/>
      <sheetName val="Twr Qty."/>
      <sheetName val="CS Approved"/>
      <sheetName val="DS Approved 16-18"/>
      <sheetName val="DS 26-11-19"/>
      <sheetName val="Sheet3"/>
      <sheetName val="Sheet1"/>
      <sheetName val="Sheet2"/>
      <sheetName val="DS Approved (T) (2)"/>
      <sheetName val="1-14"/>
      <sheetName val="50-56"/>
      <sheetName val="S-C"/>
      <sheetName val="62-Gty Bhadla"/>
      <sheetName val="costing"/>
      <sheetName val="Sch-1a"/>
      <sheetName val="Rev Log &amp; Data"/>
      <sheetName val="Input"/>
      <sheetName val="SCHEDULE-3B"/>
      <sheetName val="PRECAST lightconc-II"/>
      <sheetName val="SPT vs PHI"/>
      <sheetName val="Materials Cost"/>
      <sheetName val="BOQ"/>
      <sheetName val="upa"/>
      <sheetName val="Anal"/>
      <sheetName val="Cost of O &amp; O"/>
      <sheetName val="Quot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FCF"/>
      <sheetName val="Receivables"/>
      <sheetName val="Sheet 4"/>
      <sheetName val="Bill Disc Debits"/>
      <sheetName val="BDisc Q4"/>
    </sheetNames>
    <sheetDataSet>
      <sheetData sheetId="0"/>
      <sheetData sheetId="1" refreshError="1"/>
      <sheetData sheetId="2"/>
      <sheetData sheetId="3" refreshError="1"/>
      <sheetData sheetId="4"/>
      <sheetData sheetId="5"/>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Coalmine"/>
      <sheetName val="PACK (B)"/>
      <sheetName val="A1-Continuous"/>
      <sheetName val="office"/>
      <sheetName val="Lab"/>
      <sheetName val="Sheet1"/>
      <sheetName val="Load Details-220kV"/>
      <sheetName val="220Kv (2)"/>
      <sheetName val="220Kv"/>
      <sheetName val="CAL"/>
      <sheetName val="Coal mine Lightning protn REV-A"/>
      <sheetName val="Code"/>
      <sheetName val="SPT vs PHI"/>
      <sheetName val="Design"/>
      <sheetName val="CASH-FLOW"/>
      <sheetName val="grid"/>
      <sheetName val="Report"/>
      <sheetName val="ANNEXURE-A"/>
      <sheetName val="drg"/>
      <sheetName val="PACK_(B)2"/>
      <sheetName val="PACK_(B)1"/>
      <sheetName val="PACK_(B)"/>
      <sheetName val="PACK_(B)3"/>
      <sheetName val="220Kv_(2)"/>
      <sheetName val="Coal_mine_Lightning_protn_REV-A"/>
      <sheetName val="SPT_vs_PHI"/>
      <sheetName val="Load_Details-220kV"/>
      <sheetName val="COMPLEXALL"/>
      <sheetName val="FitOutConfCentre"/>
      <sheetName val="PACK_(B)4"/>
      <sheetName val="Load_Details-220kV1"/>
      <sheetName val="220Kv_(2)1"/>
      <sheetName val="Coal_mine_Lightning_protn_REV-1"/>
      <sheetName val="SPT_vs_PHI1"/>
      <sheetName val="Rate Analysis"/>
      <sheetName val="Anex-1 Con Load"/>
      <sheetName val="Fee Rate Summary"/>
      <sheetName val="Rate_Analysis"/>
      <sheetName val="Rate_Analysis1"/>
      <sheetName val="Scheme Area Details_Block__ C2"/>
      <sheetName val="New33KVSS_E3"/>
      <sheetName val="Prop aug of Ex 33KVSS_E3a"/>
      <sheetName val="ABOUT"/>
      <sheetName val="SC Cost FEB 03"/>
      <sheetName val="starter"/>
      <sheetName val="SDH"/>
      <sheetName val="SPARE MYSORE"/>
      <sheetName val="TB Ap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refreshError="1"/>
      <sheetData sheetId="29" refreshError="1"/>
      <sheetData sheetId="30"/>
      <sheetData sheetId="31"/>
      <sheetData sheetId="32"/>
      <sheetData sheetId="33"/>
      <sheetData sheetId="34"/>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UR (10MT Crane)"/>
      <sheetName val="HUR (Trailer)"/>
      <sheetName val="HUR (WM Supergen320)"/>
      <sheetName val="HUR (Jacks) "/>
      <sheetName val="HUR (Water Pump)"/>
      <sheetName val="HUR (Cement Pump)"/>
      <sheetName val="HUR (TM-6cum)"/>
      <sheetName val="HUR (Bp-30cum)"/>
      <sheetName val="HUR (unigrout) "/>
      <sheetName val="HUR (ELGI COMP)"/>
      <sheetName val="HUR (ROC203)"/>
      <sheetName val="HUR (Dumper)"/>
      <sheetName val="LIFE &amp; REP PROVN"/>
      <sheetName val="O&amp;M CREW"/>
      <sheetName val="C1C2"/>
      <sheetName val="Labwag"/>
      <sheetName val="Int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DJ</v>
          </cell>
        </row>
      </sheetData>
      <sheetData sheetId="14">
        <row r="3">
          <cell r="B3" t="str">
            <v>Dump Truck</v>
          </cell>
        </row>
        <row r="4">
          <cell r="B4" t="str">
            <v>Motor Grader</v>
          </cell>
        </row>
        <row r="5">
          <cell r="B5" t="str">
            <v>Excavator</v>
          </cell>
        </row>
        <row r="6">
          <cell r="B6" t="str">
            <v>Wheel Loader</v>
          </cell>
        </row>
        <row r="7">
          <cell r="B7" t="str">
            <v>Motorised Scraper (Twin Engine)</v>
          </cell>
        </row>
        <row r="8">
          <cell r="B8" t="str">
            <v>Motorised Scraper (Single Engine)</v>
          </cell>
        </row>
        <row r="9">
          <cell r="B9" t="str">
            <v>Bulldozer</v>
          </cell>
        </row>
        <row r="10">
          <cell r="B10" t="str">
            <v>Dozer Shovel</v>
          </cell>
        </row>
        <row r="11">
          <cell r="B11" t="str">
            <v>DG Set &amp; Air Compressors</v>
          </cell>
        </row>
        <row r="12">
          <cell r="B12" t="str">
            <v>Not Applicable</v>
          </cell>
        </row>
      </sheetData>
      <sheetData sheetId="15"/>
      <sheetData sheetId="1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LF BVM"/>
      <sheetName val="GOLF"/>
      <sheetName val="starter "/>
      <sheetName val="Price "/>
      <sheetName val="costing"/>
      <sheetName val="moc"/>
      <sheetName val="HT Cable "/>
      <sheetName val="SP Break Up"/>
      <sheetName val="starter"/>
      <sheetName val="bs BP 04 SA"/>
      <sheetName val="Stub&amp;Twr"/>
      <sheetName val="Twr Qty Old."/>
      <sheetName val="Twr Variation"/>
      <sheetName val="Twr Qty."/>
      <sheetName val="CS Approved"/>
      <sheetName val="DS Approved 16-18"/>
      <sheetName val="DS 26-11-19"/>
      <sheetName val="Sheet3"/>
      <sheetName val="Sheet1"/>
      <sheetName val="Sheet2"/>
      <sheetName val="DS Approved (T) (2)"/>
      <sheetName val="1-14"/>
      <sheetName val="50-56"/>
      <sheetName val="S-C"/>
      <sheetName val="62-Gty Bhadla"/>
      <sheetName val="A1-Continuous"/>
      <sheetName val="Costing-blk-B"/>
      <sheetName val="Precalculation"/>
      <sheetName val="Staff Acco."/>
      <sheetName val="Q-bom with costing-r1"/>
      <sheetName val="girder"/>
      <sheetName val="Design"/>
      <sheetName val="RATE.XLS"/>
      <sheetName val="L"/>
      <sheetName val="precast RC element"/>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ctor"/>
      <sheetName val="BOQ LT"/>
      <sheetName val="BOQ HT "/>
      <sheetName val="Config"/>
      <sheetName val="Break Dw"/>
      <sheetName val="costing"/>
      <sheetName val="Stub&amp;Twr"/>
      <sheetName val="Twr Qty Old."/>
      <sheetName val="Twr Variation"/>
      <sheetName val="Twr Qty."/>
      <sheetName val="CS Approved"/>
      <sheetName val="DS Approved 16-18"/>
      <sheetName val="DS 26-11-19"/>
      <sheetName val="Sheet3"/>
      <sheetName val="Sheet1"/>
      <sheetName val="Sheet2"/>
      <sheetName val="DS Approved (T) (2)"/>
      <sheetName val="1-14"/>
      <sheetName val="50-56"/>
      <sheetName val="S-C"/>
      <sheetName val="62-Gty Bhadla"/>
      <sheetName val="starter"/>
      <sheetName val="TBAL9697 -group wise  sdpl"/>
      <sheetName val="Driveway Beams"/>
      <sheetName val="factors"/>
      <sheetName val="Balance Sheet Details CMC"/>
      <sheetName val="Structure Bills Qty"/>
      <sheetName val="Cost Index"/>
      <sheetName val="2.civil-RA"/>
      <sheetName val="SP Break Up"/>
      <sheetName val="office"/>
      <sheetName val="Lab"/>
      <sheetName val="Material&amp;equipment"/>
      <sheetName val="beam-reinft-machine rm"/>
      <sheetName val="R.A."/>
      <sheetName val="Materials Cost(PCC)"/>
    </sheetNames>
    <sheetDataSet>
      <sheetData sheetId="0"/>
      <sheetData sheetId="1"/>
      <sheetData sheetId="2"/>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sch"/>
      <sheetName val="C-sch"/>
      <sheetName val="Q-sche"/>
      <sheetName val="S9 (2)"/>
      <sheetName val="S1"/>
      <sheetName val="S9"/>
      <sheetName val="S8"/>
      <sheetName val="Form 6"/>
      <sheetName val="Form 7"/>
      <sheetName val="BLK2"/>
      <sheetName val="BLK3"/>
      <sheetName val="E &amp; R"/>
      <sheetName val="INPUT SHEET"/>
      <sheetName val="RES-PLANNING"/>
      <sheetName val="radar"/>
      <sheetName val="Macro1"/>
      <sheetName val="UG"/>
      <sheetName val="PROC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1">
          <cell r="B11" t="str">
            <v>Sub Total - Excn/ PCC etc.</v>
          </cell>
        </row>
        <row r="14">
          <cell r="B14" t="str">
            <v>Cellular Raft</v>
          </cell>
        </row>
        <row r="17">
          <cell r="B17" t="str">
            <v>RCC  UPTO SECOND FLOOR</v>
          </cell>
        </row>
        <row r="20">
          <cell r="B20" t="str">
            <v>RCC From Second floor to top Floor</v>
          </cell>
        </row>
        <row r="23">
          <cell r="B23" t="str">
            <v>Masonary</v>
          </cell>
        </row>
        <row r="26">
          <cell r="B26" t="str">
            <v>Iron &amp; Steel Work</v>
          </cell>
        </row>
        <row r="29">
          <cell r="B29" t="str">
            <v>Reinforcement / St. Steel work</v>
          </cell>
        </row>
        <row r="32">
          <cell r="B32" t="str">
            <v>Aluminium Work</v>
          </cell>
        </row>
        <row r="35">
          <cell r="B35" t="str">
            <v>Wood Work</v>
          </cell>
        </row>
        <row r="38">
          <cell r="B38" t="str">
            <v>Flooring &amp; Dadoing work</v>
          </cell>
        </row>
        <row r="41">
          <cell r="B41" t="str">
            <v>Internal Finishes</v>
          </cell>
        </row>
        <row r="44">
          <cell r="B44" t="str">
            <v>External Finishes</v>
          </cell>
        </row>
        <row r="47">
          <cell r="B47" t="str">
            <v>Misc Works</v>
          </cell>
        </row>
        <row r="50">
          <cell r="B50" t="str">
            <v>Reception Block</v>
          </cell>
        </row>
        <row r="53">
          <cell r="B53" t="str">
            <v>Utility Building</v>
          </cell>
        </row>
        <row r="56">
          <cell r="B56" t="str">
            <v>External Cladding</v>
          </cell>
        </row>
        <row r="59">
          <cell r="B59" t="str">
            <v>Atrium Roofing Work</v>
          </cell>
        </row>
        <row r="62">
          <cell r="B62" t="str">
            <v>False Ceiling &amp; Flooring</v>
          </cell>
        </row>
        <row r="65">
          <cell r="B65" t="str">
            <v>Subsidiary Work</v>
          </cell>
        </row>
        <row r="68">
          <cell r="B68" t="str">
            <v>Plumbing Work</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Sheet1"/>
      <sheetName val="Attachment-2"/>
      <sheetName val="Attachment-3"/>
      <sheetName val="3a-1&amp;2"/>
      <sheetName val="3A1"/>
      <sheetName val="3A"/>
      <sheetName val="3ANet"/>
      <sheetName val="3A 400kV IT"/>
      <sheetName val="400kV SA"/>
      <sheetName val="400kV SCADA"/>
      <sheetName val="gpr.bpu"/>
      <sheetName val="all"/>
      <sheetName val="musse"/>
      <sheetName val="attach.3B"/>
      <sheetName val="attach.3c"/>
      <sheetName val="Attachment- 3D"/>
      <sheetName val="Attachment- 3E"/>
      <sheetName val="Attachment-3F"/>
      <sheetName val="Attachment- 3G"/>
      <sheetName val="Attachment- 3H"/>
      <sheetName val="Attachment- 4"/>
      <sheetName val="Attachment-4A"/>
      <sheetName val="Attachment-5"/>
      <sheetName val="Annex-I "/>
      <sheetName val="Attachment-6"/>
      <sheetName val="Attachment-6A   "/>
      <sheetName val="Attachment-7 "/>
      <sheetName val="Attachment-8"/>
      <sheetName val="Attachment-9"/>
      <sheetName val="Attachment-9A"/>
      <sheetName val="Attachment-10 "/>
      <sheetName val="Attachment-11 "/>
      <sheetName val="Attachment-12"/>
      <sheetName val="Attachment-13   "/>
      <sheetName val="Attachment-14 "/>
      <sheetName val="Attachment-15 "/>
      <sheetName val="Attachment-16"/>
      <sheetName val="Attachment-17"/>
      <sheetName val="Attachment-18"/>
      <sheetName val="Attachment-20"/>
      <sheetName val="3A_400kV_IT"/>
      <sheetName val="400kV_SA"/>
      <sheetName val="400kV_SCADA"/>
      <sheetName val="gpr_bpu"/>
      <sheetName val="attach_3B"/>
      <sheetName val="attach_3c"/>
      <sheetName val="Attachment-_3D"/>
      <sheetName val="Attachment-_3E"/>
      <sheetName val="Attachment-_3G"/>
      <sheetName val="Attachment-_3H"/>
      <sheetName val="Attachment-_4"/>
      <sheetName val="Annex-I_"/>
      <sheetName val="Attachment-6A___"/>
      <sheetName val="Attachment-7_"/>
      <sheetName val="Attachment-10_"/>
      <sheetName val="Attachment-11_"/>
      <sheetName val="Attachment-13___"/>
      <sheetName val="Attachment-14_"/>
      <sheetName val="Attachment-15_"/>
      <sheetName val="CAL"/>
      <sheetName val="SC Cost FEB 03"/>
      <sheetName val="STN WISE EMR"/>
      <sheetName val="CASH-FLOW"/>
      <sheetName val="MAT"/>
      <sheetName val="COV"/>
      <sheetName val="CW General Summary "/>
      <sheetName val="R"/>
      <sheetName val="04REL"/>
      <sheetName val="PDT(L)1"/>
      <sheetName val="Attachment"/>
      <sheetName val="3A_400kV_IT1"/>
      <sheetName val="400kV_SA1"/>
      <sheetName val="400kV_SCADA1"/>
      <sheetName val="gpr_bpu1"/>
      <sheetName val="attach_3B1"/>
      <sheetName val="attach_3c1"/>
      <sheetName val="Attachment-_3D1"/>
      <sheetName val="Attachment-_3E1"/>
      <sheetName val="Attachment-_3G1"/>
      <sheetName val="Attachment-_3H1"/>
      <sheetName val="Attachment-_41"/>
      <sheetName val="Annex-I_1"/>
      <sheetName val="Attachment-6A___1"/>
      <sheetName val="Attachment-7_1"/>
      <sheetName val="Attachment-10_1"/>
      <sheetName val="Attachment-11_1"/>
      <sheetName val="Attachment-13___1"/>
      <sheetName val="Attachment-14_1"/>
      <sheetName val="Attachment-15_1"/>
      <sheetName val="SC_Cost_FEB_03"/>
      <sheetName val="STN_WISE_EMR"/>
      <sheetName val="CW_General_Summary_"/>
      <sheetName val="3A_400kV_IT2"/>
      <sheetName val="400kV_SA2"/>
      <sheetName val="400kV_SCADA2"/>
      <sheetName val="gpr_bpu2"/>
      <sheetName val="attach_3B2"/>
      <sheetName val="attach_3c2"/>
      <sheetName val="Attachment-_3D2"/>
      <sheetName val="Attachment-_3E2"/>
      <sheetName val="Attachment-_3G2"/>
      <sheetName val="Attachment-_3H2"/>
      <sheetName val="Attachment-_42"/>
      <sheetName val="Annex-I_2"/>
      <sheetName val="Attachment-6A___2"/>
      <sheetName val="Attachment-7_2"/>
      <sheetName val="Attachment-10_2"/>
      <sheetName val="Attachment-11_2"/>
      <sheetName val="Attachment-13___2"/>
      <sheetName val="Attachment-14_2"/>
      <sheetName val="Attachment-15_2"/>
      <sheetName val="3A_400kV_IT3"/>
      <sheetName val="400kV_SA3"/>
      <sheetName val="400kV_SCADA3"/>
      <sheetName val="gpr_bpu3"/>
      <sheetName val="attach_3B3"/>
      <sheetName val="attach_3c3"/>
      <sheetName val="Attachment-_3D3"/>
      <sheetName val="Attachment-_3E3"/>
      <sheetName val="Attachment-_3G3"/>
      <sheetName val="Attachment-_3H3"/>
      <sheetName val="Attachment-_43"/>
      <sheetName val="Annex-I_3"/>
      <sheetName val="Attachment-6A___3"/>
      <sheetName val="Attachment-7_3"/>
      <sheetName val="Attachment-10_3"/>
      <sheetName val="Attachment-11_3"/>
      <sheetName val="Attachment-13___3"/>
      <sheetName val="Attachment-14_3"/>
      <sheetName val="Attachment-15_3"/>
      <sheetName val="Coalmine"/>
      <sheetName val="SPT vs PHI"/>
      <sheetName val="A1-Continuous"/>
      <sheetName val="Form 6"/>
      <sheetName val="Report"/>
      <sheetName val="DETAILED  BOQ"/>
      <sheetName val="3A_400kV_IT4"/>
      <sheetName val="400kV_SA4"/>
      <sheetName val="400kV_SCADA4"/>
      <sheetName val="gpr_bpu4"/>
      <sheetName val="attach_3B4"/>
      <sheetName val="attach_3c4"/>
      <sheetName val="Attachment-_3D4"/>
      <sheetName val="Attachment-_3E4"/>
      <sheetName val="Attachment-_3G4"/>
      <sheetName val="Attachment-_3H4"/>
      <sheetName val="Attachment-_44"/>
      <sheetName val="Annex-I_4"/>
      <sheetName val="Attachment-6A___4"/>
      <sheetName val="Attachment-7_4"/>
      <sheetName val="Attachment-10_4"/>
      <sheetName val="Attachment-11_4"/>
      <sheetName val="Attachment-13___4"/>
      <sheetName val="Attachment-14_4"/>
      <sheetName val="Attachment-15_4"/>
      <sheetName val="SPT_vs_PHI"/>
      <sheetName val="Form_6"/>
      <sheetName val="BOQ Analysis_LT"/>
      <sheetName val="BP-Other strs"/>
      <sheetName val="input_spider"/>
      <sheetName val="MAIN"/>
      <sheetName val="priceinfo"/>
      <sheetName val="PROJECT "/>
      <sheetName val="rtu_master"/>
      <sheetName val="layoutinfo"/>
      <sheetName val="strain"/>
    </sheetNames>
    <sheetDataSet>
      <sheetData sheetId="0" refreshError="1">
        <row r="5">
          <cell r="B5" t="str">
            <v>For Larsen &amp; Toubro Limited</v>
          </cell>
        </row>
        <row r="6">
          <cell r="B6" t="str">
            <v>ECC Division</v>
          </cell>
        </row>
        <row r="7">
          <cell r="B7" t="str">
            <v>(K.RAJARAM)</v>
          </cell>
        </row>
        <row r="8">
          <cell r="B8" t="str">
            <v>Senior Deputy General Manager</v>
          </cell>
        </row>
        <row r="9">
          <cell r="B9" t="str">
            <v>EI&amp;C Business Unit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Tags"/>
      <sheetName val="ETASlippage"/>
      <sheetName val="ChtData2"/>
      <sheetName val="CntrlVlv"/>
      <sheetName val="FlowMtr"/>
      <sheetName val="IsolnVlv"/>
      <sheetName val="MOVs"/>
      <sheetName val="RelVlvs"/>
      <sheetName val="Overall"/>
      <sheetName val="CmplxSummary"/>
      <sheetName val="BND-Merox-LNUU"/>
      <sheetName val="BSD-CPP"/>
      <sheetName val="BSN-Arom"/>
      <sheetName val="CD-FCC"/>
      <sheetName val="JP-Os&amp;Us"/>
      <sheetName val="JP-R_RLoading"/>
      <sheetName val="MDM-SHP_TAME"/>
      <sheetName val="MDM-RURW"/>
      <sheetName val="PBMR-Marine&amp;MTF"/>
      <sheetName val="RLG-CrudeHTrtr"/>
      <sheetName val="RMS-Utility"/>
      <sheetName val="SC-ATU_SWS"/>
      <sheetName val="SC-Coker"/>
      <sheetName val="InputActDelETA"/>
      <sheetName val="ProfileETAQrys"/>
      <sheetName val="InputPO_Del"/>
      <sheetName val="ProfilePO_DelQrys"/>
      <sheetName val="ChtData"/>
      <sheetName val="Module1"/>
      <sheetName val="Module2"/>
      <sheetName val="Foundation"/>
      <sheetName val="Foundation (2)"/>
      <sheetName val="BOQ L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CWBS"/>
      <sheetName val="(4) Task_Productivty"/>
      <sheetName val="(7) Updated_Quantities"/>
    </sheetNames>
    <sheetDataSet>
      <sheetData sheetId="0"/>
      <sheetData sheetId="1">
        <row r="1">
          <cell r="A1" t="str">
            <v>Task_Code</v>
          </cell>
        </row>
      </sheetData>
      <sheetData sheetId="2">
        <row r="1">
          <cell r="A1" t="str">
            <v>Activity ID</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ur"/>
      <sheetName val="MAchinery(R1)"/>
      <sheetName val="Machinery"/>
      <sheetName val="Materials "/>
      <sheetName val="1.site clearence "/>
      <sheetName val="2.earth work"/>
      <sheetName val="3.granular subbase-base"/>
      <sheetName val="4.Pavement"/>
      <sheetName val="5.culverts &amp;bridges"/>
      <sheetName val="6.drainage"/>
      <sheetName val="7.traffic markng"/>
      <sheetName val="8.maintenance"/>
      <sheetName val="SPT vs PHI"/>
      <sheetName val="Material "/>
      <sheetName val="Labour &amp; Plant"/>
    </sheetNames>
    <sheetDataSet>
      <sheetData sheetId="0">
        <row r="19">
          <cell r="D19">
            <v>65</v>
          </cell>
        </row>
        <row r="20">
          <cell r="D20">
            <v>100</v>
          </cell>
        </row>
      </sheetData>
      <sheetData sheetId="1">
        <row r="29">
          <cell r="G29">
            <v>185</v>
          </cell>
        </row>
      </sheetData>
      <sheetData sheetId="2"/>
      <sheetData sheetId="3">
        <row r="4">
          <cell r="AV4">
            <v>435</v>
          </cell>
        </row>
        <row r="6">
          <cell r="AV6">
            <v>435</v>
          </cell>
        </row>
        <row r="7">
          <cell r="AV7">
            <v>435</v>
          </cell>
        </row>
        <row r="9">
          <cell r="AV9">
            <v>435</v>
          </cell>
        </row>
        <row r="10">
          <cell r="AV10">
            <v>435</v>
          </cell>
        </row>
        <row r="17">
          <cell r="AV17">
            <v>32606</v>
          </cell>
        </row>
        <row r="18">
          <cell r="AV18">
            <v>32606</v>
          </cell>
        </row>
        <row r="19">
          <cell r="AV19">
            <v>31500</v>
          </cell>
        </row>
        <row r="23">
          <cell r="AV23">
            <v>31000</v>
          </cell>
        </row>
        <row r="24">
          <cell r="AV24">
            <v>28000</v>
          </cell>
        </row>
        <row r="38">
          <cell r="AV38">
            <v>20</v>
          </cell>
        </row>
      </sheetData>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근"/>
      <sheetName val="#REF"/>
      <sheetName val="000000"/>
      <sheetName val="XXXXXX"/>
      <sheetName val="KUWATI(Total) "/>
      <sheetName val="GC-01"/>
      <sheetName val="GC-02"/>
      <sheetName val="GC-03"/>
      <sheetName val="GC-04"/>
      <sheetName val="GC-07"/>
      <sheetName val="GC-08"/>
      <sheetName val="GC-09"/>
      <sheetName val="GC-10"/>
      <sheetName val="GC-19"/>
      <sheetName val="GC-21"/>
      <sheetName val="GC-22"/>
      <sheetName val="집계표(OPTION)"/>
      <sheetName val="OPTION 2"/>
      <sheetName val="OPTION 3"/>
      <sheetName val="Sheet2"/>
      <sheetName val="Sheet3"/>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___"/>
      <sheetName val="VC2 10.99"/>
      <sheetName val="예산"/>
      <sheetName val="KP1590_E"/>
      <sheetName val="영업2"/>
      <sheetName val="1월"/>
      <sheetName val="inter"/>
      <sheetName val="Sheet1"/>
      <sheetName val="ERECIN"/>
      <sheetName val="INPUT DATA"/>
      <sheetName val="BQMPALOC"/>
      <sheetName val="공문"/>
      <sheetName val="영업3"/>
      <sheetName val="금액내역서"/>
      <sheetName val="BQ_Utl_Off"/>
      <sheetName val="__"/>
      <sheetName val="수입"/>
      <sheetName val="집계표 (25,26ဩ"/>
      <sheetName val="»ê±Ù"/>
      <sheetName val="12CGOU"/>
      <sheetName val="경영혁신본부"/>
      <sheetName val="Final(1)summary"/>
      <sheetName val="BD集計用"/>
      <sheetName val="연돌일위집계"/>
      <sheetName val="Form 0"/>
      <sheetName val="COVER"/>
      <sheetName val="DESCRIPTION"/>
      <sheetName val="95삼성급(본사)"/>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갑지"/>
      <sheetName val="세금자료"/>
      <sheetName val="Form D-1"/>
      <sheetName val="Form B-1"/>
      <sheetName val="Form F-1"/>
      <sheetName val="Assist(B-1)"/>
      <sheetName val="Form A"/>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
      <sheetName val="집계표_(25,26ဩ"/>
      <sheetName val="Form_0"/>
      <sheetName val="Form_D-1"/>
      <sheetName val="Form_B-1"/>
      <sheetName val="Form_F-1"/>
      <sheetName val="Form_A"/>
      <sheetName val="Basic_Rate"/>
      <sheetName val="appendix_2_5_final_accounts"/>
      <sheetName val="Format"/>
      <sheetName val="Labour"/>
      <sheetName val="Material"/>
      <sheetName val="Sheet1_(2)"/>
      <sheetName val="General Data"/>
      <sheetName val="LABOR &amp; 자재"/>
      <sheetName val="제작도"/>
      <sheetName val="입출재고현황 (2)"/>
      <sheetName val="SANDAN"/>
      <sheetName val="뜃맟뭁돽띿맟_-BLDG"/>
      <sheetName val="SALA-002"/>
      <sheetName val="TTL"/>
      <sheetName val="DRUM"/>
      <sheetName val="eq_data"/>
      <sheetName val="기성내역"/>
      <sheetName val="General_Data"/>
      <sheetName val="DHEQSUPT"/>
      <sheetName val="CB"/>
      <sheetName val="3.공통공사대비"/>
      <sheetName val="M-EQPT-Z"/>
      <sheetName val="주간기성"/>
      <sheetName val="간접비 총괄"/>
      <sheetName val="POWER"/>
      <sheetName val="ESCON"/>
      <sheetName val="내역ࠜĀ_x005f_x0000_M4)"/>
      <sheetName val="___(OPTION)"/>
      <sheetName val="B"/>
      <sheetName val="IN"/>
      <sheetName val="Price Schedule"/>
      <sheetName val="간접비내역-1"/>
      <sheetName val="Lup2"/>
      <sheetName val="당진1,2호기전선관설치및접지4차공사내역서-을지"/>
      <sheetName val="노임단가표"/>
      <sheetName val="6PILE  (돌출)"/>
      <sheetName val="h-013211-2"/>
      <sheetName val="표지"/>
      <sheetName val="Cash2"/>
      <sheetName val="Z"/>
      <sheetName val="A"/>
      <sheetName val="내역서 耰&quot;_x005f_x0000__x005f_x0000_"/>
      <sheetName val="_x005f_x0008_"/>
      <sheetName val="비교검토"/>
      <sheetName val="合成単価作成表-BLDG"/>
      <sheetName val="INSTR"/>
      <sheetName val="BOROUGE2"/>
      <sheetName val="CAL."/>
      <sheetName val="EQT-ESTN"/>
      <sheetName val="___¡§____"/>
      <sheetName val="____¢ç¢®¡¿____"/>
      <sheetName val="__________¢ç______"/>
      <sheetName val="_______¢ç¢®¢¯____"/>
      <sheetName val="_______®¡¿____"/>
      <sheetName val="__________________"/>
      <sheetName val="PRICES"/>
      <sheetName val="Q&amp;pl-V"/>
      <sheetName val="WE'T"/>
      <sheetName val="CTEMCOST"/>
      <sheetName val="Rate Analysis"/>
      <sheetName val="내역ࠜĀ_M4)"/>
      <sheetName val="F4-F7"/>
      <sheetName val="내역서 耰&quot;__"/>
      <sheetName val="24V"/>
      <sheetName val="EQUIPMENT -2"/>
      <sheetName val="LEGEND"/>
      <sheetName val="내역ࠜĀ_x005f_x005f_x005f_x0000_M4)"/>
      <sheetName val="물량"/>
      <sheetName val="WEIGHT LIST"/>
      <sheetName val="산#2-1 (2)"/>
      <sheetName val="POL6차-PIPING"/>
      <sheetName val="산#3-1"/>
      <sheetName val="BEND LOSS"/>
      <sheetName val="찍기"/>
      <sheetName val="PBS"/>
      <sheetName val="내역서 耰&quot;_x005f_x005f_x005f_x0000__x005f_x005f_x0000"/>
      <sheetName val="_x005f_x005f_x005f_x0008_"/>
      <sheetName val="내역ࠜĀ_x005f_x005f_x005f_x005f_x005f_x005f_x005f_x0000_M4"/>
      <sheetName val="PI"/>
      <sheetName val="EQUIP LIST"/>
      <sheetName val="내역"/>
      <sheetName val="단면 (2)"/>
      <sheetName val="SOURCE"/>
      <sheetName val="실행"/>
      <sheetName val="EQUIP"/>
      <sheetName val="공사비 내역 (가)"/>
      <sheetName val="Static Equip"/>
      <sheetName val="CAT_5"/>
      <sheetName val="3.Breakdown Direct Paint"/>
      <sheetName val="Spl"/>
      <sheetName val="내역ࠜĀ"/>
      <sheetName val="PROCURE"/>
      <sheetName val="BID"/>
      <sheetName val="국내"/>
      <sheetName val="Form A "/>
      <sheetName val="jobhist"/>
      <sheetName val="Quantity"/>
      <sheetName val="Summary Sheets"/>
      <sheetName val="내역서 耰&quot;"/>
      <sheetName val="내역서 耰&quot;_x005f_x005f_x005f_x005f_x005f_x005f_x005f_x0000_"/>
      <sheetName val="_x005f_x005f_x005f_x005f_x005f_x005f_x005f_x0008_"/>
      <sheetName val="내역ࠜĀ_x005f_x005f_x005f_x005f_x005f_x005f_x005f_x005f_x0"/>
      <sheetName val="Z- GENERAL PRICE SUMMARY"/>
      <sheetName val=" Estimate  "/>
      <sheetName val="갑지1"/>
      <sheetName val="경영혁신본뷀"/>
      <sheetName val="electrical"/>
      <sheetName val="Compare"/>
      <sheetName val="고압수량(철거)"/>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기계내역서"/>
      <sheetName val="2.2 STAFF Scedule"/>
      <sheetName val="Data"/>
      <sheetName val="당초내역서"/>
      <sheetName val="INPUT_DATA1"/>
      <sheetName val="집계표_(25,26ဩ1"/>
      <sheetName val="Form_01"/>
      <sheetName val="입출재고현황_(2)"/>
      <sheetName val="General_Data1"/>
      <sheetName val="LABOR_&amp;_자재"/>
      <sheetName val="간접비_총괄"/>
      <sheetName val="Price_Schedule"/>
      <sheetName val="3_공통공사대비"/>
      <sheetName val="내역서_耰&quot;"/>
      <sheetName val=""/>
      <sheetName val="EQUIPMENT_-2"/>
      <sheetName val="CAL_"/>
      <sheetName val="Rate_Analysis"/>
      <sheetName val="내역서_耰&quot;__"/>
      <sheetName val="Sheet6"/>
      <sheetName val="갑지(추정)"/>
      <sheetName val="ELEC_DCI"/>
      <sheetName val="INST_DCI"/>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EQUIPOS"/>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입력시트"/>
      <sheetName val="CIVIL"/>
      <sheetName val="ERECT"/>
      <sheetName val="PROSUM"/>
      <sheetName val="Resumen"/>
      <sheetName val="Precios Unitarios"/>
      <sheetName val="내역서 耰&quot;_x005f_x005f_x005f_x005f_x005f_x005f_x005f_x005f_"/>
      <sheetName val="_x005f_x005f_x005f_x005f_x005f_x005f_x005f_x005f_x005f_x005f_"/>
      <sheetName val="9906"/>
      <sheetName val="계측 내역서"/>
      <sheetName val="Lstsub"/>
      <sheetName val="_SANDAN.XLS__"/>
      <sheetName val="???"/>
      <sheetName val="??"/>
      <sheetName val="뜃맟뭁돽띿맟?-BLDG"/>
      <sheetName val="내역ࠜĀ_x0000_M4)"/>
      <sheetName val="???(OPTION)"/>
      <sheetName val="내역서 耰&quot;_x0000__x0000_"/>
      <sheetName val="_x0008_"/>
      <sheetName val="???¡§????"/>
      <sheetName val="????¢ç¢®¡¿????"/>
      <sheetName val="??????????¢ç??????"/>
      <sheetName val="???????¢ç¢®¢¯????"/>
      <sheetName val="???????®¡¿????"/>
      <sheetName val="??????????????????"/>
      <sheetName val="내역ࠜĀ?M4)"/>
      <sheetName val="내역서 耰&quot;??"/>
      <sheetName val="내역서_耰&quot;??"/>
      <sheetName val="[SANDAN.XLS??"/>
      <sheetName val="Hot"/>
      <sheetName val="Piping BQ for one turbine"/>
      <sheetName val="AILC004"/>
      <sheetName val="Administrative Prices"/>
      <sheetName val="Calc"/>
      <sheetName val="WBS 44"/>
      <sheetName val="WBS 41"/>
      <sheetName val="Precios por Administración"/>
      <sheetName val="Subcon A"/>
      <sheetName val="Sheet1 (2)"/>
      <sheetName val="수로보호공"/>
      <sheetName val="데이타"/>
      <sheetName val="식재인부"/>
      <sheetName val="견적"/>
      <sheetName val="7. 월별투입내역서"/>
      <sheetName val="인부신상자료"/>
      <sheetName val="cable-data"/>
      <sheetName val="T 3"/>
      <sheetName val="HORI. VESSEL"/>
      <sheetName val="BCPAB"/>
      <sheetName val="내역서"/>
      <sheetName val="MP MOB"/>
      <sheetName val="SummaryC"/>
      <sheetName val="Detail"/>
      <sheetName val="Sheet4"/>
      <sheetName val="cable"/>
      <sheetName val="배관내역"/>
      <sheetName val="Form B"/>
      <sheetName val="Direct"/>
      <sheetName val="FORM-12"/>
      <sheetName val="Insts"/>
      <sheetName val="Vind - BtB"/>
      <sheetName val="LV induction motors"/>
      <sheetName val="인원계획"/>
      <sheetName val="BSD (2)"/>
      <sheetName val="BM DATA SHEET"/>
      <sheetName val="입찰품의서"/>
      <sheetName val="Q-7100-001"/>
      <sheetName val="수주추정"/>
      <sheetName val="_x0002__x0000_뻘N_x0000__x0000__x0001_ࠀ역서"/>
      <sheetName val="BATCH"/>
      <sheetName val="trf(36%)"/>
      <sheetName val="sum"/>
      <sheetName val="Summary"/>
      <sheetName val="All_2"/>
      <sheetName val="Monthly Load"/>
      <sheetName val="Weekly Load"/>
      <sheetName val="Utility and Fire flange"/>
      <sheetName val="Material Selections"/>
      <sheetName val="97 사업추정(WEKI)"/>
      <sheetName val="금융"/>
      <sheetName val="변경집계표"/>
      <sheetName val="DB@Acess"/>
      <sheetName val="집계표"/>
      <sheetName val="M_DB"/>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실행집계"/>
      <sheetName val="breakdown of wage rate"/>
      <sheetName val="Indirect Cost"/>
      <sheetName val="Unit"/>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DCS"/>
      <sheetName val="FWBS7000,8000"/>
      <sheetName val="ANALYSER"/>
      <sheetName val="Eq. Mobilization"/>
      <sheetName val="출금실적"/>
      <sheetName val="경영현황"/>
      <sheetName val="_x0002_?뻘N??_x0001_ࠀ역서"/>
      <sheetName val="_x0002_"/>
      <sheetName val="내역서 (∮ἀ嘆ɶ_x0000_᠀㬁_x0000_"/>
      <sheetName val="당초_xd8b4_∸ἀ"/>
      <sheetName val="Resource table"/>
      <sheetName val="총괄표"/>
      <sheetName val="7422CW00"/>
      <sheetName val="수량집계"/>
      <sheetName val="총괄집계표"/>
      <sheetName val="일일총괄"/>
      <sheetName val="criteria"/>
      <sheetName val="RFP002"/>
      <sheetName val="General"/>
      <sheetName val="Menus"/>
      <sheetName val="Cal"/>
      <sheetName val="TDTKP"/>
      <sheetName val="DK-KH"/>
      <sheetName val="_x0004__x0000__x000d__x0000__x0003__x0000__x0004__x0000__x0016__x0000__x000d__x0000__x0004_"/>
      <sheetName val="_x000a__x0000__x001b__x0000__x0006__x0000__x0006__x0000__x0008__x0000__x000a__x0000__x0000_"/>
      <sheetName val="BREAKDOWN(철거설치)"/>
      <sheetName val="BREAKDOWN(신규설치)"/>
      <sheetName val="자바라1"/>
      <sheetName val="Code_Magics"/>
      <sheetName val="Code"/>
      <sheetName val="Curves"/>
      <sheetName val="Note"/>
      <sheetName val="data_dci"/>
      <sheetName val="Heads"/>
      <sheetName val="BASE"/>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drg"/>
      <sheetName val="C1C2"/>
      <sheetName val="LIFE &amp; REP PROVN"/>
      <sheetName val="O&amp;M CREW"/>
      <sheetName val="내역서 (∮ἀ嘆ɶ"/>
      <sheetName val="_x0004_"/>
      <sheetName val="_x000a_"/>
      <sheetName val="P-Ins &amp; Bonds"/>
      <sheetName val="FitOutConfCentre"/>
      <sheetName val="내역ࠜĀM4)"/>
      <sheetName val="Heavy Equipments"/>
      <sheetName val="AG Pipe Qty Analysis"/>
      <sheetName val="BM-Elec"/>
      <sheetName val="BM-Inst"/>
      <sheetName val="HP-Steamdrum"/>
      <sheetName val="목표세부명세"/>
      <sheetName val="중기일위대가"/>
      <sheetName val="입찰내역 발주처 양식"/>
      <sheetName val="원가"/>
      <sheetName val="중기"/>
      <sheetName val="Total"/>
      <sheetName val="97"/>
      <sheetName val="MANP"/>
      <sheetName val="C"/>
      <sheetName val="Equipment List"/>
      <sheetName val="info"/>
      <sheetName val="TP"/>
      <sheetName val="Form1.SQP"/>
      <sheetName val="Resource"/>
      <sheetName val="공정계획(내부계획25%,내부w.f)"/>
      <sheetName val="1350-A"/>
      <sheetName val="VIZ4"/>
      <sheetName val="VIZ7"/>
      <sheetName val="UZ"/>
      <sheetName val="COVER-P"/>
      <sheetName val="품셈"/>
      <sheetName val="실행내역"/>
      <sheetName val="FWBS 1530"/>
      <sheetName val="Preliminaries"/>
      <sheetName val="piping"/>
      <sheetName val="Mech"/>
      <sheetName val="Fire Protection"/>
      <sheetName val="Buildings"/>
      <sheetName val="Instrument"/>
      <sheetName val="K_SURFACES"/>
      <sheetName val="SFN ORIG"/>
      <sheetName val="SFN"/>
      <sheetName val="R2564AHDTS"/>
      <sheetName val="CPS"/>
      <sheetName val="Dir Manpower Other Exp."/>
      <sheetName val="D-623D"/>
      <sheetName val="SCHEDD TAMBAHAN"/>
      <sheetName val="결과조달"/>
      <sheetName val="SS2"/>
      <sheetName val="w't table"/>
      <sheetName val="도"/>
      <sheetName val="Administrative_Prices"/>
      <sheetName val="WBS_44"/>
      <sheetName val="WBS_41"/>
      <sheetName val="Precios_por_Administración"/>
      <sheetName val="Precios_Unitarios"/>
      <sheetName val="Subcon_A"/>
      <sheetName val="사급자재집계표"/>
      <sheetName val="HVAC(사급자재)"/>
      <sheetName val="U-W"/>
      <sheetName val="수량산출서"/>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D-12"/>
      <sheetName val="Form_B-12"/>
      <sheetName val="Form_F-12"/>
      <sheetName val="Form_A2"/>
      <sheetName val="Form_03"/>
      <sheetName val="General_Data3"/>
      <sheetName val="LABOR_&amp;_자재2"/>
      <sheetName val="입출재고현황_(2)2"/>
      <sheetName val="Price_Schedule2"/>
      <sheetName val="간접비_총괄2"/>
      <sheetName val="3_공통공사대비2"/>
      <sheetName val="Rate_Analysis2"/>
      <sheetName val="EQUIPMENT_-22"/>
      <sheetName val="CAL_2"/>
      <sheetName val="내역서_耰&quot;_x005f_x0000__x005f_x0000_1"/>
      <sheetName val="Static_Equip1"/>
      <sheetName val="WEIGHT_LIST1"/>
      <sheetName val="산#2-1_(2)1"/>
      <sheetName val="BEND_LOSS1"/>
      <sheetName val="공사비_내역_(가)1"/>
      <sheetName val="6PILE__(돌출)1"/>
      <sheetName val="내역서_耰&quot;??2"/>
      <sheetName val="단면_(2)1"/>
      <sheetName val="Form_A_1"/>
      <sheetName val="3_Breakdown_Direct_Paint1"/>
      <sheetName val="Man_Hole"/>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Civil_11"/>
      <sheetName val="Civil_21"/>
      <sheetName val="Civil_31"/>
      <sheetName val="Site_11"/>
      <sheetName val="Site_21"/>
      <sheetName val="Site_31"/>
      <sheetName val="Site_Faci1"/>
      <sheetName val="내역서_耰&quot;__2"/>
      <sheetName val="Summary_Sheets1"/>
      <sheetName val="Sheet1_(2)1"/>
      <sheetName val="내역서_耰&quot;_x005f_x005f_x005f_x0000__x005f_x005f_x0000"/>
      <sheetName val="계측_내역서"/>
      <sheetName val="2_2_STAFF_Scedule"/>
      <sheetName val="7__월별투입내역서"/>
      <sheetName val="내역서_耰&quot;_x005f_x005f_x005f_x005f_x005f_x005f_x005f_x0000_"/>
      <sheetName val="Z-_GENERAL_PRICE_SUMMARY"/>
      <sheetName val="_Estimate__"/>
      <sheetName val="T_3"/>
      <sheetName val="HORI__VESSEL"/>
      <sheetName val="내역서_耰&quot;_x005f_x005f_x005f_x005f_x005f_x005f_x005f_x005f_"/>
      <sheetName val="Vind_-_BtB"/>
      <sheetName val="LV_induction_motors"/>
      <sheetName val="BSD_(2)"/>
      <sheetName val="EQUIP_LIST"/>
      <sheetName val="MP_MOB"/>
      <sheetName val="Form_B"/>
      <sheetName val="뻘Nࠀ역서"/>
      <sheetName val="Monthly_Load"/>
      <sheetName val="Weekly_Load"/>
      <sheetName val="Material_Selections"/>
      <sheetName val="97_사업추정(WEKI)"/>
      <sheetName val="breakdown_of_wage_rate"/>
      <sheetName val="Indirect_Cost"/>
      <sheetName val="내역서_(∮ἀ嘆ɶ᠀㬁"/>
      <sheetName val="[SANDAN_XLS??"/>
      <sheetName val="Piping_BQ_for_one_turbine"/>
      <sheetName val="Eq__Mobilization"/>
      <sheetName val="Utility_and_Fire_flange"/>
      <sheetName val="Heavy_Equipments"/>
      <sheetName val="AG_Pipe_Qty_Analysis"/>
      <sheetName val="ITB COST"/>
      <sheetName val="BM_DATA_SHEET1"/>
      <sheetName val="Resource_table"/>
      <sheetName val="_x000a__x000a_"/>
      <sheetName val="Equipment_List"/>
      <sheetName val="Form1_SQP"/>
      <sheetName val="공정계획(내부계획25%,내부w_f)"/>
      <sheetName val="Proposal"/>
      <sheetName val="LOB"/>
      <sheetName val="단가 (2)"/>
      <sheetName val="4-3LEVEL-5 epic.4"/>
      <sheetName val="부대비율"/>
      <sheetName val="실행예산 MM"/>
      <sheetName val="mto-rev0B"/>
      <sheetName val="BOQ-B.DOWN"/>
      <sheetName val="생산계획"/>
      <sheetName val="상반기손익차2총괄"/>
      <sheetName val="VLOOKUP"/>
      <sheetName val="cal-foamglass"/>
      <sheetName val="연습"/>
      <sheetName val="운반"/>
      <sheetName val="CHANNEL"/>
      <sheetName val="PROTECTION "/>
      <sheetName val="CIBATU5OO"/>
      <sheetName val="Costo-MO"/>
      <sheetName val="내역서_耰&quot;1"/>
      <sheetName val="SFN_ORIG"/>
      <sheetName val="?뻘N??ࠀ역서"/>
      <sheetName val="_SANDAN_XLS__"/>
      <sheetName val="한강운반비"/>
      <sheetName val="MODULE CONFIRM"/>
      <sheetName val="분전반계산서(석관)"/>
      <sheetName val="이자율"/>
      <sheetName val="WIND"/>
      <sheetName val="강재"/>
      <sheetName val="OD5000"/>
      <sheetName val="PROGRESS"/>
      <sheetName val="Cash In-Cash Out Actual"/>
      <sheetName val="CÓDIGOS"/>
      <sheetName val="Database"/>
      <sheetName val="노임9월"/>
      <sheetName val="Labor"/>
      <sheetName val="INPUT"/>
      <sheetName val="SCHEDD_TAMBAHAN"/>
      <sheetName val="Dir_Manpower_Other_Exp_"/>
      <sheetName val="w't_table"/>
      <sheetName val="Fire_Protection"/>
      <sheetName val="입찰내역_발주처_양식"/>
      <sheetName val="MTP"/>
      <sheetName val="SILICATE"/>
      <sheetName val="설계명세1-1"/>
      <sheetName val="CUADRO DE PRECIOS"/>
      <sheetName val="ANX3A11"/>
      <sheetName val="5.) Time Delays"/>
      <sheetName val="KP_List"/>
      <sheetName val="Site Findings Status Sheet"/>
      <sheetName val="경비실"/>
      <sheetName val="FWBS"/>
      <sheetName val="실행(ALT1)"/>
      <sheetName val="내역서1999.8최종"/>
      <sheetName val="실행철강하도"/>
      <sheetName val="전기"/>
      <sheetName val="dc1"/>
      <sheetName val="REDUCER"/>
      <sheetName val="plan&amp;section of foundation"/>
      <sheetName val="DESIGN CRITERIA"/>
      <sheetName val="working load at the btm ft."/>
      <sheetName val="stability check"/>
      <sheetName val="design load"/>
      <sheetName val="breakdown_of_wage_rate1"/>
      <sheetName val="Indirect_Cost1"/>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DESIGN"/>
      <sheetName val="Checklist-Parameters"/>
      <sheetName val="Fillermetal"/>
      <sheetName val="Updating Form-Oct 2011"/>
      <sheetName val="Weld Consumable"/>
      <sheetName val="WQT"/>
      <sheetName val="NDE Cost-Summary"/>
      <sheetName val="9July Above Ground Pipe"/>
      <sheetName val="M 11"/>
      <sheetName val="Process Data 1"/>
      <sheetName val="배수내역"/>
      <sheetName val="판가반영"/>
      <sheetName val="공사내역"/>
      <sheetName val="견적대비표"/>
      <sheetName val="일위대가(계측기설치)"/>
      <sheetName val="EP0618"/>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Rekapitulasi"/>
      <sheetName val="BAG-2"/>
      <sheetName val="Overall"/>
      <sheetName val="salary"/>
      <sheetName val="첨부1-집행내역(요약)"/>
      <sheetName val="Closeout Control"/>
      <sheetName val="BOQ"/>
      <sheetName val="master"/>
      <sheetName val="MTO"/>
      <sheetName val="Elect_BOM"/>
      <sheetName val="Elect"/>
      <sheetName val="BQ"/>
      <sheetName val="aa_piping"/>
      <sheetName val="CABLE_DATA"/>
      <sheetName val="CIVIL_UP"/>
      <sheetName val="ETUDE_de_Prix__(2)"/>
      <sheetName val="選單"/>
      <sheetName val="Hoja2"/>
      <sheetName val="경제지표"/>
      <sheetName val="1100-1200-1300-1910-2140-LEV 2"/>
      <sheetName val="Material Price"/>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Unit Price "/>
      <sheetName val="CONFIG"/>
      <sheetName val="Datos"/>
      <sheetName val="7422CW_x0013__x0000_"/>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SEX"/>
      <sheetName val="Currency Rate"/>
      <sheetName val="Personnel"/>
      <sheetName val="ANALISA"/>
      <sheetName val="PNT"/>
      <sheetName val="D7(1)"/>
      <sheetName val="5-ALAT(1)"/>
      <sheetName val="4-Basic Price"/>
      <sheetName val="Rekap"/>
      <sheetName val="AHS"/>
      <sheetName val="Evaluasi Penw"/>
      <sheetName val="Man Power &amp; Comp"/>
      <sheetName val="MP-PLAN"/>
      <sheetName val="L-TIGA"/>
      <sheetName val="Data List"/>
      <sheetName val="MP_PLAN"/>
      <sheetName val="10"/>
      <sheetName val="5"/>
      <sheetName val="1"/>
      <sheetName val="Direct PMS"/>
      <sheetName val="Sum (Case-3)"/>
      <sheetName val="예산-내부"/>
      <sheetName val="영업소실적"/>
      <sheetName val="PROJECT BRIEF"/>
      <sheetName val="tggwan(mac)"/>
      <sheetName val="DB"/>
      <sheetName val="Engineering&amp;Management"/>
      <sheetName val="Tools &amp; Settings"/>
      <sheetName val="Data Summary"/>
      <sheetName val="Resources"/>
      <sheetName val="FFA"/>
      <sheetName val="Currencies"/>
      <sheetName val="Crew Costs"/>
      <sheetName val="Spread Costs"/>
      <sheetName val="Unique List_Misc"/>
      <sheetName val="In-House Summary"/>
      <sheetName val="Costing"/>
      <sheetName val=" _x0000__x001b__x0000__x0006__x0000__x0006__x0000__x0008__x0000_ _x0000__x0000_"/>
      <sheetName val="??-BLDG"/>
      <sheetName val="7422CW_x0013_"/>
      <sheetName val=" "/>
      <sheetName val="_x0002__x0000_뻘N_x0000__x0000__"/>
      <sheetName val="Materials "/>
      <sheetName val="MAchinery(R1)"/>
      <sheetName val="BM"/>
      <sheetName val="할증 "/>
      <sheetName val="Library"/>
      <sheetName val="_x0004__x0000__x000d__x0000__x0"/>
      <sheetName val="_x000a__x0000__x001b__x0000__x0"/>
      <sheetName val="_x0002__뻘N___x0001_ࠀ역서"/>
      <sheetName val="내역서_耰&quot;_x005f_x0000__x0000"/>
      <sheetName val="99. FWBS(Ref)"/>
      <sheetName val="99. Change Rate"/>
      <sheetName val="Weekl_x0004__x0000__x0016__x0000__x000d__x0000_"/>
      <sheetName val="_x0000__x000e__x0000__x0005_"/>
      <sheetName val="내역서_(N _x000e__x000e__x000e_  _x0012__x0010__x000a_"/>
      <sheetName val="ഀࠀကЀЀԀЀԀ̀ᤀഀ؀Ѐༀ"/>
      <sheetName val="골조시행"/>
      <sheetName val="SCH"/>
      <sheetName val="Codes.Pers"/>
      <sheetName val="OPT_x0012__x0000__x0010__x0000__x000a__x0000_"/>
      <sheetName val="_x0000__x0013__x0000__x0014_"/>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Ocean Transporation Charge"/>
      <sheetName val="SFN_ORIG1"/>
      <sheetName val="AG_Pipe_Qty_Analysis1"/>
      <sheetName val="Equipment_List1"/>
      <sheetName val="Form1_SQP1"/>
      <sheetName val="공정계획(내부계획25%,내부w_f)1"/>
      <sheetName val="Heavy_Equipments1"/>
      <sheetName val="내역서_(∮ἀ嘆ɶ"/>
      <sheetName val="ITB_COST1"/>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003³â±¹³»ÇöÀå°ø»çºñ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RAB AR&amp;STR"/>
      <sheetName val="I-KAMAR"/>
      <sheetName val="HVAC"/>
      <sheetName val="검측서"/>
      <sheetName val="경상"/>
      <sheetName val="UP MINOR"/>
      <sheetName val="노임이"/>
      <sheetName val="Item code"/>
      <sheetName val="업체코드"/>
      <sheetName val="Unt rate"/>
      <sheetName val="배수공"/>
      <sheetName val="장산"/>
      <sheetName val="시행분석"/>
      <sheetName val="AUX"/>
      <sheetName val="Aux."/>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내역서_(N_x0009__x000e__x000e__x000e__x0009__x0009__x0012__x0010__x000a_"/>
      <sheetName val="예산실적전체당월"/>
      <sheetName val="Action Item"/>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Weekl_x0004_"/>
      <sheetName val="OPT_x0012_"/>
      <sheetName val="Form 6"/>
      <sheetName val="Raw data"/>
      <sheetName val="Header"/>
      <sheetName val="2. 현장 자금투입 집계표"/>
      <sheetName val="도면자료제출일정"/>
      <sheetName val="예가표"/>
      <sheetName val="Exchange Rate"/>
      <sheetName val="DROP DOWN"/>
      <sheetName val="Discounted Cash Flow"/>
      <sheetName val="Cash Flow bulanan"/>
      <sheetName val="schalt"/>
      <sheetName val="schtng"/>
      <sheetName val="schbhn"/>
      <sheetName val="H.Satuan"/>
      <sheetName val="I_KAMAR"/>
      <sheetName val="General Notes"/>
      <sheetName val="BILL"/>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유림골조"/>
      <sheetName val="Rating"/>
      <sheetName val="OCT.FDN"/>
      <sheetName val="D-3109"/>
      <sheetName val="_도면 및 도서 제출목록 및 일정_170202.xlsx"/>
      <sheetName val="Rates &amp; Legend"/>
      <sheetName val="Pengesahan "/>
      <sheetName val="2.Overall Summary "/>
      <sheetName val="  "/>
      <sheetName val="breakdown of wage ra`f"/>
      <sheetName val="breakdown of wage ra"/>
      <sheetName val="breakdown of wage rað-"/>
      <sheetName val="Bill rekap"/>
      <sheetName val="Harga Satuan"/>
      <sheetName val="LISTRIK"/>
      <sheetName val="F ALARM"/>
      <sheetName val="9_1차이내역"/>
      <sheetName val="pipeline-1"/>
      <sheetName val="BQMP"/>
      <sheetName val="00-Summary Information-ABB"/>
      <sheetName val="물량표"/>
      <sheetName val="PABS,Site info"/>
      <sheetName val="0. Resource　Code"/>
      <sheetName val="ID.CD"/>
      <sheetName val="1100-1200-1300-1910-2140-LEV_2"/>
      <sheetName val="Material_Price"/>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plan&amp;section_of_foundation1"/>
      <sheetName val="Unit_Price_"/>
      <sheetName val="내역서1999_8최종"/>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Closeout_Control"/>
      <sheetName val="Site_Findings_Status_Sheet"/>
      <sheetName val="내역서_耰&quot;_x005f_x005f_x005f_x0000_"/>
      <sheetName val="내역서_耰&quot;_x005f_x005f_x005f_x005f_"/>
      <sheetName val="Material code"/>
      <sheetName val="개시대사 (2)"/>
      <sheetName val="TYPE"/>
      <sheetName val="수량산출"/>
      <sheetName val="CAL1"/>
      <sheetName val="BQ_IMPORT"/>
      <sheetName val="용접품"/>
      <sheetName val="절단품"/>
      <sheetName val="Equipment Spec List"/>
      <sheetName val="PWA"/>
      <sheetName val="SPEC LIST(EQUP, SYS)"/>
      <sheetName val="차트 (2)"/>
      <sheetName val="Distribution Table"/>
      <sheetName val="BA1047集約"/>
      <sheetName val="Chart_Cable"/>
      <sheetName val="BD"/>
      <sheetName val="대운산출"/>
      <sheetName val="PROJECT_BRIEF"/>
      <sheetName val="Direct_PMS"/>
      <sheetName val="Sum_(Case-3)"/>
      <sheetName val="Man_Power_&amp;_Comp"/>
      <sheetName val="Data_List"/>
      <sheetName val="4-Basic_Price"/>
      <sheetName val="Evaluasi_Penw"/>
      <sheetName val="Currency_Rate"/>
      <sheetName val="7422CW"/>
      <sheetName val="5_)_Time_Delays"/>
      <sheetName val="Tools_&amp;_Settings"/>
      <sheetName val="Data_Summary"/>
      <sheetName val="Crew_Costs"/>
      <sheetName val="Spread_Costs"/>
      <sheetName val="Unique_List_Misc"/>
      <sheetName val="In-House_Summary"/>
      <sheetName val="OPT_x000a_"/>
      <sheetName val="Weekl_x000a_"/>
      <sheetName val="Aux_"/>
      <sheetName val="LEGENDA"/>
      <sheetName val="Process Data (2)"/>
      <sheetName val="Process_Data_(2)"/>
      <sheetName val="실행집_x0005_"/>
      <sheetName val="실행집聈"/>
      <sheetName val="Codes_Pers"/>
      <sheetName val="내역ࠜĀ_x005f_x0000_M4"/>
      <sheetName val="내역서 耰&quot;_x005f_x0000_"/>
      <sheetName val="내역ࠜĀ_x005f_x005f_x0"/>
      <sheetName val="내역서 耰&quot;_x005f_x005f_"/>
      <sheetName val="내역서 耰&quot;_x0000__x0000"/>
      <sheetName val="_x005f_x005f_"/>
      <sheetName val="내역서_耰&quot;_x0000__x0000"/>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Pipe-Hot"/>
      <sheetName val="손익차9월2"/>
      <sheetName val="내역서_耰&quot;_x005f_x0000__x0003"/>
      <sheetName val="내역서_耰&quot;_x005f_x005f_x00003"/>
      <sheetName val="내역서_耰&quot;_x005f_x005f_x005f3"/>
      <sheetName val="내역서_耰&quot;_x005f_x0000__x0004"/>
      <sheetName val="내역서_耰&quot;_x005f_x005f_x00004"/>
      <sheetName val="내역서_耰&quot;_x005f_x005f_x005f4"/>
      <sheetName val="내역서_耰&quot;_x0000__x0000_6"/>
      <sheetName val="내역서_耰&quot;_x005f_x0000__x0005"/>
      <sheetName val="내역서_耰&quot;_x005f_x005f_x00005"/>
      <sheetName val="내역서_耰&quot;_x005f_x005f_x005f5"/>
      <sheetName val="내역서_耰&quot;_x005f_x0000_"/>
      <sheetName val="내역서_耰&quot;_x005f_x005f_"/>
      <sheetName val="내역ࠜĀ_x0000_M4"/>
      <sheetName val="내역ࠜĀ_x0"/>
      <sheetName val="내역서 耰&quot;_"/>
      <sheetName val="_"/>
      <sheetName val="내역서_耰&quot;_x0000__x0001"/>
      <sheetName val="내역서_耰&quot;_x00001"/>
      <sheetName val="내역서_耰&quot;_x005f1"/>
      <sheetName val="내역서_耰&quot;_x0000__x0002"/>
      <sheetName val="내역서_耰&quot;_x00002"/>
      <sheetName val="내역서_耰&quot;_x005f2"/>
      <sheetName val="Others"/>
      <sheetName val="Sheet5"/>
      <sheetName val="breakdown of wage rap"/>
      <sheetName val="breakdown of wage ra"/>
      <sheetName val="DISCIPLINE"/>
      <sheetName val="Analysis"/>
      <sheetName val="EVA-004-MEC"/>
      <sheetName val="__x0000__x001b__x0000__x0006__x"/>
      <sheetName val="_뻘N__ࠀ역서"/>
      <sheetName val="EE-PROP"/>
      <sheetName val="DATA MENTAH"/>
      <sheetName val="Linelist LNGC Process"/>
      <sheetName val="당초?∸ἀ"/>
      <sheetName val="定额"/>
      <sheetName val="Grafico"/>
      <sheetName val="Air Cooler-E"/>
      <sheetName val="design_criteria1"/>
      <sheetName val="MD"/>
      <sheetName val="HO_Site Rates-2011"/>
      <sheetName val="Al Taweelah"/>
      <sheetName val="TJ1Q47"/>
      <sheetName val="Particular Sch"/>
      <sheetName val="구분"/>
      <sheetName val="2003상반기노임기준"/>
      <sheetName val="SUM "/>
      <sheetName val="Multi-currency"/>
      <sheetName val="내역서_耰&quot;6"/>
      <sheetName val="BO䁑-B_䁄OWN"/>
      <sheetName val="UP_MINOR"/>
      <sheetName val="RAB_AR&amp;STR"/>
      <sheetName val="Cash_Flow_bulanan"/>
      <sheetName val="H_Satuan"/>
      <sheetName val="Bill_rekap"/>
      <sheetName val="99__FWBS(Ref)"/>
      <sheetName val="99__Change_Rate"/>
      <sheetName val="Harga_Satuan"/>
      <sheetName val="F_ALARM"/>
      <sheetName val="내역서_耰&quot;_x005f_x0000__x00001"/>
      <sheetName val="할증_"/>
      <sheetName val="내역서_(N____x000a_"/>
      <sheetName val="내역서_(N   _x000a_"/>
      <sheetName val="Discounted_Cash_Flow"/>
      <sheetName val="Ocean_Transporation_Charge"/>
      <sheetName val="차트_(2)"/>
      <sheetName val="Pengesahan_"/>
      <sheetName val="Exchange_Rate"/>
      <sheetName val="뻘N_"/>
      <sheetName val="_x000a__x0"/>
      <sheetName val="Unt_rate"/>
      <sheetName val="Equip_Rental_Summary_by_Contr"/>
      <sheetName val="Project_Equip_Rental_Summary"/>
      <sheetName val="Contractor_Indirect_Sumry"/>
      <sheetName val="Project_Indirect_Sumry"/>
      <sheetName val="COA_Sumry_by_Area"/>
      <sheetName val="COA_Sumry_by_Contr"/>
      <sheetName val="COA_Sumry_by_RG"/>
      <sheetName val="TDC_COA_Grp_Sumry"/>
      <sheetName val="TDC_COA_Grp_Sumry_by_Area"/>
      <sheetName val="TDC_COA_Grp_Sumry_by_RG"/>
      <sheetName val="Equipment_Sumry"/>
      <sheetName val="TDC_Item_Dets-Full"/>
      <sheetName val="TDC_Item_Dets-IPM-Full"/>
      <sheetName val="TDC_Item_Sumry_by_Area"/>
      <sheetName val="TDC_Item_Sumry_by_RG"/>
      <sheetName val="TDC_Key_Qty_Sumry_by_RG"/>
      <sheetName val="List_-_Equipment_by_Area"/>
      <sheetName val="List_-_Equipment_by_Contr"/>
      <sheetName val="Equipment_-_Unit_Costs_by_Mat"/>
      <sheetName val="List_-_Equipment_by_Rep_Grp"/>
      <sheetName val="Craft_Summary_by_Contr"/>
      <sheetName val="Project_Craft_Summary"/>
      <sheetName val="Project_Metrics"/>
      <sheetName val="Item_code"/>
      <sheetName val="SUMMARY_(0A)"/>
      <sheetName val="SUMMARY_(1A)"/>
      <sheetName val="SUMMARY_(1B)"/>
      <sheetName val="SUMMARY_(03)"/>
      <sheetName val="F1(Cable_Rack)"/>
      <sheetName val="F2(Cable_Rack)"/>
      <sheetName val="F3(Cable_Rack)"/>
      <sheetName val="F1_(POLYMER)"/>
      <sheetName val="F2_(POLYMER)"/>
      <sheetName val="F3_(POLYMER)"/>
      <sheetName val="F4_(POLYMER)"/>
      <sheetName val="F5(_Polymerization_)"/>
      <sheetName val="F6_(_Polymerization_)"/>
      <sheetName val="B1_(Grid_A-7,_-6)"/>
      <sheetName val="B1_(Grid_A,_B)"/>
      <sheetName val="B1_(Grid_C-7,_-6)"/>
      <sheetName val="B2_(Grid_-7_B,_C)_(1)"/>
      <sheetName val="B2_(Grid_-7_B,_C)_(2)"/>
      <sheetName val="B2_(Grid_-6_B,_C)_(1)"/>
      <sheetName val="B2_(Grid_-6_B,_C)_(2)"/>
      <sheetName val="F1_(MONOMER)"/>
      <sheetName val="F2_(MONOMER)"/>
      <sheetName val="F3_(MONOMER)"/>
      <sheetName val="90K060C_(MONOMER)"/>
      <sheetName val="F1_(EXTRUSION)"/>
      <sheetName val="F2_(EXTRUSION)"/>
      <sheetName val="F3_(EXTRUSION)"/>
      <sheetName val="F4_(EXTRUSION)"/>
      <sheetName val="F5_(EXTRUSION)"/>
      <sheetName val="F6A_(EXTRUSION)"/>
      <sheetName val="F6D_(EXTRUSION)"/>
      <sheetName val="F7_(EXTRUSION)"/>
      <sheetName val="F8_(EXTRUSION)"/>
      <sheetName val="F9_(EXTRUSION)"/>
      <sheetName val="F10_(EXTRUSION)"/>
      <sheetName val="F11_(EXTRUSION)"/>
      <sheetName val="B1_(Grid_F-5`,_4`)"/>
      <sheetName val="B2_(Grid_F,E-4`)"/>
      <sheetName val="B2_(Grid_F,E-5`)"/>
      <sheetName val="B3_(Grid_C,B-4`)"/>
      <sheetName val="B4_(Grid_B,A-4`)"/>
      <sheetName val="B5_(Grid_E-5`)_&amp;_(Grid_D-5`)"/>
      <sheetName val="B6_(Grid_E,D-5')"/>
      <sheetName val="B7_(Grid_E,D-5')"/>
      <sheetName val="95D040,_A506"/>
      <sheetName val="95P040AB,_A507"/>
      <sheetName val="95X020-U08,_A602"/>
      <sheetName val="95X020-U07,_A606"/>
      <sheetName val="95E040,_A509"/>
      <sheetName val="95D024;025,_A615"/>
      <sheetName val="95X020-U05,_A601"/>
      <sheetName val="95X020-U02,_A204"/>
      <sheetName val="Extruder_FDN"/>
      <sheetName val="BOG_COMP__FDN"/>
      <sheetName val="SOG_COMP__FDN"/>
      <sheetName val="1G1_(Ground_Beam)"/>
      <sheetName val="1G2-1(Ground_Beam)"/>
      <sheetName val="1G2-2(Ground_Beam)"/>
      <sheetName val="P15,_16"/>
      <sheetName val="LO_CONSOLE_FDN"/>
      <sheetName val="OIL_COOLER_FDN"/>
      <sheetName val="CW_CONSOLE_FDN_(SOG)"/>
      <sheetName val="PD3_(SOG)"/>
      <sheetName val="SF1_(SOG)"/>
      <sheetName val="SF2_(SOG)"/>
      <sheetName val="SLAB_(1S1-1)"/>
      <sheetName val="SLAB_(1S1-2)"/>
      <sheetName val="SLAB_(1S1-3)"/>
      <sheetName val="COLUMN_(+5500)"/>
      <sheetName val="COLUMN_(+12500)"/>
      <sheetName val="COLUMN_(+15500)"/>
      <sheetName val="ETC_"/>
      <sheetName val="2__현장_자금투입_집계표"/>
      <sheetName val="_도면_및_도서_제출목록_및_일정_170202_xlsx"/>
      <sheetName val="Rates_&amp;_Legend"/>
      <sheetName val="OCT_FDN"/>
      <sheetName val="General_Notes"/>
      <sheetName val="USDKRW"/>
      <sheetName val="Inquiry"/>
      <sheetName val="품셈TABLE"/>
      <sheetName val="환율"/>
      <sheetName val="Pulldown"/>
      <sheetName val="208"/>
      <sheetName val="2_Overall_Summary_"/>
      <sheetName val="breakdown of wage raÐ¾"/>
      <sheetName val="热力"/>
      <sheetName val="PHSB"/>
      <sheetName val="AN"/>
      <sheetName val="EQUIPMENT_-_x0000_"/>
      <sheetName val="내역서_(N _x000e__x000e__x000e_  _x0012__x0010_ "/>
      <sheetName val="Additional data"/>
      <sheetName val="11.자재단가"/>
      <sheetName val="기기리스트"/>
      <sheetName val="TQ Format"/>
      <sheetName val="공사비SUM"/>
      <sheetName val="백분율"/>
      <sheetName val="33628-Rev. A"/>
      <sheetName val="내역(한신APT)"/>
      <sheetName val="Cashflow Analysis"/>
      <sheetName val="Finansal tamamlanma Eğrisi"/>
      <sheetName val="SIVA"/>
      <sheetName val="CONST"/>
      <sheetName val="Données"/>
      <sheetName val="GraphData"/>
      <sheetName val="BHANDUP"/>
      <sheetName val="Register"/>
      <sheetName val="INPUT DATA OF SCHEDULE"/>
      <sheetName val="SUPTMTO"/>
      <sheetName val="WIP"/>
      <sheetName val="GM 000"/>
      <sheetName val="바닥판_x0000_⽷_x0000_"/>
      <sheetName val="Values"/>
      <sheetName val="Demand"/>
      <sheetName val="Occ"/>
      <sheetName val="Codes"/>
      <sheetName val="Orçamento"/>
      <sheetName val="내역서 (∮ἀ嘆ɶ?᠀㬁?"/>
      <sheetName val="당초_xd8b4_➴ȭ"/>
      <sheetName val="Leyenda"/>
      <sheetName val="{}"/>
      <sheetName val=" _x0000__x001b__x0000__x0006__x"/>
      <sheetName val="Weekl_x0004__x0000__x0016__x000"/>
      <sheetName val="내역서_(N_x0009__x000e__x000e__x00"/>
      <sheetName val="내역서_(N _x000e__x000e__x000e_  _"/>
      <sheetName val="__-BLDG"/>
      <sheetName val="내역서_(N _x000e__x000e__x00"/>
      <sheetName val="인산"/>
      <sheetName val="Benchmark"/>
      <sheetName val="Tender data"/>
      <sheetName val="Attach 4-18"/>
      <sheetName val="손익차총괄2"/>
      <sheetName val="ABUT수량-A1"/>
      <sheetName val="서부산시설"/>
      <sheetName val="BSD ᯷㧓_x0001_"/>
      <sheetName val="공사비집계"/>
      <sheetName val="Drop-Downs"/>
      <sheetName val="EXPAN-1"/>
      <sheetName val="Basic"/>
      <sheetName val="B_Down"/>
      <sheetName val="Scheme Area Details_Block__ C2"/>
      <sheetName val="14-Eng rate"/>
      <sheetName val="내역서 ᢐ_x001f__x0000__x0000_"/>
      <sheetName val="리스크 분류체계"/>
      <sheetName val="Risk"/>
      <sheetName val="광통신 견적내역서1"/>
      <sheetName val="Cash Flow"/>
      <sheetName val="Yield"/>
      <sheetName val="날개벽"/>
      <sheetName val="#¡REF"/>
      <sheetName val="KUWATI(Total)_10"/>
      <sheetName val="집계표_(TOTAL)10"/>
      <sheetName val="집계표_(CIVIL-23)10"/>
      <sheetName val="집계표_(FGRU)10"/>
      <sheetName val="집계표_(25,26)10"/>
      <sheetName val="집계표_(MEROX)10"/>
      <sheetName val="집계표_(NITROGEN)10"/>
      <sheetName val="집계표_(M4)10"/>
      <sheetName val="집계표_(CIVIL4)10"/>
      <sheetName val="집계표_(CIVIL6)10"/>
      <sheetName val="집계표_(CIVIL7)10"/>
      <sheetName val="내역서(DEMO_TOTAL)10"/>
      <sheetName val="내역서_(CIVIL-23)10"/>
      <sheetName val="내역서_(fgru)10"/>
      <sheetName val="내역서_(25&amp;26)10"/>
      <sheetName val="내역서_(MEROX)10"/>
      <sheetName val="내역서_(NITROGEN)10"/>
      <sheetName val="내역서_(M4)10"/>
      <sheetName val="내역서_(CIVIL-4)10"/>
      <sheetName val="내역서_(CIVIL-6)10"/>
      <sheetName val="내역서_(CIVIL-7)10"/>
      <sheetName val="OPTION_210"/>
      <sheetName val="OPTION_310"/>
      <sheetName val="2002년_현장공사비_국내_실적10"/>
      <sheetName val="2003년국내현장공사비_실적10"/>
      <sheetName val="VC2_10_9910"/>
      <sheetName val="INPUT_DATA9"/>
      <sheetName val="General_Data9"/>
      <sheetName val="집계표_(25,26ဩ9"/>
      <sheetName val="Form_09"/>
      <sheetName val="Form_D-18"/>
      <sheetName val="Form_B-18"/>
      <sheetName val="Form_F-18"/>
      <sheetName val="Form_A8"/>
      <sheetName val="LABOR_&amp;_자재8"/>
      <sheetName val="입출재고현황_(2)8"/>
      <sheetName val="3_공통공사대비8"/>
      <sheetName val="간접비_총괄8"/>
      <sheetName val="Price_Schedule8"/>
      <sheetName val="CAL_8"/>
      <sheetName val="Rate_Analysis8"/>
      <sheetName val="WEIGHT_LIST7"/>
      <sheetName val="산#2-1_(2)7"/>
      <sheetName val="BEND_LOSS7"/>
      <sheetName val="공사비_내역_(가)7"/>
      <sheetName val="EQUIPMENT_-28"/>
      <sheetName val="6PILE__(돌출)7"/>
      <sheetName val="내역서_耰&quot;??8"/>
      <sheetName val="Static_Equip7"/>
      <sheetName val="단면_(2)7"/>
      <sheetName val="Form_A_7"/>
      <sheetName val="Man_Hole6"/>
      <sheetName val="3_Breakdown_Direct_Paint7"/>
      <sheetName val="내역서_耰&quot;_x005f_x0000__x005f_x0000_7"/>
      <sheetName val="Áý°èÇ¥_(TOTAL)6"/>
      <sheetName val="Áý°èÇ¥_(CIVIL-23)6"/>
      <sheetName val="Áý°èÇ¥_(FGRU)6"/>
      <sheetName val="Áý°èÇ¥_(25,26)6"/>
      <sheetName val="Áý°èÇ¥_(MEROX)6"/>
      <sheetName val="Áý°èÇ¥_(NITROGEN)6"/>
      <sheetName val="Áý°èÇ¥_(M4)6"/>
      <sheetName val="Áý°èÇ¥_(CIVIL4)6"/>
      <sheetName val="Áý°èÇ¥_(CIVIL6)6"/>
      <sheetName val="Áý°èÇ¥_(CIVIL7)6"/>
      <sheetName val="³»¿ª¼­(DEMO_TOTAL)6"/>
      <sheetName val="³»¿ª¼­_(CIVIL-23)6"/>
      <sheetName val="³»¿ª¼­_(fgru)6"/>
      <sheetName val="³»¿ª¼­_(25&amp;26)6"/>
      <sheetName val="³»¿ª¼­_(MEROX)6"/>
      <sheetName val="³»¿ª¼­_(NITROGEN)6"/>
      <sheetName val="³»¿ª¼­_(M4)6"/>
      <sheetName val="³»¿ª¼­_(CIVIL-4)6"/>
      <sheetName val="³»¿ª¼­_(CIVIL-6)6"/>
      <sheetName val="³»¿ª¼­_(CIVIL-7)6"/>
      <sheetName val="2002³â_ÇöÀå°ø»çºñ_±¹³»_½ÇÀû6"/>
      <sheetName val="2003³â±¹³»ÇöÀå°ø»çºñ_½ÇÀû6"/>
      <sheetName val="내역서_耰&quot;__8"/>
      <sheetName val="Summary_Sheets7"/>
      <sheetName val="Civil_17"/>
      <sheetName val="Civil_27"/>
      <sheetName val="Civil_37"/>
      <sheetName val="Site_17"/>
      <sheetName val="Site_27"/>
      <sheetName val="Site_37"/>
      <sheetName val="Site_Faci7"/>
      <sheetName val="Monthly_Load6"/>
      <sheetName val="Weekly_Load6"/>
      <sheetName val="내역서_耰&quot;_x005f_x005f_x005f_x0000__x005f_x005f_x0006"/>
      <sheetName val="Precios_Unitarios6"/>
      <sheetName val="2_2_STAFF_Scedule6"/>
      <sheetName val="내역서_耰&quot;_x005f_x005f_x005f_x005f_x005f_x005f_x00006"/>
      <sheetName val="Administrative_Prices6"/>
      <sheetName val="WBS_446"/>
      <sheetName val="WBS_416"/>
      <sheetName val="Precios_por_Administración6"/>
      <sheetName val="Subcon_A6"/>
      <sheetName val="내역서_耰&quot;_x005f_x005f_x005f_x005f_x005f_x005f_x005f6"/>
      <sheetName val="Sheet1_(2)7"/>
      <sheetName val="7__월별투입내역서6"/>
      <sheetName val="계측_내역서6"/>
      <sheetName val="Z-_GENERAL_PRICE_SUMMARY6"/>
      <sheetName val="_Estimate__6"/>
      <sheetName val="T_36"/>
      <sheetName val="HORI__VESSEL6"/>
      <sheetName val="EQUIP_LIST6"/>
      <sheetName val="Form_B6"/>
      <sheetName val="Vind_-_BtB6"/>
      <sheetName val="LV_induction_motors6"/>
      <sheetName val="BSD_(2)6"/>
      <sheetName val="MP_MOB6"/>
      <sheetName val="BM_DATA_SHEET7"/>
      <sheetName val="[SANDAN_XLS??6"/>
      <sheetName val="Piping_BQ_for_one_turbine6"/>
      <sheetName val="97_사업추정(WEKI)6"/>
      <sheetName val="breakdown_of_wage_rate6"/>
      <sheetName val="Indirect_Cost6"/>
      <sheetName val="Material_Selections6"/>
      <sheetName val="Eq__Mobilization6"/>
      <sheetName val="SFN_ORIG6"/>
      <sheetName val="Resource_table6"/>
      <sheetName val="AG_Pipe_Qty_Analysis6"/>
      <sheetName val="Utility_and_Fire_flange6"/>
      <sheetName val="Equipment_List6"/>
      <sheetName val="Form1_SQP6"/>
      <sheetName val="공정계획(내부계획25%,내부w_f)6"/>
      <sheetName val="_SANDAN_XLS__6"/>
      <sheetName val="Heavy_Equipments6"/>
      <sheetName val="입찰내역_발주처_양식6"/>
      <sheetName val="BOQ-B_DOWN5"/>
      <sheetName val="w't_table6"/>
      <sheetName val="실행예산_MM5"/>
      <sheetName val="Dir_Manpower_Other_Exp_6"/>
      <sheetName val="SCHEDD_TAMBAHAN6"/>
      <sheetName val="Fire_Protection6"/>
      <sheetName val="단가_(2)5"/>
      <sheetName val="4-3LEVEL-5_epic_45"/>
      <sheetName val="FWBS_15305"/>
      <sheetName val="MODULE_CONFIRM5"/>
      <sheetName val="내역서_(∮ἀ嘆ɶ5"/>
      <sheetName val="ITB_COST6"/>
      <sheetName val="PROTECTION_5"/>
      <sheetName val="Cash_In-Cash_Out_Actual5"/>
      <sheetName val="CUADRO_DE_PRECIOS5"/>
      <sheetName val="Updating_Form-Oct_20111"/>
      <sheetName val="Weld_Consumable1"/>
      <sheetName val="NDE_Cost-Summary1"/>
      <sheetName val="9July_Above_Ground_Pipe1"/>
      <sheetName val="M_111"/>
      <sheetName val="Process_Data_11"/>
      <sheetName val="내역서1999_8최종1"/>
      <sheetName val="plan&amp;section_of_foundation2"/>
      <sheetName val="working_load_at_the_btm_ft_2"/>
      <sheetName val="stability_check2"/>
      <sheetName val="design_load2"/>
      <sheetName val="TDC_COA_Sumry1"/>
      <sheetName val="TDC_Item_Dets1"/>
      <sheetName val="TDC_Item_Sumry1"/>
      <sheetName val="TDC_Key_Qty_Sumry1"/>
      <sheetName val="List_-_Components1"/>
      <sheetName val="List_-_Equipment1"/>
      <sheetName val="COA_Sumry_-_Std_Imp1"/>
      <sheetName val="Contr_TDC_-_Std_Imp1"/>
      <sheetName val="Item_Sumry_-_Std_Imp1"/>
      <sheetName val="Unit_Costs_-_Std_Imp1"/>
      <sheetName val="Unit_MH_-_Std_Imp1"/>
      <sheetName val="Proj_TIC_-_Std_Imp1"/>
      <sheetName val="Unit_Price_1"/>
      <sheetName val="1100-1200-1300-1910-2140-LEV_21"/>
      <sheetName val="Currency_Rate1"/>
      <sheetName val="4-Basic_Price1"/>
      <sheetName val="Evaluasi_Penw1"/>
      <sheetName val="Man_Power_&amp;_Comp1"/>
      <sheetName val="Data_List1"/>
      <sheetName val="Material_Price1"/>
      <sheetName val="Closeout_Control1"/>
      <sheetName val="Site_Findings_Status_Sheet1"/>
      <sheetName val="Tools_&amp;_Settings1"/>
      <sheetName val="Data_Summary1"/>
      <sheetName val="Crew_Costs1"/>
      <sheetName val="Spread_Costs1"/>
      <sheetName val="Unique_List_Misc1"/>
      <sheetName val="Sum_(Case-3)1"/>
      <sheetName val="In-House_Summary1"/>
      <sheetName val="PROJECT_BRIEF1"/>
      <sheetName val="Direct_PMS1"/>
      <sheetName val="내역서_耰&quot;_x005f_x005f_x005f_x0000_1"/>
      <sheetName val="내역서_耰&quot;_x005f_x005f_x005f_x005f_1"/>
      <sheetName val="5_)_Time_Delays1"/>
      <sheetName val="Aux_1"/>
      <sheetName val="Codes_Pers1"/>
      <sheetName val="00-Summary_Information-ABB"/>
      <sheetName val="PABS,Site_info"/>
      <sheetName val="0__Resource　Code"/>
      <sheetName val="__1"/>
      <sheetName val="_1"/>
      <sheetName val="breakdown_of_wage_ra`f"/>
      <sheetName val="breakdown_of_wage_ra"/>
      <sheetName val="breakdown_of_wage_rað-"/>
      <sheetName val="Material_code"/>
      <sheetName val="__x"/>
      <sheetName val="Rate"/>
      <sheetName val="Precios Unitariԯ_x0000_"/>
      <sheetName val="내역서_耰&quot;_x005f_x0000__x00002"/>
      <sheetName val="할증_1"/>
      <sheetName val="RAB_AR&amp;STR1"/>
      <sheetName val="99__FWBS(Ref)1"/>
      <sheetName val="99__Change_Rate1"/>
      <sheetName val="SUMMARY_(0A)1"/>
      <sheetName val="SUMMARY_(1A)1"/>
      <sheetName val="SUMMARY_(1B)1"/>
      <sheetName val="SUMMARY_(03)1"/>
      <sheetName val="F1(Cable_Rack)1"/>
      <sheetName val="F2(Cable_Rack)1"/>
      <sheetName val="F3(Cable_Rack)1"/>
      <sheetName val="F1_(POLYMER)1"/>
      <sheetName val="F2_(POLYMER)1"/>
      <sheetName val="F3_(POLYMER)1"/>
      <sheetName val="F4_(POLYMER)1"/>
      <sheetName val="F5(_Polymerization_)1"/>
      <sheetName val="F6_(_Polymerization_)1"/>
      <sheetName val="B1_(Grid_A-7,_-6)1"/>
      <sheetName val="B1_(Grid_A,_B)1"/>
      <sheetName val="B1_(Grid_C-7,_-6)1"/>
      <sheetName val="B2_(Grid_-7_B,_C)_(1)1"/>
      <sheetName val="B2_(Grid_-7_B,_C)_(2)1"/>
      <sheetName val="B2_(Grid_-6_B,_C)_(1)1"/>
      <sheetName val="B2_(Grid_-6_B,_C)_(2)1"/>
      <sheetName val="F1_(MONOMER)1"/>
      <sheetName val="F2_(MONOMER)1"/>
      <sheetName val="F3_(MONOMER)1"/>
      <sheetName val="90K060C_(MONOMER)1"/>
      <sheetName val="F1_(EXTRUSION)1"/>
      <sheetName val="F2_(EXTRUSION)1"/>
      <sheetName val="F3_(EXTRUSION)1"/>
      <sheetName val="F4_(EXTRUSION)1"/>
      <sheetName val="F5_(EXTRUSION)1"/>
      <sheetName val="F6A_(EXTRUSION)1"/>
      <sheetName val="F6D_(EXTRUSION)1"/>
      <sheetName val="F7_(EXTRUSION)1"/>
      <sheetName val="F8_(EXTRUSION)1"/>
      <sheetName val="F9_(EXTRUSION)1"/>
      <sheetName val="F10_(EXTRUSION)1"/>
      <sheetName val="F11_(EXTRUSION)1"/>
      <sheetName val="B1_(Grid_F-5`,_4`)1"/>
      <sheetName val="B2_(Grid_F,E-4`)1"/>
      <sheetName val="B2_(Grid_F,E-5`)1"/>
      <sheetName val="B3_(Grid_C,B-4`)1"/>
      <sheetName val="B4_(Grid_B,A-4`)1"/>
      <sheetName val="B5_(Grid_E-5`)_&amp;_(Grid_D-5`)1"/>
      <sheetName val="B6_(Grid_E,D-5')1"/>
      <sheetName val="B7_(Grid_E,D-5')1"/>
      <sheetName val="95D040,_A5061"/>
      <sheetName val="95P040AB,_A5071"/>
      <sheetName val="95X020-U08,_A6021"/>
      <sheetName val="95X020-U07,_A6061"/>
      <sheetName val="95E040,_A5091"/>
      <sheetName val="95D024;025,_A6151"/>
      <sheetName val="95X020-U05,_A6011"/>
      <sheetName val="95X020-U02,_A2041"/>
      <sheetName val="Extruder_FDN1"/>
      <sheetName val="BOG_COMP__FDN1"/>
      <sheetName val="SOG_COMP__FDN1"/>
      <sheetName val="1G1_(Ground_Beam)1"/>
      <sheetName val="1G2-1(Ground_Beam)1"/>
      <sheetName val="1G2-2(Ground_Beam)1"/>
      <sheetName val="P15,_161"/>
      <sheetName val="LO_CONSOLE_FDN1"/>
      <sheetName val="OIL_COOLER_FDN1"/>
      <sheetName val="CW_CONSOLE_FDN_(SOG)1"/>
      <sheetName val="PD3_(SOG)1"/>
      <sheetName val="SF1_(SOG)1"/>
      <sheetName val="SF2_(SOG)1"/>
      <sheetName val="SLAB_(1S1-1)1"/>
      <sheetName val="SLAB_(1S1-2)1"/>
      <sheetName val="SLAB_(1S1-3)1"/>
      <sheetName val="COLUMN_(+5500)1"/>
      <sheetName val="COLUMN_(+12500)1"/>
      <sheetName val="COLUMN_(+15500)1"/>
      <sheetName val="ETC_1"/>
      <sheetName val="UP_MINOR1"/>
      <sheetName val="Equip_Rental_Summary_by_Contr1"/>
      <sheetName val="Project_Equip_Rental_Summary1"/>
      <sheetName val="Contractor_Indirect_Sumry1"/>
      <sheetName val="Project_Indirect_Sumry1"/>
      <sheetName val="COA_Sumry_by_Area1"/>
      <sheetName val="COA_Sumry_by_Contr1"/>
      <sheetName val="COA_Sumry_by_RG1"/>
      <sheetName val="TDC_COA_Grp_Sumry1"/>
      <sheetName val="TDC_COA_Grp_Sumry_by_Area1"/>
      <sheetName val="TDC_COA_Grp_Sumry_by_RG1"/>
      <sheetName val="Equipment_Sumry1"/>
      <sheetName val="TDC_Item_Dets-Full1"/>
      <sheetName val="TDC_Item_Dets-IPM-Full1"/>
      <sheetName val="TDC_Item_Sumry_by_Area1"/>
      <sheetName val="TDC_Item_Sumry_by_RG1"/>
      <sheetName val="TDC_Key_Qty_Sumry_by_RG1"/>
      <sheetName val="List_-_Equipment_by_Area1"/>
      <sheetName val="List_-_Equipment_by_Contr1"/>
      <sheetName val="Equipment_-_Unit_Costs_by_Mat1"/>
      <sheetName val="List_-_Equipment_by_Rep_Grp1"/>
      <sheetName val="Craft_Summary_by_Contr1"/>
      <sheetName val="Project_Craft_Summary1"/>
      <sheetName val="Project_Metrics1"/>
      <sheetName val="Item_code1"/>
      <sheetName val="Unt_rate1"/>
      <sheetName val="2__현장_자금투입_집계표1"/>
      <sheetName val="_도면_및_도서_제출목록_및_일정_170202_xlsx1"/>
      <sheetName val="Rates_&amp;_Legend1"/>
      <sheetName val="Cash_Flow_bulanan1"/>
      <sheetName val="H_Satuan1"/>
      <sheetName val="Discounted_Cash_Flow1"/>
      <sheetName val="Ocean_Transporation_Charge1"/>
      <sheetName val="Pengesahan_1"/>
      <sheetName val="OCT_FDN1"/>
      <sheetName val="General_Notes1"/>
      <sheetName val="BO䁑-B_䁄OWN1"/>
      <sheetName val="Exchange_Rate1"/>
      <sheetName val="Harga_Satuan1"/>
      <sheetName val="F_ALARM1"/>
      <sheetName val="DATA_MENTAH"/>
      <sheetName val="차트_(2)1"/>
      <sheetName val="Bill_rekap1"/>
      <sheetName val="breakdown_of_wage_rap"/>
      <sheetName val="Weekl"/>
      <sheetName val="Process_Data_(2)1"/>
      <sheetName val="실행집"/>
      <sheetName val="Raw_data"/>
      <sheetName val="breakdown_of_wage_ra"/>
      <sheetName val="Precios_Unitariԯ"/>
      <sheetName val="내역서_(N____x000a_1"/>
      <sheetName val="TQ_Format"/>
      <sheetName val="DROP_DOWN"/>
      <sheetName val="개시대사_(2)"/>
      <sheetName val="Action_Item"/>
      <sheetName val="ID_CD"/>
      <sheetName val="breakdown_of_wage_raÐ¾"/>
      <sheetName val="Additional_data"/>
      <sheetName val="Distribution_Table"/>
      <sheetName val="HO_Site_Rates-2011"/>
      <sheetName val="내역서_(N____"/>
      <sheetName val="C-301E~305E"/>
      <sheetName val="터파기및재료"/>
      <sheetName val="5. 월별투입내역서"/>
      <sheetName val="Master List"/>
      <sheetName val="Admin Manu 2-Equipment Type ID"/>
      <sheetName val="Sum(table)"/>
      <sheetName val="OIL SEPARATOR"/>
      <sheetName val="CATCH BASIN"/>
      <sheetName val="UG"/>
      <sheetName val="UG2"/>
      <sheetName val="UG3"/>
      <sheetName val="UG4"/>
      <sheetName val="FW Post Indicator Valve 24&quot;"/>
      <sheetName val="FW Post Indicator Valve 20&quot;"/>
      <sheetName val="FW Post Indicator Valve 6&quot;"/>
      <sheetName val="Fire Monitor or Hydrant 6&quot; FDN"/>
      <sheetName val="SUMP VB"/>
      <sheetName val="CLEANOUT 4&quot;"/>
      <sheetName val="Not reqd"/>
      <sheetName val="호환성 보고서"/>
      <sheetName val="Basis(site)"/>
      <sheetName val="E-160"/>
      <sheetName val="CASH"/>
      <sheetName val="Tables 3.1 to 3.5 EXH G"/>
      <sheetName val="EQUIPMENT_-"/>
      <sheetName val="내역서 ᢐ_x001f_"/>
      <sheetName val="Precios Unitariԯ"/>
      <sheetName val="MASTER_RATE ANALYSIS"/>
      <sheetName val="Intro"/>
      <sheetName val="P Staff fac"/>
      <sheetName val="CASHFLOWS"/>
      <sheetName val="MN T.B."/>
      <sheetName val="Headings"/>
      <sheetName val="INDIGINEOUS ITEMS "/>
      <sheetName val="Core Data"/>
      <sheetName val="final abstract"/>
      <sheetName val="인사자료총집계"/>
      <sheetName val="일위대가 "/>
      <sheetName val="98수문일위"/>
      <sheetName val="단가"/>
      <sheetName val="2857Q&amp;PL"/>
      <sheetName val="SECL 리스크 분류체계 (2)"/>
      <sheetName val="design_criteria2"/>
      <sheetName val="내역서_耰&quot;_x005f_x0000_1"/>
      <sheetName val="내역서_耰&quot;_x005f_x005f_1"/>
      <sheetName val="OPT"/>
      <sheetName val="내역서_耰&quot;_"/>
      <sheetName val="95TOTREV"/>
      <sheetName val="FORM-0"/>
      <sheetName val="REF for VV"/>
      <sheetName val="REF"/>
      <sheetName val="설산1.나"/>
      <sheetName val="본사S"/>
      <sheetName val="건축내역"/>
      <sheetName val="조명시설"/>
      <sheetName val="공사"/>
      <sheetName val="Drop"/>
      <sheetName val="16"/>
      <sheetName val="50"/>
      <sheetName val="간접비"/>
      <sheetName val="配管単価"/>
      <sheetName val="Mat"/>
      <sheetName val="제출계산서"/>
      <sheetName val="Dropdown"/>
      <sheetName val="내역서_耰&quot;_x0000__x0004"/>
      <sheetName val="내역서_耰&quot;_x0000__x0003"/>
      <sheetName val="내역서_耰&quot;_x0000__x0005"/>
      <sheetName val="내역서_耰&quot;_x00004"/>
      <sheetName val="내역서_耰&quot;_x005f4"/>
      <sheetName val="내역서_耰&quot;_x00003"/>
      <sheetName val="내역서_耰&quot;_x005f3"/>
      <sheetName val="내역서_耰&quot;_x00005"/>
      <sheetName val="내역서_耰&quot;_x005f5"/>
      <sheetName val="1.설계기준"/>
      <sheetName val=" _x0000__x001b__x0000__x0"/>
      <sheetName val="OPT_x0012__x0000__x0010__x0000_ _x0000_"/>
      <sheetName val="Weekl "/>
      <sheetName val="내역서_(N___ "/>
      <sheetName val="내역서_(N    "/>
      <sheetName val=" _x0"/>
      <sheetName val="OPT "/>
      <sheetName val="급여"/>
      <sheetName val="견적서"/>
      <sheetName val="간접노무비"/>
      <sheetName val="BM #1"/>
      <sheetName val="Itembalance Report (18-sep-18)"/>
      <sheetName val="BUDGET SUMMARY "/>
      <sheetName val="TABLAS"/>
      <sheetName val="CUACA"/>
      <sheetName val="ANALISA-S"/>
      <sheetName val="hrgsat"/>
      <sheetName val="SCHEDULE"/>
      <sheetName val="Analisa Fave"/>
      <sheetName val="Bank"/>
      <sheetName val="BUA"/>
      <sheetName val="Harsat Bahan"/>
      <sheetName val="Harsat Subkon"/>
      <sheetName val="Harsat Upah"/>
      <sheetName val="PP"/>
      <sheetName val="RAB"/>
      <sheetName val="Master 1.0"/>
      <sheetName val="Estimate"/>
      <sheetName val="Agregat Halus &amp; Kasar"/>
      <sheetName val="TABEL"/>
      <sheetName val="DIV_5"/>
      <sheetName val="DIV_7A"/>
      <sheetName val="DIV_2"/>
      <sheetName val="DIV_4"/>
      <sheetName val="DIV_6"/>
      <sheetName val="DIV_8"/>
      <sheetName val="HARGA MATERIAL"/>
      <sheetName val="MT_an"/>
      <sheetName val="dasar"/>
      <sheetName val="Harga Sat_APP"/>
      <sheetName val="AMP"/>
      <sheetName val="ANTEK-AGGA"/>
      <sheetName val="BURDA"/>
      <sheetName val="ANTEK-GAL"/>
      <sheetName val="HRS-ATB"/>
      <sheetName val="ANTEK-PRIME"/>
      <sheetName val="ANTEK-TIMB"/>
      <sheetName val="BD-LS"/>
      <sheetName val="BIA-LUMPSUM"/>
      <sheetName val="CRUSER"/>
      <sheetName val="FINAL"/>
      <sheetName val="KEBALAT"/>
      <sheetName val="Div2"/>
      <sheetName val="6-AGREGAT"/>
      <sheetName val="STAF"/>
      <sheetName val="jpr"/>
      <sheetName val="Hitung"/>
      <sheetName val="Normalisasi"/>
      <sheetName val="Tgh JGC-Inv I clp"/>
      <sheetName val="PCS "/>
      <sheetName val="Progress Statement-SI"/>
      <sheetName val="Progress Payment-3110"/>
      <sheetName val="Perm. Test"/>
      <sheetName val="Galian 1"/>
      <sheetName val="Analisa-Harga"/>
      <sheetName val="Analisa Lump sum"/>
      <sheetName val="data-pendukung"/>
      <sheetName val="CH-RANC"/>
      <sheetName val="351BQMCN"/>
      <sheetName val="rap"/>
      <sheetName val="As"/>
      <sheetName val="Sec I ML"/>
      <sheetName val="Har_mat"/>
      <sheetName val="chitimc"/>
      <sheetName val="dongia (2)"/>
      <sheetName val="LKVL-CK-HT-GD1"/>
      <sheetName val="단가대비표"/>
      <sheetName val="인원聈2"/>
      <sheetName val="本体取纏"/>
      <sheetName val="鉄骨纏め"/>
      <sheetName val="34"/>
      <sheetName val="35"/>
      <sheetName val="내역서_(N _x000e__x000e__x000e_  _x0012__x0010__"/>
      <sheetName val="OPT_"/>
      <sheetName val="Weekl_"/>
      <sheetName val="Indirect"/>
      <sheetName val="Schedule "/>
      <sheetName val="Loading Struc"/>
      <sheetName val="Loading Pip"/>
      <sheetName val="Loading Overall (BASE Proposal)"/>
      <sheetName val="SCaffold"/>
      <sheetName val="Steel Structure"/>
      <sheetName val="UR"/>
      <sheetName val="Ref-Str"/>
      <sheetName val="PIPING AG-UG_NEW UNITS"/>
      <sheetName val="MEC_PIPING PREFABR"/>
      <sheetName val="Ref-Pip"/>
      <sheetName val="Working File-Pip"/>
      <sheetName val="Consumables"/>
      <sheetName val="NDT"/>
      <sheetName val="VALVES"/>
      <sheetName val="Supports"/>
      <sheetName val="Miscellaneous"/>
      <sheetName val="Equip_ISBL &amp; OSBL "/>
      <sheetName val="Painting"/>
      <sheetName val="INS-Piping"/>
      <sheetName val="INS-Equipment"/>
      <sheetName val="ELECTRICITY"/>
      <sheetName val="INSTRUMENTATION"/>
      <sheetName val="Activity Form"/>
      <sheetName val="내역서_耰&quot;_x0000__x0000_7"/>
      <sheetName val="내역서_耰&quot;_x005f_x0000__x0006"/>
      <sheetName val="내역서_耰&quot;_x005f_x005f_x00006"/>
      <sheetName val="내역서_耰&quot;_x005f_x005f_x005f6"/>
      <sheetName val="SUM_"/>
      <sheetName val="Equipment_Spec_List"/>
      <sheetName val="SPEC_LIST(EQUP,_SYS)"/>
      <sheetName val="KUWATI(Total)_11"/>
      <sheetName val="집계표_(TOTAL)11"/>
      <sheetName val="집계표_(CIVIL-23)11"/>
      <sheetName val="집계표_(FGRU)11"/>
      <sheetName val="집계표_(25,26)11"/>
      <sheetName val="집계표_(MEROX)11"/>
      <sheetName val="집계표_(NITROGEN)11"/>
      <sheetName val="집계표_(M4)11"/>
      <sheetName val="집계표_(CIVIL4)11"/>
      <sheetName val="집계표_(CIVIL6)11"/>
      <sheetName val="집계표_(CIVIL7)11"/>
      <sheetName val="내역서(DEMO_TOTAL)11"/>
      <sheetName val="내역서_(CIVIL-23)11"/>
      <sheetName val="내역서_(fgru)11"/>
      <sheetName val="내역서_(25&amp;26)11"/>
      <sheetName val="내역서_(MEROX)11"/>
      <sheetName val="내역서_(NITROGEN)11"/>
      <sheetName val="내역서_(M4)11"/>
      <sheetName val="내역서_(CIVIL-4)11"/>
      <sheetName val="내역서_(CIVIL-6)11"/>
      <sheetName val="내역서_(CIVIL-7)11"/>
      <sheetName val="OPTION_211"/>
      <sheetName val="OPTION_311"/>
      <sheetName val="2002년_현장공사비_국내_실적11"/>
      <sheetName val="2003년국내현장공사비_실적11"/>
      <sheetName val="VC2_10_9911"/>
      <sheetName val="INPUT_DATA10"/>
      <sheetName val="집계표_(25,26ဩ10"/>
      <sheetName val="입출재고현황_(2)9"/>
      <sheetName val="Form_010"/>
      <sheetName val="Form_D-19"/>
      <sheetName val="Form_B-19"/>
      <sheetName val="Form_F-19"/>
      <sheetName val="Form_A9"/>
      <sheetName val="General_Data10"/>
      <sheetName val="LABOR_&amp;_자재9"/>
      <sheetName val="간접비_총괄9"/>
      <sheetName val="Price_Schedule9"/>
      <sheetName val="3_공통공사대비9"/>
      <sheetName val="Rate_Analysis9"/>
      <sheetName val="내역서_耰&quot;??9"/>
      <sheetName val="EQUIPMENT_-29"/>
      <sheetName val="CAL_9"/>
      <sheetName val="WEIGHT_LIST8"/>
      <sheetName val="산#2-1_(2)8"/>
      <sheetName val="BEND_LOSS8"/>
      <sheetName val="공사비_내역_(가)8"/>
      <sheetName val="Form_A_8"/>
      <sheetName val="단면_(2)8"/>
      <sheetName val="Static_Equip8"/>
      <sheetName val="3_Breakdown_Direct_Paint8"/>
      <sheetName val="6PILE__(돌출)8"/>
      <sheetName val="Man_Hole7"/>
      <sheetName val="내역서_耰&quot;_x005f_x0000__x005f_x0000_8"/>
      <sheetName val="Áý°èÇ¥_(TOTAL)7"/>
      <sheetName val="Áý°èÇ¥_(CIVIL-23)7"/>
      <sheetName val="Áý°èÇ¥_(FGRU)7"/>
      <sheetName val="Áý°èÇ¥_(25,26)7"/>
      <sheetName val="Áý°èÇ¥_(MEROX)7"/>
      <sheetName val="Áý°èÇ¥_(NITROGEN)7"/>
      <sheetName val="Áý°èÇ¥_(M4)7"/>
      <sheetName val="Áý°èÇ¥_(CIVIL4)7"/>
      <sheetName val="Áý°èÇ¥_(CIVIL6)7"/>
      <sheetName val="Áý°èÇ¥_(CIVIL7)7"/>
      <sheetName val="³»¿ª¼­(DEMO_TOTAL)7"/>
      <sheetName val="³»¿ª¼­_(CIVIL-23)7"/>
      <sheetName val="³»¿ª¼­_(fgru)7"/>
      <sheetName val="³»¿ª¼­_(25&amp;26)7"/>
      <sheetName val="³»¿ª¼­_(MEROX)7"/>
      <sheetName val="³»¿ª¼­_(NITROGEN)7"/>
      <sheetName val="³»¿ª¼­_(M4)7"/>
      <sheetName val="³»¿ª¼­_(CIVIL-4)7"/>
      <sheetName val="³»¿ª¼­_(CIVIL-6)7"/>
      <sheetName val="³»¿ª¼­_(CIVIL-7)7"/>
      <sheetName val="2002³â_ÇöÀå°ø»çºñ_±¹³»_½ÇÀû7"/>
      <sheetName val="2003³â±¹³»ÇöÀå°ø»çºñ_½ÇÀû7"/>
      <sheetName val="Civil_18"/>
      <sheetName val="Civil_28"/>
      <sheetName val="Civil_38"/>
      <sheetName val="Site_18"/>
      <sheetName val="Site_28"/>
      <sheetName val="Site_38"/>
      <sheetName val="Site_Faci8"/>
      <sheetName val="내역서_耰&quot;__9"/>
      <sheetName val="Summary_Sheets8"/>
      <sheetName val="내역서_耰&quot;_x005f_x005f_x005f_x0000__x005f_x005f_x0007"/>
      <sheetName val="2_2_STAFF_Scedule7"/>
      <sheetName val="내역서_耰&quot;_x005f_x005f_x005f_x005f_x005f_x005f_x00007"/>
      <sheetName val="Precios_Unitarios7"/>
      <sheetName val="Administrative_Prices7"/>
      <sheetName val="WBS_447"/>
      <sheetName val="WBS_417"/>
      <sheetName val="Precios_por_Administración7"/>
      <sheetName val="Subcon_A7"/>
      <sheetName val="Sheet1_(2)8"/>
      <sheetName val="계측_내역서7"/>
      <sheetName val="7__월별투입내역서7"/>
      <sheetName val="Z-_GENERAL_PRICE_SUMMARY7"/>
      <sheetName val="_Estimate__7"/>
      <sheetName val="T_37"/>
      <sheetName val="HORI__VESSEL7"/>
      <sheetName val="Vind_-_BtB7"/>
      <sheetName val="LV_induction_motors7"/>
      <sheetName val="BSD_(2)7"/>
      <sheetName val="BM_DATA_SHEET8"/>
      <sheetName val="내역서_耰&quot;_x005f_x005f_x005f_x005f_x005f_x005f_x005f7"/>
      <sheetName val="EQUIP_LIST7"/>
      <sheetName val="MP_MOB7"/>
      <sheetName val="Form_B7"/>
      <sheetName val="breakdown_of_wage_rate7"/>
      <sheetName val="Indirect_Cost7"/>
      <sheetName val="Monthly_Load7"/>
      <sheetName val="Weekly_Load7"/>
      <sheetName val="97_사업추정(WEKI)7"/>
      <sheetName val="Material_Selections7"/>
      <sheetName val="[SANDAN_XLS??7"/>
      <sheetName val="Piping_BQ_for_one_turbine7"/>
      <sheetName val="Eq__Mobilization7"/>
      <sheetName val="Utility_and_Fire_flange7"/>
      <sheetName val="Heavy_Equipments7"/>
      <sheetName val="AG_Pipe_Qty_Analysis7"/>
      <sheetName val="_SANDAN_XLS__7"/>
      <sheetName val="입찰내역_발주처_양식7"/>
      <sheetName val="Resource_table7"/>
      <sheetName val="Equipment_List7"/>
      <sheetName val="Form1_SQP7"/>
      <sheetName val="공정계획(내부계획25%,내부w_f)7"/>
      <sheetName val="FWBS_15306"/>
      <sheetName val="Fire_Protection7"/>
      <sheetName val="SFN_ORIG7"/>
      <sheetName val="내역서_(∮ἀ嘆ɶ6"/>
      <sheetName val="Dir_Manpower_Other_Exp_7"/>
      <sheetName val="SCHEDD_TAMBAHAN7"/>
      <sheetName val="w't_table7"/>
      <sheetName val="실행예산_MM6"/>
      <sheetName val="ITB_COST7"/>
      <sheetName val="4-3LEVEL-5_epic_46"/>
      <sheetName val="단가_(2)6"/>
      <sheetName val="BOQ-B_DOWN6"/>
      <sheetName val="MODULE_CONFIRM6"/>
      <sheetName val="PROTECTION_6"/>
      <sheetName val="Cash_In-Cash_Out_Actual6"/>
      <sheetName val="1100-1200-1300-1910-2140-LEV_22"/>
      <sheetName val="Material_Price2"/>
      <sheetName val="TDC_COA_Sumry2"/>
      <sheetName val="TDC_Item_Dets2"/>
      <sheetName val="TDC_Item_Sumry2"/>
      <sheetName val="TDC_Key_Qty_Sumry2"/>
      <sheetName val="List_-_Components2"/>
      <sheetName val="List_-_Equipment2"/>
      <sheetName val="COA_Sumry_-_Std_Imp2"/>
      <sheetName val="Contr_TDC_-_Std_Imp2"/>
      <sheetName val="Item_Sumry_-_Std_Imp2"/>
      <sheetName val="Unit_Costs_-_Std_Imp2"/>
      <sheetName val="Unit_MH_-_Std_Imp2"/>
      <sheetName val="Proj_TIC_-_Std_Imp2"/>
      <sheetName val="plan&amp;section_of_foundation3"/>
      <sheetName val="Unit_Price_2"/>
      <sheetName val="내역서1999_8최종2"/>
      <sheetName val="CUADRO_DE_PRECIOS6"/>
      <sheetName val="In-House_Summary2"/>
      <sheetName val="Updating_Form-Oct_20112"/>
      <sheetName val="Weld_Consumable2"/>
      <sheetName val="NDE_Cost-Summary2"/>
      <sheetName val="9July_Above_Ground_Pipe2"/>
      <sheetName val="M_112"/>
      <sheetName val="Process_Data_12"/>
      <sheetName val="working_load_at_the_btm_ft_3"/>
      <sheetName val="stability_check3"/>
      <sheetName val="design_load3"/>
      <sheetName val="Currency_Rate2"/>
      <sheetName val="4-Basic_Price2"/>
      <sheetName val="Evaluasi_Penw2"/>
      <sheetName val="Man_Power_&amp;_Comp2"/>
      <sheetName val="Data_List2"/>
      <sheetName val="Closeout_Control2"/>
      <sheetName val="Site_Findings_Status_Sheet2"/>
      <sheetName val="내역서_耰&quot;_x005f_x005f_x005f_x0000_2"/>
      <sheetName val="내역서_耰&quot;_x005f_x005f_x005f_x005f_2"/>
      <sheetName val="내역서_耰&quot;_x005f_x0000__x00003"/>
      <sheetName val="할증_2"/>
      <sheetName val="PROJECT_BRIEF2"/>
      <sheetName val="Sum_(Case-3)2"/>
      <sheetName val="99__FWBS(Ref)2"/>
      <sheetName val="99__Change_Rate2"/>
      <sheetName val="Tools_&amp;_Settings2"/>
      <sheetName val="Data_Summary2"/>
      <sheetName val="Crew_Costs2"/>
      <sheetName val="Spread_Costs2"/>
      <sheetName val="Unique_List_Misc2"/>
      <sheetName val="Codes_Pers2"/>
      <sheetName val="Pengesahan_2"/>
      <sheetName val="RAB_AR&amp;STR2"/>
      <sheetName val="Equip_Rental_Summary_by_Contr2"/>
      <sheetName val="Project_Equip_Rental_Summary2"/>
      <sheetName val="Contractor_Indirect_Sumry2"/>
      <sheetName val="Project_Indirect_Sumry2"/>
      <sheetName val="COA_Sumry_by_Area2"/>
      <sheetName val="COA_Sumry_by_Contr2"/>
      <sheetName val="COA_Sumry_by_RG2"/>
      <sheetName val="TDC_COA_Grp_Sumry2"/>
      <sheetName val="TDC_COA_Grp_Sumry_by_Area2"/>
      <sheetName val="TDC_COA_Grp_Sumry_by_RG2"/>
      <sheetName val="Equipment_Sumry2"/>
      <sheetName val="TDC_Item_Dets-Full2"/>
      <sheetName val="TDC_Item_Dets-IPM-Full2"/>
      <sheetName val="TDC_Item_Sumry_by_Area2"/>
      <sheetName val="TDC_Item_Sumry_by_RG2"/>
      <sheetName val="TDC_Key_Qty_Sumry_by_RG2"/>
      <sheetName val="List_-_Equipment_by_Area2"/>
      <sheetName val="List_-_Equipment_by_Contr2"/>
      <sheetName val="Equipment_-_Unit_Costs_by_Mat2"/>
      <sheetName val="List_-_Equipment_by_Rep_Grp2"/>
      <sheetName val="Craft_Summary_by_Contr2"/>
      <sheetName val="Project_Craft_Summary2"/>
      <sheetName val="Project_Metrics2"/>
      <sheetName val="5_)_Time_Delays2"/>
      <sheetName val="Aux_2"/>
      <sheetName val="Ocean_Transporation_Charge2"/>
      <sheetName val="Direct_PMS2"/>
      <sheetName val="UP_MINOR2"/>
      <sheetName val="Discounted_Cash_Flow2"/>
      <sheetName val="SUMMARY_(0A)2"/>
      <sheetName val="SUMMARY_(1A)2"/>
      <sheetName val="SUMMARY_(1B)2"/>
      <sheetName val="SUMMARY_(03)2"/>
      <sheetName val="F1(Cable_Rack)2"/>
      <sheetName val="F2(Cable_Rack)2"/>
      <sheetName val="F3(Cable_Rack)2"/>
      <sheetName val="F1_(POLYMER)2"/>
      <sheetName val="F2_(POLYMER)2"/>
      <sheetName val="F3_(POLYMER)2"/>
      <sheetName val="F4_(POLYMER)2"/>
      <sheetName val="F5(_Polymerization_)2"/>
      <sheetName val="F6_(_Polymerization_)2"/>
      <sheetName val="B1_(Grid_A-7,_-6)2"/>
      <sheetName val="B1_(Grid_A,_B)2"/>
      <sheetName val="B1_(Grid_C-7,_-6)2"/>
      <sheetName val="B2_(Grid_-7_B,_C)_(1)2"/>
      <sheetName val="B2_(Grid_-7_B,_C)_(2)2"/>
      <sheetName val="B2_(Grid_-6_B,_C)_(1)2"/>
      <sheetName val="B2_(Grid_-6_B,_C)_(2)2"/>
      <sheetName val="F1_(MONOMER)2"/>
      <sheetName val="F2_(MONOMER)2"/>
      <sheetName val="F3_(MONOMER)2"/>
      <sheetName val="90K060C_(MONOMER)2"/>
      <sheetName val="F1_(EXTRUSION)2"/>
      <sheetName val="F2_(EXTRUSION)2"/>
      <sheetName val="F3_(EXTRUSION)2"/>
      <sheetName val="F4_(EXTRUSION)2"/>
      <sheetName val="F5_(EXTRUSION)2"/>
      <sheetName val="F6A_(EXTRUSION)2"/>
      <sheetName val="F6D_(EXTRUSION)2"/>
      <sheetName val="F7_(EXTRUSION)2"/>
      <sheetName val="F8_(EXTRUSION)2"/>
      <sheetName val="F9_(EXTRUSION)2"/>
      <sheetName val="F10_(EXTRUSION)2"/>
      <sheetName val="F11_(EXTRUSION)2"/>
      <sheetName val="B1_(Grid_F-5`,_4`)2"/>
      <sheetName val="B2_(Grid_F,E-4`)2"/>
      <sheetName val="B2_(Grid_F,E-5`)2"/>
      <sheetName val="B3_(Grid_C,B-4`)2"/>
      <sheetName val="B4_(Grid_B,A-4`)2"/>
      <sheetName val="B5_(Grid_E-5`)_&amp;_(Grid_D-5`)2"/>
      <sheetName val="B6_(Grid_E,D-5')2"/>
      <sheetName val="B7_(Grid_E,D-5')2"/>
      <sheetName val="95D040,_A5062"/>
      <sheetName val="95P040AB,_A5072"/>
      <sheetName val="95X020-U08,_A6022"/>
      <sheetName val="95X020-U07,_A6062"/>
      <sheetName val="95E040,_A5092"/>
      <sheetName val="95D024;025,_A6152"/>
      <sheetName val="95X020-U05,_A6012"/>
      <sheetName val="95X020-U02,_A2042"/>
      <sheetName val="Extruder_FDN2"/>
      <sheetName val="BOG_COMP__FDN2"/>
      <sheetName val="SOG_COMP__FDN2"/>
      <sheetName val="1G1_(Ground_Beam)2"/>
      <sheetName val="1G2-1(Ground_Beam)2"/>
      <sheetName val="1G2-2(Ground_Beam)2"/>
      <sheetName val="P15,_162"/>
      <sheetName val="LO_CONSOLE_FDN2"/>
      <sheetName val="OIL_COOLER_FDN2"/>
      <sheetName val="CW_CONSOLE_FDN_(SOG)2"/>
      <sheetName val="PD3_(SOG)2"/>
      <sheetName val="SF1_(SOG)2"/>
      <sheetName val="SF2_(SOG)2"/>
      <sheetName val="SLAB_(1S1-1)2"/>
      <sheetName val="SLAB_(1S1-2)2"/>
      <sheetName val="SLAB_(1S1-3)2"/>
      <sheetName val="COLUMN_(+5500)2"/>
      <sheetName val="COLUMN_(+12500)2"/>
      <sheetName val="COLUMN_(+15500)2"/>
      <sheetName val="ETC_2"/>
      <sheetName val="Cash_Flow_bulanan2"/>
      <sheetName val="H_Satuan2"/>
      <sheetName val="OCT_FDN2"/>
      <sheetName val="Item_code2"/>
      <sheetName val="Unt_rate2"/>
      <sheetName val="Exchange_Rate2"/>
      <sheetName val="__2"/>
      <sheetName val="_2"/>
      <sheetName val="breakdown_of_wage_ra`f1"/>
      <sheetName val="breakdown_of_wage_ra1"/>
      <sheetName val="breakdown_of_wage_rað-1"/>
      <sheetName val="00-Summary_Information-ABB1"/>
      <sheetName val="Process_Data_(2)2"/>
      <sheetName val="내역서_耰&quot;_x005f_x0000_2"/>
      <sheetName val="내역서_耰&quot;_x005f_x005f_2"/>
      <sheetName val="2_Overall_Summary_1"/>
      <sheetName val="breakdown_of_wage_rap1"/>
      <sheetName val="0__Resource　Code1"/>
      <sheetName val="BO䁑-B_䁄OWN2"/>
      <sheetName val="breakdown_of_wage_ra1"/>
      <sheetName val="General_Notes2"/>
      <sheetName val="Bill_rekap2"/>
      <sheetName val="Harga_Satuan2"/>
      <sheetName val="F_ALARM2"/>
      <sheetName val="Distribution_Table1"/>
      <sheetName val="2__현장_자금투입_집계표2"/>
      <sheetName val="_도면_및_도서_제출목록_및_일정_170202_xlsx2"/>
      <sheetName val="Rates_&amp;_Legend2"/>
      <sheetName val="PABS,Site_info1"/>
      <sheetName val="Raw_data1"/>
      <sheetName val="차트_(2)2"/>
      <sheetName val="내역서_耰&quot;_1"/>
      <sheetName val="DROP_DOWN1"/>
      <sheetName val="DATA_MENTAH1"/>
      <sheetName val="Linelist_LNGC_Process"/>
      <sheetName val="Action_Item1"/>
      <sheetName val="ID_CD1"/>
      <sheetName val="Material_code1"/>
      <sheetName val="개시대사_(2)1"/>
      <sheetName val="HO_Site_Rates-20111"/>
      <sheetName val="내역서_(N____x000a_2"/>
      <sheetName val="TQ_Format1"/>
      <sheetName val="Particular_Sch"/>
      <sheetName val="11_자재단가"/>
      <sheetName val="Al_Taweelah"/>
      <sheetName val="Air_Cooler-E"/>
      <sheetName val="내역서_(N____1"/>
      <sheetName val="__x1"/>
      <sheetName val="Weekl_x000"/>
      <sheetName val="내역서_(N _x00"/>
      <sheetName val="LIFE_&amp;_REP_PROVN"/>
      <sheetName val="O&amp;M_CREW"/>
      <sheetName val="내역서_(N__x00"/>
      <sheetName val="Cashflow_Analysis"/>
      <sheetName val="breakdown_of_wage_raÐ¾1"/>
      <sheetName val="Additional_data1"/>
      <sheetName val="Schedule_"/>
      <sheetName val="Loading_Struc"/>
      <sheetName val="Loading_Pip"/>
      <sheetName val="Loading_Overall_(BASE_Proposal)"/>
      <sheetName val="Steel_Structure"/>
      <sheetName val="PIPING_AG-UG_NEW_UNITS"/>
      <sheetName val="MEC_PIPING_PREFABR"/>
      <sheetName val="Working_File-Pip"/>
      <sheetName val="Equip_ISBL_&amp;_OSBL_"/>
      <sheetName val="Attach_4-18"/>
      <sheetName val="INPUT_DATA_OF_SCHEDULE"/>
      <sheetName val="OIL_SEPARATOR"/>
      <sheetName val="CATCH_BASIN"/>
      <sheetName val="FW_Post_Indicator_Valve_24&quot;"/>
      <sheetName val="FW_Post_Indicator_Valve_20&quot;"/>
      <sheetName val="FW_Post_Indicator_Valve_6&quot;"/>
      <sheetName val="Fire_Monitor_or_Hydrant_6&quot;_FDN"/>
      <sheetName val="SUMP_VB"/>
      <sheetName val="CLEANOUT_4&quot;"/>
      <sheetName val="Not_reqd"/>
      <sheetName val="호환성_보고서"/>
      <sheetName val="Finansal_tamamlanma_Eğrisi"/>
      <sheetName val="Master_List"/>
      <sheetName val="Activity_Form"/>
      <sheetName val="내역서_(∮ἀ嘆ɶ?᠀㬁?"/>
      <sheetName val="내역서_ᢐ"/>
      <sheetName val="33628-Rev__A"/>
      <sheetName val="Admin_Manu_2-Equipment_Type_ID"/>
      <sheetName val="14-Eng_rate"/>
      <sheetName val="리스크_분류체계"/>
      <sheetName val="Itembalance_Report_(18-sep-18)"/>
      <sheetName val="BUDGET_SUMMARY_"/>
      <sheetName val="List register"/>
      <sheetName val="목록"/>
      <sheetName val="Wellhrs"/>
      <sheetName val="입찰안"/>
      <sheetName val="LOADDAT"/>
      <sheetName val="Direct Histogram Rev. A (f)"/>
      <sheetName val="달력"/>
      <sheetName val="MC-1"/>
      <sheetName val="Fig 4-14"/>
      <sheetName val="TABELE"/>
      <sheetName val="Depreciation"/>
      <sheetName val="Validation"/>
      <sheetName val="37"/>
      <sheetName val="64.4"/>
      <sheetName val="64.5"/>
      <sheetName val="22"/>
      <sheetName val="36.2"/>
      <sheetName val="36.1"/>
      <sheetName val="NP"/>
      <sheetName val="Cost Code"/>
      <sheetName val="Data Ref"/>
      <sheetName val="Interdept Rate"/>
      <sheetName val="INSTLIST 1"/>
      <sheetName val="Graph"/>
      <sheetName val="ADMON"/>
      <sheetName val="EQUIPOS DE SEGURIDAD"/>
      <sheetName val="MATERIALES CONSUMIBLES"/>
      <sheetName val="PERSONAL INDIRECTO "/>
      <sheetName val="총괄"/>
      <sheetName val="SUMMARY MTO_02.2.35"/>
      <sheetName val="N.G METERING CALC."/>
      <sheetName val="N.G METERING"/>
      <sheetName val="N.G METERING (2)"/>
      <sheetName val="summary(order)"/>
      <sheetName val="CUMENE METERING"/>
      <sheetName val="N2 METERING "/>
      <sheetName val="H2 METERING  "/>
      <sheetName val="MS-5101"/>
      <sheetName val="MS-5401"/>
      <sheetName val="MS-5102"/>
      <sheetName val="CO METERING"/>
      <sheetName val="L-5301"/>
      <sheetName val="Enron Form"/>
      <sheetName val="表三甲"/>
      <sheetName val="合成単価作成表_BLDG"/>
      <sheetName val="전표분개장(공종별)"/>
      <sheetName val="노무비집계"/>
      <sheetName val="공통가설"/>
      <sheetName val="자재비"/>
      <sheetName val="감모비"/>
      <sheetName val="Land Dev't. Ph-1"/>
      <sheetName val="4300 UTILITY BLDG (2)"/>
      <sheetName val="0000"/>
      <sheetName val="tifico"/>
      <sheetName val="Index"/>
      <sheetName val="Att-1 CTCI MH rate"/>
      <sheetName val="Linelist_LNGC_Process1"/>
      <sheetName val="Equipment_Spec_List1"/>
      <sheetName val="SPEC_LIST(EQUP,_SYS)1"/>
      <sheetName val="Air_Cooler-E1"/>
      <sheetName val="Al_Taweelah1"/>
      <sheetName val="Particular_Sch1"/>
      <sheetName val="DATASHT"/>
      <sheetName val="Folha1"/>
      <sheetName val="SPT vs PHI"/>
      <sheetName val="1.자금요약"/>
      <sheetName val="2.실행비투입"/>
      <sheetName val="3.본사집계"/>
      <sheetName val="3-1.본사투입"/>
      <sheetName val="4.지사집계"/>
      <sheetName val="4-1.지사투입"/>
      <sheetName val="5.현장총집계"/>
      <sheetName val="5-1.현금집계"/>
      <sheetName val="5-2.현금출납"/>
      <sheetName val="5-3.외상집계"/>
      <sheetName val="5-4.외상투입"/>
      <sheetName val="6.미지급금"/>
      <sheetName val="5-5.기타공제집계"/>
      <sheetName val="5-6.기타공제"/>
      <sheetName val="7.기성현황(실)"/>
      <sheetName val="8.한국인수당"/>
      <sheetName val="8.한국인수당 (Master file)"/>
      <sheetName val="9.기타수입"/>
      <sheetName val="10.투입집계"/>
      <sheetName val="(참고)CashFlow"/>
      <sheetName val="(참고)기성대투입"/>
      <sheetName val="(참고)기타공제"/>
      <sheetName val="(참고)미지급금"/>
      <sheetName val="5-4.외상투입 (2)"/>
      <sheetName val="16.기성현황(예)"/>
      <sheetName val="17.자금요약2"/>
      <sheetName val="18.실행대비투입2"/>
      <sheetName val="설명서"/>
      <sheetName val="TESİSAT"/>
      <sheetName val="1.11.b"/>
      <sheetName val="품의서(지출)"/>
      <sheetName val="손익합산"/>
      <sheetName val="5. Work load(현재원기준)"/>
      <sheetName val="최종(1)사용"/>
      <sheetName val="회사99"/>
      <sheetName val="7-2"/>
      <sheetName val="05. Curva S"/>
      <sheetName val="Offer"/>
      <sheetName val="TR Rev vs Commit"/>
      <sheetName val="TR +MMHE PL report"/>
      <sheetName val="P23P2724 _ Commitment "/>
      <sheetName val="SPEC(RECEPTACLE)"/>
      <sheetName val="SPEC(CABLE &amp; WIRE)"/>
      <sheetName val="Up"/>
      <sheetName val="부재치수입력"/>
      <sheetName val="OPT_x0012__x0000__x0010__x0000_"/>
      <sheetName val="PI-18031-M3-BOQ"/>
      <sheetName val="Void"/>
      <sheetName val="Lookup"/>
      <sheetName val="SoW"/>
      <sheetName val="F&amp;C"/>
      <sheetName val="Settings"/>
      <sheetName val="6.공정표"/>
      <sheetName val="주차구획선수량"/>
      <sheetName val="MEMBER"/>
      <sheetName val="A. ENGINEERING"/>
      <sheetName val="B-1. 배관자재"/>
      <sheetName val="B-2. 전기자재"/>
      <sheetName val="B-3. 계장자재"/>
      <sheetName val="B-4. 기계자재"/>
      <sheetName val="C-1. 공통가설"/>
      <sheetName val="C-2. 토목"/>
      <sheetName val="C-4. 철골"/>
      <sheetName val="C-5. 기계"/>
      <sheetName val="C-6. 배관"/>
      <sheetName val="C-7. 전기"/>
      <sheetName val="C-8. 계장"/>
      <sheetName val="C-9. 중장비"/>
      <sheetName val="C-10. 소방설비"/>
      <sheetName val="C-11. 보온"/>
      <sheetName val="C-12. CMS"/>
      <sheetName val="금융비용"/>
      <sheetName val="을지"/>
      <sheetName val="RESUMEN CD"/>
      <sheetName val="BOQ REV6"/>
      <sheetName val="QUANTITIES"/>
      <sheetName val="NAV000"/>
      <sheetName val="Maliyet Ozet"/>
      <sheetName val="USD"/>
      <sheetName val="OZET"/>
      <sheetName val="1.1-1.2"/>
      <sheetName val="1.3- 1.4"/>
      <sheetName val="2"/>
      <sheetName val="3.1"/>
      <sheetName val="3.2"/>
      <sheetName val="4.1(a)"/>
      <sheetName val="4.1(b)"/>
      <sheetName val="4.1.(c)"/>
      <sheetName val="5.1"/>
      <sheetName val="Kuwaitisation"/>
      <sheetName val="_x005f_x005f_x005f_x005f_x005f_x005f_x00ည톐ឮ"/>
      <sheetName val="eqpmad2"/>
      <sheetName val="BazaEL"/>
      <sheetName val="광통신_견적내역서1"/>
      <sheetName val="내역서_(N__x001"/>
      <sheetName val="KUWATI(Total)_12"/>
      <sheetName val="집계표_(TOTAL)12"/>
      <sheetName val="집계표_(CIVIL-23)12"/>
      <sheetName val="집계표_(FGRU)12"/>
      <sheetName val="집계표_(25,26)12"/>
      <sheetName val="집계표_(MEROX)12"/>
      <sheetName val="집계표_(NITROGEN)12"/>
      <sheetName val="집계표_(M4)12"/>
      <sheetName val="집계표_(CIVIL4)12"/>
      <sheetName val="집계표_(CIVIL6)12"/>
      <sheetName val="집계표_(CIVIL7)12"/>
      <sheetName val="내역서(DEMO_TOTAL)12"/>
      <sheetName val="내역서_(CIVIL-23)12"/>
      <sheetName val="내역서_(fgru)12"/>
      <sheetName val="내역서_(25&amp;26)12"/>
      <sheetName val="내역서_(MEROX)12"/>
      <sheetName val="내역서_(NITROGEN)12"/>
      <sheetName val="내역서_(M4)12"/>
      <sheetName val="내역서_(CIVIL-4)12"/>
      <sheetName val="내역서_(CIVIL-6)12"/>
      <sheetName val="내역서_(CIVIL-7)12"/>
      <sheetName val="OPTION_212"/>
      <sheetName val="OPTION_312"/>
      <sheetName val="2002년_현장공사비_국내_실적12"/>
      <sheetName val="2003년국내현장공사비_실적12"/>
      <sheetName val="VC2_10_9912"/>
      <sheetName val="INPUT_DATA11"/>
      <sheetName val="집계표_(25,26ဩ11"/>
      <sheetName val="Form_D-110"/>
      <sheetName val="Form_B-110"/>
      <sheetName val="Form_F-110"/>
      <sheetName val="Form_A10"/>
      <sheetName val="Form_011"/>
      <sheetName val="General_Data11"/>
      <sheetName val="LABOR_&amp;_자재10"/>
      <sheetName val="입출재고현황_(2)10"/>
      <sheetName val="Price_Schedule10"/>
      <sheetName val="간접비_총괄10"/>
      <sheetName val="3_공통공사대비10"/>
      <sheetName val="Rate_Analysis10"/>
      <sheetName val="내역서_耰&quot;??10"/>
      <sheetName val="EQUIPMENT_-210"/>
      <sheetName val="CAL_10"/>
      <sheetName val="공사비_내역_(가)9"/>
      <sheetName val="WEIGHT_LIST9"/>
      <sheetName val="산#2-1_(2)9"/>
      <sheetName val="BEND_LOSS9"/>
      <sheetName val="단면_(2)9"/>
      <sheetName val="6PILE__(돌출)9"/>
      <sheetName val="Static_Equip9"/>
      <sheetName val="Form_A_9"/>
      <sheetName val="내역서_耰&quot;_x005f_x0000__x005f_x0000_9"/>
      <sheetName val="3_Breakdown_Direct_Paint9"/>
      <sheetName val="내역서_耰&quot;__10"/>
      <sheetName val="Summary_Sheets9"/>
      <sheetName val="Civil_19"/>
      <sheetName val="Civil_29"/>
      <sheetName val="Civil_39"/>
      <sheetName val="Site_19"/>
      <sheetName val="Site_29"/>
      <sheetName val="Site_39"/>
      <sheetName val="Site_Faci9"/>
      <sheetName val="Administrative_Prices8"/>
      <sheetName val="WBS_448"/>
      <sheetName val="WBS_418"/>
      <sheetName val="Precios_por_Administración8"/>
      <sheetName val="Precios_Unitarios8"/>
      <sheetName val="Subcon_A8"/>
      <sheetName val="Áý°èÇ¥_(TOTAL)8"/>
      <sheetName val="Áý°èÇ¥_(CIVIL-23)8"/>
      <sheetName val="Áý°èÇ¥_(FGRU)8"/>
      <sheetName val="Áý°èÇ¥_(25,26)8"/>
      <sheetName val="Áý°èÇ¥_(MEROX)8"/>
      <sheetName val="Áý°èÇ¥_(NITROGEN)8"/>
      <sheetName val="Áý°èÇ¥_(M4)8"/>
      <sheetName val="Áý°èÇ¥_(CIVIL4)8"/>
      <sheetName val="Áý°èÇ¥_(CIVIL6)8"/>
      <sheetName val="Áý°èÇ¥_(CIVIL7)8"/>
      <sheetName val="³»¿ª¼­(DEMO_TOTAL)8"/>
      <sheetName val="³»¿ª¼­_(CIVIL-23)8"/>
      <sheetName val="³»¿ª¼­_(fgru)8"/>
      <sheetName val="³»¿ª¼­_(25&amp;26)8"/>
      <sheetName val="³»¿ª¼­_(MEROX)8"/>
      <sheetName val="³»¿ª¼­_(NITROGEN)8"/>
      <sheetName val="³»¿ª¼­_(M4)8"/>
      <sheetName val="³»¿ª¼­_(CIVIL-4)8"/>
      <sheetName val="³»¿ª¼­_(CIVIL-6)8"/>
      <sheetName val="³»¿ª¼­_(CIVIL-7)8"/>
      <sheetName val="2002³â_ÇöÀå°ø»çºñ_±¹³»_½ÇÀû8"/>
      <sheetName val="2003³â±¹³»ÇöÀå°ø»çºñ_½ÇÀû8"/>
      <sheetName val="Man_Hole8"/>
      <sheetName val="2_2_STAFF_Scedule8"/>
      <sheetName val="내역서_耰&quot;_x005f_x005f_x005f_x0000__x005f_x005f_x0008"/>
      <sheetName val="내역서_耰&quot;_x005f_x005f_x005f_x005f_x005f_x005f_x00008"/>
      <sheetName val="Z-_GENERAL_PRICE_SUMMARY8"/>
      <sheetName val="_Estimate__8"/>
      <sheetName val="내역서_耰&quot;_x005f_x005f_x005f_x005f_x005f_x005f_x005f8"/>
      <sheetName val="7__월별투입내역서8"/>
      <sheetName val="계측_내역서8"/>
      <sheetName val="Vind_-_BtB8"/>
      <sheetName val="LV_induction_motors8"/>
      <sheetName val="BSD_(2)8"/>
      <sheetName val="BM_DATA_SHEET9"/>
      <sheetName val="Sheet1_(2)9"/>
      <sheetName val="T_38"/>
      <sheetName val="HORI__VESSEL8"/>
      <sheetName val="EQUIP_LIST8"/>
      <sheetName val="MP_MOB8"/>
      <sheetName val="Form_B8"/>
      <sheetName val="97_사업추정(WEKI)8"/>
      <sheetName val="breakdown_of_wage_rate8"/>
      <sheetName val="Monthly_Load8"/>
      <sheetName val="Material_Selections8"/>
      <sheetName val="Weekly_Load8"/>
      <sheetName val="[SANDAN_XLS??8"/>
      <sheetName val="Piping_BQ_for_one_turbine8"/>
      <sheetName val="Eq__Mobilization8"/>
      <sheetName val="Indirect_Cost8"/>
      <sheetName val="Heavy_Equipments8"/>
      <sheetName val="AG_Pipe_Qty_Analysis8"/>
      <sheetName val="Utility_and_Fire_flange8"/>
      <sheetName val="_SANDAN_XLS__8"/>
      <sheetName val="입찰내역_발주처_양식8"/>
      <sheetName val="Resource_table8"/>
      <sheetName val="SFN_ORIG8"/>
      <sheetName val="Equipment_List8"/>
      <sheetName val="Form1_SQP8"/>
      <sheetName val="공정계획(내부계획25%,내부w_f)8"/>
      <sheetName val="w't_table8"/>
      <sheetName val="SCHEDD_TAMBAHAN8"/>
      <sheetName val="Fire_Protection8"/>
      <sheetName val="Dir_Manpower_Other_Exp_8"/>
      <sheetName val="FWBS_15307"/>
      <sheetName val="내역서_(∮ἀ嘆ɶ7"/>
      <sheetName val="4-3LEVEL-5_epic_47"/>
      <sheetName val="단가_(2)7"/>
      <sheetName val="실행예산_MM7"/>
      <sheetName val="ITB_COST8"/>
      <sheetName val="MODULE_CONFIRM7"/>
      <sheetName val="BOQ-B_DOWN7"/>
      <sheetName val="PROTECTION_7"/>
      <sheetName val="plan&amp;section_of_foundation4"/>
      <sheetName val="Unit_Price_3"/>
      <sheetName val="Cash_In-Cash_Out_Actual7"/>
      <sheetName val="내역서1999_8최종3"/>
      <sheetName val="CUADRO_DE_PRECIOS7"/>
      <sheetName val="working_load_at_the_btm_ft_4"/>
      <sheetName val="stability_check4"/>
      <sheetName val="design_load4"/>
      <sheetName val="1100-1200-1300-1910-2140-LEV_23"/>
      <sheetName val="Updating_Form-Oct_20113"/>
      <sheetName val="Weld_Consumable3"/>
      <sheetName val="NDE_Cost-Summary3"/>
      <sheetName val="9July_Above_Ground_Pipe3"/>
      <sheetName val="M_113"/>
      <sheetName val="Process_Data_13"/>
      <sheetName val="TDC_COA_Sumry3"/>
      <sheetName val="TDC_Item_Dets3"/>
      <sheetName val="TDC_Item_Sumry3"/>
      <sheetName val="TDC_Key_Qty_Sumry3"/>
      <sheetName val="List_-_Components3"/>
      <sheetName val="List_-_Equipment3"/>
      <sheetName val="COA_Sumry_-_Std_Imp3"/>
      <sheetName val="Contr_TDC_-_Std_Imp3"/>
      <sheetName val="Item_Sumry_-_Std_Imp3"/>
      <sheetName val="Unit_Costs_-_Std_Imp3"/>
      <sheetName val="Unit_MH_-_Std_Imp3"/>
      <sheetName val="Proj_TIC_-_Std_Imp3"/>
      <sheetName val="Closeout_Control3"/>
      <sheetName val="Site_Findings_Status_Sheet3"/>
      <sheetName val="내역서_耰&quot;_x005f_x005f_x005f_x0000_3"/>
      <sheetName val="내역서_耰&quot;_x005f_x005f_x005f_x005f_3"/>
      <sheetName val="Currency_Rate3"/>
      <sheetName val="4-Basic_Price3"/>
      <sheetName val="Evaluasi_Penw3"/>
      <sheetName val="Man_Power_&amp;_Comp3"/>
      <sheetName val="Data_List3"/>
      <sheetName val="Material_Price3"/>
      <sheetName val="Codes_Pers3"/>
      <sheetName val="Sum_(Case-3)3"/>
      <sheetName val="PROJECT_BRIEF3"/>
      <sheetName val="Tools_&amp;_Settings3"/>
      <sheetName val="Data_Summary3"/>
      <sheetName val="Crew_Costs3"/>
      <sheetName val="Spread_Costs3"/>
      <sheetName val="Unique_List_Misc3"/>
      <sheetName val="In-House_Summary3"/>
      <sheetName val="Direct_PMS3"/>
      <sheetName val="5_)_Time_Delays3"/>
      <sheetName val="Aux_3"/>
      <sheetName val="Process_Data_(2)3"/>
      <sheetName val="Material_code2"/>
      <sheetName val="__3"/>
      <sheetName val="_3"/>
      <sheetName val="breakdown_of_wage_ra`f2"/>
      <sheetName val="breakdown_of_wage_ra2"/>
      <sheetName val="breakdown_of_wage_rað-2"/>
      <sheetName val="00-Summary_Information-ABB2"/>
      <sheetName val="내역서_耰&quot;_x005f_x0000_3"/>
      <sheetName val="내역서_耰&quot;_x005f_x005f_3"/>
      <sheetName val="2_Overall_Summary_2"/>
      <sheetName val="0__Resource　Code2"/>
      <sheetName val="breakdown_of_wage_rap2"/>
      <sheetName val="breakdown_of_wage_ra2"/>
      <sheetName val="Finansal_tamamlanma_Eğrisi1"/>
      <sheetName val="내역서_耰&quot;8"/>
      <sheetName val="내역서_耰&quot;_2"/>
      <sheetName val="PABS,Site_info2"/>
      <sheetName val="Distribution_Table2"/>
      <sheetName val="Raw_data2"/>
      <sheetName val="Action_Item2"/>
      <sheetName val="Cashflow_Analysis1"/>
      <sheetName val="Attach_4-181"/>
      <sheetName val="SUM_1"/>
      <sheetName val="내역서_(∮ἀ嘆ɶ?᠀㬁?1"/>
      <sheetName val="광통신_견적내역서11"/>
      <sheetName val="리스크_분류체계1"/>
      <sheetName val="OIL_SEPARATOR1"/>
      <sheetName val="CATCH_BASIN1"/>
      <sheetName val="FW_Post_Indicator_Valve_24&quot;1"/>
      <sheetName val="FW_Post_Indicator_Valve_20&quot;1"/>
      <sheetName val="FW_Post_Indicator_Valve_6&quot;1"/>
      <sheetName val="Fire_Monitor_or_Hydrant_6&quot;_FDN1"/>
      <sheetName val="SUMP_VB1"/>
      <sheetName val="CLEANOUT_4&quot;1"/>
      <sheetName val="Not_reqd1"/>
      <sheetName val="호환성_보고서1"/>
      <sheetName val="11_자재단가1"/>
      <sheetName val="LIFE_&amp;_REP_PROVN1"/>
      <sheetName val="O&amp;M_CREW1"/>
      <sheetName val="Option"/>
      <sheetName val="Kodlamalar"/>
      <sheetName val="Kod_Location"/>
      <sheetName val="5.Cennik"/>
      <sheetName val="5_Cennik"/>
      <sheetName val="Powierzchnie"/>
      <sheetName val="Payment Certificate-1"/>
      <sheetName val="PCL-1"/>
      <sheetName val="Floor wet"/>
      <sheetName val="Floor Balcony"/>
      <sheetName val="Hard scape Floor"/>
      <sheetName val="P03 Skirting"/>
      <sheetName val="GF wall"/>
      <sheetName val="Kitchen Wall wet LIN-701"/>
      <sheetName val="Wall wet LIN-601 "/>
      <sheetName val="BOQ (2)"/>
      <sheetName val="Kitchen"/>
      <sheetName val="VO Schedule-1"/>
      <sheetName val="Fly-1"/>
      <sheetName val="HOLD AMOUNT"/>
      <sheetName val="Back Charge (2)"/>
      <sheetName val="Penalties-1"/>
      <sheetName val="Temporary Deductions-1 "/>
      <sheetName val="Contracharges Check list-1 "/>
      <sheetName val="PC 03"/>
      <sheetName val="Sheet7"/>
      <sheetName val="Measurement sheet"/>
      <sheetName val="Material Only"/>
      <sheetName val="Man power supply"/>
      <sheetName val="Camp Deduction"/>
      <sheetName val="CCL"/>
      <sheetName val="RefG"/>
      <sheetName val="IRR sponsor"/>
      <sheetName val="4-Lane bridge"/>
      <sheetName val="Insulation_Utl_Off"/>
      <sheetName val="Note_Piping"/>
      <sheetName val="List Equip"/>
      <sheetName val="MatCost"/>
      <sheetName val="Concrete"/>
      <sheetName val="Process C (1-166)"/>
      <sheetName val="TRUCK HAUL CYCLE-waste"/>
      <sheetName val="Existing PC Pavement"/>
      <sheetName val="Subgrade"/>
      <sheetName val="GAE8'97"/>
      <sheetName val="LLEGADA"/>
      <sheetName val="Sch.6"/>
      <sheetName val="DESBASTE"/>
      <sheetName val="Cash-Flow"/>
      <sheetName val="Master Data"/>
      <sheetName val="ind'l cp"/>
      <sheetName val="coutprod"/>
      <sheetName val="LAST UPDATE"/>
      <sheetName val="author_spending"/>
      <sheetName val="0.품의서(전체)"/>
      <sheetName val="3.부제O호표"/>
      <sheetName val="5.소모재료비"/>
      <sheetName val="8.시멘트제원표"/>
      <sheetName val="2.품제O호표"/>
      <sheetName val="변수데이타"/>
      <sheetName val="입고대장"/>
      <sheetName val="SK-정비동"/>
      <sheetName val="본부 SHOP"/>
      <sheetName val="사업부"/>
      <sheetName val="로디아"/>
      <sheetName val="#6 MDU 일반"/>
      <sheetName val="#6 MDU엄반장"/>
      <sheetName val="FCC일상"/>
      <sheetName val="오만기계배관"/>
      <sheetName val="#6MDU 기계"/>
      <sheetName val="SK동력"/>
      <sheetName val="SOHAR철골"/>
      <sheetName val="HOU COMP`"/>
      <sheetName val="태국ATC"/>
      <sheetName val="FCC OBL-SHOP"/>
      <sheetName val="NEW FCC OBL"/>
      <sheetName val="#4 MDU"/>
      <sheetName val="#6 SHOP"/>
      <sheetName val="NRC OBL-조연식"/>
      <sheetName val="PE합성"/>
      <sheetName val="GDS"/>
      <sheetName val="광양복합"/>
      <sheetName val="광양-신철균"/>
      <sheetName val="광양-조연식 반장"/>
      <sheetName val="25BL"/>
      <sheetName val="#5MDU REV"/>
      <sheetName val="육상시설"/>
      <sheetName val="EPDM재가동"/>
      <sheetName val="쿠웨이트"/>
      <sheetName val="노임정리"/>
      <sheetName val="인원"/>
      <sheetName val="인원(8월)"/>
      <sheetName val="직영"/>
      <sheetName val="일반"/>
      <sheetName val="비계"/>
      <sheetName val="비계(조은)"/>
      <sheetName val="비계(영동)"/>
      <sheetName val="배관"/>
      <sheetName val="제관"/>
      <sheetName val="배관LBO"/>
      <sheetName val="TD"/>
      <sheetName val="열교"/>
      <sheetName val="열비"/>
      <sheetName val="BLC"/>
      <sheetName val="토목"/>
      <sheetName val="LBO PROJECT"/>
      <sheetName val="PEL"/>
      <sheetName val="유형분류"/>
      <sheetName val="VENDOR LIST"/>
      <sheetName val="공통비"/>
      <sheetName val="BOP LINE LIST"/>
      <sheetName val="매출관리"/>
      <sheetName val="절단표"/>
      <sheetName val="Consortium VP"/>
      <sheetName val="Summary MONTH"/>
      <sheetName val="DESICON SUM"/>
      <sheetName val="DES TCF Rental"/>
      <sheetName val="DES TCF Maints pers"/>
      <sheetName val="DES TCF Heavy Equipment"/>
      <sheetName val="EQUIPMENT"/>
      <sheetName val="SECURITY"/>
      <sheetName val="SERVICES"/>
      <sheetName val="BANK BOND"/>
      <sheetName val="PHC WAREHOUSE - INFOONLY"/>
      <sheetName val="VENDORS"/>
      <sheetName val="CATERING CONTROL"/>
      <sheetName val="SUB CONTRACT"/>
      <sheetName val="SPDC - INFONLY"/>
      <sheetName val="VENDOR SCHEDUL"/>
      <sheetName val="VENDOR PRESENCE - COMM"/>
      <sheetName val="VENDOR PRESENCE - RECH"/>
      <sheetName val="VENDOR PRESENCE - COMM "/>
      <sheetName val="CONTRACT RATES"/>
      <sheetName val="내역서_(N___ 1"/>
      <sheetName val="공통부대비"/>
      <sheetName val="재공품기초자료"/>
      <sheetName val="하치장수불부"/>
      <sheetName val="산수배수"/>
      <sheetName val="PROGRAM"/>
      <sheetName val="CASHFLOW"/>
      <sheetName val="สรุปราคา"/>
      <sheetName val="Bill 4.7 Predestain Bridge "/>
      <sheetName val="Bill 4.7 Predestain"/>
      <sheetName val="1.1 FT type 1"/>
      <sheetName val="1.2 FT type 1A"/>
      <sheetName val="1.3 FT type 2"/>
      <sheetName val="1.4 FT type 3"/>
      <sheetName val="1.5 FT type 4"/>
      <sheetName val="2.1 CL Outside"/>
      <sheetName val="2.2 CL Inside"/>
      <sheetName val="2.3 CL Ramp"/>
      <sheetName val="3.1 CB Outside"/>
      <sheetName val="3.2 CB Inside"/>
      <sheetName val="4.Stair"/>
      <sheetName val="5.Ramp"/>
      <sheetName val="6.Handrail"/>
      <sheetName val="Invoice (Interim No.28)"/>
      <sheetName val="Cost Summary"/>
      <sheetName val="Direct Cost"/>
      <sheetName val="Direct Cost (2)"/>
      <sheetName val="Summary (3)"/>
      <sheetName val="Indirect Cost Summary"/>
      <sheetName val="CodeSheet"/>
      <sheetName val="CodeSheet(신2)"/>
      <sheetName val="내역서(실행)"/>
      <sheetName val="Equipt Rental"/>
      <sheetName val="CFA"/>
      <sheetName val="EQ"/>
      <sheetName val="EQ USED (CORRECTED)"/>
      <sheetName val="6BPRO"/>
      <sheetName val="2013电气概算 价目表 (营改增调整)"/>
      <sheetName val="06定额"/>
      <sheetName val="CERTIFICATE"/>
      <sheetName val="Rebar Constant"/>
      <sheetName val="Map"/>
      <sheetName val="CONCRETE TYPE"/>
      <sheetName val="실행대비"/>
      <sheetName val="Sheet"/>
      <sheetName val="Statprod gab"/>
      <sheetName val="L 1"/>
      <sheetName val="External Issues"/>
      <sheetName val="BSD_᯷㧓"/>
      <sheetName val="Tender_data"/>
      <sheetName val="Scheme_Area_Details_Block___C2"/>
      <sheetName val="Cash_Flow"/>
      <sheetName val="5__월별투입내역서"/>
      <sheetName val="GM_000"/>
      <sheetName val="1_설계기준"/>
      <sheetName val="일위대가_"/>
      <sheetName val="MOD-MOI-DOT"/>
      <sheetName val="EQUI-CONS"/>
      <sheetName val="기준표"/>
      <sheetName val="Equip_Mstr"/>
      <sheetName val="Equip_Mstr FOR 3A1"/>
      <sheetName val="Welder"/>
      <sheetName val="예정(3)"/>
      <sheetName val="PIPE"/>
      <sheetName val="기초견적가"/>
      <sheetName val="TANK"/>
      <sheetName val="SG"/>
      <sheetName val="포장복구집계"/>
      <sheetName val="간선계산"/>
      <sheetName val="AS복구"/>
      <sheetName val="2000년1차"/>
      <sheetName val="DATE"/>
      <sheetName val="ITEM"/>
      <sheetName val="일반공사"/>
      <sheetName val="터널조도"/>
      <sheetName val="노임"/>
      <sheetName val="중기터파기"/>
      <sheetName val="G.R300경비"/>
      <sheetName val="계수시트"/>
      <sheetName val="투찰"/>
      <sheetName val="AS포장복구 "/>
      <sheetName val="시설물일위"/>
      <sheetName val="가설공사"/>
      <sheetName val="수목데이타"/>
      <sheetName val="단가조사"/>
      <sheetName val="식재"/>
      <sheetName val="99노임기준"/>
      <sheetName val="총괄내역서"/>
      <sheetName val="변수값"/>
      <sheetName val="청천내"/>
      <sheetName val="요율"/>
      <sheetName val="2공구하도급내역서"/>
      <sheetName val="기계경비(시간당)"/>
      <sheetName val="시설물"/>
      <sheetName val="연결임시"/>
      <sheetName val="구조물공"/>
      <sheetName val="부대tu"/>
      <sheetName val="중기조종사 단위단가"/>
      <sheetName val="9509"/>
      <sheetName val="투찰추정"/>
      <sheetName val="하부철근수량"/>
      <sheetName val="JUCKEYK"/>
      <sheetName val="식재출력용"/>
      <sheetName val="부대공"/>
      <sheetName val="가로등내역서"/>
      <sheetName val="램머"/>
      <sheetName val="저"/>
      <sheetName val="Baby일위대가"/>
      <sheetName val="45,46"/>
      <sheetName val="노무비"/>
      <sheetName val="지급자재"/>
      <sheetName val="노무비단가"/>
      <sheetName val="관리,공감"/>
      <sheetName val="입찰"/>
      <sheetName val="원가계산서"/>
      <sheetName val="산출내역서"/>
      <sheetName val="4차원가계산서"/>
      <sheetName val="중기상차"/>
      <sheetName val="단가결정"/>
      <sheetName val="유지관리"/>
      <sheetName val="단가산출"/>
      <sheetName val="9GNG운반"/>
      <sheetName val="내역아"/>
      <sheetName val="원가서"/>
      <sheetName val="여과지동"/>
      <sheetName val="울타리"/>
      <sheetName val="기초자료"/>
      <sheetName val="자재대"/>
      <sheetName val="조명율표"/>
      <sheetName val="재료"/>
      <sheetName val="200"/>
      <sheetName val="공정코드"/>
      <sheetName val="토공"/>
      <sheetName val="총괄-1"/>
      <sheetName val="도급"/>
      <sheetName val="포장공"/>
      <sheetName val="설 계"/>
      <sheetName val="현경"/>
      <sheetName val="소야공정계획표"/>
      <sheetName val="내역서_耰&quot;_x0000__x0006"/>
      <sheetName val="내역서_耰&quot;_x00006"/>
      <sheetName val="내역서_耰&quot;_x005f6"/>
      <sheetName val="name"/>
      <sheetName val="tblg denda"/>
      <sheetName val="304-06"/>
      <sheetName val="Sheet307"/>
      <sheetName val="Sheet358"/>
      <sheetName val="Sheet359"/>
      <sheetName val="Sheet360"/>
      <sheetName val="Sheet361"/>
      <sheetName val="Sheet362"/>
      <sheetName val="Sheet363"/>
      <sheetName val="Sheet364"/>
      <sheetName val="Sheet365"/>
      <sheetName val="Sheet366"/>
      <sheetName val="Sheet367"/>
      <sheetName val="Sheet368"/>
      <sheetName val="Sheet369"/>
      <sheetName val="Sheet370"/>
      <sheetName val="Sheet371"/>
      <sheetName val="Sheet372"/>
      <sheetName val="Sheet373"/>
      <sheetName val=" 토목 처리장도급내역서 "/>
      <sheetName val="สรุปยอดเหล็กตาม Cost Record VY "/>
      <sheetName val="แนบ PR"/>
      <sheetName val="OR21 Final Forecast Rev.2"/>
      <sheetName val="Summary Forecast Budget 1&amp;2"/>
      <sheetName val="Summary Forecast Budget Rev 2"/>
      <sheetName val="Backup OR21 "/>
      <sheetName val="Budget for ENT"/>
      <sheetName val="ADJ. D-Wall&amp;BR Ent. Rev.2.1"/>
      <sheetName val="Rebar+Conพื้น Waste10%"/>
      <sheetName val="Backup D-Wall Ent. 13.07.19"/>
      <sheetName val="Backup BR.ENT. 13.07.19"/>
      <sheetName val="Final Forecast 72111"/>
      <sheetName val="IMP OR21 2019.07.11"/>
      <sheetName val="Concrete 72112"/>
      <sheetName val="หินเกล็ด "/>
      <sheetName val="เปรียบเทียบBudget BR."/>
      <sheetName val="ADJ. BR Ent. Rev.2.1 (2)"/>
      <sheetName val="แผนงานBarrette Pile"/>
      <sheetName val="BOQ  VI 03.09.19 "/>
      <sheetName val="Backup BR.BMA"/>
      <sheetName val="Sum Budget&amp;Rev.1"/>
      <sheetName val="Sum Budget Rev.1"/>
      <sheetName val="Sum Budget&amp;Rev.1_Rebar"/>
      <sheetName val="Sum Budget Rev 2_Rebar"/>
      <sheetName val="Rebar+Conพื้น Waste10% Rev.00"/>
      <sheetName val="Rebar+Conพื้น Waste10% Rev.01 "/>
      <sheetName val="Equip Rev.00 Budget"/>
      <sheetName val="Budget Waterpoofing"/>
      <sheetName val="FAB별"/>
      <sheetName val="Quotation"/>
      <sheetName val="ABB Summary"/>
      <sheetName val="Man power rate"/>
      <sheetName val="Const equip rate"/>
      <sheetName val="01-Gang Rate &amp; Info"/>
      <sheetName val="02-Precal"/>
      <sheetName val="03-WBS_IA-EI-OF-751-01-0202"/>
      <sheetName val="04-CA"/>
      <sheetName val="05-Sum Cost"/>
      <sheetName val="06-Indirect Loading"/>
      <sheetName val="07-Heavy Equipment"/>
      <sheetName val="08-RR Check List"/>
      <sheetName val="09-THABB"/>
      <sheetName val="10-FD33"/>
      <sheetName val="11-IndustryUsage"/>
      <sheetName val="12-ServiceCategory"/>
      <sheetName val="13-ChannelClass"/>
      <sheetName val="15-Master"/>
      <sheetName val="1) Risk and Opportunities"/>
      <sheetName val="2) Full Cost Calculation"/>
      <sheetName val="FxExchangeRatesBudget"/>
      <sheetName val="Budget"/>
      <sheetName val="Vehicle Log"/>
      <sheetName val="Garph Work-Cost"/>
      <sheetName val="견적의뢰"/>
      <sheetName val="InsertListDrawing 1 "/>
      <sheetName val="InD Mpower"/>
      <sheetName val="ANAL"/>
      <sheetName val="내역서_耰&quot;_x0000__x0000_"/>
      <sheetName val="내역서_耰&quot;_x0000__x0000_1"/>
      <sheetName val="내역서_耰&quot;_x0000__x0000_2"/>
      <sheetName val="내역서_耰&quot;_x0000__x0000_3"/>
      <sheetName val="내역서_耰&quot;_x0000__x0000_4"/>
      <sheetName val="내역서_耰&quot;_x0000__x0000_5"/>
      <sheetName val="내역서 耰&quot;_x0000_"/>
      <sheetName val="내역서_耰&quot;_x0000__x00001"/>
      <sheetName val="내역서_耰&quot;_x0000_"/>
      <sheetName val="_x0000__x0004_"/>
      <sheetName val="내역서_耰&quot;7"/>
      <sheetName val="내역서_耰&quot;_x0000"/>
      <sheetName val="GWC"/>
      <sheetName val="NWC"/>
    </sheetNames>
    <sheetDataSet>
      <sheetData sheetId="0"/>
      <sheetData sheetId="1" refreshError="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sheetData sheetId="601"/>
      <sheetData sheetId="602"/>
      <sheetData sheetId="603"/>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sheetData sheetId="648"/>
      <sheetData sheetId="649"/>
      <sheetData sheetId="650"/>
      <sheetData sheetId="651"/>
      <sheetData sheetId="652"/>
      <sheetData sheetId="653" refreshError="1"/>
      <sheetData sheetId="654" refreshError="1"/>
      <sheetData sheetId="655" refreshError="1"/>
      <sheetData sheetId="656" refreshError="1"/>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refreshError="1"/>
      <sheetData sheetId="772" refreshError="1"/>
      <sheetData sheetId="773" refreshError="1"/>
      <sheetData sheetId="774" refreshError="1"/>
      <sheetData sheetId="775" refreshError="1"/>
      <sheetData sheetId="776"/>
      <sheetData sheetId="777"/>
      <sheetData sheetId="778"/>
      <sheetData sheetId="779"/>
      <sheetData sheetId="780"/>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sheetData sheetId="813" refreshError="1"/>
      <sheetData sheetId="814" refreshError="1"/>
      <sheetData sheetId="815"/>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sheetData sheetId="847"/>
      <sheetData sheetId="848"/>
      <sheetData sheetId="849"/>
      <sheetData sheetId="850"/>
      <sheetData sheetId="851"/>
      <sheetData sheetId="852"/>
      <sheetData sheetId="853"/>
      <sheetData sheetId="854"/>
      <sheetData sheetId="855"/>
      <sheetData sheetId="856"/>
      <sheetData sheetId="857"/>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sheetData sheetId="876"/>
      <sheetData sheetId="877"/>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refreshError="1"/>
      <sheetData sheetId="1514" refreshError="1"/>
      <sheetData sheetId="1515" refreshError="1"/>
      <sheetData sheetId="1516" refreshError="1"/>
      <sheetData sheetId="1517" refreshError="1"/>
      <sheetData sheetId="1518" refreshError="1"/>
      <sheetData sheetId="1519"/>
      <sheetData sheetId="1520" refreshError="1"/>
      <sheetData sheetId="1521" refreshError="1"/>
      <sheetData sheetId="1522" refreshError="1"/>
      <sheetData sheetId="1523"/>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sheetData sheetId="1860"/>
      <sheetData sheetId="1861"/>
      <sheetData sheetId="1862"/>
      <sheetData sheetId="1863"/>
      <sheetData sheetId="1864"/>
      <sheetData sheetId="1865"/>
      <sheetData sheetId="1866"/>
      <sheetData sheetId="1867"/>
      <sheetData sheetId="1868"/>
      <sheetData sheetId="1869"/>
      <sheetData sheetId="1870" refreshError="1"/>
      <sheetData sheetId="1871" refreshError="1"/>
      <sheetData sheetId="1872" refreshError="1"/>
      <sheetData sheetId="1873"/>
      <sheetData sheetId="1874"/>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refreshError="1"/>
      <sheetData sheetId="2155" refreshError="1"/>
      <sheetData sheetId="2156" refreshError="1"/>
      <sheetData sheetId="2157" refreshError="1"/>
      <sheetData sheetId="2158" refreshError="1"/>
      <sheetData sheetId="2159"/>
      <sheetData sheetId="2160"/>
      <sheetData sheetId="2161"/>
      <sheetData sheetId="2162" refreshError="1"/>
      <sheetData sheetId="2163" refreshError="1"/>
      <sheetData sheetId="2164" refreshError="1"/>
      <sheetData sheetId="2165" refreshError="1"/>
      <sheetData sheetId="2166" refreshError="1"/>
      <sheetData sheetId="2167"/>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sheetData sheetId="2219" refreshError="1"/>
      <sheetData sheetId="2220" refreshError="1"/>
      <sheetData sheetId="2221" refreshError="1"/>
      <sheetData sheetId="2222" refreshError="1"/>
      <sheetData sheetId="2223" refreshError="1"/>
      <sheetData sheetId="2224" refreshError="1"/>
      <sheetData sheetId="2225" refreshError="1"/>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refreshError="1"/>
      <sheetData sheetId="2427" refreshError="1"/>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sheetData sheetId="2586"/>
      <sheetData sheetId="2587" refreshError="1"/>
      <sheetData sheetId="2588" refreshError="1"/>
      <sheetData sheetId="2589" refreshError="1"/>
      <sheetData sheetId="2590" refreshError="1"/>
      <sheetData sheetId="259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sheetData sheetId="2603" refreshError="1"/>
      <sheetData sheetId="2604" refreshError="1"/>
      <sheetData sheetId="2605" refreshError="1"/>
      <sheetData sheetId="2606" refreshError="1"/>
      <sheetData sheetId="2607"/>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sheetData sheetId="2622"/>
      <sheetData sheetId="2623" refreshError="1"/>
      <sheetData sheetId="2624" refreshError="1"/>
      <sheetData sheetId="2625"/>
      <sheetData sheetId="2626" refreshError="1"/>
      <sheetData sheetId="2627" refreshError="1"/>
      <sheetData sheetId="2628" refreshError="1"/>
      <sheetData sheetId="2629" refreshError="1"/>
      <sheetData sheetId="2630" refreshError="1"/>
      <sheetData sheetId="2631" refreshError="1"/>
      <sheetData sheetId="2632" refreshError="1"/>
      <sheetData sheetId="2633"/>
      <sheetData sheetId="2634"/>
      <sheetData sheetId="2635"/>
      <sheetData sheetId="2636"/>
      <sheetData sheetId="2637"/>
      <sheetData sheetId="2638"/>
      <sheetData sheetId="2639"/>
      <sheetData sheetId="2640" refreshError="1"/>
      <sheetData sheetId="2641"/>
      <sheetData sheetId="2642"/>
      <sheetData sheetId="2643"/>
      <sheetData sheetId="2644"/>
      <sheetData sheetId="2645"/>
      <sheetData sheetId="2646" refreshError="1"/>
      <sheetData sheetId="2647" refreshError="1"/>
      <sheetData sheetId="2648" refreshError="1"/>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sheetData sheetId="2692"/>
      <sheetData sheetId="2693"/>
      <sheetData sheetId="2694"/>
      <sheetData sheetId="2695" refreshError="1"/>
      <sheetData sheetId="2696" refreshError="1"/>
      <sheetData sheetId="2697" refreshError="1"/>
      <sheetData sheetId="2698"/>
      <sheetData sheetId="2699"/>
      <sheetData sheetId="2700"/>
      <sheetData sheetId="2701" refreshError="1"/>
      <sheetData sheetId="2702" refreshError="1"/>
      <sheetData sheetId="2703"/>
      <sheetData sheetId="2704"/>
      <sheetData sheetId="2705"/>
      <sheetData sheetId="2706"/>
      <sheetData sheetId="2707"/>
      <sheetData sheetId="2708"/>
      <sheetData sheetId="2709" refreshError="1"/>
      <sheetData sheetId="2710" refreshError="1"/>
      <sheetData sheetId="2711"/>
      <sheetData sheetId="2712"/>
      <sheetData sheetId="2713"/>
      <sheetData sheetId="2714"/>
      <sheetData sheetId="2715" refreshError="1"/>
      <sheetData sheetId="2716" refreshError="1"/>
      <sheetData sheetId="2717" refreshError="1"/>
      <sheetData sheetId="2718"/>
      <sheetData sheetId="2719"/>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sheetData sheetId="2744"/>
      <sheetData sheetId="2745"/>
      <sheetData sheetId="2746"/>
      <sheetData sheetId="2747" refreshError="1"/>
      <sheetData sheetId="2748"/>
      <sheetData sheetId="2749" refreshError="1"/>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refreshError="1"/>
      <sheetData sheetId="3087"/>
      <sheetData sheetId="3088" refreshError="1"/>
      <sheetData sheetId="3089" refreshError="1"/>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refreshError="1"/>
      <sheetData sheetId="3112" refreshError="1"/>
      <sheetData sheetId="3113" refreshError="1"/>
      <sheetData sheetId="3114" refreshError="1"/>
      <sheetData sheetId="3115"/>
      <sheetData sheetId="3116" refreshError="1"/>
      <sheetData sheetId="3117" refreshError="1"/>
      <sheetData sheetId="3118" refreshError="1"/>
      <sheetData sheetId="3119" refreshError="1"/>
      <sheetData sheetId="3120" refreshError="1"/>
      <sheetData sheetId="3121" refreshError="1"/>
      <sheetData sheetId="3122"/>
      <sheetData sheetId="3123"/>
      <sheetData sheetId="3124"/>
      <sheetData sheetId="3125"/>
      <sheetData sheetId="3126"/>
      <sheetData sheetId="3127"/>
      <sheetData sheetId="3128"/>
      <sheetData sheetId="3129"/>
      <sheetData sheetId="3130"/>
      <sheetData sheetId="3131"/>
      <sheetData sheetId="3132" refreshError="1"/>
      <sheetData sheetId="3133" refreshError="1"/>
      <sheetData sheetId="3134" refreshError="1"/>
      <sheetData sheetId="3135"/>
      <sheetData sheetId="3136"/>
      <sheetData sheetId="3137" refreshError="1"/>
      <sheetData sheetId="3138"/>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sheetData sheetId="3158" refreshError="1"/>
      <sheetData sheetId="3159" refreshError="1"/>
      <sheetData sheetId="3160" refreshError="1"/>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refreshError="1"/>
      <sheetData sheetId="3289" refreshError="1"/>
      <sheetData sheetId="3290" refreshError="1"/>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refreshError="1"/>
      <sheetData sheetId="3524" refreshError="1"/>
      <sheetData sheetId="3525" refreshError="1"/>
      <sheetData sheetId="3526" refreshError="1"/>
      <sheetData sheetId="3527" refreshError="1"/>
      <sheetData sheetId="3528" refreshError="1"/>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refreshError="1"/>
      <sheetData sheetId="3656" refreshError="1"/>
      <sheetData sheetId="3657"/>
      <sheetData sheetId="3658"/>
      <sheetData sheetId="3659" refreshError="1"/>
      <sheetData sheetId="3660" refreshError="1"/>
      <sheetData sheetId="3661" refreshError="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sheetData sheetId="3704"/>
      <sheetData sheetId="3705"/>
      <sheetData sheetId="3706"/>
      <sheetData sheetId="3707"/>
      <sheetData sheetId="3708"/>
      <sheetData sheetId="3709"/>
      <sheetData sheetId="3710"/>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refreshError="1"/>
      <sheetData sheetId="3818" refreshError="1"/>
      <sheetData sheetId="3819" refreshError="1"/>
      <sheetData sheetId="3820"/>
      <sheetData sheetId="3821"/>
      <sheetData sheetId="3822"/>
      <sheetData sheetId="3823"/>
      <sheetData sheetId="3824"/>
      <sheetData sheetId="3825"/>
      <sheetData sheetId="3826"/>
      <sheetData sheetId="3827"/>
      <sheetData sheetId="3828"/>
      <sheetData sheetId="3829" refreshError="1"/>
      <sheetData sheetId="3830"/>
      <sheetData sheetId="3831" refreshError="1"/>
      <sheetData sheetId="3832" refreshError="1"/>
      <sheetData sheetId="3833" refreshError="1"/>
      <sheetData sheetId="3834" refreshError="1"/>
      <sheetData sheetId="3835" refreshError="1"/>
      <sheetData sheetId="3836"/>
      <sheetData sheetId="3837"/>
      <sheetData sheetId="3838"/>
      <sheetData sheetId="3839"/>
      <sheetData sheetId="3840"/>
      <sheetData sheetId="3841"/>
      <sheetData sheetId="3842"/>
      <sheetData sheetId="3843"/>
      <sheetData sheetId="3844"/>
      <sheetData sheetId="3845" refreshError="1"/>
      <sheetData sheetId="3846" refreshError="1"/>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refreshError="1"/>
      <sheetData sheetId="3869" refreshError="1"/>
      <sheetData sheetId="3870" refreshError="1"/>
      <sheetData sheetId="387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sheetData sheetId="3885"/>
      <sheetData sheetId="3886"/>
      <sheetData sheetId="3887" refreshError="1"/>
      <sheetData sheetId="3888"/>
      <sheetData sheetId="3889" refreshError="1"/>
      <sheetData sheetId="3890"/>
      <sheetData sheetId="3891" refreshError="1"/>
      <sheetData sheetId="3892" refreshError="1"/>
      <sheetData sheetId="3893" refreshError="1"/>
      <sheetData sheetId="3894"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 Details"/>
      <sheetName val="."/>
      <sheetName val="Final Tender"/>
      <sheetName val="Sch A-Viaduct"/>
      <sheetName val="Station for phy s curve"/>
      <sheetName val="for phy s curve viaduct"/>
      <sheetName val="Rev Cash Flow"/>
      <sheetName val="fin S Curve"/>
      <sheetName val="for phy s curve FOB"/>
      <sheetName val="for phy s curve sch B"/>
      <sheetName val="Budget"/>
      <sheetName val="Sch A - Typ Station "/>
      <sheetName val="R-Stations"/>
      <sheetName val="FOB"/>
      <sheetName val=","/>
      <sheetName val=";"/>
      <sheetName val="Sch B"/>
      <sheetName val="Strip Plan"/>
      <sheetName val="Major Items"/>
      <sheetName val="Cost of equip,fabrication"/>
      <sheetName val="Schedule"/>
      <sheetName val="Late start"/>
      <sheetName val="early start"/>
      <sheetName val="Q-INP"/>
      <sheetName val="Q-Abstract"/>
      <sheetName val="Q Baricade"/>
      <sheetName val="Q-Pil"/>
      <sheetName val="Q-PC"/>
      <sheetName val="Q-Pier"/>
      <sheetName val="Q-Seg"/>
      <sheetName val="Q-Para"/>
      <sheetName val="Q-CB"/>
      <sheetName val="Q-Be"/>
      <sheetName val="Q-HTS"/>
      <sheetName val="Q-CT"/>
      <sheetName val="Q-OS"/>
      <sheetName val="Q HR"/>
      <sheetName val="R-Mat"/>
      <sheetName val="R-Subcon"/>
      <sheetName val="R-Hire"/>
      <sheetName val="Equip Depl"/>
      <sheetName val="R-Con"/>
      <sheetName val="R-Pil"/>
      <sheetName val="R-PC"/>
      <sheetName val="R-Pier"/>
      <sheetName val="R-Void Slab"/>
      <sheetName val="R-Seg"/>
      <sheetName val="R-Prest"/>
      <sheetName val="R-Laun"/>
      <sheetName val="R-OS"/>
      <sheetName val="R-SKB"/>
      <sheetName val="R-Bear"/>
      <sheetName val="R-CB"/>
      <sheetName val="R-Para"/>
      <sheetName val="R - portal"/>
      <sheetName val="R CLC"/>
      <sheetName val="R-CT"/>
      <sheetName val="P-Summary"/>
      <sheetName val="P-Ins &amp; Bonds"/>
      <sheetName val="P-Finance"/>
      <sheetName val="P-Salary"/>
      <sheetName val="P Staff fac"/>
      <sheetName val="P-Site fac"/>
      <sheetName val="P-Clients fac"/>
      <sheetName val="P-others"/>
      <sheetName val="P-Travel"/>
      <sheetName val="P-Admn"/>
      <sheetName val="P-Lab"/>
      <sheetName val="P Cash Flow"/>
      <sheetName val="BCWS-CTC"/>
      <sheetName val="CTC Summary"/>
      <sheetName val="BCWP"/>
      <sheetName val="Site &amp; Administration Cost"/>
      <sheetName val="EVM1"/>
      <sheetName val="EVM2"/>
      <sheetName val="EVM3"/>
      <sheetName val="EVM4A"/>
      <sheetName val="EVM5"/>
      <sheetName val="EVM5- Revised"/>
      <sheetName val="Proj_Details"/>
      <sheetName val="_"/>
      <sheetName val="Final_Tender"/>
      <sheetName val="Sch_A-Viaduct"/>
      <sheetName val="Station_for_phy_s_curve"/>
      <sheetName val="for_phy_s_curve_viaduct"/>
      <sheetName val="Rev_Cash_Flow"/>
      <sheetName val="fin_S_Curve"/>
      <sheetName val="for_phy_s_curve_FOB"/>
      <sheetName val="for_phy_s_curve_sch_B"/>
      <sheetName val="Sch_A_-_Typ_Station_"/>
      <sheetName val="Sch_B"/>
      <sheetName val="Strip_Plan"/>
      <sheetName val="Major_Items"/>
      <sheetName val="Cost_of_equip,fabrication"/>
      <sheetName val="Late_start"/>
      <sheetName val="early_start"/>
      <sheetName val="Q_Baricade"/>
      <sheetName val="Q_HR"/>
      <sheetName val="Equip_Depl"/>
      <sheetName val="R-Void_Slab"/>
      <sheetName val="R_-_portal"/>
      <sheetName val="R_CLC"/>
      <sheetName val="P-Ins_&amp;_Bonds"/>
      <sheetName val="P_Staff_fac"/>
      <sheetName val="P-Site_fac"/>
      <sheetName val="P-Clients_fac"/>
      <sheetName val="P_Cash_Flow"/>
      <sheetName val="CTC_Summary"/>
      <sheetName val="Site_&amp;_Administration_Cost"/>
      <sheetName val="EVM5-_Revised"/>
      <sheetName val="Proj_Details1"/>
      <sheetName val="_1"/>
      <sheetName val="Final_Tender1"/>
      <sheetName val="Sch_A-Viaduct1"/>
      <sheetName val="Station_for_phy_s_curve1"/>
      <sheetName val="for_phy_s_curve_viaduct1"/>
      <sheetName val="Rev_Cash_Flow1"/>
      <sheetName val="fin_S_Curve1"/>
      <sheetName val="for_phy_s_curve_FOB1"/>
      <sheetName val="for_phy_s_curve_sch_B1"/>
      <sheetName val="Sch_A_-_Typ_Station_1"/>
      <sheetName val="Sch_B1"/>
      <sheetName val="Strip_Plan1"/>
      <sheetName val="Major_Items1"/>
      <sheetName val="Cost_of_equip,fabrication1"/>
      <sheetName val="Late_start1"/>
      <sheetName val="early_start1"/>
      <sheetName val="Q_Baricade1"/>
      <sheetName val="Q_HR1"/>
      <sheetName val="Equip_Depl1"/>
      <sheetName val="R-Void_Slab1"/>
      <sheetName val="R_-_portal1"/>
      <sheetName val="R_CLC1"/>
      <sheetName val="P-Ins_&amp;_Bonds1"/>
      <sheetName val="P_Staff_fac1"/>
      <sheetName val="P-Site_fac1"/>
      <sheetName val="P-Clients_fac1"/>
      <sheetName val="P_Cash_Flow1"/>
      <sheetName val="CTC_Summary1"/>
      <sheetName val="Site_&amp;_Administration_Cost1"/>
      <sheetName val="EVM5-_Revised1"/>
      <sheetName val="Copy of for DSM"/>
      <sheetName val="PO Status"/>
      <sheetName val="Analysis"/>
      <sheetName val="Inputs &amp; Summary Output"/>
      <sheetName val="Broad Refresher Model"/>
      <sheetName val="SPT vs PHI"/>
      <sheetName val="LTG-STG"/>
      <sheetName val="Sheet1"/>
      <sheetName val="Validation"/>
      <sheetName val="TMRS"/>
      <sheetName val="산근"/>
      <sheetName val="VARIABLE"/>
      <sheetName val="CASHFLOWS"/>
      <sheetName val="Evaluate"/>
      <sheetName val="Eq. Mobilization"/>
      <sheetName val="Anal"/>
      <sheetName val="Rate Analysis"/>
      <sheetName val="Section_by_layers_ol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row r="4">
          <cell r="C4" t="str">
            <v>No's</v>
          </cell>
        </row>
        <row r="12">
          <cell r="F12">
            <v>11336500</v>
          </cell>
        </row>
      </sheetData>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ow r="4">
          <cell r="C4" t="str">
            <v>No's</v>
          </cell>
        </row>
      </sheetData>
      <sheetData sheetId="80">
        <row r="4">
          <cell r="C4" t="str">
            <v>No's</v>
          </cell>
        </row>
      </sheetData>
      <sheetData sheetId="81">
        <row r="4">
          <cell r="C4" t="str">
            <v>No's</v>
          </cell>
        </row>
      </sheetData>
      <sheetData sheetId="82">
        <row r="4">
          <cell r="C4" t="str">
            <v>No's</v>
          </cell>
        </row>
      </sheetData>
      <sheetData sheetId="83">
        <row r="4">
          <cell r="C4" t="str">
            <v>No's</v>
          </cell>
        </row>
      </sheetData>
      <sheetData sheetId="84">
        <row r="4">
          <cell r="C4" t="str">
            <v>No's</v>
          </cell>
        </row>
      </sheetData>
      <sheetData sheetId="85">
        <row r="4">
          <cell r="C4" t="str">
            <v>No's</v>
          </cell>
        </row>
      </sheetData>
      <sheetData sheetId="86">
        <row r="4">
          <cell r="C4" t="str">
            <v>No's</v>
          </cell>
        </row>
      </sheetData>
      <sheetData sheetId="87">
        <row r="4">
          <cell r="C4" t="str">
            <v>No's</v>
          </cell>
        </row>
      </sheetData>
      <sheetData sheetId="88">
        <row r="4">
          <cell r="C4" t="str">
            <v>No's</v>
          </cell>
        </row>
      </sheetData>
      <sheetData sheetId="89">
        <row r="4">
          <cell r="C4" t="str">
            <v>No's</v>
          </cell>
        </row>
      </sheetData>
      <sheetData sheetId="90">
        <row r="4">
          <cell r="C4" t="str">
            <v>No's</v>
          </cell>
        </row>
      </sheetData>
      <sheetData sheetId="91">
        <row r="4">
          <cell r="C4" t="str">
            <v>No's</v>
          </cell>
        </row>
      </sheetData>
      <sheetData sheetId="92">
        <row r="4">
          <cell r="C4" t="str">
            <v>No's</v>
          </cell>
        </row>
      </sheetData>
      <sheetData sheetId="93">
        <row r="4">
          <cell r="C4" t="str">
            <v>No's</v>
          </cell>
        </row>
      </sheetData>
      <sheetData sheetId="94">
        <row r="4">
          <cell r="C4" t="str">
            <v>No's</v>
          </cell>
        </row>
      </sheetData>
      <sheetData sheetId="95">
        <row r="4">
          <cell r="C4" t="str">
            <v>No's</v>
          </cell>
        </row>
      </sheetData>
      <sheetData sheetId="96">
        <row r="4">
          <cell r="C4" t="str">
            <v>No's</v>
          </cell>
        </row>
      </sheetData>
      <sheetData sheetId="97">
        <row r="4">
          <cell r="C4" t="str">
            <v>No's</v>
          </cell>
        </row>
      </sheetData>
      <sheetData sheetId="98">
        <row r="4">
          <cell r="C4" t="str">
            <v>No's</v>
          </cell>
        </row>
      </sheetData>
      <sheetData sheetId="99">
        <row r="4">
          <cell r="C4" t="str">
            <v>No's</v>
          </cell>
        </row>
      </sheetData>
      <sheetData sheetId="100">
        <row r="4">
          <cell r="C4" t="str">
            <v>No's</v>
          </cell>
        </row>
      </sheetData>
      <sheetData sheetId="101">
        <row r="4">
          <cell r="C4" t="str">
            <v>No's</v>
          </cell>
        </row>
      </sheetData>
      <sheetData sheetId="102">
        <row r="4">
          <cell r="C4" t="str">
            <v>No's</v>
          </cell>
        </row>
      </sheetData>
      <sheetData sheetId="103">
        <row r="4">
          <cell r="C4" t="str">
            <v>No's</v>
          </cell>
        </row>
      </sheetData>
      <sheetData sheetId="104">
        <row r="4">
          <cell r="C4" t="str">
            <v>No's</v>
          </cell>
        </row>
      </sheetData>
      <sheetData sheetId="105">
        <row r="4">
          <cell r="C4" t="str">
            <v>No's</v>
          </cell>
        </row>
      </sheetData>
      <sheetData sheetId="106">
        <row r="4">
          <cell r="C4" t="str">
            <v>No's</v>
          </cell>
        </row>
      </sheetData>
      <sheetData sheetId="107">
        <row r="4">
          <cell r="C4" t="str">
            <v>No's</v>
          </cell>
        </row>
      </sheetData>
      <sheetData sheetId="108">
        <row r="4">
          <cell r="C4" t="str">
            <v>No's</v>
          </cell>
        </row>
      </sheetData>
      <sheetData sheetId="109">
        <row r="4">
          <cell r="C4" t="str">
            <v>No's</v>
          </cell>
        </row>
      </sheetData>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LIM5"/>
      <sheetName val="PRSH"/>
      <sheetName val="Form 6"/>
      <sheetName val="BQMPALOC"/>
      <sheetName val="Ins &amp; Bonds"/>
      <sheetName val="Site facilities"/>
      <sheetName val="Clients Requirements"/>
      <sheetName val="PointNo.5"/>
      <sheetName val="Costing"/>
      <sheetName val="Ratio"/>
      <sheetName val="S &amp; A"/>
      <sheetName val="MG"/>
      <sheetName val="SPT vs PHI"/>
      <sheetName val="MASTER_RATE ANALYSIS"/>
      <sheetName val="대비표"/>
      <sheetName val="jobhist"/>
      <sheetName val="P-Ins &amp; Bonds"/>
      <sheetName val="P Staff fac"/>
      <sheetName val="Evaluate"/>
    </sheetNames>
    <sheetDataSet>
      <sheetData sheetId="0">
        <row r="17">
          <cell r="F17">
            <v>59300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ummary"/>
      <sheetName val="01"/>
      <sheetName val="02"/>
      <sheetName val="03"/>
      <sheetName val="04"/>
      <sheetName val="05"/>
      <sheetName val="06"/>
      <sheetName val="07"/>
      <sheetName val="08"/>
      <sheetName val="09"/>
      <sheetName val="PRELIM5"/>
    </sheetNames>
    <sheetDataSet>
      <sheetData sheetId="0" refreshError="1"/>
      <sheetData sheetId="1" refreshError="1"/>
      <sheetData sheetId="2">
        <row r="91">
          <cell r="I91">
            <v>0</v>
          </cell>
        </row>
      </sheetData>
      <sheetData sheetId="3">
        <row r="53">
          <cell r="I53">
            <v>0</v>
          </cell>
        </row>
      </sheetData>
      <sheetData sheetId="4">
        <row r="27">
          <cell r="I27">
            <v>0</v>
          </cell>
        </row>
      </sheetData>
      <sheetData sheetId="5">
        <row r="103">
          <cell r="I103">
            <v>0</v>
          </cell>
        </row>
      </sheetData>
      <sheetData sheetId="6"/>
      <sheetData sheetId="7" refreshError="1"/>
      <sheetData sheetId="8" refreshError="1"/>
      <sheetData sheetId="9" refreshError="1"/>
      <sheetData sheetId="1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IN SIZE "/>
      <sheetName val="Sp.Gr."/>
      <sheetName val="LLPL"/>
      <sheetName val="PROCTOR"/>
      <sheetName val="C.B.R"/>
      <sheetName val="Sheet6"/>
      <sheetName val="Sheet8"/>
      <sheetName val="Sheet9"/>
      <sheetName val="sp.CBR"/>
      <sheetName val="Sheet14"/>
      <sheetName val="Sheet15"/>
      <sheetName val="Sheet16"/>
      <sheetName val="Module2"/>
      <sheetName val="02"/>
      <sheetName val="03"/>
      <sheetName val="04"/>
      <sheetName val="05"/>
      <sheetName val="PACK (B)"/>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HANDUPSEP"/>
      <sheetName val="BHANDUP"/>
      <sheetName val="PROCTOR"/>
      <sheetName val="Evaluate"/>
      <sheetName val="WTP"/>
      <sheetName val="structurewise"/>
      <sheetName val="balance Work"/>
      <sheetName val="final abstract"/>
      <sheetName val="일위대가"/>
      <sheetName val="LOCAL RATES"/>
      <sheetName val="월별"/>
      <sheetName val="SAP架設-2005.12.31"/>
      <sheetName val="data"/>
      <sheetName val="C &amp; G RHS"/>
      <sheetName val="공사비집계"/>
      <sheetName val="SAP架設-2005_12_31"/>
      <sheetName val="Material "/>
      <sheetName val="S-Curve (2)"/>
      <sheetName val="Materials Cost(PCC)"/>
      <sheetName val="BOQ"/>
      <sheetName val="Final Basic rate"/>
      <sheetName val="Labour"/>
      <sheetName val="Steel-Circular"/>
      <sheetName val="Materials Cost"/>
      <sheetName val="REL"/>
      <sheetName val="21-Rate Analysis-1"/>
      <sheetName val="SOR"/>
      <sheetName val="Analysis"/>
      <sheetName val="Process"/>
      <sheetName val="Back"/>
      <sheetName val="GC-15"/>
      <sheetName val="balance_Work"/>
      <sheetName val="ICICI"/>
      <sheetName val="HDFC"/>
      <sheetName val="90101"/>
      <sheetName val="A"/>
      <sheetName val="Coalmine"/>
      <sheetName val="Man"/>
      <sheetName val="Rate Analysis"/>
      <sheetName val="Chiet tinh dz35"/>
      <sheetName val=""/>
      <sheetName val="SAP架設-2005_12_311"/>
      <sheetName val="C_&amp;_G_RHS"/>
      <sheetName val="Materials_Cost(PCC)"/>
      <sheetName val="LOCAL_RATES"/>
      <sheetName val="S-Curve_(2)"/>
      <sheetName val="final_abstract"/>
      <sheetName val="Material_"/>
      <sheetName val="pile Fabrication"/>
      <sheetName val="JUN'03"/>
      <sheetName val="S25EQPoutrep"/>
      <sheetName val="S12EQPhrss"/>
      <sheetName val="S11EQPnorm"/>
      <sheetName val="S14spares"/>
      <sheetName val="S13cons"/>
      <sheetName val="HSD LUB "/>
      <sheetName val="JULY'03"/>
      <sheetName val="Graph"/>
      <sheetName val="Basicrates"/>
      <sheetName val="Closing"/>
      <sheetName val="Risk Te. Co."/>
      <sheetName val="Informa."/>
      <sheetName val="Bank Guarantee"/>
      <sheetName val="Original"/>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SAP架設-2005_12_312"/>
      <sheetName val="balance_Work1"/>
      <sheetName val="LOCAL_RATES1"/>
      <sheetName val="S-Curve_(2)1"/>
      <sheetName val="Final_Basic_rate"/>
      <sheetName val="Materials_Cost"/>
      <sheetName val="Material_1"/>
      <sheetName val="21-Rate_Analysis-1"/>
      <sheetName val="final_abstract1"/>
      <sheetName val="C_&amp;_G_RHS1"/>
      <sheetName val="Materials_Cost(PCC)1"/>
      <sheetName val="Chiet_tinh_dz35"/>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Mix Design"/>
      <sheetName val="doq-1 DOQ Culvert"/>
      <sheetName val="UNP-NCW "/>
      <sheetName val="Debit_RMC"/>
      <sheetName val="MAIN"/>
      <sheetName val="9.Major Bridge"/>
      <sheetName val="8. ROB"/>
      <sheetName val="10.Minor Structure"/>
      <sheetName val="7. FLYOVER"/>
      <sheetName val="ABSTRACT"/>
      <sheetName val="2. Earthwork"/>
      <sheetName val="FORM-W3"/>
      <sheetName val="Machinery"/>
      <sheetName val="Material"/>
      <sheetName val="Supply_RMC"/>
      <sheetName val="FitOutConfCentre"/>
      <sheetName val="Database"/>
      <sheetName val="schedule nos"/>
      <sheetName val="section"/>
      <sheetName val="P-Ins &amp; Bonds"/>
      <sheetName val="cul-invSUBMITTED"/>
      <sheetName val="DETAILED  BOQ"/>
      <sheetName val="foundation(V)"/>
      <sheetName val="PLAN_FEB97"/>
      <sheetName val="Risk_Te__Co_"/>
      <sheetName val="Informa_"/>
      <sheetName val="0"/>
      <sheetName val="CUM-Mar07"/>
      <sheetName val="CRM"/>
      <sheetName val="A3"/>
      <sheetName val="BUD 07-08"/>
      <sheetName val="HIDE"/>
      <sheetName val="XL"/>
      <sheetName val="01"/>
      <sheetName val="02"/>
      <sheetName val="03"/>
      <sheetName val="04"/>
      <sheetName val="Materials "/>
      <sheetName val="MAchinery(R1)"/>
      <sheetName val="MAINBS1"/>
      <sheetName val="02.10.06"/>
      <sheetName val="01.11.2004"/>
      <sheetName val="SCHEDULE"/>
      <sheetName val="Anggaran"/>
      <sheetName val="220Kv (2)"/>
      <sheetName val="eb"/>
      <sheetName val="ult"/>
      <sheetName val="fp"/>
      <sheetName val="USB 1"/>
      <sheetName val="PlazaElec"/>
      <sheetName val="MN T.B."/>
      <sheetName val="horizontal"/>
      <sheetName val="A.O.R."/>
      <sheetName val="ENCL9"/>
      <sheetName val="Ave.wtd.rates"/>
      <sheetName val="Data Validation"/>
      <sheetName val="C5TRAFFIC"/>
      <sheetName val="C8"/>
      <sheetName val="Progressin Next mon-AP-17"/>
      <sheetName val="GWC"/>
      <sheetName val="NWC"/>
      <sheetName val="Assum"/>
      <sheetName val="F4-F7"/>
      <sheetName val="SPT vs PHI"/>
      <sheetName val="Input Data"/>
      <sheetName val="Input Data R"/>
      <sheetName val="Input Data F"/>
      <sheetName val="Improvements"/>
      <sheetName val="factor "/>
      <sheetName val="upa"/>
      <sheetName val="budget"/>
      <sheetName val="RIP1"/>
      <sheetName val="CIT(1)"/>
      <sheetName val="List"/>
      <sheetName val="S1BOQ"/>
      <sheetName val="PMS"/>
      <sheetName val="Jobwise"/>
      <sheetName val="Data 1"/>
      <sheetName val="FT-05-02IsoBOM"/>
      <sheetName val="det_est"/>
      <sheetName val="CPIPE"/>
      <sheetName val="ESOP ECAL TABLES"/>
      <sheetName val="SS MH"/>
      <sheetName val="집계표(OPTION)"/>
      <sheetName val="Design(600)"/>
      <sheetName val="Building"/>
      <sheetName val="Wind Speed II"/>
      <sheetName val="Duopitch Roof"/>
      <sheetName val="Free-Standing Wall"/>
      <sheetName val="Vertical Walls"/>
      <sheetName val="Flat Roof"/>
      <sheetName val="Factor Sb"/>
      <sheetName val="Size Effect Factor"/>
      <sheetName val="Direction factor"/>
      <sheetName val="Wind Speed I"/>
      <sheetName val="BOQ Distribution"/>
      <sheetName val="maingirder"/>
      <sheetName val="basic-data"/>
      <sheetName val="INPUT"/>
      <sheetName val="Bus Ways"/>
      <sheetName val="Major Br. Statement"/>
      <sheetName val="basic-final"/>
      <sheetName val="Machinery-final"/>
      <sheetName val="Culverts"/>
      <sheetName val="Bituminous"/>
      <sheetName val="Earthwork"/>
      <sheetName val="Site clearance"/>
      <sheetName val="Subase"/>
      <sheetName val="4 Annex 1 Basic rate"/>
      <sheetName val="hyperstatic"/>
      <sheetName val="TS-TC"/>
      <sheetName val="gen ledger data"/>
      <sheetName val="form26"/>
      <sheetName val="Basic"/>
      <sheetName val="FORM-16"/>
      <sheetName val="Cash2"/>
      <sheetName val="concrete"/>
      <sheetName val="General input"/>
      <sheetName val="33628-Rev. A"/>
      <sheetName val="Rocker"/>
      <sheetName val="Design sheet"/>
      <sheetName val="Cul_detail"/>
      <sheetName val="RA-markate"/>
      <sheetName val="Inputs"/>
      <sheetName val="Qty SR"/>
      <sheetName val="ABS "/>
      <sheetName val="BOQ Summary"/>
      <sheetName val="2.13"/>
      <sheetName val="9.01"/>
      <sheetName val="9.07"/>
      <sheetName val="9.83"/>
      <sheetName val="9.12"/>
      <sheetName val="9.47"/>
      <sheetName val="9.50(i)"/>
      <sheetName val="9.50(ii)"/>
      <sheetName val="9.51_Slab"/>
      <sheetName val="9.51_Girder"/>
      <sheetName val="9.52"/>
      <sheetName val="9.62"/>
      <sheetName val="9.63"/>
      <sheetName val="Bearing"/>
      <sheetName val="9.69"/>
      <sheetName val="8.48"/>
      <sheetName val="8.49"/>
      <sheetName val="P1 &amp; P2 Reinforcement detail"/>
      <sheetName val="A1 &amp; A2 Reinforcement detail"/>
      <sheetName val="r"/>
      <sheetName val="07"/>
      <sheetName val="05"/>
      <sheetName val=" AnalysisPCC"/>
      <sheetName val="Analysis-NH-Culverts"/>
      <sheetName val="footing for SP"/>
      <sheetName val="Anal"/>
      <sheetName val="BLK2"/>
      <sheetName val="BLK3"/>
      <sheetName val="E &amp; R"/>
      <sheetName val="radar"/>
      <sheetName val="UG"/>
      <sheetName val="SUPPORT1"/>
      <sheetName val="Rate_Analysis"/>
      <sheetName val="mlead"/>
      <sheetName val="abs road"/>
      <sheetName val="Abs_CD_2"/>
      <sheetName val="RMR"/>
      <sheetName val="coverpage"/>
      <sheetName val="road est"/>
      <sheetName val="Road data"/>
      <sheetName val="ECV"/>
      <sheetName val="發包單價差-車站組鋼筋"/>
      <sheetName val="PRELIM5"/>
      <sheetName val="Voucher"/>
      <sheetName val="Fee Rate Summary"/>
      <sheetName val="Analysis-NH-Roads"/>
      <sheetName val="Analysis-Drains &amp; Misc"/>
      <sheetName val="Lead Statement (PCC)"/>
      <sheetName val="Analysis-NH-Traf &amp; Trans"/>
      <sheetName val="Cost of O &amp; O"/>
      <sheetName val="Intro"/>
      <sheetName val="Non debit-RMC"/>
      <sheetName val="Labour &amp; Plant"/>
      <sheetName val="RATE COMPILATION"/>
      <sheetName val="Debit_Pump"/>
      <sheetName val="Details_Transit"/>
      <sheetName val="ANNEXURE-A"/>
      <sheetName val="balance_Work2"/>
      <sheetName val="LOCAL_RATES2"/>
      <sheetName val="SAP架設-2005_12_313"/>
      <sheetName val="S-Curve_(2)2"/>
      <sheetName val="Material_2"/>
      <sheetName val="21-Rate_Analysis-11"/>
      <sheetName val="final_abstract2"/>
      <sheetName val="C_&amp;_G_RHS2"/>
      <sheetName val="Materials_Cost(PCC)2"/>
      <sheetName val="Final_Basic_rate1"/>
      <sheetName val="Materials_Cost1"/>
      <sheetName val="Chiet_tinh_dz351"/>
      <sheetName val="pile_Fabrication1"/>
      <sheetName val="Bank_Guarantee"/>
      <sheetName val="ABS_"/>
      <sheetName val="BOQ_Summary"/>
      <sheetName val="2_13"/>
      <sheetName val="9_01"/>
      <sheetName val="9_07"/>
      <sheetName val="9_83"/>
      <sheetName val="9_12"/>
      <sheetName val="9_47"/>
      <sheetName val="9_50(i)"/>
      <sheetName val="9_50(ii)"/>
      <sheetName val="9_51_Slab"/>
      <sheetName val="9_51_Girder"/>
      <sheetName val="9_52"/>
      <sheetName val="9_62"/>
      <sheetName val="9_63"/>
      <sheetName val="9_69"/>
      <sheetName val="8_48"/>
      <sheetName val="8_49"/>
      <sheetName val="P1_&amp;_P2_Reinforcement_detail"/>
      <sheetName val="A1_&amp;_A2_Reinforcement_detail"/>
      <sheetName val="STEEL-SLAB_(0)"/>
      <sheetName val="SHUTTER-1flr_beam_(1)"/>
      <sheetName val="SHUTTER-1flr_slab(1)"/>
      <sheetName val="STEEL-SLAB_(1flr)"/>
      <sheetName val="slab-reinft(1flr)-REF_"/>
      <sheetName val="BEAM-REINFT_(1flr)"/>
      <sheetName val="beam-reinft-(1flr)ADDT_"/>
      <sheetName val="concrete-Ist-IInd_floor"/>
      <sheetName val="shuttering-1st-IInd_floor"/>
      <sheetName val="STEEL-SLAB_(2flr)"/>
      <sheetName val="slab-reinft(2flr)-REF__(2)"/>
      <sheetName val="BEAM-REINFT_(2flr)_(2)"/>
      <sheetName val="beam-reinft-(2flr)ADDT__(2)"/>
      <sheetName val="STEEL-SLAB_(3flr)_"/>
      <sheetName val="Slab-reinft(3flr)ADD_"/>
      <sheetName val="slab-reinft(3flr)-ADD__(1)"/>
      <sheetName val="STEEL-SLAB_(4th-flr)_"/>
      <sheetName val="slab-reinft(4thflr)-ADD__(2)"/>
      <sheetName val="slab_reinft_-(4th_flr)"/>
      <sheetName val="Indices_(3rd)"/>
      <sheetName val="SHUTTER-1flr_beam(old)"/>
      <sheetName val="03_CTS,MEPZ-CANTEEN_(2)"/>
      <sheetName val="beam-reinft-machine_rm"/>
      <sheetName val="input_micro"/>
      <sheetName val="DETAILED__BOQ"/>
      <sheetName val="Code"/>
      <sheetName val="STRS"/>
      <sheetName val="Dropdown"/>
      <sheetName val="12. Ins &amp; Bonds"/>
      <sheetName val="Index"/>
      <sheetName val="INPUT SHEET"/>
      <sheetName val="RES-PLANNING"/>
      <sheetName val="Macro1"/>
      <sheetName val="RA Civil"/>
      <sheetName val="Names&amp;Cases"/>
      <sheetName val="#REF!"/>
      <sheetName val="Doha Farm"/>
      <sheetName val="starter"/>
      <sheetName val="calcul"/>
      <sheetName val="Set"/>
      <sheetName val="purpose&amp;input"/>
      <sheetName val="ar"/>
      <sheetName val="Risk_Te__Co_1"/>
      <sheetName val="Informa_1"/>
      <sheetName val="AoR_Finishing"/>
      <sheetName val="Revised_BoQ_Str"/>
      <sheetName val="oHS+F_Ex_Alu_+actual_staff"/>
      <sheetName val="oHS+F_Ex_Alu__(trial)"/>
      <sheetName val="Ex_aluminium"/>
      <sheetName val="oH(mc_purchase)"/>
      <sheetName val="Plang_1pour"/>
      <sheetName val="Plang_3pour"/>
      <sheetName val="Machine_Schedule_"/>
      <sheetName val="Staff_Schedule"/>
      <sheetName val="HSD_LUB_"/>
      <sheetName val="Mix_Design"/>
      <sheetName val="doq-1_DOQ_Culvert"/>
      <sheetName val="UNP-NCW_"/>
      <sheetName val="9_Major_Bridge"/>
      <sheetName val="8__ROB"/>
      <sheetName val="10_Minor_Structure"/>
      <sheetName val="7__FLYOVER"/>
      <sheetName val="2__Earthwork"/>
      <sheetName val="schedule_nos"/>
      <sheetName val="P-Ins_&amp;_Bonds"/>
      <sheetName val="BUD_07-08"/>
      <sheetName val="Materials_"/>
      <sheetName val="02_10_06"/>
      <sheetName val="01_11_2004"/>
      <sheetName val="220Kv_(2)"/>
      <sheetName val="USB_1"/>
      <sheetName val="MN_T_B_"/>
      <sheetName val="A_O_R_"/>
      <sheetName val="Ave_wtd_rates"/>
      <sheetName val="Data_Validation"/>
      <sheetName val="Progressin_Next_mon-AP-17"/>
      <sheetName val="SPT_vs_PHI"/>
      <sheetName val="Input_Data"/>
      <sheetName val="Input_Data_R"/>
      <sheetName val="Input_Data_F"/>
      <sheetName val="Timesheet"/>
      <sheetName val="footing"/>
      <sheetName val="precast RC element"/>
      <sheetName val="Core Data"/>
      <sheetName val="GLEVEL RHS"/>
      <sheetName val="산근"/>
      <sheetName val="대비표"/>
      <sheetName val="General Analysis"/>
      <sheetName val="SCURVE"/>
      <sheetName val="TBEAM"/>
      <sheetName val="except wiring"/>
      <sheetName val="leads"/>
      <sheetName val="doq 1"/>
      <sheetName val="doq 9"/>
      <sheetName val="Load Calculation"/>
      <sheetName val="Plant &amp;  Machinery"/>
      <sheetName val="basdat"/>
      <sheetName val="Assmpns"/>
      <sheetName val="Diesel Analysis"/>
      <sheetName val="Elect."/>
      <sheetName val="bASICDATA"/>
      <sheetName val="Measurment"/>
      <sheetName val="SC revtrgt"/>
      <sheetName val="NLD - Assum"/>
      <sheetName val="11-hsd"/>
      <sheetName val="13-septic"/>
      <sheetName val="7-ug"/>
      <sheetName val="2-utility"/>
      <sheetName val="18-misc"/>
      <sheetName val="5-pipe"/>
      <sheetName val="Appendix A"/>
      <sheetName val="JCR TOP"/>
      <sheetName val="DATA-DEP.(13-17)"/>
      <sheetName val="DATA-KBPL(17-25)"/>
      <sheetName val="DATA-GCC(25-34.7)"/>
      <sheetName val="St.-Con(0-17)"/>
      <sheetName val="St.-Con.(17-34)"/>
      <sheetName val="strand"/>
      <sheetName val="Riser-1"/>
      <sheetName val="LOCAL_RATES3"/>
      <sheetName val="SAP架設-2005_12_314"/>
      <sheetName val="balance_Work3"/>
      <sheetName val="S-Curve_(2)3"/>
      <sheetName val="Final_Basic_rate2"/>
      <sheetName val="Materials_Cost2"/>
      <sheetName val="Material_3"/>
      <sheetName val="21-Rate_Analysis-12"/>
      <sheetName val="final_abstract3"/>
      <sheetName val="C_&amp;_G_RHS3"/>
      <sheetName val="Materials_Cost(PCC)3"/>
      <sheetName val="Chiet_tinh_dz352"/>
      <sheetName val="pile_Fabrication2"/>
      <sheetName val="Bank_Guarantee1"/>
      <sheetName val="STEEL-SLAB_(0)1"/>
      <sheetName val="SHUTTER-1flr_beam_(1)1"/>
      <sheetName val="SHUTTER-1flr_slab(1)1"/>
      <sheetName val="STEEL-SLAB_(1flr)1"/>
      <sheetName val="slab-reinft(1flr)-REF_1"/>
      <sheetName val="BEAM-REINFT_(1flr)1"/>
      <sheetName val="beam-reinft-(1flr)ADDT_1"/>
      <sheetName val="concrete-Ist-IInd_floor1"/>
      <sheetName val="shuttering-1st-IInd_floor1"/>
      <sheetName val="STEEL-SLAB_(2flr)1"/>
      <sheetName val="slab-reinft(2flr)-REF__(2)1"/>
      <sheetName val="BEAM-REINFT_(2flr)_(2)1"/>
      <sheetName val="beam-reinft-(2flr)ADDT__(2)1"/>
      <sheetName val="STEEL-SLAB_(3flr)_1"/>
      <sheetName val="Slab-reinft(3flr)ADD_1"/>
      <sheetName val="slab-reinft(3flr)-ADD__(1)1"/>
      <sheetName val="STEEL-SLAB_(4th-flr)_1"/>
      <sheetName val="slab-reinft(4thflr)-ADD__(2)1"/>
      <sheetName val="slab_reinft_-(4th_flr)1"/>
      <sheetName val="Indices_(3rd)1"/>
      <sheetName val="SHUTTER-1flr_beam(old)1"/>
      <sheetName val="03_CTS,MEPZ-CANTEEN_(2)1"/>
      <sheetName val="beam-reinft-machine_rm1"/>
      <sheetName val="input_micro1"/>
      <sheetName val="Rate_Analysis1"/>
      <sheetName val="DETAILED__BOQ1"/>
      <sheetName val="Data_1"/>
      <sheetName val="SS_MH"/>
      <sheetName val="Wind_Speed_II"/>
      <sheetName val="Duopitch_Roof"/>
      <sheetName val="Free-Standing_Wall"/>
      <sheetName val="Vertical_Walls"/>
      <sheetName val="Flat_Roof"/>
      <sheetName val="Factor_Sb"/>
      <sheetName val="Size_Effect_Factor"/>
      <sheetName val="Direction_factor"/>
      <sheetName val="Wind_Speed_I"/>
      <sheetName val="Bus_Ways"/>
      <sheetName val="Major_Br__Statement"/>
      <sheetName val="Site_clearance"/>
      <sheetName val="4_Annex_1_Basic_rate"/>
      <sheetName val="BOQ_Distribution"/>
      <sheetName val="gen_ledger_data"/>
      <sheetName val="General_input"/>
      <sheetName val="33628-Rev__A"/>
      <sheetName val="Design_sheet"/>
      <sheetName val="Qty_SR"/>
      <sheetName val="ABS_1"/>
      <sheetName val="BOQ_Summary1"/>
      <sheetName val="2_131"/>
      <sheetName val="9_011"/>
      <sheetName val="9_071"/>
      <sheetName val="9_831"/>
      <sheetName val="9_121"/>
      <sheetName val="9_471"/>
      <sheetName val="9_50(i)1"/>
      <sheetName val="9_50(ii)1"/>
      <sheetName val="9_51_Slab1"/>
      <sheetName val="9_51_Girder1"/>
      <sheetName val="9_521"/>
      <sheetName val="9_621"/>
      <sheetName val="9_631"/>
      <sheetName val="9_691"/>
      <sheetName val="8_481"/>
      <sheetName val="8_491"/>
      <sheetName val="P1_&amp;_P2_Reinforcement_detail1"/>
      <sheetName val="A1_&amp;_A2_Reinforcement_detail1"/>
      <sheetName val="_AnalysisPCC"/>
      <sheetName val="ESOP_ECAL_TABLES"/>
      <sheetName val="footing_for_SP"/>
      <sheetName val="Fee_Rate_Summary"/>
      <sheetName val="Labour_&amp;_Plant"/>
      <sheetName val="precast_RC_element"/>
      <sheetName val="Core_Data"/>
      <sheetName val="GLEVEL_RHS"/>
      <sheetName val="General_Analysis"/>
      <sheetName val="RA_Civil"/>
      <sheetName val="E_&amp;_R"/>
      <sheetName val="except_wiring"/>
      <sheetName val="Appendix_A"/>
      <sheetName val="JCR_TOP"/>
      <sheetName val="Analysis-Drains_&amp;_Misc"/>
      <sheetName val="Lead_Statement_(PCC)"/>
      <sheetName val="Analysis-NH-Traf_&amp;_Trans"/>
      <sheetName val="abs_road"/>
      <sheetName val="road_est"/>
      <sheetName val="Road_data"/>
      <sheetName val="INPUT_SHEET"/>
      <sheetName val="12__Ins_&amp;_Bonds"/>
      <sheetName val="Non_debit-RMC"/>
      <sheetName val="RATE_COMPILATION"/>
      <sheetName val="DATA-DEP_(13-17)"/>
      <sheetName val="DATA-GCC(25-34_7)"/>
      <sheetName val="St_-Con(0-17)"/>
      <sheetName val="St_-Con_(17-34)"/>
      <sheetName val="처리단락"/>
      <sheetName val="1_PROGRESS_BY_LOCATION_FINAL"/>
      <sheetName val="1_PROGRESS_FINAL"/>
      <sheetName val="POCOS 제출및납품일정"/>
      <sheetName val="COMPLEXALL"/>
      <sheetName val="Pile cap"/>
      <sheetName val="PIPING LINE LIST"/>
      <sheetName val="A1-Continuous"/>
      <sheetName val="girder"/>
      <sheetName val="SAP架設-2005_12_315"/>
      <sheetName val="balance_Work4"/>
      <sheetName val="LOCAL_RATES4"/>
      <sheetName val="S-Curve_(2)4"/>
      <sheetName val="Final_Basic_rate3"/>
      <sheetName val="Materials_Cost3"/>
      <sheetName val="Material_4"/>
      <sheetName val="21-Rate_Analysis-13"/>
      <sheetName val="final_abstract4"/>
      <sheetName val="C_&amp;_G_RHS4"/>
      <sheetName val="Materials_Cost(PCC)4"/>
      <sheetName val="Chiet_tinh_dz353"/>
      <sheetName val="pile_Fabrication3"/>
      <sheetName val="Risk_Te__Co_2"/>
      <sheetName val="Informa_2"/>
      <sheetName val="Bank_Guarantee2"/>
      <sheetName val="STEEL-SLAB_(0)2"/>
      <sheetName val="SHUTTER-1flr_beam_(1)2"/>
      <sheetName val="SHUTTER-1flr_slab(1)2"/>
      <sheetName val="STEEL-SLAB_(1flr)2"/>
      <sheetName val="slab-reinft(1flr)-REF_2"/>
      <sheetName val="BEAM-REINFT_(1flr)2"/>
      <sheetName val="beam-reinft-(1flr)ADDT_2"/>
      <sheetName val="concrete-Ist-IInd_floor2"/>
      <sheetName val="shuttering-1st-IInd_floor2"/>
      <sheetName val="STEEL-SLAB_(2flr)2"/>
      <sheetName val="slab-reinft(2flr)-REF__(2)2"/>
      <sheetName val="BEAM-REINFT_(2flr)_(2)2"/>
      <sheetName val="beam-reinft-(2flr)ADDT__(2)2"/>
      <sheetName val="STEEL-SLAB_(3flr)_2"/>
      <sheetName val="Slab-reinft(3flr)ADD_2"/>
      <sheetName val="slab-reinft(3flr)-ADD__(1)2"/>
      <sheetName val="STEEL-SLAB_(4th-flr)_2"/>
      <sheetName val="slab-reinft(4thflr)-ADD__(2)2"/>
      <sheetName val="slab_reinft_-(4th_flr)2"/>
      <sheetName val="Indices_(3rd)2"/>
      <sheetName val="SHUTTER-1flr_beam(old)2"/>
      <sheetName val="03_CTS,MEPZ-CANTEEN_(2)2"/>
      <sheetName val="beam-reinft-machine_rm2"/>
      <sheetName val="input_micro2"/>
      <sheetName val="AoR_Finishing1"/>
      <sheetName val="Revised_BoQ_Str1"/>
      <sheetName val="oHS+F_Ex_Alu_+actual_staff1"/>
      <sheetName val="oHS+F_Ex_Alu__(trial)1"/>
      <sheetName val="Ex_aluminium1"/>
      <sheetName val="oH(mc_purchase)1"/>
      <sheetName val="Plang_1pour1"/>
      <sheetName val="Plang_3pour1"/>
      <sheetName val="Machine_Schedule_1"/>
      <sheetName val="Staff_Schedule1"/>
      <sheetName val="HSD_LUB_1"/>
      <sheetName val="Mix_Design1"/>
      <sheetName val="doq-1_DOQ_Culvert1"/>
      <sheetName val="BUD_07-081"/>
      <sheetName val="Rate_Analysis2"/>
      <sheetName val="Materials_1"/>
      <sheetName val="01_11_20041"/>
      <sheetName val="Wind_Speed_II1"/>
      <sheetName val="Duopitch_Roof1"/>
      <sheetName val="Free-Standing_Wall1"/>
      <sheetName val="Vertical_Walls1"/>
      <sheetName val="Flat_Roof1"/>
      <sheetName val="Factor_Sb1"/>
      <sheetName val="Size_Effect_Factor1"/>
      <sheetName val="Direction_factor1"/>
      <sheetName val="Wind_Speed_I1"/>
      <sheetName val="schedule_nos1"/>
      <sheetName val="P-Ins_&amp;_Bonds1"/>
      <sheetName val="USB_11"/>
      <sheetName val="UNP-NCW_1"/>
      <sheetName val="9_Major_Bridge1"/>
      <sheetName val="8__ROB1"/>
      <sheetName val="10_Minor_Structure1"/>
      <sheetName val="7__FLYOVER1"/>
      <sheetName val="2__Earthwork1"/>
      <sheetName val="02_10_061"/>
      <sheetName val="220Kv_(2)1"/>
      <sheetName val="DETAILED__BOQ2"/>
      <sheetName val="SPT_vs_PHI1"/>
      <sheetName val="MN_T_B_1"/>
      <sheetName val="A_O_R_1"/>
      <sheetName val="Ave_wtd_rates1"/>
      <sheetName val="Data_Validation1"/>
      <sheetName val="Progressin_Next_mon-AP-171"/>
      <sheetName val="Input_Data1"/>
      <sheetName val="Input_Data_R1"/>
      <sheetName val="Input_Data_F1"/>
      <sheetName val="Data_11"/>
      <sheetName val="SS_MH1"/>
      <sheetName val="Bus_Ways1"/>
      <sheetName val="Major_Br__Statement1"/>
      <sheetName val="Site_clearance1"/>
      <sheetName val="4_Annex_1_Basic_rate1"/>
      <sheetName val="BOQ_Distribution1"/>
      <sheetName val="gen_ledger_data1"/>
      <sheetName val="33628-Rev__A1"/>
      <sheetName val="General_input1"/>
      <sheetName val="Design_sheet1"/>
      <sheetName val="footing_for_SP1"/>
      <sheetName val="Qty_SR1"/>
      <sheetName val="ABS_2"/>
      <sheetName val="BOQ_Summary2"/>
      <sheetName val="2_132"/>
      <sheetName val="9_012"/>
      <sheetName val="9_072"/>
      <sheetName val="9_832"/>
      <sheetName val="9_122"/>
      <sheetName val="9_472"/>
      <sheetName val="9_50(i)2"/>
      <sheetName val="9_50(ii)2"/>
      <sheetName val="9_51_Slab2"/>
      <sheetName val="9_51_Girder2"/>
      <sheetName val="9_522"/>
      <sheetName val="9_622"/>
      <sheetName val="9_632"/>
      <sheetName val="9_692"/>
      <sheetName val="8_482"/>
      <sheetName val="8_492"/>
      <sheetName val="P1_&amp;_P2_Reinforcement_detail2"/>
      <sheetName val="A1_&amp;_A2_Reinforcement_detail2"/>
      <sheetName val="_AnalysisPCC1"/>
      <sheetName val="ESOP_ECAL_TABLES1"/>
      <sheetName val="Fee_Rate_Summary1"/>
      <sheetName val="precast_RC_element1"/>
      <sheetName val="Labour_&amp;_Plant1"/>
      <sheetName val="Core_Data1"/>
      <sheetName val="GLEVEL_RHS1"/>
      <sheetName val="General_Analysis1"/>
      <sheetName val="RA_Civil1"/>
      <sheetName val="E_&amp;_R1"/>
      <sheetName val="Analysis-Drains_&amp;_Misc1"/>
      <sheetName val="Lead_Statement_(PCC)1"/>
      <sheetName val="Analysis-NH-Traf_&amp;_Trans1"/>
      <sheetName val="abs_road1"/>
      <sheetName val="road_est1"/>
      <sheetName val="Road_data1"/>
      <sheetName val="INPUT_SHEET1"/>
      <sheetName val="12__Ins_&amp;_Bonds1"/>
      <sheetName val="Non_debit-RMC1"/>
      <sheetName val="RATE_COMPILATION1"/>
      <sheetName val="DATA-DEP_(13-17)1"/>
      <sheetName val="DATA-GCC(25-34_7)1"/>
      <sheetName val="St_-Con(0-17)1"/>
      <sheetName val="St_-Con_(17-34)1"/>
      <sheetName val="except_wiring1"/>
      <sheetName val="Appendix_A1"/>
      <sheetName val="JCR_TOP1"/>
      <sheetName val="Rollup Summary"/>
      <sheetName val="Sheet3 (2)"/>
      <sheetName val="BM"/>
      <sheetName val="SAP架設-2005_12_316"/>
      <sheetName val="balance_Work5"/>
      <sheetName val="LOCAL_RATES5"/>
      <sheetName val="Final_Basic_rate4"/>
      <sheetName val="S-Curve_(2)5"/>
      <sheetName val="Materials_Cost4"/>
      <sheetName val="Material_5"/>
      <sheetName val="21-Rate_Analysis-14"/>
      <sheetName val="final_abstract5"/>
      <sheetName val="C_&amp;_G_RHS5"/>
      <sheetName val="Materials_Cost(PCC)5"/>
      <sheetName val="Chiet_tinh_dz354"/>
      <sheetName val="pile_Fabrication4"/>
      <sheetName val="Risk_Te__Co_3"/>
      <sheetName val="Informa_3"/>
      <sheetName val="Bank_Guarantee3"/>
      <sheetName val="STEEL-SLAB_(0)3"/>
      <sheetName val="SHUTTER-1flr_beam_(1)3"/>
      <sheetName val="SHUTTER-1flr_slab(1)3"/>
      <sheetName val="STEEL-SLAB_(1flr)3"/>
      <sheetName val="slab-reinft(1flr)-REF_3"/>
      <sheetName val="BEAM-REINFT_(1flr)3"/>
      <sheetName val="beam-reinft-(1flr)ADDT_3"/>
      <sheetName val="concrete-Ist-IInd_floor3"/>
      <sheetName val="shuttering-1st-IInd_floor3"/>
      <sheetName val="STEEL-SLAB_(2flr)3"/>
      <sheetName val="slab-reinft(2flr)-REF__(2)3"/>
      <sheetName val="BEAM-REINFT_(2flr)_(2)3"/>
      <sheetName val="beam-reinft-(2flr)ADDT__(2)3"/>
      <sheetName val="STEEL-SLAB_(3flr)_3"/>
      <sheetName val="Slab-reinft(3flr)ADD_3"/>
      <sheetName val="slab-reinft(3flr)-ADD__(1)3"/>
      <sheetName val="STEEL-SLAB_(4th-flr)_3"/>
      <sheetName val="slab-reinft(4thflr)-ADD__(2)3"/>
      <sheetName val="slab_reinft_-(4th_flr)3"/>
      <sheetName val="Indices_(3rd)3"/>
      <sheetName val="SHUTTER-1flr_beam(old)3"/>
      <sheetName val="03_CTS,MEPZ-CANTEEN_(2)3"/>
      <sheetName val="beam-reinft-machine_rm3"/>
      <sheetName val="input_micro3"/>
      <sheetName val="Mix_Design2"/>
      <sheetName val="doq-1_DOQ_Culvert2"/>
      <sheetName val="AoR_Finishing2"/>
      <sheetName val="Revised_BoQ_Str2"/>
      <sheetName val="oHS+F_Ex_Alu_+actual_staff2"/>
      <sheetName val="oHS+F_Ex_Alu__(trial)2"/>
      <sheetName val="Ex_aluminium2"/>
      <sheetName val="oH(mc_purchase)2"/>
      <sheetName val="Plang_1pour2"/>
      <sheetName val="Plang_3pour2"/>
      <sheetName val="Machine_Schedule_2"/>
      <sheetName val="Staff_Schedule2"/>
      <sheetName val="HSD_LUB_2"/>
      <sheetName val="Materials_2"/>
      <sheetName val="Rate_Analysis3"/>
      <sheetName val="BUD_07-082"/>
      <sheetName val="UNP-NCW_2"/>
      <sheetName val="9_Major_Bridge2"/>
      <sheetName val="8__ROB2"/>
      <sheetName val="10_Minor_Structure2"/>
      <sheetName val="7__FLYOVER2"/>
      <sheetName val="2__Earthwork2"/>
      <sheetName val="02_10_062"/>
      <sheetName val="01_11_20042"/>
      <sheetName val="schedule_nos2"/>
      <sheetName val="220Kv_(2)2"/>
      <sheetName val="P-Ins_&amp;_Bonds2"/>
      <sheetName val="DETAILED__BOQ3"/>
      <sheetName val="USB_12"/>
      <sheetName val="A_O_R_2"/>
      <sheetName val="Ave_wtd_rates2"/>
      <sheetName val="Data_Validation2"/>
      <sheetName val="MN_T_B_2"/>
      <sheetName val="Progressin_Next_mon-AP-172"/>
      <sheetName val="SPT_vs_PHI2"/>
      <sheetName val="Input_Data2"/>
      <sheetName val="Input_Data_R2"/>
      <sheetName val="Input_Data_F2"/>
      <sheetName val="Data_12"/>
      <sheetName val="Wind_Speed_II2"/>
      <sheetName val="Duopitch_Roof2"/>
      <sheetName val="Free-Standing_Wall2"/>
      <sheetName val="Vertical_Walls2"/>
      <sheetName val="Flat_Roof2"/>
      <sheetName val="Factor_Sb2"/>
      <sheetName val="Size_Effect_Factor2"/>
      <sheetName val="Direction_factor2"/>
      <sheetName val="Wind_Speed_I2"/>
      <sheetName val="SS_MH2"/>
      <sheetName val="Bus_Ways2"/>
      <sheetName val="Major_Br__Statement2"/>
      <sheetName val="Site_clearance2"/>
      <sheetName val="4_Annex_1_Basic_rate2"/>
      <sheetName val="BOQ_Distribution2"/>
      <sheetName val="gen_ledger_data2"/>
      <sheetName val="33628-Rev__A2"/>
      <sheetName val="General_input2"/>
      <sheetName val="Design_sheet2"/>
      <sheetName val="Qty_SR2"/>
      <sheetName val="ABS_3"/>
      <sheetName val="BOQ_Summary3"/>
      <sheetName val="2_133"/>
      <sheetName val="9_013"/>
      <sheetName val="9_073"/>
      <sheetName val="9_833"/>
      <sheetName val="9_123"/>
      <sheetName val="9_473"/>
      <sheetName val="9_50(i)3"/>
      <sheetName val="9_50(ii)3"/>
      <sheetName val="9_51_Slab3"/>
      <sheetName val="9_51_Girder3"/>
      <sheetName val="9_523"/>
      <sheetName val="9_623"/>
      <sheetName val="9_633"/>
      <sheetName val="9_693"/>
      <sheetName val="8_483"/>
      <sheetName val="8_493"/>
      <sheetName val="P1_&amp;_P2_Reinforcement_detail3"/>
      <sheetName val="A1_&amp;_A2_Reinforcement_detail3"/>
      <sheetName val="_AnalysisPCC2"/>
      <sheetName val="footing_for_SP2"/>
      <sheetName val="ESOP_ECAL_TABLES2"/>
      <sheetName val="Fee_Rate_Summary2"/>
      <sheetName val="precast_RC_element2"/>
      <sheetName val="Labour_&amp;_Plant2"/>
      <sheetName val="Core_Data2"/>
      <sheetName val="GLEVEL_RHS2"/>
      <sheetName val="General_Analysis2"/>
      <sheetName val="RA_Civil2"/>
      <sheetName val="E_&amp;_R2"/>
      <sheetName val="Analysis-Drains_&amp;_Misc2"/>
      <sheetName val="Lead_Statement_(PCC)2"/>
      <sheetName val="Analysis-NH-Traf_&amp;_Trans2"/>
      <sheetName val="abs_road2"/>
      <sheetName val="road_est2"/>
      <sheetName val="Road_data2"/>
      <sheetName val="INPUT_SHEET2"/>
      <sheetName val="12__Ins_&amp;_Bonds2"/>
      <sheetName val="Non_debit-RMC2"/>
      <sheetName val="RATE_COMPILATION2"/>
      <sheetName val="DATA-DEP_(13-17)2"/>
      <sheetName val="DATA-GCC(25-34_7)2"/>
      <sheetName val="St_-Con(0-17)2"/>
      <sheetName val="St_-Con_(17-34)2"/>
      <sheetName val="except_wiring2"/>
      <sheetName val="Appendix_A2"/>
      <sheetName val="JCR_TOP2"/>
      <sheetName val="Elect_"/>
      <sheetName val="Charge"/>
      <sheetName val="Structure du projet"/>
      <sheetName val="Control"/>
      <sheetName val="7IFS-5A"/>
      <sheetName val="Register"/>
      <sheetName val="SCHEDULE-3B"/>
      <sheetName val="BQMPALOC"/>
      <sheetName val="BLOWER(1)"/>
      <sheetName val="SC Cost FEB 03"/>
      <sheetName val="CASH-FLOW"/>
      <sheetName val="PLM_Coversheet"/>
      <sheetName val="연돌일위집계"/>
      <sheetName val="jobhist"/>
      <sheetName val="1월"/>
      <sheetName val="DRUM"/>
      <sheetName val="LTG-STG"/>
      <sheetName val="POCOS_제출및납품일정"/>
      <sheetName val="Pile_cap"/>
      <sheetName val="PIPING_LINE_LIST"/>
      <sheetName val="Plant_&amp;__Machinery"/>
      <sheetName val="Highway-I"/>
      <sheetName val="Structure-I"/>
      <sheetName val="QC-I"/>
      <sheetName val="Survey-I"/>
      <sheetName val="Sub con List"/>
      <sheetName val="KM wise Quantity"/>
      <sheetName val="SCH 10"/>
      <sheetName val="Tower Schedule"/>
      <sheetName val="CLAY"/>
      <sheetName val="갑지"/>
      <sheetName val="Section_by_layers_old"/>
      <sheetName val="doq"/>
      <sheetName val="Cal(6.3.2) GSB-T"/>
      <sheetName val="Cal(6.3.1) GSB-1(Jn.) DDA"/>
      <sheetName val="Cal(6.2.2) (b)EMB-T"/>
      <sheetName val="Cal(6.3.3) WMM-T"/>
      <sheetName val="Cal(6.2.4) SG-T"/>
      <sheetName val=" "/>
      <sheetName val="10-Crop Age"/>
      <sheetName val="EqpPerfJun08"/>
      <sheetName val="Transfer"/>
      <sheetName val="CASHFLOWS"/>
      <sheetName val="공문"/>
      <sheetName val="1"/>
      <sheetName val="4"/>
      <sheetName val="2"/>
      <sheetName val="3"/>
      <sheetName val="Config"/>
      <sheetName val="MM2"/>
      <sheetName val="ST-O"/>
      <sheetName val="CG -St"/>
      <sheetName val="LL ABUT"/>
      <sheetName val="balance_Work6"/>
      <sheetName val="SAP架設-2005_12_317"/>
      <sheetName val="C_&amp;_G_RHS6"/>
      <sheetName val="Materials_Cost(PCC)6"/>
      <sheetName val="LOCAL_RATES6"/>
      <sheetName val="S-Curve_(2)6"/>
      <sheetName val="final_abstract6"/>
      <sheetName val="Material_6"/>
      <sheetName val="Final_Basic_rate5"/>
      <sheetName val="21-Rate_Analysis-15"/>
      <sheetName val="Materials_Cost5"/>
      <sheetName val="Chiet_tinh_dz355"/>
      <sheetName val="pile_Fabrication5"/>
      <sheetName val="Risk_Te__Co_4"/>
      <sheetName val="Informa_4"/>
      <sheetName val="Rate_Analysis4"/>
      <sheetName val="Bank_Guarantee4"/>
      <sheetName val="STEEL-SLAB_(0)4"/>
      <sheetName val="SHUTTER-1flr_beam_(1)4"/>
      <sheetName val="SHUTTER-1flr_slab(1)4"/>
      <sheetName val="STEEL-SLAB_(1flr)4"/>
      <sheetName val="slab-reinft(1flr)-REF_4"/>
      <sheetName val="BEAM-REINFT_(1flr)4"/>
      <sheetName val="beam-reinft-(1flr)ADDT_4"/>
      <sheetName val="concrete-Ist-IInd_floor4"/>
      <sheetName val="shuttering-1st-IInd_floor4"/>
      <sheetName val="STEEL-SLAB_(2flr)4"/>
      <sheetName val="slab-reinft(2flr)-REF__(2)4"/>
      <sheetName val="BEAM-REINFT_(2flr)_(2)4"/>
      <sheetName val="beam-reinft-(2flr)ADDT__(2)4"/>
      <sheetName val="STEEL-SLAB_(3flr)_4"/>
      <sheetName val="Slab-reinft(3flr)ADD_4"/>
      <sheetName val="slab-reinft(3flr)-ADD__(1)4"/>
      <sheetName val="STEEL-SLAB_(4th-flr)_4"/>
      <sheetName val="slab-reinft(4thflr)-ADD__(2)4"/>
      <sheetName val="slab_reinft_-(4th_flr)4"/>
      <sheetName val="Indices_(3rd)4"/>
      <sheetName val="SHUTTER-1flr_beam(old)4"/>
      <sheetName val="03_CTS,MEPZ-CANTEEN_(2)4"/>
      <sheetName val="beam-reinft-machine_rm4"/>
      <sheetName val="input_micro4"/>
      <sheetName val="02_10_063"/>
      <sheetName val="AoR_Finishing3"/>
      <sheetName val="Revised_BoQ_Str3"/>
      <sheetName val="oHS+F_Ex_Alu_+actual_staff3"/>
      <sheetName val="oHS+F_Ex_Alu__(trial)3"/>
      <sheetName val="Ex_aluminium3"/>
      <sheetName val="oH(mc_purchase)3"/>
      <sheetName val="Plang_1pour3"/>
      <sheetName val="Plang_3pour3"/>
      <sheetName val="Machine_Schedule_3"/>
      <sheetName val="Staff_Schedule3"/>
      <sheetName val="HSD_LUB_3"/>
      <sheetName val="Mix_Design3"/>
      <sheetName val="doq-1_DOQ_Culvert3"/>
      <sheetName val="schedule_nos3"/>
      <sheetName val="UNP-NCW_3"/>
      <sheetName val="9_Major_Bridge3"/>
      <sheetName val="8__ROB3"/>
      <sheetName val="10_Minor_Structure3"/>
      <sheetName val="7__FLYOVER3"/>
      <sheetName val="2__Earthwork3"/>
      <sheetName val="BUD_07-083"/>
      <sheetName val="Materials_3"/>
      <sheetName val="01_11_20043"/>
      <sheetName val="220Kv_(2)3"/>
      <sheetName val="DETAILED__BOQ4"/>
      <sheetName val="A_O_R_3"/>
      <sheetName val="P-Ins_&amp;_Bonds3"/>
      <sheetName val="USB_13"/>
      <sheetName val="Ave_wtd_rates3"/>
      <sheetName val="Data_Validation3"/>
      <sheetName val="MN_T_B_3"/>
      <sheetName val="Progressin_Next_mon-AP-173"/>
      <sheetName val="SPT_vs_PHI3"/>
      <sheetName val="Input_Data3"/>
      <sheetName val="Input_Data_R3"/>
      <sheetName val="Input_Data_F3"/>
      <sheetName val="Data_13"/>
      <sheetName val="ESOP_ECAL_TABLES3"/>
      <sheetName val="SS_MH3"/>
      <sheetName val="Wind_Speed_II3"/>
      <sheetName val="Duopitch_Roof3"/>
      <sheetName val="Free-Standing_Wall3"/>
      <sheetName val="Vertical_Walls3"/>
      <sheetName val="Flat_Roof3"/>
      <sheetName val="Factor_Sb3"/>
      <sheetName val="Size_Effect_Factor3"/>
      <sheetName val="Direction_factor3"/>
      <sheetName val="Wind_Speed_I3"/>
      <sheetName val="BOQ_Distribution3"/>
      <sheetName val="Bus_Ways3"/>
      <sheetName val="Major_Br__Statement3"/>
      <sheetName val="Site_clearance3"/>
      <sheetName val="4_Annex_1_Basic_rate3"/>
      <sheetName val="gen_ledger_data3"/>
      <sheetName val="General_input3"/>
      <sheetName val="33628-Rev__A3"/>
      <sheetName val="Design_sheet3"/>
      <sheetName val="Qty_SR3"/>
      <sheetName val="ABS_4"/>
      <sheetName val="BOQ_Summary4"/>
      <sheetName val="2_134"/>
      <sheetName val="9_014"/>
      <sheetName val="9_074"/>
      <sheetName val="9_834"/>
      <sheetName val="9_124"/>
      <sheetName val="9_474"/>
      <sheetName val="9_50(i)4"/>
      <sheetName val="9_50(ii)4"/>
      <sheetName val="9_51_Slab4"/>
      <sheetName val="9_51_Girder4"/>
      <sheetName val="9_524"/>
      <sheetName val="9_624"/>
      <sheetName val="9_634"/>
      <sheetName val="9_694"/>
      <sheetName val="8_484"/>
      <sheetName val="8_494"/>
      <sheetName val="P1_&amp;_P2_Reinforcement_detail4"/>
      <sheetName val="A1_&amp;_A2_Reinforcement_detail4"/>
      <sheetName val="_AnalysisPCC3"/>
      <sheetName val="footing_for_SP3"/>
      <sheetName val="Labour_&amp;_Plant3"/>
      <sheetName val="Fee_Rate_Summary3"/>
      <sheetName val="precast_RC_element3"/>
      <sheetName val="Core_Data3"/>
      <sheetName val="GLEVEL_RHS3"/>
      <sheetName val="General_Analysis3"/>
      <sheetName val="RA_Civil3"/>
      <sheetName val="E_&amp;_R3"/>
      <sheetName val="except_wiring3"/>
      <sheetName val="Doha_Farm"/>
      <sheetName val="INPUT_SHEET3"/>
      <sheetName val="Analysis-Drains_&amp;_Misc3"/>
      <sheetName val="Lead_Statement_(PCC)3"/>
      <sheetName val="Analysis-NH-Traf_&amp;_Trans3"/>
      <sheetName val="Cost_of_O_&amp;_O"/>
      <sheetName val="doq_1"/>
      <sheetName val="doq_9"/>
      <sheetName val="Load_Calculation"/>
      <sheetName val="Non_debit-RMC3"/>
      <sheetName val="RATE_COMPILATION3"/>
      <sheetName val="Plant_&amp;__Machinery1"/>
      <sheetName val="Diesel_Analysis"/>
      <sheetName val="Elect_1"/>
      <sheetName val="abs_road3"/>
      <sheetName val="road_est3"/>
      <sheetName val="Road_data3"/>
      <sheetName val="SC_revtrgt"/>
      <sheetName val="NLD_-_Assum"/>
      <sheetName val="Appendix_A3"/>
      <sheetName val="JCR_TOP3"/>
      <sheetName val="12__Ins_&amp;_Bonds3"/>
      <sheetName val="DATA-DEP_(13-17)3"/>
      <sheetName val="DATA-GCC(25-34_7)3"/>
      <sheetName val="St_-Con(0-17)3"/>
      <sheetName val="St_-Con_(17-34)3"/>
      <sheetName val="POCOS_제출및납품일정1"/>
      <sheetName val="Pile_cap1"/>
      <sheetName val="PIPING_LINE_LIST1"/>
      <sheetName val="Rollup_Summary"/>
      <sheetName val="Sheet3_(2)"/>
      <sheetName val="Structure_du_projet"/>
      <sheetName val="factor_"/>
      <sheetName val="SC_Cost_FEB_03"/>
      <sheetName val="Sub_con_List"/>
      <sheetName val="KM_wise_Quantity"/>
      <sheetName val="SCH_10"/>
      <sheetName val="Tower_Schedule"/>
      <sheetName val="balance_Work7"/>
      <sheetName val="SAP架設-2005_12_318"/>
      <sheetName val="C_&amp;_G_RHS7"/>
      <sheetName val="Materials_Cost(PCC)7"/>
      <sheetName val="LOCAL_RATES7"/>
      <sheetName val="S-Curve_(2)7"/>
      <sheetName val="final_abstract7"/>
      <sheetName val="Material_7"/>
      <sheetName val="Final_Basic_rate6"/>
      <sheetName val="21-Rate_Analysis-16"/>
      <sheetName val="Materials_Cost6"/>
      <sheetName val="Chiet_tinh_dz356"/>
      <sheetName val="pile_Fabrication6"/>
      <sheetName val="Risk_Te__Co_5"/>
      <sheetName val="Informa_5"/>
      <sheetName val="Rate_Analysis5"/>
      <sheetName val="Bank_Guarantee5"/>
      <sheetName val="STEEL-SLAB_(0)5"/>
      <sheetName val="SHUTTER-1flr_beam_(1)5"/>
      <sheetName val="SHUTTER-1flr_slab(1)5"/>
      <sheetName val="STEEL-SLAB_(1flr)5"/>
      <sheetName val="slab-reinft(1flr)-REF_5"/>
      <sheetName val="BEAM-REINFT_(1flr)5"/>
      <sheetName val="beam-reinft-(1flr)ADDT_5"/>
      <sheetName val="concrete-Ist-IInd_floor5"/>
      <sheetName val="shuttering-1st-IInd_floor5"/>
      <sheetName val="STEEL-SLAB_(2flr)5"/>
      <sheetName val="slab-reinft(2flr)-REF__(2)5"/>
      <sheetName val="BEAM-REINFT_(2flr)_(2)5"/>
      <sheetName val="beam-reinft-(2flr)ADDT__(2)5"/>
      <sheetName val="STEEL-SLAB_(3flr)_5"/>
      <sheetName val="Slab-reinft(3flr)ADD_5"/>
      <sheetName val="slab-reinft(3flr)-ADD__(1)5"/>
      <sheetName val="STEEL-SLAB_(4th-flr)_5"/>
      <sheetName val="slab-reinft(4thflr)-ADD__(2)5"/>
      <sheetName val="slab_reinft_-(4th_flr)5"/>
      <sheetName val="Indices_(3rd)5"/>
      <sheetName val="SHUTTER-1flr_beam(old)5"/>
      <sheetName val="03_CTS,MEPZ-CANTEEN_(2)5"/>
      <sheetName val="beam-reinft-machine_rm5"/>
      <sheetName val="input_micro5"/>
      <sheetName val="02_10_064"/>
      <sheetName val="AoR_Finishing4"/>
      <sheetName val="Revised_BoQ_Str4"/>
      <sheetName val="oHS+F_Ex_Alu_+actual_staff4"/>
      <sheetName val="oHS+F_Ex_Alu__(trial)4"/>
      <sheetName val="Ex_aluminium4"/>
      <sheetName val="oH(mc_purchase)4"/>
      <sheetName val="Plang_1pour4"/>
      <sheetName val="Plang_3pour4"/>
      <sheetName val="Machine_Schedule_4"/>
      <sheetName val="Staff_Schedule4"/>
      <sheetName val="HSD_LUB_4"/>
      <sheetName val="Mix_Design4"/>
      <sheetName val="doq-1_DOQ_Culvert4"/>
      <sheetName val="schedule_nos4"/>
      <sheetName val="UNP-NCW_4"/>
      <sheetName val="9_Major_Bridge4"/>
      <sheetName val="8__ROB4"/>
      <sheetName val="10_Minor_Structure4"/>
      <sheetName val="7__FLYOVER4"/>
      <sheetName val="2__Earthwork4"/>
      <sheetName val="BUD_07-084"/>
      <sheetName val="Materials_4"/>
      <sheetName val="01_11_20044"/>
      <sheetName val="220Kv_(2)4"/>
      <sheetName val="DETAILED__BOQ5"/>
      <sheetName val="A_O_R_4"/>
      <sheetName val="P-Ins_&amp;_Bonds4"/>
      <sheetName val="USB_14"/>
      <sheetName val="Ave_wtd_rates4"/>
      <sheetName val="Data_Validation4"/>
      <sheetName val="MN_T_B_4"/>
      <sheetName val="Progressin_Next_mon-AP-174"/>
      <sheetName val="SPT_vs_PHI4"/>
      <sheetName val="Input_Data4"/>
      <sheetName val="Input_Data_R4"/>
      <sheetName val="Input_Data_F4"/>
      <sheetName val="Data_14"/>
      <sheetName val="ESOP_ECAL_TABLES4"/>
      <sheetName val="SS_MH4"/>
      <sheetName val="Wind_Speed_II4"/>
      <sheetName val="Duopitch_Roof4"/>
      <sheetName val="Free-Standing_Wall4"/>
      <sheetName val="Vertical_Walls4"/>
      <sheetName val="Flat_Roof4"/>
      <sheetName val="Factor_Sb4"/>
      <sheetName val="Size_Effect_Factor4"/>
      <sheetName val="Direction_factor4"/>
      <sheetName val="Wind_Speed_I4"/>
      <sheetName val="BOQ_Distribution4"/>
      <sheetName val="Bus_Ways4"/>
      <sheetName val="Major_Br__Statement4"/>
      <sheetName val="Site_clearance4"/>
      <sheetName val="4_Annex_1_Basic_rate4"/>
      <sheetName val="gen_ledger_data4"/>
      <sheetName val="General_input4"/>
      <sheetName val="33628-Rev__A4"/>
      <sheetName val="Design_sheet4"/>
      <sheetName val="Qty_SR4"/>
      <sheetName val="ABS_5"/>
      <sheetName val="BOQ_Summary5"/>
      <sheetName val="2_135"/>
      <sheetName val="9_015"/>
      <sheetName val="9_075"/>
      <sheetName val="9_835"/>
      <sheetName val="9_125"/>
      <sheetName val="9_475"/>
      <sheetName val="9_50(i)5"/>
      <sheetName val="9_50(ii)5"/>
      <sheetName val="9_51_Slab5"/>
      <sheetName val="9_51_Girder5"/>
      <sheetName val="9_525"/>
      <sheetName val="9_625"/>
      <sheetName val="9_635"/>
      <sheetName val="9_695"/>
      <sheetName val="8_485"/>
      <sheetName val="8_495"/>
      <sheetName val="P1_&amp;_P2_Reinforcement_detail5"/>
      <sheetName val="A1_&amp;_A2_Reinforcement_detail5"/>
      <sheetName val="_AnalysisPCC4"/>
      <sheetName val="footing_for_SP4"/>
      <sheetName val="Labour_&amp;_Plant4"/>
      <sheetName val="Fee_Rate_Summary4"/>
      <sheetName val="precast_RC_element4"/>
      <sheetName val="Core_Data4"/>
      <sheetName val="GLEVEL_RHS4"/>
      <sheetName val="General_Analysis4"/>
      <sheetName val="RA_Civil4"/>
      <sheetName val="E_&amp;_R4"/>
      <sheetName val="except_wiring4"/>
      <sheetName val="Doha_Farm1"/>
      <sheetName val="INPUT_SHEET4"/>
      <sheetName val="Analysis-Drains_&amp;_Misc4"/>
      <sheetName val="Lead_Statement_(PCC)4"/>
      <sheetName val="Analysis-NH-Traf_&amp;_Trans4"/>
      <sheetName val="Cost_of_O_&amp;_O1"/>
      <sheetName val="doq_11"/>
      <sheetName val="doq_91"/>
      <sheetName val="Load_Calculation1"/>
      <sheetName val="Non_debit-RMC4"/>
      <sheetName val="RATE_COMPILATION4"/>
      <sheetName val="Plant_&amp;__Machinery2"/>
      <sheetName val="Diesel_Analysis1"/>
      <sheetName val="Elect_2"/>
      <sheetName val="abs_road4"/>
      <sheetName val="road_est4"/>
      <sheetName val="Road_data4"/>
      <sheetName val="SC_revtrgt1"/>
      <sheetName val="NLD_-_Assum1"/>
      <sheetName val="Appendix_A4"/>
      <sheetName val="JCR_TOP4"/>
      <sheetName val="12__Ins_&amp;_Bonds4"/>
      <sheetName val="DATA-DEP_(13-17)4"/>
      <sheetName val="DATA-GCC(25-34_7)4"/>
      <sheetName val="St_-Con(0-17)4"/>
      <sheetName val="St_-Con_(17-34)4"/>
      <sheetName val="POCOS_제출및납품일정2"/>
      <sheetName val="Pile_cap2"/>
      <sheetName val="PIPING_LINE_LIST2"/>
      <sheetName val="Rollup_Summary1"/>
      <sheetName val="Sheet3_(2)1"/>
      <sheetName val="Structure_du_projet1"/>
      <sheetName val="factor_1"/>
      <sheetName val="SC_Cost_FEB_031"/>
      <sheetName val="Sub_con_List1"/>
      <sheetName val="KM_wise_Quantity1"/>
      <sheetName val="SCH_101"/>
      <sheetName val="Tower_Schedule1"/>
      <sheetName val="ADMIN SHEET"/>
      <sheetName val="GEN"/>
      <sheetName val="SKMD  32"/>
      <sheetName val="BITUMEN"/>
      <sheetName val="DIR USED ITEMS"/>
      <sheetName val="5"/>
      <sheetName val="6"/>
      <sheetName val="7"/>
      <sheetName val="8"/>
      <sheetName val="9"/>
      <sheetName val="10"/>
      <sheetName val="11"/>
      <sheetName val="12"/>
      <sheetName val="13"/>
      <sheetName val="14"/>
      <sheetName val="15"/>
      <sheetName val="16"/>
      <sheetName val="12.8 I (M-40)"/>
      <sheetName val="TABLES"/>
      <sheetName val="Report"/>
      <sheetName val="Aggragate"/>
      <sheetName val="ANN -V"/>
      <sheetName val="STR"/>
      <sheetName val="Sheet4"/>
      <sheetName val="ORDER BOOKING"/>
      <sheetName val="Sheet1 (2)"/>
      <sheetName val="Roadlist"/>
      <sheetName val="well"/>
      <sheetName val="EOL"/>
      <sheetName val="other"/>
      <sheetName val="CERT"/>
      <sheetName val="Project Budget Worksheet"/>
      <sheetName val="doq-10"/>
      <sheetName val="STAFFSCHED "/>
      <sheetName val="Entry"/>
      <sheetName val="Abt Foundation "/>
      <sheetName val="pier Foundation"/>
      <sheetName val="MASTER_RATE ANALYSIS"/>
      <sheetName val="yENİCE"/>
      <sheetName val="1St certified RA bill"/>
      <sheetName val="S4"/>
      <sheetName val="Labor abs-NMR"/>
      <sheetName val="DMS_Configurator"/>
      <sheetName val="Dtype-Civil"/>
      <sheetName val="CrRajWMM"/>
      <sheetName val="Debit_Transit"/>
      <sheetName val="master"/>
      <sheetName val="RMC_Debit_Panjar_MB"/>
      <sheetName val="RMC_Debit"/>
      <sheetName val="2.2"/>
      <sheetName val="Details_RMC"/>
      <sheetName val="BATCHING PLANT PRO"/>
      <sheetName val="B2.MB_Deck"/>
      <sheetName val="BUD-8306"/>
      <sheetName val="Field Values"/>
      <sheetName val="Desgn(zone I)"/>
      <sheetName val="Costing"/>
      <sheetName val="Abs PMRL"/>
      <sheetName val="loadcal"/>
      <sheetName val="Abstract of cost"/>
      <sheetName val="VCH-SLC"/>
      <sheetName val="Supplier"/>
      <sheetName val="IO List"/>
      <sheetName val="S2groupcode"/>
      <sheetName val="TBAL9697 -group wise  sdpl"/>
      <sheetName val="Model"/>
      <sheetName val="CONSTRUCTION COMPONENT"/>
      <sheetName val="LL_ABUT"/>
      <sheetName val="_"/>
      <sheetName val="CG_-St"/>
      <sheetName val="Comparables"/>
      <sheetName val="Z"/>
      <sheetName val="Cal"/>
      <sheetName val="GSS_PSS_FEEDER"/>
      <sheetName val="BOQ (2)"/>
      <sheetName val="DSLP"/>
      <sheetName val="scatch"/>
      <sheetName val="ETC Plant Cost"/>
      <sheetName val="beam-reinft-IIInd floor"/>
      <sheetName val="Design"/>
      <sheetName val="dlvoid"/>
      <sheetName val="maing1"/>
      <sheetName val="dummy"/>
      <sheetName val="Cal(6_3_2)_GSB-T"/>
      <sheetName val="Cal(6_3_1)_GSB-1(Jn_)_DDA"/>
      <sheetName val="Cal(6_2_2)_(b)EMB-T"/>
      <sheetName val="Cal(6_3_3)_WMM-T"/>
      <sheetName val="Cal(6_2_4)_SG-T"/>
      <sheetName val="10-Crop_Age"/>
      <sheetName val="ADMIN_SHEET"/>
      <sheetName val="MASTER_RATE_ANALYSIS"/>
      <sheetName val="ETC_Plant_Cost"/>
      <sheetName val="beam-reinft-IIInd_floor"/>
      <sheetName val="Structure_du_projet2"/>
      <sheetName val="LL_ABUT1"/>
      <sheetName val="Cal(6_3_2)_GSB-T1"/>
      <sheetName val="Cal(6_3_1)_GSB-1(Jn_)_DDA1"/>
      <sheetName val="Cal(6_2_2)_(b)EMB-T1"/>
      <sheetName val="Cal(6_3_3)_WMM-T1"/>
      <sheetName val="Cal(6_2_4)_SG-T1"/>
      <sheetName val="_1"/>
      <sheetName val="10-Crop_Age1"/>
      <sheetName val="CG_-St1"/>
      <sheetName val="ADMIN_SHEET1"/>
      <sheetName val="MASTER_RATE_ANALYSIS1"/>
      <sheetName val="ETC_Plant_Cost1"/>
      <sheetName val="beam-reinft-IIInd_floor1"/>
      <sheetName val="SAP架設-2005_12_319"/>
      <sheetName val="balance_Work8"/>
      <sheetName val="LOCAL_RATES8"/>
      <sheetName val="S-Curve_(2)8"/>
      <sheetName val="Final_Basic_rate7"/>
      <sheetName val="Materials_Cost7"/>
      <sheetName val="C_&amp;_G_RHS8"/>
      <sheetName val="Material_8"/>
      <sheetName val="21-Rate_Analysis-17"/>
      <sheetName val="final_abstract8"/>
      <sheetName val="Materials_Cost(PCC)8"/>
      <sheetName val="Rate_Analysis6"/>
      <sheetName val="BUD_07-085"/>
      <sheetName val="Chiet_tinh_dz357"/>
      <sheetName val="pile_Fabrication7"/>
      <sheetName val="Risk_Te__Co_6"/>
      <sheetName val="Informa_6"/>
      <sheetName val="Bank_Guarantee6"/>
      <sheetName val="STEEL-SLAB_(0)6"/>
      <sheetName val="SHUTTER-1flr_beam_(1)6"/>
      <sheetName val="SHUTTER-1flr_slab(1)6"/>
      <sheetName val="STEEL-SLAB_(1flr)6"/>
      <sheetName val="slab-reinft(1flr)-REF_6"/>
      <sheetName val="BEAM-REINFT_(1flr)6"/>
      <sheetName val="beam-reinft-(1flr)ADDT_6"/>
      <sheetName val="concrete-Ist-IInd_floor6"/>
      <sheetName val="shuttering-1st-IInd_floor6"/>
      <sheetName val="STEEL-SLAB_(2flr)6"/>
      <sheetName val="slab-reinft(2flr)-REF__(2)6"/>
      <sheetName val="BEAM-REINFT_(2flr)_(2)6"/>
      <sheetName val="beam-reinft-(2flr)ADDT__(2)6"/>
      <sheetName val="STEEL-SLAB_(3flr)_6"/>
      <sheetName val="Slab-reinft(3flr)ADD_6"/>
      <sheetName val="slab-reinft(3flr)-ADD__(1)6"/>
      <sheetName val="STEEL-SLAB_(4th-flr)_6"/>
      <sheetName val="slab-reinft(4thflr)-ADD__(2)6"/>
      <sheetName val="slab_reinft_-(4th_flr)6"/>
      <sheetName val="Indices_(3rd)6"/>
      <sheetName val="SHUTTER-1flr_beam(old)6"/>
      <sheetName val="03_CTS,MEPZ-CANTEEN_(2)6"/>
      <sheetName val="beam-reinft-machine_rm6"/>
      <sheetName val="input_micro6"/>
      <sheetName val="AoR_Finishing5"/>
      <sheetName val="Revised_BoQ_Str5"/>
      <sheetName val="oHS+F_Ex_Alu_+actual_staff5"/>
      <sheetName val="oHS+F_Ex_Alu__(trial)5"/>
      <sheetName val="Ex_aluminium5"/>
      <sheetName val="oH(mc_purchase)5"/>
      <sheetName val="Plang_1pour5"/>
      <sheetName val="Plang_3pour5"/>
      <sheetName val="Machine_Schedule_5"/>
      <sheetName val="Staff_Schedule5"/>
      <sheetName val="HSD_LUB_5"/>
      <sheetName val="Mix_Design5"/>
      <sheetName val="doq-1_DOQ_Culvert5"/>
      <sheetName val="02_10_065"/>
      <sheetName val="schedule_nos5"/>
      <sheetName val="UNP-NCW_5"/>
      <sheetName val="9_Major_Bridge5"/>
      <sheetName val="8__ROB5"/>
      <sheetName val="10_Minor_Structure5"/>
      <sheetName val="7__FLYOVER5"/>
      <sheetName val="2__Earthwork5"/>
      <sheetName val="220Kv_(2)5"/>
      <sheetName val="01_11_20045"/>
      <sheetName val="Materials_5"/>
      <sheetName val="DETAILED__BOQ6"/>
      <sheetName val="A_O_R_5"/>
      <sheetName val="P-Ins_&amp;_Bonds5"/>
      <sheetName val="Ave_wtd_rates5"/>
      <sheetName val="Data_Validation5"/>
      <sheetName val="MN_T_B_5"/>
      <sheetName val="Progressin_Next_mon-AP-175"/>
      <sheetName val="USB_15"/>
      <sheetName val="ESOP_ECAL_TABLES5"/>
      <sheetName val="SPT_vs_PHI5"/>
      <sheetName val="Input_Data5"/>
      <sheetName val="Input_Data_R5"/>
      <sheetName val="Input_Data_F5"/>
      <sheetName val="Data_15"/>
      <sheetName val="SS_MH5"/>
      <sheetName val="Wind_Speed_II5"/>
      <sheetName val="Duopitch_Roof5"/>
      <sheetName val="Free-Standing_Wall5"/>
      <sheetName val="Vertical_Walls5"/>
      <sheetName val="Flat_Roof5"/>
      <sheetName val="Factor_Sb5"/>
      <sheetName val="Size_Effect_Factor5"/>
      <sheetName val="Direction_factor5"/>
      <sheetName val="Wind_Speed_I5"/>
      <sheetName val="BOQ_Distribution5"/>
      <sheetName val="Bus_Ways5"/>
      <sheetName val="Major_Br__Statement5"/>
      <sheetName val="Site_clearance5"/>
      <sheetName val="4_Annex_1_Basic_rate5"/>
      <sheetName val="gen_ledger_data5"/>
      <sheetName val="General_input5"/>
      <sheetName val="33628-Rev__A5"/>
      <sheetName val="Design_sheet5"/>
      <sheetName val="Qty_SR5"/>
      <sheetName val="ABS_6"/>
      <sheetName val="BOQ_Summary6"/>
      <sheetName val="2_136"/>
      <sheetName val="9_016"/>
      <sheetName val="9_076"/>
      <sheetName val="9_836"/>
      <sheetName val="9_126"/>
      <sheetName val="9_476"/>
      <sheetName val="9_50(i)6"/>
      <sheetName val="9_50(ii)6"/>
      <sheetName val="9_51_Slab6"/>
      <sheetName val="9_51_Girder6"/>
      <sheetName val="9_526"/>
      <sheetName val="9_626"/>
      <sheetName val="9_636"/>
      <sheetName val="9_696"/>
      <sheetName val="8_486"/>
      <sheetName val="8_496"/>
      <sheetName val="P1_&amp;_P2_Reinforcement_detail6"/>
      <sheetName val="A1_&amp;_A2_Reinforcement_detail6"/>
      <sheetName val="_AnalysisPCC5"/>
      <sheetName val="footing_for_SP5"/>
      <sheetName val="Labour_&amp;_Plant5"/>
      <sheetName val="Fee_Rate_Summary5"/>
      <sheetName val="precast_RC_element5"/>
      <sheetName val="Core_Data5"/>
      <sheetName val="GLEVEL_RHS5"/>
      <sheetName val="General_Analysis5"/>
      <sheetName val="RA_Civil5"/>
      <sheetName val="E_&amp;_R5"/>
      <sheetName val="except_wiring5"/>
      <sheetName val="Appendix_A5"/>
      <sheetName val="JCR_TOP5"/>
      <sheetName val="Elect_3"/>
      <sheetName val="Analysis-Drains_&amp;_Misc5"/>
      <sheetName val="Lead_Statement_(PCC)5"/>
      <sheetName val="Analysis-NH-Traf_&amp;_Trans5"/>
      <sheetName val="abs_road5"/>
      <sheetName val="road_est5"/>
      <sheetName val="Road_data5"/>
      <sheetName val="INPUT_SHEET5"/>
      <sheetName val="12__Ins_&amp;_Bonds5"/>
      <sheetName val="Non_debit-RMC5"/>
      <sheetName val="RATE_COMPILATION5"/>
      <sheetName val="DATA-DEP_(13-17)5"/>
      <sheetName val="DATA-GCC(25-34_7)5"/>
      <sheetName val="St_-Con(0-17)5"/>
      <sheetName val="St_-Con_(17-34)5"/>
      <sheetName val="POCOS_제출및납품일정3"/>
      <sheetName val="Pile_cap3"/>
      <sheetName val="PIPING_LINE_LIST3"/>
      <sheetName val="Plant_&amp;__Machinery3"/>
      <sheetName val="Structure_du_projet3"/>
      <sheetName val="Cost_of_O_&amp;_O2"/>
      <sheetName val="Rollup_Summary2"/>
      <sheetName val="Sheet3_(2)2"/>
      <sheetName val="factor_2"/>
      <sheetName val="SC_Cost_FEB_032"/>
      <sheetName val="Doha_Farm2"/>
      <sheetName val="Diesel_Analysis2"/>
      <sheetName val="SC_revtrgt2"/>
      <sheetName val="NLD_-_Assum2"/>
      <sheetName val="Sub_con_List2"/>
      <sheetName val="KM_wise_Quantity2"/>
      <sheetName val="SCH_102"/>
      <sheetName val="doq_12"/>
      <sheetName val="doq_92"/>
      <sheetName val="Load_Calculation2"/>
      <sheetName val="Cal(6_3_2)_GSB-T2"/>
      <sheetName val="Cal(6_3_1)_GSB-1(Jn_)_DDA2"/>
      <sheetName val="Cal(6_2_2)_(b)EMB-T2"/>
      <sheetName val="Cal(6_3_3)_WMM-T2"/>
      <sheetName val="Cal(6_2_4)_SG-T2"/>
      <sheetName val="_2"/>
      <sheetName val="10-Crop_Age2"/>
      <sheetName val="Tower_Schedule2"/>
      <sheetName val="LL_ABUT2"/>
      <sheetName val="CG_-St2"/>
      <sheetName val="ADMIN_SHEET2"/>
      <sheetName val="MASTER_RATE_ANALYSIS2"/>
      <sheetName val="ETC_Plant_Cost2"/>
      <sheetName val="beam-reinft-IIInd_floor2"/>
      <sheetName val="Pro Pavement"/>
      <sheetName val="SALIENT"/>
      <sheetName val="Pro_Pavement"/>
      <sheetName val="Rates_PVC"/>
      <sheetName val="FRL-OGL"/>
      <sheetName val="FORM7"/>
      <sheetName val="PlazaConstr"/>
      <sheetName val="PROG_DATA"/>
      <sheetName val="Calc"/>
      <sheetName val="AT-3"/>
      <sheetName val="CFL-KIM"/>
      <sheetName val="REGIONWISE POPULATION"/>
      <sheetName val="tower wt."/>
      <sheetName val="FOREST"/>
      <sheetName val="REGIONWISE_POPULATION"/>
      <sheetName val="tower_wt_"/>
      <sheetName val="Day work"/>
      <sheetName val="Design basis-C"/>
      <sheetName val="Overheads"/>
      <sheetName val="Validation"/>
      <sheetName val="TB"/>
      <sheetName val="banilad"/>
      <sheetName val="Mactan"/>
      <sheetName val="Mandaue"/>
      <sheetName val="BASIC RATES"/>
      <sheetName val="Sheet6"/>
      <sheetName val="aoc-1"/>
      <sheetName val="aoc-10"/>
      <sheetName val="aoc-11"/>
      <sheetName val="aoc-2"/>
      <sheetName val="aoc-3"/>
      <sheetName val="aoc-4"/>
      <sheetName val="aoc-7"/>
      <sheetName val="aoc-8"/>
      <sheetName val="aoc-9"/>
      <sheetName val="Qty Report"/>
      <sheetName val="SKMD__32"/>
      <sheetName val="DIR_USED_ITEMS"/>
      <sheetName val="12_8_I_(M-40)"/>
      <sheetName val="6공구(당초)"/>
      <sheetName val="Progress"/>
      <sheetName val="no."/>
      <sheetName val="Cover"/>
      <sheetName val="288-1"/>
      <sheetName val="Dayworks Bill"/>
      <sheetName val="Bills of Quantities"/>
      <sheetName val="Vcap1500"/>
      <sheetName val="BOQ DIS"/>
      <sheetName val="Quantity"/>
      <sheetName val="All Equipments"/>
      <sheetName val="ISTDUV_KUR"/>
      <sheetName val="BRIM_ICMAL"/>
      <sheetName val="TELBAĞ_KUR"/>
      <sheetName val="yoca_kur"/>
      <sheetName val="TESKAN_KUR"/>
      <sheetName val="ISITES_KUR"/>
      <sheetName val="POZLAR"/>
      <sheetName val="YOLOT_KUR"/>
      <sheetName val="MATERIAL COST"/>
      <sheetName val="_Summary3_Z______________BHAN_2"/>
      <sheetName val="0_i_3_21_0_______________BHAN_2"/>
      <sheetName val="1_Girder3________________BHAN_2"/>
      <sheetName val="e_Data2___N______________BHAN_2"/>
      <sheetName val="Civil2___________________BHAN_2"/>
      <sheetName val="_R2____F_________________BHAN_2"/>
      <sheetName val="d_est2___fa______________BHAN_2"/>
      <sheetName val="UT_SHEET2_1______________BHAN_2"/>
      <sheetName val="endix_A2_eW______________BHAN_2"/>
      <sheetName val="ct___29T07_______________BHAN_2"/>
      <sheetName val="a_Farm___N_______________BHAN_2"/>
      <sheetName val="_10_ft_Offi______________BHAN_2"/>
      <sheetName val="revtrgt_llM______________BHAN_2"/>
      <sheetName val="hsd_1_10_29______________BHAN_2"/>
      <sheetName val="septic_oveD______________BHAN_2"/>
      <sheetName val="misc_Q____5______________BHAN_2"/>
      <sheetName val="ipe__Office______________BHAN_2"/>
      <sheetName val="e_cap_ument______________BHAN_2"/>
      <sheetName val="ICDATA___0_______________BHAN_2"/>
      <sheetName val="___Assum__0______________BHAN_2"/>
      <sheetName val="hway_I__35_______________BHAN_2"/>
      <sheetName val="ucture_I__2______________BHAN_2"/>
      <sheetName val="vey_I_leOnl______________BHAN_2"/>
      <sheetName val="_con_List_9______________BHAN_2"/>
      <sheetName val="ister__2_0_______________BHAN_2"/>
      <sheetName val="rge_V____tr______________BHAN_2"/>
      <sheetName val="rter_hevron______________BHAN_2"/>
      <sheetName val="WER_1___29T______________BHAN_2"/>
      <sheetName val="EDULE_3B_________________BHAN_2"/>
      <sheetName val="PALOC_8Z_________________BHAN_2"/>
      <sheetName val="_____F____5______________BHAN_2"/>
      <sheetName val="hist___S_________________BHAN_2"/>
      <sheetName val="tor______ID______________BHAN_2"/>
      <sheetName val="trol__V__________________BHAN_2"/>
      <sheetName val="S_5A_alse________________BHAN_2"/>
      <sheetName val="PerfJun08_N______________BHAN_2"/>
      <sheetName val="Crop_Age__2______________BHAN_2"/>
      <sheetName val="_G_RHS1__________________BHAN_2"/>
      <sheetName val="_________________________BHAN_2"/>
      <sheetName val="EXURE_A__________________BHAN_2"/>
      <sheetName val="es_Cases_Na______________BHAN_2"/>
      <sheetName val="_STG______M______________BHAN_2"/>
      <sheetName val="_St____100_______________BHAN_2"/>
      <sheetName val="ign___V__________________BHAN_2"/>
      <sheetName val="tch__V____t______________BHAN_2"/>
      <sheetName val="ting____P________________BHAN_2"/>
      <sheetName val="__V_1_10_29__________22___1___2"/>
      <sheetName val="Mechanical"/>
      <sheetName val="C-data"/>
      <sheetName val="Lead statement"/>
      <sheetName val="Date"/>
      <sheetName val="전기"/>
      <sheetName val="BM_SF"/>
      <sheetName val="LoadCapa"/>
      <sheetName val="Back_Cal_for OMC"/>
      <sheetName val="AmbPtrlCrn"/>
      <sheetName val="MaintOH"/>
      <sheetName val="TollOH"/>
      <sheetName val="CROSS-SECTION"/>
      <sheetName val="QTY-CRUST-MCW"/>
      <sheetName val="QTY-CRUST-SR"/>
      <sheetName val="Abt_Foundation_"/>
      <sheetName val="pier_Foundation"/>
      <sheetName val="STAFFSCHED_"/>
      <sheetName val="2_2"/>
      <sheetName val="BATCHING_PLANT_PRO"/>
      <sheetName val="B2_MB_Deck"/>
      <sheetName val="SKMD__321"/>
      <sheetName val="DIR_USED_ITEMS1"/>
      <sheetName val="12_8_I_(M-40)1"/>
      <sheetName val="ANN_-V"/>
      <sheetName val="Sheet1_(2)"/>
      <sheetName val="Field_Values"/>
      <sheetName val="Desgn(zone_I)"/>
      <sheetName val="ORDER_BOOKING"/>
      <sheetName val="Abs_PMRL"/>
      <sheetName val="Abstract_of_cost"/>
      <sheetName val="IO_List"/>
      <sheetName val="TBAL9697_-group_wise__sdpl"/>
      <sheetName val="CONSTRUCTION_COMPONENT"/>
      <sheetName val="Labor_abs-NMR"/>
      <sheetName val="1St_certified_RA_bill"/>
      <sheetName val="BOQ_(2)"/>
      <sheetName val="Qty_Report"/>
      <sheetName val="Dayworks_Bill"/>
      <sheetName val="Bills_of_Quantities"/>
      <sheetName val="Back_Cal_for_OMC"/>
      <sheetName val="BASIC_RATES"/>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 val="Cont.Wt."/>
      <sheetName val="estimate"/>
      <sheetName val="SAP架設-2005_12_3110"/>
      <sheetName val="balance_Work9"/>
      <sheetName val="S-Curve_(2)9"/>
      <sheetName val="LOCAL_RATES9"/>
      <sheetName val="Material_9"/>
      <sheetName val="C_&amp;_G_RHS9"/>
      <sheetName val="21-Rate_Analysis-18"/>
      <sheetName val="final_abstract9"/>
      <sheetName val="Materials_Cost(PCC)9"/>
      <sheetName val="Final_Basic_rate8"/>
      <sheetName val="Materials_Cost8"/>
      <sheetName val="Rate_Analysis7"/>
      <sheetName val="Chiet_tinh_dz358"/>
      <sheetName val="pile_Fabrication8"/>
      <sheetName val="Risk_Te__Co_7"/>
      <sheetName val="Informa_7"/>
      <sheetName val="Bank_Guarantee7"/>
      <sheetName val="STEEL-SLAB_(0)7"/>
      <sheetName val="SHUTTER-1flr_beam_(1)7"/>
      <sheetName val="SHUTTER-1flr_slab(1)7"/>
      <sheetName val="STEEL-SLAB_(1flr)7"/>
      <sheetName val="slab-reinft(1flr)-REF_7"/>
      <sheetName val="BEAM-REINFT_(1flr)7"/>
      <sheetName val="beam-reinft-(1flr)ADDT_7"/>
      <sheetName val="concrete-Ist-IInd_floor7"/>
      <sheetName val="shuttering-1st-IInd_floor7"/>
      <sheetName val="STEEL-SLAB_(2flr)7"/>
      <sheetName val="slab-reinft(2flr)-REF__(2)7"/>
      <sheetName val="BEAM-REINFT_(2flr)_(2)7"/>
      <sheetName val="beam-reinft-(2flr)ADDT__(2)7"/>
      <sheetName val="STEEL-SLAB_(3flr)_7"/>
      <sheetName val="Slab-reinft(3flr)ADD_7"/>
      <sheetName val="slab-reinft(3flr)-ADD__(1)7"/>
      <sheetName val="STEEL-SLAB_(4th-flr)_7"/>
      <sheetName val="slab-reinft(4thflr)-ADD__(2)7"/>
      <sheetName val="slab_reinft_-(4th_flr)7"/>
      <sheetName val="Indices_(3rd)7"/>
      <sheetName val="SHUTTER-1flr_beam(old)7"/>
      <sheetName val="03_CTS,MEPZ-CANTEEN_(2)7"/>
      <sheetName val="beam-reinft-machine_rm7"/>
      <sheetName val="input_micro7"/>
      <sheetName val="HSD_LUB_6"/>
      <sheetName val="Mix_Design6"/>
      <sheetName val="doq-1_DOQ_Culvert6"/>
      <sheetName val="AoR_Finishing6"/>
      <sheetName val="Revised_BoQ_Str6"/>
      <sheetName val="oHS+F_Ex_Alu_+actual_staff6"/>
      <sheetName val="oHS+F_Ex_Alu__(trial)6"/>
      <sheetName val="Ex_aluminium6"/>
      <sheetName val="oH(mc_purchase)6"/>
      <sheetName val="Plang_1pour6"/>
      <sheetName val="Plang_3pour6"/>
      <sheetName val="Machine_Schedule_6"/>
      <sheetName val="Staff_Schedule6"/>
      <sheetName val="DETAILED__BOQ7"/>
      <sheetName val="UNP-NCW_6"/>
      <sheetName val="9_Major_Bridge6"/>
      <sheetName val="8__ROB6"/>
      <sheetName val="10_Minor_Structure6"/>
      <sheetName val="7__FLYOVER6"/>
      <sheetName val="2__Earthwork6"/>
      <sheetName val="schedule_nos6"/>
      <sheetName val="ABS_7"/>
      <sheetName val="BOQ_Summary7"/>
      <sheetName val="2_137"/>
      <sheetName val="9_017"/>
      <sheetName val="9_077"/>
      <sheetName val="9_837"/>
      <sheetName val="9_127"/>
      <sheetName val="9_477"/>
      <sheetName val="9_50(i)7"/>
      <sheetName val="9_50(ii)7"/>
      <sheetName val="9_51_Slab7"/>
      <sheetName val="9_51_Girder7"/>
      <sheetName val="9_527"/>
      <sheetName val="9_627"/>
      <sheetName val="9_637"/>
      <sheetName val="9_697"/>
      <sheetName val="8_487"/>
      <sheetName val="8_497"/>
      <sheetName val="P1_&amp;_P2_Reinforcement_detail7"/>
      <sheetName val="A1_&amp;_A2_Reinforcement_detail7"/>
      <sheetName val="02_10_066"/>
      <sheetName val="P-Ins_&amp;_Bonds6"/>
      <sheetName val="BUD_07-086"/>
      <sheetName val="Materials_6"/>
      <sheetName val="01_11_20046"/>
      <sheetName val="USB_16"/>
      <sheetName val="220Kv_(2)6"/>
      <sheetName val="Input_Data6"/>
      <sheetName val="Input_Data_R6"/>
      <sheetName val="Input_Data_F6"/>
      <sheetName val="BOQ_Distribution6"/>
      <sheetName val="Fee_Rate_Summary6"/>
      <sheetName val="A_O_R_6"/>
      <sheetName val="Ave_wtd_rates6"/>
      <sheetName val="Data_Validation6"/>
      <sheetName val="MN_T_B_6"/>
      <sheetName val="Progressin_Next_mon-AP-176"/>
      <sheetName val="SPT_vs_PHI6"/>
      <sheetName val="Wind_Speed_II6"/>
      <sheetName val="Duopitch_Roof6"/>
      <sheetName val="Free-Standing_Wall6"/>
      <sheetName val="Vertical_Walls6"/>
      <sheetName val="Flat_Roof6"/>
      <sheetName val="Factor_Sb6"/>
      <sheetName val="Size_Effect_Factor6"/>
      <sheetName val="Direction_factor6"/>
      <sheetName val="Wind_Speed_I6"/>
      <sheetName val="Non_debit-RMC6"/>
      <sheetName val="Labour_&amp;_Plant6"/>
      <sheetName val="RATE_COMPILATION6"/>
      <sheetName val="Cost_of_O_&amp;_O3"/>
      <sheetName val="_AnalysisPCC6"/>
      <sheetName val="Analysis-Drains_&amp;_Misc6"/>
      <sheetName val="Lead_Statement_(PCC)6"/>
      <sheetName val="Analysis-NH-Traf_&amp;_Trans6"/>
      <sheetName val="Data_16"/>
      <sheetName val="SS_MH6"/>
      <sheetName val="Plant_&amp;__Machinery4"/>
      <sheetName val="E_&amp;_R6"/>
      <sheetName val="Qty_SR6"/>
      <sheetName val="INPUT_SHEET6"/>
      <sheetName val="Bus_Ways6"/>
      <sheetName val="Major_Br__Statement6"/>
      <sheetName val="Site_clearance6"/>
      <sheetName val="4_Annex_1_Basic_rate6"/>
      <sheetName val="gen_ledger_data6"/>
      <sheetName val="33628-Rev__A6"/>
      <sheetName val="General_input6"/>
      <sheetName val="Design_sheet6"/>
      <sheetName val="Diesel_Analysis3"/>
      <sheetName val="Elect_4"/>
      <sheetName val="RA_Civil6"/>
      <sheetName val="footing_for_SP6"/>
      <sheetName val="doq_13"/>
      <sheetName val="doq_93"/>
      <sheetName val="12__Ins_&amp;_Bonds6"/>
      <sheetName val="abs_road6"/>
      <sheetName val="road_est6"/>
      <sheetName val="Road_data6"/>
      <sheetName val="ESOP_ECAL_TABLES6"/>
      <sheetName val="precast_RC_element6"/>
      <sheetName val="Core_Data6"/>
      <sheetName val="GLEVEL_RHS6"/>
      <sheetName val="General_Analysis6"/>
      <sheetName val="SCH_103"/>
      <sheetName val="Doha_Farm3"/>
      <sheetName val="DATA-DEP_(13-17)6"/>
      <sheetName val="DATA-GCC(25-34_7)6"/>
      <sheetName val="St_-Con(0-17)6"/>
      <sheetName val="St_-Con_(17-34)6"/>
      <sheetName val="SC_revtrgt3"/>
      <sheetName val="NLD_-_Assum3"/>
      <sheetName val="except_wiring6"/>
      <sheetName val="Appendix_A6"/>
      <sheetName val="JCR_TOP6"/>
      <sheetName val="Load_Calculation3"/>
      <sheetName val="Sub_con_List3"/>
      <sheetName val="KM_wise_Quantity3"/>
      <sheetName val="POCOS_제출및납품일정4"/>
      <sheetName val="Pile_cap4"/>
      <sheetName val="PIPING_LINE_LIST4"/>
      <sheetName val="factor_3"/>
      <sheetName val="Rollup_Summary3"/>
      <sheetName val="Sheet3_(2)3"/>
      <sheetName val="Abt_Foundation_1"/>
      <sheetName val="pier_Foundation1"/>
      <sheetName val="STAFFSCHED_1"/>
      <sheetName val="2_21"/>
      <sheetName val="BATCHING_PLANT_PRO1"/>
      <sheetName val="B2_MB_Deck1"/>
      <sheetName val="SKMD__322"/>
      <sheetName val="DIR_USED_ITEMS2"/>
      <sheetName val="12_8_I_(M-40)2"/>
      <sheetName val="ANN_-V1"/>
      <sheetName val="Sheet1_(2)1"/>
      <sheetName val="Field_Values1"/>
      <sheetName val="Desgn(zone_I)1"/>
      <sheetName val="SC_Cost_FEB_033"/>
      <sheetName val="ORDER_BOOKING1"/>
      <sheetName val="Abs_PMRL1"/>
      <sheetName val="Abstract_of_cost1"/>
      <sheetName val="IO_List1"/>
      <sheetName val="TBAL9697_-group_wise__sdpl1"/>
      <sheetName val="CONSTRUCTION_COMPONENT1"/>
      <sheetName val="Labor_abs-NMR1"/>
      <sheetName val="1St_certified_RA_bill1"/>
      <sheetName val="Tower_Schedule3"/>
      <sheetName val="BOQ_(2)1"/>
      <sheetName val="Qty_Report1"/>
      <sheetName val="Dayworks_Bill1"/>
      <sheetName val="Bills_of_Quantities1"/>
      <sheetName val="Back_Cal_for_OMC1"/>
      <sheetName val="BASIC_RATES1"/>
      <sheetName val="doq4 "/>
      <sheetName val="Project_Budget_Worksheet"/>
      <sheetName val="no_"/>
      <sheetName val="BOQ_DIS"/>
      <sheetName val="All_Equipments"/>
      <sheetName val="Desdat"/>
      <sheetName val="COST"/>
      <sheetName val="BILL ABSTRACT"/>
      <sheetName val="Mobilization Advance "/>
      <sheetName val="Measurement &amp; Supply Sheet (2)"/>
      <sheetName val="Hydro testing"/>
      <sheetName val="Supply Sheet"/>
      <sheetName val="Hydro testing "/>
      <sheetName val="OHT 43"/>
      <sheetName val=" OHT38"/>
      <sheetName val="Scheme No155"/>
      <sheetName val="OHT 40 Tigariya Badshah"/>
      <sheetName val="OHT-48 Kushwah "/>
      <sheetName val="New Ranibag"/>
      <sheetName val="OHT 39"/>
      <sheetName val="Narwal"/>
      <sheetName val="Jai hind nagar - OHT37"/>
      <sheetName val="OHT 20(Mitra Bandhu Nagar)"/>
      <sheetName val="OHT 15(Samar Park)"/>
      <sheetName val="Bhuri tekri"/>
      <sheetName val="Scheme No-140"/>
      <sheetName val="OHT-16 Lasudia Mori "/>
      <sheetName val="Scheme No-78"/>
      <sheetName val="Scheme No 114 Part 2"/>
      <sheetName val="Retimandi"/>
      <sheetName val="OHT09- Bicholi"/>
      <sheetName val="Bijalpur OHT"/>
      <sheetName val="Tejajinagar"/>
      <sheetName val="Scheme No 134"/>
      <sheetName val="OHT-18"/>
      <sheetName val="OHT 49(Gandhinagar)"/>
      <sheetName val="Silicon City"/>
      <sheetName val="OHT 32 (Gwala Colony)"/>
      <sheetName val="MS Pipe"/>
      <sheetName val="CY4 casted"/>
      <sheetName val="PACK (B)"/>
      <sheetName val="VARIABLE"/>
      <sheetName val="Vendor Name"/>
      <sheetName val="Monthly Turnover (Final)"/>
      <sheetName val="Monthly Programme"/>
      <sheetName val="Abstruct total"/>
      <sheetName val="Costing-blk-B"/>
      <sheetName val="HP(9.200)"/>
      <sheetName val="Sch-3"/>
      <sheetName val="Equipment Master"/>
      <sheetName val="Resource"/>
      <sheetName val="Monthly_Turnover_(Final)"/>
      <sheetName val="Monthly_Programme"/>
      <sheetName val="Abstruct_total"/>
      <sheetName val="HP(9_200)"/>
      <sheetName val="Equipment_Master"/>
      <sheetName val="Not found as per ground reality"/>
      <sheetName val="Longitudinal"/>
      <sheetName val="Steel Structure"/>
      <sheetName val="Gen Info"/>
      <sheetName val="HW-MEASURMENT"/>
      <sheetName val="IMCWSRLevels"/>
      <sheetName val="PAVEMENT MN"/>
      <sheetName val="SP Break Up"/>
      <sheetName val="Sweeper Machine"/>
      <sheetName val="작성기준"/>
      <sheetName val="PEW"/>
      <sheetName val="MW"/>
      <sheetName val="Sheet5"/>
      <sheetName val="Sheet8"/>
      <sheetName val="Sheet10"/>
      <sheetName val="Sheet9"/>
      <sheetName val="Sheet11"/>
      <sheetName val="Sheet12"/>
      <sheetName val="Sheet13"/>
      <sheetName val="sheet14"/>
      <sheetName val="Sheet16"/>
      <sheetName val="Sheet17"/>
      <sheetName val="Sheet18"/>
      <sheetName val="Sheet19"/>
      <sheetName val="Sheet1(2)"/>
      <sheetName val="당초"/>
      <sheetName val="금액내역서"/>
      <sheetName val="train cash"/>
      <sheetName val="accom cash"/>
      <sheetName val="M-Book for Conc"/>
      <sheetName val="M-Book for FW"/>
      <sheetName val="Definitions"/>
      <sheetName val="Pro_Pavement1"/>
      <sheetName val="Pro_Pavement2"/>
      <sheetName val="HB CEC schd 6.2"/>
      <sheetName val="Design_basis-C"/>
      <sheetName val="DetEst"/>
      <sheetName val="steam outlet"/>
      <sheetName val="Cost Summary"/>
      <sheetName val="Rising Main"/>
      <sheetName val="Formulas"/>
      <sheetName val="LD"/>
      <sheetName val="ENCL10-C"/>
      <sheetName val="ENCL12-C"/>
      <sheetName val="PQC Design"/>
      <sheetName val="pqc check"/>
      <sheetName val="CBL01"/>
      <sheetName val="Chpt 1-4 &amp; 13"/>
      <sheetName val="BOXCELL"/>
      <sheetName val="BOXCULVERT"/>
      <sheetName val="FORM5"/>
      <sheetName val="Habitation"/>
      <sheetName val="Rate"/>
      <sheetName val="RET "/>
      <sheetName val="HO DPR"/>
      <sheetName val="water prop."/>
      <sheetName val="PRECAST lightconc-II"/>
      <sheetName val="Anl"/>
      <sheetName val="dyes"/>
      <sheetName val="UTILITY"/>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sheetData sheetId="96"/>
      <sheetData sheetId="97"/>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refreshError="1"/>
      <sheetData sheetId="736" refreshError="1"/>
      <sheetData sheetId="737" refreshError="1"/>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sheetData sheetId="903"/>
      <sheetData sheetId="904"/>
      <sheetData sheetId="905"/>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sheetData sheetId="1344"/>
      <sheetData sheetId="1345"/>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refreshError="1"/>
      <sheetData sheetId="1566"/>
      <sheetData sheetId="1567"/>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sheetData sheetId="1580"/>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sheetData sheetId="1602"/>
      <sheetData sheetId="1603"/>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sheetData sheetId="1625"/>
      <sheetData sheetId="1626"/>
      <sheetData sheetId="1627"/>
      <sheetData sheetId="1628"/>
      <sheetData sheetId="1629"/>
      <sheetData sheetId="1630"/>
      <sheetData sheetId="1631"/>
      <sheetData sheetId="1632"/>
      <sheetData sheetId="1633"/>
      <sheetData sheetId="1634" refreshError="1"/>
      <sheetData sheetId="1635" refreshError="1"/>
      <sheetData sheetId="1636" refreshError="1"/>
      <sheetData sheetId="1637" refreshError="1"/>
      <sheetData sheetId="1638" refreshError="1"/>
      <sheetData sheetId="1639" refreshError="1"/>
      <sheetData sheetId="1640" refreshError="1"/>
      <sheetData sheetId="164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refreshError="1"/>
      <sheetData sheetId="1919"/>
      <sheetData sheetId="1920"/>
      <sheetData sheetId="1921"/>
      <sheetData sheetId="1922"/>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sheetData sheetId="2008" refreshError="1"/>
      <sheetData sheetId="2009"/>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 NOS"/>
      <sheetName val="Malaysia incl. RET"/>
      <sheetName val="BUD-8306"/>
    </sheetNames>
    <sheetDataSet>
      <sheetData sheetId="0">
        <row r="2">
          <cell r="A2" t="str">
            <v>300100000008</v>
          </cell>
          <cell r="B2">
            <v>300100000008</v>
          </cell>
          <cell r="C2" t="str">
            <v>Lighting Towers</v>
          </cell>
          <cell r="D2" t="str">
            <v>PO/L.HILLS/34 IMP</v>
          </cell>
        </row>
        <row r="3">
          <cell r="A3" t="str">
            <v>300100000009</v>
          </cell>
          <cell r="B3">
            <v>300100000009</v>
          </cell>
          <cell r="C3" t="str">
            <v>Lighting Towers</v>
          </cell>
          <cell r="D3" t="str">
            <v>PO/L.HILLS/34 IMP</v>
          </cell>
        </row>
        <row r="4">
          <cell r="A4" t="str">
            <v>300100000010</v>
          </cell>
          <cell r="B4">
            <v>300100000010</v>
          </cell>
          <cell r="C4" t="str">
            <v>Lighting Towers</v>
          </cell>
          <cell r="D4" t="str">
            <v>PO/L.HILLS/34 IMP</v>
          </cell>
        </row>
        <row r="5">
          <cell r="A5" t="str">
            <v>300100000011</v>
          </cell>
          <cell r="B5">
            <v>300100000011</v>
          </cell>
          <cell r="C5" t="str">
            <v>Lighting Towers</v>
          </cell>
          <cell r="D5" t="str">
            <v>PO/L.HILLS/34 IMP</v>
          </cell>
        </row>
        <row r="6">
          <cell r="A6" t="str">
            <v>300100000012</v>
          </cell>
          <cell r="B6">
            <v>300100000012</v>
          </cell>
          <cell r="C6" t="str">
            <v>Lighting Towers</v>
          </cell>
          <cell r="D6" t="str">
            <v>PO/L.HILLS/34 IMP</v>
          </cell>
        </row>
        <row r="7">
          <cell r="A7" t="str">
            <v>300100000013</v>
          </cell>
          <cell r="B7">
            <v>300100000013</v>
          </cell>
          <cell r="C7" t="str">
            <v>Lighting Towers</v>
          </cell>
          <cell r="D7" t="str">
            <v>PO/L.HILLS/34 IMP</v>
          </cell>
        </row>
        <row r="8">
          <cell r="A8" t="str">
            <v>300100000014</v>
          </cell>
          <cell r="B8">
            <v>300100000014</v>
          </cell>
          <cell r="C8" t="str">
            <v>Lighting Towers</v>
          </cell>
          <cell r="D8" t="str">
            <v>PO/L.HILLS/34 IMP</v>
          </cell>
        </row>
        <row r="9">
          <cell r="A9" t="str">
            <v>300100000015</v>
          </cell>
          <cell r="B9">
            <v>300100000015</v>
          </cell>
          <cell r="C9" t="str">
            <v>Lighting Towers</v>
          </cell>
          <cell r="D9" t="str">
            <v>PO/L.HILLS/34 IMP</v>
          </cell>
        </row>
        <row r="10">
          <cell r="A10" t="str">
            <v>300100000016</v>
          </cell>
          <cell r="B10">
            <v>300100000016</v>
          </cell>
          <cell r="C10" t="str">
            <v>Lighting Towers</v>
          </cell>
          <cell r="D10" t="str">
            <v>PO/L.HILLS/34 IMP</v>
          </cell>
        </row>
        <row r="11">
          <cell r="A11" t="str">
            <v>300100000017</v>
          </cell>
          <cell r="B11">
            <v>300100000017</v>
          </cell>
          <cell r="C11" t="str">
            <v>Lighting Towers</v>
          </cell>
          <cell r="D11" t="str">
            <v>PO/L.HILLS/34 IMP</v>
          </cell>
        </row>
        <row r="12">
          <cell r="A12" t="str">
            <v>300100000018</v>
          </cell>
          <cell r="B12">
            <v>300100000018</v>
          </cell>
          <cell r="C12" t="str">
            <v>Lighting Towers</v>
          </cell>
          <cell r="D12" t="str">
            <v>PO/L.HILLS/34 IMP</v>
          </cell>
        </row>
        <row r="13">
          <cell r="A13" t="str">
            <v>300100000019</v>
          </cell>
          <cell r="B13">
            <v>300100000019</v>
          </cell>
          <cell r="C13" t="str">
            <v>Lighting Towers</v>
          </cell>
          <cell r="D13" t="str">
            <v>PO/L.HILLS/34 IMP</v>
          </cell>
        </row>
        <row r="14">
          <cell r="A14" t="str">
            <v>300100000020</v>
          </cell>
          <cell r="B14">
            <v>300100000020</v>
          </cell>
          <cell r="C14" t="str">
            <v>Lighting Towers</v>
          </cell>
          <cell r="D14" t="str">
            <v>PO/L.HILLS/34 IMP</v>
          </cell>
        </row>
        <row r="15">
          <cell r="A15" t="str">
            <v>300100000021</v>
          </cell>
          <cell r="B15">
            <v>300100000021</v>
          </cell>
          <cell r="C15" t="str">
            <v>Lighting Towers</v>
          </cell>
          <cell r="D15" t="str">
            <v>PO/L.HILLS/34 IMP</v>
          </cell>
        </row>
        <row r="16">
          <cell r="A16" t="str">
            <v>300100000022</v>
          </cell>
          <cell r="B16">
            <v>300100000022</v>
          </cell>
          <cell r="C16" t="str">
            <v>Lighting Towers</v>
          </cell>
          <cell r="D16" t="str">
            <v>PO/L.HILLS/34 IMP</v>
          </cell>
        </row>
        <row r="17">
          <cell r="A17" t="str">
            <v>300100000023</v>
          </cell>
          <cell r="B17">
            <v>300100000023</v>
          </cell>
          <cell r="C17" t="str">
            <v>Lighting Towers</v>
          </cell>
          <cell r="D17" t="str">
            <v>PO/L.HILLS/34 IMP</v>
          </cell>
        </row>
        <row r="18">
          <cell r="A18" t="str">
            <v>300100000024</v>
          </cell>
          <cell r="B18">
            <v>300100000024</v>
          </cell>
          <cell r="C18" t="str">
            <v>Lighting Towers</v>
          </cell>
          <cell r="D18" t="str">
            <v>PO/L.HILLS/34 IMP</v>
          </cell>
        </row>
        <row r="19">
          <cell r="A19" t="str">
            <v>300100000025</v>
          </cell>
          <cell r="B19">
            <v>300100000025</v>
          </cell>
          <cell r="C19" t="str">
            <v>Lighting Towers</v>
          </cell>
          <cell r="D19" t="str">
            <v>PO/L.HILLS/34 IMP</v>
          </cell>
        </row>
        <row r="20">
          <cell r="A20" t="str">
            <v>300100000026</v>
          </cell>
          <cell r="B20">
            <v>300100000026</v>
          </cell>
          <cell r="C20" t="str">
            <v>Lighting Towers</v>
          </cell>
          <cell r="D20" t="str">
            <v>PO/L.HILLS/34 IMP</v>
          </cell>
        </row>
        <row r="21">
          <cell r="A21" t="str">
            <v>300100000027</v>
          </cell>
          <cell r="B21">
            <v>300100000027</v>
          </cell>
          <cell r="C21" t="str">
            <v>Lighting Towers</v>
          </cell>
          <cell r="D21" t="str">
            <v>PO/L.HILLS/34 IMP</v>
          </cell>
        </row>
        <row r="22">
          <cell r="A22" t="str">
            <v>300100000028</v>
          </cell>
          <cell r="B22">
            <v>300100000028</v>
          </cell>
          <cell r="C22" t="str">
            <v>Lighting Towers</v>
          </cell>
          <cell r="D22" t="str">
            <v>PO/L.HILLS/34 IMP</v>
          </cell>
        </row>
        <row r="23">
          <cell r="A23" t="str">
            <v>300100000029</v>
          </cell>
          <cell r="B23">
            <v>300100000029</v>
          </cell>
          <cell r="C23" t="str">
            <v>Lighting Towers</v>
          </cell>
          <cell r="D23" t="str">
            <v>PO/L.HILLS/34 IMP</v>
          </cell>
        </row>
        <row r="24">
          <cell r="A24" t="str">
            <v>300100000030</v>
          </cell>
          <cell r="B24">
            <v>300100000030</v>
          </cell>
          <cell r="C24" t="str">
            <v>Lighting Towers</v>
          </cell>
          <cell r="D24" t="str">
            <v>PO/L.HILLS/34 IMP</v>
          </cell>
        </row>
        <row r="25">
          <cell r="A25" t="str">
            <v>300100000031</v>
          </cell>
          <cell r="B25">
            <v>300100000031</v>
          </cell>
          <cell r="C25" t="str">
            <v>Lighting Towers</v>
          </cell>
          <cell r="D25" t="str">
            <v>PO/L.HILLS/34 IMP</v>
          </cell>
        </row>
        <row r="26">
          <cell r="A26" t="str">
            <v>300100000032</v>
          </cell>
          <cell r="B26">
            <v>300100000032</v>
          </cell>
          <cell r="C26" t="str">
            <v>Lighting Towers</v>
          </cell>
          <cell r="D26" t="str">
            <v>PO/L.HILLS/34 IMP</v>
          </cell>
        </row>
        <row r="27">
          <cell r="A27" t="str">
            <v>300100000033</v>
          </cell>
          <cell r="B27">
            <v>300100000033</v>
          </cell>
          <cell r="C27" t="str">
            <v>Lighting Towers</v>
          </cell>
          <cell r="D27" t="str">
            <v>PO/L.HILLS/34 IMP</v>
          </cell>
        </row>
        <row r="28">
          <cell r="A28" t="str">
            <v>300100000034</v>
          </cell>
          <cell r="B28">
            <v>300100000034</v>
          </cell>
          <cell r="C28" t="str">
            <v>Lighting Towers</v>
          </cell>
          <cell r="D28" t="str">
            <v>PO/L.HILLS/34 IMP</v>
          </cell>
        </row>
        <row r="29">
          <cell r="A29" t="str">
            <v>300100000035</v>
          </cell>
          <cell r="B29">
            <v>300100000035</v>
          </cell>
          <cell r="C29" t="str">
            <v>Lighting Towers</v>
          </cell>
          <cell r="D29" t="str">
            <v>PO/L.HILLS/34 IMP</v>
          </cell>
        </row>
        <row r="30">
          <cell r="A30" t="str">
            <v>300100000036</v>
          </cell>
          <cell r="B30">
            <v>300100000036</v>
          </cell>
          <cell r="C30" t="str">
            <v>Lighting Towers</v>
          </cell>
          <cell r="D30" t="str">
            <v>PO/L.HILLS/34 IMP</v>
          </cell>
        </row>
        <row r="31">
          <cell r="A31" t="str">
            <v>300100000037</v>
          </cell>
          <cell r="B31">
            <v>300100000037</v>
          </cell>
          <cell r="C31" t="str">
            <v>Lighting Towers</v>
          </cell>
          <cell r="D31" t="str">
            <v>PO/L.HILLS/34 IMP</v>
          </cell>
        </row>
        <row r="32">
          <cell r="A32" t="str">
            <v>300100000038</v>
          </cell>
          <cell r="B32">
            <v>300100000038</v>
          </cell>
          <cell r="C32" t="str">
            <v>Lighting Towers</v>
          </cell>
          <cell r="D32" t="str">
            <v>PO/L.HILLS/34 IMP</v>
          </cell>
        </row>
        <row r="33">
          <cell r="A33" t="str">
            <v>300100000039</v>
          </cell>
          <cell r="B33">
            <v>300100000039</v>
          </cell>
          <cell r="C33" t="str">
            <v>Lighting Towers</v>
          </cell>
          <cell r="D33" t="str">
            <v>PO/L.HILLS/34 IMP</v>
          </cell>
        </row>
        <row r="34">
          <cell r="A34" t="str">
            <v>300100000399</v>
          </cell>
          <cell r="B34">
            <v>300100000399</v>
          </cell>
          <cell r="C34" t="str">
            <v>Escorts Soil Vibratory Roller - EC 5250</v>
          </cell>
          <cell r="D34" t="str">
            <v>PO/DEVIHALLI/53</v>
          </cell>
        </row>
        <row r="35">
          <cell r="A35" t="str">
            <v>300100000400</v>
          </cell>
          <cell r="B35">
            <v>300100000400</v>
          </cell>
          <cell r="C35" t="str">
            <v>Escorts Soil Vibratory Roller - EC 5250</v>
          </cell>
          <cell r="D35" t="str">
            <v>PO/DEVIHALLI/53</v>
          </cell>
        </row>
        <row r="36">
          <cell r="A36" t="str">
            <v>300100000926</v>
          </cell>
          <cell r="B36">
            <v>300100000926</v>
          </cell>
          <cell r="C36" t="str">
            <v>Hydraulic Mobile Crane F-15</v>
          </cell>
          <cell r="D36" t="str">
            <v>PO/DEVIHALLI/57</v>
          </cell>
        </row>
        <row r="37">
          <cell r="A37" t="str">
            <v>300100000933</v>
          </cell>
          <cell r="B37">
            <v>300100000933</v>
          </cell>
          <cell r="C37" t="str">
            <v>ESCORTS HYDRA 12 CRANE</v>
          </cell>
          <cell r="D37" t="str">
            <v>PO/DEVIHALLI/58</v>
          </cell>
        </row>
        <row r="38">
          <cell r="A38" t="str">
            <v>300100000934</v>
          </cell>
          <cell r="B38">
            <v>300100000934</v>
          </cell>
          <cell r="C38" t="str">
            <v>Air Compressor - Model XA 140 HD</v>
          </cell>
          <cell r="D38" t="str">
            <v>PO/DEVIHALLI/61</v>
          </cell>
        </row>
        <row r="39">
          <cell r="A39" t="str">
            <v>300100000948</v>
          </cell>
          <cell r="B39">
            <v>300100000948</v>
          </cell>
          <cell r="C39" t="str">
            <v>30 CUM BATCHING PLANT</v>
          </cell>
          <cell r="D39">
            <v>0</v>
          </cell>
        </row>
        <row r="40">
          <cell r="A40" t="str">
            <v>300100000955</v>
          </cell>
          <cell r="B40">
            <v>300100000955</v>
          </cell>
          <cell r="C40" t="str">
            <v>TRANSIT MIXER</v>
          </cell>
          <cell r="D40" t="str">
            <v>PO/KNDPLI/134&amp;125</v>
          </cell>
        </row>
        <row r="41">
          <cell r="A41" t="str">
            <v>300100000955</v>
          </cell>
          <cell r="B41">
            <v>300100000955</v>
          </cell>
          <cell r="C41" t="str">
            <v>TRANSIT MIXER</v>
          </cell>
          <cell r="D41" t="str">
            <v>PO/KNDPLI/134&amp;125</v>
          </cell>
        </row>
        <row r="42">
          <cell r="A42" t="str">
            <v>300100000956</v>
          </cell>
          <cell r="B42">
            <v>300100000956</v>
          </cell>
          <cell r="C42" t="str">
            <v>TRANSIT MIXER</v>
          </cell>
          <cell r="D42" t="str">
            <v>PO/KNDPLI/134&amp;125</v>
          </cell>
        </row>
        <row r="43">
          <cell r="A43" t="str">
            <v>300100000956</v>
          </cell>
          <cell r="B43">
            <v>300100000956</v>
          </cell>
          <cell r="C43" t="str">
            <v>TRANSIT MIXER</v>
          </cell>
          <cell r="D43" t="str">
            <v>PO/KNDPLI/134&amp;125</v>
          </cell>
        </row>
        <row r="44">
          <cell r="A44" t="str">
            <v>360000000056</v>
          </cell>
          <cell r="B44">
            <v>360000000056</v>
          </cell>
          <cell r="C44" t="str">
            <v>Backhoe Loader 3DX</v>
          </cell>
          <cell r="D44" t="str">
            <v>PO/SRKLM/144</v>
          </cell>
        </row>
        <row r="45">
          <cell r="A45" t="str">
            <v>300000000023</v>
          </cell>
          <cell r="B45">
            <v>300000000023</v>
          </cell>
          <cell r="C45" t="str">
            <v>Diesel Generator Set</v>
          </cell>
          <cell r="D45">
            <v>0</v>
          </cell>
        </row>
        <row r="46">
          <cell r="A46" t="str">
            <v>300000000023</v>
          </cell>
          <cell r="B46">
            <v>300000000023</v>
          </cell>
          <cell r="C46" t="str">
            <v>Diesel Generator Set</v>
          </cell>
          <cell r="D46">
            <v>0</v>
          </cell>
        </row>
        <row r="47">
          <cell r="A47" t="str">
            <v>300000000023</v>
          </cell>
          <cell r="B47">
            <v>300000000023</v>
          </cell>
          <cell r="C47" t="str">
            <v>Diesel Generator Set</v>
          </cell>
          <cell r="D47">
            <v>0</v>
          </cell>
        </row>
        <row r="48">
          <cell r="A48" t="str">
            <v>300000000023</v>
          </cell>
          <cell r="B48">
            <v>300000000023</v>
          </cell>
          <cell r="C48" t="str">
            <v>Diesel Generator Set</v>
          </cell>
          <cell r="D48">
            <v>0</v>
          </cell>
        </row>
        <row r="49">
          <cell r="A49" t="str">
            <v>300000000023</v>
          </cell>
          <cell r="B49">
            <v>300000000023</v>
          </cell>
          <cell r="C49" t="str">
            <v>Diesel Generator Set</v>
          </cell>
          <cell r="D49">
            <v>0</v>
          </cell>
        </row>
        <row r="50">
          <cell r="A50" t="str">
            <v>300000000023</v>
          </cell>
          <cell r="B50">
            <v>300000000023</v>
          </cell>
          <cell r="C50" t="str">
            <v>Diesel Generator Set</v>
          </cell>
          <cell r="D50">
            <v>0</v>
          </cell>
        </row>
        <row r="51">
          <cell r="A51" t="str">
            <v>300000000035</v>
          </cell>
          <cell r="B51">
            <v>300000000035</v>
          </cell>
          <cell r="C51" t="str">
            <v>Generator Set</v>
          </cell>
          <cell r="D51">
            <v>0</v>
          </cell>
        </row>
        <row r="52">
          <cell r="A52" t="str">
            <v>300000000035</v>
          </cell>
          <cell r="B52">
            <v>300000000035</v>
          </cell>
          <cell r="C52" t="str">
            <v>Generator Set</v>
          </cell>
          <cell r="D52">
            <v>0</v>
          </cell>
        </row>
        <row r="53">
          <cell r="A53" t="str">
            <v>300000000035</v>
          </cell>
          <cell r="B53">
            <v>300000000035</v>
          </cell>
          <cell r="C53" t="str">
            <v>Generator Set</v>
          </cell>
          <cell r="D53">
            <v>0</v>
          </cell>
        </row>
        <row r="54">
          <cell r="A54" t="str">
            <v>300000000035</v>
          </cell>
          <cell r="B54">
            <v>300000000035</v>
          </cell>
          <cell r="C54" t="str">
            <v>Generator Set</v>
          </cell>
          <cell r="D54">
            <v>0</v>
          </cell>
        </row>
        <row r="55">
          <cell r="A55" t="str">
            <v>300000000613</v>
          </cell>
          <cell r="B55">
            <v>300000000613</v>
          </cell>
          <cell r="C55" t="str">
            <v>Appolo Wet Mix Paver</v>
          </cell>
          <cell r="D55">
            <v>0</v>
          </cell>
        </row>
        <row r="56">
          <cell r="A56" t="str">
            <v>300000000613</v>
          </cell>
          <cell r="B56">
            <v>300000000613</v>
          </cell>
          <cell r="C56" t="str">
            <v>Appolo Wet Mix Paver</v>
          </cell>
          <cell r="D56">
            <v>0</v>
          </cell>
        </row>
        <row r="57">
          <cell r="A57" t="str">
            <v>300000000613</v>
          </cell>
          <cell r="B57">
            <v>300000000613</v>
          </cell>
          <cell r="C57" t="str">
            <v>Appolo Wet Mix Paver</v>
          </cell>
          <cell r="D57">
            <v>0</v>
          </cell>
        </row>
        <row r="58">
          <cell r="A58" t="str">
            <v>300000000613</v>
          </cell>
          <cell r="B58">
            <v>300000000613</v>
          </cell>
          <cell r="C58" t="str">
            <v>Appolo Wet Mix Paver</v>
          </cell>
          <cell r="D58">
            <v>0</v>
          </cell>
        </row>
        <row r="59">
          <cell r="A59" t="str">
            <v>300000000613</v>
          </cell>
          <cell r="B59">
            <v>300000000613</v>
          </cell>
          <cell r="C59" t="str">
            <v>Appolo Wet Mix Paver</v>
          </cell>
          <cell r="D59">
            <v>0</v>
          </cell>
        </row>
        <row r="60">
          <cell r="A60" t="str">
            <v>300000000613</v>
          </cell>
          <cell r="B60">
            <v>300000000613</v>
          </cell>
          <cell r="C60" t="str">
            <v>Appolo Wet Mix Paver</v>
          </cell>
          <cell r="D60">
            <v>0</v>
          </cell>
        </row>
        <row r="61">
          <cell r="A61" t="str">
            <v>300000000614</v>
          </cell>
          <cell r="B61">
            <v>300000000614</v>
          </cell>
          <cell r="C61" t="str">
            <v>Batching Plant - 30CUM</v>
          </cell>
          <cell r="D61">
            <v>0</v>
          </cell>
        </row>
        <row r="62">
          <cell r="A62" t="str">
            <v>300000000614</v>
          </cell>
          <cell r="B62">
            <v>300000000614</v>
          </cell>
          <cell r="C62" t="str">
            <v>Batching Plant - 30CUM</v>
          </cell>
          <cell r="D62">
            <v>0</v>
          </cell>
        </row>
        <row r="63">
          <cell r="A63" t="str">
            <v>300000000615</v>
          </cell>
          <cell r="B63">
            <v>300000000615</v>
          </cell>
          <cell r="C63" t="str">
            <v>Concrete Pump</v>
          </cell>
          <cell r="D63">
            <v>0</v>
          </cell>
        </row>
        <row r="64">
          <cell r="A64" t="str">
            <v>300000000615</v>
          </cell>
          <cell r="B64">
            <v>300000000615</v>
          </cell>
          <cell r="C64" t="str">
            <v>Concrete Pump</v>
          </cell>
          <cell r="D64">
            <v>0</v>
          </cell>
        </row>
        <row r="65">
          <cell r="A65" t="str">
            <v>300000000616</v>
          </cell>
          <cell r="B65">
            <v>300000000616</v>
          </cell>
          <cell r="C65" t="str">
            <v>Generators - 125 KVA</v>
          </cell>
          <cell r="D65">
            <v>0</v>
          </cell>
        </row>
        <row r="66">
          <cell r="A66" t="str">
            <v>300000000616</v>
          </cell>
          <cell r="B66">
            <v>300000000616</v>
          </cell>
          <cell r="C66" t="str">
            <v>Generators - 125 KVA</v>
          </cell>
          <cell r="D66">
            <v>0</v>
          </cell>
        </row>
        <row r="67">
          <cell r="A67" t="str">
            <v>300000000620</v>
          </cell>
          <cell r="B67">
            <v>300000000620</v>
          </cell>
          <cell r="C67" t="str">
            <v>Electric Genarating Set - 250 KVA</v>
          </cell>
          <cell r="D67" t="str">
            <v>PO/NPCL/17</v>
          </cell>
        </row>
        <row r="68">
          <cell r="A68" t="str">
            <v>300000000620</v>
          </cell>
          <cell r="B68">
            <v>300000000620</v>
          </cell>
          <cell r="C68" t="str">
            <v>Electric Genarating Set - 250 KVA</v>
          </cell>
          <cell r="D68" t="str">
            <v>PO/NPCL/17</v>
          </cell>
        </row>
        <row r="69">
          <cell r="A69" t="str">
            <v>300000000627</v>
          </cell>
          <cell r="B69">
            <v>300000000627</v>
          </cell>
          <cell r="C69" t="str">
            <v>Concrete Pump</v>
          </cell>
          <cell r="D69" t="str">
            <v>L.HILLS/052</v>
          </cell>
        </row>
        <row r="70">
          <cell r="A70" t="str">
            <v>300000000627</v>
          </cell>
          <cell r="B70">
            <v>300000000627</v>
          </cell>
          <cell r="C70" t="str">
            <v>Concrete Pump</v>
          </cell>
          <cell r="D70" t="str">
            <v>L.HILLS/052</v>
          </cell>
        </row>
        <row r="71">
          <cell r="A71" t="str">
            <v>300000000628</v>
          </cell>
          <cell r="B71">
            <v>300000000628</v>
          </cell>
          <cell r="C71" t="str">
            <v>Rotary Distributior (Concrete Spreader)</v>
          </cell>
          <cell r="D71" t="str">
            <v>PO NPCL/19</v>
          </cell>
        </row>
        <row r="72">
          <cell r="A72" t="str">
            <v>300000000628</v>
          </cell>
          <cell r="B72">
            <v>300000000628</v>
          </cell>
          <cell r="C72" t="str">
            <v>Rotary Distributior (Concrete Spreader)</v>
          </cell>
          <cell r="D72" t="str">
            <v>PO NPCL/19</v>
          </cell>
        </row>
        <row r="73">
          <cell r="A73" t="str">
            <v>300000000629</v>
          </cell>
          <cell r="B73">
            <v>300000000629</v>
          </cell>
          <cell r="C73" t="str">
            <v>Rotary Distributior (Concrete Spreader)</v>
          </cell>
          <cell r="D73" t="str">
            <v>PO NPCL/19</v>
          </cell>
        </row>
        <row r="74">
          <cell r="A74" t="str">
            <v>300000000629</v>
          </cell>
          <cell r="B74">
            <v>300000000629</v>
          </cell>
          <cell r="C74" t="str">
            <v>Rotary Distributior (Concrete Spreader)</v>
          </cell>
          <cell r="D74" t="str">
            <v>PO NPCL/19</v>
          </cell>
        </row>
        <row r="75">
          <cell r="A75" t="str">
            <v>300000000630</v>
          </cell>
          <cell r="B75">
            <v>300000000630</v>
          </cell>
          <cell r="C75" t="str">
            <v>Rotary Distributior (Concrete Spreader)</v>
          </cell>
          <cell r="D75" t="str">
            <v>PO/L.HILLS/044</v>
          </cell>
        </row>
        <row r="76">
          <cell r="A76" t="str">
            <v>300000000630</v>
          </cell>
          <cell r="B76">
            <v>300000000630</v>
          </cell>
          <cell r="C76" t="str">
            <v>Rotary Distributior (Concrete Spreader)</v>
          </cell>
          <cell r="D76" t="str">
            <v>PO/L.HILLS/044</v>
          </cell>
        </row>
        <row r="77">
          <cell r="A77" t="str">
            <v>300000000631</v>
          </cell>
          <cell r="B77">
            <v>300000000631</v>
          </cell>
          <cell r="C77" t="str">
            <v>Rotary Distributior (Concrete Spreader)</v>
          </cell>
          <cell r="D77" t="str">
            <v>PO/L.HILLS/044</v>
          </cell>
        </row>
        <row r="78">
          <cell r="A78" t="str">
            <v>300000000631</v>
          </cell>
          <cell r="B78">
            <v>300000000631</v>
          </cell>
          <cell r="C78" t="str">
            <v>Rotary Distributior (Concrete Spreader)</v>
          </cell>
          <cell r="D78" t="str">
            <v>PO/L.HILLS/044</v>
          </cell>
        </row>
        <row r="79">
          <cell r="A79" t="str">
            <v>300000000632</v>
          </cell>
          <cell r="B79">
            <v>300000000632</v>
          </cell>
          <cell r="C79" t="str">
            <v>Electric Genarating Set - 30 KVA</v>
          </cell>
          <cell r="D79" t="str">
            <v>PO NPCL/26</v>
          </cell>
        </row>
        <row r="80">
          <cell r="A80" t="str">
            <v>300000000632</v>
          </cell>
          <cell r="B80">
            <v>300000000632</v>
          </cell>
          <cell r="C80" t="str">
            <v>Electric Genarating Set - 30 KVA</v>
          </cell>
          <cell r="D80" t="str">
            <v>PO NPCL/26</v>
          </cell>
        </row>
        <row r="81">
          <cell r="A81" t="str">
            <v>300000000633</v>
          </cell>
          <cell r="B81">
            <v>300000000633</v>
          </cell>
          <cell r="C81" t="str">
            <v>Electric Genarating Set - 30 KVA</v>
          </cell>
          <cell r="D81" t="str">
            <v>PO NPCL/26</v>
          </cell>
        </row>
        <row r="82">
          <cell r="A82" t="str">
            <v>300000000633</v>
          </cell>
          <cell r="B82">
            <v>300000000633</v>
          </cell>
          <cell r="C82" t="str">
            <v>Electric Genarating Set - 30 KVA</v>
          </cell>
          <cell r="D82" t="str">
            <v>PO NPCL/26</v>
          </cell>
        </row>
        <row r="83">
          <cell r="A83" t="str">
            <v>300000000634</v>
          </cell>
          <cell r="B83">
            <v>300000000634</v>
          </cell>
          <cell r="C83" t="str">
            <v>Electric Genarating Set - 30 KVA</v>
          </cell>
          <cell r="D83" t="str">
            <v>PO/L.HILLS/039</v>
          </cell>
        </row>
        <row r="84">
          <cell r="A84" t="str">
            <v>300000000634</v>
          </cell>
          <cell r="B84">
            <v>300000000634</v>
          </cell>
          <cell r="C84" t="str">
            <v>Electric Genarating Set - 30 KVA</v>
          </cell>
          <cell r="D84" t="str">
            <v>PO/L.HILLS/039</v>
          </cell>
        </row>
        <row r="85">
          <cell r="A85" t="str">
            <v>300000000635</v>
          </cell>
          <cell r="B85">
            <v>300000000635</v>
          </cell>
          <cell r="C85" t="str">
            <v>Electric Genarating Set - 320 KVA</v>
          </cell>
          <cell r="D85" t="str">
            <v>PO/L.HILLS/050</v>
          </cell>
        </row>
        <row r="86">
          <cell r="A86" t="str">
            <v>300000000635</v>
          </cell>
          <cell r="B86">
            <v>300000000635</v>
          </cell>
          <cell r="C86" t="str">
            <v>Electric Genarating Set - 320 KVA</v>
          </cell>
          <cell r="D86" t="str">
            <v>PO/L.HILLS/050</v>
          </cell>
        </row>
        <row r="87">
          <cell r="A87" t="str">
            <v>300000000636</v>
          </cell>
          <cell r="B87">
            <v>300000000636</v>
          </cell>
          <cell r="C87" t="str">
            <v>Electric Genarating Set - 320 KVA</v>
          </cell>
          <cell r="D87" t="str">
            <v>PO/L.HILLS/050</v>
          </cell>
        </row>
        <row r="88">
          <cell r="A88" t="str">
            <v>300000000636</v>
          </cell>
          <cell r="B88">
            <v>300000000636</v>
          </cell>
          <cell r="C88" t="str">
            <v>Electric Genarating Set - 320 KVA</v>
          </cell>
          <cell r="D88" t="str">
            <v>PO/L.HILLS/050</v>
          </cell>
        </row>
        <row r="89">
          <cell r="A89" t="str">
            <v>300000000637</v>
          </cell>
          <cell r="B89">
            <v>300000000637</v>
          </cell>
          <cell r="C89" t="str">
            <v>Electric Genarating Set - 320 KVA</v>
          </cell>
          <cell r="D89" t="str">
            <v>PO/L.HILLS/050</v>
          </cell>
        </row>
        <row r="90">
          <cell r="A90" t="str">
            <v>300000000637</v>
          </cell>
          <cell r="B90">
            <v>300000000637</v>
          </cell>
          <cell r="C90" t="str">
            <v>Electric Genarating Set - 320 KVA</v>
          </cell>
          <cell r="D90" t="str">
            <v>PO/L.HILLS/050</v>
          </cell>
        </row>
        <row r="91">
          <cell r="A91" t="str">
            <v>300000000638</v>
          </cell>
          <cell r="B91">
            <v>300000000638</v>
          </cell>
          <cell r="C91" t="str">
            <v>Electric Genarating Set - 250 KVA</v>
          </cell>
          <cell r="D91" t="str">
            <v>PO/NPCL/17</v>
          </cell>
        </row>
        <row r="92">
          <cell r="A92" t="str">
            <v>300000000638</v>
          </cell>
          <cell r="B92">
            <v>300000000638</v>
          </cell>
          <cell r="C92" t="str">
            <v>Electric Genarating Set - 250 KVA</v>
          </cell>
          <cell r="D92" t="str">
            <v>PO/NPCL/17</v>
          </cell>
        </row>
        <row r="93">
          <cell r="A93" t="str">
            <v>300000000639</v>
          </cell>
          <cell r="B93">
            <v>300000000639</v>
          </cell>
          <cell r="C93" t="str">
            <v>Electric Genarating Set - 125 KVA</v>
          </cell>
          <cell r="D93">
            <v>0</v>
          </cell>
        </row>
        <row r="94">
          <cell r="A94" t="str">
            <v>300000000639</v>
          </cell>
          <cell r="B94">
            <v>300000000639</v>
          </cell>
          <cell r="C94" t="str">
            <v>Electric Genarating Set - 125 KVA</v>
          </cell>
          <cell r="D94">
            <v>0</v>
          </cell>
        </row>
        <row r="95">
          <cell r="A95" t="str">
            <v>300000000640</v>
          </cell>
          <cell r="B95">
            <v>300000000640</v>
          </cell>
          <cell r="C95" t="str">
            <v>Electric Genarating Set - 125 KVA</v>
          </cell>
          <cell r="D95">
            <v>0</v>
          </cell>
        </row>
        <row r="96">
          <cell r="A96" t="str">
            <v>300000000640</v>
          </cell>
          <cell r="B96">
            <v>300000000640</v>
          </cell>
          <cell r="C96" t="str">
            <v>Electric Genarating Set - 125 KVA</v>
          </cell>
          <cell r="D96">
            <v>0</v>
          </cell>
        </row>
        <row r="97">
          <cell r="A97" t="str">
            <v>300000000641</v>
          </cell>
          <cell r="B97">
            <v>300000000641</v>
          </cell>
          <cell r="C97" t="str">
            <v>Electric Genarating Set - 125 KVA</v>
          </cell>
          <cell r="D97">
            <v>0</v>
          </cell>
        </row>
        <row r="98">
          <cell r="A98" t="str">
            <v>300000000641</v>
          </cell>
          <cell r="B98">
            <v>300000000641</v>
          </cell>
          <cell r="C98" t="str">
            <v>Electric Genarating Set - 125 KVA</v>
          </cell>
          <cell r="D98">
            <v>0</v>
          </cell>
        </row>
        <row r="99">
          <cell r="A99" t="str">
            <v>300000000642</v>
          </cell>
          <cell r="B99">
            <v>300000000642</v>
          </cell>
          <cell r="C99" t="str">
            <v>Electric Genarating Set - 125 KVA</v>
          </cell>
          <cell r="D99">
            <v>0</v>
          </cell>
        </row>
        <row r="100">
          <cell r="A100" t="str">
            <v>300000000642</v>
          </cell>
          <cell r="B100">
            <v>300000000642</v>
          </cell>
          <cell r="C100" t="str">
            <v>Electric Genarating Set - 125 KVA</v>
          </cell>
          <cell r="D100">
            <v>0</v>
          </cell>
        </row>
        <row r="101">
          <cell r="A101" t="str">
            <v>300000000648</v>
          </cell>
          <cell r="B101">
            <v>300000000648</v>
          </cell>
          <cell r="C101" t="str">
            <v>Electronic Sensor Paver</v>
          </cell>
          <cell r="D101" t="str">
            <v>PO/EW12/002</v>
          </cell>
        </row>
        <row r="102">
          <cell r="A102" t="str">
            <v>300000000648</v>
          </cell>
          <cell r="B102">
            <v>300000000648</v>
          </cell>
          <cell r="C102" t="str">
            <v>Electronic Sensor Paver</v>
          </cell>
          <cell r="D102" t="str">
            <v>PO/EW12/002</v>
          </cell>
        </row>
        <row r="103">
          <cell r="A103" t="str">
            <v>300000000649</v>
          </cell>
          <cell r="B103">
            <v>300000000649</v>
          </cell>
          <cell r="C103" t="str">
            <v>BEML BG 605 MOTOR GRADER</v>
          </cell>
          <cell r="D103" t="str">
            <v>PO/HOSKOTE/20</v>
          </cell>
        </row>
        <row r="104">
          <cell r="A104" t="str">
            <v>300000000649</v>
          </cell>
          <cell r="B104">
            <v>300000000649</v>
          </cell>
          <cell r="C104" t="str">
            <v>BEML BG 605 MOTOR GRADER</v>
          </cell>
          <cell r="D104" t="str">
            <v>PO/HOSKOTE/20</v>
          </cell>
        </row>
        <row r="105">
          <cell r="A105" t="str">
            <v>300000000650</v>
          </cell>
          <cell r="B105">
            <v>300000000650</v>
          </cell>
          <cell r="C105" t="str">
            <v>Bull Dozer</v>
          </cell>
          <cell r="D105" t="str">
            <v>PO/HOSKOTE/019</v>
          </cell>
        </row>
        <row r="106">
          <cell r="A106" t="str">
            <v>300000000650</v>
          </cell>
          <cell r="B106">
            <v>300000000650</v>
          </cell>
          <cell r="C106" t="str">
            <v>Bull Dozer</v>
          </cell>
          <cell r="D106" t="str">
            <v>PO/HOSKOTE/019</v>
          </cell>
        </row>
        <row r="107">
          <cell r="A107" t="str">
            <v>300000000651</v>
          </cell>
          <cell r="B107">
            <v>300000000651</v>
          </cell>
          <cell r="C107" t="str">
            <v>Bull Dozer</v>
          </cell>
          <cell r="D107" t="str">
            <v>PO/HOSKOTE/019</v>
          </cell>
        </row>
        <row r="108">
          <cell r="A108" t="str">
            <v>300000000651</v>
          </cell>
          <cell r="B108">
            <v>300000000651</v>
          </cell>
          <cell r="C108" t="str">
            <v>Bull Dozer</v>
          </cell>
          <cell r="D108" t="str">
            <v>PO/HOSKOTE/019</v>
          </cell>
        </row>
        <row r="109">
          <cell r="A109" t="str">
            <v>300000000652</v>
          </cell>
          <cell r="B109">
            <v>300000000652</v>
          </cell>
          <cell r="C109" t="str">
            <v>BEML BG 605 MOTOR GRADER</v>
          </cell>
          <cell r="D109" t="str">
            <v>PO/HOSKOTE/020</v>
          </cell>
        </row>
        <row r="110">
          <cell r="A110" t="str">
            <v>300000000652</v>
          </cell>
          <cell r="B110">
            <v>300000000652</v>
          </cell>
          <cell r="C110" t="str">
            <v>BEML BG 605 MOTOR GRADER</v>
          </cell>
          <cell r="D110" t="str">
            <v>PO/HOSKOTE/020</v>
          </cell>
        </row>
        <row r="111">
          <cell r="A111" t="str">
            <v>300000000653</v>
          </cell>
          <cell r="B111">
            <v>300000000653</v>
          </cell>
          <cell r="C111" t="str">
            <v>BEML Excavator BD 220</v>
          </cell>
          <cell r="D111" t="str">
            <v>PO/HOSKOTE/035</v>
          </cell>
        </row>
        <row r="112">
          <cell r="A112" t="str">
            <v>300000000653</v>
          </cell>
          <cell r="B112">
            <v>300000000653</v>
          </cell>
          <cell r="C112" t="str">
            <v>BEML Excavator BD 220</v>
          </cell>
          <cell r="D112" t="str">
            <v>PO/HOSKOTE/035</v>
          </cell>
        </row>
        <row r="113">
          <cell r="A113" t="str">
            <v>300000000653</v>
          </cell>
          <cell r="B113">
            <v>300000000653</v>
          </cell>
          <cell r="C113" t="str">
            <v>BEML Excavator BD 220</v>
          </cell>
          <cell r="D113" t="str">
            <v>PO/HOSKOTE/035</v>
          </cell>
        </row>
        <row r="114">
          <cell r="A114" t="str">
            <v>300000000653</v>
          </cell>
          <cell r="B114">
            <v>300000000653</v>
          </cell>
          <cell r="C114" t="str">
            <v>BEML Excavator BD 220</v>
          </cell>
          <cell r="D114" t="str">
            <v>PO/HOSKOTE/035</v>
          </cell>
        </row>
        <row r="115">
          <cell r="A115" t="str">
            <v>300000000654</v>
          </cell>
          <cell r="B115">
            <v>300000000654</v>
          </cell>
          <cell r="C115" t="str">
            <v>BEML Excavator BD 220</v>
          </cell>
          <cell r="D115" t="str">
            <v>PO/HOSKOTE/035</v>
          </cell>
        </row>
        <row r="116">
          <cell r="A116" t="str">
            <v>300000000654</v>
          </cell>
          <cell r="B116">
            <v>300000000654</v>
          </cell>
          <cell r="C116" t="str">
            <v>BEML Excavator BD 220</v>
          </cell>
          <cell r="D116" t="str">
            <v>PO/HOSKOTE/035</v>
          </cell>
        </row>
        <row r="117">
          <cell r="A117" t="str">
            <v>300000000654</v>
          </cell>
          <cell r="B117">
            <v>300000000654</v>
          </cell>
          <cell r="C117" t="str">
            <v>BEML Excavator BD 220</v>
          </cell>
          <cell r="D117" t="str">
            <v>PO/HOSKOTE/035</v>
          </cell>
        </row>
        <row r="118">
          <cell r="A118" t="str">
            <v>300000000654</v>
          </cell>
          <cell r="B118">
            <v>300000000654</v>
          </cell>
          <cell r="C118" t="str">
            <v>BEML Excavator BD 220</v>
          </cell>
          <cell r="D118" t="str">
            <v>PO/HOSKOTE/035</v>
          </cell>
        </row>
        <row r="119">
          <cell r="A119" t="str">
            <v>300000000654</v>
          </cell>
          <cell r="B119">
            <v>300000000654</v>
          </cell>
          <cell r="C119" t="str">
            <v>BEML Excavator BD 220</v>
          </cell>
          <cell r="D119" t="str">
            <v>PO/HOSKOTE/035</v>
          </cell>
        </row>
        <row r="120">
          <cell r="A120" t="str">
            <v>300000000654</v>
          </cell>
          <cell r="B120">
            <v>300000000654</v>
          </cell>
          <cell r="C120" t="str">
            <v>BEML Excavator BD 220</v>
          </cell>
          <cell r="D120" t="str">
            <v>PO/HOSKOTE/035</v>
          </cell>
        </row>
        <row r="121">
          <cell r="A121" t="str">
            <v>300000000655</v>
          </cell>
          <cell r="B121">
            <v>300000000655</v>
          </cell>
          <cell r="C121" t="str">
            <v>Tata Hitachi Excavator</v>
          </cell>
          <cell r="D121" t="str">
            <v>PO/HOSKOTE/054</v>
          </cell>
        </row>
        <row r="122">
          <cell r="A122" t="str">
            <v>300000000655</v>
          </cell>
          <cell r="B122">
            <v>300000000655</v>
          </cell>
          <cell r="C122" t="str">
            <v>Tata Hitachi Excavator</v>
          </cell>
          <cell r="D122" t="str">
            <v>PO/HOSKOTE/054</v>
          </cell>
        </row>
        <row r="123">
          <cell r="A123" t="str">
            <v>300000000656</v>
          </cell>
          <cell r="B123">
            <v>300000000656</v>
          </cell>
          <cell r="C123" t="str">
            <v>Electric Genarating Set - 500 KVA</v>
          </cell>
          <cell r="D123" t="str">
            <v>PO/HOSKOTE/038</v>
          </cell>
        </row>
        <row r="124">
          <cell r="A124" t="str">
            <v>300000000656</v>
          </cell>
          <cell r="B124">
            <v>300000000656</v>
          </cell>
          <cell r="C124" t="str">
            <v>Electric Genarating Set - 500 KVA</v>
          </cell>
          <cell r="D124" t="str">
            <v>PO/HOSKOTE/038</v>
          </cell>
        </row>
        <row r="125">
          <cell r="A125" t="str">
            <v>300000000657</v>
          </cell>
          <cell r="B125">
            <v>300000000657</v>
          </cell>
          <cell r="C125" t="str">
            <v>Tata Hitachi Hydraulic Excavator</v>
          </cell>
          <cell r="D125" t="str">
            <v>PO/DEVIHALLI/055</v>
          </cell>
        </row>
        <row r="126">
          <cell r="A126" t="str">
            <v>300000000657</v>
          </cell>
          <cell r="B126">
            <v>300000000657</v>
          </cell>
          <cell r="C126" t="str">
            <v>Tata Hitachi Hydraulic Excavator</v>
          </cell>
          <cell r="D126" t="str">
            <v>PO/DEVIHALLI/055</v>
          </cell>
        </row>
        <row r="127">
          <cell r="A127" t="str">
            <v>300000000658</v>
          </cell>
          <cell r="B127">
            <v>300000000658</v>
          </cell>
          <cell r="C127" t="str">
            <v>Tata Hitachi Hydraulic Excavator</v>
          </cell>
          <cell r="D127" t="str">
            <v>PO/DEVIHALLI/055</v>
          </cell>
        </row>
        <row r="128">
          <cell r="A128" t="str">
            <v>300000000658</v>
          </cell>
          <cell r="B128">
            <v>300000000658</v>
          </cell>
          <cell r="C128" t="str">
            <v>Tata Hitachi Hydraulic Excavator</v>
          </cell>
          <cell r="D128" t="str">
            <v>PO/DEVIHALLI/055</v>
          </cell>
        </row>
        <row r="129">
          <cell r="A129" t="str">
            <v>300000000659</v>
          </cell>
          <cell r="B129">
            <v>300000000659</v>
          </cell>
          <cell r="C129" t="str">
            <v>Electric Genarating Set - 62.5 KVA</v>
          </cell>
          <cell r="D129" t="str">
            <v>PO/DEVIHALLI/046</v>
          </cell>
        </row>
        <row r="130">
          <cell r="A130" t="str">
            <v>300000000659</v>
          </cell>
          <cell r="B130">
            <v>300000000659</v>
          </cell>
          <cell r="C130" t="str">
            <v>Electric Genarating Set - 62.5 KVA</v>
          </cell>
          <cell r="D130" t="str">
            <v>PO/DEVIHALLI/046</v>
          </cell>
        </row>
        <row r="131">
          <cell r="A131" t="str">
            <v>300000000660</v>
          </cell>
          <cell r="B131">
            <v>300000000660</v>
          </cell>
          <cell r="C131" t="str">
            <v>Air Compressor</v>
          </cell>
          <cell r="D131" t="str">
            <v>PO/L.HILLS/087</v>
          </cell>
        </row>
        <row r="132">
          <cell r="A132" t="str">
            <v>300000000660</v>
          </cell>
          <cell r="B132">
            <v>300000000660</v>
          </cell>
          <cell r="C132" t="str">
            <v>Air Compressor</v>
          </cell>
          <cell r="D132" t="str">
            <v>PO/L.HILLS/087</v>
          </cell>
        </row>
        <row r="133">
          <cell r="A133" t="str">
            <v>300000000661</v>
          </cell>
          <cell r="B133">
            <v>300000000661</v>
          </cell>
          <cell r="C133" t="str">
            <v>Rotary Distributior RV 10</v>
          </cell>
          <cell r="D133" t="str">
            <v>PO/L.HILLS/109</v>
          </cell>
        </row>
        <row r="134">
          <cell r="A134" t="str">
            <v>300000000661</v>
          </cell>
          <cell r="B134">
            <v>300000000661</v>
          </cell>
          <cell r="C134" t="str">
            <v>Rotary Distributior RV 10</v>
          </cell>
          <cell r="D134" t="str">
            <v>PO/L.HILLS/109</v>
          </cell>
        </row>
        <row r="135">
          <cell r="A135" t="str">
            <v>300000000662</v>
          </cell>
          <cell r="B135">
            <v>300000000662</v>
          </cell>
          <cell r="C135" t="str">
            <v>Rotary Distributior RV 10</v>
          </cell>
          <cell r="D135" t="str">
            <v>PO/L.HILLS/109</v>
          </cell>
        </row>
        <row r="136">
          <cell r="A136" t="str">
            <v>300000000662</v>
          </cell>
          <cell r="B136">
            <v>300000000662</v>
          </cell>
          <cell r="C136" t="str">
            <v>Rotary Distributior RV 10</v>
          </cell>
          <cell r="D136" t="str">
            <v>PO/L.HILLS/109</v>
          </cell>
        </row>
        <row r="137">
          <cell r="A137" t="str">
            <v>300000000664</v>
          </cell>
          <cell r="B137">
            <v>300000000664</v>
          </cell>
          <cell r="C137" t="str">
            <v>Walk Behind Tandem Roller</v>
          </cell>
          <cell r="D137" t="str">
            <v>PO/NPCL/115</v>
          </cell>
        </row>
        <row r="138">
          <cell r="A138" t="str">
            <v>300000000664</v>
          </cell>
          <cell r="B138">
            <v>300000000664</v>
          </cell>
          <cell r="C138" t="str">
            <v>Walk Behind Tandem Roller</v>
          </cell>
          <cell r="D138" t="str">
            <v>PO/NPCL/115</v>
          </cell>
        </row>
        <row r="139">
          <cell r="A139" t="str">
            <v>300000000665</v>
          </cell>
          <cell r="B139">
            <v>300000000665</v>
          </cell>
          <cell r="C139" t="str">
            <v>Batching Plant</v>
          </cell>
          <cell r="D139" t="str">
            <v>PO/NPCL/35</v>
          </cell>
        </row>
        <row r="140">
          <cell r="A140" t="str">
            <v>300000000665</v>
          </cell>
          <cell r="B140">
            <v>300000000665</v>
          </cell>
          <cell r="C140" t="str">
            <v>Batching Plant</v>
          </cell>
          <cell r="D140" t="str">
            <v>PO/NPCL/35</v>
          </cell>
        </row>
        <row r="141">
          <cell r="A141" t="str">
            <v>300000000665</v>
          </cell>
          <cell r="B141">
            <v>300000000665</v>
          </cell>
          <cell r="C141" t="str">
            <v>Batching Plant</v>
          </cell>
          <cell r="D141" t="str">
            <v>PO/NPCL/35</v>
          </cell>
        </row>
        <row r="142">
          <cell r="A142" t="str">
            <v>300000000665</v>
          </cell>
          <cell r="B142">
            <v>300000000665</v>
          </cell>
          <cell r="C142" t="str">
            <v>Batching Plant</v>
          </cell>
          <cell r="D142" t="str">
            <v>PO/NPCL/35</v>
          </cell>
        </row>
        <row r="143">
          <cell r="A143" t="str">
            <v>300000000665</v>
          </cell>
          <cell r="B143">
            <v>300000000665</v>
          </cell>
          <cell r="C143" t="str">
            <v>Batching Plant</v>
          </cell>
          <cell r="D143" t="str">
            <v>PO/NPCL/35</v>
          </cell>
        </row>
        <row r="144">
          <cell r="A144" t="str">
            <v>300000000665</v>
          </cell>
          <cell r="B144">
            <v>300000000665</v>
          </cell>
          <cell r="C144" t="str">
            <v>Batching Plant</v>
          </cell>
          <cell r="D144" t="str">
            <v>PO/NPCL/35</v>
          </cell>
        </row>
        <row r="145">
          <cell r="A145" t="str">
            <v>300000000665</v>
          </cell>
          <cell r="B145">
            <v>300000000665</v>
          </cell>
          <cell r="C145" t="str">
            <v>Batching Plant</v>
          </cell>
          <cell r="D145" t="str">
            <v>PO/NPCL/35</v>
          </cell>
        </row>
        <row r="146">
          <cell r="A146" t="str">
            <v>300000000665</v>
          </cell>
          <cell r="B146">
            <v>300000000665</v>
          </cell>
          <cell r="C146" t="str">
            <v>Batching Plant</v>
          </cell>
          <cell r="D146" t="str">
            <v>PO/NPCL/35</v>
          </cell>
        </row>
        <row r="147">
          <cell r="A147" t="str">
            <v>300000000665</v>
          </cell>
          <cell r="B147">
            <v>300000000665</v>
          </cell>
          <cell r="C147" t="str">
            <v>Batching Plant</v>
          </cell>
          <cell r="D147" t="str">
            <v>PO/NPCL/35</v>
          </cell>
        </row>
        <row r="148">
          <cell r="A148" t="str">
            <v>300000000665</v>
          </cell>
          <cell r="B148">
            <v>300000000665</v>
          </cell>
          <cell r="C148" t="str">
            <v>Batching Plant</v>
          </cell>
          <cell r="D148" t="str">
            <v>PO/NPCL/35</v>
          </cell>
        </row>
        <row r="149">
          <cell r="A149" t="str">
            <v>300000000666</v>
          </cell>
          <cell r="B149">
            <v>300000000666</v>
          </cell>
          <cell r="C149" t="str">
            <v>Electric Genarating Set - 62.5 KVA</v>
          </cell>
          <cell r="D149" t="str">
            <v>PO/VARANASI/071</v>
          </cell>
        </row>
        <row r="150">
          <cell r="A150" t="str">
            <v>300000000666</v>
          </cell>
          <cell r="B150">
            <v>300000000666</v>
          </cell>
          <cell r="C150" t="str">
            <v>Electric Genarating Set - 62.5 KVA</v>
          </cell>
          <cell r="D150" t="str">
            <v>PO/VARANASI/071</v>
          </cell>
        </row>
        <row r="151">
          <cell r="A151" t="str">
            <v>300000000667</v>
          </cell>
          <cell r="B151">
            <v>300000000667</v>
          </cell>
          <cell r="C151" t="str">
            <v>Electric Genarating Set - 62.5 KVA</v>
          </cell>
          <cell r="D151" t="str">
            <v>PO/VARANASI/071</v>
          </cell>
        </row>
        <row r="152">
          <cell r="A152" t="str">
            <v>300000000667</v>
          </cell>
          <cell r="B152">
            <v>300000000667</v>
          </cell>
          <cell r="C152" t="str">
            <v>Electric Genarating Set - 62.5 KVA</v>
          </cell>
          <cell r="D152" t="str">
            <v>PO/VARANASI/071</v>
          </cell>
        </row>
        <row r="153">
          <cell r="A153" t="str">
            <v>300000000668</v>
          </cell>
          <cell r="B153">
            <v>300000000668</v>
          </cell>
          <cell r="C153" t="str">
            <v>Concrete Pump 350 D</v>
          </cell>
          <cell r="D153" t="str">
            <v>PO/VAP/62</v>
          </cell>
        </row>
        <row r="154">
          <cell r="A154" t="str">
            <v>300000000668</v>
          </cell>
          <cell r="B154">
            <v>300000000668</v>
          </cell>
          <cell r="C154" t="str">
            <v>Concrete Pump 350 D</v>
          </cell>
          <cell r="D154" t="str">
            <v>PO/VAP/62</v>
          </cell>
        </row>
        <row r="155">
          <cell r="A155" t="str">
            <v>300000000669</v>
          </cell>
          <cell r="B155">
            <v>300000000669</v>
          </cell>
          <cell r="C155" t="str">
            <v>Batching Plant 30</v>
          </cell>
          <cell r="D155" t="str">
            <v>PO/VAP/61</v>
          </cell>
        </row>
        <row r="156">
          <cell r="A156" t="str">
            <v>300000000669</v>
          </cell>
          <cell r="B156">
            <v>300000000669</v>
          </cell>
          <cell r="C156" t="str">
            <v>Batching Plant 30</v>
          </cell>
          <cell r="D156" t="str">
            <v>PO/VAP/61</v>
          </cell>
        </row>
        <row r="157">
          <cell r="A157" t="str">
            <v>300000000670</v>
          </cell>
          <cell r="B157">
            <v>300000000670</v>
          </cell>
          <cell r="C157" t="str">
            <v>Electric Genarating Set - 125 KVA</v>
          </cell>
          <cell r="D157" t="str">
            <v>PO/VAP/67</v>
          </cell>
        </row>
        <row r="158">
          <cell r="A158" t="str">
            <v>300000000670</v>
          </cell>
          <cell r="B158">
            <v>300000000670</v>
          </cell>
          <cell r="C158" t="str">
            <v>Electric Genarating Set - 125 KVA</v>
          </cell>
          <cell r="D158" t="str">
            <v>PO/VAP/67</v>
          </cell>
        </row>
        <row r="159">
          <cell r="A159" t="str">
            <v>300000000671</v>
          </cell>
          <cell r="B159">
            <v>300000000671</v>
          </cell>
          <cell r="C159" t="str">
            <v>Concrete Pump 350 D</v>
          </cell>
          <cell r="D159" t="str">
            <v>PO/NPCL/72(TRF LH)</v>
          </cell>
        </row>
        <row r="160">
          <cell r="A160" t="str">
            <v>300000000671</v>
          </cell>
          <cell r="B160">
            <v>300000000671</v>
          </cell>
          <cell r="C160" t="str">
            <v>Concrete Pump 350 D</v>
          </cell>
          <cell r="D160" t="str">
            <v>PO/NPCL/72(TRF LH)</v>
          </cell>
        </row>
        <row r="161">
          <cell r="A161" t="str">
            <v>300000000671</v>
          </cell>
          <cell r="B161">
            <v>300000000671</v>
          </cell>
          <cell r="C161" t="str">
            <v>Concrete Pump 350 D</v>
          </cell>
          <cell r="D161" t="str">
            <v>PO/NPCL/72(TRF LH)</v>
          </cell>
        </row>
        <row r="162">
          <cell r="A162" t="str">
            <v>300000000671</v>
          </cell>
          <cell r="B162">
            <v>300000000671</v>
          </cell>
          <cell r="C162" t="str">
            <v>Concrete Pump 350 D</v>
          </cell>
          <cell r="D162" t="str">
            <v>PO/NPCL/72(TRF LH)</v>
          </cell>
        </row>
        <row r="163">
          <cell r="A163" t="str">
            <v>300000000672</v>
          </cell>
          <cell r="B163">
            <v>300000000672</v>
          </cell>
          <cell r="C163" t="str">
            <v>Concrete Pump 350 D</v>
          </cell>
          <cell r="D163" t="str">
            <v>PO/NPCL/28</v>
          </cell>
        </row>
        <row r="164">
          <cell r="A164" t="str">
            <v>300000000672</v>
          </cell>
          <cell r="B164">
            <v>300000000672</v>
          </cell>
          <cell r="C164" t="str">
            <v>Concrete Pump 350 D</v>
          </cell>
          <cell r="D164" t="str">
            <v>PO/NPCL/28</v>
          </cell>
        </row>
        <row r="165">
          <cell r="A165" t="str">
            <v>300000000673</v>
          </cell>
          <cell r="B165">
            <v>300000000673</v>
          </cell>
          <cell r="C165" t="str">
            <v>Air Compressor</v>
          </cell>
          <cell r="D165" t="str">
            <v>PO/NPCL/84</v>
          </cell>
        </row>
        <row r="166">
          <cell r="A166" t="str">
            <v>300000000673</v>
          </cell>
          <cell r="B166">
            <v>300000000673</v>
          </cell>
          <cell r="C166" t="str">
            <v>Air Compressor</v>
          </cell>
          <cell r="D166" t="str">
            <v>PO/NPCL/84</v>
          </cell>
        </row>
        <row r="167">
          <cell r="A167" t="str">
            <v>300000000673</v>
          </cell>
          <cell r="B167">
            <v>300000000673</v>
          </cell>
          <cell r="C167" t="str">
            <v>Air Compressor</v>
          </cell>
          <cell r="D167" t="str">
            <v>PO/NPCL/84</v>
          </cell>
        </row>
        <row r="168">
          <cell r="A168" t="str">
            <v>300000000674</v>
          </cell>
          <cell r="B168">
            <v>300000000674</v>
          </cell>
          <cell r="C168" t="str">
            <v>Batching Plant</v>
          </cell>
          <cell r="D168" t="str">
            <v>PO/NPCL/51</v>
          </cell>
        </row>
        <row r="169">
          <cell r="A169" t="str">
            <v>300000000674</v>
          </cell>
          <cell r="B169">
            <v>300000000674</v>
          </cell>
          <cell r="C169" t="str">
            <v>Batching Plant</v>
          </cell>
          <cell r="D169" t="str">
            <v>PO/NPCL/51</v>
          </cell>
        </row>
        <row r="170">
          <cell r="A170" t="str">
            <v>300000000694</v>
          </cell>
          <cell r="B170">
            <v>300000000694</v>
          </cell>
          <cell r="C170" t="str">
            <v>Walk Behind Tandem Roller</v>
          </cell>
          <cell r="D170" t="str">
            <v>PO/VAP/90</v>
          </cell>
        </row>
        <row r="171">
          <cell r="A171" t="str">
            <v>300000000694</v>
          </cell>
          <cell r="B171">
            <v>300000000694</v>
          </cell>
          <cell r="C171" t="str">
            <v>Walk Behind Tandem Roller</v>
          </cell>
          <cell r="D171" t="str">
            <v>PO/VAP/90</v>
          </cell>
        </row>
        <row r="172">
          <cell r="A172" t="str">
            <v>300000000695</v>
          </cell>
          <cell r="B172">
            <v>300000000695</v>
          </cell>
          <cell r="C172" t="str">
            <v>Air Compressor</v>
          </cell>
          <cell r="D172" t="str">
            <v>PO/VAP/86</v>
          </cell>
        </row>
        <row r="173">
          <cell r="A173" t="str">
            <v>300000000695</v>
          </cell>
          <cell r="B173">
            <v>300000000695</v>
          </cell>
          <cell r="C173" t="str">
            <v>Air Compressor</v>
          </cell>
          <cell r="D173" t="str">
            <v>PO/VAP/86</v>
          </cell>
        </row>
        <row r="174">
          <cell r="A174" t="str">
            <v>300000000701</v>
          </cell>
          <cell r="B174">
            <v>300000000701</v>
          </cell>
          <cell r="C174" t="str">
            <v>Electric Genarating Set - 62.5 KVA</v>
          </cell>
          <cell r="D174" t="str">
            <v>PO/HOSKOTE/045</v>
          </cell>
        </row>
        <row r="175">
          <cell r="A175" t="str">
            <v>300000000701</v>
          </cell>
          <cell r="B175">
            <v>300000000701</v>
          </cell>
          <cell r="C175" t="str">
            <v>Electric Genarating Set - 62.5 KVA</v>
          </cell>
          <cell r="D175" t="str">
            <v>PO/HOSKOTE/045</v>
          </cell>
        </row>
        <row r="176">
          <cell r="A176" t="str">
            <v>300000000702</v>
          </cell>
          <cell r="B176">
            <v>300000000702</v>
          </cell>
          <cell r="C176" t="str">
            <v>Electric Genarating Set - 40 KVA</v>
          </cell>
          <cell r="D176" t="str">
            <v>PO/L.HILLS/25A</v>
          </cell>
        </row>
        <row r="177">
          <cell r="A177" t="str">
            <v>300000000702</v>
          </cell>
          <cell r="B177">
            <v>300000000702</v>
          </cell>
          <cell r="C177" t="str">
            <v>Electric Genarating Set - 40 KVA</v>
          </cell>
          <cell r="D177" t="str">
            <v>PO/L.HILLS/25A</v>
          </cell>
        </row>
        <row r="178">
          <cell r="A178" t="str">
            <v>300100000008</v>
          </cell>
          <cell r="B178">
            <v>300100000008</v>
          </cell>
          <cell r="C178" t="str">
            <v>Lighting Towers</v>
          </cell>
          <cell r="D178" t="str">
            <v>PO/L.HILLS/34 IMP</v>
          </cell>
        </row>
        <row r="179">
          <cell r="A179" t="str">
            <v>300100000008</v>
          </cell>
          <cell r="B179">
            <v>300100000008</v>
          </cell>
          <cell r="C179" t="str">
            <v>Lighting Towers</v>
          </cell>
          <cell r="D179" t="str">
            <v>PO/L.HILLS/34 IMP</v>
          </cell>
        </row>
        <row r="180">
          <cell r="A180" t="str">
            <v>300100000008</v>
          </cell>
          <cell r="B180">
            <v>300100000008</v>
          </cell>
          <cell r="C180" t="str">
            <v>Lighting Towers</v>
          </cell>
          <cell r="D180" t="str">
            <v>PO/L.HILLS/34 IMP</v>
          </cell>
        </row>
        <row r="181">
          <cell r="A181" t="str">
            <v>300100000008</v>
          </cell>
          <cell r="B181">
            <v>300100000008</v>
          </cell>
          <cell r="C181" t="str">
            <v>Lighting Towers</v>
          </cell>
          <cell r="D181" t="str">
            <v>PO/L.HILLS/34 IMP</v>
          </cell>
        </row>
        <row r="182">
          <cell r="A182" t="str">
            <v>300100000009</v>
          </cell>
          <cell r="B182">
            <v>300100000009</v>
          </cell>
          <cell r="C182" t="str">
            <v>Lighting Towers</v>
          </cell>
          <cell r="D182" t="str">
            <v>PO/L.HILLS/34 IMP</v>
          </cell>
        </row>
        <row r="183">
          <cell r="A183" t="str">
            <v>300100000009</v>
          </cell>
          <cell r="B183">
            <v>300100000009</v>
          </cell>
          <cell r="C183" t="str">
            <v>Lighting Towers</v>
          </cell>
          <cell r="D183" t="str">
            <v>PO/L.HILLS/34 IMP</v>
          </cell>
        </row>
        <row r="184">
          <cell r="A184" t="str">
            <v>300100000009</v>
          </cell>
          <cell r="B184">
            <v>300100000009</v>
          </cell>
          <cell r="C184" t="str">
            <v>Lighting Towers</v>
          </cell>
          <cell r="D184" t="str">
            <v>PO/L.HILLS/34 IMP</v>
          </cell>
        </row>
        <row r="185">
          <cell r="A185" t="str">
            <v>300100000010</v>
          </cell>
          <cell r="B185">
            <v>300100000010</v>
          </cell>
          <cell r="C185" t="str">
            <v>Lighting Towers</v>
          </cell>
          <cell r="D185" t="str">
            <v>PO/L.HILLS/34 IMP</v>
          </cell>
        </row>
        <row r="186">
          <cell r="A186" t="str">
            <v>300100000010</v>
          </cell>
          <cell r="B186">
            <v>300100000010</v>
          </cell>
          <cell r="C186" t="str">
            <v>Lighting Towers</v>
          </cell>
          <cell r="D186" t="str">
            <v>PO/L.HILLS/34 IMP</v>
          </cell>
        </row>
        <row r="187">
          <cell r="A187" t="str">
            <v>300100000010</v>
          </cell>
          <cell r="B187">
            <v>300100000010</v>
          </cell>
          <cell r="C187" t="str">
            <v>Lighting Towers</v>
          </cell>
          <cell r="D187" t="str">
            <v>PO/L.HILLS/34 IMP</v>
          </cell>
        </row>
        <row r="188">
          <cell r="A188" t="str">
            <v>300100000011</v>
          </cell>
          <cell r="B188">
            <v>300100000011</v>
          </cell>
          <cell r="C188" t="str">
            <v>Lighting Towers</v>
          </cell>
          <cell r="D188" t="str">
            <v>PO/L.HILLS/34 IMP</v>
          </cell>
        </row>
        <row r="189">
          <cell r="A189" t="str">
            <v>300100000011</v>
          </cell>
          <cell r="B189">
            <v>300100000011</v>
          </cell>
          <cell r="C189" t="str">
            <v>Lighting Towers</v>
          </cell>
          <cell r="D189" t="str">
            <v>PO/L.HILLS/34 IMP</v>
          </cell>
        </row>
        <row r="190">
          <cell r="A190" t="str">
            <v>300100000011</v>
          </cell>
          <cell r="B190">
            <v>300100000011</v>
          </cell>
          <cell r="C190" t="str">
            <v>Lighting Towers</v>
          </cell>
          <cell r="D190" t="str">
            <v>PO/L.HILLS/34 IMP</v>
          </cell>
        </row>
        <row r="191">
          <cell r="A191" t="str">
            <v>300100000012</v>
          </cell>
          <cell r="B191">
            <v>300100000012</v>
          </cell>
          <cell r="C191" t="str">
            <v>Lighting Towers</v>
          </cell>
          <cell r="D191" t="str">
            <v>PO/L.HILLS/34 IMP</v>
          </cell>
        </row>
        <row r="192">
          <cell r="A192" t="str">
            <v>300100000012</v>
          </cell>
          <cell r="B192">
            <v>300100000012</v>
          </cell>
          <cell r="C192" t="str">
            <v>Lighting Towers</v>
          </cell>
          <cell r="D192" t="str">
            <v>PO/L.HILLS/34 IMP</v>
          </cell>
        </row>
        <row r="193">
          <cell r="A193" t="str">
            <v>300100000012</v>
          </cell>
          <cell r="B193">
            <v>300100000012</v>
          </cell>
          <cell r="C193" t="str">
            <v>Lighting Towers</v>
          </cell>
          <cell r="D193" t="str">
            <v>PO/L.HILLS/34 IMP</v>
          </cell>
        </row>
        <row r="194">
          <cell r="A194" t="str">
            <v>300100000013</v>
          </cell>
          <cell r="B194">
            <v>300100000013</v>
          </cell>
          <cell r="C194" t="str">
            <v>Lighting Towers</v>
          </cell>
          <cell r="D194" t="str">
            <v>PO/L.HILLS/34 IMP</v>
          </cell>
        </row>
        <row r="195">
          <cell r="A195" t="str">
            <v>300100000013</v>
          </cell>
          <cell r="B195">
            <v>300100000013</v>
          </cell>
          <cell r="C195" t="str">
            <v>Lighting Towers</v>
          </cell>
          <cell r="D195" t="str">
            <v>PO/L.HILLS/34 IMP</v>
          </cell>
        </row>
        <row r="196">
          <cell r="A196" t="str">
            <v>300100000013</v>
          </cell>
          <cell r="B196">
            <v>300100000013</v>
          </cell>
          <cell r="C196" t="str">
            <v>Lighting Towers</v>
          </cell>
          <cell r="D196" t="str">
            <v>PO/L.HILLS/34 IMP</v>
          </cell>
        </row>
        <row r="197">
          <cell r="A197" t="str">
            <v>300100000014</v>
          </cell>
          <cell r="B197">
            <v>300100000014</v>
          </cell>
          <cell r="C197" t="str">
            <v>Lighting Towers</v>
          </cell>
          <cell r="D197" t="str">
            <v>PO/L.HILLS/34 IMP</v>
          </cell>
        </row>
        <row r="198">
          <cell r="A198" t="str">
            <v>300100000014</v>
          </cell>
          <cell r="B198">
            <v>300100000014</v>
          </cell>
          <cell r="C198" t="str">
            <v>Lighting Towers</v>
          </cell>
          <cell r="D198" t="str">
            <v>PO/L.HILLS/34 IMP</v>
          </cell>
        </row>
        <row r="199">
          <cell r="A199" t="str">
            <v>300100000014</v>
          </cell>
          <cell r="B199">
            <v>300100000014</v>
          </cell>
          <cell r="C199" t="str">
            <v>Lighting Towers</v>
          </cell>
          <cell r="D199" t="str">
            <v>PO/L.HILLS/34 IMP</v>
          </cell>
        </row>
        <row r="200">
          <cell r="A200" t="str">
            <v>300100000015</v>
          </cell>
          <cell r="B200">
            <v>300100000015</v>
          </cell>
          <cell r="C200" t="str">
            <v>Lighting Towers</v>
          </cell>
          <cell r="D200" t="str">
            <v>PO/L.HILLS/34 IMP</v>
          </cell>
        </row>
        <row r="201">
          <cell r="A201" t="str">
            <v>300100000015</v>
          </cell>
          <cell r="B201">
            <v>300100000015</v>
          </cell>
          <cell r="C201" t="str">
            <v>Lighting Towers</v>
          </cell>
          <cell r="D201" t="str">
            <v>PO/L.HILLS/34 IMP</v>
          </cell>
        </row>
        <row r="202">
          <cell r="A202" t="str">
            <v>300100000015</v>
          </cell>
          <cell r="B202">
            <v>300100000015</v>
          </cell>
          <cell r="C202" t="str">
            <v>Lighting Towers</v>
          </cell>
          <cell r="D202" t="str">
            <v>PO/L.HILLS/34 IMP</v>
          </cell>
        </row>
        <row r="203">
          <cell r="A203" t="str">
            <v>300100000016</v>
          </cell>
          <cell r="B203">
            <v>300100000016</v>
          </cell>
          <cell r="C203" t="str">
            <v>Lighting Towers</v>
          </cell>
          <cell r="D203" t="str">
            <v>PO/L.HILLS/34 IMP</v>
          </cell>
        </row>
        <row r="204">
          <cell r="A204" t="str">
            <v>300100000016</v>
          </cell>
          <cell r="B204">
            <v>300100000016</v>
          </cell>
          <cell r="C204" t="str">
            <v>Lighting Towers</v>
          </cell>
          <cell r="D204" t="str">
            <v>PO/L.HILLS/34 IMP</v>
          </cell>
        </row>
        <row r="205">
          <cell r="A205" t="str">
            <v>300100000016</v>
          </cell>
          <cell r="B205">
            <v>300100000016</v>
          </cell>
          <cell r="C205" t="str">
            <v>Lighting Towers</v>
          </cell>
          <cell r="D205" t="str">
            <v>PO/L.HILLS/34 IMP</v>
          </cell>
        </row>
        <row r="206">
          <cell r="A206" t="str">
            <v>300100000017</v>
          </cell>
          <cell r="B206">
            <v>300100000017</v>
          </cell>
          <cell r="C206" t="str">
            <v>Lighting Towers</v>
          </cell>
          <cell r="D206" t="str">
            <v>PO/L.HILLS/34 IMP</v>
          </cell>
        </row>
        <row r="207">
          <cell r="A207" t="str">
            <v>300100000017</v>
          </cell>
          <cell r="B207">
            <v>300100000017</v>
          </cell>
          <cell r="C207" t="str">
            <v>Lighting Towers</v>
          </cell>
          <cell r="D207" t="str">
            <v>PO/L.HILLS/34 IMP</v>
          </cell>
        </row>
        <row r="208">
          <cell r="A208" t="str">
            <v>300100000017</v>
          </cell>
          <cell r="B208">
            <v>300100000017</v>
          </cell>
          <cell r="C208" t="str">
            <v>Lighting Towers</v>
          </cell>
          <cell r="D208" t="str">
            <v>PO/L.HILLS/34 IMP</v>
          </cell>
        </row>
        <row r="209">
          <cell r="A209" t="str">
            <v>300100000018</v>
          </cell>
          <cell r="B209">
            <v>300100000018</v>
          </cell>
          <cell r="C209" t="str">
            <v>Lighting Towers</v>
          </cell>
          <cell r="D209" t="str">
            <v>PO/L.HILLS/34 IMP</v>
          </cell>
        </row>
        <row r="210">
          <cell r="A210" t="str">
            <v>300100000018</v>
          </cell>
          <cell r="B210">
            <v>300100000018</v>
          </cell>
          <cell r="C210" t="str">
            <v>Lighting Towers</v>
          </cell>
          <cell r="D210" t="str">
            <v>PO/L.HILLS/34 IMP</v>
          </cell>
        </row>
        <row r="211">
          <cell r="A211" t="str">
            <v>300100000018</v>
          </cell>
          <cell r="B211">
            <v>300100000018</v>
          </cell>
          <cell r="C211" t="str">
            <v>Lighting Towers</v>
          </cell>
          <cell r="D211" t="str">
            <v>PO/L.HILLS/34 IMP</v>
          </cell>
        </row>
        <row r="212">
          <cell r="A212" t="str">
            <v>300100000019</v>
          </cell>
          <cell r="B212">
            <v>300100000019</v>
          </cell>
          <cell r="C212" t="str">
            <v>Lighting Towers</v>
          </cell>
          <cell r="D212" t="str">
            <v>PO/L.HILLS/34 IMP</v>
          </cell>
        </row>
        <row r="213">
          <cell r="A213" t="str">
            <v>300100000019</v>
          </cell>
          <cell r="B213">
            <v>300100000019</v>
          </cell>
          <cell r="C213" t="str">
            <v>Lighting Towers</v>
          </cell>
          <cell r="D213" t="str">
            <v>PO/L.HILLS/34 IMP</v>
          </cell>
        </row>
        <row r="214">
          <cell r="A214" t="str">
            <v>300100000019</v>
          </cell>
          <cell r="B214">
            <v>300100000019</v>
          </cell>
          <cell r="C214" t="str">
            <v>Lighting Towers</v>
          </cell>
          <cell r="D214" t="str">
            <v>PO/L.HILLS/34 IMP</v>
          </cell>
        </row>
        <row r="215">
          <cell r="A215" t="str">
            <v>300100000020</v>
          </cell>
          <cell r="B215">
            <v>300100000020</v>
          </cell>
          <cell r="C215" t="str">
            <v>Lighting Towers</v>
          </cell>
          <cell r="D215" t="str">
            <v>PO/L.HILLS/34 IMP</v>
          </cell>
        </row>
        <row r="216">
          <cell r="A216" t="str">
            <v>300100000020</v>
          </cell>
          <cell r="B216">
            <v>300100000020</v>
          </cell>
          <cell r="C216" t="str">
            <v>Lighting Towers</v>
          </cell>
          <cell r="D216" t="str">
            <v>PO/L.HILLS/34 IMP</v>
          </cell>
        </row>
        <row r="217">
          <cell r="A217" t="str">
            <v>300100000020</v>
          </cell>
          <cell r="B217">
            <v>300100000020</v>
          </cell>
          <cell r="C217" t="str">
            <v>Lighting Towers</v>
          </cell>
          <cell r="D217" t="str">
            <v>PO/L.HILLS/34 IMP</v>
          </cell>
        </row>
        <row r="218">
          <cell r="A218" t="str">
            <v>300100000021</v>
          </cell>
          <cell r="B218">
            <v>300100000021</v>
          </cell>
          <cell r="C218" t="str">
            <v>Lighting Towers</v>
          </cell>
          <cell r="D218" t="str">
            <v>PO/L.HILLS/34 IMP</v>
          </cell>
        </row>
        <row r="219">
          <cell r="A219" t="str">
            <v>300100000021</v>
          </cell>
          <cell r="B219">
            <v>300100000021</v>
          </cell>
          <cell r="C219" t="str">
            <v>Lighting Towers</v>
          </cell>
          <cell r="D219" t="str">
            <v>PO/L.HILLS/34 IMP</v>
          </cell>
        </row>
        <row r="220">
          <cell r="A220" t="str">
            <v>300100000021</v>
          </cell>
          <cell r="B220">
            <v>300100000021</v>
          </cell>
          <cell r="C220" t="str">
            <v>Lighting Towers</v>
          </cell>
          <cell r="D220" t="str">
            <v>PO/L.HILLS/34 IMP</v>
          </cell>
        </row>
        <row r="221">
          <cell r="A221" t="str">
            <v>300100000022</v>
          </cell>
          <cell r="B221">
            <v>300100000022</v>
          </cell>
          <cell r="C221" t="str">
            <v>Lighting Towers</v>
          </cell>
          <cell r="D221" t="str">
            <v>PO/L.HILLS/34 IMP</v>
          </cell>
        </row>
        <row r="222">
          <cell r="A222" t="str">
            <v>300100000022</v>
          </cell>
          <cell r="B222">
            <v>300100000022</v>
          </cell>
          <cell r="C222" t="str">
            <v>Lighting Towers</v>
          </cell>
          <cell r="D222" t="str">
            <v>PO/L.HILLS/34 IMP</v>
          </cell>
        </row>
        <row r="223">
          <cell r="A223" t="str">
            <v>300100000022</v>
          </cell>
          <cell r="B223">
            <v>300100000022</v>
          </cell>
          <cell r="C223" t="str">
            <v>Lighting Towers</v>
          </cell>
          <cell r="D223" t="str">
            <v>PO/L.HILLS/34 IMP</v>
          </cell>
        </row>
        <row r="224">
          <cell r="A224" t="str">
            <v>300100000023</v>
          </cell>
          <cell r="B224">
            <v>300100000023</v>
          </cell>
          <cell r="C224" t="str">
            <v>Lighting Towers</v>
          </cell>
          <cell r="D224" t="str">
            <v>PO/L.HILLS/34 IMP</v>
          </cell>
        </row>
        <row r="225">
          <cell r="A225" t="str">
            <v>300100000023</v>
          </cell>
          <cell r="B225">
            <v>300100000023</v>
          </cell>
          <cell r="C225" t="str">
            <v>Lighting Towers</v>
          </cell>
          <cell r="D225" t="str">
            <v>PO/L.HILLS/34 IMP</v>
          </cell>
        </row>
        <row r="226">
          <cell r="A226" t="str">
            <v>300100000023</v>
          </cell>
          <cell r="B226">
            <v>300100000023</v>
          </cell>
          <cell r="C226" t="str">
            <v>Lighting Towers</v>
          </cell>
          <cell r="D226" t="str">
            <v>PO/L.HILLS/34 IMP</v>
          </cell>
        </row>
        <row r="227">
          <cell r="A227" t="str">
            <v>300100000024</v>
          </cell>
          <cell r="B227">
            <v>300100000024</v>
          </cell>
          <cell r="C227" t="str">
            <v>Lighting Towers</v>
          </cell>
          <cell r="D227" t="str">
            <v>PO/L.HILLS/34 IMP</v>
          </cell>
        </row>
        <row r="228">
          <cell r="A228" t="str">
            <v>300100000024</v>
          </cell>
          <cell r="B228">
            <v>300100000024</v>
          </cell>
          <cell r="C228" t="str">
            <v>Lighting Towers</v>
          </cell>
          <cell r="D228" t="str">
            <v>PO/L.HILLS/34 IMP</v>
          </cell>
        </row>
        <row r="229">
          <cell r="A229" t="str">
            <v>300100000024</v>
          </cell>
          <cell r="B229">
            <v>300100000024</v>
          </cell>
          <cell r="C229" t="str">
            <v>Lighting Towers</v>
          </cell>
          <cell r="D229" t="str">
            <v>PO/L.HILLS/34 IMP</v>
          </cell>
        </row>
        <row r="230">
          <cell r="A230" t="str">
            <v>300100000025</v>
          </cell>
          <cell r="B230">
            <v>300100000025</v>
          </cell>
          <cell r="C230" t="str">
            <v>Lighting Towers</v>
          </cell>
          <cell r="D230" t="str">
            <v>PO/L.HILLS/34 IMP</v>
          </cell>
        </row>
        <row r="231">
          <cell r="A231" t="str">
            <v>300100000025</v>
          </cell>
          <cell r="B231">
            <v>300100000025</v>
          </cell>
          <cell r="C231" t="str">
            <v>Lighting Towers</v>
          </cell>
          <cell r="D231" t="str">
            <v>PO/L.HILLS/34 IMP</v>
          </cell>
        </row>
        <row r="232">
          <cell r="A232" t="str">
            <v>300100000025</v>
          </cell>
          <cell r="B232">
            <v>300100000025</v>
          </cell>
          <cell r="C232" t="str">
            <v>Lighting Towers</v>
          </cell>
          <cell r="D232" t="str">
            <v>PO/L.HILLS/34 IMP</v>
          </cell>
        </row>
        <row r="233">
          <cell r="A233" t="str">
            <v>300100000026</v>
          </cell>
          <cell r="B233">
            <v>300100000026</v>
          </cell>
          <cell r="C233" t="str">
            <v>Lighting Towers</v>
          </cell>
          <cell r="D233" t="str">
            <v>PO/L.HILLS/34 IMP</v>
          </cell>
        </row>
        <row r="234">
          <cell r="A234" t="str">
            <v>300100000026</v>
          </cell>
          <cell r="B234">
            <v>300100000026</v>
          </cell>
          <cell r="C234" t="str">
            <v>Lighting Towers</v>
          </cell>
          <cell r="D234" t="str">
            <v>PO/L.HILLS/34 IMP</v>
          </cell>
        </row>
        <row r="235">
          <cell r="A235" t="str">
            <v>300100000026</v>
          </cell>
          <cell r="B235">
            <v>300100000026</v>
          </cell>
          <cell r="C235" t="str">
            <v>Lighting Towers</v>
          </cell>
          <cell r="D235" t="str">
            <v>PO/L.HILLS/34 IMP</v>
          </cell>
        </row>
        <row r="236">
          <cell r="A236" t="str">
            <v>300100000027</v>
          </cell>
          <cell r="B236">
            <v>300100000027</v>
          </cell>
          <cell r="C236" t="str">
            <v>Lighting Towers</v>
          </cell>
          <cell r="D236" t="str">
            <v>PO/L.HILLS/34 IMP</v>
          </cell>
        </row>
        <row r="237">
          <cell r="A237" t="str">
            <v>300100000027</v>
          </cell>
          <cell r="B237">
            <v>300100000027</v>
          </cell>
          <cell r="C237" t="str">
            <v>Lighting Towers</v>
          </cell>
          <cell r="D237" t="str">
            <v>PO/L.HILLS/34 IMP</v>
          </cell>
        </row>
        <row r="238">
          <cell r="A238" t="str">
            <v>300100000027</v>
          </cell>
          <cell r="B238">
            <v>300100000027</v>
          </cell>
          <cell r="C238" t="str">
            <v>Lighting Towers</v>
          </cell>
          <cell r="D238" t="str">
            <v>PO/L.HILLS/34 IMP</v>
          </cell>
        </row>
        <row r="239">
          <cell r="A239" t="str">
            <v>300100000028</v>
          </cell>
          <cell r="B239">
            <v>300100000028</v>
          </cell>
          <cell r="C239" t="str">
            <v>Lighting Towers</v>
          </cell>
          <cell r="D239" t="str">
            <v>PO/L.HILLS/34 IMP</v>
          </cell>
        </row>
        <row r="240">
          <cell r="A240" t="str">
            <v>300100000028</v>
          </cell>
          <cell r="B240">
            <v>300100000028</v>
          </cell>
          <cell r="C240" t="str">
            <v>Lighting Towers</v>
          </cell>
          <cell r="D240" t="str">
            <v>PO/L.HILLS/34 IMP</v>
          </cell>
        </row>
        <row r="241">
          <cell r="A241" t="str">
            <v>300100000028</v>
          </cell>
          <cell r="B241">
            <v>300100000028</v>
          </cell>
          <cell r="C241" t="str">
            <v>Lighting Towers</v>
          </cell>
          <cell r="D241" t="str">
            <v>PO/L.HILLS/34 IMP</v>
          </cell>
        </row>
        <row r="242">
          <cell r="A242" t="str">
            <v>300100000029</v>
          </cell>
          <cell r="B242">
            <v>300100000029</v>
          </cell>
          <cell r="C242" t="str">
            <v>Lighting Towers</v>
          </cell>
          <cell r="D242" t="str">
            <v>PO/L.HILLS/34 IMP</v>
          </cell>
        </row>
        <row r="243">
          <cell r="A243" t="str">
            <v>300100000029</v>
          </cell>
          <cell r="B243">
            <v>300100000029</v>
          </cell>
          <cell r="C243" t="str">
            <v>Lighting Towers</v>
          </cell>
          <cell r="D243" t="str">
            <v>PO/L.HILLS/34 IMP</v>
          </cell>
        </row>
        <row r="244">
          <cell r="A244" t="str">
            <v>300100000029</v>
          </cell>
          <cell r="B244">
            <v>300100000029</v>
          </cell>
          <cell r="C244" t="str">
            <v>Lighting Towers</v>
          </cell>
          <cell r="D244" t="str">
            <v>PO/L.HILLS/34 IMP</v>
          </cell>
        </row>
        <row r="245">
          <cell r="A245" t="str">
            <v>300100000030</v>
          </cell>
          <cell r="B245">
            <v>300100000030</v>
          </cell>
          <cell r="C245" t="str">
            <v>Lighting Towers</v>
          </cell>
          <cell r="D245" t="str">
            <v>PO/L.HILLS/34 IMP</v>
          </cell>
        </row>
        <row r="246">
          <cell r="A246" t="str">
            <v>300100000030</v>
          </cell>
          <cell r="B246">
            <v>300100000030</v>
          </cell>
          <cell r="C246" t="str">
            <v>Lighting Towers</v>
          </cell>
          <cell r="D246" t="str">
            <v>PO/L.HILLS/34 IMP</v>
          </cell>
        </row>
        <row r="247">
          <cell r="A247" t="str">
            <v>300100000030</v>
          </cell>
          <cell r="B247">
            <v>300100000030</v>
          </cell>
          <cell r="C247" t="str">
            <v>Lighting Towers</v>
          </cell>
          <cell r="D247" t="str">
            <v>PO/L.HILLS/34 IMP</v>
          </cell>
        </row>
        <row r="248">
          <cell r="A248" t="str">
            <v>300100000031</v>
          </cell>
          <cell r="B248">
            <v>300100000031</v>
          </cell>
          <cell r="C248" t="str">
            <v>Lighting Towers</v>
          </cell>
          <cell r="D248" t="str">
            <v>PO/L.HILLS/34 IMP</v>
          </cell>
        </row>
        <row r="249">
          <cell r="A249" t="str">
            <v>300100000031</v>
          </cell>
          <cell r="B249">
            <v>300100000031</v>
          </cell>
          <cell r="C249" t="str">
            <v>Lighting Towers</v>
          </cell>
          <cell r="D249" t="str">
            <v>PO/L.HILLS/34 IMP</v>
          </cell>
        </row>
        <row r="250">
          <cell r="A250" t="str">
            <v>300100000031</v>
          </cell>
          <cell r="B250">
            <v>300100000031</v>
          </cell>
          <cell r="C250" t="str">
            <v>Lighting Towers</v>
          </cell>
          <cell r="D250" t="str">
            <v>PO/L.HILLS/34 IMP</v>
          </cell>
        </row>
        <row r="251">
          <cell r="A251" t="str">
            <v>300100000032</v>
          </cell>
          <cell r="B251">
            <v>300100000032</v>
          </cell>
          <cell r="C251" t="str">
            <v>Lighting Towers</v>
          </cell>
          <cell r="D251" t="str">
            <v>PO/L.HILLS/34 IMP</v>
          </cell>
        </row>
        <row r="252">
          <cell r="A252" t="str">
            <v>300100000032</v>
          </cell>
          <cell r="B252">
            <v>300100000032</v>
          </cell>
          <cell r="C252" t="str">
            <v>Lighting Towers</v>
          </cell>
          <cell r="D252" t="str">
            <v>PO/L.HILLS/34 IMP</v>
          </cell>
        </row>
        <row r="253">
          <cell r="A253" t="str">
            <v>300100000032</v>
          </cell>
          <cell r="B253">
            <v>300100000032</v>
          </cell>
          <cell r="C253" t="str">
            <v>Lighting Towers</v>
          </cell>
          <cell r="D253" t="str">
            <v>PO/L.HILLS/34 IMP</v>
          </cell>
        </row>
        <row r="254">
          <cell r="A254" t="str">
            <v>300100000033</v>
          </cell>
          <cell r="B254">
            <v>300100000033</v>
          </cell>
          <cell r="C254" t="str">
            <v>Lighting Towers</v>
          </cell>
          <cell r="D254" t="str">
            <v>PO/L.HILLS/34 IMP</v>
          </cell>
        </row>
        <row r="255">
          <cell r="A255" t="str">
            <v>300100000033</v>
          </cell>
          <cell r="B255">
            <v>300100000033</v>
          </cell>
          <cell r="C255" t="str">
            <v>Lighting Towers</v>
          </cell>
          <cell r="D255" t="str">
            <v>PO/L.HILLS/34 IMP</v>
          </cell>
        </row>
        <row r="256">
          <cell r="A256" t="str">
            <v>300100000033</v>
          </cell>
          <cell r="B256">
            <v>300100000033</v>
          </cell>
          <cell r="C256" t="str">
            <v>Lighting Towers</v>
          </cell>
          <cell r="D256" t="str">
            <v>PO/L.HILLS/34 IMP</v>
          </cell>
        </row>
        <row r="257">
          <cell r="A257" t="str">
            <v>300100000034</v>
          </cell>
          <cell r="B257">
            <v>300100000034</v>
          </cell>
          <cell r="C257" t="str">
            <v>Lighting Towers</v>
          </cell>
          <cell r="D257" t="str">
            <v>PO/L.HILLS/34 IMP</v>
          </cell>
        </row>
        <row r="258">
          <cell r="A258" t="str">
            <v>300100000034</v>
          </cell>
          <cell r="B258">
            <v>300100000034</v>
          </cell>
          <cell r="C258" t="str">
            <v>Lighting Towers</v>
          </cell>
          <cell r="D258" t="str">
            <v>PO/L.HILLS/34 IMP</v>
          </cell>
        </row>
        <row r="259">
          <cell r="A259" t="str">
            <v>300100000034</v>
          </cell>
          <cell r="B259">
            <v>300100000034</v>
          </cell>
          <cell r="C259" t="str">
            <v>Lighting Towers</v>
          </cell>
          <cell r="D259" t="str">
            <v>PO/L.HILLS/34 IMP</v>
          </cell>
        </row>
        <row r="260">
          <cell r="A260" t="str">
            <v>300100000035</v>
          </cell>
          <cell r="B260">
            <v>300100000035</v>
          </cell>
          <cell r="C260" t="str">
            <v>Lighting Towers</v>
          </cell>
          <cell r="D260" t="str">
            <v>PO/L.HILLS/34 IMP</v>
          </cell>
        </row>
        <row r="261">
          <cell r="A261" t="str">
            <v>300100000035</v>
          </cell>
          <cell r="B261">
            <v>300100000035</v>
          </cell>
          <cell r="C261" t="str">
            <v>Lighting Towers</v>
          </cell>
          <cell r="D261" t="str">
            <v>PO/L.HILLS/34 IMP</v>
          </cell>
        </row>
        <row r="262">
          <cell r="A262" t="str">
            <v>300100000035</v>
          </cell>
          <cell r="B262">
            <v>300100000035</v>
          </cell>
          <cell r="C262" t="str">
            <v>Lighting Towers</v>
          </cell>
          <cell r="D262" t="str">
            <v>PO/L.HILLS/34 IMP</v>
          </cell>
        </row>
        <row r="263">
          <cell r="A263" t="str">
            <v>300100000036</v>
          </cell>
          <cell r="B263">
            <v>300100000036</v>
          </cell>
          <cell r="C263" t="str">
            <v>Lighting Towers</v>
          </cell>
          <cell r="D263" t="str">
            <v>PO/L.HILLS/34 IMP</v>
          </cell>
        </row>
        <row r="264">
          <cell r="A264" t="str">
            <v>300100000036</v>
          </cell>
          <cell r="B264">
            <v>300100000036</v>
          </cell>
          <cell r="C264" t="str">
            <v>Lighting Towers</v>
          </cell>
          <cell r="D264" t="str">
            <v>PO/L.HILLS/34 IMP</v>
          </cell>
        </row>
        <row r="265">
          <cell r="A265" t="str">
            <v>300100000036</v>
          </cell>
          <cell r="B265">
            <v>300100000036</v>
          </cell>
          <cell r="C265" t="str">
            <v>Lighting Towers</v>
          </cell>
          <cell r="D265" t="str">
            <v>PO/L.HILLS/34 IMP</v>
          </cell>
        </row>
        <row r="266">
          <cell r="A266" t="str">
            <v>300100000037</v>
          </cell>
          <cell r="B266">
            <v>300100000037</v>
          </cell>
          <cell r="C266" t="str">
            <v>Lighting Towers</v>
          </cell>
          <cell r="D266" t="str">
            <v>PO/L.HILLS/34 IMP</v>
          </cell>
        </row>
        <row r="267">
          <cell r="A267" t="str">
            <v>300100000037</v>
          </cell>
          <cell r="B267">
            <v>300100000037</v>
          </cell>
          <cell r="C267" t="str">
            <v>Lighting Towers</v>
          </cell>
          <cell r="D267" t="str">
            <v>PO/L.HILLS/34 IMP</v>
          </cell>
        </row>
        <row r="268">
          <cell r="A268" t="str">
            <v>300100000037</v>
          </cell>
          <cell r="B268">
            <v>300100000037</v>
          </cell>
          <cell r="C268" t="str">
            <v>Lighting Towers</v>
          </cell>
          <cell r="D268" t="str">
            <v>PO/L.HILLS/34 IMP</v>
          </cell>
        </row>
        <row r="269">
          <cell r="A269" t="str">
            <v>300100000038</v>
          </cell>
          <cell r="B269">
            <v>300100000038</v>
          </cell>
          <cell r="C269" t="str">
            <v>Lighting Towers</v>
          </cell>
          <cell r="D269" t="str">
            <v>PO/L.HILLS/34 IMP</v>
          </cell>
        </row>
        <row r="270">
          <cell r="A270" t="str">
            <v>300100000038</v>
          </cell>
          <cell r="B270">
            <v>300100000038</v>
          </cell>
          <cell r="C270" t="str">
            <v>Lighting Towers</v>
          </cell>
          <cell r="D270" t="str">
            <v>PO/L.HILLS/34 IMP</v>
          </cell>
        </row>
        <row r="271">
          <cell r="A271" t="str">
            <v>300100000038</v>
          </cell>
          <cell r="B271">
            <v>300100000038</v>
          </cell>
          <cell r="C271" t="str">
            <v>Lighting Towers</v>
          </cell>
          <cell r="D271" t="str">
            <v>PO/L.HILLS/34 IMP</v>
          </cell>
        </row>
        <row r="272">
          <cell r="A272" t="str">
            <v>300100000039</v>
          </cell>
          <cell r="B272">
            <v>300100000039</v>
          </cell>
          <cell r="C272" t="str">
            <v>Lighting Towers</v>
          </cell>
          <cell r="D272" t="str">
            <v>PO/L.HILLS/34 IMP</v>
          </cell>
        </row>
        <row r="273">
          <cell r="A273" t="str">
            <v>300100000039</v>
          </cell>
          <cell r="B273">
            <v>300100000039</v>
          </cell>
          <cell r="C273" t="str">
            <v>Lighting Towers</v>
          </cell>
          <cell r="D273" t="str">
            <v>PO/L.HILLS/34 IMP</v>
          </cell>
        </row>
        <row r="274">
          <cell r="A274" t="str">
            <v>300100000039</v>
          </cell>
          <cell r="B274">
            <v>300100000039</v>
          </cell>
          <cell r="C274" t="str">
            <v>Lighting Towers</v>
          </cell>
          <cell r="D274" t="str">
            <v>PO/L.HILLS/34 IMP</v>
          </cell>
        </row>
        <row r="275">
          <cell r="A275" t="str">
            <v>300100000072</v>
          </cell>
          <cell r="B275">
            <v>300100000072</v>
          </cell>
          <cell r="C275" t="str">
            <v>Electronic Sensor Paver</v>
          </cell>
          <cell r="D275" t="str">
            <v>PO/EW12/002</v>
          </cell>
        </row>
        <row r="276">
          <cell r="A276" t="str">
            <v>300100000073</v>
          </cell>
          <cell r="B276">
            <v>300100000073</v>
          </cell>
          <cell r="C276" t="str">
            <v>Pnematic Tyre Roller</v>
          </cell>
          <cell r="D276" t="str">
            <v>PO/EW-12/006</v>
          </cell>
        </row>
        <row r="277">
          <cell r="A277" t="str">
            <v>300100000074</v>
          </cell>
          <cell r="B277">
            <v>300100000074</v>
          </cell>
          <cell r="C277" t="str">
            <v>Appolo Wet Mix Paver</v>
          </cell>
          <cell r="D277" t="str">
            <v>PO/EW/12</v>
          </cell>
        </row>
        <row r="278">
          <cell r="A278" t="str">
            <v>300100000074</v>
          </cell>
          <cell r="B278">
            <v>300100000074</v>
          </cell>
          <cell r="C278" t="str">
            <v>Appolo Wet Mix Paver</v>
          </cell>
          <cell r="D278" t="str">
            <v>PO/EW/12</v>
          </cell>
        </row>
        <row r="279">
          <cell r="A279" t="str">
            <v>300100000075</v>
          </cell>
          <cell r="B279">
            <v>300100000075</v>
          </cell>
          <cell r="C279" t="str">
            <v>Batching Plant - 30CUM</v>
          </cell>
          <cell r="D279" t="str">
            <v>PO/BELGUAM/14</v>
          </cell>
        </row>
        <row r="280">
          <cell r="A280" t="str">
            <v>300100000075</v>
          </cell>
          <cell r="B280">
            <v>300100000075</v>
          </cell>
          <cell r="C280" t="str">
            <v>Batching Plant - 30CUM</v>
          </cell>
          <cell r="D280" t="str">
            <v>PO/BELGUAM/14</v>
          </cell>
        </row>
        <row r="281">
          <cell r="A281" t="str">
            <v>300100000076</v>
          </cell>
          <cell r="B281">
            <v>300100000076</v>
          </cell>
          <cell r="C281" t="str">
            <v>Concrete Pump</v>
          </cell>
          <cell r="D281" t="str">
            <v>PO/BMC/012</v>
          </cell>
        </row>
        <row r="282">
          <cell r="A282" t="str">
            <v>300100000076</v>
          </cell>
          <cell r="B282">
            <v>300100000076</v>
          </cell>
          <cell r="C282" t="str">
            <v>Concrete Pump</v>
          </cell>
          <cell r="D282" t="str">
            <v>PO/BMC/012</v>
          </cell>
        </row>
        <row r="283">
          <cell r="A283" t="str">
            <v>300100000077</v>
          </cell>
          <cell r="B283">
            <v>300100000077</v>
          </cell>
          <cell r="C283" t="str">
            <v>Electric Genarating Set - 125 KVA</v>
          </cell>
          <cell r="D283" t="str">
            <v>PO/BELGUAM/04</v>
          </cell>
        </row>
        <row r="284">
          <cell r="A284" t="str">
            <v>300100000077</v>
          </cell>
          <cell r="B284">
            <v>300100000077</v>
          </cell>
          <cell r="C284" t="str">
            <v>Electric Genarating Set - 125 KVA</v>
          </cell>
          <cell r="D284" t="str">
            <v>PO/BELGUAM/04</v>
          </cell>
        </row>
        <row r="285">
          <cell r="A285" t="str">
            <v>300100000078</v>
          </cell>
          <cell r="B285">
            <v>300100000078</v>
          </cell>
          <cell r="C285" t="str">
            <v>Transit Mixer</v>
          </cell>
          <cell r="D285" t="str">
            <v>PO/L.HILLS/35</v>
          </cell>
        </row>
        <row r="286">
          <cell r="A286" t="str">
            <v>300100000079</v>
          </cell>
          <cell r="B286">
            <v>300100000079</v>
          </cell>
          <cell r="C286" t="str">
            <v>Transit Mixer</v>
          </cell>
          <cell r="D286" t="str">
            <v>PO/L.HILLS/35</v>
          </cell>
        </row>
        <row r="287">
          <cell r="A287" t="str">
            <v>300100000080</v>
          </cell>
          <cell r="B287">
            <v>300100000080</v>
          </cell>
          <cell r="C287" t="str">
            <v>Transit Mixer</v>
          </cell>
          <cell r="D287" t="str">
            <v>PO/L.HILLS/35</v>
          </cell>
        </row>
        <row r="288">
          <cell r="A288" t="str">
            <v>300100000081</v>
          </cell>
          <cell r="B288">
            <v>300100000081</v>
          </cell>
          <cell r="C288" t="str">
            <v>Hydraulic Mobile Crane</v>
          </cell>
          <cell r="D288" t="str">
            <v>PO/L.HILLS/045</v>
          </cell>
        </row>
        <row r="289">
          <cell r="A289" t="str">
            <v>300100000081</v>
          </cell>
          <cell r="B289">
            <v>300100000081</v>
          </cell>
          <cell r="C289" t="str">
            <v>Hydraulic Mobile Crane</v>
          </cell>
          <cell r="D289" t="str">
            <v>PO/L.HILLS/045</v>
          </cell>
        </row>
        <row r="290">
          <cell r="A290" t="str">
            <v>300100000082</v>
          </cell>
          <cell r="B290">
            <v>300100000082</v>
          </cell>
          <cell r="C290" t="str">
            <v>Electric Genarating Set - 320 KVA</v>
          </cell>
          <cell r="D290" t="str">
            <v>PO/L.HILLS/050</v>
          </cell>
        </row>
        <row r="291">
          <cell r="A291" t="str">
            <v>300100000082</v>
          </cell>
          <cell r="B291">
            <v>300100000082</v>
          </cell>
          <cell r="C291" t="str">
            <v>Electric Genarating Set - 320 KVA</v>
          </cell>
          <cell r="D291" t="str">
            <v>PO/L.HILLS/050</v>
          </cell>
        </row>
        <row r="292">
          <cell r="A292" t="str">
            <v>300100000082</v>
          </cell>
          <cell r="B292">
            <v>300100000082</v>
          </cell>
          <cell r="C292" t="str">
            <v>Electric Genarating Set - 320 KVA</v>
          </cell>
          <cell r="D292" t="str">
            <v>PO/L.HILLS/050</v>
          </cell>
        </row>
        <row r="293">
          <cell r="A293" t="str">
            <v>300100000083</v>
          </cell>
          <cell r="B293">
            <v>300100000083</v>
          </cell>
          <cell r="C293" t="str">
            <v>Electric Genarating Set - 320 KVA</v>
          </cell>
          <cell r="D293" t="str">
            <v>PO/L.HILLS/050</v>
          </cell>
        </row>
        <row r="294">
          <cell r="A294" t="str">
            <v>300100000083</v>
          </cell>
          <cell r="B294">
            <v>300100000083</v>
          </cell>
          <cell r="C294" t="str">
            <v>Electric Genarating Set - 320 KVA</v>
          </cell>
          <cell r="D294" t="str">
            <v>PO/L.HILLS/050</v>
          </cell>
        </row>
        <row r="295">
          <cell r="A295" t="str">
            <v>300100000083</v>
          </cell>
          <cell r="B295">
            <v>300100000083</v>
          </cell>
          <cell r="C295" t="str">
            <v>Electric Genarating Set - 320 KVA</v>
          </cell>
          <cell r="D295" t="str">
            <v>PO/L.HILLS/050</v>
          </cell>
        </row>
        <row r="296">
          <cell r="A296" t="str">
            <v>300100000084</v>
          </cell>
          <cell r="B296">
            <v>300100000084</v>
          </cell>
          <cell r="C296" t="str">
            <v>Electric Genarating Set - 30 KVA</v>
          </cell>
          <cell r="D296" t="str">
            <v>PO/L.HILLS/039</v>
          </cell>
        </row>
        <row r="297">
          <cell r="A297" t="str">
            <v>300100000084</v>
          </cell>
          <cell r="B297">
            <v>300100000084</v>
          </cell>
          <cell r="C297" t="str">
            <v>Electric Genarating Set - 30 KVA</v>
          </cell>
          <cell r="D297" t="str">
            <v>PO/L.HILLS/039</v>
          </cell>
        </row>
        <row r="298">
          <cell r="A298" t="str">
            <v>300100000085</v>
          </cell>
          <cell r="B298">
            <v>300100000085</v>
          </cell>
          <cell r="C298" t="str">
            <v>Electric Genarating Set - 320 KVA</v>
          </cell>
          <cell r="D298" t="str">
            <v>PO/L.HILLS/050</v>
          </cell>
        </row>
        <row r="299">
          <cell r="A299" t="str">
            <v>300100000085</v>
          </cell>
          <cell r="B299">
            <v>300100000085</v>
          </cell>
          <cell r="C299" t="str">
            <v>Electric Genarating Set - 320 KVA</v>
          </cell>
          <cell r="D299" t="str">
            <v>PO/L.HILLS/050</v>
          </cell>
        </row>
        <row r="300">
          <cell r="A300" t="str">
            <v>300100000085</v>
          </cell>
          <cell r="B300">
            <v>300100000085</v>
          </cell>
          <cell r="C300" t="str">
            <v>Electric Genarating Set - 320 KVA</v>
          </cell>
          <cell r="D300" t="str">
            <v>PO/L.HILLS/050</v>
          </cell>
        </row>
        <row r="301">
          <cell r="A301" t="str">
            <v>300100000086</v>
          </cell>
          <cell r="B301">
            <v>300100000086</v>
          </cell>
          <cell r="C301" t="str">
            <v>Tippers</v>
          </cell>
          <cell r="D301" t="str">
            <v>PO/L.HILLS/048</v>
          </cell>
        </row>
        <row r="302">
          <cell r="A302" t="str">
            <v>300100000087</v>
          </cell>
          <cell r="B302">
            <v>300100000087</v>
          </cell>
          <cell r="C302" t="str">
            <v>Tipper</v>
          </cell>
          <cell r="D302" t="str">
            <v>L.HILLS/048</v>
          </cell>
        </row>
        <row r="303">
          <cell r="A303" t="str">
            <v>300100000088</v>
          </cell>
          <cell r="B303">
            <v>300100000088</v>
          </cell>
          <cell r="C303" t="str">
            <v>Concrete  Pump - BP 2800</v>
          </cell>
          <cell r="D303" t="str">
            <v>PO/L.HILLS/052</v>
          </cell>
        </row>
        <row r="304">
          <cell r="A304" t="str">
            <v>300100000088</v>
          </cell>
          <cell r="B304">
            <v>300100000088</v>
          </cell>
          <cell r="C304" t="str">
            <v>Concrete  Pump - BP 2800</v>
          </cell>
          <cell r="D304" t="str">
            <v>PO/L.HILLS/052</v>
          </cell>
        </row>
        <row r="305">
          <cell r="A305" t="str">
            <v>300100000088</v>
          </cell>
          <cell r="B305">
            <v>300100000088</v>
          </cell>
          <cell r="C305" t="str">
            <v>Concrete  Pump - BP 2800</v>
          </cell>
          <cell r="D305" t="str">
            <v>PO/L.HILLS/052</v>
          </cell>
        </row>
        <row r="306">
          <cell r="A306" t="str">
            <v>300100000089</v>
          </cell>
          <cell r="B306">
            <v>300100000089</v>
          </cell>
          <cell r="C306" t="str">
            <v>Rotary Distributior (Concrete Spreader)</v>
          </cell>
          <cell r="D306" t="str">
            <v>PO/L.HILLS/044</v>
          </cell>
        </row>
        <row r="307">
          <cell r="A307" t="str">
            <v>300100000090</v>
          </cell>
          <cell r="B307">
            <v>300100000090</v>
          </cell>
          <cell r="C307" t="str">
            <v>Rotary Distributior (Concrete Spreader)</v>
          </cell>
          <cell r="D307" t="str">
            <v>PO/L.HILLS/044</v>
          </cell>
        </row>
        <row r="308">
          <cell r="A308" t="str">
            <v>300100000091</v>
          </cell>
          <cell r="B308">
            <v>300100000091</v>
          </cell>
          <cell r="C308" t="str">
            <v>Transit Mixer</v>
          </cell>
          <cell r="D308" t="str">
            <v>PO/L.HILLS/35</v>
          </cell>
        </row>
        <row r="309">
          <cell r="A309" t="str">
            <v>300100000091</v>
          </cell>
          <cell r="B309">
            <v>300100000091</v>
          </cell>
          <cell r="C309" t="str">
            <v>Transit Mixer</v>
          </cell>
          <cell r="D309" t="str">
            <v>PO/L.HILLS/35</v>
          </cell>
        </row>
        <row r="310">
          <cell r="A310" t="str">
            <v>300100000091</v>
          </cell>
          <cell r="B310">
            <v>300100000091</v>
          </cell>
          <cell r="C310" t="str">
            <v>Transit Mixer</v>
          </cell>
          <cell r="D310" t="str">
            <v>PO/L.HILLS/35</v>
          </cell>
        </row>
        <row r="311">
          <cell r="A311" t="str">
            <v>300100000092</v>
          </cell>
          <cell r="B311">
            <v>300100000092</v>
          </cell>
          <cell r="C311" t="str">
            <v>Transit Mixer</v>
          </cell>
          <cell r="D311" t="str">
            <v>PO/L.HILLS/35</v>
          </cell>
        </row>
        <row r="312">
          <cell r="A312" t="str">
            <v>300100000092</v>
          </cell>
          <cell r="B312">
            <v>300100000092</v>
          </cell>
          <cell r="C312" t="str">
            <v>Transit Mixer</v>
          </cell>
          <cell r="D312" t="str">
            <v>PO/L.HILLS/35</v>
          </cell>
        </row>
        <row r="313">
          <cell r="A313" t="str">
            <v>300100000092</v>
          </cell>
          <cell r="B313">
            <v>300100000092</v>
          </cell>
          <cell r="C313" t="str">
            <v>Transit Mixer</v>
          </cell>
          <cell r="D313" t="str">
            <v>PO/L.HILLS/35</v>
          </cell>
        </row>
        <row r="314">
          <cell r="A314" t="str">
            <v>300100000093</v>
          </cell>
          <cell r="B314">
            <v>300100000093</v>
          </cell>
          <cell r="C314" t="str">
            <v>Transit Mixer</v>
          </cell>
          <cell r="D314" t="str">
            <v>PO/L.HILLS/35</v>
          </cell>
        </row>
        <row r="315">
          <cell r="A315" t="str">
            <v>300100000093</v>
          </cell>
          <cell r="B315">
            <v>300100000093</v>
          </cell>
          <cell r="C315" t="str">
            <v>Transit Mixer</v>
          </cell>
          <cell r="D315" t="str">
            <v>PO/L.HILLS/35</v>
          </cell>
        </row>
        <row r="316">
          <cell r="A316" t="str">
            <v>300100000093</v>
          </cell>
          <cell r="B316">
            <v>300100000093</v>
          </cell>
          <cell r="C316" t="str">
            <v>Transit Mixer</v>
          </cell>
          <cell r="D316" t="str">
            <v>PO/L.HILLS/35</v>
          </cell>
        </row>
        <row r="317">
          <cell r="A317" t="str">
            <v>300100000094</v>
          </cell>
          <cell r="B317">
            <v>300100000094</v>
          </cell>
          <cell r="C317" t="str">
            <v>Transit Mixer</v>
          </cell>
          <cell r="D317" t="str">
            <v>PO/L.HILLS/35</v>
          </cell>
        </row>
        <row r="318">
          <cell r="A318" t="str">
            <v>300100000094</v>
          </cell>
          <cell r="B318">
            <v>300100000094</v>
          </cell>
          <cell r="C318" t="str">
            <v>Transit Mixer</v>
          </cell>
          <cell r="D318" t="str">
            <v>PO/L.HILLS/35</v>
          </cell>
        </row>
        <row r="319">
          <cell r="A319" t="str">
            <v>300100000094</v>
          </cell>
          <cell r="B319">
            <v>300100000094</v>
          </cell>
          <cell r="C319" t="str">
            <v>Transit Mixer</v>
          </cell>
          <cell r="D319" t="str">
            <v>PO/L.HILLS/35</v>
          </cell>
        </row>
        <row r="320">
          <cell r="A320" t="str">
            <v>300100000095</v>
          </cell>
          <cell r="B320">
            <v>300100000095</v>
          </cell>
          <cell r="C320" t="str">
            <v>Transit Mixer</v>
          </cell>
          <cell r="D320" t="str">
            <v>PO/L.HILLS/40</v>
          </cell>
        </row>
        <row r="321">
          <cell r="A321" t="str">
            <v>300100000095</v>
          </cell>
          <cell r="B321">
            <v>300100000095</v>
          </cell>
          <cell r="C321" t="str">
            <v>Transit Mixer</v>
          </cell>
          <cell r="D321" t="str">
            <v>PO/L.HILLS/40</v>
          </cell>
        </row>
        <row r="322">
          <cell r="A322" t="str">
            <v>300100000096</v>
          </cell>
          <cell r="B322">
            <v>300100000096</v>
          </cell>
          <cell r="C322" t="str">
            <v>Transit Mixer</v>
          </cell>
          <cell r="D322" t="str">
            <v>PO/L.HILLS/40</v>
          </cell>
        </row>
        <row r="323">
          <cell r="A323" t="str">
            <v>300100000096</v>
          </cell>
          <cell r="B323">
            <v>300100000096</v>
          </cell>
          <cell r="C323" t="str">
            <v>Transit Mixer</v>
          </cell>
          <cell r="D323" t="str">
            <v>PO/L.HILLS/40</v>
          </cell>
        </row>
        <row r="324">
          <cell r="A324" t="str">
            <v>300100000097</v>
          </cell>
          <cell r="B324">
            <v>300100000097</v>
          </cell>
          <cell r="C324" t="str">
            <v>Concrete Pump 350 D</v>
          </cell>
          <cell r="D324" t="str">
            <v>PO/NPCL/72(TRF LH)</v>
          </cell>
        </row>
        <row r="325">
          <cell r="A325" t="str">
            <v>300100000097</v>
          </cell>
          <cell r="B325">
            <v>300100000097</v>
          </cell>
          <cell r="C325" t="str">
            <v>Concrete Pump 350 D</v>
          </cell>
          <cell r="D325" t="str">
            <v>PO/NPCL/72(TRF LH)</v>
          </cell>
        </row>
        <row r="326">
          <cell r="A326" t="str">
            <v>300100000097</v>
          </cell>
          <cell r="B326">
            <v>300100000097</v>
          </cell>
          <cell r="C326" t="str">
            <v>Concrete Pump 350 D</v>
          </cell>
          <cell r="D326" t="str">
            <v>PO/NPCL/72(TRF LH)</v>
          </cell>
        </row>
        <row r="327">
          <cell r="A327" t="str">
            <v>300100000098</v>
          </cell>
          <cell r="B327">
            <v>300100000098</v>
          </cell>
          <cell r="C327" t="str">
            <v>Transit Mixer</v>
          </cell>
          <cell r="D327" t="str">
            <v>PO/L.HILLS/98</v>
          </cell>
        </row>
        <row r="328">
          <cell r="A328" t="str">
            <v>300100000098</v>
          </cell>
          <cell r="B328">
            <v>300100000098</v>
          </cell>
          <cell r="C328" t="str">
            <v>Transit Mixer</v>
          </cell>
          <cell r="D328" t="str">
            <v>PO/L.HILLS/98</v>
          </cell>
        </row>
        <row r="329">
          <cell r="A329" t="str">
            <v>300100000098</v>
          </cell>
          <cell r="B329">
            <v>300100000098</v>
          </cell>
          <cell r="C329" t="str">
            <v>Transit Mixer</v>
          </cell>
          <cell r="D329" t="str">
            <v>PO/L.HILLS/98</v>
          </cell>
        </row>
        <row r="330">
          <cell r="A330" t="str">
            <v>300100000099</v>
          </cell>
          <cell r="B330">
            <v>300100000099</v>
          </cell>
          <cell r="C330" t="str">
            <v>Transit Mixer</v>
          </cell>
          <cell r="D330" t="str">
            <v>PO/L.HILLS/98</v>
          </cell>
        </row>
        <row r="331">
          <cell r="A331" t="str">
            <v>300100000099</v>
          </cell>
          <cell r="B331">
            <v>300100000099</v>
          </cell>
          <cell r="C331" t="str">
            <v>Transit Mixer</v>
          </cell>
          <cell r="D331" t="str">
            <v>PO/L.HILLS/98</v>
          </cell>
        </row>
        <row r="332">
          <cell r="A332" t="str">
            <v>300100000099</v>
          </cell>
          <cell r="B332">
            <v>300100000099</v>
          </cell>
          <cell r="C332" t="str">
            <v>Transit Mixer</v>
          </cell>
          <cell r="D332" t="str">
            <v>PO/L.HILLS/98</v>
          </cell>
        </row>
        <row r="333">
          <cell r="A333" t="str">
            <v>300100000100</v>
          </cell>
          <cell r="B333">
            <v>300100000100</v>
          </cell>
          <cell r="C333" t="str">
            <v>Transit Mixer</v>
          </cell>
          <cell r="D333" t="str">
            <v>PO/L.HILLS/98</v>
          </cell>
        </row>
        <row r="334">
          <cell r="A334" t="str">
            <v>300100000100</v>
          </cell>
          <cell r="B334">
            <v>300100000100</v>
          </cell>
          <cell r="C334" t="str">
            <v>Transit Mixer</v>
          </cell>
          <cell r="D334" t="str">
            <v>PO/L.HILLS/98</v>
          </cell>
        </row>
        <row r="335">
          <cell r="A335" t="str">
            <v>300100000100</v>
          </cell>
          <cell r="B335">
            <v>300100000100</v>
          </cell>
          <cell r="C335" t="str">
            <v>Transit Mixer</v>
          </cell>
          <cell r="D335" t="str">
            <v>PO/L.HILLS/98</v>
          </cell>
        </row>
        <row r="336">
          <cell r="A336" t="str">
            <v>300100000101</v>
          </cell>
          <cell r="B336">
            <v>300100000101</v>
          </cell>
          <cell r="C336" t="str">
            <v>Transit Mixer</v>
          </cell>
          <cell r="D336" t="str">
            <v>PO/L.HILLS/98</v>
          </cell>
        </row>
        <row r="337">
          <cell r="A337" t="str">
            <v>300100000101</v>
          </cell>
          <cell r="B337">
            <v>300100000101</v>
          </cell>
          <cell r="C337" t="str">
            <v>Transit Mixer</v>
          </cell>
          <cell r="D337" t="str">
            <v>PO/L.HILLS/98</v>
          </cell>
        </row>
        <row r="338">
          <cell r="A338" t="str">
            <v>300100000101</v>
          </cell>
          <cell r="B338">
            <v>300100000101</v>
          </cell>
          <cell r="C338" t="str">
            <v>Transit Mixer</v>
          </cell>
          <cell r="D338" t="str">
            <v>PO/L.HILLS/98</v>
          </cell>
        </row>
        <row r="339">
          <cell r="A339" t="str">
            <v>300100000102</v>
          </cell>
          <cell r="B339">
            <v>300100000102</v>
          </cell>
          <cell r="C339" t="str">
            <v>Transit Mixer</v>
          </cell>
          <cell r="D339" t="str">
            <v>PO/L.HILLS/98</v>
          </cell>
        </row>
        <row r="340">
          <cell r="A340" t="str">
            <v>300100000102</v>
          </cell>
          <cell r="B340">
            <v>300100000102</v>
          </cell>
          <cell r="C340" t="str">
            <v>Transit Mixer</v>
          </cell>
          <cell r="D340" t="str">
            <v>PO/L.HILLS/98</v>
          </cell>
        </row>
        <row r="341">
          <cell r="A341" t="str">
            <v>300100000102</v>
          </cell>
          <cell r="B341">
            <v>300100000102</v>
          </cell>
          <cell r="C341" t="str">
            <v>Transit Mixer</v>
          </cell>
          <cell r="D341" t="str">
            <v>PO/L.HILLS/98</v>
          </cell>
        </row>
        <row r="342">
          <cell r="A342" t="str">
            <v>300100000103</v>
          </cell>
          <cell r="B342">
            <v>300100000103</v>
          </cell>
          <cell r="C342" t="str">
            <v>Transit Mixer</v>
          </cell>
          <cell r="D342" t="str">
            <v>PO/L.HILLS/98</v>
          </cell>
        </row>
        <row r="343">
          <cell r="A343" t="str">
            <v>300100000103</v>
          </cell>
          <cell r="B343">
            <v>300100000103</v>
          </cell>
          <cell r="C343" t="str">
            <v>Transit Mixer</v>
          </cell>
          <cell r="D343" t="str">
            <v>PO/L.HILLS/98</v>
          </cell>
        </row>
        <row r="344">
          <cell r="A344" t="str">
            <v>300100000103</v>
          </cell>
          <cell r="B344">
            <v>300100000103</v>
          </cell>
          <cell r="C344" t="str">
            <v>Transit Mixer</v>
          </cell>
          <cell r="D344" t="str">
            <v>PO/L.HILLS/98</v>
          </cell>
        </row>
        <row r="345">
          <cell r="A345" t="str">
            <v>300100000104</v>
          </cell>
          <cell r="B345">
            <v>300100000104</v>
          </cell>
          <cell r="C345" t="str">
            <v>Hydraulic Mobile Crane</v>
          </cell>
          <cell r="D345" t="str">
            <v>PO/L.HILLS/045</v>
          </cell>
        </row>
        <row r="346">
          <cell r="A346" t="str">
            <v>300100000104</v>
          </cell>
          <cell r="B346">
            <v>300100000104</v>
          </cell>
          <cell r="C346" t="str">
            <v>Hydraulic Mobile Crane</v>
          </cell>
          <cell r="D346" t="str">
            <v>PO/L.HILLS/045</v>
          </cell>
        </row>
        <row r="347">
          <cell r="A347" t="str">
            <v>300100000105</v>
          </cell>
          <cell r="B347">
            <v>300100000105</v>
          </cell>
          <cell r="C347" t="str">
            <v>Air Compressor</v>
          </cell>
          <cell r="D347" t="str">
            <v>PO/L.HILLS/087</v>
          </cell>
        </row>
        <row r="348">
          <cell r="A348" t="str">
            <v>300100000105</v>
          </cell>
          <cell r="B348">
            <v>300100000105</v>
          </cell>
          <cell r="C348" t="str">
            <v>Air Compressor</v>
          </cell>
          <cell r="D348" t="str">
            <v>PO/L.HILLS/087</v>
          </cell>
        </row>
        <row r="349">
          <cell r="A349" t="str">
            <v>300100000106</v>
          </cell>
          <cell r="B349">
            <v>300100000106</v>
          </cell>
          <cell r="C349" t="str">
            <v>Unic Truck Mounted Crane-URV 503</v>
          </cell>
          <cell r="D349" t="str">
            <v>PO/L.HILLS/48</v>
          </cell>
        </row>
        <row r="350">
          <cell r="A350" t="str">
            <v>300100000106</v>
          </cell>
          <cell r="B350">
            <v>300100000106</v>
          </cell>
          <cell r="C350" t="str">
            <v>Unic Truck Mounted Crane-URV 503</v>
          </cell>
          <cell r="D350" t="str">
            <v>PO/L.HILLS/48</v>
          </cell>
        </row>
        <row r="351">
          <cell r="A351" t="str">
            <v>300100000106</v>
          </cell>
          <cell r="B351">
            <v>300100000106</v>
          </cell>
          <cell r="C351" t="str">
            <v>Unic Truck Mounted Crane-URV 503</v>
          </cell>
          <cell r="D351" t="str">
            <v>PO/L.HILLS/48</v>
          </cell>
        </row>
        <row r="352">
          <cell r="A352" t="str">
            <v>300100000107</v>
          </cell>
          <cell r="B352">
            <v>300100000107</v>
          </cell>
          <cell r="C352" t="str">
            <v>Electric Genarating Set - 40 KVA</v>
          </cell>
          <cell r="D352" t="str">
            <v>PO/L.HILLS/25A</v>
          </cell>
        </row>
        <row r="353">
          <cell r="A353" t="str">
            <v>300100000108</v>
          </cell>
          <cell r="B353">
            <v>300100000108</v>
          </cell>
          <cell r="C353" t="str">
            <v>Rotary Distributior RV 10</v>
          </cell>
          <cell r="D353" t="str">
            <v>PO/L.HILLS/109</v>
          </cell>
        </row>
        <row r="354">
          <cell r="A354" t="str">
            <v>300100000108</v>
          </cell>
          <cell r="B354">
            <v>300100000108</v>
          </cell>
          <cell r="C354" t="str">
            <v>Rotary Distributior RV 10</v>
          </cell>
          <cell r="D354" t="str">
            <v>PO/L.HILLS/109</v>
          </cell>
        </row>
        <row r="355">
          <cell r="A355" t="str">
            <v>300100000109</v>
          </cell>
          <cell r="B355">
            <v>300100000109</v>
          </cell>
          <cell r="C355" t="str">
            <v>Rotary Distributior RV 10</v>
          </cell>
          <cell r="D355" t="str">
            <v>PO/L.HILLS/109</v>
          </cell>
        </row>
        <row r="356">
          <cell r="A356" t="str">
            <v>300100000109</v>
          </cell>
          <cell r="B356">
            <v>300100000109</v>
          </cell>
          <cell r="C356" t="str">
            <v>Rotary Distributior RV 10</v>
          </cell>
          <cell r="D356" t="str">
            <v>PO/L.HILLS/109</v>
          </cell>
        </row>
        <row r="357">
          <cell r="A357" t="str">
            <v>300100000110</v>
          </cell>
          <cell r="B357">
            <v>300100000110</v>
          </cell>
          <cell r="C357" t="str">
            <v>Rotary Distributior (Concrete Spreader)</v>
          </cell>
          <cell r="D357" t="str">
            <v>PO NPCL/19</v>
          </cell>
        </row>
        <row r="358">
          <cell r="A358" t="str">
            <v>300100000111</v>
          </cell>
          <cell r="B358">
            <v>300100000111</v>
          </cell>
          <cell r="C358" t="str">
            <v>Rotary Distributior (Concrete Spreader)</v>
          </cell>
          <cell r="D358" t="str">
            <v>PO NPCL/19</v>
          </cell>
        </row>
        <row r="359">
          <cell r="A359" t="str">
            <v>300100000112</v>
          </cell>
          <cell r="B359">
            <v>300100000112</v>
          </cell>
          <cell r="C359" t="str">
            <v>Electric Genarating Set - 30 KVA</v>
          </cell>
          <cell r="D359" t="str">
            <v>PO NPCL/26</v>
          </cell>
        </row>
        <row r="360">
          <cell r="A360" t="str">
            <v>300100000112</v>
          </cell>
          <cell r="B360">
            <v>300100000112</v>
          </cell>
          <cell r="C360" t="str">
            <v>Electric Genarating Set - 30 KVA</v>
          </cell>
          <cell r="D360" t="str">
            <v>PO NPCL/26</v>
          </cell>
        </row>
        <row r="361">
          <cell r="A361" t="str">
            <v>300100000113</v>
          </cell>
          <cell r="B361">
            <v>300100000113</v>
          </cell>
          <cell r="C361" t="str">
            <v>Electric Genarating Set - 30 KVA</v>
          </cell>
          <cell r="D361" t="str">
            <v>PO NPCL/26</v>
          </cell>
        </row>
        <row r="362">
          <cell r="A362" t="str">
            <v>300100000113</v>
          </cell>
          <cell r="B362">
            <v>300100000113</v>
          </cell>
          <cell r="C362" t="str">
            <v>Electric Genarating Set - 30 KVA</v>
          </cell>
          <cell r="D362" t="str">
            <v>PO NPCL/26</v>
          </cell>
        </row>
        <row r="363">
          <cell r="A363" t="str">
            <v>300100000114</v>
          </cell>
          <cell r="B363">
            <v>300100000114</v>
          </cell>
          <cell r="C363" t="str">
            <v>Hydraulic Mobile Crane</v>
          </cell>
          <cell r="D363" t="str">
            <v>PO/NPCL/24</v>
          </cell>
        </row>
        <row r="364">
          <cell r="A364" t="str">
            <v>300100000114</v>
          </cell>
          <cell r="B364">
            <v>300100000114</v>
          </cell>
          <cell r="C364" t="str">
            <v>Hydraulic Mobile Crane</v>
          </cell>
          <cell r="D364" t="str">
            <v>PO/NPCL/24</v>
          </cell>
        </row>
        <row r="365">
          <cell r="A365" t="str">
            <v>300100000114</v>
          </cell>
          <cell r="B365">
            <v>300100000114</v>
          </cell>
          <cell r="C365" t="str">
            <v>Hydraulic Mobile Crane</v>
          </cell>
          <cell r="D365" t="str">
            <v>PO/NPCL/24</v>
          </cell>
        </row>
        <row r="366">
          <cell r="A366" t="str">
            <v>300100000115</v>
          </cell>
          <cell r="B366">
            <v>300100000115</v>
          </cell>
          <cell r="C366" t="str">
            <v>Electric Genarating Set - 250 KVA</v>
          </cell>
          <cell r="D366" t="str">
            <v>PO/NPCL/17</v>
          </cell>
        </row>
        <row r="367">
          <cell r="A367" t="str">
            <v>300100000115</v>
          </cell>
          <cell r="B367">
            <v>300100000115</v>
          </cell>
          <cell r="C367" t="str">
            <v>Electric Genarating Set - 250 KVA</v>
          </cell>
          <cell r="D367" t="str">
            <v>PO/NPCL/17</v>
          </cell>
        </row>
        <row r="368">
          <cell r="A368" t="str">
            <v>300100000116</v>
          </cell>
          <cell r="B368">
            <v>300100000116</v>
          </cell>
          <cell r="C368" t="str">
            <v>Electric Genarating Set - 250 KVA</v>
          </cell>
          <cell r="D368" t="str">
            <v>PO/NPCL/17</v>
          </cell>
        </row>
        <row r="369">
          <cell r="A369" t="str">
            <v>300100000116</v>
          </cell>
          <cell r="B369">
            <v>300100000116</v>
          </cell>
          <cell r="C369" t="str">
            <v>Electric Genarating Set - 250 KVA</v>
          </cell>
          <cell r="D369" t="str">
            <v>PO/NPCL/17</v>
          </cell>
        </row>
        <row r="370">
          <cell r="A370" t="str">
            <v>300100000117</v>
          </cell>
          <cell r="B370">
            <v>300100000117</v>
          </cell>
          <cell r="C370" t="str">
            <v>Hydraulic Mobile Crane</v>
          </cell>
          <cell r="D370" t="str">
            <v>PO/NPCL/20</v>
          </cell>
        </row>
        <row r="371">
          <cell r="A371" t="str">
            <v>300100000117</v>
          </cell>
          <cell r="B371">
            <v>300100000117</v>
          </cell>
          <cell r="C371" t="str">
            <v>Hydraulic Mobile Crane</v>
          </cell>
          <cell r="D371" t="str">
            <v>PO/NPCL/20</v>
          </cell>
        </row>
        <row r="372">
          <cell r="A372" t="str">
            <v>300100000118</v>
          </cell>
          <cell r="B372">
            <v>300100000118</v>
          </cell>
          <cell r="C372" t="str">
            <v>Hydraulic Mobile Crane</v>
          </cell>
          <cell r="D372" t="str">
            <v>PO/NPCL/20</v>
          </cell>
        </row>
        <row r="373">
          <cell r="A373" t="str">
            <v>300100000118</v>
          </cell>
          <cell r="B373">
            <v>300100000118</v>
          </cell>
          <cell r="C373" t="str">
            <v>Hydraulic Mobile Crane</v>
          </cell>
          <cell r="D373" t="str">
            <v>PO/NPCL/20</v>
          </cell>
        </row>
        <row r="374">
          <cell r="A374" t="str">
            <v>300100000119</v>
          </cell>
          <cell r="B374">
            <v>300100000119</v>
          </cell>
          <cell r="C374" t="str">
            <v>Unic Truck Mounted Crane-URV 503</v>
          </cell>
          <cell r="D374" t="str">
            <v>PO/NPCL/55</v>
          </cell>
        </row>
        <row r="375">
          <cell r="A375" t="str">
            <v>300100000119</v>
          </cell>
          <cell r="B375">
            <v>300100000119</v>
          </cell>
          <cell r="C375" t="str">
            <v>Unic Truck Mounted Crane-URV 503</v>
          </cell>
          <cell r="D375" t="str">
            <v>PO/NPCL/55</v>
          </cell>
        </row>
        <row r="376">
          <cell r="A376" t="str">
            <v>300100000119</v>
          </cell>
          <cell r="B376">
            <v>300100000119</v>
          </cell>
          <cell r="C376" t="str">
            <v>Unic Truck Mounted Crane-URV 503</v>
          </cell>
          <cell r="D376" t="str">
            <v>PO/NPCL/55</v>
          </cell>
        </row>
        <row r="377">
          <cell r="A377" t="str">
            <v>300100000119</v>
          </cell>
          <cell r="B377">
            <v>300100000119</v>
          </cell>
          <cell r="C377" t="str">
            <v>Unic Truck Mounted Crane-URV 503</v>
          </cell>
          <cell r="D377" t="str">
            <v>PO/NPCL/55</v>
          </cell>
        </row>
        <row r="378">
          <cell r="A378" t="str">
            <v>300100000119</v>
          </cell>
          <cell r="B378">
            <v>300100000119</v>
          </cell>
          <cell r="C378" t="str">
            <v>Unic Truck Mounted Crane-URV 503</v>
          </cell>
          <cell r="D378" t="str">
            <v>PO/NPCL/55</v>
          </cell>
        </row>
        <row r="379">
          <cell r="A379" t="str">
            <v>300100000119</v>
          </cell>
          <cell r="B379">
            <v>300100000119</v>
          </cell>
          <cell r="C379" t="str">
            <v>Unic Truck Mounted Crane-URV 503</v>
          </cell>
          <cell r="D379" t="str">
            <v>PO/NPCL/55</v>
          </cell>
        </row>
        <row r="380">
          <cell r="A380" t="str">
            <v>300100000120</v>
          </cell>
          <cell r="B380">
            <v>300100000120</v>
          </cell>
          <cell r="C380" t="str">
            <v>Transit Mixer</v>
          </cell>
          <cell r="D380" t="str">
            <v>PO/NPCL/27</v>
          </cell>
        </row>
        <row r="381">
          <cell r="A381" t="str">
            <v>300100000120</v>
          </cell>
          <cell r="B381">
            <v>300100000120</v>
          </cell>
          <cell r="C381" t="str">
            <v>Transit Mixer</v>
          </cell>
          <cell r="D381" t="str">
            <v>PO/NPCL/27</v>
          </cell>
        </row>
        <row r="382">
          <cell r="A382" t="str">
            <v>300100000120</v>
          </cell>
          <cell r="B382">
            <v>300100000120</v>
          </cell>
          <cell r="C382" t="str">
            <v>Transit Mixer</v>
          </cell>
          <cell r="D382" t="str">
            <v>PO/NPCL/27</v>
          </cell>
        </row>
        <row r="383">
          <cell r="A383" t="str">
            <v>300100000120</v>
          </cell>
          <cell r="B383">
            <v>300100000120</v>
          </cell>
          <cell r="C383" t="str">
            <v>Transit Mixer</v>
          </cell>
          <cell r="D383" t="str">
            <v>PO/NPCL/27</v>
          </cell>
        </row>
        <row r="384">
          <cell r="A384" t="str">
            <v>300100000120</v>
          </cell>
          <cell r="B384">
            <v>300100000120</v>
          </cell>
          <cell r="C384" t="str">
            <v>Transit Mixer</v>
          </cell>
          <cell r="D384" t="str">
            <v>PO/NPCL/27</v>
          </cell>
        </row>
        <row r="385">
          <cell r="A385" t="str">
            <v>300100000120</v>
          </cell>
          <cell r="B385">
            <v>300100000120</v>
          </cell>
          <cell r="C385" t="str">
            <v>Transit Mixer</v>
          </cell>
          <cell r="D385" t="str">
            <v>PO/NPCL/27</v>
          </cell>
        </row>
        <row r="386">
          <cell r="A386" t="str">
            <v>300100000121</v>
          </cell>
          <cell r="B386">
            <v>300100000121</v>
          </cell>
          <cell r="C386" t="str">
            <v>Transit Mixer</v>
          </cell>
          <cell r="D386" t="str">
            <v>PO/NPCL/27</v>
          </cell>
        </row>
        <row r="387">
          <cell r="A387" t="str">
            <v>300100000121</v>
          </cell>
          <cell r="B387">
            <v>300100000121</v>
          </cell>
          <cell r="C387" t="str">
            <v>Transit Mixer</v>
          </cell>
          <cell r="D387" t="str">
            <v>PO/NPCL/27</v>
          </cell>
        </row>
        <row r="388">
          <cell r="A388" t="str">
            <v>300100000121</v>
          </cell>
          <cell r="B388">
            <v>300100000121</v>
          </cell>
          <cell r="C388" t="str">
            <v>Transit Mixer</v>
          </cell>
          <cell r="D388" t="str">
            <v>PO/NPCL/27</v>
          </cell>
        </row>
        <row r="389">
          <cell r="A389" t="str">
            <v>300100000121</v>
          </cell>
          <cell r="B389">
            <v>300100000121</v>
          </cell>
          <cell r="C389" t="str">
            <v>Transit Mixer</v>
          </cell>
          <cell r="D389" t="str">
            <v>PO/NPCL/27</v>
          </cell>
        </row>
        <row r="390">
          <cell r="A390" t="str">
            <v>300100000121</v>
          </cell>
          <cell r="B390">
            <v>300100000121</v>
          </cell>
          <cell r="C390" t="str">
            <v>Transit Mixer</v>
          </cell>
          <cell r="D390" t="str">
            <v>PO/NPCL/27</v>
          </cell>
        </row>
        <row r="391">
          <cell r="A391" t="str">
            <v>300100000121</v>
          </cell>
          <cell r="B391">
            <v>300100000121</v>
          </cell>
          <cell r="C391" t="str">
            <v>Transit Mixer</v>
          </cell>
          <cell r="D391" t="str">
            <v>PO/NPCL/27</v>
          </cell>
        </row>
        <row r="392">
          <cell r="A392" t="str">
            <v>300100000122</v>
          </cell>
          <cell r="B392">
            <v>300100000122</v>
          </cell>
          <cell r="C392" t="str">
            <v>Transit Mixer</v>
          </cell>
          <cell r="D392" t="str">
            <v>PO/NPCL/27</v>
          </cell>
        </row>
        <row r="393">
          <cell r="A393" t="str">
            <v>300100000122</v>
          </cell>
          <cell r="B393">
            <v>300100000122</v>
          </cell>
          <cell r="C393" t="str">
            <v>Transit Mixer</v>
          </cell>
          <cell r="D393" t="str">
            <v>PO/NPCL/27</v>
          </cell>
        </row>
        <row r="394">
          <cell r="A394" t="str">
            <v>300100000122</v>
          </cell>
          <cell r="B394">
            <v>300100000122</v>
          </cell>
          <cell r="C394" t="str">
            <v>Transit Mixer</v>
          </cell>
          <cell r="D394" t="str">
            <v>PO/NPCL/27</v>
          </cell>
        </row>
        <row r="395">
          <cell r="A395" t="str">
            <v>300100000122</v>
          </cell>
          <cell r="B395">
            <v>300100000122</v>
          </cell>
          <cell r="C395" t="str">
            <v>Transit Mixer</v>
          </cell>
          <cell r="D395" t="str">
            <v>PO/NPCL/27</v>
          </cell>
        </row>
        <row r="396">
          <cell r="A396" t="str">
            <v>300100000122</v>
          </cell>
          <cell r="B396">
            <v>300100000122</v>
          </cell>
          <cell r="C396" t="str">
            <v>Transit Mixer</v>
          </cell>
          <cell r="D396" t="str">
            <v>PO/NPCL/27</v>
          </cell>
        </row>
        <row r="397">
          <cell r="A397" t="str">
            <v>300100000122</v>
          </cell>
          <cell r="B397">
            <v>300100000122</v>
          </cell>
          <cell r="C397" t="str">
            <v>Transit Mixer</v>
          </cell>
          <cell r="D397" t="str">
            <v>PO/NPCL/27</v>
          </cell>
        </row>
        <row r="398">
          <cell r="A398" t="str">
            <v>300100000123</v>
          </cell>
          <cell r="B398">
            <v>300100000123</v>
          </cell>
          <cell r="C398" t="str">
            <v>Transit Mixer</v>
          </cell>
          <cell r="D398" t="str">
            <v>PO/NPCL/27</v>
          </cell>
        </row>
        <row r="399">
          <cell r="A399" t="str">
            <v>300100000123</v>
          </cell>
          <cell r="B399">
            <v>300100000123</v>
          </cell>
          <cell r="C399" t="str">
            <v>Transit Mixer</v>
          </cell>
          <cell r="D399" t="str">
            <v>PO/NPCL/27</v>
          </cell>
        </row>
        <row r="400">
          <cell r="A400" t="str">
            <v>300100000123</v>
          </cell>
          <cell r="B400">
            <v>300100000123</v>
          </cell>
          <cell r="C400" t="str">
            <v>Transit Mixer</v>
          </cell>
          <cell r="D400" t="str">
            <v>PO/NPCL/27</v>
          </cell>
        </row>
        <row r="401">
          <cell r="A401" t="str">
            <v>300100000123</v>
          </cell>
          <cell r="B401">
            <v>300100000123</v>
          </cell>
          <cell r="C401" t="str">
            <v>Transit Mixer</v>
          </cell>
          <cell r="D401" t="str">
            <v>PO/NPCL/27</v>
          </cell>
        </row>
        <row r="402">
          <cell r="A402" t="str">
            <v>300100000123</v>
          </cell>
          <cell r="B402">
            <v>300100000123</v>
          </cell>
          <cell r="C402" t="str">
            <v>Transit Mixer</v>
          </cell>
          <cell r="D402" t="str">
            <v>PO/NPCL/27</v>
          </cell>
        </row>
        <row r="403">
          <cell r="A403" t="str">
            <v>300100000123</v>
          </cell>
          <cell r="B403">
            <v>300100000123</v>
          </cell>
          <cell r="C403" t="str">
            <v>Transit Mixer</v>
          </cell>
          <cell r="D403" t="str">
            <v>PO/NPCL/27</v>
          </cell>
        </row>
        <row r="404">
          <cell r="A404" t="str">
            <v>300100000124</v>
          </cell>
          <cell r="B404">
            <v>300100000124</v>
          </cell>
          <cell r="C404" t="str">
            <v>Transit Mixer</v>
          </cell>
          <cell r="D404" t="str">
            <v>PO/NPCL/27</v>
          </cell>
        </row>
        <row r="405">
          <cell r="A405" t="str">
            <v>300100000124</v>
          </cell>
          <cell r="B405">
            <v>300100000124</v>
          </cell>
          <cell r="C405" t="str">
            <v>Transit Mixer</v>
          </cell>
          <cell r="D405" t="str">
            <v>PO/NPCL/27</v>
          </cell>
        </row>
        <row r="406">
          <cell r="A406" t="str">
            <v>300100000124</v>
          </cell>
          <cell r="B406">
            <v>300100000124</v>
          </cell>
          <cell r="C406" t="str">
            <v>Transit Mixer</v>
          </cell>
          <cell r="D406" t="str">
            <v>PO/NPCL/27</v>
          </cell>
        </row>
        <row r="407">
          <cell r="A407" t="str">
            <v>300100000124</v>
          </cell>
          <cell r="B407">
            <v>300100000124</v>
          </cell>
          <cell r="C407" t="str">
            <v>Transit Mixer</v>
          </cell>
          <cell r="D407" t="str">
            <v>PO/NPCL/27</v>
          </cell>
        </row>
        <row r="408">
          <cell r="A408" t="str">
            <v>300100000124</v>
          </cell>
          <cell r="B408">
            <v>300100000124</v>
          </cell>
          <cell r="C408" t="str">
            <v>Transit Mixer</v>
          </cell>
          <cell r="D408" t="str">
            <v>PO/NPCL/27</v>
          </cell>
        </row>
        <row r="409">
          <cell r="A409" t="str">
            <v>300100000124</v>
          </cell>
          <cell r="B409">
            <v>300100000124</v>
          </cell>
          <cell r="C409" t="str">
            <v>Transit Mixer</v>
          </cell>
          <cell r="D409" t="str">
            <v>PO/NPCL/27</v>
          </cell>
        </row>
        <row r="410">
          <cell r="A410" t="str">
            <v>300100000125</v>
          </cell>
          <cell r="B410">
            <v>300100000125</v>
          </cell>
          <cell r="C410" t="str">
            <v>Transit Mixer</v>
          </cell>
          <cell r="D410" t="str">
            <v>PO/NPCL/27</v>
          </cell>
        </row>
        <row r="411">
          <cell r="A411" t="str">
            <v>300100000125</v>
          </cell>
          <cell r="B411">
            <v>300100000125</v>
          </cell>
          <cell r="C411" t="str">
            <v>Transit Mixer</v>
          </cell>
          <cell r="D411" t="str">
            <v>PO/NPCL/27</v>
          </cell>
        </row>
        <row r="412">
          <cell r="A412" t="str">
            <v>300100000125</v>
          </cell>
          <cell r="B412">
            <v>300100000125</v>
          </cell>
          <cell r="C412" t="str">
            <v>Transit Mixer</v>
          </cell>
          <cell r="D412" t="str">
            <v>PO/NPCL/27</v>
          </cell>
        </row>
        <row r="413">
          <cell r="A413" t="str">
            <v>300100000125</v>
          </cell>
          <cell r="B413">
            <v>300100000125</v>
          </cell>
          <cell r="C413" t="str">
            <v>Transit Mixer</v>
          </cell>
          <cell r="D413" t="str">
            <v>PO/NPCL/27</v>
          </cell>
        </row>
        <row r="414">
          <cell r="A414" t="str">
            <v>300100000125</v>
          </cell>
          <cell r="B414">
            <v>300100000125</v>
          </cell>
          <cell r="C414" t="str">
            <v>Transit Mixer</v>
          </cell>
          <cell r="D414" t="str">
            <v>PO/NPCL/27</v>
          </cell>
        </row>
        <row r="415">
          <cell r="A415" t="str">
            <v>300100000125</v>
          </cell>
          <cell r="B415">
            <v>300100000125</v>
          </cell>
          <cell r="C415" t="str">
            <v>Transit Mixer</v>
          </cell>
          <cell r="D415" t="str">
            <v>PO/NPCL/27</v>
          </cell>
        </row>
        <row r="416">
          <cell r="A416" t="str">
            <v>300100000126</v>
          </cell>
          <cell r="B416">
            <v>300100000126</v>
          </cell>
          <cell r="C416" t="str">
            <v>Electric Genarating Set - 125 KVA</v>
          </cell>
          <cell r="D416" t="str">
            <v>PO/NPCL/083</v>
          </cell>
        </row>
        <row r="417">
          <cell r="A417" t="str">
            <v>300100000126</v>
          </cell>
          <cell r="B417">
            <v>300100000126</v>
          </cell>
          <cell r="C417" t="str">
            <v>Electric Genarating Set - 125 KVA</v>
          </cell>
          <cell r="D417" t="str">
            <v>PO/NPCL/083</v>
          </cell>
        </row>
        <row r="418">
          <cell r="A418" t="str">
            <v>300100000127</v>
          </cell>
          <cell r="B418">
            <v>300100000127</v>
          </cell>
          <cell r="C418" t="str">
            <v>Concrete Pump 350 D</v>
          </cell>
          <cell r="D418" t="str">
            <v>PO/NPCL/28</v>
          </cell>
        </row>
        <row r="419">
          <cell r="A419" t="str">
            <v>300100000128</v>
          </cell>
          <cell r="B419">
            <v>300100000128</v>
          </cell>
          <cell r="C419" t="str">
            <v>Walk Behind Tandem Roller</v>
          </cell>
          <cell r="D419" t="str">
            <v>PO/NPCL/115</v>
          </cell>
        </row>
        <row r="420">
          <cell r="A420" t="str">
            <v>300100000129</v>
          </cell>
          <cell r="B420">
            <v>300100000129</v>
          </cell>
          <cell r="C420" t="str">
            <v>Batching Plant</v>
          </cell>
          <cell r="D420" t="str">
            <v>PO/NPCL/35</v>
          </cell>
        </row>
        <row r="421">
          <cell r="A421" t="str">
            <v>300100000129</v>
          </cell>
          <cell r="B421">
            <v>300100000129</v>
          </cell>
          <cell r="C421" t="str">
            <v>Batching Plant</v>
          </cell>
          <cell r="D421" t="str">
            <v>PO/NPCL/35</v>
          </cell>
        </row>
        <row r="422">
          <cell r="A422" t="str">
            <v>300100000129</v>
          </cell>
          <cell r="B422">
            <v>300100000129</v>
          </cell>
          <cell r="C422" t="str">
            <v>Batching Plant</v>
          </cell>
          <cell r="D422" t="str">
            <v>PO/NPCL/35</v>
          </cell>
        </row>
        <row r="423">
          <cell r="A423" t="str">
            <v>300100000129</v>
          </cell>
          <cell r="B423">
            <v>300100000129</v>
          </cell>
          <cell r="C423" t="str">
            <v>Batching Plant</v>
          </cell>
          <cell r="D423" t="str">
            <v>PO/NPCL/35</v>
          </cell>
        </row>
        <row r="424">
          <cell r="A424" t="str">
            <v>300100000129</v>
          </cell>
          <cell r="B424">
            <v>300100000129</v>
          </cell>
          <cell r="C424" t="str">
            <v>Batching Plant</v>
          </cell>
          <cell r="D424" t="str">
            <v>PO/NPCL/35</v>
          </cell>
        </row>
        <row r="425">
          <cell r="A425" t="str">
            <v>300100000129</v>
          </cell>
          <cell r="B425">
            <v>300100000129</v>
          </cell>
          <cell r="C425" t="str">
            <v>Batching Plant</v>
          </cell>
          <cell r="D425" t="str">
            <v>PO/NPCL/35</v>
          </cell>
        </row>
        <row r="426">
          <cell r="A426" t="str">
            <v>300100000130</v>
          </cell>
          <cell r="B426">
            <v>300100000130</v>
          </cell>
          <cell r="C426" t="str">
            <v>Air Compressor</v>
          </cell>
          <cell r="D426" t="str">
            <v>PO/NPCL/84</v>
          </cell>
        </row>
        <row r="427">
          <cell r="A427" t="str">
            <v>300100000131</v>
          </cell>
          <cell r="B427">
            <v>300100000131</v>
          </cell>
          <cell r="C427" t="str">
            <v>Batching Plant</v>
          </cell>
          <cell r="D427" t="str">
            <v>PO/NPCL/51</v>
          </cell>
        </row>
        <row r="428">
          <cell r="A428" t="str">
            <v>300100000131</v>
          </cell>
          <cell r="B428">
            <v>300100000131</v>
          </cell>
          <cell r="C428" t="str">
            <v>Batching Plant</v>
          </cell>
          <cell r="D428" t="str">
            <v>PO/NPCL/51</v>
          </cell>
        </row>
        <row r="429">
          <cell r="A429" t="str">
            <v>300100000131</v>
          </cell>
          <cell r="B429">
            <v>300100000131</v>
          </cell>
          <cell r="C429" t="str">
            <v>Batching Plant</v>
          </cell>
          <cell r="D429" t="str">
            <v>PO/NPCL/51</v>
          </cell>
        </row>
        <row r="430">
          <cell r="A430" t="str">
            <v>300100000131</v>
          </cell>
          <cell r="B430">
            <v>300100000131</v>
          </cell>
          <cell r="C430" t="str">
            <v>Batching Plant</v>
          </cell>
          <cell r="D430" t="str">
            <v>PO/NPCL/51</v>
          </cell>
        </row>
        <row r="431">
          <cell r="A431" t="str">
            <v>300100000131</v>
          </cell>
          <cell r="B431">
            <v>300100000131</v>
          </cell>
          <cell r="C431" t="str">
            <v>Batching Plant</v>
          </cell>
          <cell r="D431" t="str">
            <v>PO/NPCL/51</v>
          </cell>
        </row>
        <row r="432">
          <cell r="A432" t="str">
            <v>300100000132</v>
          </cell>
          <cell r="B432">
            <v>300100000132</v>
          </cell>
          <cell r="C432" t="str">
            <v>Escorts Hydra 12 Crane</v>
          </cell>
          <cell r="D432" t="str">
            <v>PO/HOSKOTE/018</v>
          </cell>
        </row>
        <row r="433">
          <cell r="A433" t="str">
            <v>300100000132</v>
          </cell>
          <cell r="B433">
            <v>300100000132</v>
          </cell>
          <cell r="C433" t="str">
            <v>Escorts Hydra 12 Crane</v>
          </cell>
          <cell r="D433" t="str">
            <v>PO/HOSKOTE/018</v>
          </cell>
        </row>
        <row r="434">
          <cell r="A434" t="str">
            <v>300100000132</v>
          </cell>
          <cell r="B434">
            <v>300100000132</v>
          </cell>
          <cell r="C434" t="str">
            <v>Escorts Hydra 12 Crane</v>
          </cell>
          <cell r="D434" t="str">
            <v>PO/HOSKOTE/018</v>
          </cell>
        </row>
        <row r="435">
          <cell r="A435" t="str">
            <v>300100000133</v>
          </cell>
          <cell r="B435">
            <v>300100000133</v>
          </cell>
          <cell r="C435" t="str">
            <v>Escorts Soil Vibratory Roller</v>
          </cell>
          <cell r="D435" t="str">
            <v>PO/HOSKOTE/052</v>
          </cell>
        </row>
        <row r="436">
          <cell r="A436" t="str">
            <v>300100000134</v>
          </cell>
          <cell r="B436">
            <v>300100000134</v>
          </cell>
          <cell r="C436" t="str">
            <v>Escorts Soil Vibratory Roller</v>
          </cell>
          <cell r="D436" t="str">
            <v>PO/HOSKOTE/052</v>
          </cell>
        </row>
        <row r="437">
          <cell r="A437" t="str">
            <v>300100000135</v>
          </cell>
          <cell r="B437">
            <v>300100000135</v>
          </cell>
          <cell r="C437" t="str">
            <v>Escorts Soil Vibratory Roller</v>
          </cell>
          <cell r="D437" t="str">
            <v>PO/HOSKOTE/052</v>
          </cell>
        </row>
        <row r="438">
          <cell r="A438" t="str">
            <v>300100000136</v>
          </cell>
          <cell r="B438">
            <v>300100000136</v>
          </cell>
          <cell r="C438" t="str">
            <v>Escorts Hydralic Mobile F15 Crane</v>
          </cell>
          <cell r="D438" t="str">
            <v>PO/HOSKOTE/030</v>
          </cell>
        </row>
        <row r="439">
          <cell r="A439" t="str">
            <v>300100000136</v>
          </cell>
          <cell r="B439">
            <v>300100000136</v>
          </cell>
          <cell r="C439" t="str">
            <v>Escorts Hydralic Mobile F15 Crane</v>
          </cell>
          <cell r="D439" t="str">
            <v>PO/HOSKOTE/030</v>
          </cell>
        </row>
        <row r="440">
          <cell r="A440" t="str">
            <v>300100000136</v>
          </cell>
          <cell r="B440">
            <v>300100000136</v>
          </cell>
          <cell r="C440" t="str">
            <v>Escorts Hydralic Mobile F15 Crane</v>
          </cell>
          <cell r="D440" t="str">
            <v>PO/HOSKOTE/030</v>
          </cell>
        </row>
        <row r="441">
          <cell r="A441" t="str">
            <v>300100000136</v>
          </cell>
          <cell r="B441">
            <v>300100000136</v>
          </cell>
          <cell r="C441" t="str">
            <v>Escorts Hydralic Mobile F15 Crane</v>
          </cell>
          <cell r="D441" t="str">
            <v>PO/HOSKOTE/030</v>
          </cell>
        </row>
        <row r="442">
          <cell r="A442" t="str">
            <v>300100000137</v>
          </cell>
          <cell r="B442">
            <v>300100000137</v>
          </cell>
          <cell r="C442" t="str">
            <v>Tipper ( Regn No. KA-07-7527 )</v>
          </cell>
          <cell r="D442" t="str">
            <v>PO/HOSKOTE/048</v>
          </cell>
        </row>
        <row r="443">
          <cell r="A443" t="str">
            <v>300100000137</v>
          </cell>
          <cell r="B443">
            <v>300100000137</v>
          </cell>
          <cell r="C443" t="str">
            <v>Tipper ( Regn No. KA-07-7527 )</v>
          </cell>
          <cell r="D443" t="str">
            <v>PO/HOSKOTE/048</v>
          </cell>
        </row>
        <row r="444">
          <cell r="A444" t="str">
            <v>300100000137</v>
          </cell>
          <cell r="B444">
            <v>300100000137</v>
          </cell>
          <cell r="C444" t="str">
            <v>Tipper ( Regn No. KA-07-7527 )</v>
          </cell>
          <cell r="D444" t="str">
            <v>PO/HOSKOTE/048</v>
          </cell>
        </row>
        <row r="445">
          <cell r="A445" t="str">
            <v>300100000137</v>
          </cell>
          <cell r="B445">
            <v>300100000137</v>
          </cell>
          <cell r="C445" t="str">
            <v>Tipper ( Regn No. KA-07-7527 )</v>
          </cell>
          <cell r="D445" t="str">
            <v>PO/HOSKOTE/048</v>
          </cell>
        </row>
        <row r="446">
          <cell r="A446" t="str">
            <v>300100000138</v>
          </cell>
          <cell r="B446">
            <v>300100000138</v>
          </cell>
          <cell r="C446" t="str">
            <v>Tipper ( Regn No. KA-07-7525 )</v>
          </cell>
          <cell r="D446" t="str">
            <v>PO/HOSKOTE/048</v>
          </cell>
        </row>
        <row r="447">
          <cell r="A447" t="str">
            <v>300100000138</v>
          </cell>
          <cell r="B447">
            <v>300100000138</v>
          </cell>
          <cell r="C447" t="str">
            <v>Tipper ( Regn No. KA-07-7525 )</v>
          </cell>
          <cell r="D447" t="str">
            <v>PO/HOSKOTE/048</v>
          </cell>
        </row>
        <row r="448">
          <cell r="A448" t="str">
            <v>300100000138</v>
          </cell>
          <cell r="B448">
            <v>300100000138</v>
          </cell>
          <cell r="C448" t="str">
            <v>Tipper ( Regn No. KA-07-7525 )</v>
          </cell>
          <cell r="D448" t="str">
            <v>PO/HOSKOTE/048</v>
          </cell>
        </row>
        <row r="449">
          <cell r="A449" t="str">
            <v>300100000138</v>
          </cell>
          <cell r="B449">
            <v>300100000138</v>
          </cell>
          <cell r="C449" t="str">
            <v>Tipper ( Regn No. KA-07-7525 )</v>
          </cell>
          <cell r="D449" t="str">
            <v>PO/HOSKOTE/048</v>
          </cell>
        </row>
        <row r="450">
          <cell r="A450" t="str">
            <v>300100000139</v>
          </cell>
          <cell r="B450">
            <v>300100000139</v>
          </cell>
          <cell r="C450" t="str">
            <v>Tipper ( Regn No. KA-07-7526 )</v>
          </cell>
          <cell r="D450" t="str">
            <v>PO/HOSKOTE/048</v>
          </cell>
        </row>
        <row r="451">
          <cell r="A451" t="str">
            <v>300100000139</v>
          </cell>
          <cell r="B451">
            <v>300100000139</v>
          </cell>
          <cell r="C451" t="str">
            <v>Tipper ( Regn No. KA-07-7526 )</v>
          </cell>
          <cell r="D451" t="str">
            <v>PO/HOSKOTE/048</v>
          </cell>
        </row>
        <row r="452">
          <cell r="A452" t="str">
            <v>300100000139</v>
          </cell>
          <cell r="B452">
            <v>300100000139</v>
          </cell>
          <cell r="C452" t="str">
            <v>Tipper ( Regn No. KA-07-7526 )</v>
          </cell>
          <cell r="D452" t="str">
            <v>PO/HOSKOTE/048</v>
          </cell>
        </row>
        <row r="453">
          <cell r="A453" t="str">
            <v>300100000139</v>
          </cell>
          <cell r="B453">
            <v>300100000139</v>
          </cell>
          <cell r="C453" t="str">
            <v>Tipper ( Regn No. KA-07-7526 )</v>
          </cell>
          <cell r="D453" t="str">
            <v>PO/HOSKOTE/048</v>
          </cell>
        </row>
        <row r="454">
          <cell r="A454" t="str">
            <v>300100000140</v>
          </cell>
          <cell r="B454">
            <v>300100000140</v>
          </cell>
          <cell r="C454" t="str">
            <v>Tipper ( Regn No. KA-07-7524)</v>
          </cell>
          <cell r="D454" t="str">
            <v>PO/HOSKOTE/048</v>
          </cell>
        </row>
        <row r="455">
          <cell r="A455" t="str">
            <v>300100000140</v>
          </cell>
          <cell r="B455">
            <v>300100000140</v>
          </cell>
          <cell r="C455" t="str">
            <v>Tipper ( Regn No. KA-07-7524)</v>
          </cell>
          <cell r="D455" t="str">
            <v>PO/HOSKOTE/048</v>
          </cell>
        </row>
        <row r="456">
          <cell r="A456" t="str">
            <v>300100000140</v>
          </cell>
          <cell r="B456">
            <v>300100000140</v>
          </cell>
          <cell r="C456" t="str">
            <v>Tipper ( Regn No. KA-07-7524)</v>
          </cell>
          <cell r="D456" t="str">
            <v>PO/HOSKOTE/048</v>
          </cell>
        </row>
        <row r="457">
          <cell r="A457" t="str">
            <v>300100000140</v>
          </cell>
          <cell r="B457">
            <v>300100000140</v>
          </cell>
          <cell r="C457" t="str">
            <v>Tipper ( Regn No. KA-07-7524)</v>
          </cell>
          <cell r="D457" t="str">
            <v>PO/HOSKOTE/048</v>
          </cell>
        </row>
        <row r="458">
          <cell r="A458" t="str">
            <v>300100000141</v>
          </cell>
          <cell r="B458">
            <v>300100000141</v>
          </cell>
          <cell r="C458" t="str">
            <v>Tipper ( Regn No. KA-07-7528)</v>
          </cell>
          <cell r="D458" t="str">
            <v>PO/HOSKOTE/048</v>
          </cell>
        </row>
        <row r="459">
          <cell r="A459" t="str">
            <v>300100000141</v>
          </cell>
          <cell r="B459">
            <v>300100000141</v>
          </cell>
          <cell r="C459" t="str">
            <v>Tipper ( Regn No. KA-07-7528)</v>
          </cell>
          <cell r="D459" t="str">
            <v>PO/HOSKOTE/048</v>
          </cell>
        </row>
        <row r="460">
          <cell r="A460" t="str">
            <v>300100000141</v>
          </cell>
          <cell r="B460">
            <v>300100000141</v>
          </cell>
          <cell r="C460" t="str">
            <v>Tipper ( Regn No. KA-07-7528)</v>
          </cell>
          <cell r="D460" t="str">
            <v>PO/HOSKOTE/048</v>
          </cell>
        </row>
        <row r="461">
          <cell r="A461" t="str">
            <v>300100000141</v>
          </cell>
          <cell r="B461">
            <v>300100000141</v>
          </cell>
          <cell r="C461" t="str">
            <v>Tipper ( Regn No. KA-07-7528)</v>
          </cell>
          <cell r="D461" t="str">
            <v>PO/HOSKOTE/048</v>
          </cell>
        </row>
        <row r="462">
          <cell r="A462" t="str">
            <v>300100000142</v>
          </cell>
          <cell r="B462">
            <v>300100000142</v>
          </cell>
          <cell r="C462" t="str">
            <v>Tipper ( Regn No. KA-07-7532)</v>
          </cell>
          <cell r="D462" t="str">
            <v>PO/HOSKOTE/048</v>
          </cell>
        </row>
        <row r="463">
          <cell r="A463" t="str">
            <v>300100000142</v>
          </cell>
          <cell r="B463">
            <v>300100000142</v>
          </cell>
          <cell r="C463" t="str">
            <v>Tipper ( Regn No. KA-07-7532)</v>
          </cell>
          <cell r="D463" t="str">
            <v>PO/HOSKOTE/048</v>
          </cell>
        </row>
        <row r="464">
          <cell r="A464" t="str">
            <v>300100000142</v>
          </cell>
          <cell r="B464">
            <v>300100000142</v>
          </cell>
          <cell r="C464" t="str">
            <v>Tipper ( Regn No. KA-07-7532)</v>
          </cell>
          <cell r="D464" t="str">
            <v>PO/HOSKOTE/048</v>
          </cell>
        </row>
        <row r="465">
          <cell r="A465" t="str">
            <v>300100000143</v>
          </cell>
          <cell r="B465">
            <v>300100000143</v>
          </cell>
          <cell r="C465" t="str">
            <v>Tipper ( Regn No. KA-07-7533)</v>
          </cell>
          <cell r="D465" t="str">
            <v>PO/HOSKOTE/048</v>
          </cell>
        </row>
        <row r="466">
          <cell r="A466" t="str">
            <v>300100000143</v>
          </cell>
          <cell r="B466">
            <v>300100000143</v>
          </cell>
          <cell r="C466" t="str">
            <v>Tipper ( Regn No. KA-07-7533)</v>
          </cell>
          <cell r="D466" t="str">
            <v>PO/HOSKOTE/048</v>
          </cell>
        </row>
        <row r="467">
          <cell r="A467" t="str">
            <v>300100000143</v>
          </cell>
          <cell r="B467">
            <v>300100000143</v>
          </cell>
          <cell r="C467" t="str">
            <v>Tipper ( Regn No. KA-07-7533)</v>
          </cell>
          <cell r="D467" t="str">
            <v>PO/HOSKOTE/048</v>
          </cell>
        </row>
        <row r="468">
          <cell r="A468" t="str">
            <v>300100000144</v>
          </cell>
          <cell r="B468">
            <v>300100000144</v>
          </cell>
          <cell r="C468" t="str">
            <v>Tipper ( Regn No. KA-07-7534)</v>
          </cell>
          <cell r="D468" t="str">
            <v>PO/HOSKOTE/048</v>
          </cell>
        </row>
        <row r="469">
          <cell r="A469" t="str">
            <v>300100000144</v>
          </cell>
          <cell r="B469">
            <v>300100000144</v>
          </cell>
          <cell r="C469" t="str">
            <v>Tipper ( Regn No. KA-07-7534)</v>
          </cell>
          <cell r="D469" t="str">
            <v>PO/HOSKOTE/048</v>
          </cell>
        </row>
        <row r="470">
          <cell r="A470" t="str">
            <v>300100000144</v>
          </cell>
          <cell r="B470">
            <v>300100000144</v>
          </cell>
          <cell r="C470" t="str">
            <v>Tipper ( Regn No. KA-07-7534)</v>
          </cell>
          <cell r="D470" t="str">
            <v>PO/HOSKOTE/048</v>
          </cell>
        </row>
        <row r="471">
          <cell r="A471" t="str">
            <v>300100000145</v>
          </cell>
          <cell r="B471">
            <v>300100000145</v>
          </cell>
          <cell r="C471" t="str">
            <v>Tipper ( Regn No. KA-07-7535)</v>
          </cell>
          <cell r="D471" t="str">
            <v>PO/HOSKOTE/048</v>
          </cell>
        </row>
        <row r="472">
          <cell r="A472" t="str">
            <v>300100000145</v>
          </cell>
          <cell r="B472">
            <v>300100000145</v>
          </cell>
          <cell r="C472" t="str">
            <v>Tipper ( Regn No. KA-07-7535)</v>
          </cell>
          <cell r="D472" t="str">
            <v>PO/HOSKOTE/048</v>
          </cell>
        </row>
        <row r="473">
          <cell r="A473" t="str">
            <v>300100000145</v>
          </cell>
          <cell r="B473">
            <v>300100000145</v>
          </cell>
          <cell r="C473" t="str">
            <v>Tipper ( Regn No. KA-07-7535)</v>
          </cell>
          <cell r="D473" t="str">
            <v>PO/HOSKOTE/048</v>
          </cell>
        </row>
        <row r="474">
          <cell r="A474" t="str">
            <v>300100000146</v>
          </cell>
          <cell r="B474">
            <v>300100000146</v>
          </cell>
          <cell r="C474" t="str">
            <v>Tipper ( Regn No. KA-07-7536)</v>
          </cell>
          <cell r="D474" t="str">
            <v>PO/HOSKOTE/048</v>
          </cell>
        </row>
        <row r="475">
          <cell r="A475" t="str">
            <v>300100000146</v>
          </cell>
          <cell r="B475">
            <v>300100000146</v>
          </cell>
          <cell r="C475" t="str">
            <v>Tipper ( Regn No. KA-07-7536)</v>
          </cell>
          <cell r="D475" t="str">
            <v>PO/HOSKOTE/048</v>
          </cell>
        </row>
        <row r="476">
          <cell r="A476" t="str">
            <v>300100000146</v>
          </cell>
          <cell r="B476">
            <v>300100000146</v>
          </cell>
          <cell r="C476" t="str">
            <v>Tipper ( Regn No. KA-07-7536)</v>
          </cell>
          <cell r="D476" t="str">
            <v>PO/HOSKOTE/048</v>
          </cell>
        </row>
        <row r="477">
          <cell r="A477" t="str">
            <v>300100000146</v>
          </cell>
          <cell r="B477">
            <v>300100000146</v>
          </cell>
          <cell r="C477" t="str">
            <v>Tipper ( Regn No. KA-07-7536)</v>
          </cell>
          <cell r="D477" t="str">
            <v>PO/HOSKOTE/048</v>
          </cell>
        </row>
        <row r="478">
          <cell r="A478" t="str">
            <v>300100000147</v>
          </cell>
          <cell r="B478">
            <v>300100000147</v>
          </cell>
          <cell r="C478" t="str">
            <v>Electric Genarating Set - 500 KVA</v>
          </cell>
          <cell r="D478" t="str">
            <v>PO/HOSKOTE/038</v>
          </cell>
        </row>
        <row r="479">
          <cell r="A479" t="str">
            <v>300100000148</v>
          </cell>
          <cell r="B479">
            <v>300100000148</v>
          </cell>
          <cell r="C479" t="str">
            <v>Electric Genarating Set - 62.5 KVA</v>
          </cell>
          <cell r="D479" t="str">
            <v>PO/HOSKOTE/045</v>
          </cell>
        </row>
        <row r="480">
          <cell r="A480" t="str">
            <v>300100000149</v>
          </cell>
          <cell r="B480">
            <v>300100000149</v>
          </cell>
          <cell r="C480" t="str">
            <v>Hydraulic Mobile Crane</v>
          </cell>
          <cell r="D480" t="str">
            <v>PO/KORBA/09</v>
          </cell>
        </row>
        <row r="481">
          <cell r="A481" t="str">
            <v>300100000150</v>
          </cell>
          <cell r="B481">
            <v>300100000150</v>
          </cell>
          <cell r="C481" t="str">
            <v>Concrete Pump 350 D</v>
          </cell>
          <cell r="D481" t="str">
            <v>PO/VAP/62</v>
          </cell>
        </row>
        <row r="482">
          <cell r="A482" t="str">
            <v>300100000150</v>
          </cell>
          <cell r="B482">
            <v>300100000150</v>
          </cell>
          <cell r="C482" t="str">
            <v>Concrete Pump 350 D</v>
          </cell>
          <cell r="D482" t="str">
            <v>PO/VAP/62</v>
          </cell>
        </row>
        <row r="483">
          <cell r="A483" t="str">
            <v>300100000150</v>
          </cell>
          <cell r="B483">
            <v>300100000150</v>
          </cell>
          <cell r="C483" t="str">
            <v>Concrete Pump 350 D</v>
          </cell>
          <cell r="D483" t="str">
            <v>PO/VAP/62</v>
          </cell>
        </row>
        <row r="484">
          <cell r="A484" t="str">
            <v>300100000151</v>
          </cell>
          <cell r="B484">
            <v>300100000151</v>
          </cell>
          <cell r="C484" t="str">
            <v>Transit Mixer</v>
          </cell>
          <cell r="D484" t="str">
            <v>PO/VAP/64 &amp; 68</v>
          </cell>
        </row>
        <row r="485">
          <cell r="A485" t="str">
            <v>300100000151</v>
          </cell>
          <cell r="B485">
            <v>300100000151</v>
          </cell>
          <cell r="C485" t="str">
            <v>Transit Mixer</v>
          </cell>
          <cell r="D485" t="str">
            <v>PO/VAP/64 &amp; 68</v>
          </cell>
        </row>
        <row r="486">
          <cell r="A486" t="str">
            <v>300100000151</v>
          </cell>
          <cell r="B486">
            <v>300100000151</v>
          </cell>
          <cell r="C486" t="str">
            <v>Transit Mixer</v>
          </cell>
          <cell r="D486" t="str">
            <v>PO/VAP/64 &amp; 68</v>
          </cell>
        </row>
        <row r="487">
          <cell r="A487" t="str">
            <v>300100000151</v>
          </cell>
          <cell r="B487">
            <v>300100000151</v>
          </cell>
          <cell r="C487" t="str">
            <v>Transit Mixer</v>
          </cell>
          <cell r="D487" t="str">
            <v>PO/VAP/64 &amp; 68</v>
          </cell>
        </row>
        <row r="488">
          <cell r="A488" t="str">
            <v>300100000151</v>
          </cell>
          <cell r="B488">
            <v>300100000151</v>
          </cell>
          <cell r="C488" t="str">
            <v>Transit Mixer</v>
          </cell>
          <cell r="D488" t="str">
            <v>PO/VAP/64 &amp; 68</v>
          </cell>
        </row>
        <row r="489">
          <cell r="A489" t="str">
            <v>300100000152</v>
          </cell>
          <cell r="B489">
            <v>300100000152</v>
          </cell>
          <cell r="C489" t="str">
            <v>Transit Mixer</v>
          </cell>
          <cell r="D489" t="str">
            <v>PO/VAP/64 &amp; 68</v>
          </cell>
        </row>
        <row r="490">
          <cell r="A490" t="str">
            <v>300100000152</v>
          </cell>
          <cell r="B490">
            <v>300100000152</v>
          </cell>
          <cell r="C490" t="str">
            <v>Transit Mixer</v>
          </cell>
          <cell r="D490" t="str">
            <v>PO/VAP/64 &amp; 68</v>
          </cell>
        </row>
        <row r="491">
          <cell r="A491" t="str">
            <v>300100000152</v>
          </cell>
          <cell r="B491">
            <v>300100000152</v>
          </cell>
          <cell r="C491" t="str">
            <v>Transit Mixer</v>
          </cell>
          <cell r="D491" t="str">
            <v>PO/VAP/64 &amp; 68</v>
          </cell>
        </row>
        <row r="492">
          <cell r="A492" t="str">
            <v>300100000152</v>
          </cell>
          <cell r="B492">
            <v>300100000152</v>
          </cell>
          <cell r="C492" t="str">
            <v>Transit Mixer</v>
          </cell>
          <cell r="D492" t="str">
            <v>PO/VAP/64 &amp; 68</v>
          </cell>
        </row>
        <row r="493">
          <cell r="A493" t="str">
            <v>300100000152</v>
          </cell>
          <cell r="B493">
            <v>300100000152</v>
          </cell>
          <cell r="C493" t="str">
            <v>Transit Mixer</v>
          </cell>
          <cell r="D493" t="str">
            <v>PO/VAP/64 &amp; 68</v>
          </cell>
        </row>
        <row r="494">
          <cell r="A494" t="str">
            <v>300100000153</v>
          </cell>
          <cell r="B494">
            <v>300100000153</v>
          </cell>
          <cell r="C494" t="str">
            <v>Electric Genarating Set - 62.5 KVA</v>
          </cell>
          <cell r="D494" t="str">
            <v>PO/VARANASI/07</v>
          </cell>
        </row>
        <row r="495">
          <cell r="A495" t="str">
            <v>300100000154</v>
          </cell>
          <cell r="B495">
            <v>300100000154</v>
          </cell>
          <cell r="C495" t="str">
            <v>Electric Genarating Set - 62.5 KVA</v>
          </cell>
          <cell r="D495" t="str">
            <v>PO/VARANASI/071</v>
          </cell>
        </row>
        <row r="496">
          <cell r="A496" t="str">
            <v>300100000154</v>
          </cell>
          <cell r="B496">
            <v>300100000154</v>
          </cell>
          <cell r="C496" t="str">
            <v>Electric Genarating Set - 62.5 KVA</v>
          </cell>
          <cell r="D496" t="str">
            <v>PO/VARANASI/071</v>
          </cell>
        </row>
        <row r="497">
          <cell r="A497" t="str">
            <v>300100000155</v>
          </cell>
          <cell r="B497">
            <v>300100000155</v>
          </cell>
          <cell r="C497" t="str">
            <v>Electric Genarating Set - 125 KVA</v>
          </cell>
          <cell r="D497" t="str">
            <v>PO/VAP/67</v>
          </cell>
        </row>
        <row r="498">
          <cell r="A498" t="str">
            <v>300100000155</v>
          </cell>
          <cell r="B498">
            <v>300100000155</v>
          </cell>
          <cell r="C498" t="str">
            <v>Electric Genarating Set - 125 KVA</v>
          </cell>
          <cell r="D498" t="str">
            <v>PO/VAP/67</v>
          </cell>
        </row>
        <row r="499">
          <cell r="A499" t="str">
            <v>300100000156</v>
          </cell>
          <cell r="B499">
            <v>300100000156</v>
          </cell>
          <cell r="C499" t="str">
            <v>Hydralic Mobile  Crane (Hydra 12)</v>
          </cell>
          <cell r="D499" t="str">
            <v>PO/VAP/80</v>
          </cell>
        </row>
        <row r="500">
          <cell r="A500" t="str">
            <v>300100000156</v>
          </cell>
          <cell r="B500">
            <v>300100000156</v>
          </cell>
          <cell r="C500" t="str">
            <v>Hydralic Mobile  Crane (Hydra 12)</v>
          </cell>
          <cell r="D500" t="str">
            <v>PO/VAP/80</v>
          </cell>
        </row>
        <row r="501">
          <cell r="A501" t="str">
            <v>300100000157</v>
          </cell>
          <cell r="B501">
            <v>300100000157</v>
          </cell>
          <cell r="C501" t="str">
            <v>Air Compressor</v>
          </cell>
          <cell r="D501" t="str">
            <v>PO/VAP/86</v>
          </cell>
        </row>
        <row r="502">
          <cell r="A502" t="str">
            <v>300100000157</v>
          </cell>
          <cell r="B502">
            <v>300100000157</v>
          </cell>
          <cell r="C502" t="str">
            <v>Air Compressor</v>
          </cell>
          <cell r="D502" t="str">
            <v>PO/VAP/86</v>
          </cell>
        </row>
        <row r="503">
          <cell r="A503" t="str">
            <v>300100000158</v>
          </cell>
          <cell r="B503">
            <v>300100000158</v>
          </cell>
          <cell r="C503" t="str">
            <v>Batching Plant 30</v>
          </cell>
          <cell r="D503" t="str">
            <v>PO/VAP/61</v>
          </cell>
        </row>
        <row r="504">
          <cell r="A504" t="str">
            <v>300100000158</v>
          </cell>
          <cell r="B504">
            <v>300100000158</v>
          </cell>
          <cell r="C504" t="str">
            <v>Batching Plant 30</v>
          </cell>
          <cell r="D504" t="str">
            <v>PO/VAP/61</v>
          </cell>
        </row>
        <row r="505">
          <cell r="A505" t="str">
            <v>300100000158</v>
          </cell>
          <cell r="B505">
            <v>300100000158</v>
          </cell>
          <cell r="C505" t="str">
            <v>Batching Plant 30</v>
          </cell>
          <cell r="D505" t="str">
            <v>PO/VAP/61</v>
          </cell>
        </row>
        <row r="506">
          <cell r="A506" t="str">
            <v>300100000158</v>
          </cell>
          <cell r="B506">
            <v>300100000158</v>
          </cell>
          <cell r="C506" t="str">
            <v>Batching Plant 30</v>
          </cell>
          <cell r="D506" t="str">
            <v>PO/VAP/61</v>
          </cell>
        </row>
        <row r="507">
          <cell r="A507" t="str">
            <v>300100000159</v>
          </cell>
          <cell r="B507">
            <v>300100000159</v>
          </cell>
          <cell r="C507" t="str">
            <v>Walk Behind Tandem Roller</v>
          </cell>
          <cell r="D507" t="str">
            <v>PO/VAP/90</v>
          </cell>
        </row>
        <row r="508">
          <cell r="A508" t="str">
            <v>300100000160</v>
          </cell>
          <cell r="B508">
            <v>300100000160</v>
          </cell>
          <cell r="C508" t="str">
            <v>Tipper</v>
          </cell>
          <cell r="D508" t="str">
            <v>PO/DEVIHALLI/047</v>
          </cell>
        </row>
        <row r="509">
          <cell r="A509" t="str">
            <v>300100000160</v>
          </cell>
          <cell r="B509">
            <v>300100000160</v>
          </cell>
          <cell r="C509" t="str">
            <v>Tipper</v>
          </cell>
          <cell r="D509" t="str">
            <v>PO/DEVIHALLI/047</v>
          </cell>
        </row>
        <row r="510">
          <cell r="A510" t="str">
            <v>300100000161</v>
          </cell>
          <cell r="B510">
            <v>300100000161</v>
          </cell>
          <cell r="C510" t="str">
            <v>Tipper</v>
          </cell>
          <cell r="D510" t="str">
            <v>PO/DEVIHALLI/047</v>
          </cell>
        </row>
        <row r="511">
          <cell r="A511" t="str">
            <v>300100000161</v>
          </cell>
          <cell r="B511">
            <v>300100000161</v>
          </cell>
          <cell r="C511" t="str">
            <v>Tipper</v>
          </cell>
          <cell r="D511" t="str">
            <v>PO/DEVIHALLI/047</v>
          </cell>
        </row>
        <row r="512">
          <cell r="A512" t="str">
            <v>300100000162</v>
          </cell>
          <cell r="B512">
            <v>300100000162</v>
          </cell>
          <cell r="C512" t="str">
            <v>Tipper</v>
          </cell>
          <cell r="D512" t="str">
            <v>PO/DEVIHALLI/047</v>
          </cell>
        </row>
        <row r="513">
          <cell r="A513" t="str">
            <v>300100000162</v>
          </cell>
          <cell r="B513">
            <v>300100000162</v>
          </cell>
          <cell r="C513" t="str">
            <v>Tipper</v>
          </cell>
          <cell r="D513" t="str">
            <v>PO/DEVIHALLI/047</v>
          </cell>
        </row>
        <row r="514">
          <cell r="A514" t="str">
            <v>300100000163</v>
          </cell>
          <cell r="B514">
            <v>300100000163</v>
          </cell>
          <cell r="C514" t="str">
            <v>Tipper</v>
          </cell>
          <cell r="D514" t="str">
            <v>PO/DEVIHALLI/047</v>
          </cell>
        </row>
        <row r="515">
          <cell r="A515" t="str">
            <v>300100000163</v>
          </cell>
          <cell r="B515">
            <v>300100000163</v>
          </cell>
          <cell r="C515" t="str">
            <v>Tipper</v>
          </cell>
          <cell r="D515" t="str">
            <v>PO/DEVIHALLI/047</v>
          </cell>
        </row>
        <row r="516">
          <cell r="A516" t="str">
            <v>300100000164</v>
          </cell>
          <cell r="B516">
            <v>300100000164</v>
          </cell>
          <cell r="C516" t="str">
            <v>Tipper</v>
          </cell>
          <cell r="D516" t="str">
            <v>PO/DEVIHALLI/047</v>
          </cell>
        </row>
        <row r="517">
          <cell r="A517" t="str">
            <v>300100000164</v>
          </cell>
          <cell r="B517">
            <v>300100000164</v>
          </cell>
          <cell r="C517" t="str">
            <v>Tipper</v>
          </cell>
          <cell r="D517" t="str">
            <v>PO/DEVIHALLI/047</v>
          </cell>
        </row>
        <row r="518">
          <cell r="A518" t="str">
            <v>300100000165</v>
          </cell>
          <cell r="B518">
            <v>300100000165</v>
          </cell>
          <cell r="C518" t="str">
            <v>Tipper</v>
          </cell>
          <cell r="D518" t="str">
            <v>PO/DEVIHALLI/047</v>
          </cell>
        </row>
        <row r="519">
          <cell r="A519" t="str">
            <v>300100000165</v>
          </cell>
          <cell r="B519">
            <v>300100000165</v>
          </cell>
          <cell r="C519" t="str">
            <v>Tipper</v>
          </cell>
          <cell r="D519" t="str">
            <v>PO/DEVIHALLI/047</v>
          </cell>
        </row>
        <row r="520">
          <cell r="A520" t="str">
            <v>300100000166</v>
          </cell>
          <cell r="B520">
            <v>300100000166</v>
          </cell>
          <cell r="C520" t="str">
            <v>Tipper</v>
          </cell>
          <cell r="D520" t="str">
            <v>PO/DEVIHALLI/047</v>
          </cell>
        </row>
        <row r="521">
          <cell r="A521" t="str">
            <v>300100000166</v>
          </cell>
          <cell r="B521">
            <v>300100000166</v>
          </cell>
          <cell r="C521" t="str">
            <v>Tipper</v>
          </cell>
          <cell r="D521" t="str">
            <v>PO/DEVIHALLI/047</v>
          </cell>
        </row>
        <row r="522">
          <cell r="A522" t="str">
            <v>300100000167</v>
          </cell>
          <cell r="B522">
            <v>300100000167</v>
          </cell>
          <cell r="C522" t="str">
            <v>Tipper</v>
          </cell>
          <cell r="D522" t="str">
            <v>PO/DEVIHALLI/047</v>
          </cell>
        </row>
        <row r="523">
          <cell r="A523" t="str">
            <v>300100000167</v>
          </cell>
          <cell r="B523">
            <v>300100000167</v>
          </cell>
          <cell r="C523" t="str">
            <v>Tipper</v>
          </cell>
          <cell r="D523" t="str">
            <v>PO/DEVIHALLI/047</v>
          </cell>
        </row>
        <row r="524">
          <cell r="A524" t="str">
            <v>300100000168</v>
          </cell>
          <cell r="B524">
            <v>300100000168</v>
          </cell>
          <cell r="C524" t="str">
            <v>Tipper</v>
          </cell>
          <cell r="D524" t="str">
            <v>PO/DEVIHALLI/047</v>
          </cell>
        </row>
        <row r="525">
          <cell r="A525" t="str">
            <v>300100000168</v>
          </cell>
          <cell r="B525">
            <v>300100000168</v>
          </cell>
          <cell r="C525" t="str">
            <v>Tipper</v>
          </cell>
          <cell r="D525" t="str">
            <v>PO/DEVIHALLI/047</v>
          </cell>
        </row>
        <row r="526">
          <cell r="A526" t="str">
            <v>300100000169</v>
          </cell>
          <cell r="B526">
            <v>300100000169</v>
          </cell>
          <cell r="C526" t="str">
            <v>Tipper</v>
          </cell>
          <cell r="D526" t="str">
            <v>PO/DEVIHALLI/047</v>
          </cell>
        </row>
        <row r="527">
          <cell r="A527" t="str">
            <v>300100000169</v>
          </cell>
          <cell r="B527">
            <v>300100000169</v>
          </cell>
          <cell r="C527" t="str">
            <v>Tipper</v>
          </cell>
          <cell r="D527" t="str">
            <v>PO/DEVIHALLI/047</v>
          </cell>
        </row>
        <row r="528">
          <cell r="A528" t="str">
            <v>300100000170</v>
          </cell>
          <cell r="B528">
            <v>300100000170</v>
          </cell>
          <cell r="C528" t="str">
            <v>Escorts Soil Vibratory Roller</v>
          </cell>
          <cell r="D528" t="str">
            <v>PO/DEVIHALLI/53</v>
          </cell>
        </row>
        <row r="529">
          <cell r="A529" t="str">
            <v>300100000171</v>
          </cell>
          <cell r="B529">
            <v>300100000171</v>
          </cell>
          <cell r="C529" t="str">
            <v>Electric Genarating Set - 62.5 KVA</v>
          </cell>
          <cell r="D529" t="str">
            <v>PO/DEVIHALLI/046</v>
          </cell>
        </row>
        <row r="530">
          <cell r="A530" t="str">
            <v>300100000174</v>
          </cell>
          <cell r="B530">
            <v>300100000174</v>
          </cell>
          <cell r="C530" t="str">
            <v>Electric Genarating Set - 125 KVA</v>
          </cell>
          <cell r="D530">
            <v>0</v>
          </cell>
        </row>
        <row r="531">
          <cell r="A531" t="str">
            <v>300100000175</v>
          </cell>
          <cell r="B531">
            <v>300100000175</v>
          </cell>
          <cell r="C531" t="str">
            <v>Electric Genarating Set - 125 KVA</v>
          </cell>
          <cell r="D531">
            <v>0</v>
          </cell>
        </row>
        <row r="532">
          <cell r="A532" t="str">
            <v>300100000302</v>
          </cell>
          <cell r="B532">
            <v>300100000302</v>
          </cell>
          <cell r="C532" t="str">
            <v>Batching  Plant HN 3</v>
          </cell>
          <cell r="D532" t="str">
            <v>POLH/58,97,151,207</v>
          </cell>
        </row>
        <row r="533">
          <cell r="A533" t="str">
            <v>300100000302</v>
          </cell>
          <cell r="B533">
            <v>300100000302</v>
          </cell>
          <cell r="C533" t="str">
            <v>Batching  Plant HN 3</v>
          </cell>
          <cell r="D533" t="str">
            <v>POLH/58,97,151,207</v>
          </cell>
        </row>
        <row r="534">
          <cell r="A534" t="str">
            <v>300100000302</v>
          </cell>
          <cell r="B534">
            <v>300100000302</v>
          </cell>
          <cell r="C534" t="str">
            <v>Batching  Plant HN 3</v>
          </cell>
          <cell r="D534" t="str">
            <v>POLH/58,97,151,207</v>
          </cell>
        </row>
        <row r="535">
          <cell r="A535" t="str">
            <v>300100000302</v>
          </cell>
          <cell r="B535">
            <v>300100000302</v>
          </cell>
          <cell r="C535" t="str">
            <v>Batching  Plant HN 3</v>
          </cell>
          <cell r="D535" t="str">
            <v>POLH/58,97,151,207</v>
          </cell>
        </row>
        <row r="536">
          <cell r="A536" t="str">
            <v>300100000302</v>
          </cell>
          <cell r="B536">
            <v>300100000302</v>
          </cell>
          <cell r="C536" t="str">
            <v>Batching  Plant HN 3</v>
          </cell>
          <cell r="D536" t="str">
            <v>POLH/58,97,151,207</v>
          </cell>
        </row>
        <row r="537">
          <cell r="A537" t="str">
            <v>300100000302</v>
          </cell>
          <cell r="B537">
            <v>300100000302</v>
          </cell>
          <cell r="C537" t="str">
            <v>Batching  Plant HN 3</v>
          </cell>
          <cell r="D537" t="str">
            <v>POLH/58,97,151,207</v>
          </cell>
        </row>
        <row r="538">
          <cell r="A538" t="str">
            <v>300100000302</v>
          </cell>
          <cell r="B538">
            <v>300100000302</v>
          </cell>
          <cell r="C538" t="str">
            <v>Batching  Plant HN 3</v>
          </cell>
          <cell r="D538" t="str">
            <v>POLH/58,97,151,207</v>
          </cell>
        </row>
        <row r="539">
          <cell r="A539" t="str">
            <v>300100000302</v>
          </cell>
          <cell r="B539">
            <v>300100000302</v>
          </cell>
          <cell r="C539" t="str">
            <v>Batching  Plant HN 3</v>
          </cell>
          <cell r="D539" t="str">
            <v>POLH/58,97,151,207</v>
          </cell>
        </row>
        <row r="540">
          <cell r="A540" t="str">
            <v>300100000302</v>
          </cell>
          <cell r="B540">
            <v>300100000302</v>
          </cell>
          <cell r="C540" t="str">
            <v>Batching  Plant HN 3</v>
          </cell>
          <cell r="D540" t="str">
            <v>POLH/58,97,151,207</v>
          </cell>
        </row>
        <row r="541">
          <cell r="A541" t="str">
            <v>300100000302</v>
          </cell>
          <cell r="B541">
            <v>300100000302</v>
          </cell>
          <cell r="C541" t="str">
            <v>Batching  Plant HN 3</v>
          </cell>
          <cell r="D541" t="str">
            <v>POLH/58,97,151,207</v>
          </cell>
        </row>
        <row r="542">
          <cell r="A542" t="str">
            <v>300100000303</v>
          </cell>
          <cell r="B542">
            <v>300100000303</v>
          </cell>
          <cell r="C542" t="str">
            <v>Concrete  Pump BP 350D</v>
          </cell>
          <cell r="D542" t="str">
            <v>PO/L.HILLS/160</v>
          </cell>
        </row>
        <row r="543">
          <cell r="A543" t="str">
            <v>300100000303</v>
          </cell>
          <cell r="B543">
            <v>300100000303</v>
          </cell>
          <cell r="C543" t="str">
            <v>Concrete  Pump BP 350D</v>
          </cell>
          <cell r="D543" t="str">
            <v>PO/L.HILLS/160</v>
          </cell>
        </row>
        <row r="544">
          <cell r="A544" t="str">
            <v>300100000303</v>
          </cell>
          <cell r="B544">
            <v>300100000303</v>
          </cell>
          <cell r="C544" t="str">
            <v>Concrete  Pump BP 350D</v>
          </cell>
          <cell r="D544" t="str">
            <v>PO/L.HILLS/160</v>
          </cell>
        </row>
        <row r="545">
          <cell r="A545" t="str">
            <v>300100000303</v>
          </cell>
          <cell r="B545">
            <v>300100000303</v>
          </cell>
          <cell r="C545" t="str">
            <v>Concrete  Pump BP 350D</v>
          </cell>
          <cell r="D545" t="str">
            <v>PO/L.HILLS/160</v>
          </cell>
        </row>
        <row r="546">
          <cell r="A546" t="str">
            <v>300100000303</v>
          </cell>
          <cell r="B546">
            <v>300100000303</v>
          </cell>
          <cell r="C546" t="str">
            <v>Concrete  Pump BP 350D</v>
          </cell>
          <cell r="D546" t="str">
            <v>PO/L.HILLS/160</v>
          </cell>
        </row>
        <row r="547">
          <cell r="A547" t="str">
            <v>300100000304</v>
          </cell>
          <cell r="B547">
            <v>300100000304</v>
          </cell>
          <cell r="C547" t="str">
            <v>Concrete  Pump BP 350D</v>
          </cell>
          <cell r="D547" t="str">
            <v>PO/L.HILLS/160</v>
          </cell>
        </row>
        <row r="548">
          <cell r="A548" t="str">
            <v>300100000304</v>
          </cell>
          <cell r="B548">
            <v>300100000304</v>
          </cell>
          <cell r="C548" t="str">
            <v>Concrete  Pump BP 350D</v>
          </cell>
          <cell r="D548" t="str">
            <v>PO/L.HILLS/160</v>
          </cell>
        </row>
        <row r="549">
          <cell r="A549" t="str">
            <v>300100000304</v>
          </cell>
          <cell r="B549">
            <v>300100000304</v>
          </cell>
          <cell r="C549" t="str">
            <v>Concrete  Pump BP 350D</v>
          </cell>
          <cell r="D549" t="str">
            <v>PO/L.HILLS/160</v>
          </cell>
        </row>
        <row r="550">
          <cell r="A550" t="str">
            <v>300100000304</v>
          </cell>
          <cell r="B550">
            <v>300100000304</v>
          </cell>
          <cell r="C550" t="str">
            <v>Concrete  Pump BP 350D</v>
          </cell>
          <cell r="D550" t="str">
            <v>PO/L.HILLS/160</v>
          </cell>
        </row>
        <row r="551">
          <cell r="A551" t="str">
            <v>300100000304</v>
          </cell>
          <cell r="B551">
            <v>300100000304</v>
          </cell>
          <cell r="C551" t="str">
            <v>Concrete  Pump BP 350D</v>
          </cell>
          <cell r="D551" t="str">
            <v>PO/L.HILLS/160</v>
          </cell>
        </row>
        <row r="552">
          <cell r="A552" t="str">
            <v>300100000305</v>
          </cell>
          <cell r="B552">
            <v>300100000305</v>
          </cell>
          <cell r="C552" t="str">
            <v>Concrete  Pump BP 350D</v>
          </cell>
          <cell r="D552" t="str">
            <v>PO/L.HILLS/160</v>
          </cell>
        </row>
        <row r="553">
          <cell r="A553" t="str">
            <v>300100000305</v>
          </cell>
          <cell r="B553">
            <v>300100000305</v>
          </cell>
          <cell r="C553" t="str">
            <v>Concrete  Pump BP 350D</v>
          </cell>
          <cell r="D553" t="str">
            <v>PO/L.HILLS/160</v>
          </cell>
        </row>
        <row r="554">
          <cell r="A554" t="str">
            <v>300100000305</v>
          </cell>
          <cell r="B554">
            <v>300100000305</v>
          </cell>
          <cell r="C554" t="str">
            <v>Concrete  Pump BP 350D</v>
          </cell>
          <cell r="D554" t="str">
            <v>PO/L.HILLS/160</v>
          </cell>
        </row>
        <row r="555">
          <cell r="A555" t="str">
            <v>300100000305</v>
          </cell>
          <cell r="B555">
            <v>300100000305</v>
          </cell>
          <cell r="C555" t="str">
            <v>Concrete  Pump BP 350D</v>
          </cell>
          <cell r="D555" t="str">
            <v>PO/L.HILLS/160</v>
          </cell>
        </row>
        <row r="556">
          <cell r="A556" t="str">
            <v>300100000305</v>
          </cell>
          <cell r="B556">
            <v>300100000305</v>
          </cell>
          <cell r="C556" t="str">
            <v>Concrete  Pump BP 350D</v>
          </cell>
          <cell r="D556" t="str">
            <v>PO/L.HILLS/160</v>
          </cell>
        </row>
        <row r="557">
          <cell r="A557" t="str">
            <v>300100000306</v>
          </cell>
          <cell r="B557">
            <v>300100000306</v>
          </cell>
          <cell r="C557" t="str">
            <v>Concrete  Pump BP 350D</v>
          </cell>
          <cell r="D557" t="str">
            <v>PO/L.HILLS/160</v>
          </cell>
        </row>
        <row r="558">
          <cell r="A558" t="str">
            <v>300100000306</v>
          </cell>
          <cell r="B558">
            <v>300100000306</v>
          </cell>
          <cell r="C558" t="str">
            <v>Concrete  Pump BP 350D</v>
          </cell>
          <cell r="D558" t="str">
            <v>PO/L.HILLS/160</v>
          </cell>
        </row>
        <row r="559">
          <cell r="A559" t="str">
            <v>300100000306</v>
          </cell>
          <cell r="B559">
            <v>300100000306</v>
          </cell>
          <cell r="C559" t="str">
            <v>Concrete  Pump BP 350D</v>
          </cell>
          <cell r="D559" t="str">
            <v>PO/L.HILLS/160</v>
          </cell>
        </row>
        <row r="560">
          <cell r="A560" t="str">
            <v>300100000306</v>
          </cell>
          <cell r="B560">
            <v>300100000306</v>
          </cell>
          <cell r="C560" t="str">
            <v>Concrete  Pump BP 350D</v>
          </cell>
          <cell r="D560" t="str">
            <v>PO/L.HILLS/160</v>
          </cell>
        </row>
        <row r="561">
          <cell r="A561" t="str">
            <v>300100000308</v>
          </cell>
          <cell r="B561">
            <v>300100000308</v>
          </cell>
          <cell r="C561" t="str">
            <v>320 KVA DG Set</v>
          </cell>
          <cell r="D561" t="str">
            <v>PO/L.HILLS/117</v>
          </cell>
        </row>
        <row r="562">
          <cell r="A562" t="str">
            <v>300100000308</v>
          </cell>
          <cell r="B562">
            <v>300100000308</v>
          </cell>
          <cell r="C562" t="str">
            <v>320 KVA DG Set</v>
          </cell>
          <cell r="D562" t="str">
            <v>PO/L.HILLS/117</v>
          </cell>
        </row>
        <row r="563">
          <cell r="A563" t="str">
            <v>300100000308</v>
          </cell>
          <cell r="B563">
            <v>300100000308</v>
          </cell>
          <cell r="C563" t="str">
            <v>320 KVA DG Set</v>
          </cell>
          <cell r="D563" t="str">
            <v>PO/L.HILLS/117</v>
          </cell>
        </row>
        <row r="564">
          <cell r="A564" t="str">
            <v>300100000308</v>
          </cell>
          <cell r="B564">
            <v>300100000308</v>
          </cell>
          <cell r="C564" t="str">
            <v>320 KVA DG Set</v>
          </cell>
          <cell r="D564" t="str">
            <v>PO/L.HILLS/117</v>
          </cell>
        </row>
        <row r="565">
          <cell r="A565" t="str">
            <v>300100000309</v>
          </cell>
          <cell r="B565">
            <v>300100000309</v>
          </cell>
          <cell r="C565" t="str">
            <v>320 KVA DG Set</v>
          </cell>
          <cell r="D565" t="str">
            <v>PO/L.HILLS/117</v>
          </cell>
        </row>
        <row r="566">
          <cell r="A566" t="str">
            <v>300100000309</v>
          </cell>
          <cell r="B566">
            <v>300100000309</v>
          </cell>
          <cell r="C566" t="str">
            <v>320 KVA DG Set</v>
          </cell>
          <cell r="D566" t="str">
            <v>PO/L.HILLS/117</v>
          </cell>
        </row>
        <row r="567">
          <cell r="A567" t="str">
            <v>300100000309</v>
          </cell>
          <cell r="B567">
            <v>300100000309</v>
          </cell>
          <cell r="C567" t="str">
            <v>320 KVA DG Set</v>
          </cell>
          <cell r="D567" t="str">
            <v>PO/L.HILLS/117</v>
          </cell>
        </row>
        <row r="568">
          <cell r="A568" t="str">
            <v>300100000309</v>
          </cell>
          <cell r="B568">
            <v>300100000309</v>
          </cell>
          <cell r="C568" t="str">
            <v>320 KVA DG Set</v>
          </cell>
          <cell r="D568" t="str">
            <v>PO/L.HILLS/117</v>
          </cell>
        </row>
        <row r="569">
          <cell r="A569" t="str">
            <v>300100000310</v>
          </cell>
          <cell r="B569">
            <v>300100000310</v>
          </cell>
          <cell r="C569" t="str">
            <v>Air Compressor - Model XA 140 HD</v>
          </cell>
          <cell r="D569" t="str">
            <v>PO/L.HILLS/152</v>
          </cell>
        </row>
        <row r="570">
          <cell r="A570" t="str">
            <v>300100000311</v>
          </cell>
          <cell r="B570">
            <v>300100000311</v>
          </cell>
          <cell r="C570" t="str">
            <v>Air Compressor - Model XA 140 HD</v>
          </cell>
          <cell r="D570" t="str">
            <v>PO/L.HILLS/152</v>
          </cell>
        </row>
        <row r="571">
          <cell r="A571" t="str">
            <v>300100000312</v>
          </cell>
          <cell r="B571">
            <v>300100000312</v>
          </cell>
          <cell r="C571" t="str">
            <v>Air Compressor - Model XA 140 HD</v>
          </cell>
          <cell r="D571" t="str">
            <v>PO/L.HILLS/152</v>
          </cell>
        </row>
        <row r="572">
          <cell r="A572" t="str">
            <v>300100000313</v>
          </cell>
          <cell r="B572">
            <v>300100000313</v>
          </cell>
          <cell r="C572" t="str">
            <v>Air Compressor - Model XA 140 HD</v>
          </cell>
          <cell r="D572" t="str">
            <v>PO/L.HILLS/152</v>
          </cell>
        </row>
        <row r="573">
          <cell r="A573" t="str">
            <v>300100000314</v>
          </cell>
          <cell r="B573">
            <v>300100000314</v>
          </cell>
          <cell r="C573" t="str">
            <v>Air Compressor - Model XA 140 HD</v>
          </cell>
          <cell r="D573" t="str">
            <v>PO/L.HILLS/152</v>
          </cell>
        </row>
        <row r="574">
          <cell r="A574" t="str">
            <v>300100000315</v>
          </cell>
          <cell r="B574">
            <v>300100000315</v>
          </cell>
          <cell r="C574" t="str">
            <v>Air Compressor - Model XA 140 HD</v>
          </cell>
          <cell r="D574" t="str">
            <v>PO/L.HILLS/152</v>
          </cell>
        </row>
        <row r="575">
          <cell r="A575" t="str">
            <v>300100000316</v>
          </cell>
          <cell r="B575">
            <v>300100000316</v>
          </cell>
          <cell r="C575" t="str">
            <v>Air Compressor - Model XA 140 HD</v>
          </cell>
          <cell r="D575" t="str">
            <v>PO/L.HILLS/152</v>
          </cell>
        </row>
        <row r="576">
          <cell r="A576" t="str">
            <v>300100000317</v>
          </cell>
          <cell r="B576">
            <v>300100000317</v>
          </cell>
          <cell r="C576" t="str">
            <v>Concrete  Pump - BP 2800</v>
          </cell>
          <cell r="D576" t="str">
            <v>PO/L.HILLS/52</v>
          </cell>
        </row>
        <row r="577">
          <cell r="A577" t="str">
            <v>300100000317</v>
          </cell>
          <cell r="B577">
            <v>300100000317</v>
          </cell>
          <cell r="C577" t="str">
            <v>Concrete  Pump - BP 2800</v>
          </cell>
          <cell r="D577" t="str">
            <v>PO/L.HILLS/52</v>
          </cell>
        </row>
        <row r="578">
          <cell r="A578" t="str">
            <v>300100000318</v>
          </cell>
          <cell r="B578">
            <v>300100000318</v>
          </cell>
          <cell r="C578" t="str">
            <v>Air Compressor - Model XA 140 HD</v>
          </cell>
          <cell r="D578" t="str">
            <v>PO/HOSKOTE/60</v>
          </cell>
        </row>
        <row r="579">
          <cell r="A579" t="str">
            <v>300100000319</v>
          </cell>
          <cell r="B579">
            <v>300100000319</v>
          </cell>
          <cell r="C579" t="str">
            <v>500  KVA DG Set</v>
          </cell>
          <cell r="D579" t="str">
            <v>PO/HOSKOTE/41</v>
          </cell>
        </row>
        <row r="580">
          <cell r="A580" t="str">
            <v>300100000324</v>
          </cell>
          <cell r="B580">
            <v>300100000324</v>
          </cell>
          <cell r="C580" t="str">
            <v>250 KVA DG Set</v>
          </cell>
          <cell r="D580" t="str">
            <v>PO/KORBA/37</v>
          </cell>
        </row>
        <row r="581">
          <cell r="A581" t="str">
            <v>300100000328</v>
          </cell>
          <cell r="B581">
            <v>300100000328</v>
          </cell>
          <cell r="C581" t="str">
            <v>Passenger Hoist</v>
          </cell>
          <cell r="D581" t="str">
            <v>PO/L.HILLS/003</v>
          </cell>
        </row>
        <row r="582">
          <cell r="A582" t="str">
            <v>300100000328</v>
          </cell>
          <cell r="B582">
            <v>300100000328</v>
          </cell>
          <cell r="C582" t="str">
            <v>Passenger Hoist</v>
          </cell>
          <cell r="D582" t="str">
            <v>PO/L.HILLS/003</v>
          </cell>
        </row>
        <row r="583">
          <cell r="A583" t="str">
            <v>300100000328</v>
          </cell>
          <cell r="B583">
            <v>300100000328</v>
          </cell>
          <cell r="C583" t="str">
            <v>Passenger Hoist</v>
          </cell>
          <cell r="D583" t="str">
            <v>PO/L.HILLS/003</v>
          </cell>
        </row>
        <row r="584">
          <cell r="A584" t="str">
            <v>300100000328</v>
          </cell>
          <cell r="B584">
            <v>300100000328</v>
          </cell>
          <cell r="C584" t="str">
            <v>Passenger Hoist</v>
          </cell>
          <cell r="D584" t="str">
            <v>PO/L.HILLS/003</v>
          </cell>
        </row>
        <row r="585">
          <cell r="A585" t="str">
            <v>300100000328</v>
          </cell>
          <cell r="B585">
            <v>300100000328</v>
          </cell>
          <cell r="C585" t="str">
            <v>Passenger Hoist</v>
          </cell>
          <cell r="D585" t="str">
            <v>PO/L.HILLS/003</v>
          </cell>
        </row>
        <row r="586">
          <cell r="A586" t="str">
            <v>300100000328</v>
          </cell>
          <cell r="B586">
            <v>300100000328</v>
          </cell>
          <cell r="C586" t="str">
            <v>Passenger Hoist</v>
          </cell>
          <cell r="D586" t="str">
            <v>PO/L.HILLS/003</v>
          </cell>
        </row>
        <row r="587">
          <cell r="A587" t="str">
            <v>300100000328</v>
          </cell>
          <cell r="B587">
            <v>300100000328</v>
          </cell>
          <cell r="C587" t="str">
            <v>Passenger Hoist</v>
          </cell>
          <cell r="D587" t="str">
            <v>PO/L.HILLS/003</v>
          </cell>
        </row>
        <row r="588">
          <cell r="A588" t="str">
            <v>300100000328</v>
          </cell>
          <cell r="B588">
            <v>300100000328</v>
          </cell>
          <cell r="C588" t="str">
            <v>Passenger Hoist</v>
          </cell>
          <cell r="D588" t="str">
            <v>PO/L.HILLS/003</v>
          </cell>
        </row>
        <row r="589">
          <cell r="A589" t="str">
            <v>300100000328</v>
          </cell>
          <cell r="B589">
            <v>300100000328</v>
          </cell>
          <cell r="C589" t="str">
            <v>Passenger Hoist</v>
          </cell>
          <cell r="D589" t="str">
            <v>PO/L.HILLS/003</v>
          </cell>
        </row>
        <row r="590">
          <cell r="A590" t="str">
            <v>300100000328</v>
          </cell>
          <cell r="B590">
            <v>300100000328</v>
          </cell>
          <cell r="C590" t="str">
            <v>Passenger Hoist</v>
          </cell>
          <cell r="D590" t="str">
            <v>PO/L.HILLS/003</v>
          </cell>
        </row>
        <row r="591">
          <cell r="A591" t="str">
            <v>300100000329</v>
          </cell>
          <cell r="B591">
            <v>300100000329</v>
          </cell>
          <cell r="C591" t="str">
            <v>Passenger Hoist</v>
          </cell>
          <cell r="D591" t="str">
            <v>PO/L.HILLS/003</v>
          </cell>
        </row>
        <row r="592">
          <cell r="A592" t="str">
            <v>300100000329</v>
          </cell>
          <cell r="B592">
            <v>300100000329</v>
          </cell>
          <cell r="C592" t="str">
            <v>Passenger Hoist</v>
          </cell>
          <cell r="D592" t="str">
            <v>PO/L.HILLS/003</v>
          </cell>
        </row>
        <row r="593">
          <cell r="A593" t="str">
            <v>300100000329</v>
          </cell>
          <cell r="B593">
            <v>300100000329</v>
          </cell>
          <cell r="C593" t="str">
            <v>Passenger Hoist</v>
          </cell>
          <cell r="D593" t="str">
            <v>PO/L.HILLS/003</v>
          </cell>
        </row>
        <row r="594">
          <cell r="A594" t="str">
            <v>300100000329</v>
          </cell>
          <cell r="B594">
            <v>300100000329</v>
          </cell>
          <cell r="C594" t="str">
            <v>Passenger Hoist</v>
          </cell>
          <cell r="D594" t="str">
            <v>PO/L.HILLS/003</v>
          </cell>
        </row>
        <row r="595">
          <cell r="A595" t="str">
            <v>300100000329</v>
          </cell>
          <cell r="B595">
            <v>300100000329</v>
          </cell>
          <cell r="C595" t="str">
            <v>Passenger Hoist</v>
          </cell>
          <cell r="D595" t="str">
            <v>PO/L.HILLS/003</v>
          </cell>
        </row>
        <row r="596">
          <cell r="A596" t="str">
            <v>300100000329</v>
          </cell>
          <cell r="B596">
            <v>300100000329</v>
          </cell>
          <cell r="C596" t="str">
            <v>Passenger Hoist</v>
          </cell>
          <cell r="D596" t="str">
            <v>PO/L.HILLS/003</v>
          </cell>
        </row>
        <row r="597">
          <cell r="A597" t="str">
            <v>300100000329</v>
          </cell>
          <cell r="B597">
            <v>300100000329</v>
          </cell>
          <cell r="C597" t="str">
            <v>Passenger Hoist</v>
          </cell>
          <cell r="D597" t="str">
            <v>PO/L.HILLS/003</v>
          </cell>
        </row>
        <row r="598">
          <cell r="A598" t="str">
            <v>300100000329</v>
          </cell>
          <cell r="B598">
            <v>300100000329</v>
          </cell>
          <cell r="C598" t="str">
            <v>Passenger Hoist</v>
          </cell>
          <cell r="D598" t="str">
            <v>PO/L.HILLS/003</v>
          </cell>
        </row>
        <row r="599">
          <cell r="A599" t="str">
            <v>300100000329</v>
          </cell>
          <cell r="B599">
            <v>300100000329</v>
          </cell>
          <cell r="C599" t="str">
            <v>Passenger Hoist</v>
          </cell>
          <cell r="D599" t="str">
            <v>PO/L.HILLS/003</v>
          </cell>
        </row>
        <row r="600">
          <cell r="A600" t="str">
            <v>300100000329</v>
          </cell>
          <cell r="B600">
            <v>300100000329</v>
          </cell>
          <cell r="C600" t="str">
            <v>Passenger Hoist</v>
          </cell>
          <cell r="D600" t="str">
            <v>PO/L.HILLS/003</v>
          </cell>
        </row>
        <row r="601">
          <cell r="A601" t="str">
            <v>300100000330</v>
          </cell>
          <cell r="B601">
            <v>300100000330</v>
          </cell>
          <cell r="C601" t="str">
            <v>Passenger Hoist</v>
          </cell>
          <cell r="D601" t="str">
            <v>PO/L.HILLS/003</v>
          </cell>
        </row>
        <row r="602">
          <cell r="A602" t="str">
            <v>300100000330</v>
          </cell>
          <cell r="B602">
            <v>300100000330</v>
          </cell>
          <cell r="C602" t="str">
            <v>Passenger Hoist</v>
          </cell>
          <cell r="D602" t="str">
            <v>PO/L.HILLS/003</v>
          </cell>
        </row>
        <row r="603">
          <cell r="A603" t="str">
            <v>300100000330</v>
          </cell>
          <cell r="B603">
            <v>300100000330</v>
          </cell>
          <cell r="C603" t="str">
            <v>Passenger Hoist</v>
          </cell>
          <cell r="D603" t="str">
            <v>PO/L.HILLS/003</v>
          </cell>
        </row>
        <row r="604">
          <cell r="A604" t="str">
            <v>300100000330</v>
          </cell>
          <cell r="B604">
            <v>300100000330</v>
          </cell>
          <cell r="C604" t="str">
            <v>Passenger Hoist</v>
          </cell>
          <cell r="D604" t="str">
            <v>PO/L.HILLS/003</v>
          </cell>
        </row>
        <row r="605">
          <cell r="A605" t="str">
            <v>300100000330</v>
          </cell>
          <cell r="B605">
            <v>300100000330</v>
          </cell>
          <cell r="C605" t="str">
            <v>Passenger Hoist</v>
          </cell>
          <cell r="D605" t="str">
            <v>PO/L.HILLS/003</v>
          </cell>
        </row>
        <row r="606">
          <cell r="A606" t="str">
            <v>300100000330</v>
          </cell>
          <cell r="B606">
            <v>300100000330</v>
          </cell>
          <cell r="C606" t="str">
            <v>Passenger Hoist</v>
          </cell>
          <cell r="D606" t="str">
            <v>PO/L.HILLS/003</v>
          </cell>
        </row>
        <row r="607">
          <cell r="A607" t="str">
            <v>300100000330</v>
          </cell>
          <cell r="B607">
            <v>300100000330</v>
          </cell>
          <cell r="C607" t="str">
            <v>Passenger Hoist</v>
          </cell>
          <cell r="D607" t="str">
            <v>PO/L.HILLS/003</v>
          </cell>
        </row>
        <row r="608">
          <cell r="A608" t="str">
            <v>300100000330</v>
          </cell>
          <cell r="B608">
            <v>300100000330</v>
          </cell>
          <cell r="C608" t="str">
            <v>Passenger Hoist</v>
          </cell>
          <cell r="D608" t="str">
            <v>PO/L.HILLS/003</v>
          </cell>
        </row>
        <row r="609">
          <cell r="A609" t="str">
            <v>300100000330</v>
          </cell>
          <cell r="B609">
            <v>300100000330</v>
          </cell>
          <cell r="C609" t="str">
            <v>Passenger Hoist</v>
          </cell>
          <cell r="D609" t="str">
            <v>PO/L.HILLS/003</v>
          </cell>
        </row>
        <row r="610">
          <cell r="A610" t="str">
            <v>300100000330</v>
          </cell>
          <cell r="B610">
            <v>300100000330</v>
          </cell>
          <cell r="C610" t="str">
            <v>Passenger Hoist</v>
          </cell>
          <cell r="D610" t="str">
            <v>PO/L.HILLS/003</v>
          </cell>
        </row>
        <row r="611">
          <cell r="A611" t="str">
            <v>300100000331</v>
          </cell>
          <cell r="B611">
            <v>300100000331</v>
          </cell>
          <cell r="C611" t="str">
            <v>Passenger Hoist</v>
          </cell>
          <cell r="D611" t="str">
            <v>PO/L.HILLS/003</v>
          </cell>
        </row>
        <row r="612">
          <cell r="A612" t="str">
            <v>300100000331</v>
          </cell>
          <cell r="B612">
            <v>300100000331</v>
          </cell>
          <cell r="C612" t="str">
            <v>Passenger Hoist</v>
          </cell>
          <cell r="D612" t="str">
            <v>PO/L.HILLS/003</v>
          </cell>
        </row>
        <row r="613">
          <cell r="A613" t="str">
            <v>300100000331</v>
          </cell>
          <cell r="B613">
            <v>300100000331</v>
          </cell>
          <cell r="C613" t="str">
            <v>Passenger Hoist</v>
          </cell>
          <cell r="D613" t="str">
            <v>PO/L.HILLS/003</v>
          </cell>
        </row>
        <row r="614">
          <cell r="A614" t="str">
            <v>300100000331</v>
          </cell>
          <cell r="B614">
            <v>300100000331</v>
          </cell>
          <cell r="C614" t="str">
            <v>Passenger Hoist</v>
          </cell>
          <cell r="D614" t="str">
            <v>PO/L.HILLS/003</v>
          </cell>
        </row>
        <row r="615">
          <cell r="A615" t="str">
            <v>300100000331</v>
          </cell>
          <cell r="B615">
            <v>300100000331</v>
          </cell>
          <cell r="C615" t="str">
            <v>Passenger Hoist</v>
          </cell>
          <cell r="D615" t="str">
            <v>PO/L.HILLS/003</v>
          </cell>
        </row>
        <row r="616">
          <cell r="A616" t="str">
            <v>300100000331</v>
          </cell>
          <cell r="B616">
            <v>300100000331</v>
          </cell>
          <cell r="C616" t="str">
            <v>Passenger Hoist</v>
          </cell>
          <cell r="D616" t="str">
            <v>PO/L.HILLS/003</v>
          </cell>
        </row>
        <row r="617">
          <cell r="A617" t="str">
            <v>300100000331</v>
          </cell>
          <cell r="B617">
            <v>300100000331</v>
          </cell>
          <cell r="C617" t="str">
            <v>Passenger Hoist</v>
          </cell>
          <cell r="D617" t="str">
            <v>PO/L.HILLS/003</v>
          </cell>
        </row>
        <row r="618">
          <cell r="A618" t="str">
            <v>300100000331</v>
          </cell>
          <cell r="B618">
            <v>300100000331</v>
          </cell>
          <cell r="C618" t="str">
            <v>Passenger Hoist</v>
          </cell>
          <cell r="D618" t="str">
            <v>PO/L.HILLS/003</v>
          </cell>
        </row>
        <row r="619">
          <cell r="A619" t="str">
            <v>300100000331</v>
          </cell>
          <cell r="B619">
            <v>300100000331</v>
          </cell>
          <cell r="C619" t="str">
            <v>Passenger Hoist</v>
          </cell>
          <cell r="D619" t="str">
            <v>PO/L.HILLS/003</v>
          </cell>
        </row>
        <row r="620">
          <cell r="A620" t="str">
            <v>300100000331</v>
          </cell>
          <cell r="B620">
            <v>300100000331</v>
          </cell>
          <cell r="C620" t="str">
            <v>Passenger Hoist</v>
          </cell>
          <cell r="D620" t="str">
            <v>PO/L.HILLS/003</v>
          </cell>
        </row>
        <row r="621">
          <cell r="A621" t="str">
            <v>300100000339</v>
          </cell>
          <cell r="B621">
            <v>300100000339</v>
          </cell>
          <cell r="C621" t="str">
            <v>380 KVA DG Set</v>
          </cell>
          <cell r="D621" t="str">
            <v>PO/L.HILLS/92</v>
          </cell>
        </row>
        <row r="622">
          <cell r="A622" t="str">
            <v>300100000339</v>
          </cell>
          <cell r="B622">
            <v>300100000339</v>
          </cell>
          <cell r="C622" t="str">
            <v>380 KVA DG Set</v>
          </cell>
          <cell r="D622" t="str">
            <v>PO/L.HILLS/92</v>
          </cell>
        </row>
        <row r="623">
          <cell r="A623" t="str">
            <v>300100000342</v>
          </cell>
          <cell r="B623">
            <v>300100000342</v>
          </cell>
          <cell r="C623" t="str">
            <v>Concrete  Pump - BP 2800</v>
          </cell>
          <cell r="D623" t="str">
            <v>PO/L.HILLS/52</v>
          </cell>
        </row>
        <row r="624">
          <cell r="A624" t="str">
            <v>300100000342</v>
          </cell>
          <cell r="B624">
            <v>300100000342</v>
          </cell>
          <cell r="C624" t="str">
            <v>Concrete  Pump - BP 2800</v>
          </cell>
          <cell r="D624" t="str">
            <v>PO/L.HILLS/52</v>
          </cell>
        </row>
        <row r="625">
          <cell r="A625" t="str">
            <v>300100000393</v>
          </cell>
          <cell r="B625">
            <v>300100000393</v>
          </cell>
          <cell r="C625" t="str">
            <v>Hydralic Mobile  Crane (F-15)</v>
          </cell>
          <cell r="D625" t="str">
            <v>PO/L.HILLS/150</v>
          </cell>
        </row>
        <row r="626">
          <cell r="A626" t="str">
            <v>300100000396</v>
          </cell>
          <cell r="B626">
            <v>300100000396</v>
          </cell>
          <cell r="C626" t="str">
            <v>Hydralic Mobile  Crane (F-15)</v>
          </cell>
          <cell r="D626" t="str">
            <v>PO/L.HILLS/150</v>
          </cell>
        </row>
        <row r="627">
          <cell r="A627" t="str">
            <v>300100000398</v>
          </cell>
          <cell r="B627">
            <v>300100000398</v>
          </cell>
          <cell r="C627" t="str">
            <v>Air Compressor - Model XA 140 HD</v>
          </cell>
          <cell r="D627" t="str">
            <v>PO/MPROAD/005</v>
          </cell>
        </row>
        <row r="628">
          <cell r="A628" t="str">
            <v>300100000398</v>
          </cell>
          <cell r="B628">
            <v>300100000398</v>
          </cell>
          <cell r="C628" t="str">
            <v>Air Compressor - Model XA 140 HD</v>
          </cell>
          <cell r="D628" t="str">
            <v>PO/MPROAD/005</v>
          </cell>
        </row>
        <row r="629">
          <cell r="A629" t="str">
            <v>300100000399</v>
          </cell>
          <cell r="B629">
            <v>300100000399</v>
          </cell>
          <cell r="C629" t="str">
            <v>Escorts Soil Vibratory Roller - EC 5250</v>
          </cell>
          <cell r="D629" t="str">
            <v>PO/DEVIHALLI/53</v>
          </cell>
        </row>
        <row r="630">
          <cell r="A630" t="str">
            <v>300100000400</v>
          </cell>
          <cell r="B630">
            <v>300100000400</v>
          </cell>
          <cell r="C630" t="str">
            <v>Escorts Soil Vibratory Roller - EC 5250</v>
          </cell>
          <cell r="D630" t="str">
            <v>PO/DEVIHALLI/53</v>
          </cell>
        </row>
        <row r="631">
          <cell r="A631" t="str">
            <v>300100000457</v>
          </cell>
          <cell r="B631">
            <v>300100000457</v>
          </cell>
          <cell r="C631" t="str">
            <v>Tipper</v>
          </cell>
          <cell r="D631" t="str">
            <v>PO/NPCL/36</v>
          </cell>
        </row>
        <row r="632">
          <cell r="A632" t="str">
            <v>300100000457</v>
          </cell>
          <cell r="B632">
            <v>300100000457</v>
          </cell>
          <cell r="C632" t="str">
            <v>Tipper</v>
          </cell>
          <cell r="D632" t="str">
            <v>PO/NPCL/36</v>
          </cell>
        </row>
        <row r="633">
          <cell r="A633" t="str">
            <v>300100000457</v>
          </cell>
          <cell r="B633">
            <v>300100000457</v>
          </cell>
          <cell r="C633" t="str">
            <v>Tipper</v>
          </cell>
          <cell r="D633" t="str">
            <v>PO/NPCL/36</v>
          </cell>
        </row>
        <row r="634">
          <cell r="A634" t="str">
            <v>300100000458</v>
          </cell>
          <cell r="B634">
            <v>300100000458</v>
          </cell>
          <cell r="C634" t="str">
            <v>Tipper</v>
          </cell>
          <cell r="D634" t="str">
            <v>PO/NPCL/36</v>
          </cell>
        </row>
        <row r="635">
          <cell r="A635" t="str">
            <v>300100000458</v>
          </cell>
          <cell r="B635">
            <v>300100000458</v>
          </cell>
          <cell r="C635" t="str">
            <v>Tipper</v>
          </cell>
          <cell r="D635" t="str">
            <v>PO/NPCL/36</v>
          </cell>
        </row>
        <row r="636">
          <cell r="A636" t="str">
            <v>300100000458</v>
          </cell>
          <cell r="B636">
            <v>300100000458</v>
          </cell>
          <cell r="C636" t="str">
            <v>Tipper</v>
          </cell>
          <cell r="D636" t="str">
            <v>PO/NPCL/36</v>
          </cell>
        </row>
        <row r="637">
          <cell r="A637" t="str">
            <v>300100000918</v>
          </cell>
          <cell r="B637">
            <v>300100000918</v>
          </cell>
          <cell r="C637" t="str">
            <v>Rotary Distributior RV 10</v>
          </cell>
          <cell r="D637" t="str">
            <v>PO/KORBA/38</v>
          </cell>
        </row>
        <row r="638">
          <cell r="A638" t="str">
            <v>300100000918</v>
          </cell>
          <cell r="B638">
            <v>300100000918</v>
          </cell>
          <cell r="C638" t="str">
            <v>Rotary Distributior RV 10</v>
          </cell>
          <cell r="D638" t="str">
            <v>PO/KORBA/38</v>
          </cell>
        </row>
        <row r="639">
          <cell r="A639" t="str">
            <v>300100000921</v>
          </cell>
          <cell r="B639">
            <v>300100000921</v>
          </cell>
          <cell r="C639" t="str">
            <v>Air Compressor - Model XA 140 HD</v>
          </cell>
          <cell r="D639" t="str">
            <v>PO/EW12/085</v>
          </cell>
        </row>
        <row r="640">
          <cell r="A640" t="str">
            <v>300100000926</v>
          </cell>
          <cell r="B640">
            <v>300100000926</v>
          </cell>
          <cell r="C640" t="str">
            <v>Hydraulic Mobile Crane F-15</v>
          </cell>
          <cell r="D640" t="str">
            <v>PO/DEVIHALLI/57</v>
          </cell>
        </row>
        <row r="641">
          <cell r="A641" t="str">
            <v>300100000926</v>
          </cell>
          <cell r="B641">
            <v>300100000926</v>
          </cell>
          <cell r="C641" t="str">
            <v>Hydraulic Mobile Crane F-15</v>
          </cell>
          <cell r="D641" t="str">
            <v>PO/DEVIHALLI/57</v>
          </cell>
        </row>
        <row r="642">
          <cell r="A642" t="str">
            <v>300100000926</v>
          </cell>
          <cell r="B642">
            <v>300100000926</v>
          </cell>
          <cell r="C642" t="str">
            <v>Hydraulic Mobile Crane F-15</v>
          </cell>
          <cell r="D642" t="str">
            <v>PO/DEVIHALLI/57</v>
          </cell>
        </row>
        <row r="643">
          <cell r="A643" t="str">
            <v>300100000929</v>
          </cell>
          <cell r="B643">
            <v>300100000929</v>
          </cell>
          <cell r="C643" t="str">
            <v>500  KVA DG Set</v>
          </cell>
          <cell r="D643" t="str">
            <v>PO/DEVIHALLI/39</v>
          </cell>
        </row>
        <row r="644">
          <cell r="A644" t="str">
            <v>300100000929</v>
          </cell>
          <cell r="B644">
            <v>300100000929</v>
          </cell>
          <cell r="C644" t="str">
            <v>500  KVA DG Set</v>
          </cell>
          <cell r="D644" t="str">
            <v>PO/DEVIHALLI/39</v>
          </cell>
        </row>
        <row r="645">
          <cell r="A645" t="str">
            <v>300100000929</v>
          </cell>
          <cell r="B645">
            <v>300100000929</v>
          </cell>
          <cell r="C645" t="str">
            <v>500  KVA DG Set</v>
          </cell>
          <cell r="D645" t="str">
            <v>PO/DEVIHALLI/39</v>
          </cell>
        </row>
        <row r="646">
          <cell r="A646" t="str">
            <v>300100000930</v>
          </cell>
          <cell r="B646">
            <v>300100000930</v>
          </cell>
          <cell r="C646" t="str">
            <v>500  KVA DG Set</v>
          </cell>
          <cell r="D646" t="str">
            <v>PO/DEVIHALLI/39</v>
          </cell>
        </row>
        <row r="647">
          <cell r="A647" t="str">
            <v>300100000930</v>
          </cell>
          <cell r="B647">
            <v>300100000930</v>
          </cell>
          <cell r="C647" t="str">
            <v>500  KVA DG Set</v>
          </cell>
          <cell r="D647" t="str">
            <v>PO/DEVIHALLI/39</v>
          </cell>
        </row>
        <row r="648">
          <cell r="A648" t="str">
            <v>300100000930</v>
          </cell>
          <cell r="B648">
            <v>300100000930</v>
          </cell>
          <cell r="C648" t="str">
            <v>500  KVA DG Set</v>
          </cell>
          <cell r="D648" t="str">
            <v>PO/DEVIHALLI/39</v>
          </cell>
        </row>
        <row r="649">
          <cell r="A649" t="str">
            <v>300100000931</v>
          </cell>
          <cell r="B649">
            <v>300100000931</v>
          </cell>
          <cell r="C649" t="str">
            <v>MOBILE  PLACER BOOM PUMP</v>
          </cell>
          <cell r="D649" t="str">
            <v>PO/NPCL/76 &amp; 85</v>
          </cell>
        </row>
        <row r="650">
          <cell r="A650" t="str">
            <v>300100000932</v>
          </cell>
          <cell r="B650">
            <v>300100000932</v>
          </cell>
          <cell r="C650" t="str">
            <v>MOBILE  PLACER BOOM PUMP</v>
          </cell>
          <cell r="D650" t="str">
            <v>PO/KORBA/77 &amp; 129</v>
          </cell>
        </row>
        <row r="651">
          <cell r="A651" t="str">
            <v>300100000933</v>
          </cell>
          <cell r="B651">
            <v>300100000933</v>
          </cell>
          <cell r="C651" t="str">
            <v>ESCORTS HYDRA 12 CRANE</v>
          </cell>
          <cell r="D651" t="str">
            <v>PO/DEVIHALLI/58</v>
          </cell>
        </row>
        <row r="652">
          <cell r="A652" t="str">
            <v>300100000934</v>
          </cell>
          <cell r="B652">
            <v>300100000934</v>
          </cell>
          <cell r="C652" t="str">
            <v>Air Compressor - Model XA 140 HD</v>
          </cell>
          <cell r="D652" t="str">
            <v>PO/DEVIHALLI/61</v>
          </cell>
        </row>
        <row r="653">
          <cell r="A653" t="str">
            <v>300100000935</v>
          </cell>
          <cell r="B653">
            <v>300100000935</v>
          </cell>
          <cell r="C653" t="str">
            <v>500  KVA DG Set</v>
          </cell>
          <cell r="D653" t="str">
            <v>PO/DEVIHALLI/42</v>
          </cell>
        </row>
        <row r="654">
          <cell r="A654" t="str">
            <v>300100000936</v>
          </cell>
          <cell r="B654">
            <v>300100000936</v>
          </cell>
          <cell r="C654" t="str">
            <v>Concrete Pump (Putzmeister)</v>
          </cell>
          <cell r="D654">
            <v>0</v>
          </cell>
        </row>
        <row r="655">
          <cell r="A655" t="str">
            <v>300100000936</v>
          </cell>
          <cell r="B655">
            <v>300100000936</v>
          </cell>
          <cell r="C655" t="str">
            <v>Concrete Pump (Putzmeister)</v>
          </cell>
          <cell r="D655">
            <v>0</v>
          </cell>
        </row>
        <row r="656">
          <cell r="A656" t="str">
            <v>300100000936</v>
          </cell>
          <cell r="B656">
            <v>300100000936</v>
          </cell>
          <cell r="C656" t="str">
            <v>Concrete Pump (Putzmeister)</v>
          </cell>
          <cell r="D656">
            <v>0</v>
          </cell>
        </row>
        <row r="657">
          <cell r="A657" t="str">
            <v>300100000936</v>
          </cell>
          <cell r="B657">
            <v>300100000936</v>
          </cell>
          <cell r="C657" t="str">
            <v>Concrete Pump (Putzmeister)</v>
          </cell>
          <cell r="D657">
            <v>0</v>
          </cell>
        </row>
        <row r="658">
          <cell r="A658" t="str">
            <v>300100000937</v>
          </cell>
          <cell r="B658">
            <v>300100000937</v>
          </cell>
          <cell r="C658" t="str">
            <v>500  KVA DG Set</v>
          </cell>
          <cell r="D658">
            <v>0</v>
          </cell>
        </row>
        <row r="659">
          <cell r="A659" t="str">
            <v>300100000938</v>
          </cell>
          <cell r="B659">
            <v>300100000938</v>
          </cell>
          <cell r="C659" t="str">
            <v>Tower Crane - JL 5015</v>
          </cell>
          <cell r="D659" t="str">
            <v>PO/L.HILLS/55 IMP</v>
          </cell>
        </row>
        <row r="660">
          <cell r="A660" t="str">
            <v>300100000938</v>
          </cell>
          <cell r="B660">
            <v>300100000938</v>
          </cell>
          <cell r="C660" t="str">
            <v>Tower Crane - JL 5015</v>
          </cell>
          <cell r="D660" t="str">
            <v>PO/L.HILLS/55 IMP</v>
          </cell>
        </row>
        <row r="661">
          <cell r="A661" t="str">
            <v>300100000939</v>
          </cell>
          <cell r="B661">
            <v>300100000939</v>
          </cell>
          <cell r="C661" t="str">
            <v>Tower Crane - JL 5015</v>
          </cell>
          <cell r="D661" t="str">
            <v>PO/L.HILLS/55 IMP</v>
          </cell>
        </row>
        <row r="662">
          <cell r="A662" t="str">
            <v>300100000939</v>
          </cell>
          <cell r="B662">
            <v>300100000939</v>
          </cell>
          <cell r="C662" t="str">
            <v>Tower Crane - JL 5015</v>
          </cell>
          <cell r="D662" t="str">
            <v>PO/L.HILLS/55 IMP</v>
          </cell>
        </row>
        <row r="663">
          <cell r="A663" t="str">
            <v>300100000940</v>
          </cell>
          <cell r="B663">
            <v>300100000940</v>
          </cell>
          <cell r="C663" t="str">
            <v>Tower Crane - JL 5015</v>
          </cell>
          <cell r="D663" t="str">
            <v>PO/L.HILLS/55 IMP</v>
          </cell>
        </row>
        <row r="664">
          <cell r="A664" t="str">
            <v>300100000940</v>
          </cell>
          <cell r="B664">
            <v>300100000940</v>
          </cell>
          <cell r="C664" t="str">
            <v>Tower Crane - JL 5015</v>
          </cell>
          <cell r="D664" t="str">
            <v>PO/L.HILLS/55 IMP</v>
          </cell>
        </row>
        <row r="665">
          <cell r="A665" t="str">
            <v>300100000941</v>
          </cell>
          <cell r="B665">
            <v>300100000941</v>
          </cell>
          <cell r="C665" t="str">
            <v>Tower Crane - JL 5015</v>
          </cell>
          <cell r="D665" t="str">
            <v>PO/L.HILLS/55 IMP</v>
          </cell>
        </row>
        <row r="666">
          <cell r="A666" t="str">
            <v>300100000941</v>
          </cell>
          <cell r="B666">
            <v>300100000941</v>
          </cell>
          <cell r="C666" t="str">
            <v>Tower Crane - JL 5015</v>
          </cell>
          <cell r="D666" t="str">
            <v>PO/L.HILLS/55 IMP</v>
          </cell>
        </row>
        <row r="667">
          <cell r="A667" t="str">
            <v>300100000942</v>
          </cell>
          <cell r="B667">
            <v>300100000942</v>
          </cell>
          <cell r="C667" t="str">
            <v>Tower Crane - JL 5015</v>
          </cell>
          <cell r="D667" t="str">
            <v>PO/L.HILLS/55 IMP</v>
          </cell>
        </row>
        <row r="668">
          <cell r="A668" t="str">
            <v>300100000942</v>
          </cell>
          <cell r="B668">
            <v>300100000942</v>
          </cell>
          <cell r="C668" t="str">
            <v>Tower Crane - JL 5015</v>
          </cell>
          <cell r="D668" t="str">
            <v>PO/L.HILLS/55 IMP</v>
          </cell>
        </row>
        <row r="669">
          <cell r="A669" t="str">
            <v>300100000943</v>
          </cell>
          <cell r="B669">
            <v>300100000943</v>
          </cell>
          <cell r="C669" t="str">
            <v>Tower Crane - JL 5015</v>
          </cell>
          <cell r="D669" t="str">
            <v>PO/L.HILLS/55 IMP</v>
          </cell>
        </row>
        <row r="670">
          <cell r="A670" t="str">
            <v>300100000943</v>
          </cell>
          <cell r="B670">
            <v>300100000943</v>
          </cell>
          <cell r="C670" t="str">
            <v>Tower Crane - JL 5015</v>
          </cell>
          <cell r="D670" t="str">
            <v>PO/L.HILLS/55 IMP</v>
          </cell>
        </row>
        <row r="671">
          <cell r="A671" t="str">
            <v>300100000944</v>
          </cell>
          <cell r="B671">
            <v>300100000944</v>
          </cell>
          <cell r="C671" t="str">
            <v>Tower Crane - JL 5015</v>
          </cell>
          <cell r="D671" t="str">
            <v>PO/L.HILLS/55 IMP</v>
          </cell>
        </row>
        <row r="672">
          <cell r="A672" t="str">
            <v>300100000944</v>
          </cell>
          <cell r="B672">
            <v>300100000944</v>
          </cell>
          <cell r="C672" t="str">
            <v>Tower Crane - JL 5015</v>
          </cell>
          <cell r="D672" t="str">
            <v>PO/L.HILLS/55 IMP</v>
          </cell>
        </row>
        <row r="673">
          <cell r="A673" t="str">
            <v>300100000945</v>
          </cell>
          <cell r="B673">
            <v>300100000945</v>
          </cell>
          <cell r="C673" t="str">
            <v>Tower Crane - JL 5015</v>
          </cell>
          <cell r="D673" t="str">
            <v>PO/L.HILLS/55 IMP</v>
          </cell>
        </row>
        <row r="674">
          <cell r="A674" t="str">
            <v>300100000945</v>
          </cell>
          <cell r="B674">
            <v>300100000945</v>
          </cell>
          <cell r="C674" t="str">
            <v>Tower Crane - JL 5015</v>
          </cell>
          <cell r="D674" t="str">
            <v>PO/L.HILLS/55 IMP</v>
          </cell>
        </row>
        <row r="675">
          <cell r="A675" t="str">
            <v>300100000946</v>
          </cell>
          <cell r="B675">
            <v>300100000946</v>
          </cell>
          <cell r="C675" t="str">
            <v>MOBILE  PLACER BOOM PUMP</v>
          </cell>
          <cell r="D675" t="str">
            <v>PO/KORBA/120 &amp;102</v>
          </cell>
        </row>
        <row r="676">
          <cell r="A676" t="str">
            <v>300100000947</v>
          </cell>
          <cell r="B676">
            <v>300100000947</v>
          </cell>
          <cell r="C676" t="str">
            <v>CONCRETE PUMP BP 350D</v>
          </cell>
          <cell r="D676">
            <v>0</v>
          </cell>
        </row>
        <row r="677">
          <cell r="A677" t="str">
            <v>300100000948</v>
          </cell>
          <cell r="B677">
            <v>300100000948</v>
          </cell>
          <cell r="C677" t="str">
            <v>30 CUM BATCHING PLANT</v>
          </cell>
          <cell r="D677">
            <v>0</v>
          </cell>
        </row>
        <row r="678">
          <cell r="A678" t="str">
            <v>300100000948</v>
          </cell>
          <cell r="B678">
            <v>300100000948</v>
          </cell>
          <cell r="C678" t="str">
            <v>30 CUM BATCHING PLANT</v>
          </cell>
          <cell r="D678">
            <v>0</v>
          </cell>
        </row>
        <row r="679">
          <cell r="A679" t="str">
            <v>300100000949</v>
          </cell>
          <cell r="B679">
            <v>300100000949</v>
          </cell>
          <cell r="C679" t="str">
            <v>METSO TWO STAGE CRUSHING PLANT</v>
          </cell>
          <cell r="D679">
            <v>0</v>
          </cell>
        </row>
        <row r="680">
          <cell r="A680" t="str">
            <v>300100000949</v>
          </cell>
          <cell r="B680">
            <v>300100000949</v>
          </cell>
          <cell r="C680" t="str">
            <v>METSO TWO STAGE CRUSHING PLANT</v>
          </cell>
          <cell r="D680">
            <v>0</v>
          </cell>
        </row>
        <row r="681">
          <cell r="A681" t="str">
            <v>300100000950</v>
          </cell>
          <cell r="B681">
            <v>300100000950</v>
          </cell>
          <cell r="C681" t="str">
            <v>METSO THREE  STAGE CRUSHING PLANT</v>
          </cell>
          <cell r="D681">
            <v>0</v>
          </cell>
        </row>
        <row r="682">
          <cell r="A682" t="str">
            <v>300100000950</v>
          </cell>
          <cell r="B682">
            <v>300100000950</v>
          </cell>
          <cell r="C682" t="str">
            <v>METSO THREE  STAGE CRUSHING PLANT</v>
          </cell>
          <cell r="D682">
            <v>0</v>
          </cell>
        </row>
        <row r="683">
          <cell r="A683" t="str">
            <v>300100000953</v>
          </cell>
          <cell r="B683">
            <v>300100000953</v>
          </cell>
          <cell r="C683" t="str">
            <v>TATA PRIME MOVER</v>
          </cell>
          <cell r="D683" t="str">
            <v>PO/HOSKOTE/070</v>
          </cell>
        </row>
        <row r="684">
          <cell r="A684" t="str">
            <v>300100000954</v>
          </cell>
          <cell r="B684">
            <v>300100000954</v>
          </cell>
          <cell r="C684" t="str">
            <v>TATA PRIME MOVER</v>
          </cell>
          <cell r="D684" t="str">
            <v>PO/DEVIHALLI/070</v>
          </cell>
        </row>
        <row r="685">
          <cell r="A685" t="str">
            <v>300100000955</v>
          </cell>
          <cell r="B685">
            <v>300100000955</v>
          </cell>
          <cell r="C685" t="str">
            <v>TRANSIT MIXER</v>
          </cell>
          <cell r="D685" t="str">
            <v>PO/KNDPLI/134&amp;125</v>
          </cell>
        </row>
        <row r="686">
          <cell r="A686" t="str">
            <v>300100000956</v>
          </cell>
          <cell r="B686">
            <v>300100000956</v>
          </cell>
          <cell r="C686" t="str">
            <v>TRANSIT MIXER</v>
          </cell>
          <cell r="D686" t="str">
            <v>PO/KNDPLI/134&amp;125</v>
          </cell>
        </row>
        <row r="687">
          <cell r="A687" t="str">
            <v>360000000004</v>
          </cell>
          <cell r="B687">
            <v>360000000004</v>
          </cell>
          <cell r="C687" t="str">
            <v>Backhoe Loader</v>
          </cell>
          <cell r="D687" t="str">
            <v>PO/EW/28</v>
          </cell>
        </row>
        <row r="688">
          <cell r="A688" t="str">
            <v>360000000004</v>
          </cell>
          <cell r="B688">
            <v>360000000004</v>
          </cell>
          <cell r="C688" t="str">
            <v>Backhoe Loader</v>
          </cell>
          <cell r="D688" t="str">
            <v>PO/EW/28</v>
          </cell>
        </row>
        <row r="689">
          <cell r="A689" t="str">
            <v>360000000004</v>
          </cell>
          <cell r="B689">
            <v>360000000004</v>
          </cell>
          <cell r="C689" t="str">
            <v>Backhoe Loader</v>
          </cell>
          <cell r="D689" t="str">
            <v>PO/EW/28</v>
          </cell>
        </row>
        <row r="690">
          <cell r="A690" t="str">
            <v>360000000005</v>
          </cell>
          <cell r="B690">
            <v>360000000005</v>
          </cell>
          <cell r="C690" t="str">
            <v>Loader</v>
          </cell>
          <cell r="D690" t="str">
            <v>PO/L.HILLS/041</v>
          </cell>
        </row>
        <row r="691">
          <cell r="A691" t="str">
            <v>360000000006</v>
          </cell>
          <cell r="B691">
            <v>360000000006</v>
          </cell>
          <cell r="C691" t="str">
            <v>Loader</v>
          </cell>
          <cell r="D691" t="str">
            <v>PO/L.HILLS/041</v>
          </cell>
        </row>
        <row r="692">
          <cell r="A692" t="str">
            <v>360000000007</v>
          </cell>
          <cell r="B692">
            <v>360000000007</v>
          </cell>
          <cell r="C692" t="str">
            <v>Backhoe Loader</v>
          </cell>
          <cell r="D692" t="str">
            <v>PO/L.HILLS/042</v>
          </cell>
        </row>
        <row r="693">
          <cell r="A693" t="str">
            <v>360000000008</v>
          </cell>
          <cell r="B693">
            <v>360000000008</v>
          </cell>
          <cell r="C693" t="str">
            <v>Terex  Backhoe Loader - TX 760</v>
          </cell>
          <cell r="D693" t="str">
            <v>PO/L.HILLS/108</v>
          </cell>
        </row>
        <row r="694">
          <cell r="A694" t="str">
            <v>360000000008</v>
          </cell>
          <cell r="B694">
            <v>360000000008</v>
          </cell>
          <cell r="C694" t="str">
            <v>Terex  Backhoe Loader - TX 760</v>
          </cell>
          <cell r="D694" t="str">
            <v>PO/L.HILLS/108</v>
          </cell>
        </row>
        <row r="695">
          <cell r="A695" t="str">
            <v>360000000009</v>
          </cell>
          <cell r="B695">
            <v>360000000009</v>
          </cell>
          <cell r="C695" t="str">
            <v>Loader</v>
          </cell>
          <cell r="D695" t="str">
            <v>PO/NPCL/22</v>
          </cell>
        </row>
        <row r="696">
          <cell r="A696" t="str">
            <v>360000000009</v>
          </cell>
          <cell r="B696">
            <v>360000000009</v>
          </cell>
          <cell r="C696" t="str">
            <v>Loader</v>
          </cell>
          <cell r="D696" t="str">
            <v>PO/NPCL/22</v>
          </cell>
        </row>
        <row r="697">
          <cell r="A697" t="str">
            <v>360000000010</v>
          </cell>
          <cell r="B697">
            <v>360000000010</v>
          </cell>
          <cell r="C697" t="str">
            <v>Backhoe Loader (Terex Vectra TX-760)</v>
          </cell>
          <cell r="D697" t="str">
            <v>PO/NPCL/21</v>
          </cell>
        </row>
        <row r="698">
          <cell r="A698" t="str">
            <v>360000000010</v>
          </cell>
          <cell r="B698">
            <v>360000000010</v>
          </cell>
          <cell r="C698" t="str">
            <v>Backhoe Loader (Terex Vectra TX-760)</v>
          </cell>
          <cell r="D698" t="str">
            <v>PO/NPCL/21</v>
          </cell>
        </row>
        <row r="699">
          <cell r="A699" t="str">
            <v>360000000011</v>
          </cell>
          <cell r="B699">
            <v>360000000011</v>
          </cell>
          <cell r="C699" t="str">
            <v>Backhoe Loader (Terex Vectra TX-760)</v>
          </cell>
          <cell r="D699" t="str">
            <v>PO/NPCL/21</v>
          </cell>
        </row>
        <row r="700">
          <cell r="A700" t="str">
            <v>360000000011</v>
          </cell>
          <cell r="B700">
            <v>360000000011</v>
          </cell>
          <cell r="C700" t="str">
            <v>Backhoe Loader (Terex Vectra TX-760)</v>
          </cell>
          <cell r="D700" t="str">
            <v>PO/NPCL/21</v>
          </cell>
        </row>
        <row r="701">
          <cell r="A701" t="str">
            <v>360000000012</v>
          </cell>
          <cell r="B701">
            <v>360000000012</v>
          </cell>
          <cell r="C701" t="str">
            <v>MOTOR GRADER - BEML BG 605</v>
          </cell>
          <cell r="D701" t="str">
            <v>PO/HOSKOTE/20</v>
          </cell>
        </row>
        <row r="702">
          <cell r="A702" t="str">
            <v>360000000012</v>
          </cell>
          <cell r="B702">
            <v>360000000012</v>
          </cell>
          <cell r="C702" t="str">
            <v>MOTOR GRADER - BEML BG 605</v>
          </cell>
          <cell r="D702" t="str">
            <v>PO/HOSKOTE/20</v>
          </cell>
        </row>
        <row r="703">
          <cell r="A703" t="str">
            <v>360000000013</v>
          </cell>
          <cell r="B703">
            <v>360000000013</v>
          </cell>
          <cell r="C703" t="str">
            <v>Bull Dozer</v>
          </cell>
          <cell r="D703" t="str">
            <v>PO/HOSKOTE/019</v>
          </cell>
        </row>
        <row r="704">
          <cell r="A704" t="str">
            <v>360000000014</v>
          </cell>
          <cell r="B704">
            <v>360000000014</v>
          </cell>
          <cell r="C704" t="str">
            <v>Bull Dozer</v>
          </cell>
          <cell r="D704" t="str">
            <v>PO/HOSKOTE/019</v>
          </cell>
        </row>
        <row r="705">
          <cell r="A705" t="str">
            <v>360000000015</v>
          </cell>
          <cell r="B705">
            <v>360000000015</v>
          </cell>
          <cell r="C705" t="str">
            <v>BEML Excavator BD 220</v>
          </cell>
          <cell r="D705" t="str">
            <v>PO/HOSKOTE/035</v>
          </cell>
        </row>
        <row r="706">
          <cell r="A706" t="str">
            <v>360000000015</v>
          </cell>
          <cell r="B706">
            <v>360000000015</v>
          </cell>
          <cell r="C706" t="str">
            <v>BEML Excavator BD 220</v>
          </cell>
          <cell r="D706" t="str">
            <v>PO/HOSKOTE/035</v>
          </cell>
        </row>
        <row r="707">
          <cell r="A707" t="str">
            <v>360000000016</v>
          </cell>
          <cell r="B707">
            <v>360000000016</v>
          </cell>
          <cell r="C707" t="str">
            <v>BEML Excavator BD 220</v>
          </cell>
          <cell r="D707" t="str">
            <v>PO/HOSKOTE/035</v>
          </cell>
        </row>
        <row r="708">
          <cell r="A708" t="str">
            <v>360000000016</v>
          </cell>
          <cell r="B708">
            <v>360000000016</v>
          </cell>
          <cell r="C708" t="str">
            <v>BEML Excavator BD 220</v>
          </cell>
          <cell r="D708" t="str">
            <v>PO/HOSKOTE/035</v>
          </cell>
        </row>
        <row r="709">
          <cell r="A709" t="str">
            <v>360000000016</v>
          </cell>
          <cell r="B709">
            <v>360000000016</v>
          </cell>
          <cell r="C709" t="str">
            <v>BEML Excavator BD 220</v>
          </cell>
          <cell r="D709" t="str">
            <v>PO/HOSKOTE/035</v>
          </cell>
        </row>
        <row r="710">
          <cell r="A710" t="str">
            <v>360000000017</v>
          </cell>
          <cell r="B710">
            <v>360000000017</v>
          </cell>
          <cell r="C710" t="str">
            <v>Backhoe Loader 3DX</v>
          </cell>
          <cell r="D710" t="str">
            <v>PO/HOSKOTE/029</v>
          </cell>
        </row>
        <row r="711">
          <cell r="A711" t="str">
            <v>360000000017</v>
          </cell>
          <cell r="B711">
            <v>360000000017</v>
          </cell>
          <cell r="C711" t="str">
            <v>Backhoe Loader 3DX</v>
          </cell>
          <cell r="D711" t="str">
            <v>PO/HOSKOTE/029</v>
          </cell>
        </row>
        <row r="712">
          <cell r="A712" t="str">
            <v>360000000017</v>
          </cell>
          <cell r="B712">
            <v>360000000017</v>
          </cell>
          <cell r="C712" t="str">
            <v>Backhoe Loader 3DX</v>
          </cell>
          <cell r="D712" t="str">
            <v>PO/HOSKOTE/029</v>
          </cell>
        </row>
        <row r="713">
          <cell r="A713" t="str">
            <v>360000000018</v>
          </cell>
          <cell r="B713">
            <v>360000000018</v>
          </cell>
          <cell r="C713" t="str">
            <v>BEML BG 605 MOTOR GRADER</v>
          </cell>
          <cell r="D713" t="str">
            <v>PO/HOSKOTE/020</v>
          </cell>
        </row>
        <row r="714">
          <cell r="A714" t="str">
            <v>360000000018</v>
          </cell>
          <cell r="B714">
            <v>360000000018</v>
          </cell>
          <cell r="C714" t="str">
            <v>BEML BG 605 MOTOR GRADER</v>
          </cell>
          <cell r="D714" t="str">
            <v>PO/HOSKOTE/020</v>
          </cell>
        </row>
        <row r="715">
          <cell r="A715" t="str">
            <v>360000000018</v>
          </cell>
          <cell r="B715">
            <v>360000000018</v>
          </cell>
          <cell r="C715" t="str">
            <v>BEML BG 605 MOTOR GRADER</v>
          </cell>
          <cell r="D715" t="str">
            <v>PO/HOSKOTE/020</v>
          </cell>
        </row>
        <row r="716">
          <cell r="A716" t="str">
            <v>360000000019</v>
          </cell>
          <cell r="B716">
            <v>360000000019</v>
          </cell>
          <cell r="C716" t="str">
            <v>BEML Wheel Loader BL 636</v>
          </cell>
          <cell r="D716" t="str">
            <v>PO/HOSKOTE/036</v>
          </cell>
        </row>
        <row r="717">
          <cell r="A717" t="str">
            <v>360000000019</v>
          </cell>
          <cell r="B717">
            <v>360000000019</v>
          </cell>
          <cell r="C717" t="str">
            <v>BEML Wheel Loader BL 636</v>
          </cell>
          <cell r="D717" t="str">
            <v>PO/HOSKOTE/036</v>
          </cell>
        </row>
        <row r="718">
          <cell r="A718" t="str">
            <v>360000000019</v>
          </cell>
          <cell r="B718">
            <v>360000000019</v>
          </cell>
          <cell r="C718" t="str">
            <v>BEML Wheel Loader BL 636</v>
          </cell>
          <cell r="D718" t="str">
            <v>PO/HOSKOTE/036</v>
          </cell>
        </row>
        <row r="719">
          <cell r="A719" t="str">
            <v>360000000020</v>
          </cell>
          <cell r="B719">
            <v>360000000020</v>
          </cell>
          <cell r="C719" t="str">
            <v>BEML Wheel Loader BL 636</v>
          </cell>
          <cell r="D719" t="str">
            <v>PO/HOSKOTE/036</v>
          </cell>
        </row>
        <row r="720">
          <cell r="A720" t="str">
            <v>360000000020</v>
          </cell>
          <cell r="B720">
            <v>360000000020</v>
          </cell>
          <cell r="C720" t="str">
            <v>BEML Wheel Loader BL 636</v>
          </cell>
          <cell r="D720" t="str">
            <v>PO/HOSKOTE/036</v>
          </cell>
        </row>
        <row r="721">
          <cell r="A721" t="str">
            <v>360000000020</v>
          </cell>
          <cell r="B721">
            <v>360000000020</v>
          </cell>
          <cell r="C721" t="str">
            <v>BEML Wheel Loader BL 636</v>
          </cell>
          <cell r="D721" t="str">
            <v>PO/HOSKOTE/036</v>
          </cell>
        </row>
        <row r="722">
          <cell r="A722" t="str">
            <v>360000000021</v>
          </cell>
          <cell r="B722">
            <v>360000000021</v>
          </cell>
          <cell r="C722" t="str">
            <v>Tata Hitachi Excavator</v>
          </cell>
          <cell r="D722" t="str">
            <v>PO/HOSKOTE/054</v>
          </cell>
        </row>
        <row r="723">
          <cell r="A723" t="str">
            <v>360000000021</v>
          </cell>
          <cell r="B723">
            <v>360000000021</v>
          </cell>
          <cell r="C723" t="str">
            <v>Tata Hitachi Excavator</v>
          </cell>
          <cell r="D723" t="str">
            <v>PO/HOSKOTE/054</v>
          </cell>
        </row>
        <row r="724">
          <cell r="A724" t="str">
            <v>360000000022</v>
          </cell>
          <cell r="B724">
            <v>360000000022</v>
          </cell>
          <cell r="C724" t="str">
            <v>Backhoe Loader (JCB 3DX)</v>
          </cell>
          <cell r="D724" t="str">
            <v>PO/VAP/63</v>
          </cell>
        </row>
        <row r="725">
          <cell r="A725" t="str">
            <v>360000000022</v>
          </cell>
          <cell r="B725">
            <v>360000000022</v>
          </cell>
          <cell r="C725" t="str">
            <v>Backhoe Loader (JCB 3DX)</v>
          </cell>
          <cell r="D725" t="str">
            <v>PO/VAP/63</v>
          </cell>
        </row>
        <row r="726">
          <cell r="A726" t="str">
            <v>360000000023</v>
          </cell>
          <cell r="B726">
            <v>360000000023</v>
          </cell>
          <cell r="C726" t="str">
            <v>Tata Hitachi Hydraulic Excavator</v>
          </cell>
          <cell r="D726" t="str">
            <v>PO/DEVIHALLI/055</v>
          </cell>
        </row>
        <row r="727">
          <cell r="A727" t="str">
            <v>360000000023</v>
          </cell>
          <cell r="B727">
            <v>360000000023</v>
          </cell>
          <cell r="C727" t="str">
            <v>Tata Hitachi Hydraulic Excavator</v>
          </cell>
          <cell r="D727" t="str">
            <v>PO/DEVIHALLI/055</v>
          </cell>
        </row>
        <row r="728">
          <cell r="A728" t="str">
            <v>360000000024</v>
          </cell>
          <cell r="B728">
            <v>360000000024</v>
          </cell>
          <cell r="C728" t="str">
            <v>Tata Hitachi Hydraulic Excavator</v>
          </cell>
          <cell r="D728" t="str">
            <v>PO/DEVIHALLI/055</v>
          </cell>
        </row>
        <row r="729">
          <cell r="A729" t="str">
            <v>360000000024</v>
          </cell>
          <cell r="B729">
            <v>360000000024</v>
          </cell>
          <cell r="C729" t="str">
            <v>Tata Hitachi Hydraulic Excavator</v>
          </cell>
          <cell r="D729" t="str">
            <v>PO/DEVIHALLI/055</v>
          </cell>
        </row>
        <row r="730">
          <cell r="A730" t="str">
            <v>360000000025</v>
          </cell>
          <cell r="B730">
            <v>360000000025</v>
          </cell>
          <cell r="C730" t="str">
            <v>Terex Vectra Backhoe Loader - TX 760</v>
          </cell>
          <cell r="D730" t="str">
            <v>PO/DEVIHALLI/049</v>
          </cell>
        </row>
        <row r="731">
          <cell r="A731" t="str">
            <v>360000000025</v>
          </cell>
          <cell r="B731">
            <v>360000000025</v>
          </cell>
          <cell r="C731" t="str">
            <v>Terex Vectra Backhoe Loader - TX 760</v>
          </cell>
          <cell r="D731" t="str">
            <v>PO/DEVIHALLI/049</v>
          </cell>
        </row>
        <row r="732">
          <cell r="A732" t="str">
            <v>360000000026</v>
          </cell>
          <cell r="B732">
            <v>360000000026</v>
          </cell>
          <cell r="C732" t="str">
            <v>Terex Vectra Backhoe Loader - TX 760</v>
          </cell>
          <cell r="D732" t="str">
            <v>PO/DEVIHALLI/049</v>
          </cell>
        </row>
        <row r="733">
          <cell r="A733" t="str">
            <v>360000000026</v>
          </cell>
          <cell r="B733">
            <v>360000000026</v>
          </cell>
          <cell r="C733" t="str">
            <v>Terex Vectra Backhoe Loader - TX 760</v>
          </cell>
          <cell r="D733" t="str">
            <v>PO/DEVIHALLI/049</v>
          </cell>
        </row>
        <row r="734">
          <cell r="A734" t="str">
            <v>360000000027</v>
          </cell>
          <cell r="B734">
            <v>360000000027</v>
          </cell>
          <cell r="C734" t="str">
            <v>Front end Loader-Hindustan 2021 Z Bar</v>
          </cell>
          <cell r="D734" t="str">
            <v>PO/L.HILLS/184</v>
          </cell>
        </row>
        <row r="735">
          <cell r="A735" t="str">
            <v>360000000028</v>
          </cell>
          <cell r="B735">
            <v>360000000028</v>
          </cell>
          <cell r="C735" t="str">
            <v>Front end Loader-Hindustan 2021 Z Bar</v>
          </cell>
          <cell r="D735" t="str">
            <v>PO/L.HILLS/184</v>
          </cell>
        </row>
        <row r="736">
          <cell r="A736" t="str">
            <v>360000000033</v>
          </cell>
          <cell r="B736">
            <v>360000000033</v>
          </cell>
          <cell r="C736" t="str">
            <v>MOTOR GRADER - BEML BG 605</v>
          </cell>
          <cell r="D736" t="str">
            <v>PO/MPROAD/001</v>
          </cell>
        </row>
        <row r="737">
          <cell r="A737" t="str">
            <v>360000000033</v>
          </cell>
          <cell r="B737">
            <v>360000000033</v>
          </cell>
          <cell r="C737" t="str">
            <v>MOTOR GRADER - BEML BG 605</v>
          </cell>
          <cell r="D737" t="str">
            <v>PO/MPROAD/001</v>
          </cell>
        </row>
        <row r="738">
          <cell r="A738" t="str">
            <v>360000000034</v>
          </cell>
          <cell r="B738">
            <v>360000000034</v>
          </cell>
          <cell r="C738" t="str">
            <v>Front End Loader-Hindustan 2021 Z Bar</v>
          </cell>
          <cell r="D738" t="str">
            <v>PO/MPROAD/009</v>
          </cell>
        </row>
        <row r="739">
          <cell r="A739" t="str">
            <v>360000000034</v>
          </cell>
          <cell r="B739">
            <v>360000000034</v>
          </cell>
          <cell r="C739" t="str">
            <v>Front End Loader-Hindustan 2021 Z Bar</v>
          </cell>
          <cell r="D739" t="str">
            <v>PO/MPROAD/009</v>
          </cell>
        </row>
        <row r="740">
          <cell r="A740" t="str">
            <v>360000000039</v>
          </cell>
          <cell r="B740">
            <v>360000000039</v>
          </cell>
          <cell r="C740" t="str">
            <v>MOTOR GRADER - BEML BG 605</v>
          </cell>
          <cell r="D740" t="str">
            <v>PO/DEVIHALLI/43</v>
          </cell>
        </row>
        <row r="741">
          <cell r="A741" t="str">
            <v>360000000054</v>
          </cell>
          <cell r="B741">
            <v>360000000054</v>
          </cell>
          <cell r="C741" t="str">
            <v>MOTOR GRADER - BEML BG 605</v>
          </cell>
          <cell r="D741" t="str">
            <v>PO/DEVIHALLI/43</v>
          </cell>
        </row>
        <row r="742">
          <cell r="A742" t="str">
            <v>360000000055</v>
          </cell>
          <cell r="B742">
            <v>360000000055</v>
          </cell>
          <cell r="C742" t="str">
            <v>MOTOR GRADER - BEML BG 605</v>
          </cell>
          <cell r="D742" t="str">
            <v>PO/HOSKOTE/044</v>
          </cell>
        </row>
        <row r="743">
          <cell r="A743" t="str">
            <v>360000000055</v>
          </cell>
          <cell r="B743">
            <v>360000000055</v>
          </cell>
          <cell r="C743" t="str">
            <v>MOTOR GRADER - BEML BG 605</v>
          </cell>
          <cell r="D743" t="str">
            <v>PO/HOSKOTE/044</v>
          </cell>
        </row>
        <row r="744">
          <cell r="A744" t="str">
            <v>360000000056</v>
          </cell>
          <cell r="B744">
            <v>360000000056</v>
          </cell>
          <cell r="C744" t="str">
            <v>Backhoe Loader 3DX</v>
          </cell>
          <cell r="D744" t="str">
            <v>PO/SRKLM/144</v>
          </cell>
        </row>
        <row r="745">
          <cell r="A745" t="str">
            <v>360000000057</v>
          </cell>
          <cell r="B745">
            <v>360000000057</v>
          </cell>
          <cell r="C745" t="str">
            <v>Front end Loader-Hindustan 2021 Z Bar</v>
          </cell>
          <cell r="D745" t="str">
            <v>PO/DEVIHALLI/69</v>
          </cell>
        </row>
        <row r="746">
          <cell r="A746" t="str">
            <v>360000000058</v>
          </cell>
          <cell r="B746">
            <v>360000000058</v>
          </cell>
          <cell r="C746" t="str">
            <v>Front end Loader-Hindustan 2021 Z Bar</v>
          </cell>
          <cell r="D746" t="str">
            <v>PO/DEVIHALLI/69</v>
          </cell>
        </row>
        <row r="747">
          <cell r="A747" t="str">
            <v>360000000059</v>
          </cell>
          <cell r="B747">
            <v>360000000059</v>
          </cell>
          <cell r="C747" t="str">
            <v>Front end Loader-Hindustan 2021 Z Bar</v>
          </cell>
          <cell r="D747" t="str">
            <v>PO/DEVIHALLI/69</v>
          </cell>
        </row>
        <row r="748">
          <cell r="A748" t="str">
            <v>360000000060</v>
          </cell>
          <cell r="B748">
            <v>360000000060</v>
          </cell>
          <cell r="C748" t="str">
            <v>Backhoe Loader (JCB 3DX)</v>
          </cell>
          <cell r="D748" t="str">
            <v>PO/VAP/63</v>
          </cell>
        </row>
        <row r="749">
          <cell r="A749" t="str">
            <v>360000000060</v>
          </cell>
          <cell r="B749">
            <v>360000000060</v>
          </cell>
          <cell r="C749" t="str">
            <v>Backhoe Loader (JCB 3DX)</v>
          </cell>
          <cell r="D749" t="str">
            <v>PO/VAP/63</v>
          </cell>
        </row>
        <row r="750">
          <cell r="A750" t="str">
            <v>360000000061</v>
          </cell>
          <cell r="B750">
            <v>360000000061</v>
          </cell>
          <cell r="C750" t="str">
            <v>Transit Mixer</v>
          </cell>
          <cell r="D750" t="str">
            <v>PO/VAP/68</v>
          </cell>
        </row>
        <row r="751">
          <cell r="A751" t="str">
            <v>360000000061</v>
          </cell>
          <cell r="B751">
            <v>360000000061</v>
          </cell>
          <cell r="C751" t="str">
            <v>Transit Mixer</v>
          </cell>
          <cell r="D751" t="str">
            <v>PO/VAP/68</v>
          </cell>
        </row>
        <row r="752">
          <cell r="A752" t="str">
            <v>360000000062</v>
          </cell>
          <cell r="B752">
            <v>360000000062</v>
          </cell>
          <cell r="C752" t="str">
            <v>Transit Mixer</v>
          </cell>
          <cell r="D752" t="str">
            <v>PO/VAP/68</v>
          </cell>
        </row>
        <row r="753">
          <cell r="A753" t="str">
            <v>360000000062</v>
          </cell>
          <cell r="B753">
            <v>360000000062</v>
          </cell>
          <cell r="C753" t="str">
            <v>Transit Mixer</v>
          </cell>
          <cell r="D753" t="str">
            <v>PO/VAP/68</v>
          </cell>
        </row>
        <row r="754">
          <cell r="A754" t="str">
            <v>360000000063</v>
          </cell>
          <cell r="B754">
            <v>360000000063</v>
          </cell>
          <cell r="C754" t="str">
            <v>Front end Loader-Hindustan 2021 Z Bar</v>
          </cell>
          <cell r="D754" t="str">
            <v>PO/HOSKOTE/084</v>
          </cell>
        </row>
        <row r="755">
          <cell r="A755" t="str">
            <v>501000000061</v>
          </cell>
          <cell r="B755">
            <v>501000000061</v>
          </cell>
          <cell r="C755" t="str">
            <v>Hydraulic mobile crane</v>
          </cell>
          <cell r="D755" t="str">
            <v>23</v>
          </cell>
        </row>
        <row r="756">
          <cell r="A756" t="str">
            <v>501000000061</v>
          </cell>
          <cell r="B756">
            <v>501000000061</v>
          </cell>
          <cell r="C756" t="str">
            <v>Hydraulic mobile crane</v>
          </cell>
          <cell r="D756" t="str">
            <v>23</v>
          </cell>
        </row>
        <row r="757">
          <cell r="A757" t="str">
            <v>501000000061</v>
          </cell>
          <cell r="B757">
            <v>501000000061</v>
          </cell>
          <cell r="C757" t="str">
            <v>Hydraulic mobile crane</v>
          </cell>
          <cell r="D757" t="str">
            <v>23</v>
          </cell>
        </row>
        <row r="758">
          <cell r="A758" t="str">
            <v>501000000061</v>
          </cell>
          <cell r="B758">
            <v>501000000061</v>
          </cell>
          <cell r="C758" t="str">
            <v>Hydraulic mobile crane</v>
          </cell>
          <cell r="D758" t="str">
            <v>23</v>
          </cell>
        </row>
        <row r="759">
          <cell r="A759" t="str">
            <v>501000000061</v>
          </cell>
          <cell r="B759">
            <v>501000000061</v>
          </cell>
          <cell r="C759" t="str">
            <v>Hydraulic mobile crane</v>
          </cell>
          <cell r="D759" t="str">
            <v>23</v>
          </cell>
        </row>
        <row r="760">
          <cell r="A760" t="str">
            <v>501000000061</v>
          </cell>
          <cell r="B760">
            <v>501000000061</v>
          </cell>
          <cell r="C760" t="str">
            <v>Hydraulic mobile crane</v>
          </cell>
          <cell r="D760" t="str">
            <v>23</v>
          </cell>
        </row>
        <row r="761">
          <cell r="A761" t="str">
            <v>501000000146</v>
          </cell>
          <cell r="B761">
            <v>501000000146</v>
          </cell>
          <cell r="C761" t="str">
            <v>Transit Mixer</v>
          </cell>
          <cell r="D761">
            <v>0</v>
          </cell>
        </row>
        <row r="762">
          <cell r="A762" t="str">
            <v>501000000146</v>
          </cell>
          <cell r="B762">
            <v>501000000146</v>
          </cell>
          <cell r="C762" t="str">
            <v>Transit Mixer</v>
          </cell>
          <cell r="D762">
            <v>0</v>
          </cell>
        </row>
        <row r="763">
          <cell r="A763" t="str">
            <v>501000000146</v>
          </cell>
          <cell r="B763">
            <v>501000000146</v>
          </cell>
          <cell r="C763" t="str">
            <v>Transit Mixer</v>
          </cell>
          <cell r="D763">
            <v>0</v>
          </cell>
        </row>
        <row r="764">
          <cell r="A764" t="str">
            <v>501000000146</v>
          </cell>
          <cell r="B764">
            <v>501000000146</v>
          </cell>
          <cell r="C764" t="str">
            <v>Transit Mixer</v>
          </cell>
          <cell r="D764">
            <v>0</v>
          </cell>
        </row>
        <row r="765">
          <cell r="A765" t="str">
            <v>501000000147</v>
          </cell>
          <cell r="B765">
            <v>501000000147</v>
          </cell>
          <cell r="C765" t="str">
            <v>Transit Mixer</v>
          </cell>
          <cell r="D765">
            <v>0</v>
          </cell>
        </row>
        <row r="766">
          <cell r="A766" t="str">
            <v>501000000147</v>
          </cell>
          <cell r="B766">
            <v>501000000147</v>
          </cell>
          <cell r="C766" t="str">
            <v>Transit Mixer</v>
          </cell>
          <cell r="D766">
            <v>0</v>
          </cell>
        </row>
        <row r="767">
          <cell r="A767" t="str">
            <v>501000000147</v>
          </cell>
          <cell r="B767">
            <v>501000000147</v>
          </cell>
          <cell r="C767" t="str">
            <v>Transit Mixer</v>
          </cell>
          <cell r="D767">
            <v>0</v>
          </cell>
        </row>
        <row r="768">
          <cell r="A768" t="str">
            <v>501000000147</v>
          </cell>
          <cell r="B768">
            <v>501000000147</v>
          </cell>
          <cell r="C768" t="str">
            <v>Transit Mixer</v>
          </cell>
          <cell r="D768">
            <v>0</v>
          </cell>
        </row>
        <row r="769">
          <cell r="A769" t="str">
            <v>501000000148</v>
          </cell>
          <cell r="B769">
            <v>501000000148</v>
          </cell>
          <cell r="C769" t="str">
            <v>Tippers</v>
          </cell>
          <cell r="D769">
            <v>0</v>
          </cell>
        </row>
        <row r="770">
          <cell r="A770" t="str">
            <v>501000000148</v>
          </cell>
          <cell r="B770">
            <v>501000000148</v>
          </cell>
          <cell r="C770" t="str">
            <v>Tippers</v>
          </cell>
          <cell r="D770">
            <v>0</v>
          </cell>
        </row>
        <row r="771">
          <cell r="A771" t="str">
            <v>501000000148</v>
          </cell>
          <cell r="B771">
            <v>501000000148</v>
          </cell>
          <cell r="C771" t="str">
            <v>Tippers</v>
          </cell>
          <cell r="D771">
            <v>0</v>
          </cell>
        </row>
        <row r="772">
          <cell r="A772" t="str">
            <v>501000000148</v>
          </cell>
          <cell r="B772">
            <v>501000000148</v>
          </cell>
          <cell r="C772" t="str">
            <v>Tippers</v>
          </cell>
          <cell r="D772">
            <v>0</v>
          </cell>
        </row>
        <row r="773">
          <cell r="A773" t="str">
            <v>501000000149</v>
          </cell>
          <cell r="B773">
            <v>501000000149</v>
          </cell>
          <cell r="C773" t="str">
            <v>Pnematic Tyre Roller</v>
          </cell>
          <cell r="D773">
            <v>0</v>
          </cell>
        </row>
        <row r="774">
          <cell r="A774" t="str">
            <v>501000000149</v>
          </cell>
          <cell r="B774">
            <v>501000000149</v>
          </cell>
          <cell r="C774" t="str">
            <v>Pnematic Tyre Roller</v>
          </cell>
          <cell r="D774">
            <v>0</v>
          </cell>
        </row>
        <row r="775">
          <cell r="A775" t="str">
            <v>501000000149</v>
          </cell>
          <cell r="B775">
            <v>501000000149</v>
          </cell>
          <cell r="C775" t="str">
            <v>Pnematic Tyre Roller</v>
          </cell>
          <cell r="D775">
            <v>0</v>
          </cell>
        </row>
        <row r="776">
          <cell r="A776" t="str">
            <v>501000000149</v>
          </cell>
          <cell r="B776">
            <v>501000000149</v>
          </cell>
          <cell r="C776" t="str">
            <v>Pnematic Tyre Roller</v>
          </cell>
          <cell r="D776">
            <v>0</v>
          </cell>
        </row>
        <row r="777">
          <cell r="A777" t="str">
            <v>501000000159</v>
          </cell>
          <cell r="B777">
            <v>501000000159</v>
          </cell>
          <cell r="C777" t="str">
            <v>Transit Mixer</v>
          </cell>
          <cell r="D777">
            <v>0</v>
          </cell>
        </row>
        <row r="778">
          <cell r="A778" t="str">
            <v>501000000159</v>
          </cell>
          <cell r="B778">
            <v>501000000159</v>
          </cell>
          <cell r="C778" t="str">
            <v>Transit Mixer</v>
          </cell>
          <cell r="D778">
            <v>0</v>
          </cell>
        </row>
        <row r="779">
          <cell r="A779" t="str">
            <v>501000000160</v>
          </cell>
          <cell r="B779">
            <v>501000000160</v>
          </cell>
          <cell r="C779" t="str">
            <v>Transit Mixer</v>
          </cell>
          <cell r="D779">
            <v>0</v>
          </cell>
        </row>
        <row r="780">
          <cell r="A780" t="str">
            <v>501000000160</v>
          </cell>
          <cell r="B780">
            <v>501000000160</v>
          </cell>
          <cell r="C780" t="str">
            <v>Transit Mixer</v>
          </cell>
          <cell r="D780">
            <v>0</v>
          </cell>
        </row>
        <row r="781">
          <cell r="A781" t="str">
            <v>501000000161</v>
          </cell>
          <cell r="B781">
            <v>501000000161</v>
          </cell>
          <cell r="C781" t="str">
            <v>Transit Mixer</v>
          </cell>
          <cell r="D781">
            <v>0</v>
          </cell>
        </row>
        <row r="782">
          <cell r="A782" t="str">
            <v>501000000161</v>
          </cell>
          <cell r="B782">
            <v>501000000161</v>
          </cell>
          <cell r="C782" t="str">
            <v>Transit Mixer</v>
          </cell>
          <cell r="D782">
            <v>0</v>
          </cell>
        </row>
        <row r="783">
          <cell r="A783" t="str">
            <v>501000000162</v>
          </cell>
          <cell r="B783">
            <v>501000000162</v>
          </cell>
          <cell r="C783" t="str">
            <v>Transit Mixer</v>
          </cell>
          <cell r="D783">
            <v>0</v>
          </cell>
        </row>
        <row r="784">
          <cell r="A784" t="str">
            <v>501000000162</v>
          </cell>
          <cell r="B784">
            <v>501000000162</v>
          </cell>
          <cell r="C784" t="str">
            <v>Transit Mixer</v>
          </cell>
          <cell r="D784">
            <v>0</v>
          </cell>
        </row>
        <row r="785">
          <cell r="A785" t="str">
            <v>501000000163</v>
          </cell>
          <cell r="B785">
            <v>501000000163</v>
          </cell>
          <cell r="C785" t="str">
            <v>Transit Mixer</v>
          </cell>
          <cell r="D785">
            <v>0</v>
          </cell>
        </row>
        <row r="786">
          <cell r="A786" t="str">
            <v>501000000163</v>
          </cell>
          <cell r="B786">
            <v>501000000163</v>
          </cell>
          <cell r="C786" t="str">
            <v>Transit Mixer</v>
          </cell>
          <cell r="D786">
            <v>0</v>
          </cell>
        </row>
        <row r="787">
          <cell r="A787" t="str">
            <v>501000000164</v>
          </cell>
          <cell r="B787">
            <v>501000000164</v>
          </cell>
          <cell r="C787" t="str">
            <v>Transit Mixer</v>
          </cell>
          <cell r="D787">
            <v>0</v>
          </cell>
        </row>
        <row r="788">
          <cell r="A788" t="str">
            <v>501000000164</v>
          </cell>
          <cell r="B788">
            <v>501000000164</v>
          </cell>
          <cell r="C788" t="str">
            <v>Transit Mixer</v>
          </cell>
          <cell r="D788">
            <v>0</v>
          </cell>
        </row>
        <row r="789">
          <cell r="A789" t="str">
            <v>501000000165</v>
          </cell>
          <cell r="B789">
            <v>501000000165</v>
          </cell>
          <cell r="C789" t="str">
            <v>Transit Mixer</v>
          </cell>
          <cell r="D789">
            <v>0</v>
          </cell>
        </row>
        <row r="790">
          <cell r="A790" t="str">
            <v>501000000165</v>
          </cell>
          <cell r="B790">
            <v>501000000165</v>
          </cell>
          <cell r="C790" t="str">
            <v>Transit Mixer</v>
          </cell>
          <cell r="D790">
            <v>0</v>
          </cell>
        </row>
        <row r="791">
          <cell r="A791" t="str">
            <v>501000000166</v>
          </cell>
          <cell r="B791">
            <v>501000000166</v>
          </cell>
          <cell r="C791" t="str">
            <v>Loader</v>
          </cell>
          <cell r="D791" t="str">
            <v>PO/NPCL/22</v>
          </cell>
        </row>
        <row r="792">
          <cell r="A792" t="str">
            <v>501000000166</v>
          </cell>
          <cell r="B792">
            <v>501000000166</v>
          </cell>
          <cell r="C792" t="str">
            <v>Loader</v>
          </cell>
          <cell r="D792" t="str">
            <v>PO/NPCL/22</v>
          </cell>
        </row>
        <row r="793">
          <cell r="A793" t="str">
            <v>501000000167</v>
          </cell>
          <cell r="B793">
            <v>501000000167</v>
          </cell>
          <cell r="C793" t="str">
            <v>Loader</v>
          </cell>
          <cell r="D793" t="str">
            <v>PO/L.HILLS/041</v>
          </cell>
        </row>
        <row r="794">
          <cell r="A794" t="str">
            <v>501000000167</v>
          </cell>
          <cell r="B794">
            <v>501000000167</v>
          </cell>
          <cell r="C794" t="str">
            <v>Loader</v>
          </cell>
          <cell r="D794" t="str">
            <v>PO/L.HILLS/041</v>
          </cell>
        </row>
        <row r="795">
          <cell r="A795" t="str">
            <v>501000000168</v>
          </cell>
          <cell r="B795">
            <v>501000000168</v>
          </cell>
          <cell r="C795" t="str">
            <v>Loader</v>
          </cell>
          <cell r="D795" t="str">
            <v>PO/L.HILLS/041</v>
          </cell>
        </row>
        <row r="796">
          <cell r="A796" t="str">
            <v>501000000168</v>
          </cell>
          <cell r="B796">
            <v>501000000168</v>
          </cell>
          <cell r="C796" t="str">
            <v>Loader</v>
          </cell>
          <cell r="D796" t="str">
            <v>PO/L.HILLS/041</v>
          </cell>
        </row>
        <row r="797">
          <cell r="A797" t="str">
            <v>501000000169</v>
          </cell>
          <cell r="B797">
            <v>501000000169</v>
          </cell>
          <cell r="C797" t="str">
            <v>Backhoe Loader</v>
          </cell>
          <cell r="D797" t="str">
            <v>PO/L.HILLS/042</v>
          </cell>
        </row>
        <row r="798">
          <cell r="A798" t="str">
            <v>501000000169</v>
          </cell>
          <cell r="B798">
            <v>501000000169</v>
          </cell>
          <cell r="C798" t="str">
            <v>Backhoe Loader</v>
          </cell>
          <cell r="D798" t="str">
            <v>PO/L.HILLS/042</v>
          </cell>
        </row>
        <row r="799">
          <cell r="A799" t="str">
            <v>501000000170</v>
          </cell>
          <cell r="B799">
            <v>501000000170</v>
          </cell>
          <cell r="C799" t="str">
            <v>Backhoe Loader</v>
          </cell>
          <cell r="D799" t="str">
            <v>PO/EW/28</v>
          </cell>
        </row>
        <row r="800">
          <cell r="A800" t="str">
            <v>501000000170</v>
          </cell>
          <cell r="B800">
            <v>501000000170</v>
          </cell>
          <cell r="C800" t="str">
            <v>Backhoe Loader</v>
          </cell>
          <cell r="D800" t="str">
            <v>PO/EW/28</v>
          </cell>
        </row>
        <row r="801">
          <cell r="A801" t="str">
            <v>501000000171</v>
          </cell>
          <cell r="B801">
            <v>501000000171</v>
          </cell>
          <cell r="C801" t="str">
            <v>Hydraulic Mobile Crane</v>
          </cell>
          <cell r="D801" t="str">
            <v>PO/L.HILLS/045</v>
          </cell>
        </row>
        <row r="802">
          <cell r="A802" t="str">
            <v>501000000171</v>
          </cell>
          <cell r="B802">
            <v>501000000171</v>
          </cell>
          <cell r="C802" t="str">
            <v>Hydraulic Mobile Crane</v>
          </cell>
          <cell r="D802" t="str">
            <v>PO/L.HILLS/045</v>
          </cell>
        </row>
        <row r="803">
          <cell r="A803" t="str">
            <v>501000000172</v>
          </cell>
          <cell r="B803">
            <v>501000000172</v>
          </cell>
          <cell r="C803" t="str">
            <v>Hydraulic Mobile Crane</v>
          </cell>
          <cell r="D803" t="str">
            <v>PO/L.HILLS/045</v>
          </cell>
        </row>
        <row r="804">
          <cell r="A804" t="str">
            <v>501000000172</v>
          </cell>
          <cell r="B804">
            <v>501000000172</v>
          </cell>
          <cell r="C804" t="str">
            <v>Hydraulic Mobile Crane</v>
          </cell>
          <cell r="D804" t="str">
            <v>PO/L.HILLS/045</v>
          </cell>
        </row>
        <row r="805">
          <cell r="A805" t="str">
            <v>501000000173</v>
          </cell>
          <cell r="B805">
            <v>501000000173</v>
          </cell>
          <cell r="C805" t="str">
            <v>Hydraulic Mobile Crane</v>
          </cell>
          <cell r="D805" t="str">
            <v>PO/NPCL/24</v>
          </cell>
        </row>
        <row r="806">
          <cell r="A806" t="str">
            <v>501000000173</v>
          </cell>
          <cell r="B806">
            <v>501000000173</v>
          </cell>
          <cell r="C806" t="str">
            <v>Hydraulic Mobile Crane</v>
          </cell>
          <cell r="D806" t="str">
            <v>PO/NPCL/24</v>
          </cell>
        </row>
        <row r="807">
          <cell r="A807" t="str">
            <v>501000000174</v>
          </cell>
          <cell r="B807">
            <v>501000000174</v>
          </cell>
          <cell r="C807" t="str">
            <v>Hydraulic Mobile Crane</v>
          </cell>
          <cell r="D807" t="str">
            <v>PO/NPCL/20</v>
          </cell>
        </row>
        <row r="808">
          <cell r="A808" t="str">
            <v>501000000174</v>
          </cell>
          <cell r="B808">
            <v>501000000174</v>
          </cell>
          <cell r="C808" t="str">
            <v>Hydraulic Mobile Crane</v>
          </cell>
          <cell r="D808" t="str">
            <v>PO/NPCL/20</v>
          </cell>
        </row>
        <row r="809">
          <cell r="A809" t="str">
            <v>501000000175</v>
          </cell>
          <cell r="B809">
            <v>501000000175</v>
          </cell>
          <cell r="C809" t="str">
            <v>Hydraulic Mobile Crane</v>
          </cell>
          <cell r="D809" t="str">
            <v>PO/NPCL/20</v>
          </cell>
        </row>
        <row r="810">
          <cell r="A810" t="str">
            <v>501000000175</v>
          </cell>
          <cell r="B810">
            <v>501000000175</v>
          </cell>
          <cell r="C810" t="str">
            <v>Hydraulic Mobile Crane</v>
          </cell>
          <cell r="D810" t="str">
            <v>PO/NPCL/20</v>
          </cell>
        </row>
        <row r="811">
          <cell r="A811" t="str">
            <v>501000000176</v>
          </cell>
          <cell r="B811">
            <v>501000000176</v>
          </cell>
          <cell r="C811" t="str">
            <v>Tipper</v>
          </cell>
          <cell r="D811" t="str">
            <v>L.HILLS/040</v>
          </cell>
        </row>
        <row r="812">
          <cell r="A812" t="str">
            <v>501000000176</v>
          </cell>
          <cell r="B812">
            <v>501000000176</v>
          </cell>
          <cell r="C812" t="str">
            <v>Tipper</v>
          </cell>
          <cell r="D812" t="str">
            <v>L.HILLS/040</v>
          </cell>
        </row>
        <row r="813">
          <cell r="A813" t="str">
            <v>501000000177</v>
          </cell>
          <cell r="B813">
            <v>501000000177</v>
          </cell>
          <cell r="C813" t="str">
            <v>Backhoe Loader 3DX</v>
          </cell>
          <cell r="D813" t="str">
            <v>PO/HOSKOTE/029</v>
          </cell>
        </row>
        <row r="814">
          <cell r="A814" t="str">
            <v>501000000177</v>
          </cell>
          <cell r="B814">
            <v>501000000177</v>
          </cell>
          <cell r="C814" t="str">
            <v>Backhoe Loader 3DX</v>
          </cell>
          <cell r="D814" t="str">
            <v>PO/HOSKOTE/029</v>
          </cell>
        </row>
        <row r="815">
          <cell r="A815" t="str">
            <v>501000000178</v>
          </cell>
          <cell r="B815">
            <v>501000000178</v>
          </cell>
          <cell r="C815" t="str">
            <v>Escorts Hydra 12 Crane</v>
          </cell>
          <cell r="D815" t="str">
            <v>PO/HOSKOTE/018</v>
          </cell>
        </row>
        <row r="816">
          <cell r="A816" t="str">
            <v>501000000178</v>
          </cell>
          <cell r="B816">
            <v>501000000178</v>
          </cell>
          <cell r="C816" t="str">
            <v>Escorts Hydra 12 Crane</v>
          </cell>
          <cell r="D816" t="str">
            <v>PO/HOSKOTE/018</v>
          </cell>
        </row>
        <row r="817">
          <cell r="A817" t="str">
            <v>501000000179</v>
          </cell>
          <cell r="B817">
            <v>501000000179</v>
          </cell>
          <cell r="C817" t="str">
            <v>BEML Wheel Loader BL 636</v>
          </cell>
          <cell r="D817" t="str">
            <v>PO/HOSKOTE/036</v>
          </cell>
        </row>
        <row r="818">
          <cell r="A818" t="str">
            <v>501000000179</v>
          </cell>
          <cell r="B818">
            <v>501000000179</v>
          </cell>
          <cell r="C818" t="str">
            <v>BEML Wheel Loader BL 636</v>
          </cell>
          <cell r="D818" t="str">
            <v>PO/HOSKOTE/036</v>
          </cell>
        </row>
        <row r="819">
          <cell r="A819" t="str">
            <v>501000000179</v>
          </cell>
          <cell r="B819">
            <v>501000000179</v>
          </cell>
          <cell r="C819" t="str">
            <v>BEML Wheel Loader BL 636</v>
          </cell>
          <cell r="D819" t="str">
            <v>PO/HOSKOTE/036</v>
          </cell>
        </row>
        <row r="820">
          <cell r="A820" t="str">
            <v>501000000179</v>
          </cell>
          <cell r="B820">
            <v>501000000179</v>
          </cell>
          <cell r="C820" t="str">
            <v>BEML Wheel Loader BL 636</v>
          </cell>
          <cell r="D820" t="str">
            <v>PO/HOSKOTE/036</v>
          </cell>
        </row>
        <row r="821">
          <cell r="A821" t="str">
            <v>501000000180</v>
          </cell>
          <cell r="B821">
            <v>501000000180</v>
          </cell>
          <cell r="C821" t="str">
            <v>BEML Wheel Loader BL 636</v>
          </cell>
          <cell r="D821" t="str">
            <v>PO/HOSKOTE/036</v>
          </cell>
        </row>
        <row r="822">
          <cell r="A822" t="str">
            <v>501000000180</v>
          </cell>
          <cell r="B822">
            <v>501000000180</v>
          </cell>
          <cell r="C822" t="str">
            <v>BEML Wheel Loader BL 636</v>
          </cell>
          <cell r="D822" t="str">
            <v>PO/HOSKOTE/036</v>
          </cell>
        </row>
        <row r="823">
          <cell r="A823" t="str">
            <v>501000000180</v>
          </cell>
          <cell r="B823">
            <v>501000000180</v>
          </cell>
          <cell r="C823" t="str">
            <v>BEML Wheel Loader BL 636</v>
          </cell>
          <cell r="D823" t="str">
            <v>PO/HOSKOTE/036</v>
          </cell>
        </row>
        <row r="824">
          <cell r="A824" t="str">
            <v>501000000180</v>
          </cell>
          <cell r="B824">
            <v>501000000180</v>
          </cell>
          <cell r="C824" t="str">
            <v>BEML Wheel Loader BL 636</v>
          </cell>
          <cell r="D824" t="str">
            <v>PO/HOSKOTE/036</v>
          </cell>
        </row>
        <row r="825">
          <cell r="A825" t="str">
            <v>501000000181</v>
          </cell>
          <cell r="B825">
            <v>501000000181</v>
          </cell>
          <cell r="C825" t="str">
            <v>Tipper</v>
          </cell>
          <cell r="D825" t="str">
            <v>PO/DEVIHALLI/047</v>
          </cell>
        </row>
        <row r="826">
          <cell r="A826" t="str">
            <v>501000000181</v>
          </cell>
          <cell r="B826">
            <v>501000000181</v>
          </cell>
          <cell r="C826" t="str">
            <v>Tipper</v>
          </cell>
          <cell r="D826" t="str">
            <v>PO/DEVIHALLI/047</v>
          </cell>
        </row>
        <row r="827">
          <cell r="A827" t="str">
            <v>501000000182</v>
          </cell>
          <cell r="B827">
            <v>501000000182</v>
          </cell>
          <cell r="C827" t="str">
            <v>Tipper</v>
          </cell>
          <cell r="D827" t="str">
            <v>PO/DEVIHALLI/047</v>
          </cell>
        </row>
        <row r="828">
          <cell r="A828" t="str">
            <v>501000000182</v>
          </cell>
          <cell r="B828">
            <v>501000000182</v>
          </cell>
          <cell r="C828" t="str">
            <v>Tipper</v>
          </cell>
          <cell r="D828" t="str">
            <v>PO/DEVIHALLI/047</v>
          </cell>
        </row>
        <row r="829">
          <cell r="A829" t="str">
            <v>501000000183</v>
          </cell>
          <cell r="B829">
            <v>501000000183</v>
          </cell>
          <cell r="C829" t="str">
            <v>Tipper</v>
          </cell>
          <cell r="D829" t="str">
            <v>PO/DEVIHALLI/047</v>
          </cell>
        </row>
        <row r="830">
          <cell r="A830" t="str">
            <v>501000000183</v>
          </cell>
          <cell r="B830">
            <v>501000000183</v>
          </cell>
          <cell r="C830" t="str">
            <v>Tipper</v>
          </cell>
          <cell r="D830" t="str">
            <v>PO/DEVIHALLI/047</v>
          </cell>
        </row>
        <row r="831">
          <cell r="A831" t="str">
            <v>501000000184</v>
          </cell>
          <cell r="B831">
            <v>501000000184</v>
          </cell>
          <cell r="C831" t="str">
            <v>Tipper</v>
          </cell>
          <cell r="D831" t="str">
            <v>PO/DEVIHALLI/047</v>
          </cell>
        </row>
        <row r="832">
          <cell r="A832" t="str">
            <v>501000000184</v>
          </cell>
          <cell r="B832">
            <v>501000000184</v>
          </cell>
          <cell r="C832" t="str">
            <v>Tipper</v>
          </cell>
          <cell r="D832" t="str">
            <v>PO/DEVIHALLI/047</v>
          </cell>
        </row>
        <row r="833">
          <cell r="A833" t="str">
            <v>501000000185</v>
          </cell>
          <cell r="B833">
            <v>501000000185</v>
          </cell>
          <cell r="C833" t="str">
            <v>Tipper</v>
          </cell>
          <cell r="D833" t="str">
            <v>PO/DEVIHALLI/047</v>
          </cell>
        </row>
        <row r="834">
          <cell r="A834" t="str">
            <v>501000000185</v>
          </cell>
          <cell r="B834">
            <v>501000000185</v>
          </cell>
          <cell r="C834" t="str">
            <v>Tipper</v>
          </cell>
          <cell r="D834" t="str">
            <v>PO/DEVIHALLI/047</v>
          </cell>
        </row>
        <row r="835">
          <cell r="A835" t="str">
            <v>501000000186</v>
          </cell>
          <cell r="B835">
            <v>501000000186</v>
          </cell>
          <cell r="C835" t="str">
            <v>Tipper</v>
          </cell>
          <cell r="D835" t="str">
            <v>PO/DEVIHALLI/047</v>
          </cell>
        </row>
        <row r="836">
          <cell r="A836" t="str">
            <v>501000000186</v>
          </cell>
          <cell r="B836">
            <v>501000000186</v>
          </cell>
          <cell r="C836" t="str">
            <v>Tipper</v>
          </cell>
          <cell r="D836" t="str">
            <v>PO/DEVIHALLI/047</v>
          </cell>
        </row>
        <row r="837">
          <cell r="A837" t="str">
            <v>501000000187</v>
          </cell>
          <cell r="B837">
            <v>501000000187</v>
          </cell>
          <cell r="C837" t="str">
            <v>Tipper</v>
          </cell>
          <cell r="D837" t="str">
            <v>PO/DEVIHALLI/047</v>
          </cell>
        </row>
        <row r="838">
          <cell r="A838" t="str">
            <v>501000000187</v>
          </cell>
          <cell r="B838">
            <v>501000000187</v>
          </cell>
          <cell r="C838" t="str">
            <v>Tipper</v>
          </cell>
          <cell r="D838" t="str">
            <v>PO/DEVIHALLI/047</v>
          </cell>
        </row>
        <row r="839">
          <cell r="A839" t="str">
            <v>501000000188</v>
          </cell>
          <cell r="B839">
            <v>501000000188</v>
          </cell>
          <cell r="C839" t="str">
            <v>Tipper</v>
          </cell>
          <cell r="D839" t="str">
            <v>PO/DEVIHALLI/047</v>
          </cell>
        </row>
        <row r="840">
          <cell r="A840" t="str">
            <v>501000000188</v>
          </cell>
          <cell r="B840">
            <v>501000000188</v>
          </cell>
          <cell r="C840" t="str">
            <v>Tipper</v>
          </cell>
          <cell r="D840" t="str">
            <v>PO/DEVIHALLI/047</v>
          </cell>
        </row>
        <row r="841">
          <cell r="A841" t="str">
            <v>501000000189</v>
          </cell>
          <cell r="B841">
            <v>501000000189</v>
          </cell>
          <cell r="C841" t="str">
            <v>Tipper</v>
          </cell>
          <cell r="D841" t="str">
            <v>PO/DEVIHALLI/047</v>
          </cell>
        </row>
        <row r="842">
          <cell r="A842" t="str">
            <v>501000000189</v>
          </cell>
          <cell r="B842">
            <v>501000000189</v>
          </cell>
          <cell r="C842" t="str">
            <v>Tipper</v>
          </cell>
          <cell r="D842" t="str">
            <v>PO/DEVIHALLI/047</v>
          </cell>
        </row>
        <row r="843">
          <cell r="A843" t="str">
            <v>501000000190</v>
          </cell>
          <cell r="B843">
            <v>501000000190</v>
          </cell>
          <cell r="C843" t="str">
            <v>Tipper</v>
          </cell>
          <cell r="D843" t="str">
            <v>PO/DEVIHALLI/047</v>
          </cell>
        </row>
        <row r="844">
          <cell r="A844" t="str">
            <v>501000000190</v>
          </cell>
          <cell r="B844">
            <v>501000000190</v>
          </cell>
          <cell r="C844" t="str">
            <v>Tipper</v>
          </cell>
          <cell r="D844" t="str">
            <v>PO/DEVIHALLI/047</v>
          </cell>
        </row>
        <row r="845">
          <cell r="A845" t="str">
            <v>501000000191</v>
          </cell>
          <cell r="B845">
            <v>501000000191</v>
          </cell>
          <cell r="C845" t="str">
            <v>Tipper</v>
          </cell>
          <cell r="D845" t="str">
            <v>PO/HOSKOTE/048</v>
          </cell>
        </row>
        <row r="846">
          <cell r="A846" t="str">
            <v>501000000191</v>
          </cell>
          <cell r="B846">
            <v>501000000191</v>
          </cell>
          <cell r="C846" t="str">
            <v>Tipper</v>
          </cell>
          <cell r="D846" t="str">
            <v>PO/HOSKOTE/048</v>
          </cell>
        </row>
        <row r="847">
          <cell r="A847" t="str">
            <v>501000000191</v>
          </cell>
          <cell r="B847">
            <v>501000000191</v>
          </cell>
          <cell r="C847" t="str">
            <v>Tipper</v>
          </cell>
          <cell r="D847" t="str">
            <v>PO/HOSKOTE/048</v>
          </cell>
        </row>
        <row r="848">
          <cell r="A848" t="str">
            <v>501000000191</v>
          </cell>
          <cell r="B848">
            <v>501000000191</v>
          </cell>
          <cell r="C848" t="str">
            <v>Tipper</v>
          </cell>
          <cell r="D848" t="str">
            <v>PO/HOSKOTE/048</v>
          </cell>
        </row>
        <row r="849">
          <cell r="A849" t="str">
            <v>501000000191</v>
          </cell>
          <cell r="B849">
            <v>501000000191</v>
          </cell>
          <cell r="C849" t="str">
            <v>Tipper</v>
          </cell>
          <cell r="D849" t="str">
            <v>PO/HOSKOTE/048</v>
          </cell>
        </row>
        <row r="850">
          <cell r="A850" t="str">
            <v>501000000191</v>
          </cell>
          <cell r="B850">
            <v>501000000191</v>
          </cell>
          <cell r="C850" t="str">
            <v>Tipper</v>
          </cell>
          <cell r="D850" t="str">
            <v>PO/HOSKOTE/048</v>
          </cell>
        </row>
        <row r="851">
          <cell r="A851" t="str">
            <v>501000000192</v>
          </cell>
          <cell r="B851">
            <v>501000000192</v>
          </cell>
          <cell r="C851" t="str">
            <v>Tipper</v>
          </cell>
          <cell r="D851" t="str">
            <v>PO/HOSKOTE/048</v>
          </cell>
        </row>
        <row r="852">
          <cell r="A852" t="str">
            <v>501000000192</v>
          </cell>
          <cell r="B852">
            <v>501000000192</v>
          </cell>
          <cell r="C852" t="str">
            <v>Tipper</v>
          </cell>
          <cell r="D852" t="str">
            <v>PO/HOSKOTE/048</v>
          </cell>
        </row>
        <row r="853">
          <cell r="A853" t="str">
            <v>501000000192</v>
          </cell>
          <cell r="B853">
            <v>501000000192</v>
          </cell>
          <cell r="C853" t="str">
            <v>Tipper</v>
          </cell>
          <cell r="D853" t="str">
            <v>PO/HOSKOTE/048</v>
          </cell>
        </row>
        <row r="854">
          <cell r="A854" t="str">
            <v>501000000192</v>
          </cell>
          <cell r="B854">
            <v>501000000192</v>
          </cell>
          <cell r="C854" t="str">
            <v>Tipper</v>
          </cell>
          <cell r="D854" t="str">
            <v>PO/HOSKOTE/048</v>
          </cell>
        </row>
        <row r="855">
          <cell r="A855" t="str">
            <v>501000000193</v>
          </cell>
          <cell r="B855">
            <v>501000000193</v>
          </cell>
          <cell r="C855" t="str">
            <v>Tipper</v>
          </cell>
          <cell r="D855" t="str">
            <v>PO/HOSKOTE/048</v>
          </cell>
        </row>
        <row r="856">
          <cell r="A856" t="str">
            <v>501000000193</v>
          </cell>
          <cell r="B856">
            <v>501000000193</v>
          </cell>
          <cell r="C856" t="str">
            <v>Tipper</v>
          </cell>
          <cell r="D856" t="str">
            <v>PO/HOSKOTE/048</v>
          </cell>
        </row>
        <row r="857">
          <cell r="A857" t="str">
            <v>501000000193</v>
          </cell>
          <cell r="B857">
            <v>501000000193</v>
          </cell>
          <cell r="C857" t="str">
            <v>Tipper</v>
          </cell>
          <cell r="D857" t="str">
            <v>PO/HOSKOTE/048</v>
          </cell>
        </row>
        <row r="858">
          <cell r="A858" t="str">
            <v>501000000193</v>
          </cell>
          <cell r="B858">
            <v>501000000193</v>
          </cell>
          <cell r="C858" t="str">
            <v>Tipper</v>
          </cell>
          <cell r="D858" t="str">
            <v>PO/HOSKOTE/048</v>
          </cell>
        </row>
        <row r="859">
          <cell r="A859" t="str">
            <v>501000000194</v>
          </cell>
          <cell r="B859">
            <v>501000000194</v>
          </cell>
          <cell r="C859" t="str">
            <v>Tipper</v>
          </cell>
          <cell r="D859" t="str">
            <v>PO/HOSKOTE/048</v>
          </cell>
        </row>
        <row r="860">
          <cell r="A860" t="str">
            <v>501000000194</v>
          </cell>
          <cell r="B860">
            <v>501000000194</v>
          </cell>
          <cell r="C860" t="str">
            <v>Tipper</v>
          </cell>
          <cell r="D860" t="str">
            <v>PO/HOSKOTE/048</v>
          </cell>
        </row>
        <row r="861">
          <cell r="A861" t="str">
            <v>501000000194</v>
          </cell>
          <cell r="B861">
            <v>501000000194</v>
          </cell>
          <cell r="C861" t="str">
            <v>Tipper</v>
          </cell>
          <cell r="D861" t="str">
            <v>PO/HOSKOTE/048</v>
          </cell>
        </row>
        <row r="862">
          <cell r="A862" t="str">
            <v>501000000194</v>
          </cell>
          <cell r="B862">
            <v>501000000194</v>
          </cell>
          <cell r="C862" t="str">
            <v>Tipper</v>
          </cell>
          <cell r="D862" t="str">
            <v>PO/HOSKOTE/048</v>
          </cell>
        </row>
        <row r="863">
          <cell r="A863" t="str">
            <v>501000000195</v>
          </cell>
          <cell r="B863">
            <v>501000000195</v>
          </cell>
          <cell r="C863" t="str">
            <v>Tipper</v>
          </cell>
          <cell r="D863" t="str">
            <v>PO/HOSKOTE/048</v>
          </cell>
        </row>
        <row r="864">
          <cell r="A864" t="str">
            <v>501000000195</v>
          </cell>
          <cell r="B864">
            <v>501000000195</v>
          </cell>
          <cell r="C864" t="str">
            <v>Tipper</v>
          </cell>
          <cell r="D864" t="str">
            <v>PO/HOSKOTE/048</v>
          </cell>
        </row>
        <row r="865">
          <cell r="A865" t="str">
            <v>501000000195</v>
          </cell>
          <cell r="B865">
            <v>501000000195</v>
          </cell>
          <cell r="C865" t="str">
            <v>Tipper</v>
          </cell>
          <cell r="D865" t="str">
            <v>PO/HOSKOTE/048</v>
          </cell>
        </row>
        <row r="866">
          <cell r="A866" t="str">
            <v>501000000195</v>
          </cell>
          <cell r="B866">
            <v>501000000195</v>
          </cell>
          <cell r="C866" t="str">
            <v>Tipper</v>
          </cell>
          <cell r="D866" t="str">
            <v>PO/HOSKOTE/048</v>
          </cell>
        </row>
        <row r="867">
          <cell r="A867" t="str">
            <v>501000000196</v>
          </cell>
          <cell r="B867">
            <v>501000000196</v>
          </cell>
          <cell r="C867" t="str">
            <v>Tipper</v>
          </cell>
          <cell r="D867" t="str">
            <v>PO/HOSKOTE/048</v>
          </cell>
        </row>
        <row r="868">
          <cell r="A868" t="str">
            <v>501000000196</v>
          </cell>
          <cell r="B868">
            <v>501000000196</v>
          </cell>
          <cell r="C868" t="str">
            <v>Tipper</v>
          </cell>
          <cell r="D868" t="str">
            <v>PO/HOSKOTE/048</v>
          </cell>
        </row>
        <row r="869">
          <cell r="A869" t="str">
            <v>501000000196</v>
          </cell>
          <cell r="B869">
            <v>501000000196</v>
          </cell>
          <cell r="C869" t="str">
            <v>Tipper</v>
          </cell>
          <cell r="D869" t="str">
            <v>PO/HOSKOTE/048</v>
          </cell>
        </row>
        <row r="870">
          <cell r="A870" t="str">
            <v>501000000196</v>
          </cell>
          <cell r="B870">
            <v>501000000196</v>
          </cell>
          <cell r="C870" t="str">
            <v>Tipper</v>
          </cell>
          <cell r="D870" t="str">
            <v>PO/HOSKOTE/048</v>
          </cell>
        </row>
        <row r="871">
          <cell r="A871" t="str">
            <v>501000000197</v>
          </cell>
          <cell r="B871">
            <v>501000000197</v>
          </cell>
          <cell r="C871" t="str">
            <v>Tipper</v>
          </cell>
          <cell r="D871" t="str">
            <v>PO/HOSKOTE/048</v>
          </cell>
        </row>
        <row r="872">
          <cell r="A872" t="str">
            <v>501000000197</v>
          </cell>
          <cell r="B872">
            <v>501000000197</v>
          </cell>
          <cell r="C872" t="str">
            <v>Tipper</v>
          </cell>
          <cell r="D872" t="str">
            <v>PO/HOSKOTE/048</v>
          </cell>
        </row>
        <row r="873">
          <cell r="A873" t="str">
            <v>501000000197</v>
          </cell>
          <cell r="B873">
            <v>501000000197</v>
          </cell>
          <cell r="C873" t="str">
            <v>Tipper</v>
          </cell>
          <cell r="D873" t="str">
            <v>PO/HOSKOTE/048</v>
          </cell>
        </row>
        <row r="874">
          <cell r="A874" t="str">
            <v>501000000197</v>
          </cell>
          <cell r="B874">
            <v>501000000197</v>
          </cell>
          <cell r="C874" t="str">
            <v>Tipper</v>
          </cell>
          <cell r="D874" t="str">
            <v>PO/HOSKOTE/048</v>
          </cell>
        </row>
        <row r="875">
          <cell r="A875" t="str">
            <v>501000000198</v>
          </cell>
          <cell r="B875">
            <v>501000000198</v>
          </cell>
          <cell r="C875" t="str">
            <v>Tipper</v>
          </cell>
          <cell r="D875" t="str">
            <v>PO/HOSKOTE/048</v>
          </cell>
        </row>
        <row r="876">
          <cell r="A876" t="str">
            <v>501000000198</v>
          </cell>
          <cell r="B876">
            <v>501000000198</v>
          </cell>
          <cell r="C876" t="str">
            <v>Tipper</v>
          </cell>
          <cell r="D876" t="str">
            <v>PO/HOSKOTE/048</v>
          </cell>
        </row>
        <row r="877">
          <cell r="A877" t="str">
            <v>501000000198</v>
          </cell>
          <cell r="B877">
            <v>501000000198</v>
          </cell>
          <cell r="C877" t="str">
            <v>Tipper</v>
          </cell>
          <cell r="D877" t="str">
            <v>PO/HOSKOTE/048</v>
          </cell>
        </row>
        <row r="878">
          <cell r="A878" t="str">
            <v>501000000198</v>
          </cell>
          <cell r="B878">
            <v>501000000198</v>
          </cell>
          <cell r="C878" t="str">
            <v>Tipper</v>
          </cell>
          <cell r="D878" t="str">
            <v>PO/HOSKOTE/048</v>
          </cell>
        </row>
        <row r="879">
          <cell r="A879" t="str">
            <v>501000000199</v>
          </cell>
          <cell r="B879">
            <v>501000000199</v>
          </cell>
          <cell r="C879" t="str">
            <v>Tipper</v>
          </cell>
          <cell r="D879" t="str">
            <v>PO/HOSKOTE/048</v>
          </cell>
        </row>
        <row r="880">
          <cell r="A880" t="str">
            <v>501000000199</v>
          </cell>
          <cell r="B880">
            <v>501000000199</v>
          </cell>
          <cell r="C880" t="str">
            <v>Tipper</v>
          </cell>
          <cell r="D880" t="str">
            <v>PO/HOSKOTE/048</v>
          </cell>
        </row>
        <row r="881">
          <cell r="A881" t="str">
            <v>501000000199</v>
          </cell>
          <cell r="B881">
            <v>501000000199</v>
          </cell>
          <cell r="C881" t="str">
            <v>Tipper</v>
          </cell>
          <cell r="D881" t="str">
            <v>PO/HOSKOTE/048</v>
          </cell>
        </row>
        <row r="882">
          <cell r="A882" t="str">
            <v>501000000199</v>
          </cell>
          <cell r="B882">
            <v>501000000199</v>
          </cell>
          <cell r="C882" t="str">
            <v>Tipper</v>
          </cell>
          <cell r="D882" t="str">
            <v>PO/HOSKOTE/048</v>
          </cell>
        </row>
        <row r="883">
          <cell r="A883" t="str">
            <v>501000000200</v>
          </cell>
          <cell r="B883">
            <v>501000000200</v>
          </cell>
          <cell r="C883" t="str">
            <v>Tipper</v>
          </cell>
          <cell r="D883" t="str">
            <v>PO/HOSKOTE/048</v>
          </cell>
        </row>
        <row r="884">
          <cell r="A884" t="str">
            <v>501000000200</v>
          </cell>
          <cell r="B884">
            <v>501000000200</v>
          </cell>
          <cell r="C884" t="str">
            <v>Tipper</v>
          </cell>
          <cell r="D884" t="str">
            <v>PO/HOSKOTE/048</v>
          </cell>
        </row>
        <row r="885">
          <cell r="A885" t="str">
            <v>501000000200</v>
          </cell>
          <cell r="B885">
            <v>501000000200</v>
          </cell>
          <cell r="C885" t="str">
            <v>Tipper</v>
          </cell>
          <cell r="D885" t="str">
            <v>PO/HOSKOTE/048</v>
          </cell>
        </row>
        <row r="886">
          <cell r="A886" t="str">
            <v>501000000200</v>
          </cell>
          <cell r="B886">
            <v>501000000200</v>
          </cell>
          <cell r="C886" t="str">
            <v>Tipper</v>
          </cell>
          <cell r="D886" t="str">
            <v>PO/HOSKOTE/048</v>
          </cell>
        </row>
        <row r="887">
          <cell r="A887" t="str">
            <v>501000000201</v>
          </cell>
          <cell r="B887">
            <v>501000000201</v>
          </cell>
          <cell r="C887" t="str">
            <v>Terex Vectra Backhoe Loader - TX 760</v>
          </cell>
          <cell r="D887" t="str">
            <v>PO/DEVIHALLI/049</v>
          </cell>
        </row>
        <row r="888">
          <cell r="A888" t="str">
            <v>501000000201</v>
          </cell>
          <cell r="B888">
            <v>501000000201</v>
          </cell>
          <cell r="C888" t="str">
            <v>Terex Vectra Backhoe Loader - TX 760</v>
          </cell>
          <cell r="D888" t="str">
            <v>PO/DEVIHALLI/049</v>
          </cell>
        </row>
        <row r="889">
          <cell r="A889" t="str">
            <v>501000000202</v>
          </cell>
          <cell r="B889">
            <v>501000000202</v>
          </cell>
          <cell r="C889" t="str">
            <v>Terex Vectra Backhoe Loader - TX 760</v>
          </cell>
          <cell r="D889" t="str">
            <v>PO/DEVIHALLI/049</v>
          </cell>
        </row>
        <row r="890">
          <cell r="A890" t="str">
            <v>501000000202</v>
          </cell>
          <cell r="B890">
            <v>501000000202</v>
          </cell>
          <cell r="C890" t="str">
            <v>Terex Vectra Backhoe Loader - TX 760</v>
          </cell>
          <cell r="D890" t="str">
            <v>PO/DEVIHALLI/049</v>
          </cell>
        </row>
        <row r="891">
          <cell r="A891" t="str">
            <v>501000000203</v>
          </cell>
          <cell r="B891">
            <v>501000000203</v>
          </cell>
          <cell r="C891" t="str">
            <v>Escorts Hydralic Mobile F15 Crane</v>
          </cell>
          <cell r="D891" t="str">
            <v>PO/HOSKOTE/030</v>
          </cell>
        </row>
        <row r="892">
          <cell r="A892" t="str">
            <v>501000000203</v>
          </cell>
          <cell r="B892">
            <v>501000000203</v>
          </cell>
          <cell r="C892" t="str">
            <v>Escorts Hydralic Mobile F15 Crane</v>
          </cell>
          <cell r="D892" t="str">
            <v>PO/HOSKOTE/030</v>
          </cell>
        </row>
        <row r="893">
          <cell r="A893" t="str">
            <v>501000000204</v>
          </cell>
          <cell r="B893">
            <v>501000000204</v>
          </cell>
          <cell r="C893" t="str">
            <v>Terex  Backhoe Loader - TX 760</v>
          </cell>
          <cell r="D893" t="str">
            <v>PO/L.HILLS/042</v>
          </cell>
        </row>
        <row r="894">
          <cell r="A894" t="str">
            <v>501000000204</v>
          </cell>
          <cell r="B894">
            <v>501000000204</v>
          </cell>
          <cell r="C894" t="str">
            <v>Terex  Backhoe Loader - TX 760</v>
          </cell>
          <cell r="D894" t="str">
            <v>PO/L.HILLS/042</v>
          </cell>
        </row>
        <row r="895">
          <cell r="A895" t="str">
            <v>501000000205</v>
          </cell>
          <cell r="B895">
            <v>501000000205</v>
          </cell>
          <cell r="C895" t="str">
            <v>BEML Wheel Loader BL 636</v>
          </cell>
          <cell r="D895" t="str">
            <v>PO/L.HILLS/041</v>
          </cell>
        </row>
        <row r="896">
          <cell r="A896" t="str">
            <v>501000000205</v>
          </cell>
          <cell r="B896">
            <v>501000000205</v>
          </cell>
          <cell r="C896" t="str">
            <v>BEML Wheel Loader BL 636</v>
          </cell>
          <cell r="D896" t="str">
            <v>PO/L.HILLS/041</v>
          </cell>
        </row>
        <row r="897">
          <cell r="A897" t="str">
            <v>501000000206</v>
          </cell>
          <cell r="B897">
            <v>501000000206</v>
          </cell>
          <cell r="C897" t="str">
            <v>BEML Wheel Loader BL 636</v>
          </cell>
          <cell r="D897" t="str">
            <v>PO/L.HILLS/041</v>
          </cell>
        </row>
        <row r="898">
          <cell r="A898" t="str">
            <v>501000000206</v>
          </cell>
          <cell r="B898">
            <v>501000000206</v>
          </cell>
          <cell r="C898" t="str">
            <v>BEML Wheel Loader BL 636</v>
          </cell>
          <cell r="D898" t="str">
            <v>PO/L.HILLS/041</v>
          </cell>
        </row>
        <row r="899">
          <cell r="A899" t="str">
            <v>501000000207</v>
          </cell>
          <cell r="B899">
            <v>501000000207</v>
          </cell>
          <cell r="C899" t="str">
            <v>Transit Mixer</v>
          </cell>
          <cell r="D899" t="str">
            <v>PO/VAP/68</v>
          </cell>
        </row>
        <row r="900">
          <cell r="A900" t="str">
            <v>501000000207</v>
          </cell>
          <cell r="B900">
            <v>501000000207</v>
          </cell>
          <cell r="C900" t="str">
            <v>Transit Mixer</v>
          </cell>
          <cell r="D900" t="str">
            <v>PO/VAP/68</v>
          </cell>
        </row>
        <row r="901">
          <cell r="A901" t="str">
            <v>501000000207</v>
          </cell>
          <cell r="B901">
            <v>501000000207</v>
          </cell>
          <cell r="C901" t="str">
            <v>Transit Mixer</v>
          </cell>
          <cell r="D901" t="str">
            <v>PO/VAP/68</v>
          </cell>
        </row>
        <row r="902">
          <cell r="A902" t="str">
            <v>501000000207</v>
          </cell>
          <cell r="B902">
            <v>501000000207</v>
          </cell>
          <cell r="C902" t="str">
            <v>Transit Mixer</v>
          </cell>
          <cell r="D902" t="str">
            <v>PO/VAP/68</v>
          </cell>
        </row>
        <row r="903">
          <cell r="A903" t="str">
            <v>501000000208</v>
          </cell>
          <cell r="B903">
            <v>501000000208</v>
          </cell>
          <cell r="C903" t="str">
            <v>Hydralic Mobile  Crane (Hydra 12)</v>
          </cell>
          <cell r="D903" t="str">
            <v>PO/VAP/80</v>
          </cell>
        </row>
        <row r="904">
          <cell r="A904" t="str">
            <v>501000000208</v>
          </cell>
          <cell r="B904">
            <v>501000000208</v>
          </cell>
          <cell r="C904" t="str">
            <v>Hydralic Mobile  Crane (Hydra 12)</v>
          </cell>
          <cell r="D904" t="str">
            <v>PO/VAP/80</v>
          </cell>
        </row>
        <row r="905">
          <cell r="A905" t="str">
            <v>501000000208</v>
          </cell>
          <cell r="B905">
            <v>501000000208</v>
          </cell>
          <cell r="C905" t="str">
            <v>Hydralic Mobile  Crane (Hydra 12)</v>
          </cell>
          <cell r="D905" t="str">
            <v>PO/VAP/80</v>
          </cell>
        </row>
        <row r="906">
          <cell r="A906" t="str">
            <v>501000000208</v>
          </cell>
          <cell r="B906">
            <v>501000000208</v>
          </cell>
          <cell r="C906" t="str">
            <v>Hydralic Mobile  Crane (Hydra 12)</v>
          </cell>
          <cell r="D906" t="str">
            <v>PO/VAP/80</v>
          </cell>
        </row>
        <row r="907">
          <cell r="A907" t="str">
            <v>501000000208</v>
          </cell>
          <cell r="B907">
            <v>501000000208</v>
          </cell>
          <cell r="C907" t="str">
            <v>Hydralic Mobile  Crane (Hydra 12)</v>
          </cell>
          <cell r="D907" t="str">
            <v>PO/VAP/80</v>
          </cell>
        </row>
        <row r="908">
          <cell r="A908" t="str">
            <v>501000000208</v>
          </cell>
          <cell r="B908">
            <v>501000000208</v>
          </cell>
          <cell r="C908" t="str">
            <v>Hydralic Mobile  Crane (Hydra 12)</v>
          </cell>
          <cell r="D908" t="str">
            <v>PO/VAP/80</v>
          </cell>
        </row>
        <row r="909">
          <cell r="A909" t="str">
            <v>501000000210</v>
          </cell>
          <cell r="B909">
            <v>501000000210</v>
          </cell>
          <cell r="C909" t="str">
            <v>Backaho Loader</v>
          </cell>
          <cell r="D909" t="str">
            <v>PO/VAP/63</v>
          </cell>
        </row>
        <row r="910">
          <cell r="A910" t="str">
            <v>501000000210</v>
          </cell>
          <cell r="B910">
            <v>501000000210</v>
          </cell>
          <cell r="C910" t="str">
            <v>Backaho Loader</v>
          </cell>
          <cell r="D910" t="str">
            <v>PO/VAP/63</v>
          </cell>
        </row>
        <row r="911">
          <cell r="A911" t="str">
            <v>501000000211</v>
          </cell>
          <cell r="B911">
            <v>501000000211</v>
          </cell>
          <cell r="C911" t="str">
            <v>Transit Mixer</v>
          </cell>
          <cell r="D911" t="str">
            <v>PO/L.HILLS/35</v>
          </cell>
        </row>
        <row r="912">
          <cell r="A912" t="str">
            <v>501000000211</v>
          </cell>
          <cell r="B912">
            <v>501000000211</v>
          </cell>
          <cell r="C912" t="str">
            <v>Transit Mixer</v>
          </cell>
          <cell r="D912" t="str">
            <v>PO/L.HILLS/35</v>
          </cell>
        </row>
        <row r="913">
          <cell r="A913" t="str">
            <v>501000000212</v>
          </cell>
          <cell r="B913">
            <v>501000000212</v>
          </cell>
          <cell r="C913" t="str">
            <v>Transit Mixer</v>
          </cell>
          <cell r="D913" t="str">
            <v>PO/L.HILLS/35</v>
          </cell>
        </row>
        <row r="914">
          <cell r="A914" t="str">
            <v>501000000212</v>
          </cell>
          <cell r="B914">
            <v>501000000212</v>
          </cell>
          <cell r="C914" t="str">
            <v>Transit Mixer</v>
          </cell>
          <cell r="D914" t="str">
            <v>PO/L.HILLS/35</v>
          </cell>
        </row>
        <row r="915">
          <cell r="A915" t="str">
            <v>501000000213</v>
          </cell>
          <cell r="B915">
            <v>501000000213</v>
          </cell>
          <cell r="C915" t="str">
            <v>Transit Mixer</v>
          </cell>
          <cell r="D915" t="str">
            <v>PO/L.HILLS/35</v>
          </cell>
        </row>
        <row r="916">
          <cell r="A916" t="str">
            <v>501000000213</v>
          </cell>
          <cell r="B916">
            <v>501000000213</v>
          </cell>
          <cell r="C916" t="str">
            <v>Transit Mixer</v>
          </cell>
          <cell r="D916" t="str">
            <v>PO/L.HILLS/35</v>
          </cell>
        </row>
        <row r="917">
          <cell r="A917" t="str">
            <v>501000000214</v>
          </cell>
          <cell r="B917">
            <v>501000000214</v>
          </cell>
          <cell r="C917" t="str">
            <v>Transit Mixer</v>
          </cell>
          <cell r="D917" t="str">
            <v>PO/L.HILLS/35</v>
          </cell>
        </row>
        <row r="918">
          <cell r="A918" t="str">
            <v>501000000214</v>
          </cell>
          <cell r="B918">
            <v>501000000214</v>
          </cell>
          <cell r="C918" t="str">
            <v>Transit Mixer</v>
          </cell>
          <cell r="D918" t="str">
            <v>PO/L.HILLS/35</v>
          </cell>
        </row>
        <row r="919">
          <cell r="A919" t="str">
            <v>501000000215</v>
          </cell>
          <cell r="B919">
            <v>501000000215</v>
          </cell>
          <cell r="C919" t="str">
            <v>Transit Mixer</v>
          </cell>
          <cell r="D919" t="str">
            <v>PO/L.HILLS/40</v>
          </cell>
        </row>
        <row r="920">
          <cell r="A920" t="str">
            <v>501000000215</v>
          </cell>
          <cell r="B920">
            <v>501000000215</v>
          </cell>
          <cell r="C920" t="str">
            <v>Transit Mixer</v>
          </cell>
          <cell r="D920" t="str">
            <v>PO/L.HILLS/40</v>
          </cell>
        </row>
        <row r="921">
          <cell r="A921" t="str">
            <v>501000000216</v>
          </cell>
          <cell r="B921">
            <v>501000000216</v>
          </cell>
          <cell r="C921" t="str">
            <v>Transit Mixer</v>
          </cell>
          <cell r="D921" t="str">
            <v>PO/L.HILLS/40</v>
          </cell>
        </row>
        <row r="922">
          <cell r="A922" t="str">
            <v>501000000216</v>
          </cell>
          <cell r="B922">
            <v>501000000216</v>
          </cell>
          <cell r="C922" t="str">
            <v>Transit Mixer</v>
          </cell>
          <cell r="D922" t="str">
            <v>PO/L.HILLS/40</v>
          </cell>
        </row>
        <row r="923">
          <cell r="A923" t="str">
            <v>501000000217</v>
          </cell>
          <cell r="B923">
            <v>501000000217</v>
          </cell>
          <cell r="C923" t="str">
            <v>Unic Hydraulic Crane</v>
          </cell>
          <cell r="D923" t="str">
            <v>PO/L.HILLS/57</v>
          </cell>
        </row>
        <row r="924">
          <cell r="A924" t="str">
            <v>501000000217</v>
          </cell>
          <cell r="B924">
            <v>501000000217</v>
          </cell>
          <cell r="C924" t="str">
            <v>Unic Hydraulic Crane</v>
          </cell>
          <cell r="D924" t="str">
            <v>PO/L.HILLS/57</v>
          </cell>
        </row>
        <row r="925">
          <cell r="A925" t="str">
            <v>501000000218</v>
          </cell>
          <cell r="B925">
            <v>501000000218</v>
          </cell>
          <cell r="C925" t="str">
            <v>Unic Truck Mounted Crane-URV 503</v>
          </cell>
          <cell r="D925" t="str">
            <v>PO/NPCL/55</v>
          </cell>
        </row>
        <row r="926">
          <cell r="A926" t="str">
            <v>501000000218</v>
          </cell>
          <cell r="B926">
            <v>501000000218</v>
          </cell>
          <cell r="C926" t="str">
            <v>Unic Truck Mounted Crane-URV 503</v>
          </cell>
          <cell r="D926" t="str">
            <v>PO/NPCL/55</v>
          </cell>
        </row>
        <row r="927">
          <cell r="A927" t="str">
            <v>501000000218</v>
          </cell>
          <cell r="B927">
            <v>501000000218</v>
          </cell>
          <cell r="C927" t="str">
            <v>Unic Truck Mounted Crane-URV 503</v>
          </cell>
          <cell r="D927" t="str">
            <v>PO/NPCL/55</v>
          </cell>
        </row>
        <row r="928">
          <cell r="A928" t="str">
            <v>501000000218</v>
          </cell>
          <cell r="B928">
            <v>501000000218</v>
          </cell>
          <cell r="C928" t="str">
            <v>Unic Truck Mounted Crane-URV 503</v>
          </cell>
          <cell r="D928" t="str">
            <v>PO/NPCL/55</v>
          </cell>
        </row>
        <row r="929">
          <cell r="A929" t="str">
            <v>501000000218</v>
          </cell>
          <cell r="B929">
            <v>501000000218</v>
          </cell>
          <cell r="C929" t="str">
            <v>Unic Truck Mounted Crane-URV 503</v>
          </cell>
          <cell r="D929" t="str">
            <v>PO/NPCL/55</v>
          </cell>
        </row>
        <row r="930">
          <cell r="A930" t="str">
            <v>501000000218</v>
          </cell>
          <cell r="B930">
            <v>501000000218</v>
          </cell>
          <cell r="C930" t="str">
            <v>Unic Truck Mounted Crane-URV 503</v>
          </cell>
          <cell r="D930" t="str">
            <v>PO/NPCL/55</v>
          </cell>
        </row>
        <row r="931">
          <cell r="A931" t="str">
            <v>501000000219</v>
          </cell>
          <cell r="B931">
            <v>501000000219</v>
          </cell>
          <cell r="C931" t="str">
            <v>Transit Mixer</v>
          </cell>
          <cell r="D931" t="str">
            <v>PO/NPCL/27</v>
          </cell>
        </row>
        <row r="932">
          <cell r="A932" t="str">
            <v>501000000219</v>
          </cell>
          <cell r="B932">
            <v>501000000219</v>
          </cell>
          <cell r="C932" t="str">
            <v>Transit Mixer</v>
          </cell>
          <cell r="D932" t="str">
            <v>PO/NPCL/27</v>
          </cell>
        </row>
        <row r="933">
          <cell r="A933" t="str">
            <v>501000000220</v>
          </cell>
          <cell r="B933">
            <v>501000000220</v>
          </cell>
          <cell r="C933" t="str">
            <v>Transit Mixer</v>
          </cell>
          <cell r="D933" t="str">
            <v>PO/NPCL/27</v>
          </cell>
        </row>
        <row r="934">
          <cell r="A934" t="str">
            <v>501000000220</v>
          </cell>
          <cell r="B934">
            <v>501000000220</v>
          </cell>
          <cell r="C934" t="str">
            <v>Transit Mixer</v>
          </cell>
          <cell r="D934" t="str">
            <v>PO/NPCL/27</v>
          </cell>
        </row>
        <row r="935">
          <cell r="A935" t="str">
            <v>501000000221</v>
          </cell>
          <cell r="B935">
            <v>501000000221</v>
          </cell>
          <cell r="C935" t="str">
            <v>Transit Mixer</v>
          </cell>
          <cell r="D935" t="str">
            <v>PO/NPCL/27</v>
          </cell>
        </row>
        <row r="936">
          <cell r="A936" t="str">
            <v>501000000221</v>
          </cell>
          <cell r="B936">
            <v>501000000221</v>
          </cell>
          <cell r="C936" t="str">
            <v>Transit Mixer</v>
          </cell>
          <cell r="D936" t="str">
            <v>PO/NPCL/27</v>
          </cell>
        </row>
        <row r="937">
          <cell r="A937" t="str">
            <v>501000000222</v>
          </cell>
          <cell r="B937">
            <v>501000000222</v>
          </cell>
          <cell r="C937" t="str">
            <v>Transit Mixer</v>
          </cell>
          <cell r="D937" t="str">
            <v>PO/NPCL/27</v>
          </cell>
        </row>
        <row r="938">
          <cell r="A938" t="str">
            <v>501000000222</v>
          </cell>
          <cell r="B938">
            <v>501000000222</v>
          </cell>
          <cell r="C938" t="str">
            <v>Transit Mixer</v>
          </cell>
          <cell r="D938" t="str">
            <v>PO/NPCL/27</v>
          </cell>
        </row>
        <row r="939">
          <cell r="A939" t="str">
            <v>501000000223</v>
          </cell>
          <cell r="B939">
            <v>501000000223</v>
          </cell>
          <cell r="C939" t="str">
            <v>Transit Mixer</v>
          </cell>
          <cell r="D939" t="str">
            <v>PO/NPCL/27</v>
          </cell>
        </row>
        <row r="940">
          <cell r="A940" t="str">
            <v>501000000223</v>
          </cell>
          <cell r="B940">
            <v>501000000223</v>
          </cell>
          <cell r="C940" t="str">
            <v>Transit Mixer</v>
          </cell>
          <cell r="D940" t="str">
            <v>PO/NPCL/27</v>
          </cell>
        </row>
        <row r="941">
          <cell r="A941" t="str">
            <v>501000000224</v>
          </cell>
          <cell r="B941">
            <v>501000000224</v>
          </cell>
          <cell r="C941" t="str">
            <v>Transit Mixer</v>
          </cell>
          <cell r="D941" t="str">
            <v>PO/NPCL/27</v>
          </cell>
        </row>
        <row r="942">
          <cell r="A942" t="str">
            <v>501000000224</v>
          </cell>
          <cell r="B942">
            <v>501000000224</v>
          </cell>
          <cell r="C942" t="str">
            <v>Transit Mixer</v>
          </cell>
          <cell r="D942" t="str">
            <v>PO/NPCL/27</v>
          </cell>
        </row>
        <row r="943">
          <cell r="A943" t="str">
            <v>501000000225</v>
          </cell>
          <cell r="B943">
            <v>501000000225</v>
          </cell>
          <cell r="C943" t="str">
            <v>Transit Mixer</v>
          </cell>
          <cell r="D943" t="str">
            <v>PO/L.HILLS/98</v>
          </cell>
        </row>
        <row r="944">
          <cell r="A944" t="str">
            <v>501000000225</v>
          </cell>
          <cell r="B944">
            <v>501000000225</v>
          </cell>
          <cell r="C944" t="str">
            <v>Transit Mixer</v>
          </cell>
          <cell r="D944" t="str">
            <v>PO/L.HILLS/98</v>
          </cell>
        </row>
        <row r="945">
          <cell r="A945" t="str">
            <v>501000000226</v>
          </cell>
          <cell r="B945">
            <v>501000000226</v>
          </cell>
          <cell r="C945" t="str">
            <v>Transit Mixer</v>
          </cell>
          <cell r="D945" t="str">
            <v>PO/L.HILLS/98</v>
          </cell>
        </row>
        <row r="946">
          <cell r="A946" t="str">
            <v>501000000226</v>
          </cell>
          <cell r="B946">
            <v>501000000226</v>
          </cell>
          <cell r="C946" t="str">
            <v>Transit Mixer</v>
          </cell>
          <cell r="D946" t="str">
            <v>PO/L.HILLS/98</v>
          </cell>
        </row>
        <row r="947">
          <cell r="A947" t="str">
            <v>501000000227</v>
          </cell>
          <cell r="B947">
            <v>501000000227</v>
          </cell>
          <cell r="C947" t="str">
            <v>Transit Mixer</v>
          </cell>
          <cell r="D947" t="str">
            <v>PO/L.HILLS/98</v>
          </cell>
        </row>
        <row r="948">
          <cell r="A948" t="str">
            <v>501000000227</v>
          </cell>
          <cell r="B948">
            <v>501000000227</v>
          </cell>
          <cell r="C948" t="str">
            <v>Transit Mixer</v>
          </cell>
          <cell r="D948" t="str">
            <v>PO/L.HILLS/98</v>
          </cell>
        </row>
        <row r="949">
          <cell r="A949" t="str">
            <v>501000000228</v>
          </cell>
          <cell r="B949">
            <v>501000000228</v>
          </cell>
          <cell r="C949" t="str">
            <v>Transit Mixer</v>
          </cell>
          <cell r="D949" t="str">
            <v>PO/L.HILLS/98</v>
          </cell>
        </row>
        <row r="950">
          <cell r="A950" t="str">
            <v>501000000228</v>
          </cell>
          <cell r="B950">
            <v>501000000228</v>
          </cell>
          <cell r="C950" t="str">
            <v>Transit Mixer</v>
          </cell>
          <cell r="D950" t="str">
            <v>PO/L.HILLS/98</v>
          </cell>
        </row>
        <row r="951">
          <cell r="A951" t="str">
            <v>501000000229</v>
          </cell>
          <cell r="B951">
            <v>501000000229</v>
          </cell>
          <cell r="C951" t="str">
            <v>Transit Mixer</v>
          </cell>
          <cell r="D951" t="str">
            <v>PO/L.HILLS/98</v>
          </cell>
        </row>
        <row r="952">
          <cell r="A952" t="str">
            <v>501000000229</v>
          </cell>
          <cell r="B952">
            <v>501000000229</v>
          </cell>
          <cell r="C952" t="str">
            <v>Transit Mixer</v>
          </cell>
          <cell r="D952" t="str">
            <v>PO/L.HILLS/98</v>
          </cell>
        </row>
        <row r="953">
          <cell r="A953" t="str">
            <v>501000000230</v>
          </cell>
          <cell r="B953">
            <v>501000000230</v>
          </cell>
          <cell r="C953" t="str">
            <v>Transit Mixer</v>
          </cell>
          <cell r="D953" t="str">
            <v>PO/L.HILLS/98</v>
          </cell>
        </row>
        <row r="954">
          <cell r="A954" t="str">
            <v>501000000230</v>
          </cell>
          <cell r="B954">
            <v>501000000230</v>
          </cell>
          <cell r="C954" t="str">
            <v>Transit Mixer</v>
          </cell>
          <cell r="D954" t="str">
            <v>PO/L.HILLS/98</v>
          </cell>
        </row>
        <row r="955">
          <cell r="A955" t="str">
            <v>501000000231</v>
          </cell>
          <cell r="B955">
            <v>501000000231</v>
          </cell>
          <cell r="C955" t="str">
            <v>Backhoe Loader (Terex Vectra TX-760)</v>
          </cell>
          <cell r="D955" t="str">
            <v>PO/NPCL/21</v>
          </cell>
        </row>
        <row r="956">
          <cell r="A956" t="str">
            <v>501000000231</v>
          </cell>
          <cell r="B956">
            <v>501000000231</v>
          </cell>
          <cell r="C956" t="str">
            <v>Backhoe Loader (Terex Vectra TX-760)</v>
          </cell>
          <cell r="D956" t="str">
            <v>PO/NPCL/21</v>
          </cell>
        </row>
        <row r="957">
          <cell r="A957" t="str">
            <v>501000000232</v>
          </cell>
          <cell r="B957">
            <v>501000000232</v>
          </cell>
          <cell r="C957" t="str">
            <v>Backhoe Loader (Terex Vectra TX-760)</v>
          </cell>
          <cell r="D957" t="str">
            <v>PO/NPCL/21</v>
          </cell>
        </row>
        <row r="958">
          <cell r="A958" t="str">
            <v>501000000232</v>
          </cell>
          <cell r="B958">
            <v>501000000232</v>
          </cell>
          <cell r="C958" t="str">
            <v>Backhoe Loader (Terex Vectra TX-760)</v>
          </cell>
          <cell r="D958" t="str">
            <v>PO/NPCL/21</v>
          </cell>
        </row>
        <row r="959">
          <cell r="A959" t="str">
            <v>501000000234</v>
          </cell>
          <cell r="B959">
            <v>501000000234</v>
          </cell>
          <cell r="C959" t="str">
            <v>Unic Truck Mounted Crane-URV 503</v>
          </cell>
          <cell r="D959" t="str">
            <v>PO/L.HILLS/48</v>
          </cell>
        </row>
        <row r="960">
          <cell r="A960" t="str">
            <v>501000000234</v>
          </cell>
          <cell r="B960">
            <v>501000000234</v>
          </cell>
          <cell r="C960" t="str">
            <v>Unic Truck Mounted Crane-URV 503</v>
          </cell>
          <cell r="D960" t="str">
            <v>PO/L.HILLS/48</v>
          </cell>
        </row>
        <row r="961">
          <cell r="A961" t="str">
            <v>501000000234</v>
          </cell>
          <cell r="B961">
            <v>501000000234</v>
          </cell>
          <cell r="C961" t="str">
            <v>Unic Truck Mounted Crane-URV 503</v>
          </cell>
          <cell r="D961" t="str">
            <v>PO/L.HILLS/48</v>
          </cell>
        </row>
        <row r="962">
          <cell r="A962" t="str">
            <v>501000000234</v>
          </cell>
          <cell r="B962">
            <v>501000000234</v>
          </cell>
          <cell r="C962" t="str">
            <v>Unic Truck Mounted Crane-URV 503</v>
          </cell>
          <cell r="D962" t="str">
            <v>PO/L.HILLS/48</v>
          </cell>
        </row>
        <row r="963">
          <cell r="A963" t="str">
            <v>501000000248</v>
          </cell>
          <cell r="B963">
            <v>501000000248</v>
          </cell>
          <cell r="C963" t="str">
            <v>Backhoe Loader (JCB 3DX)</v>
          </cell>
          <cell r="D963" t="str">
            <v>PO/VAP/63</v>
          </cell>
        </row>
        <row r="964">
          <cell r="A964" t="str">
            <v>501000000248</v>
          </cell>
          <cell r="B964">
            <v>501000000248</v>
          </cell>
          <cell r="C964" t="str">
            <v>Backhoe Loader (JCB 3DX)</v>
          </cell>
          <cell r="D964" t="str">
            <v>PO/VAP/63</v>
          </cell>
        </row>
        <row r="965">
          <cell r="A965" t="str">
            <v>501000000248</v>
          </cell>
          <cell r="B965">
            <v>501000000248</v>
          </cell>
          <cell r="C965" t="str">
            <v>Backhoe Loader (JCB 3DX)</v>
          </cell>
          <cell r="D965" t="str">
            <v>PO/VAP/63</v>
          </cell>
        </row>
        <row r="966">
          <cell r="A966" t="str">
            <v>501000000248</v>
          </cell>
          <cell r="B966">
            <v>501000000248</v>
          </cell>
          <cell r="C966" t="str">
            <v>Backhoe Loader (JCB 3DX)</v>
          </cell>
          <cell r="D966" t="str">
            <v>PO/VAP/63</v>
          </cell>
        </row>
        <row r="967">
          <cell r="A967" t="str">
            <v>501000000248</v>
          </cell>
          <cell r="B967">
            <v>501000000248</v>
          </cell>
          <cell r="C967" t="str">
            <v>Backhoe Loader (JCB 3DX)</v>
          </cell>
          <cell r="D967" t="str">
            <v>PO/VAP/63</v>
          </cell>
        </row>
        <row r="968">
          <cell r="A968" t="str">
            <v>501000000248</v>
          </cell>
          <cell r="B968">
            <v>501000000248</v>
          </cell>
          <cell r="C968" t="str">
            <v>Backhoe Loader (JCB 3DX)</v>
          </cell>
          <cell r="D968" t="str">
            <v>PO/VAP/63</v>
          </cell>
        </row>
        <row r="969">
          <cell r="A969" t="str">
            <v>501000000249</v>
          </cell>
          <cell r="B969">
            <v>501000000249</v>
          </cell>
          <cell r="C969" t="str">
            <v>Transit Mixer</v>
          </cell>
          <cell r="D969" t="str">
            <v>PO/VAP/68</v>
          </cell>
        </row>
        <row r="970">
          <cell r="A970" t="str">
            <v>501000000249</v>
          </cell>
          <cell r="B970">
            <v>501000000249</v>
          </cell>
          <cell r="C970" t="str">
            <v>Transit Mixer</v>
          </cell>
          <cell r="D970" t="str">
            <v>PO/VAP/68</v>
          </cell>
        </row>
        <row r="971">
          <cell r="A971" t="str">
            <v>501000000249</v>
          </cell>
          <cell r="B971">
            <v>501000000249</v>
          </cell>
          <cell r="C971" t="str">
            <v>Transit Mixer</v>
          </cell>
          <cell r="D971" t="str">
            <v>PO/VAP/68</v>
          </cell>
        </row>
        <row r="972">
          <cell r="A972" t="str">
            <v>501000000249</v>
          </cell>
          <cell r="B972">
            <v>501000000249</v>
          </cell>
          <cell r="C972" t="str">
            <v>Transit Mixer</v>
          </cell>
          <cell r="D972" t="str">
            <v>PO/VAP/68</v>
          </cell>
        </row>
        <row r="973">
          <cell r="A973" t="str">
            <v>501000000249</v>
          </cell>
          <cell r="B973">
            <v>501000000249</v>
          </cell>
          <cell r="C973" t="str">
            <v>Transit Mixer</v>
          </cell>
          <cell r="D973" t="str">
            <v>PO/VAP/68</v>
          </cell>
        </row>
        <row r="974">
          <cell r="A974" t="str">
            <v>501000000249</v>
          </cell>
          <cell r="B974">
            <v>501000000249</v>
          </cell>
          <cell r="C974" t="str">
            <v>Transit Mixer</v>
          </cell>
          <cell r="D974" t="str">
            <v>PO/VAP/68</v>
          </cell>
        </row>
        <row r="975">
          <cell r="A975" t="str">
            <v>501000000249</v>
          </cell>
          <cell r="B975">
            <v>501000000249</v>
          </cell>
          <cell r="C975" t="str">
            <v>Transit Mixer</v>
          </cell>
          <cell r="D975" t="str">
            <v>PO/VAP/68</v>
          </cell>
        </row>
        <row r="976">
          <cell r="A976" t="str">
            <v>501000000249</v>
          </cell>
          <cell r="B976">
            <v>501000000249</v>
          </cell>
          <cell r="C976" t="str">
            <v>Transit Mixer</v>
          </cell>
          <cell r="D976" t="str">
            <v>PO/VAP/68</v>
          </cell>
        </row>
        <row r="977">
          <cell r="A977" t="str">
            <v>501000000250</v>
          </cell>
          <cell r="B977">
            <v>501000000250</v>
          </cell>
          <cell r="C977" t="str">
            <v>Transit Mixer</v>
          </cell>
          <cell r="D977" t="str">
            <v>PO/VAP/68</v>
          </cell>
        </row>
        <row r="978">
          <cell r="A978" t="str">
            <v>501000000250</v>
          </cell>
          <cell r="B978">
            <v>501000000250</v>
          </cell>
          <cell r="C978" t="str">
            <v>Transit Mixer</v>
          </cell>
          <cell r="D978" t="str">
            <v>PO/VAP/68</v>
          </cell>
        </row>
        <row r="979">
          <cell r="A979" t="str">
            <v>501000000250</v>
          </cell>
          <cell r="B979">
            <v>501000000250</v>
          </cell>
          <cell r="C979" t="str">
            <v>Transit Mixer</v>
          </cell>
          <cell r="D979" t="str">
            <v>PO/VAP/68</v>
          </cell>
        </row>
        <row r="980">
          <cell r="A980" t="str">
            <v>501000000250</v>
          </cell>
          <cell r="B980">
            <v>501000000250</v>
          </cell>
          <cell r="C980" t="str">
            <v>Transit Mixer</v>
          </cell>
          <cell r="D980" t="str">
            <v>PO/VAP/68</v>
          </cell>
        </row>
        <row r="981">
          <cell r="A981" t="str">
            <v>501000000250</v>
          </cell>
          <cell r="B981">
            <v>501000000250</v>
          </cell>
          <cell r="C981" t="str">
            <v>Transit Mixer</v>
          </cell>
          <cell r="D981" t="str">
            <v>PO/VAP/68</v>
          </cell>
        </row>
        <row r="982">
          <cell r="A982" t="str">
            <v>501000000250</v>
          </cell>
          <cell r="B982">
            <v>501000000250</v>
          </cell>
          <cell r="C982" t="str">
            <v>Transit Mixer</v>
          </cell>
          <cell r="D982" t="str">
            <v>PO/VAP/68</v>
          </cell>
        </row>
        <row r="983">
          <cell r="A983" t="str">
            <v>501000000250</v>
          </cell>
          <cell r="B983">
            <v>501000000250</v>
          </cell>
          <cell r="C983" t="str">
            <v>Transit Mixer</v>
          </cell>
          <cell r="D983" t="str">
            <v>PO/VAP/68</v>
          </cell>
        </row>
        <row r="984">
          <cell r="A984" t="str">
            <v>501000000250</v>
          </cell>
          <cell r="B984">
            <v>501000000250</v>
          </cell>
          <cell r="C984" t="str">
            <v>Transit Mixer</v>
          </cell>
          <cell r="D984" t="str">
            <v>PO/VAP/68</v>
          </cell>
        </row>
        <row r="985">
          <cell r="A985" t="str">
            <v>501000000251</v>
          </cell>
          <cell r="B985">
            <v>501000000251</v>
          </cell>
          <cell r="C985" t="str">
            <v>Hydraulic Mobile Crane</v>
          </cell>
          <cell r="D985" t="str">
            <v>PO/KORBA/09</v>
          </cell>
        </row>
        <row r="986">
          <cell r="A986" t="str">
            <v>501000000251</v>
          </cell>
          <cell r="B986">
            <v>501000000251</v>
          </cell>
          <cell r="C986" t="str">
            <v>Hydraulic Mobile Crane</v>
          </cell>
          <cell r="D986" t="str">
            <v>PO/KORBA/09</v>
          </cell>
        </row>
        <row r="987">
          <cell r="A987" t="str">
            <v>501000000254</v>
          </cell>
          <cell r="B987">
            <v>501000000254</v>
          </cell>
          <cell r="C987" t="str">
            <v>Escorts Soil Vibratory Roller</v>
          </cell>
          <cell r="D987" t="str">
            <v>PO/DEVIHALLI/53</v>
          </cell>
        </row>
        <row r="988">
          <cell r="A988" t="str">
            <v>501000000254</v>
          </cell>
          <cell r="B988">
            <v>501000000254</v>
          </cell>
          <cell r="C988" t="str">
            <v>Escorts Soil Vibratory Roller</v>
          </cell>
          <cell r="D988" t="str">
            <v>PO/DEVIHALLI/53</v>
          </cell>
        </row>
        <row r="989">
          <cell r="A989" t="str">
            <v>501000000255</v>
          </cell>
          <cell r="B989">
            <v>501000000255</v>
          </cell>
          <cell r="C989" t="str">
            <v>Escorts Soil Vibratory Roller</v>
          </cell>
          <cell r="D989" t="str">
            <v>PO/HOSKOTE/052</v>
          </cell>
        </row>
        <row r="990">
          <cell r="A990" t="str">
            <v>501000000255</v>
          </cell>
          <cell r="B990">
            <v>501000000255</v>
          </cell>
          <cell r="C990" t="str">
            <v>Escorts Soil Vibratory Roller</v>
          </cell>
          <cell r="D990" t="str">
            <v>PO/HOSKOTE/052</v>
          </cell>
        </row>
        <row r="991">
          <cell r="A991" t="str">
            <v>501000000256</v>
          </cell>
          <cell r="B991">
            <v>501000000256</v>
          </cell>
          <cell r="C991" t="str">
            <v>Escorts Soil Vibratory Roller</v>
          </cell>
          <cell r="D991" t="str">
            <v>PO/HOSKOTE/052</v>
          </cell>
        </row>
        <row r="992">
          <cell r="A992" t="str">
            <v>501000000256</v>
          </cell>
          <cell r="B992">
            <v>501000000256</v>
          </cell>
          <cell r="C992" t="str">
            <v>Escorts Soil Vibratory Roller</v>
          </cell>
          <cell r="D992" t="str">
            <v>PO/HOSKOTE/052</v>
          </cell>
        </row>
        <row r="993">
          <cell r="A993" t="str">
            <v>501000000257</v>
          </cell>
          <cell r="B993">
            <v>501000000257</v>
          </cell>
          <cell r="C993" t="str">
            <v>Escorts Soil Vibratory Roller</v>
          </cell>
          <cell r="D993" t="str">
            <v>PO/HOSKOTE/052</v>
          </cell>
        </row>
        <row r="994">
          <cell r="A994" t="str">
            <v>501000000257</v>
          </cell>
          <cell r="B994">
            <v>501000000257</v>
          </cell>
          <cell r="C994" t="str">
            <v>Escorts Soil Vibratory Roller</v>
          </cell>
          <cell r="D994" t="str">
            <v>PO/HOSKOTE/052</v>
          </cell>
        </row>
      </sheetData>
      <sheetData sheetId="1" refreshError="1"/>
      <sheetData sheetId="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WC"/>
      <sheetName val="WC-RECO"/>
      <sheetName val="GWC"/>
      <sheetName val="NWC"/>
      <sheetName val="Revenue"/>
      <sheetName val="Intro"/>
      <sheetName val="Material "/>
      <sheetName val="Labour &amp; Plant"/>
      <sheetName val="ANNEXURE-A"/>
      <sheetName val="CASH-FLOW"/>
      <sheetName val="Sheet2"/>
      <sheetName val="Sheet5"/>
      <sheetName val="01.11.2004"/>
      <sheetName val="lists"/>
      <sheetName val="concrete"/>
      <sheetName val="beam-reinft-IIInd floor"/>
      <sheetName val="SPT vs PHI"/>
      <sheetName val="FitOutConfCentre"/>
      <sheetName val="Rate Analysis"/>
      <sheetName val="girder"/>
      <sheetName val="COLUMN"/>
      <sheetName val="analysis"/>
      <sheetName val="pile Fabrication"/>
      <sheetName val="Materials "/>
      <sheetName val="col-reinft1"/>
      <sheetName val="Notes"/>
      <sheetName val="P-Ins &amp; Bonds"/>
      <sheetName val="C1C2"/>
      <sheetName val="LIFE &amp; REP PROVN"/>
      <sheetName val="O&amp;M CREW"/>
      <sheetName val="연돌일위집계"/>
      <sheetName val="Material_"/>
      <sheetName val="Labour_&amp;_Plant"/>
      <sheetName val="01_11_2004"/>
      <sheetName val="beam-reinft-IIInd_floor"/>
      <sheetName val="SPT_vs_PHI"/>
      <sheetName val="Closing"/>
      <sheetName val="Risk Te. Co."/>
      <sheetName val="Informa."/>
      <sheetName val="Z- GENERAL PRICE SUMMARY"/>
      <sheetName val="WITHOUT C&amp;I PROFIT (3)"/>
      <sheetName val="list"/>
      <sheetName val="품셈"/>
      <sheetName val="WC"/>
      <sheetName val="Inst"/>
      <sheetName val="Cul_detail"/>
      <sheetName val="MAchinery(R1)"/>
      <sheetName val="Rocker"/>
      <sheetName val="Final Basic rate"/>
      <sheetName val="01"/>
      <sheetName val="02"/>
      <sheetName val="03"/>
      <sheetName val="04"/>
      <sheetName val="Work"/>
      <sheetName val="A"/>
      <sheetName val="Riser-1"/>
      <sheetName val="CLAY"/>
      <sheetName val="basic"/>
      <sheetName val="Machinery"/>
      <sheetName val="Input"/>
      <sheetName val="Hume Pipe"/>
      <sheetName val="Labour rates"/>
      <sheetName val="노임단가"/>
      <sheetName val="slipsumpR"/>
      <sheetName val="1_PROGRESS_BY_LOCATION_FINAL"/>
      <sheetName val="1_PROGRESS_FINAL"/>
      <sheetName val="SC Cost FEB 03"/>
      <sheetName val="당초"/>
      <sheetName val="DATA"/>
      <sheetName val="Material_1"/>
      <sheetName val="Labour_&amp;_Plant1"/>
      <sheetName val="01_11_20041"/>
      <sheetName val="beam-reinft-IIInd_floor1"/>
      <sheetName val="SPT_vs_PHI1"/>
      <sheetName val="Rate_Analysis"/>
      <sheetName val="pile_Fabrication"/>
      <sheetName val="Materials_"/>
      <sheetName val="P-Ins_&amp;_Bonds"/>
      <sheetName val="LIFE_&amp;_REP_PROVN"/>
      <sheetName val="O&amp;M_CREW"/>
      <sheetName val="Risk_Te__Co_"/>
      <sheetName val="Informa_"/>
      <sheetName val="Z-_GENERAL_PRICE_SUMMARY"/>
      <sheetName val="WITHOUT_C&amp;I_PROFIT_(3)"/>
      <sheetName val="Final_Basic_rate"/>
      <sheetName val="Hume_Pipe"/>
      <sheetName val="Labour_rates"/>
      <sheetName val="SC_Cost_FEB_03"/>
      <sheetName val="Raw Data"/>
      <sheetName val="TABLES"/>
      <sheetName val="Day work"/>
      <sheetName val="BOQ"/>
      <sheetName val="A1-Continuous"/>
      <sheetName val="Section_by_layers_old"/>
      <sheetName val="33628-Rev. A"/>
      <sheetName val="PROCTOR"/>
      <sheetName val="oresreqsum"/>
      <sheetName val="BHANDUP"/>
      <sheetName val="Eq. Mobilization"/>
      <sheetName val="1"/>
      <sheetName val="upa"/>
      <sheetName val="BQMPALOC"/>
      <sheetName val="Materials Cost"/>
      <sheetName val="2.대외공문"/>
      <sheetName val="2"/>
      <sheetName val="hist&amp;proj"/>
      <sheetName val="rdamdata"/>
      <sheetName val="Material_2"/>
      <sheetName val="Labour_&amp;_Plant2"/>
      <sheetName val="01_11_20042"/>
      <sheetName val="beam-reinft-IIInd_floor2"/>
      <sheetName val="SPT_vs_PHI2"/>
      <sheetName val="Materials_1"/>
      <sheetName val="Rate_Analysis1"/>
      <sheetName val="pile_Fabrication1"/>
      <sheetName val="P-Ins_&amp;_Bonds1"/>
      <sheetName val="LIFE_&amp;_REP_PROVN1"/>
      <sheetName val="O&amp;M_CREW1"/>
      <sheetName val="Risk_Te__Co_1"/>
      <sheetName val="Informa_1"/>
      <sheetName val="drg"/>
      <sheetName val="Presentation"/>
      <sheetName val="Basis"/>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ifting"/>
      <sheetName val="Non-Scheduled items"/>
      <sheetName val="Lead"/>
      <sheetName val="Rate Analysis"/>
      <sheetName val="Road Works"/>
      <sheetName val="Electrical"/>
      <sheetName val="Cost Estimate - Roadwise"/>
      <sheetName val="Sheet1"/>
      <sheetName val="Grand Summary"/>
      <sheetName val="abstr"/>
      <sheetName val="Abstract"/>
      <sheetName val="Road List"/>
      <sheetName val="Material "/>
      <sheetName val="Labour &amp; Plant"/>
      <sheetName val="Final Basic rate"/>
      <sheetName val="Labour"/>
      <sheetName val="PROCTOR"/>
      <sheetName val="Basicrates"/>
      <sheetName val="BOQ"/>
      <sheetName val="Elect."/>
      <sheetName val="Voucher"/>
      <sheetName val="Data"/>
      <sheetName val="Cal"/>
      <sheetName val="Gen Info"/>
      <sheetName val="DETAILED  BOQ"/>
      <sheetName val="FT-05-02IsoBOM"/>
      <sheetName val="VISION 2000"/>
      <sheetName val="BHANDUP"/>
      <sheetName val="CIV INV&amp;EXP"/>
    </sheetNames>
    <sheetDataSet>
      <sheetData sheetId="0" refreshError="1"/>
      <sheetData sheetId="1" refreshError="1"/>
      <sheetData sheetId="2" refreshError="1"/>
      <sheetData sheetId="3" refreshError="1">
        <row r="154">
          <cell r="G154">
            <v>166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LINE#1,BAY#01"/>
      <sheetName val="LINE#2,BAY#03"/>
      <sheetName val="TIE#1,BAY#02"/>
      <sheetName val="TIE#3,BAY#08"/>
      <sheetName val="TIE#4,BAY#11"/>
      <sheetName val="TIE#5,BAY#14"/>
      <sheetName val="TIE#6,BAY#17"/>
      <sheetName val="ICT#1,BAY#07"/>
      <sheetName val="ICT#2,BAY#09"/>
      <sheetName val="SRT#1,BAY#15"/>
      <sheetName val="SRT#2,BAY#13"/>
      <sheetName val="GT#1,BAY#10"/>
      <sheetName val="GT#2,BAY#12"/>
      <sheetName val="GT#3,BAY#16"/>
      <sheetName val="GT#4,BAY#18"/>
      <sheetName val="Basis"/>
      <sheetName val="Report"/>
      <sheetName val="main1"/>
      <sheetName val="Sheet1"/>
      <sheetName val="PROG_DATA"/>
      <sheetName val="TABLES"/>
      <sheetName val="A1-Continuous"/>
      <sheetName val="Code"/>
      <sheetName val="Jindal-Control Cable Sch- 400KV"/>
      <sheetName val="UNP-NCW "/>
      <sheetName val="Rate Analysis"/>
      <sheetName val="pt-cw"/>
      <sheetName val="data"/>
      <sheetName val="Design"/>
      <sheetName val="BOQ"/>
      <sheetName val="oresreqsum"/>
      <sheetName val="Details"/>
      <sheetName val="MEXICO-C"/>
      <sheetName val="Rates"/>
      <sheetName val="Jindal-Control_Cable_Sch-_400KV"/>
      <sheetName val="UNP-NCW_"/>
      <sheetName val="Rate_Analysis"/>
      <sheetName val="Cond data"/>
      <sheetName val="Presentation"/>
      <sheetName val="CONTRIBUTION"/>
      <sheetName val="Ratio"/>
      <sheetName val="Jindal-Control_Cable_Sch-_400K1"/>
      <sheetName val="UNP-NCW_1"/>
      <sheetName val="Rate_Analysis1"/>
      <sheetName val="Coalmine"/>
      <sheetName val="Form 6"/>
      <sheetName val="CAT_5"/>
      <sheetName val="CABLE- New"/>
      <sheetName val="UK"/>
      <sheetName val="TOSHIBA-Structure"/>
      <sheetName val="Data Sheet"/>
      <sheetName val="ENCL9"/>
      <sheetName val="STAFFSCHED "/>
      <sheetName val="JACKWELL"/>
      <sheetName val="#REF"/>
      <sheetName val="220kV Main Bus (56.5m)"/>
      <sheetName val="220kV Jack Bus (54.5m)"/>
      <sheetName val="400kV Jack Bus (55.5m)"/>
      <sheetName val="GWC"/>
      <sheetName val="NWC"/>
      <sheetName val="pack (b)"/>
      <sheetName val="Jindal-Control_Cable_Sch-_400K2"/>
      <sheetName val="UNP-NCW_2"/>
      <sheetName val="Rate_Analysis2"/>
      <sheetName val="Form_6"/>
      <sheetName val="Cond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5">
          <cell r="I5">
            <v>9</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refreshError="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_CEO"/>
      <sheetName val="Top sheet"/>
      <sheetName val="Top sheet (2)"/>
      <sheetName val="BOQ C4_1"/>
      <sheetName val="BOQ C4_2"/>
      <sheetName val="EB Charges"/>
      <sheetName val="Major Quantities"/>
      <sheetName val="Assumptions"/>
      <sheetName val="RA"/>
      <sheetName val="Batching&amp;Pil POL"/>
      <sheetName val="Area"/>
      <sheetName val="Road Work"/>
      <sheetName val="Machinary_Road Work"/>
      <sheetName val="Conc Laying"/>
      <sheetName val="Equipment"/>
      <sheetName val="Excavation"/>
      <sheetName val="Steel"/>
      <sheetName val="Cencrete (2)"/>
      <sheetName val="Manpower"/>
      <sheetName val="F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P4">
            <v>38057.26712577021</v>
          </cell>
        </row>
        <row r="8">
          <cell r="P8">
            <v>211.86</v>
          </cell>
        </row>
        <row r="11">
          <cell r="P11">
            <v>120</v>
          </cell>
        </row>
        <row r="24">
          <cell r="P24">
            <v>39550</v>
          </cell>
        </row>
        <row r="25">
          <cell r="P25">
            <v>1500</v>
          </cell>
        </row>
      </sheetData>
      <sheetData sheetId="9" refreshError="1"/>
      <sheetData sheetId="10" refreshError="1"/>
      <sheetData sheetId="11" refreshError="1">
        <row r="3">
          <cell r="Q3">
            <v>25</v>
          </cell>
        </row>
        <row r="6">
          <cell r="Q6">
            <v>1.5</v>
          </cell>
        </row>
      </sheetData>
      <sheetData sheetId="12" refreshError="1">
        <row r="4">
          <cell r="K4">
            <v>290</v>
          </cell>
        </row>
        <row r="9">
          <cell r="H9">
            <v>2609</v>
          </cell>
          <cell r="K9">
            <v>2609</v>
          </cell>
        </row>
        <row r="21">
          <cell r="K21">
            <v>635</v>
          </cell>
        </row>
        <row r="50">
          <cell r="K50">
            <v>2</v>
          </cell>
        </row>
        <row r="62">
          <cell r="K62">
            <v>1402</v>
          </cell>
        </row>
        <row r="85">
          <cell r="K85">
            <v>1200</v>
          </cell>
        </row>
        <row r="87">
          <cell r="H87">
            <v>200</v>
          </cell>
        </row>
        <row r="92">
          <cell r="H92">
            <v>200</v>
          </cell>
        </row>
      </sheetData>
      <sheetData sheetId="13" refreshError="1">
        <row r="20">
          <cell r="L20">
            <v>88.96918044593825</v>
          </cell>
        </row>
      </sheetData>
      <sheetData sheetId="14" refreshError="1"/>
      <sheetData sheetId="15" refreshError="1">
        <row r="51">
          <cell r="G51">
            <v>12.349939697560069</v>
          </cell>
        </row>
        <row r="64">
          <cell r="H64">
            <v>47.016366713053159</v>
          </cell>
        </row>
        <row r="116">
          <cell r="G116">
            <v>14.459173841817005</v>
          </cell>
        </row>
        <row r="129">
          <cell r="H129">
            <v>50.463937213920431</v>
          </cell>
        </row>
      </sheetData>
      <sheetData sheetId="16" refreshError="1">
        <row r="45">
          <cell r="I45">
            <v>75.822300821680585</v>
          </cell>
        </row>
      </sheetData>
      <sheetData sheetId="17" refreshError="1"/>
      <sheetData sheetId="18" refreshError="1"/>
      <sheetData sheetId="19"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rted"/>
      <sheetName val="Top Sheet (2)"/>
      <sheetName val="Top Sheet"/>
      <sheetName val="BOQ"/>
      <sheetName val="Schedule F"/>
      <sheetName val="Major qty"/>
      <sheetName val="General Analysis"/>
      <sheetName val="Inputs"/>
      <sheetName val="RA"/>
      <sheetName val="Piling"/>
      <sheetName val="Yard"/>
      <sheetName val="EB Charges"/>
      <sheetName val="Finance"/>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D2">
            <v>260</v>
          </cell>
        </row>
        <row r="17">
          <cell r="D17">
            <v>25</v>
          </cell>
        </row>
        <row r="18">
          <cell r="D18">
            <v>115</v>
          </cell>
        </row>
      </sheetData>
      <sheetData sheetId="8" refreshError="1">
        <row r="52">
          <cell r="F52">
            <v>4576.6819999999998</v>
          </cell>
          <cell r="T52">
            <v>4817.8029999999999</v>
          </cell>
          <cell r="V52">
            <v>5394.4079999999994</v>
          </cell>
          <cell r="X52">
            <v>5710.3019999999997</v>
          </cell>
        </row>
      </sheetData>
      <sheetData sheetId="9" refreshError="1"/>
      <sheetData sheetId="10" refreshError="1">
        <row r="84">
          <cell r="L84">
            <v>3938.308</v>
          </cell>
        </row>
      </sheetData>
      <sheetData sheetId="11" refreshError="1"/>
      <sheetData sheetId="12" refreshError="1"/>
      <sheetData sheetId="13"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 val="Cost of O &amp; O"/>
      <sheetName val="Material Rate Analysis"/>
      <sheetName val="Mix Design"/>
      <sheetName val="VARIOUS STONES"/>
      <sheetName val="Equipment Output"/>
      <sheetName val="Anal"/>
      <sheetName val="Inputs"/>
      <sheetName val="Yard"/>
      <sheetName val="RA"/>
    </sheetNames>
    <sheetDataSet>
      <sheetData sheetId="0"/>
      <sheetData sheetId="1" refreshError="1">
        <row r="8">
          <cell r="F8">
            <v>16.633333333333333</v>
          </cell>
        </row>
        <row r="13">
          <cell r="F13">
            <v>91.333333333333329</v>
          </cell>
        </row>
        <row r="21">
          <cell r="F21">
            <v>36.266666666666666</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 val="CONC. ANAL"/>
      <sheetName val="Cost of O &amp; O"/>
      <sheetName val="S2groupcode"/>
      <sheetName val="Index"/>
      <sheetName val="Rate Analysis"/>
      <sheetName val="ANAL-PIPE LINE"/>
    </sheetNames>
    <sheetDataSet>
      <sheetData sheetId="0" refreshError="1">
        <row r="9">
          <cell r="C9">
            <v>6.5</v>
          </cell>
        </row>
        <row r="17">
          <cell r="C17">
            <v>25</v>
          </cell>
        </row>
        <row r="18">
          <cell r="C18">
            <v>30</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Cover"/>
      <sheetName val="ANALYSIS"/>
    </sheetNames>
    <sheetDataSet>
      <sheetData sheetId="0">
        <row r="9">
          <cell r="B9" t="str">
            <v xml:space="preserve">    Name and Address of the Employer</v>
          </cell>
          <cell r="I9" t="str">
            <v>Name and Designation of the</v>
          </cell>
        </row>
        <row r="10">
          <cell r="I10" t="str">
            <v>Employee</v>
          </cell>
        </row>
        <row r="12">
          <cell r="B12" t="str">
            <v>THE BANK OF NOVA SCOTIA, CANADA</v>
          </cell>
          <cell r="I12" t="str">
            <v>TERRY WATKINS</v>
          </cell>
        </row>
        <row r="13">
          <cell r="B13" t="str">
            <v>DR. GOPAL DAS BHAWAN</v>
          </cell>
          <cell r="I13" t="str">
            <v>SENIOR PROJECT MANAGER</v>
          </cell>
        </row>
        <row r="14">
          <cell r="B14" t="str">
            <v>28, BARAKHAMBA ROAD</v>
          </cell>
        </row>
        <row r="15">
          <cell r="B15" t="str">
            <v xml:space="preserve">    PAN/GIR NO.</v>
          </cell>
          <cell r="E15" t="str">
            <v xml:space="preserve">   TAN</v>
          </cell>
          <cell r="I15" t="str">
            <v>PAN/GIR NO.</v>
          </cell>
        </row>
        <row r="16">
          <cell r="B16" t="str">
            <v>AAACB 1536H</v>
          </cell>
          <cell r="E16" t="str">
            <v>B-3784-E (STI) CRF</v>
          </cell>
          <cell r="I16" t="str">
            <v>AAIPW 4423F</v>
          </cell>
        </row>
        <row r="17">
          <cell r="G17" t="str">
            <v xml:space="preserve">      PERIOD</v>
          </cell>
          <cell r="J17" t="str">
            <v>ASSESSMENT</v>
          </cell>
        </row>
        <row r="18">
          <cell r="B18" t="str">
            <v xml:space="preserve">TDS Circle where Annual Return/Statement under </v>
          </cell>
          <cell r="G18" t="str">
            <v>FROM</v>
          </cell>
          <cell r="I18" t="str">
            <v>TO</v>
          </cell>
          <cell r="J18" t="str">
            <v>YEAR</v>
          </cell>
        </row>
        <row r="19">
          <cell r="B19" t="str">
            <v xml:space="preserve">section 206 is to be filed                   </v>
          </cell>
          <cell r="G19" t="str">
            <v>1 April 2001</v>
          </cell>
          <cell r="I19" t="str">
            <v>31 March 2002</v>
          </cell>
          <cell r="J19" t="str">
            <v>2002-2003</v>
          </cell>
          <cell r="K19">
            <v>0</v>
          </cell>
        </row>
        <row r="22">
          <cell r="B22" t="str">
            <v>DETAILS OF SALARY PAID AND ANY OTHER INCOME AND TAX DEDUCTED</v>
          </cell>
        </row>
        <row r="24">
          <cell r="J24" t="str">
            <v>Rs.</v>
          </cell>
          <cell r="K24" t="str">
            <v>Rs.</v>
          </cell>
        </row>
        <row r="25">
          <cell r="B25" t="str">
            <v>1.</v>
          </cell>
          <cell r="C25" t="str">
            <v xml:space="preserve">GROSS SALARY * </v>
          </cell>
          <cell r="J25">
            <v>9155189.6166619863</v>
          </cell>
        </row>
        <row r="27">
          <cell r="B27" t="str">
            <v>2.</v>
          </cell>
          <cell r="C27" t="str">
            <v>LESS :</v>
          </cell>
          <cell r="D27" t="str">
            <v>Allowance to the extent exempt under</v>
          </cell>
        </row>
        <row r="28">
          <cell r="D28" t="str">
            <v xml:space="preserve">section 10 : </v>
          </cell>
          <cell r="I28">
            <v>0</v>
          </cell>
        </row>
        <row r="30">
          <cell r="B30" t="str">
            <v>3.</v>
          </cell>
          <cell r="C30" t="str">
            <v>BALANCE (1-2)</v>
          </cell>
          <cell r="J30">
            <v>9155189.6166619863</v>
          </cell>
        </row>
        <row r="32">
          <cell r="B32" t="str">
            <v>4.</v>
          </cell>
          <cell r="C32" t="str">
            <v>DEDUCTIONS :</v>
          </cell>
        </row>
        <row r="33">
          <cell r="C33" t="str">
            <v>(a)  Standard deduction</v>
          </cell>
          <cell r="G33">
            <v>0</v>
          </cell>
          <cell r="I33">
            <v>0</v>
          </cell>
        </row>
        <row r="34">
          <cell r="C34" t="str">
            <v>(b)  Entertainment allowance</v>
          </cell>
          <cell r="G34">
            <v>0</v>
          </cell>
        </row>
        <row r="35">
          <cell r="C35" t="str">
            <v>(c)  Tax on Employment</v>
          </cell>
          <cell r="G35">
            <v>0</v>
          </cell>
        </row>
        <row r="37">
          <cell r="B37" t="str">
            <v>5.</v>
          </cell>
          <cell r="C37" t="str">
            <v>AGGREGATE OF 4 (a to c)</v>
          </cell>
          <cell r="I37">
            <v>0</v>
          </cell>
        </row>
        <row r="39">
          <cell r="B39" t="str">
            <v>6.</v>
          </cell>
          <cell r="C39" t="str">
            <v>INCOME CHARGEABLE UNDER</v>
          </cell>
        </row>
        <row r="40">
          <cell r="C40" t="str">
            <v>THE HEAD SALARIES (3-5)</v>
          </cell>
          <cell r="K40">
            <v>9155189.6166619863</v>
          </cell>
        </row>
        <row r="42">
          <cell r="B42" t="str">
            <v>7.</v>
          </cell>
          <cell r="C42" t="str">
            <v>ADD :</v>
          </cell>
          <cell r="D42" t="str">
            <v>Any other income reported by the</v>
          </cell>
        </row>
        <row r="43">
          <cell r="C43" t="str">
            <v>employee</v>
          </cell>
          <cell r="K43">
            <v>0</v>
          </cell>
        </row>
        <row r="45">
          <cell r="B45" t="str">
            <v>8.</v>
          </cell>
          <cell r="C45" t="str">
            <v>GROSS TOTAL INCOME (6+7)</v>
          </cell>
          <cell r="K45">
            <v>9155189.6166619863</v>
          </cell>
        </row>
        <row r="47">
          <cell r="B47" t="str">
            <v>9.</v>
          </cell>
          <cell r="C47" t="str">
            <v>DEDUCTIONS UNDER CHAPTER VI-A</v>
          </cell>
          <cell r="G47" t="str">
            <v>GROSS</v>
          </cell>
          <cell r="I47" t="str">
            <v>QUALIFYING</v>
          </cell>
          <cell r="J47" t="str">
            <v>DEDUCTIBLE</v>
          </cell>
        </row>
        <row r="48">
          <cell r="G48" t="str">
            <v>AMOUNT</v>
          </cell>
          <cell r="I48" t="str">
            <v>AMOUNT</v>
          </cell>
          <cell r="J48" t="str">
            <v>AMOUNT</v>
          </cell>
        </row>
        <row r="50">
          <cell r="C50" t="str">
            <v>(a)</v>
          </cell>
          <cell r="G50" t="str">
            <v>Rs.............</v>
          </cell>
          <cell r="I50" t="str">
            <v>Rs.............</v>
          </cell>
          <cell r="J50" t="str">
            <v>Rs.............</v>
          </cell>
        </row>
        <row r="51">
          <cell r="C51" t="str">
            <v>(b)</v>
          </cell>
          <cell r="G51" t="str">
            <v>Rs.............</v>
          </cell>
          <cell r="I51" t="str">
            <v>Rs.............</v>
          </cell>
          <cell r="J51" t="str">
            <v>Rs.............</v>
          </cell>
        </row>
        <row r="52">
          <cell r="C52" t="str">
            <v>(c)</v>
          </cell>
          <cell r="G52" t="str">
            <v>Rs.............</v>
          </cell>
          <cell r="I52" t="str">
            <v>Rs.............</v>
          </cell>
          <cell r="J52" t="str">
            <v>Rs.............</v>
          </cell>
        </row>
        <row r="53">
          <cell r="C53" t="str">
            <v>(d)</v>
          </cell>
          <cell r="G53" t="str">
            <v>Rs.............</v>
          </cell>
          <cell r="I53" t="str">
            <v>Rs.............</v>
          </cell>
          <cell r="J53" t="str">
            <v>Rs.............</v>
          </cell>
        </row>
        <row r="55">
          <cell r="B55" t="str">
            <v>10.</v>
          </cell>
          <cell r="C55" t="str">
            <v>Aggregate of deductible amount under</v>
          </cell>
          <cell r="K55">
            <v>0</v>
          </cell>
        </row>
        <row r="56">
          <cell r="C56" t="str">
            <v>Chapter VI-A</v>
          </cell>
          <cell r="K56">
            <v>0</v>
          </cell>
        </row>
        <row r="57">
          <cell r="K57">
            <v>0</v>
          </cell>
        </row>
        <row r="58">
          <cell r="B58" t="str">
            <v>11.</v>
          </cell>
          <cell r="C58" t="str">
            <v>TOTAL INCOME (8-10)</v>
          </cell>
          <cell r="E58" t="str">
            <v>(rounded off)</v>
          </cell>
          <cell r="K58">
            <v>9155190</v>
          </cell>
        </row>
        <row r="59">
          <cell r="K59">
            <v>0</v>
          </cell>
        </row>
        <row r="60">
          <cell r="B60" t="str">
            <v>12.</v>
          </cell>
          <cell r="C60" t="str">
            <v>TAX ON TOTAL INCOME</v>
          </cell>
          <cell r="K60">
            <v>2720557</v>
          </cell>
        </row>
        <row r="63">
          <cell r="J63" t="str">
            <v>Rs.</v>
          </cell>
          <cell r="K63" t="str">
            <v>Rs.</v>
          </cell>
        </row>
        <row r="64">
          <cell r="B64" t="str">
            <v>13.</v>
          </cell>
          <cell r="C64" t="str">
            <v>REBATE AND RELIEF UNDER CHAPTER VIII</v>
          </cell>
        </row>
        <row r="66">
          <cell r="G66" t="str">
            <v>GROSS</v>
          </cell>
          <cell r="I66" t="str">
            <v>QUALIFYING</v>
          </cell>
          <cell r="J66" t="str">
            <v>TAX REBATE/</v>
          </cell>
        </row>
        <row r="67">
          <cell r="C67" t="str">
            <v>I.   Under Section 88 (please specify)</v>
          </cell>
          <cell r="G67" t="str">
            <v>AMOUNT</v>
          </cell>
          <cell r="I67" t="str">
            <v>AMOUNT</v>
          </cell>
          <cell r="J67" t="str">
            <v>RELIEF</v>
          </cell>
        </row>
        <row r="69">
          <cell r="C69" t="str">
            <v>(a) LIC</v>
          </cell>
          <cell r="G69" t="str">
            <v xml:space="preserve">Rs. </v>
          </cell>
          <cell r="I69" t="str">
            <v xml:space="preserve">Rs. </v>
          </cell>
        </row>
        <row r="70">
          <cell r="C70" t="str">
            <v>(b) PPF</v>
          </cell>
          <cell r="G70" t="str">
            <v xml:space="preserve">Rs. </v>
          </cell>
          <cell r="I70" t="str">
            <v xml:space="preserve">Rs. </v>
          </cell>
        </row>
        <row r="71">
          <cell r="C71" t="str">
            <v>(c) National Savings Certificates</v>
          </cell>
          <cell r="G71" t="str">
            <v xml:space="preserve">Rs. </v>
          </cell>
          <cell r="I71" t="str">
            <v xml:space="preserve">Rs. </v>
          </cell>
        </row>
        <row r="72">
          <cell r="C72" t="str">
            <v>(d)UTI(s)</v>
          </cell>
          <cell r="G72" t="str">
            <v xml:space="preserve">Rs. </v>
          </cell>
          <cell r="I72" t="str">
            <v xml:space="preserve">Rs. </v>
          </cell>
        </row>
        <row r="73">
          <cell r="C73" t="str">
            <v>(e)</v>
          </cell>
          <cell r="G73" t="str">
            <v xml:space="preserve">Rs. </v>
          </cell>
          <cell r="I73" t="str">
            <v xml:space="preserve">Rs. </v>
          </cell>
        </row>
        <row r="74">
          <cell r="C74" t="str">
            <v>(f)  TOTAL (a) to (e)</v>
          </cell>
          <cell r="G74" t="str">
            <v xml:space="preserve">Rs. </v>
          </cell>
          <cell r="I74" t="str">
            <v xml:space="preserve">Rs. </v>
          </cell>
          <cell r="J74">
            <v>0</v>
          </cell>
        </row>
        <row r="76">
          <cell r="G76" t="str">
            <v>GROSS</v>
          </cell>
          <cell r="I76" t="str">
            <v>QUALIFYING</v>
          </cell>
        </row>
        <row r="77">
          <cell r="C77" t="str">
            <v>II.   Under Section 88A (please specify)</v>
          </cell>
          <cell r="G77" t="str">
            <v>AMOUNT</v>
          </cell>
          <cell r="I77" t="str">
            <v>AMOUNT</v>
          </cell>
        </row>
        <row r="79">
          <cell r="C79" t="str">
            <v>(a)</v>
          </cell>
          <cell r="G79" t="str">
            <v>Rs.............</v>
          </cell>
          <cell r="I79" t="str">
            <v>Rs.............</v>
          </cell>
        </row>
        <row r="80">
          <cell r="C80" t="str">
            <v>(b)</v>
          </cell>
          <cell r="G80" t="str">
            <v>Rs.............</v>
          </cell>
          <cell r="I80" t="str">
            <v>Rs.............</v>
          </cell>
        </row>
        <row r="81">
          <cell r="C81" t="str">
            <v>(c)  TOTAL [(a) + (b)]</v>
          </cell>
          <cell r="G81" t="str">
            <v>Rs.............</v>
          </cell>
          <cell r="I81" t="str">
            <v>Rs.............</v>
          </cell>
          <cell r="J81" t="str">
            <v>Nil</v>
          </cell>
        </row>
        <row r="83">
          <cell r="C83" t="str">
            <v>III.  Under Section 89 (attach details)</v>
          </cell>
          <cell r="J83" t="str">
            <v>Nil</v>
          </cell>
        </row>
        <row r="85">
          <cell r="B85" t="str">
            <v>14.</v>
          </cell>
          <cell r="C85" t="str">
            <v>AGGREGATE OF TAX REBATES</v>
          </cell>
        </row>
        <row r="86">
          <cell r="C86" t="str">
            <v xml:space="preserve">AND RELIEF AT 13 ABOVE </v>
          </cell>
        </row>
        <row r="87">
          <cell r="C87" t="str">
            <v>[I(f) + II(c) + III]</v>
          </cell>
          <cell r="K87">
            <v>0</v>
          </cell>
        </row>
        <row r="89">
          <cell r="B89" t="str">
            <v>15.</v>
          </cell>
          <cell r="C89" t="str">
            <v xml:space="preserve">TAX PAYABLE (12-14) AND </v>
          </cell>
        </row>
        <row r="90">
          <cell r="C90" t="str">
            <v>SURCHARGE THEREON</v>
          </cell>
          <cell r="K90">
            <v>2774968.14</v>
          </cell>
        </row>
        <row r="92">
          <cell r="B92" t="str">
            <v>16.</v>
          </cell>
          <cell r="C92" t="str">
            <v>LESS TAX DEDUCTED AT SOURCE</v>
          </cell>
          <cell r="K92">
            <v>0</v>
          </cell>
        </row>
        <row r="95">
          <cell r="B95" t="str">
            <v>17.</v>
          </cell>
          <cell r="C95" t="str">
            <v>TAX PAYABLE/(REFUNDABLE) (15-16)</v>
          </cell>
          <cell r="K95">
            <v>2774968.14</v>
          </cell>
        </row>
        <row r="98">
          <cell r="B98" t="str">
            <v>DETAILS OF TAX DEDUCTED AND DEPOSITED INTO CENTRAL GOVERNMENT ACCOUNT</v>
          </cell>
        </row>
        <row r="100">
          <cell r="B100" t="str">
            <v>AMOUNT (Rs.)</v>
          </cell>
          <cell r="D100" t="str">
            <v>DATE OF PAYMENT</v>
          </cell>
          <cell r="F100" t="str">
            <v xml:space="preserve">   NAME OF BANK AND BRANCH WHERE TAX DEPOSITED</v>
          </cell>
        </row>
        <row r="117">
          <cell r="C117">
            <v>0</v>
          </cell>
        </row>
        <row r="120">
          <cell r="B120" t="str">
            <v xml:space="preserve">Certified that a sum of Rs. ……………………………………………………………………………………………………………………………………………………………………………………… </v>
          </cell>
        </row>
        <row r="121">
          <cell r="B121" t="str">
            <v>has been deducted and paid to the credit of the Central Government. Further certified that the above information is true and</v>
          </cell>
        </row>
        <row r="122">
          <cell r="B122" t="str">
            <v>correct as per records.</v>
          </cell>
        </row>
        <row r="124">
          <cell r="G124" t="str">
            <v>....................................................................................................</v>
          </cell>
        </row>
        <row r="125">
          <cell r="G125" t="str">
            <v>Signature of the person responsible for deduction of tax</v>
          </cell>
        </row>
        <row r="127">
          <cell r="B127" t="str">
            <v xml:space="preserve">Place: </v>
          </cell>
          <cell r="G127" t="str">
            <v xml:space="preserve">Full Name : </v>
          </cell>
        </row>
        <row r="128">
          <cell r="B128" t="str">
            <v xml:space="preserve">Date:  </v>
          </cell>
          <cell r="G128" t="str">
            <v xml:space="preserve">Designation : </v>
          </cell>
        </row>
        <row r="130">
          <cell r="B130" t="str">
            <v xml:space="preserve">*  See sections 15 and 17 and rule 3. Furnish separate details of value of the perquisites and profits in lieu of or in </v>
          </cell>
        </row>
        <row r="131">
          <cell r="B131" t="str">
            <v>addition to salary or wages.</v>
          </cell>
        </row>
        <row r="134">
          <cell r="B134" t="str">
            <v>As per Income Tax (6th Amendment) Rules, 1991</v>
          </cell>
        </row>
      </sheetData>
      <sheetData sheetId="1"/>
      <sheetData sheetId="2"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master"/>
      <sheetName val="Notes"/>
      <sheetName val="overseas "/>
      <sheetName val="Indian"/>
      <sheetName val="Cover"/>
      <sheetName val="Ann A"/>
      <sheetName val="Ann B"/>
      <sheetName val="ANN C"/>
      <sheetName val="ann D"/>
      <sheetName val="FORM 3"/>
      <sheetName val="Schedule A"/>
      <sheetName val="Schedule B"/>
      <sheetName val="Schedule C"/>
      <sheetName val="Schedule D"/>
      <sheetName val="Schedule E"/>
      <sheetName val="Schedule F "/>
      <sheetName val="Schedule G"/>
      <sheetName val="Schedule  H"/>
      <sheetName val="Ann E"/>
      <sheetName val="New Form 16"/>
      <sheetName val="Form 12BA"/>
      <sheetName val="Ann-Form 12BA"/>
      <sheetName val="Saral (2)"/>
    </sheetNames>
    <sheetDataSet>
      <sheetData sheetId="0">
        <row r="9">
          <cell r="A9" t="str">
            <v xml:space="preserve">    Name and Address of the Employer</v>
          </cell>
          <cell r="H9" t="str">
            <v>Name and Designation of the</v>
          </cell>
        </row>
        <row r="10">
          <cell r="H10" t="str">
            <v>Employee</v>
          </cell>
        </row>
        <row r="12">
          <cell r="A12" t="str">
            <v xml:space="preserve">BANK OF NOVA SCOTIA, </v>
          </cell>
          <cell r="H12" t="str">
            <v>PETER NESBITT</v>
          </cell>
        </row>
        <row r="13">
          <cell r="A13" t="str">
            <v>DR. GOPAL DAS BHAWAN</v>
          </cell>
          <cell r="H13" t="str">
            <v>MANAGER</v>
          </cell>
        </row>
        <row r="14">
          <cell r="A14" t="str">
            <v>28, BARAKHAMBA ROAD</v>
          </cell>
        </row>
        <row r="15">
          <cell r="A15" t="str">
            <v xml:space="preserve">    PAN/GIR NO.</v>
          </cell>
          <cell r="D15" t="str">
            <v xml:space="preserve">   TAN</v>
          </cell>
          <cell r="H15" t="str">
            <v>PAN/GIR NO.</v>
          </cell>
        </row>
        <row r="16">
          <cell r="A16" t="str">
            <v>AAACB 1536H</v>
          </cell>
          <cell r="D16" t="b">
            <v>0</v>
          </cell>
          <cell r="H16" t="str">
            <v>APPLIED FOR</v>
          </cell>
        </row>
        <row r="17">
          <cell r="F17" t="str">
            <v xml:space="preserve">      PERIOD</v>
          </cell>
          <cell r="I17" t="str">
            <v>ASSESSMENT</v>
          </cell>
        </row>
        <row r="18">
          <cell r="A18" t="str">
            <v xml:space="preserve">TDS Circle where Annual Return/Statement under </v>
          </cell>
          <cell r="F18" t="str">
            <v>FROM</v>
          </cell>
          <cell r="H18" t="str">
            <v>TO</v>
          </cell>
          <cell r="I18" t="str">
            <v>YEAR</v>
          </cell>
        </row>
        <row r="19">
          <cell r="A19" t="str">
            <v xml:space="preserve">section 206 is to be filed                   </v>
          </cell>
          <cell r="F19" t="str">
            <v>1 April 2001</v>
          </cell>
          <cell r="H19" t="str">
            <v>31 March 2002</v>
          </cell>
          <cell r="I19" t="str">
            <v>2002-2003</v>
          </cell>
          <cell r="J19">
            <v>0</v>
          </cell>
        </row>
        <row r="22">
          <cell r="A22" t="str">
            <v>DETAILS OF SALARY PAID AND ANY OTHER INCOME AND TAX DEDUCTED</v>
          </cell>
        </row>
        <row r="24">
          <cell r="I24" t="str">
            <v>Rs.</v>
          </cell>
          <cell r="J24" t="str">
            <v>Rs.</v>
          </cell>
        </row>
        <row r="25">
          <cell r="A25" t="str">
            <v>1.</v>
          </cell>
          <cell r="B25" t="str">
            <v xml:space="preserve">GROSS SALARY * </v>
          </cell>
          <cell r="I25">
            <v>5572690</v>
          </cell>
        </row>
        <row r="27">
          <cell r="A27" t="str">
            <v>2.</v>
          </cell>
          <cell r="B27" t="str">
            <v>LESS :</v>
          </cell>
          <cell r="C27" t="str">
            <v>Allowance to the extent exempt under</v>
          </cell>
        </row>
        <row r="28">
          <cell r="C28" t="str">
            <v xml:space="preserve">section 10 : </v>
          </cell>
          <cell r="H28">
            <v>0</v>
          </cell>
        </row>
        <row r="30">
          <cell r="A30" t="str">
            <v>3.</v>
          </cell>
          <cell r="B30" t="str">
            <v>BALANCE (1-2)</v>
          </cell>
          <cell r="I30">
            <v>5572690</v>
          </cell>
        </row>
        <row r="32">
          <cell r="A32" t="str">
            <v>4.</v>
          </cell>
          <cell r="B32" t="str">
            <v>DEDUCTIONS :</v>
          </cell>
        </row>
        <row r="33">
          <cell r="B33" t="str">
            <v>(a)  Standard deduction</v>
          </cell>
          <cell r="F33">
            <v>0</v>
          </cell>
          <cell r="H33">
            <v>0</v>
          </cell>
        </row>
        <row r="34">
          <cell r="B34" t="str">
            <v>(b)  Entertainment allowance</v>
          </cell>
          <cell r="F34">
            <v>0</v>
          </cell>
        </row>
        <row r="35">
          <cell r="B35" t="str">
            <v>(c)  Tax on Employment</v>
          </cell>
          <cell r="F35">
            <v>0</v>
          </cell>
        </row>
        <row r="37">
          <cell r="A37" t="str">
            <v>5.</v>
          </cell>
          <cell r="B37" t="str">
            <v>AGGREGATE OF 4 (a to c)</v>
          </cell>
          <cell r="H37">
            <v>0</v>
          </cell>
        </row>
        <row r="39">
          <cell r="A39" t="str">
            <v>6.</v>
          </cell>
          <cell r="B39" t="str">
            <v>INCOME CHARGEABLE UNDER</v>
          </cell>
        </row>
        <row r="40">
          <cell r="B40" t="str">
            <v>THE HEAD SALARIES (3-5)</v>
          </cell>
          <cell r="J40">
            <v>5572690</v>
          </cell>
        </row>
        <row r="42">
          <cell r="A42" t="str">
            <v>7.</v>
          </cell>
          <cell r="B42" t="str">
            <v>ADD :</v>
          </cell>
          <cell r="C42" t="str">
            <v>Any other income reported by the</v>
          </cell>
        </row>
        <row r="43">
          <cell r="B43" t="str">
            <v>employee</v>
          </cell>
          <cell r="J43">
            <v>0</v>
          </cell>
        </row>
        <row r="45">
          <cell r="A45" t="str">
            <v>8.</v>
          </cell>
          <cell r="B45" t="str">
            <v>GROSS TOTAL INCOME (6+7)</v>
          </cell>
          <cell r="J45">
            <v>5572690</v>
          </cell>
        </row>
        <row r="47">
          <cell r="A47" t="str">
            <v>9.</v>
          </cell>
          <cell r="B47" t="str">
            <v>DEDUCTIONS UNDER CHAPTER VI-A</v>
          </cell>
          <cell r="F47" t="str">
            <v>GROSS</v>
          </cell>
          <cell r="H47" t="str">
            <v>QUALIFYING</v>
          </cell>
          <cell r="I47" t="str">
            <v>DEDUCTIBLE</v>
          </cell>
        </row>
        <row r="48">
          <cell r="F48" t="str">
            <v>AMOUNT</v>
          </cell>
          <cell r="H48" t="str">
            <v>AMOUNT</v>
          </cell>
          <cell r="I48" t="str">
            <v>AMOUNT</v>
          </cell>
        </row>
        <row r="50">
          <cell r="B50" t="str">
            <v>(a)</v>
          </cell>
          <cell r="F50" t="str">
            <v>Rs.............</v>
          </cell>
          <cell r="H50" t="str">
            <v>Rs.............</v>
          </cell>
          <cell r="I50" t="str">
            <v>Rs.............</v>
          </cell>
        </row>
        <row r="51">
          <cell r="B51" t="str">
            <v>(b)</v>
          </cell>
          <cell r="F51" t="str">
            <v>Rs.............</v>
          </cell>
          <cell r="H51" t="str">
            <v>Rs.............</v>
          </cell>
          <cell r="I51" t="str">
            <v>Rs.............</v>
          </cell>
        </row>
        <row r="52">
          <cell r="B52" t="str">
            <v>(c)</v>
          </cell>
          <cell r="F52" t="str">
            <v>Rs.............</v>
          </cell>
          <cell r="H52" t="str">
            <v>Rs.............</v>
          </cell>
          <cell r="I52" t="str">
            <v>Rs.............</v>
          </cell>
        </row>
        <row r="53">
          <cell r="B53" t="str">
            <v>(d)</v>
          </cell>
          <cell r="F53" t="str">
            <v>Rs.............</v>
          </cell>
          <cell r="H53" t="str">
            <v>Rs.............</v>
          </cell>
          <cell r="I53" t="str">
            <v>Rs.............</v>
          </cell>
        </row>
        <row r="55">
          <cell r="A55" t="str">
            <v>10.</v>
          </cell>
          <cell r="B55" t="str">
            <v>Aggregate of deductible amount under</v>
          </cell>
          <cell r="J55">
            <v>0</v>
          </cell>
        </row>
        <row r="56">
          <cell r="B56" t="str">
            <v>Chapter VI-A</v>
          </cell>
          <cell r="J56">
            <v>0</v>
          </cell>
        </row>
        <row r="57">
          <cell r="J57">
            <v>0</v>
          </cell>
        </row>
        <row r="58">
          <cell r="A58" t="str">
            <v>11.</v>
          </cell>
          <cell r="B58" t="str">
            <v>TOTAL INCOME (8-10)</v>
          </cell>
          <cell r="J58">
            <v>5572690</v>
          </cell>
        </row>
        <row r="59">
          <cell r="J59">
            <v>0</v>
          </cell>
        </row>
        <row r="60">
          <cell r="A60" t="str">
            <v>12.</v>
          </cell>
          <cell r="B60" t="str">
            <v>TAX ON TOTAL INCOME</v>
          </cell>
          <cell r="J60">
            <v>1645807</v>
          </cell>
        </row>
        <row r="63">
          <cell r="I63" t="str">
            <v>Rs.</v>
          </cell>
          <cell r="J63" t="str">
            <v>Rs.</v>
          </cell>
        </row>
        <row r="64">
          <cell r="A64" t="str">
            <v>13.</v>
          </cell>
          <cell r="B64" t="str">
            <v>REBATE AND RELIEF UNDER CHAPTER VIII</v>
          </cell>
        </row>
        <row r="66">
          <cell r="F66" t="str">
            <v>GROSS</v>
          </cell>
          <cell r="H66" t="str">
            <v>QUALIFYING</v>
          </cell>
          <cell r="I66" t="str">
            <v>TAX REBATE/</v>
          </cell>
        </row>
        <row r="67">
          <cell r="B67" t="str">
            <v>I.   Under Section 88 (please specify)</v>
          </cell>
          <cell r="F67" t="str">
            <v>AMOUNT</v>
          </cell>
          <cell r="H67" t="str">
            <v>AMOUNT</v>
          </cell>
          <cell r="I67" t="str">
            <v>RELIEF</v>
          </cell>
        </row>
        <row r="69">
          <cell r="B69" t="str">
            <v>(a) LIC</v>
          </cell>
          <cell r="F69" t="str">
            <v xml:space="preserve">Rs. </v>
          </cell>
          <cell r="H69" t="str">
            <v xml:space="preserve">Rs. </v>
          </cell>
        </row>
        <row r="70">
          <cell r="B70" t="str">
            <v>(b) PPF</v>
          </cell>
          <cell r="F70" t="str">
            <v xml:space="preserve">Rs. </v>
          </cell>
          <cell r="H70" t="str">
            <v xml:space="preserve">Rs. </v>
          </cell>
        </row>
        <row r="71">
          <cell r="B71" t="str">
            <v>(c) National Savings Certificates</v>
          </cell>
          <cell r="F71" t="str">
            <v xml:space="preserve">Rs. </v>
          </cell>
          <cell r="H71" t="str">
            <v xml:space="preserve">Rs. </v>
          </cell>
        </row>
        <row r="72">
          <cell r="B72" t="str">
            <v>(d)UTI(s)</v>
          </cell>
          <cell r="F72" t="str">
            <v xml:space="preserve">Rs. </v>
          </cell>
          <cell r="H72" t="str">
            <v xml:space="preserve">Rs. </v>
          </cell>
        </row>
        <row r="73">
          <cell r="B73" t="str">
            <v>(e)</v>
          </cell>
          <cell r="F73" t="str">
            <v xml:space="preserve">Rs. </v>
          </cell>
          <cell r="H73" t="str">
            <v xml:space="preserve">Rs. </v>
          </cell>
        </row>
        <row r="74">
          <cell r="B74" t="str">
            <v>(f)  TOTAL (a) to (e)</v>
          </cell>
          <cell r="F74" t="str">
            <v xml:space="preserve">Rs. </v>
          </cell>
          <cell r="H74" t="str">
            <v xml:space="preserve">Rs. </v>
          </cell>
          <cell r="I74">
            <v>0</v>
          </cell>
        </row>
        <row r="76">
          <cell r="F76" t="str">
            <v>GROSS</v>
          </cell>
          <cell r="H76" t="str">
            <v>QUALIFYING</v>
          </cell>
        </row>
        <row r="77">
          <cell r="B77" t="str">
            <v>II.   Under Section 88A (please specify)</v>
          </cell>
          <cell r="F77" t="str">
            <v>AMOUNT</v>
          </cell>
          <cell r="H77" t="str">
            <v>AMOUNT</v>
          </cell>
        </row>
        <row r="79">
          <cell r="B79" t="str">
            <v>(a)</v>
          </cell>
          <cell r="F79" t="str">
            <v>Rs.............</v>
          </cell>
          <cell r="H79" t="str">
            <v>Rs.............</v>
          </cell>
        </row>
        <row r="80">
          <cell r="B80" t="str">
            <v>(b)</v>
          </cell>
          <cell r="F80" t="str">
            <v>Rs.............</v>
          </cell>
          <cell r="H80" t="str">
            <v>Rs.............</v>
          </cell>
        </row>
        <row r="81">
          <cell r="B81" t="str">
            <v>(c)  TOTAL [(a) + (b)]</v>
          </cell>
          <cell r="F81" t="str">
            <v>Rs.............</v>
          </cell>
          <cell r="H81" t="str">
            <v>Rs.............</v>
          </cell>
          <cell r="I81" t="str">
            <v>Nil</v>
          </cell>
        </row>
        <row r="83">
          <cell r="B83" t="str">
            <v>III.  Under Section 89 (attach details)</v>
          </cell>
          <cell r="I83" t="str">
            <v>Nil</v>
          </cell>
        </row>
        <row r="85">
          <cell r="A85" t="str">
            <v>14.</v>
          </cell>
          <cell r="B85" t="str">
            <v>AGGREGATE OF TAX REBATES</v>
          </cell>
        </row>
        <row r="86">
          <cell r="B86" t="str">
            <v xml:space="preserve">AND RELIEF AT 13 ABOVE </v>
          </cell>
        </row>
        <row r="87">
          <cell r="B87" t="str">
            <v>[I(f) + II(c) + III]</v>
          </cell>
          <cell r="J87">
            <v>0</v>
          </cell>
        </row>
        <row r="89">
          <cell r="A89" t="str">
            <v>15.</v>
          </cell>
          <cell r="B89" t="str">
            <v xml:space="preserve">TAX PAYABLE (12-14) AND </v>
          </cell>
        </row>
        <row r="90">
          <cell r="B90" t="str">
            <v>SURCHARGE THEREON</v>
          </cell>
          <cell r="J90">
            <v>1810387.7000000002</v>
          </cell>
        </row>
        <row r="92">
          <cell r="A92" t="str">
            <v>16.</v>
          </cell>
          <cell r="B92" t="str">
            <v>LESS TAX DEDUCTED AT SOURCE</v>
          </cell>
          <cell r="J92">
            <v>0</v>
          </cell>
        </row>
        <row r="95">
          <cell r="A95" t="str">
            <v>17.</v>
          </cell>
          <cell r="B95" t="str">
            <v>TAX PAYABLE/(REFUNDABLE) (15-16)</v>
          </cell>
          <cell r="J95">
            <v>1810387.7000000002</v>
          </cell>
        </row>
        <row r="98">
          <cell r="A98" t="str">
            <v>DETAILS OF TAX DEDUCTED AND DEPOSITED INTO CENTRAL GOVERNMENT ACCOUNT</v>
          </cell>
        </row>
        <row r="100">
          <cell r="A100" t="str">
            <v>AMOUNT (Rs.)</v>
          </cell>
          <cell r="C100" t="str">
            <v>DATE OF PAYMENT</v>
          </cell>
          <cell r="E100" t="str">
            <v xml:space="preserve">   NAME OF BANK AND BRANCH WHERE TAX DEPOSITED</v>
          </cell>
        </row>
        <row r="117">
          <cell r="B117">
            <v>0</v>
          </cell>
        </row>
        <row r="120">
          <cell r="A120" t="str">
            <v xml:space="preserve">Certified that a sum of Rs. ……………………………………………………………………………………………………………………………………………………………………………………… </v>
          </cell>
        </row>
        <row r="121">
          <cell r="A121" t="str">
            <v>has been deducted and paid to the credit of the Central Government. Further certified that the above information is true and</v>
          </cell>
        </row>
        <row r="122">
          <cell r="A122" t="str">
            <v>correct as per records.</v>
          </cell>
        </row>
        <row r="124">
          <cell r="F124" t="str">
            <v>....................................................................................................</v>
          </cell>
        </row>
        <row r="125">
          <cell r="F125" t="str">
            <v>Signature of the person responsible for deduction of tax</v>
          </cell>
        </row>
        <row r="127">
          <cell r="A127" t="str">
            <v xml:space="preserve">Place: </v>
          </cell>
          <cell r="F127" t="str">
            <v xml:space="preserve">Full Name : </v>
          </cell>
        </row>
        <row r="128">
          <cell r="A128" t="str">
            <v xml:space="preserve">Date:  </v>
          </cell>
          <cell r="F128" t="str">
            <v xml:space="preserve">Designation : </v>
          </cell>
        </row>
        <row r="130">
          <cell r="A130" t="str">
            <v xml:space="preserve">*  See sections 15 and 17 and rule 3. Furnish separate details of value of the perquisites and profits in lieu of or in </v>
          </cell>
        </row>
        <row r="131">
          <cell r="A131" t="str">
            <v>addition to salary or wages.</v>
          </cell>
        </row>
        <row r="134">
          <cell r="A134" t="str">
            <v>As per Income Tax (6th Amendment) Rules, 1991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Control Page"/>
      <sheetName val="MAINBS1"/>
      <sheetName val="PL2"/>
      <sheetName val="SCHA3"/>
      <sheetName val="SCHB4"/>
      <sheetName val="SCHC5"/>
      <sheetName val="SCHD6"/>
      <sheetName val="SCHE2-10"/>
      <sheetName val="schf11"/>
      <sheetName val="sche-1"/>
      <sheetName val="sche"/>
      <sheetName val="schg12131415"/>
      <sheetName val="schg-brk up"/>
      <sheetName val="SCHH1617"/>
      <sheetName val="schh-brk up "/>
      <sheetName val="schi1819"/>
      <sheetName val="SCHJ20"/>
      <sheetName val="SCHK21"/>
      <sheetName val="SCHL22"/>
      <sheetName val="SCHM2324"/>
      <sheetName val="SCHN2526"/>
      <sheetName val="SCH0272829"/>
      <sheetName val="SCHP3031"/>
      <sheetName val="full fin"/>
      <sheetName val="annex-a"/>
      <sheetName val="U"/>
      <sheetName val="T"/>
      <sheetName val="GWC"/>
      <sheetName val="NWC"/>
      <sheetName val="0"/>
      <sheetName val="PMS"/>
      <sheetName val="CUM-Mar07"/>
      <sheetName val="CRM"/>
      <sheetName val="BUD 07-08"/>
      <sheetName val="Jobwise"/>
      <sheetName val="HIDE"/>
      <sheetName val="XL"/>
      <sheetName val="UNP-NCW "/>
      <sheetName val="Basis"/>
      <sheetName val="Sheet1"/>
      <sheetName val="jan'99"/>
      <sheetName val="REPORT"/>
      <sheetName val="Sheet2"/>
      <sheetName val="Sheet3"/>
      <sheetName val="schi18"/>
      <sheetName val="SCHJ19"/>
      <sheetName val="SCHK20"/>
      <sheetName val="SCHL2122"/>
      <sheetName val="BHANDUP"/>
      <sheetName val="Option"/>
      <sheetName val="FitOutConfCentre"/>
      <sheetName val="ENCL9"/>
      <sheetName val="ABSTRACT"/>
      <sheetName val="Materials Cost"/>
      <sheetName val="DSLP"/>
      <sheetName val="Old_Bars"/>
      <sheetName val="Design"/>
      <sheetName val="Addl.40"/>
      <sheetName val="Assumptions"/>
      <sheetName val="@risk rents and incentives"/>
      <sheetName val="Car park lease"/>
      <sheetName val="Net rent analysis"/>
      <sheetName val="Kalk_90_H2"/>
      <sheetName val="Rate Analysis"/>
      <sheetName val="factor "/>
      <sheetName val="220Kv (2)"/>
      <sheetName val="Data"/>
      <sheetName val="전력"/>
      <sheetName val="Control_Page"/>
      <sheetName val="schg-brk_up"/>
      <sheetName val="schh-brk_up_"/>
      <sheetName val="full_fin"/>
      <sheetName val="BUD_07-08"/>
      <sheetName val="UNP-NCW_"/>
      <sheetName val="analysis"/>
      <sheetName val="2008-09"/>
      <sheetName val="1603 Furniture"/>
      <sheetName val="software"/>
      <sheetName val="FT-05-02IsoBOM"/>
      <sheetName val="2gii"/>
      <sheetName val="Administrative Prices"/>
      <sheetName val="Summary"/>
      <sheetName val="Slope area"/>
      <sheetName val="PRECAST lightconc-II"/>
      <sheetName val="SC-E-02-03"/>
      <sheetName val="TB-JUNE-2003-18.7.03"/>
      <sheetName val="Load Details(B2)"/>
      <sheetName val="SPT vs PHI"/>
      <sheetName val="Conversion"/>
      <sheetName val="inter"/>
      <sheetName val="Cash2"/>
      <sheetName val="REGMAIN"/>
      <sheetName val="CLAY"/>
      <sheetName val="FIN"/>
      <sheetName val="發包單價差-車站組鋼筋"/>
      <sheetName val="Control_Page1"/>
      <sheetName val="schg-brk_up1"/>
      <sheetName val="schh-brk_up_1"/>
      <sheetName val="full_fin1"/>
      <sheetName val="BUD_07-081"/>
      <sheetName val="UNP-NCW_1"/>
      <sheetName val="Materials_Cost"/>
      <sheetName val="Addl_40"/>
      <sheetName val="@risk_rents_and_incentives"/>
      <sheetName val="Car_park_lease"/>
      <sheetName val="Net_rent_analysis"/>
      <sheetName val="Rate_Analysis"/>
      <sheetName val="factor_"/>
      <sheetName val="220Kv_(2)"/>
      <sheetName val="1603_Furniture"/>
      <sheetName val="Administrative_Prices"/>
      <sheetName val="Slope_area"/>
      <sheetName val="PRECAST_lightconc-II"/>
      <sheetName val="TB-JUNE-2003-18_7_03"/>
      <sheetName val="Load_Details(B2)"/>
      <sheetName val="SPT_vs_PHI"/>
      <sheetName val="CASH-FLOW"/>
      <sheetName val="IS Material"/>
      <sheetName val="LMP"/>
      <sheetName val="Traffic Managemet &amp; Common"/>
      <sheetName val="Bulk Material RREC"/>
      <sheetName val="Roads"/>
      <sheetName val="Basic Data"/>
      <sheetName val="Structure_analysis"/>
      <sheetName val="Protection Work"/>
      <sheetName val="Transportation Rate"/>
      <sheetName val="Misc"/>
      <sheetName val="Earthwork"/>
      <sheetName val="BOQ "/>
      <sheetName val="BOQ Summ"/>
      <sheetName val="Top Sheet"/>
      <sheetName val="IS LABOR"/>
      <sheetName val="Blanket Lead Chart"/>
      <sheetName val="IHC"/>
      <sheetName val="OH Calculation"/>
      <sheetName val="Shuttering working"/>
      <sheetName val="Mix Design"/>
      <sheetName val="Concrete"/>
      <sheetName val="1"/>
      <sheetName val="Design Sheet"/>
      <sheetName val="MN T.B."/>
      <sheetName val="MANP"/>
      <sheetName val="ENTRY"/>
      <sheetName val="Direct cost shed A-2 "/>
      <sheetName val="PM-A"/>
      <sheetName val="Lead"/>
      <sheetName val="EXPENSES"/>
      <sheetName val="P&amp;L"/>
      <sheetName val="QTYDATA"/>
      <sheetName val="XCADM_16_1"/>
      <sheetName val="ADM_16_1C"/>
      <sheetName val="ADM_4_1"/>
      <sheetName val="AM_1"/>
      <sheetName val="Financials"/>
      <sheetName val="ProjectInfo"/>
      <sheetName val="DACS_4_4_1"/>
      <sheetName val="EOW"/>
      <sheetName val="ODF_Cable"/>
      <sheetName val="LambdaRouter"/>
      <sheetName val="WS_NMS"/>
      <sheetName val="OLS_1.6T"/>
      <sheetName val="OLS_80G"/>
      <sheetName val="R16"/>
      <sheetName val="WS_SNMS"/>
      <sheetName val="TDM_10G"/>
      <sheetName val="LambdaUnite"/>
      <sheetName val="Values"/>
      <sheetName val="Tax Status"/>
      <sheetName val="ANGLE"/>
      <sheetName val="Quantities"/>
      <sheetName val="CAT_5"/>
      <sheetName val="DB1"/>
      <sheetName val="DB"/>
      <sheetName val="YTD-March'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2)"/>
      <sheetName val="Top Sheet"/>
      <sheetName val="Abstract"/>
      <sheetName val="BOQ"/>
      <sheetName val="Plum&amp;FF"/>
      <sheetName val="HVAC"/>
      <sheetName val="Furniture"/>
      <sheetName val="Elec."/>
      <sheetName val="BMS"/>
      <sheetName val="Lifts"/>
      <sheetName val="Major Quantities"/>
      <sheetName val="Analysis_1"/>
      <sheetName val="Basic Rates"/>
      <sheetName val="Equipment Bank"/>
      <sheetName val="RA"/>
      <sheetName val="General Analysis"/>
      <sheetName val="BSR"/>
      <sheetName val="Shuttering_analysis"/>
      <sheetName val="Sheet2"/>
      <sheetName val="EB Charges"/>
      <sheetName val="Finance"/>
      <sheetName val="Manpow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3">
          <cell r="C3">
            <v>300</v>
          </cell>
        </row>
        <row r="6">
          <cell r="C6">
            <v>300</v>
          </cell>
        </row>
        <row r="9">
          <cell r="C9">
            <v>26</v>
          </cell>
        </row>
        <row r="10">
          <cell r="E10">
            <v>333.33333333333331</v>
          </cell>
        </row>
        <row r="12">
          <cell r="E12">
            <v>871.47333333333336</v>
          </cell>
        </row>
        <row r="18">
          <cell r="C18">
            <v>300</v>
          </cell>
        </row>
        <row r="19">
          <cell r="C19">
            <v>1333.3333333333333</v>
          </cell>
        </row>
        <row r="21">
          <cell r="C21">
            <v>269</v>
          </cell>
        </row>
        <row r="22">
          <cell r="C22">
            <v>510.23225806451615</v>
          </cell>
        </row>
        <row r="23">
          <cell r="C23">
            <v>448.05149999999998</v>
          </cell>
        </row>
        <row r="29">
          <cell r="C29">
            <v>16</v>
          </cell>
        </row>
        <row r="30">
          <cell r="C30">
            <v>0.33333333333333331</v>
          </cell>
        </row>
        <row r="31">
          <cell r="C31">
            <v>6</v>
          </cell>
        </row>
        <row r="32">
          <cell r="C32">
            <v>0.25</v>
          </cell>
        </row>
        <row r="33">
          <cell r="C33">
            <v>0.59020000000000006</v>
          </cell>
        </row>
        <row r="34">
          <cell r="C34">
            <v>12</v>
          </cell>
        </row>
        <row r="35">
          <cell r="C35">
            <v>11.25</v>
          </cell>
        </row>
        <row r="36">
          <cell r="C36">
            <v>5</v>
          </cell>
        </row>
        <row r="37">
          <cell r="C37">
            <v>20</v>
          </cell>
        </row>
        <row r="38">
          <cell r="C38">
            <v>12</v>
          </cell>
        </row>
        <row r="39">
          <cell r="C39">
            <v>2.6558999999999999</v>
          </cell>
        </row>
      </sheetData>
      <sheetData sheetId="13" refreshError="1"/>
      <sheetData sheetId="14" refreshError="1">
        <row r="51">
          <cell r="F51">
            <v>3586.9267239999999</v>
          </cell>
          <cell r="J51">
            <v>3323.0124080000001</v>
          </cell>
          <cell r="L51">
            <v>3118.3599513333338</v>
          </cell>
          <cell r="V51">
            <v>3908.2053559999999</v>
          </cell>
        </row>
        <row r="115">
          <cell r="G115">
            <v>3010.65</v>
          </cell>
        </row>
      </sheetData>
      <sheetData sheetId="15" refreshError="1">
        <row r="49">
          <cell r="M49">
            <v>43.878540383333338</v>
          </cell>
        </row>
        <row r="228">
          <cell r="K228">
            <v>303.40987407640898</v>
          </cell>
          <cell r="L228">
            <v>87.254524376477789</v>
          </cell>
        </row>
        <row r="378">
          <cell r="G378">
            <v>1921.8333333333333</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2)"/>
      <sheetName val="B2(10)"/>
      <sheetName val="B2 (0)"/>
      <sheetName val="Load Details_B2_"/>
      <sheetName val="ER - 1(1)"/>
      <sheetName val="SUMMARY"/>
    </sheetNames>
    <sheetDataSet>
      <sheetData sheetId="0" refreshError="1">
        <row r="1">
          <cell r="A1" t="str">
            <v>LARSEN &amp; TOUBRO LIMITED, ECC-CONSTRUCTION GROUP</v>
          </cell>
        </row>
        <row r="2">
          <cell r="A2" t="str">
            <v xml:space="preserve">                                                                   E &amp; I BUSINESS UNIT,HQ,MADRAS</v>
          </cell>
        </row>
        <row r="5">
          <cell r="A5" t="str">
            <v>CONSTRUCTION GROUP</v>
          </cell>
        </row>
        <row r="6">
          <cell r="A6" t="str">
            <v xml:space="preserve">PROJECT    :  </v>
          </cell>
          <cell r="B6" t="str">
            <v>33/11kV GIS S/S - AL AIN</v>
          </cell>
        </row>
        <row r="7">
          <cell r="G7" t="str">
            <v>PREPARED</v>
          </cell>
          <cell r="H7" t="str">
            <v>CHECKED</v>
          </cell>
          <cell r="I7" t="str">
            <v>APPROVED</v>
          </cell>
          <cell r="J7" t="str">
            <v>DATE</v>
          </cell>
        </row>
        <row r="9">
          <cell r="A9" t="str">
            <v>TITLE        :</v>
          </cell>
          <cell r="B9" t="str">
            <v>BATTERY SIZING CALCULATION</v>
          </cell>
          <cell r="G9" t="str">
            <v>BSA</v>
          </cell>
          <cell r="H9" t="str">
            <v>AKS</v>
          </cell>
          <cell r="I9" t="str">
            <v>KR</v>
          </cell>
          <cell r="J9" t="str">
            <v>20.06.2000</v>
          </cell>
        </row>
        <row r="10">
          <cell r="B10" t="str">
            <v>(FOR SUBSTATION TYPE B2,B3 &amp; A3)</v>
          </cell>
        </row>
        <row r="11">
          <cell r="A11" t="str">
            <v>1.0 DC System Details</v>
          </cell>
        </row>
        <row r="12">
          <cell r="A12" t="str">
            <v>Type of  Battery</v>
          </cell>
          <cell r="E12" t="str">
            <v>=</v>
          </cell>
          <cell r="F12" t="str">
            <v>Ni - Cd</v>
          </cell>
        </row>
        <row r="13">
          <cell r="A13" t="str">
            <v>Nominal System Voltage (NSV)</v>
          </cell>
          <cell r="E13" t="str">
            <v>=</v>
          </cell>
          <cell r="F13">
            <v>110</v>
          </cell>
          <cell r="G13" t="str">
            <v>V DC</v>
          </cell>
        </row>
        <row r="14">
          <cell r="A14" t="str">
            <v>Highest System Voltage (HSV)</v>
          </cell>
          <cell r="E14" t="str">
            <v>=</v>
          </cell>
          <cell r="F14">
            <v>121.00000000000001</v>
          </cell>
          <cell r="G14" t="str">
            <v>V DC</v>
          </cell>
          <cell r="H14" t="str">
            <v>(110% of Nominal System Voltage)</v>
          </cell>
        </row>
        <row r="15">
          <cell r="A15" t="str">
            <v>Lowest System Voltage (LSV)</v>
          </cell>
          <cell r="E15" t="str">
            <v>=</v>
          </cell>
          <cell r="F15">
            <v>99</v>
          </cell>
          <cell r="G15" t="str">
            <v>V DC</v>
          </cell>
          <cell r="H15" t="str">
            <v>(90% of Nominal System Voltage)</v>
          </cell>
        </row>
        <row r="16">
          <cell r="A16" t="str">
            <v>Voltage per cell during float Charging (VPC)</v>
          </cell>
          <cell r="E16" t="str">
            <v>=</v>
          </cell>
          <cell r="F16">
            <v>1.45</v>
          </cell>
          <cell r="G16" t="str">
            <v>V</v>
          </cell>
        </row>
        <row r="17">
          <cell r="A17" t="str">
            <v>Minimum Operating Temperature</v>
          </cell>
          <cell r="E17" t="str">
            <v>=</v>
          </cell>
          <cell r="F17">
            <v>10</v>
          </cell>
          <cell r="G17" t="str">
            <v>°C</v>
          </cell>
        </row>
        <row r="18">
          <cell r="A18" t="str">
            <v>End Cell Voltage</v>
          </cell>
          <cell r="E18" t="str">
            <v>=</v>
          </cell>
          <cell r="F18">
            <v>1.1399999999999999</v>
          </cell>
          <cell r="G18" t="str">
            <v>V</v>
          </cell>
        </row>
        <row r="20">
          <cell r="A20" t="str">
            <v>2.0 Continous loads</v>
          </cell>
        </row>
        <row r="22">
          <cell r="A22" t="str">
            <v>2.1  33 kV System</v>
          </cell>
        </row>
        <row r="23">
          <cell r="C23" t="str">
            <v>Relay/Eqpt. Ref</v>
          </cell>
          <cell r="D23" t="str">
            <v xml:space="preserve">Continuous Load </v>
          </cell>
        </row>
        <row r="24">
          <cell r="D24" t="str">
            <v>(CL in watts)</v>
          </cell>
        </row>
        <row r="26">
          <cell r="A26" t="str">
            <v>I  OHL feeder:-</v>
          </cell>
        </row>
        <row r="28">
          <cell r="A28" t="str">
            <v>1) GIS</v>
          </cell>
        </row>
        <row r="29">
          <cell r="A29" t="str">
            <v>Bay control unit</v>
          </cell>
          <cell r="D29">
            <v>35</v>
          </cell>
        </row>
        <row r="31">
          <cell r="A31" t="str">
            <v>2) Control panel</v>
          </cell>
        </row>
        <row r="32">
          <cell r="A32" t="str">
            <v>Discrepency lamp(2*2)</v>
          </cell>
          <cell r="C32" t="str">
            <v>CA10</v>
          </cell>
          <cell r="D32">
            <v>4</v>
          </cell>
        </row>
        <row r="33">
          <cell r="A33" t="str">
            <v>Semaphore Indicator (1*1)</v>
          </cell>
          <cell r="C33" t="str">
            <v>AM036</v>
          </cell>
          <cell r="D33">
            <v>1</v>
          </cell>
        </row>
        <row r="34">
          <cell r="A34" t="str">
            <v>Indicating Lamps (2*2)</v>
          </cell>
          <cell r="C34" t="str">
            <v>BFLKC+BLNV</v>
          </cell>
          <cell r="D34">
            <v>4</v>
          </cell>
        </row>
        <row r="35">
          <cell r="A35" t="str">
            <v>Annunciator</v>
          </cell>
          <cell r="C35" t="str">
            <v>PANALARM-Model 930</v>
          </cell>
          <cell r="D35">
            <v>6</v>
          </cell>
        </row>
        <row r="37">
          <cell r="A37" t="str">
            <v>3) Relay panel</v>
          </cell>
        </row>
        <row r="38">
          <cell r="A38" t="str">
            <v>Distance protection Relay</v>
          </cell>
          <cell r="C38" t="str">
            <v>OMEGA 305</v>
          </cell>
          <cell r="D38">
            <v>15</v>
          </cell>
        </row>
        <row r="39">
          <cell r="A39" t="str">
            <v>Directional O/C &amp; E/F relay</v>
          </cell>
          <cell r="C39" t="str">
            <v>DCD814B</v>
          </cell>
          <cell r="D39">
            <v>3</v>
          </cell>
        </row>
        <row r="40">
          <cell r="A40" t="str">
            <v>Trip circuit supervision relay</v>
          </cell>
          <cell r="C40" t="str">
            <v>XR350</v>
          </cell>
          <cell r="D40">
            <v>2</v>
          </cell>
        </row>
        <row r="41">
          <cell r="A41" t="str">
            <v>DC supply supervision relay</v>
          </cell>
          <cell r="C41" t="str">
            <v>XR152</v>
          </cell>
          <cell r="D41">
            <v>1.25</v>
          </cell>
        </row>
        <row r="42">
          <cell r="A42" t="str">
            <v>Indicating lamp (2*2)</v>
          </cell>
          <cell r="C42" t="str">
            <v>BFLKC+BLNVN</v>
          </cell>
          <cell r="D42">
            <v>4</v>
          </cell>
        </row>
        <row r="43">
          <cell r="A43" t="str">
            <v>Sensative Earth fault relay</v>
          </cell>
          <cell r="C43" t="str">
            <v>DCD124A</v>
          </cell>
          <cell r="D43">
            <v>5</v>
          </cell>
        </row>
        <row r="46">
          <cell r="A46" t="str">
            <v>Total load</v>
          </cell>
          <cell r="D46">
            <v>80.25</v>
          </cell>
        </row>
        <row r="48">
          <cell r="A48" t="str">
            <v>II  33/11kV Trafo.feeder:-</v>
          </cell>
        </row>
        <row r="50">
          <cell r="A50" t="str">
            <v>1) GIS</v>
          </cell>
        </row>
        <row r="51">
          <cell r="A51" t="str">
            <v>Bay control unit</v>
          </cell>
          <cell r="D51">
            <v>35</v>
          </cell>
        </row>
        <row r="53">
          <cell r="A53" t="str">
            <v>2) Control panel</v>
          </cell>
        </row>
        <row r="54">
          <cell r="A54" t="str">
            <v>Discrepency lamp(3 *2)</v>
          </cell>
          <cell r="C54" t="str">
            <v>CA10</v>
          </cell>
          <cell r="D54">
            <v>6</v>
          </cell>
        </row>
        <row r="55">
          <cell r="A55" t="str">
            <v>Semaphore indicator (2*1)</v>
          </cell>
          <cell r="C55" t="str">
            <v>AM036</v>
          </cell>
          <cell r="D55">
            <v>2</v>
          </cell>
        </row>
        <row r="56">
          <cell r="A56" t="str">
            <v>Indicating Lamps (1*2)</v>
          </cell>
          <cell r="C56" t="str">
            <v>BFLKC+BLNV</v>
          </cell>
          <cell r="D56">
            <v>2</v>
          </cell>
        </row>
        <row r="57">
          <cell r="A57" t="str">
            <v>Annunciator</v>
          </cell>
          <cell r="C57" t="str">
            <v>PANALARM-Model 930</v>
          </cell>
          <cell r="D57">
            <v>6</v>
          </cell>
        </row>
        <row r="59">
          <cell r="A59" t="str">
            <v>3) Relay panel</v>
          </cell>
        </row>
        <row r="60">
          <cell r="A60" t="str">
            <v xml:space="preserve">Differential relay </v>
          </cell>
          <cell r="C60" t="str">
            <v>Duobias M</v>
          </cell>
          <cell r="D60">
            <v>16</v>
          </cell>
        </row>
        <row r="61">
          <cell r="A61" t="str">
            <v>O/C &amp; E/F relay</v>
          </cell>
          <cell r="C61" t="str">
            <v>DCD411B</v>
          </cell>
          <cell r="D61">
            <v>5</v>
          </cell>
        </row>
        <row r="62">
          <cell r="A62" t="str">
            <v>Standby E/F relay</v>
          </cell>
          <cell r="C62" t="str">
            <v>DCD114B</v>
          </cell>
          <cell r="D62">
            <v>5</v>
          </cell>
        </row>
        <row r="63">
          <cell r="A63" t="str">
            <v>Trip circuit supervision relay</v>
          </cell>
          <cell r="C63" t="str">
            <v>XR350</v>
          </cell>
          <cell r="D63">
            <v>2</v>
          </cell>
        </row>
        <row r="64">
          <cell r="A64" t="str">
            <v>DC supply supervision relay</v>
          </cell>
          <cell r="C64" t="str">
            <v>XR152</v>
          </cell>
          <cell r="D64">
            <v>1.25</v>
          </cell>
        </row>
        <row r="65">
          <cell r="A65" t="str">
            <v>Indicating Lamps (2*2)</v>
          </cell>
          <cell r="C65" t="str">
            <v>BFLKC+BLNV</v>
          </cell>
          <cell r="D65">
            <v>4</v>
          </cell>
        </row>
        <row r="66">
          <cell r="A66" t="str">
            <v>Restricted Earth fault relay</v>
          </cell>
          <cell r="C66" t="str">
            <v>DCD124A</v>
          </cell>
          <cell r="D66">
            <v>5</v>
          </cell>
        </row>
        <row r="67">
          <cell r="A67" t="str">
            <v>Aux. relay - Trafo. trouble</v>
          </cell>
          <cell r="C67" t="str">
            <v>AR211</v>
          </cell>
          <cell r="D67">
            <v>5</v>
          </cell>
        </row>
        <row r="70">
          <cell r="A70" t="str">
            <v>Total load</v>
          </cell>
          <cell r="D70">
            <v>94.25</v>
          </cell>
        </row>
        <row r="72">
          <cell r="A72" t="str">
            <v>III  Bus section, riser and measuring panel :-</v>
          </cell>
        </row>
        <row r="74">
          <cell r="A74" t="str">
            <v>1) GIS</v>
          </cell>
        </row>
        <row r="75">
          <cell r="A75" t="str">
            <v>Bay control unit</v>
          </cell>
          <cell r="D75">
            <v>35</v>
          </cell>
        </row>
        <row r="77">
          <cell r="A77" t="str">
            <v>2) Control panel</v>
          </cell>
        </row>
        <row r="78">
          <cell r="A78" t="str">
            <v>Semaphore Indicator(2*1)</v>
          </cell>
          <cell r="C78" t="str">
            <v>AM036</v>
          </cell>
          <cell r="D78">
            <v>2</v>
          </cell>
        </row>
        <row r="79">
          <cell r="A79" t="str">
            <v>Discrepency lamp(3*2)</v>
          </cell>
          <cell r="C79" t="str">
            <v>CA10</v>
          </cell>
          <cell r="D79">
            <v>6</v>
          </cell>
        </row>
        <row r="80">
          <cell r="A80" t="str">
            <v>Indicating Lamps (1*2)</v>
          </cell>
          <cell r="C80" t="str">
            <v>BFLKC+BLNV</v>
          </cell>
          <cell r="D80">
            <v>2</v>
          </cell>
        </row>
        <row r="81">
          <cell r="A81" t="str">
            <v>Annunciator</v>
          </cell>
          <cell r="C81" t="str">
            <v>PANALARM-Model 930</v>
          </cell>
          <cell r="D81">
            <v>6</v>
          </cell>
        </row>
        <row r="83">
          <cell r="A83" t="str">
            <v>3) Relay panel</v>
          </cell>
        </row>
        <row r="84">
          <cell r="A84" t="str">
            <v>O/C &amp; E/F relay</v>
          </cell>
          <cell r="C84" t="str">
            <v>DCD411B</v>
          </cell>
          <cell r="D84">
            <v>5</v>
          </cell>
        </row>
        <row r="85">
          <cell r="A85" t="str">
            <v>Trip circuit supervision relay</v>
          </cell>
          <cell r="C85" t="str">
            <v>XR350</v>
          </cell>
          <cell r="D85">
            <v>2</v>
          </cell>
        </row>
        <row r="86">
          <cell r="A86" t="str">
            <v>DC supply supervision relay</v>
          </cell>
          <cell r="C86" t="str">
            <v>XR152</v>
          </cell>
          <cell r="D86">
            <v>1.25</v>
          </cell>
        </row>
        <row r="87">
          <cell r="A87" t="str">
            <v>Indicating Lamps (2*2)</v>
          </cell>
          <cell r="C87" t="str">
            <v>BFLKC+BLNV</v>
          </cell>
          <cell r="D87">
            <v>4</v>
          </cell>
        </row>
        <row r="89">
          <cell r="A89" t="str">
            <v>Total load</v>
          </cell>
          <cell r="D89">
            <v>63.25</v>
          </cell>
        </row>
        <row r="91">
          <cell r="A91" t="str">
            <v>IV  Busbar protection panel :-</v>
          </cell>
        </row>
        <row r="92">
          <cell r="A92" t="str">
            <v>Differential busbar protection relay</v>
          </cell>
          <cell r="C92" t="str">
            <v>DAD</v>
          </cell>
          <cell r="D92">
            <v>0.65</v>
          </cell>
        </row>
        <row r="93">
          <cell r="A93" t="str">
            <v>Indicating Lamps (2*2)</v>
          </cell>
          <cell r="C93" t="str">
            <v>BFLKC+BLNV</v>
          </cell>
          <cell r="D93">
            <v>4</v>
          </cell>
        </row>
        <row r="94">
          <cell r="A94" t="str">
            <v>Aux. relay</v>
          </cell>
          <cell r="C94" t="str">
            <v>AR211</v>
          </cell>
          <cell r="D94">
            <v>5</v>
          </cell>
        </row>
        <row r="95">
          <cell r="A95" t="str">
            <v>Trip supply supervision relay</v>
          </cell>
          <cell r="C95" t="str">
            <v>XR152</v>
          </cell>
          <cell r="D95">
            <v>1.25</v>
          </cell>
        </row>
        <row r="97">
          <cell r="A97" t="str">
            <v>Total load</v>
          </cell>
          <cell r="D97">
            <v>10.9</v>
          </cell>
        </row>
        <row r="99">
          <cell r="A99" t="str">
            <v>V  Synchronising panel :-</v>
          </cell>
        </row>
        <row r="100">
          <cell r="A100" t="str">
            <v>Check synchronising relay</v>
          </cell>
          <cell r="C100" t="str">
            <v>Argus7</v>
          </cell>
          <cell r="D100">
            <v>3</v>
          </cell>
        </row>
        <row r="101">
          <cell r="A101" t="str">
            <v>Indicating lamps (1*2)</v>
          </cell>
          <cell r="C101" t="str">
            <v>BFLKC+BLNV</v>
          </cell>
          <cell r="D101">
            <v>2</v>
          </cell>
        </row>
        <row r="103">
          <cell r="A103" t="str">
            <v>Total load</v>
          </cell>
          <cell r="D103">
            <v>5</v>
          </cell>
        </row>
        <row r="105">
          <cell r="A105" t="str">
            <v>2.2  11 kV System</v>
          </cell>
        </row>
        <row r="107">
          <cell r="A107" t="str">
            <v>I  33/11kV Trafo.incomer feeder:-</v>
          </cell>
        </row>
        <row r="108">
          <cell r="A108" t="str">
            <v>O/C &amp; E/F relay</v>
          </cell>
          <cell r="C108" t="str">
            <v>DCD414B</v>
          </cell>
          <cell r="D108">
            <v>3</v>
          </cell>
        </row>
        <row r="109">
          <cell r="A109" t="str">
            <v>Trip circuit supervision relay</v>
          </cell>
          <cell r="C109" t="str">
            <v>XR350</v>
          </cell>
          <cell r="D109">
            <v>0</v>
          </cell>
        </row>
        <row r="110">
          <cell r="A110" t="str">
            <v>DC supply supervision relay</v>
          </cell>
          <cell r="C110" t="str">
            <v>XR152</v>
          </cell>
          <cell r="D110">
            <v>0</v>
          </cell>
        </row>
        <row r="111">
          <cell r="A111" t="str">
            <v>Signal Relay (5*2.5)</v>
          </cell>
          <cell r="C111" t="str">
            <v>RA70</v>
          </cell>
          <cell r="D111">
            <v>12.5</v>
          </cell>
        </row>
        <row r="112">
          <cell r="A112" t="str">
            <v>Indication lamp(5*2.2)</v>
          </cell>
          <cell r="D112">
            <v>11</v>
          </cell>
        </row>
        <row r="113">
          <cell r="A113" t="str">
            <v>Annunciator (2mA*110V)</v>
          </cell>
          <cell r="C113" t="str">
            <v>PSZ</v>
          </cell>
          <cell r="D113">
            <v>1</v>
          </cell>
        </row>
        <row r="115">
          <cell r="A115" t="str">
            <v>Total load</v>
          </cell>
          <cell r="D115">
            <v>27.5</v>
          </cell>
        </row>
        <row r="117">
          <cell r="A117" t="str">
            <v>II Bus riser and measuring panel :-</v>
          </cell>
        </row>
        <row r="118">
          <cell r="A118" t="str">
            <v>Under frequency load shedding relay</v>
          </cell>
          <cell r="C118" t="str">
            <v>SPAF 340C</v>
          </cell>
          <cell r="D118">
            <v>15</v>
          </cell>
        </row>
        <row r="119">
          <cell r="A119" t="str">
            <v>Trip circuit supervision relay</v>
          </cell>
          <cell r="C119" t="str">
            <v>XR350</v>
          </cell>
          <cell r="D119">
            <v>0</v>
          </cell>
        </row>
        <row r="120">
          <cell r="A120" t="str">
            <v>DC supply supervision relay</v>
          </cell>
          <cell r="C120" t="str">
            <v>XR152</v>
          </cell>
          <cell r="D120">
            <v>0</v>
          </cell>
        </row>
        <row r="121">
          <cell r="A121" t="str">
            <v>Signal Relay (5*2.5)</v>
          </cell>
          <cell r="C121" t="str">
            <v>RA70</v>
          </cell>
          <cell r="D121">
            <v>12.5</v>
          </cell>
        </row>
        <row r="122">
          <cell r="A122" t="str">
            <v>Indication lamp(5*2.2)</v>
          </cell>
          <cell r="D122">
            <v>11</v>
          </cell>
        </row>
        <row r="123">
          <cell r="A123" t="str">
            <v>Annunciator (2mA*110V)</v>
          </cell>
          <cell r="C123" t="str">
            <v>PSZ</v>
          </cell>
          <cell r="D123">
            <v>1</v>
          </cell>
        </row>
        <row r="125">
          <cell r="A125" t="str">
            <v>Total load</v>
          </cell>
          <cell r="D125">
            <v>39.5</v>
          </cell>
        </row>
        <row r="127">
          <cell r="A127" t="str">
            <v>III Measuring panel :-</v>
          </cell>
        </row>
        <row r="128">
          <cell r="A128" t="str">
            <v>Under frequency load shedding relay</v>
          </cell>
          <cell r="C128" t="str">
            <v>SPAF 340C</v>
          </cell>
          <cell r="D128">
            <v>15</v>
          </cell>
        </row>
        <row r="129">
          <cell r="A129" t="str">
            <v>DC supply supervision relay</v>
          </cell>
          <cell r="C129" t="str">
            <v>XR152</v>
          </cell>
          <cell r="D129">
            <v>0</v>
          </cell>
        </row>
        <row r="130">
          <cell r="A130" t="str">
            <v>Signal Relay (5*2.5)</v>
          </cell>
          <cell r="C130" t="str">
            <v>RA70</v>
          </cell>
          <cell r="D130">
            <v>12.5</v>
          </cell>
        </row>
        <row r="131">
          <cell r="A131" t="str">
            <v>Indication lamp(5*2.2)</v>
          </cell>
          <cell r="D131">
            <v>11</v>
          </cell>
        </row>
        <row r="132">
          <cell r="A132" t="str">
            <v>Annunciator (2mA*110V)</v>
          </cell>
          <cell r="C132" t="str">
            <v>PSZ</v>
          </cell>
          <cell r="D132">
            <v>1</v>
          </cell>
        </row>
        <row r="134">
          <cell r="A134" t="str">
            <v>Total load</v>
          </cell>
          <cell r="D134">
            <v>39.5</v>
          </cell>
        </row>
        <row r="136">
          <cell r="A136" t="str">
            <v>IV Bus section panel :-</v>
          </cell>
        </row>
        <row r="137">
          <cell r="A137" t="str">
            <v>O/C &amp; E/F relay</v>
          </cell>
          <cell r="C137" t="str">
            <v>DCD414B</v>
          </cell>
          <cell r="D137">
            <v>3</v>
          </cell>
        </row>
        <row r="138">
          <cell r="A138" t="str">
            <v>DC supply supervision relay</v>
          </cell>
          <cell r="C138" t="str">
            <v>XR152</v>
          </cell>
          <cell r="D138">
            <v>0</v>
          </cell>
        </row>
        <row r="139">
          <cell r="A139" t="str">
            <v>Signal Relay (5*2.5)</v>
          </cell>
          <cell r="C139" t="str">
            <v>RA70</v>
          </cell>
          <cell r="D139">
            <v>12.5</v>
          </cell>
        </row>
        <row r="140">
          <cell r="A140" t="str">
            <v>Indication lamp(5*2.2)</v>
          </cell>
          <cell r="D140">
            <v>11</v>
          </cell>
        </row>
        <row r="141">
          <cell r="A141" t="str">
            <v>Annunciator (2mA*110V)</v>
          </cell>
          <cell r="C141" t="str">
            <v>PSZ</v>
          </cell>
          <cell r="D141">
            <v>1</v>
          </cell>
        </row>
        <row r="143">
          <cell r="A143" t="str">
            <v>Total load</v>
          </cell>
          <cell r="D143">
            <v>27.5</v>
          </cell>
        </row>
        <row r="145">
          <cell r="A145" t="str">
            <v>V Station aux. Transformer panel :-</v>
          </cell>
        </row>
        <row r="146">
          <cell r="A146" t="str">
            <v>O/C &amp; E/F relay</v>
          </cell>
          <cell r="C146" t="str">
            <v>DCD414B</v>
          </cell>
          <cell r="D146">
            <v>3</v>
          </cell>
        </row>
        <row r="147">
          <cell r="A147" t="str">
            <v>Trip circuit supervision relay</v>
          </cell>
          <cell r="C147" t="str">
            <v>XR350</v>
          </cell>
          <cell r="D147">
            <v>0</v>
          </cell>
        </row>
        <row r="148">
          <cell r="A148" t="str">
            <v>DC supply supervision relay</v>
          </cell>
          <cell r="D148">
            <v>0</v>
          </cell>
        </row>
        <row r="149">
          <cell r="A149" t="str">
            <v>Signal Relay (5*2.5)</v>
          </cell>
          <cell r="C149" t="str">
            <v>RA70</v>
          </cell>
          <cell r="D149">
            <v>12.5</v>
          </cell>
        </row>
        <row r="150">
          <cell r="A150" t="str">
            <v>Indication lamp(5*2.2)</v>
          </cell>
          <cell r="D150">
            <v>11</v>
          </cell>
        </row>
        <row r="151">
          <cell r="A151" t="str">
            <v xml:space="preserve">Auxiliary Relay </v>
          </cell>
          <cell r="C151" t="str">
            <v>AR211</v>
          </cell>
          <cell r="D151">
            <v>5</v>
          </cell>
        </row>
        <row r="152">
          <cell r="A152" t="str">
            <v>Annunciator (2mA*110V)</v>
          </cell>
          <cell r="C152" t="str">
            <v>PSZ</v>
          </cell>
          <cell r="D152">
            <v>1</v>
          </cell>
        </row>
        <row r="154">
          <cell r="A154" t="str">
            <v>Total load</v>
          </cell>
          <cell r="D154">
            <v>32.5</v>
          </cell>
        </row>
        <row r="156">
          <cell r="A156" t="str">
            <v>VI Cable feeder panel :- (FOR B2, B3 &amp; A3 type s/s)</v>
          </cell>
        </row>
        <row r="157">
          <cell r="A157" t="str">
            <v>O/C &amp; E/F relay</v>
          </cell>
          <cell r="C157" t="str">
            <v>DCD414B</v>
          </cell>
          <cell r="D157">
            <v>3</v>
          </cell>
        </row>
        <row r="158">
          <cell r="A158" t="str">
            <v>Sensative Earth fault relay</v>
          </cell>
          <cell r="C158" t="str">
            <v>DCD124A</v>
          </cell>
          <cell r="D158">
            <v>5</v>
          </cell>
        </row>
        <row r="159">
          <cell r="A159" t="str">
            <v>Signal Relay (5*2.5)</v>
          </cell>
          <cell r="C159" t="str">
            <v>RA70</v>
          </cell>
          <cell r="D159">
            <v>12.5</v>
          </cell>
        </row>
        <row r="160">
          <cell r="A160" t="str">
            <v>Indication lamp(5*2.2)</v>
          </cell>
          <cell r="D160">
            <v>11</v>
          </cell>
        </row>
        <row r="161">
          <cell r="A161" t="str">
            <v>Annunciator (2mA*110V)</v>
          </cell>
          <cell r="C161" t="str">
            <v>PSZ</v>
          </cell>
          <cell r="D161">
            <v>1</v>
          </cell>
        </row>
        <row r="163">
          <cell r="A163" t="str">
            <v>Total load</v>
          </cell>
          <cell r="D163">
            <v>32.5</v>
          </cell>
        </row>
        <row r="166">
          <cell r="A166" t="str">
            <v>VII Bus interconnector panel :-</v>
          </cell>
        </row>
        <row r="167">
          <cell r="A167" t="str">
            <v>Differential relay</v>
          </cell>
          <cell r="C167" t="str">
            <v>DAD3</v>
          </cell>
          <cell r="D167">
            <v>0.65</v>
          </cell>
        </row>
        <row r="168">
          <cell r="A168" t="str">
            <v>Directional O/C &amp; E/F relay</v>
          </cell>
          <cell r="C168" t="str">
            <v>DCD814B</v>
          </cell>
          <cell r="D168">
            <v>3</v>
          </cell>
        </row>
        <row r="169">
          <cell r="A169" t="str">
            <v>Trip circuit supervision relay</v>
          </cell>
          <cell r="C169" t="str">
            <v>XR350</v>
          </cell>
          <cell r="D169">
            <v>0</v>
          </cell>
        </row>
        <row r="170">
          <cell r="A170" t="str">
            <v>DC supply supervision relay</v>
          </cell>
          <cell r="C170" t="str">
            <v>XR152</v>
          </cell>
          <cell r="D170">
            <v>0</v>
          </cell>
        </row>
        <row r="171">
          <cell r="A171" t="str">
            <v>Signal Relay (5*2.5)</v>
          </cell>
          <cell r="C171" t="str">
            <v>RA70</v>
          </cell>
          <cell r="D171">
            <v>12.5</v>
          </cell>
        </row>
        <row r="172">
          <cell r="A172" t="str">
            <v>Indication lamp(5*2.2)</v>
          </cell>
          <cell r="D172">
            <v>11</v>
          </cell>
        </row>
        <row r="173">
          <cell r="A173" t="str">
            <v>Annunciator (2mA*110V)</v>
          </cell>
          <cell r="C173" t="str">
            <v>PSZ</v>
          </cell>
          <cell r="D173">
            <v>1</v>
          </cell>
        </row>
        <row r="175">
          <cell r="A175" t="str">
            <v>Total load</v>
          </cell>
          <cell r="D175">
            <v>28.15</v>
          </cell>
        </row>
        <row r="177">
          <cell r="A177" t="str">
            <v>VIII Capacitor Bank panel :-</v>
          </cell>
        </row>
        <row r="179">
          <cell r="A179" t="str">
            <v>Undervoltage relay</v>
          </cell>
          <cell r="C179" t="str">
            <v>BA 9043</v>
          </cell>
          <cell r="D179">
            <v>2</v>
          </cell>
        </row>
        <row r="180">
          <cell r="A180" t="str">
            <v>O/C &amp; E/F relay</v>
          </cell>
          <cell r="C180" t="str">
            <v>DCD414B</v>
          </cell>
          <cell r="D180">
            <v>3</v>
          </cell>
        </row>
        <row r="181">
          <cell r="A181" t="str">
            <v>Signal Relay (5*2.5)</v>
          </cell>
          <cell r="C181" t="str">
            <v>RA70</v>
          </cell>
          <cell r="D181">
            <v>12.5</v>
          </cell>
        </row>
        <row r="182">
          <cell r="A182" t="str">
            <v>Indication lamp(5*2.2)</v>
          </cell>
          <cell r="D182">
            <v>11</v>
          </cell>
        </row>
        <row r="183">
          <cell r="A183" t="str">
            <v>Annunciator (2mA*110V)</v>
          </cell>
          <cell r="C183" t="str">
            <v>PSZ</v>
          </cell>
          <cell r="D183">
            <v>1</v>
          </cell>
        </row>
        <row r="185">
          <cell r="A185" t="str">
            <v>Total load</v>
          </cell>
          <cell r="D185">
            <v>29.5</v>
          </cell>
        </row>
        <row r="187">
          <cell r="A187" t="str">
            <v>2.3  DC System</v>
          </cell>
        </row>
        <row r="189">
          <cell r="A189" t="str">
            <v>Battery charger &amp; DCDB :-</v>
          </cell>
        </row>
        <row r="190">
          <cell r="A190" t="str">
            <v>Auxiliary relay</v>
          </cell>
          <cell r="D190">
            <v>5</v>
          </cell>
        </row>
        <row r="191">
          <cell r="A191" t="str">
            <v>Indicating lamp (3*2W)</v>
          </cell>
          <cell r="D191">
            <v>6</v>
          </cell>
        </row>
        <row r="193">
          <cell r="A193" t="str">
            <v>Total load</v>
          </cell>
          <cell r="D193">
            <v>11</v>
          </cell>
        </row>
        <row r="195">
          <cell r="A195" t="str">
            <v>2.4  Trafo. OLTC</v>
          </cell>
        </row>
        <row r="197">
          <cell r="A197" t="str">
            <v>AVR relay</v>
          </cell>
          <cell r="D197">
            <v>10</v>
          </cell>
        </row>
        <row r="198">
          <cell r="A198" t="str">
            <v>Indicating lamp (5*2W)</v>
          </cell>
          <cell r="D198">
            <v>10</v>
          </cell>
        </row>
        <row r="200">
          <cell r="A200" t="str">
            <v>Total load</v>
          </cell>
          <cell r="D200">
            <v>20</v>
          </cell>
        </row>
        <row r="202">
          <cell r="A202" t="str">
            <v>2.5  LVAC Panel</v>
          </cell>
        </row>
        <row r="204">
          <cell r="A204" t="str">
            <v>Stand by Earthfault Relay (2nos.)</v>
          </cell>
          <cell r="D204">
            <v>10</v>
          </cell>
        </row>
        <row r="205">
          <cell r="A205" t="str">
            <v>Indicating lamp (3*2W)</v>
          </cell>
          <cell r="D205">
            <v>6</v>
          </cell>
        </row>
        <row r="207">
          <cell r="A207" t="str">
            <v>Total load</v>
          </cell>
          <cell r="D207">
            <v>16</v>
          </cell>
        </row>
        <row r="209">
          <cell r="A209" t="str">
            <v>THE DC LOADS OF LDC ARE MET BY THE 48V DC (FUTURE) BATTERY.</v>
          </cell>
        </row>
        <row r="211">
          <cell r="A211" t="str">
            <v>2.5  Continuous Load Summary</v>
          </cell>
        </row>
        <row r="213">
          <cell r="A213" t="str">
            <v>S. No</v>
          </cell>
          <cell r="B213" t="str">
            <v>Feeder</v>
          </cell>
          <cell r="E213" t="str">
            <v>Continuous</v>
          </cell>
          <cell r="G213" t="str">
            <v>No. of</v>
          </cell>
          <cell r="I213" t="str">
            <v>Total Load</v>
          </cell>
        </row>
        <row r="214">
          <cell r="E214" t="str">
            <v>Load per feeder</v>
          </cell>
          <cell r="G214" t="str">
            <v>feeders</v>
          </cell>
        </row>
        <row r="215">
          <cell r="E215" t="str">
            <v>(Watts)</v>
          </cell>
          <cell r="I215" t="str">
            <v>(Watts)</v>
          </cell>
        </row>
        <row r="217">
          <cell r="A217">
            <v>1</v>
          </cell>
          <cell r="B217" t="str">
            <v>33 kV OHL Feeder</v>
          </cell>
          <cell r="E217">
            <v>80.25</v>
          </cell>
          <cell r="G217">
            <v>5</v>
          </cell>
          <cell r="I217">
            <v>401.25</v>
          </cell>
        </row>
        <row r="219">
          <cell r="A219">
            <v>2</v>
          </cell>
          <cell r="B219" t="str">
            <v>33/11 kV Trafo. Feeder</v>
          </cell>
          <cell r="E219">
            <v>94.25</v>
          </cell>
          <cell r="G219">
            <v>3</v>
          </cell>
          <cell r="I219">
            <v>282.75</v>
          </cell>
        </row>
        <row r="220">
          <cell r="B220" t="str">
            <v>(33 kV side)</v>
          </cell>
        </row>
        <row r="222">
          <cell r="A222">
            <v>3</v>
          </cell>
          <cell r="B222" t="str">
            <v>33 kV Bus section , riser</v>
          </cell>
          <cell r="E222">
            <v>63.25</v>
          </cell>
          <cell r="G222">
            <v>1</v>
          </cell>
          <cell r="I222">
            <v>63.25</v>
          </cell>
        </row>
        <row r="223">
          <cell r="B223" t="str">
            <v>and measuring panel</v>
          </cell>
        </row>
        <row r="225">
          <cell r="A225">
            <v>4</v>
          </cell>
          <cell r="B225" t="str">
            <v>Busbar protection panel</v>
          </cell>
          <cell r="E225">
            <v>10.9</v>
          </cell>
          <cell r="G225">
            <v>1</v>
          </cell>
          <cell r="I225">
            <v>10.9</v>
          </cell>
        </row>
        <row r="227">
          <cell r="A227">
            <v>5</v>
          </cell>
          <cell r="B227" t="str">
            <v>Synchronising panel</v>
          </cell>
          <cell r="E227">
            <v>5</v>
          </cell>
          <cell r="G227">
            <v>1</v>
          </cell>
          <cell r="I227">
            <v>5</v>
          </cell>
        </row>
        <row r="229">
          <cell r="A229">
            <v>6</v>
          </cell>
          <cell r="B229" t="str">
            <v>33 kV trafo. feeder (11 kV side)</v>
          </cell>
          <cell r="E229">
            <v>27.5</v>
          </cell>
          <cell r="G229">
            <v>3</v>
          </cell>
          <cell r="I229">
            <v>82.5</v>
          </cell>
        </row>
        <row r="231">
          <cell r="A231">
            <v>7</v>
          </cell>
          <cell r="B231" t="str">
            <v>11 kV Bus riser and measuring  panel</v>
          </cell>
          <cell r="E231">
            <v>39.5</v>
          </cell>
          <cell r="G231">
            <v>2</v>
          </cell>
          <cell r="I231">
            <v>79</v>
          </cell>
        </row>
        <row r="233">
          <cell r="A233">
            <v>8</v>
          </cell>
          <cell r="B233" t="str">
            <v>11 kV measuring panel</v>
          </cell>
          <cell r="E233">
            <v>39.5</v>
          </cell>
          <cell r="G233">
            <v>1</v>
          </cell>
          <cell r="I233">
            <v>39.5</v>
          </cell>
        </row>
        <row r="235">
          <cell r="A235">
            <v>9</v>
          </cell>
          <cell r="B235" t="str">
            <v>11 kV Bus section panel</v>
          </cell>
          <cell r="E235">
            <v>27.5</v>
          </cell>
          <cell r="G235">
            <v>2</v>
          </cell>
          <cell r="I235">
            <v>55</v>
          </cell>
        </row>
        <row r="237">
          <cell r="A237">
            <v>10</v>
          </cell>
          <cell r="B237" t="str">
            <v>Station aux. trafo panel</v>
          </cell>
          <cell r="E237">
            <v>32.5</v>
          </cell>
          <cell r="G237">
            <v>2</v>
          </cell>
          <cell r="I237">
            <v>65</v>
          </cell>
        </row>
        <row r="239">
          <cell r="A239">
            <v>11</v>
          </cell>
          <cell r="B239" t="str">
            <v>11 kV cable feeder</v>
          </cell>
          <cell r="E239">
            <v>32.5</v>
          </cell>
          <cell r="G239">
            <v>18</v>
          </cell>
          <cell r="I239">
            <v>585</v>
          </cell>
        </row>
        <row r="241">
          <cell r="A241">
            <v>12</v>
          </cell>
          <cell r="B241" t="str">
            <v>11 kV Bus interconnector panel</v>
          </cell>
          <cell r="E241">
            <v>28.15</v>
          </cell>
          <cell r="G241">
            <v>2</v>
          </cell>
          <cell r="I241">
            <v>56.3</v>
          </cell>
        </row>
        <row r="243">
          <cell r="A243">
            <v>13</v>
          </cell>
          <cell r="B243" t="str">
            <v xml:space="preserve">DC System (Battery, Battery </v>
          </cell>
          <cell r="E243">
            <v>11</v>
          </cell>
          <cell r="G243">
            <v>2</v>
          </cell>
          <cell r="I243">
            <v>22</v>
          </cell>
        </row>
        <row r="244">
          <cell r="B244" t="str">
            <v>charger &amp; DCDB)</v>
          </cell>
        </row>
        <row r="246">
          <cell r="A246">
            <v>14</v>
          </cell>
          <cell r="B246" t="str">
            <v>Trafo OLTC</v>
          </cell>
          <cell r="E246">
            <v>20</v>
          </cell>
          <cell r="G246">
            <v>3</v>
          </cell>
          <cell r="I246">
            <v>60</v>
          </cell>
        </row>
        <row r="248">
          <cell r="A248">
            <v>15</v>
          </cell>
          <cell r="B248" t="str">
            <v>LVAC Panel</v>
          </cell>
          <cell r="E248">
            <v>16</v>
          </cell>
          <cell r="G248">
            <v>1</v>
          </cell>
          <cell r="I248">
            <v>16</v>
          </cell>
        </row>
        <row r="250">
          <cell r="A250" t="str">
            <v>Total continuous load</v>
          </cell>
          <cell r="H250" t="str">
            <v>=</v>
          </cell>
          <cell r="I250">
            <v>1823.45</v>
          </cell>
          <cell r="J250" t="str">
            <v>Watts</v>
          </cell>
        </row>
        <row r="252">
          <cell r="A252" t="str">
            <v>Continuous load in Amperes</v>
          </cell>
          <cell r="H252" t="str">
            <v>=</v>
          </cell>
          <cell r="I252">
            <v>1823.45</v>
          </cell>
          <cell r="J252" t="str">
            <v>/99</v>
          </cell>
        </row>
        <row r="254">
          <cell r="H254" t="str">
            <v>=</v>
          </cell>
          <cell r="I254">
            <v>18.418686868686869</v>
          </cell>
          <cell r="J254" t="str">
            <v>A</v>
          </cell>
        </row>
        <row r="255">
          <cell r="A255" t="str">
            <v>3.0 Momentary tripping load</v>
          </cell>
        </row>
        <row r="257">
          <cell r="A257" t="str">
            <v>Momentary tripping load per 33kV CB</v>
          </cell>
          <cell r="F257" t="str">
            <v>=</v>
          </cell>
          <cell r="G257">
            <v>250</v>
          </cell>
          <cell r="H257" t="str">
            <v>Watts</v>
          </cell>
        </row>
        <row r="259">
          <cell r="A259" t="str">
            <v>Maximum No. of breakers in33Kv busbar protection Zone</v>
          </cell>
          <cell r="F259" t="str">
            <v>=</v>
          </cell>
          <cell r="G259">
            <v>5</v>
          </cell>
        </row>
        <row r="261">
          <cell r="A261" t="str">
            <v>Momentary tripping load of one busbar protection zone</v>
          </cell>
          <cell r="F261" t="str">
            <v>=</v>
          </cell>
          <cell r="G261">
            <v>1250</v>
          </cell>
          <cell r="H261" t="str">
            <v>Watts</v>
          </cell>
        </row>
        <row r="263">
          <cell r="A263" t="str">
            <v>Annunciation window load ( 2 Windows + 1 Hooter considered)</v>
          </cell>
          <cell r="F263" t="str">
            <v>=</v>
          </cell>
          <cell r="G263">
            <v>50</v>
          </cell>
          <cell r="H263" t="str">
            <v>Watts</v>
          </cell>
        </row>
        <row r="265">
          <cell r="A265" t="str">
            <v>Total Tripping load</v>
          </cell>
          <cell r="F265" t="str">
            <v>=</v>
          </cell>
          <cell r="G265">
            <v>1300</v>
          </cell>
          <cell r="H265" t="str">
            <v>Watts</v>
          </cell>
        </row>
        <row r="267">
          <cell r="F267" t="str">
            <v>=</v>
          </cell>
          <cell r="G267">
            <v>13.131313131313131</v>
          </cell>
          <cell r="H267" t="str">
            <v>A</v>
          </cell>
        </row>
        <row r="269">
          <cell r="A269" t="str">
            <v>Tripping time = 1 sec</v>
          </cell>
        </row>
        <row r="272">
          <cell r="A272" t="str">
            <v>1.    Since the operation of tripping relay and trip coil is serial, the maximum load among them</v>
          </cell>
        </row>
        <row r="273">
          <cell r="A273" t="str">
            <v>(i.e trip coil load) is considered for calculation.</v>
          </cell>
        </row>
        <row r="275">
          <cell r="A275" t="str">
            <v>4.0  Momentary closing load</v>
          </cell>
        </row>
        <row r="277">
          <cell r="A277" t="str">
            <v xml:space="preserve">Momentary closing load per 33kV CB .  </v>
          </cell>
          <cell r="F277" t="str">
            <v>=</v>
          </cell>
          <cell r="G277">
            <v>250</v>
          </cell>
          <cell r="H277" t="str">
            <v>Watts</v>
          </cell>
        </row>
        <row r="279">
          <cell r="F279" t="str">
            <v>=</v>
          </cell>
          <cell r="G279">
            <v>2.5252525252525251</v>
          </cell>
          <cell r="H279" t="str">
            <v>A</v>
          </cell>
        </row>
        <row r="280">
          <cell r="A280" t="str">
            <v>One minute duration of this load is considered to account for closing operation of all breakers</v>
          </cell>
        </row>
        <row r="282">
          <cell r="A282" t="str">
            <v>5.0  CB closing spring Charging Load</v>
          </cell>
        </row>
        <row r="284">
          <cell r="A284" t="str">
            <v xml:space="preserve">CB Motor rating </v>
          </cell>
          <cell r="F284" t="str">
            <v>=</v>
          </cell>
          <cell r="G284">
            <v>200</v>
          </cell>
          <cell r="H284" t="str">
            <v xml:space="preserve">Watts   </v>
          </cell>
        </row>
        <row r="286">
          <cell r="A286" t="str">
            <v>Max.no. of CBs in one 33kV bus section</v>
          </cell>
          <cell r="F286" t="str">
            <v>=</v>
          </cell>
          <cell r="G286">
            <v>5</v>
          </cell>
        </row>
        <row r="288">
          <cell r="A288" t="str">
            <v>Total spring charging load</v>
          </cell>
          <cell r="F288" t="str">
            <v>=</v>
          </cell>
          <cell r="G288">
            <v>1000</v>
          </cell>
          <cell r="H288" t="str">
            <v>Watts      =</v>
          </cell>
          <cell r="I288">
            <v>10.1010101010101</v>
          </cell>
          <cell r="J288" t="str">
            <v>A</v>
          </cell>
        </row>
        <row r="290">
          <cell r="A290" t="str">
            <v xml:space="preserve">Spring Charging Duration </v>
          </cell>
          <cell r="F290" t="str">
            <v>=</v>
          </cell>
          <cell r="G290">
            <v>30</v>
          </cell>
          <cell r="H290" t="str">
            <v>Sec.</v>
          </cell>
        </row>
        <row r="293">
          <cell r="A293" t="str">
            <v>6.0 Disconnector closing spring Charging Load</v>
          </cell>
        </row>
        <row r="295">
          <cell r="A295" t="str">
            <v>Disconnector motor rating</v>
          </cell>
          <cell r="F295" t="str">
            <v>=</v>
          </cell>
          <cell r="G295">
            <v>200</v>
          </cell>
          <cell r="H295" t="str">
            <v xml:space="preserve">Watts   </v>
          </cell>
        </row>
        <row r="297">
          <cell r="A297" t="str">
            <v>Max.no. of disconnectors in one 33kV bus section</v>
          </cell>
          <cell r="F297" t="str">
            <v>=</v>
          </cell>
          <cell r="G297">
            <v>6</v>
          </cell>
        </row>
        <row r="299">
          <cell r="A299" t="str">
            <v>Total spring charging load</v>
          </cell>
          <cell r="F299" t="str">
            <v>=</v>
          </cell>
          <cell r="G299">
            <v>1200</v>
          </cell>
          <cell r="H299" t="str">
            <v>Watts      =</v>
          </cell>
          <cell r="I299">
            <v>12.121212121212121</v>
          </cell>
          <cell r="J299" t="str">
            <v>A</v>
          </cell>
        </row>
        <row r="301">
          <cell r="A301" t="str">
            <v xml:space="preserve">Spring Charging Duration </v>
          </cell>
          <cell r="F301" t="str">
            <v>=</v>
          </cell>
          <cell r="G301">
            <v>30</v>
          </cell>
          <cell r="H301" t="str">
            <v>Sec.</v>
          </cell>
        </row>
        <row r="304">
          <cell r="A304" t="str">
            <v>7.0 Emergency Lighting Load</v>
          </cell>
          <cell r="F304" t="str">
            <v>=</v>
          </cell>
          <cell r="G304">
            <v>1000</v>
          </cell>
          <cell r="H304" t="str">
            <v xml:space="preserve">Watts    = </v>
          </cell>
          <cell r="I304">
            <v>10.1010101010101</v>
          </cell>
          <cell r="J304" t="str">
            <v>A</v>
          </cell>
        </row>
        <row r="307">
          <cell r="A307" t="str">
            <v>8.0 Load Cycle</v>
          </cell>
        </row>
        <row r="309">
          <cell r="A309" t="str">
            <v>Duration</v>
          </cell>
          <cell r="B309" t="str">
            <v xml:space="preserve">Load description </v>
          </cell>
          <cell r="H309" t="str">
            <v>Load in Amperes</v>
          </cell>
        </row>
        <row r="311">
          <cell r="A311" t="str">
            <v>1 second</v>
          </cell>
          <cell r="B311" t="str">
            <v>CB Tripping load + Continuous load + Emergency lighting load</v>
          </cell>
          <cell r="I311">
            <v>41.651010101010101</v>
          </cell>
        </row>
        <row r="313">
          <cell r="A313" t="str">
            <v>360 minutes</v>
          </cell>
          <cell r="B313" t="str">
            <v>Continuous load + Emergency lighting load</v>
          </cell>
          <cell r="I313">
            <v>28.51969696969697</v>
          </cell>
        </row>
        <row r="315">
          <cell r="A315" t="str">
            <v>240 minutes</v>
          </cell>
          <cell r="B315" t="str">
            <v>Continuous load</v>
          </cell>
          <cell r="I315">
            <v>18.418686868686869</v>
          </cell>
        </row>
        <row r="317">
          <cell r="A317" t="str">
            <v>1 minute</v>
          </cell>
          <cell r="B317" t="str">
            <v>Continuous load + CB Closing load</v>
          </cell>
          <cell r="I317">
            <v>20.943939393939395</v>
          </cell>
        </row>
        <row r="319">
          <cell r="A319" t="str">
            <v>30 seconds</v>
          </cell>
          <cell r="B319" t="str">
            <v>Continuous load + CB closing Spring charging load</v>
          </cell>
          <cell r="I319">
            <v>28.51969696969697</v>
          </cell>
        </row>
        <row r="321">
          <cell r="A321" t="str">
            <v>1 second</v>
          </cell>
          <cell r="B321" t="str">
            <v>Continuous load + CB Tripping load</v>
          </cell>
          <cell r="I321">
            <v>31.55</v>
          </cell>
        </row>
        <row r="323">
          <cell r="A323" t="str">
            <v>1 minute</v>
          </cell>
          <cell r="B323" t="str">
            <v>Continuous load + CB Closing load</v>
          </cell>
          <cell r="I323">
            <v>20.943939393939395</v>
          </cell>
        </row>
        <row r="325">
          <cell r="A325" t="str">
            <v>30 seconds</v>
          </cell>
          <cell r="B325" t="str">
            <v>Continuous load + CB closing Spring charging load</v>
          </cell>
          <cell r="I325">
            <v>28.51969696969697</v>
          </cell>
        </row>
        <row r="327">
          <cell r="A327" t="str">
            <v>1 second</v>
          </cell>
          <cell r="B327" t="str">
            <v>Continuous load + CB Tripping load</v>
          </cell>
          <cell r="I327">
            <v>31.55</v>
          </cell>
        </row>
        <row r="329">
          <cell r="A329" t="str">
            <v>30 seconds</v>
          </cell>
          <cell r="B329" t="str">
            <v>Continuous load + Disconnector closing Spring charging load</v>
          </cell>
          <cell r="I329">
            <v>30.53989898989899</v>
          </cell>
        </row>
      </sheetData>
      <sheetData sheetId="1"/>
      <sheetData sheetId="2"/>
      <sheetData sheetId="3"/>
      <sheetData sheetId="4" refreshError="1"/>
      <sheetData sheetId="5"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T"/>
      <sheetName val="DSLP"/>
    </sheetNames>
    <sheetDataSet>
      <sheetData sheetId="0"/>
      <sheetData sheetId="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TD-March'10"/>
      <sheetName val="MSETCL(New)"/>
      <sheetName val="MSETCL"/>
      <sheetName val="Jaigad(New)"/>
      <sheetName val="JAIGAD"/>
      <sheetName val="G1-G4 (New)"/>
      <sheetName val="G1-G4"/>
      <sheetName val="RSTL"/>
      <sheetName val="KBTL"/>
      <sheetName val="NCATL"/>
      <sheetName val="KWTL"/>
      <sheetName val="PNTL"/>
      <sheetName val="PATL"/>
      <sheetName val="NATL"/>
      <sheetName val="BTTL"/>
      <sheetName val="BTTL - working"/>
      <sheetName val="Conso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Sheet1"/>
      <sheetName val="oH(Str+finhrhing)"/>
      <sheetName val="Manpnwer"/>
      <sheetName val="Measurment"/>
      <sheetName val="A.O.R."/>
      <sheetName val="Det_Des"/>
      <sheetName val="Abs PMRL"/>
      <sheetName val="BM"/>
    </sheetNames>
    <sheetDataSet>
      <sheetData sheetId="0" refreshError="1"/>
      <sheetData sheetId="1" refreshError="1">
        <row r="309">
          <cell r="J309">
            <v>18938673.800000001</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NP2 RCC"/>
      <sheetName val="NP2 RCC PIPE"/>
      <sheetName val="Data GI PIPE"/>
      <sheetName val="G.I. PIPE"/>
      <sheetName val="Air Valve Double Acting"/>
      <sheetName val="Costing Model"/>
      <sheetName val="Valves"/>
      <sheetName val="ButterFly Valves"/>
      <sheetName val="Air Valves"/>
      <sheetName val="Air Valve Single Acting"/>
      <sheetName val="Data air valve"/>
      <sheetName val="Double Flange B. F. Valve PN0.6"/>
      <sheetName val="Data Butterfly Valve"/>
      <sheetName val="Double Flange B. F. Valve PN1.0"/>
      <sheetName val="Wafer Butterfly Valve"/>
      <sheetName val="Sluice Valves"/>
      <sheetName val="Sluice Valves PN1.6"/>
      <sheetName val="Sluice Valves PN1.0"/>
      <sheetName val="Sluice Valves PN 0.6"/>
      <sheetName val="Data Sluice Valves"/>
      <sheetName val="Sluice Valves PN 0.4"/>
      <sheetName val="Pipe Cost"/>
      <sheetName val="Miscellaneous Data"/>
      <sheetName val="Material Rate"/>
      <sheetName val=" SW PIPE"/>
      <sheetName val="DATA SW"/>
      <sheetName val="RCC PIPE"/>
      <sheetName val="NP4 RCC PIPE"/>
      <sheetName val="DATA NP4 RCC"/>
      <sheetName val="NP3 RCC PIPE"/>
      <sheetName val="DATA NP3  RCC"/>
      <sheetName val="BOQ"/>
      <sheetName val="C.I. PIPE"/>
      <sheetName val="DATA C.I."/>
      <sheetName val="LABOUR RATE"/>
      <sheetName val="D.I. PIPE"/>
      <sheetName val="DATA D.I."/>
      <sheetName val="Uls"/>
      <sheetName val="CL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5">
          <cell r="B5" t="str">
            <v>Bricks</v>
          </cell>
        </row>
        <row r="6">
          <cell r="B6" t="str">
            <v>Cement</v>
          </cell>
        </row>
        <row r="7">
          <cell r="B7" t="str">
            <v>Coarse Sand</v>
          </cell>
        </row>
        <row r="8">
          <cell r="B8" t="str">
            <v>Fine Sand</v>
          </cell>
        </row>
        <row r="9">
          <cell r="B9" t="str">
            <v>Fuel Wood</v>
          </cell>
        </row>
        <row r="10">
          <cell r="B10" t="str">
            <v>Kerosine Oil</v>
          </cell>
        </row>
        <row r="11">
          <cell r="B11" t="str">
            <v>lead</v>
          </cell>
        </row>
        <row r="12">
          <cell r="B12" t="str">
            <v>Reinforcement steel</v>
          </cell>
        </row>
        <row r="13">
          <cell r="B13" t="str">
            <v>Spun Yarn</v>
          </cell>
        </row>
        <row r="14">
          <cell r="B14" t="str">
            <v>Stone Aggregate 10 mm nominal size</v>
          </cell>
        </row>
        <row r="15">
          <cell r="B15" t="str">
            <v>Stone Aggregate 20 mm nominal size</v>
          </cell>
        </row>
        <row r="16">
          <cell r="B16" t="str">
            <v>Stone Aggregate 40 mm nominal size</v>
          </cell>
        </row>
        <row r="17">
          <cell r="B17" t="str">
            <v>Structural Steel</v>
          </cell>
        </row>
      </sheetData>
      <sheetData sheetId="24"/>
      <sheetData sheetId="25"/>
      <sheetData sheetId="26"/>
      <sheetData sheetId="27"/>
      <sheetData sheetId="28"/>
      <sheetData sheetId="29"/>
      <sheetData sheetId="30"/>
      <sheetData sheetId="31"/>
      <sheetData sheetId="32"/>
      <sheetData sheetId="33"/>
      <sheetData sheetId="34">
        <row r="4">
          <cell r="B4" t="str">
            <v>Bandhani</v>
          </cell>
        </row>
        <row r="5">
          <cell r="B5" t="str">
            <v>Beldar</v>
          </cell>
        </row>
        <row r="6">
          <cell r="B6" t="str">
            <v>Beldar-trenching &amp; refilling</v>
          </cell>
        </row>
        <row r="7">
          <cell r="B7" t="str">
            <v>Bhisti</v>
          </cell>
        </row>
        <row r="8">
          <cell r="B8" t="str">
            <v>Black Smith 1st class</v>
          </cell>
        </row>
        <row r="9">
          <cell r="B9" t="str">
            <v>Carpentar 1st class</v>
          </cell>
        </row>
        <row r="10">
          <cell r="B10" t="str">
            <v>Carpentar 2nd class</v>
          </cell>
        </row>
        <row r="11">
          <cell r="B11" t="str">
            <v>Coolie</v>
          </cell>
        </row>
        <row r="12">
          <cell r="B12" t="str">
            <v>Fitter</v>
          </cell>
        </row>
        <row r="13">
          <cell r="B13" t="str">
            <v>Fitter 2nd class</v>
          </cell>
        </row>
        <row r="14">
          <cell r="B14" t="str">
            <v>Helper</v>
          </cell>
        </row>
        <row r="15">
          <cell r="B15" t="str">
            <v>Mason-I</v>
          </cell>
        </row>
        <row r="16">
          <cell r="B16" t="str">
            <v>Mason-II</v>
          </cell>
        </row>
        <row r="17">
          <cell r="B17" t="str">
            <v>Mate</v>
          </cell>
        </row>
        <row r="18">
          <cell r="B18" t="str">
            <v>Mistry</v>
          </cell>
        </row>
        <row r="19">
          <cell r="B19" t="str">
            <v>Plumber</v>
          </cell>
        </row>
        <row r="20">
          <cell r="B20" t="str">
            <v>Some other</v>
          </cell>
        </row>
      </sheetData>
      <sheetData sheetId="35"/>
      <sheetData sheetId="36"/>
      <sheetData sheetId="37" refreshError="1"/>
      <sheetData sheetId="38"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p&amp;m"/>
      <sheetName val="Sheet1"/>
      <sheetName val="Load Details(B2)"/>
      <sheetName val="C &amp; G RHS"/>
      <sheetName val="Abt Foundation "/>
      <sheetName val="pier Foundation"/>
      <sheetName val="Abstract of cost"/>
      <sheetName val="LABOUR RATE"/>
      <sheetName val="Material Rate"/>
      <sheetName val="AoR Finishing"/>
      <sheetName val="Cleaning &amp; Grubbing"/>
      <sheetName val="PRECAST lightconc-II"/>
      <sheetName val="PL"/>
      <sheetName val="BOQ -Block A"/>
      <sheetName val="GF Columns"/>
      <sheetName val="Final"/>
      <sheetName val="Summary-Price_New"/>
      <sheetName val="Sheet3"/>
      <sheetName val="AN-2K"/>
      <sheetName val="Switch V16"/>
      <sheetName val="Detail"/>
      <sheetName val=" Type III"/>
      <sheetName val="temp - raina"/>
      <sheetName val="MECHANICAL MIXING TANK"/>
      <sheetName val="Valves"/>
      <sheetName val="MS Rates"/>
    </sheetNames>
    <sheetDataSet>
      <sheetData sheetId="0" refreshError="1">
        <row r="2">
          <cell r="A2">
            <v>0.01</v>
          </cell>
          <cell r="B2">
            <v>0.31</v>
          </cell>
          <cell r="C2">
            <v>7.0000000000000007E-2</v>
          </cell>
        </row>
        <row r="3">
          <cell r="A3">
            <v>0.02</v>
          </cell>
          <cell r="B3">
            <v>0.39</v>
          </cell>
          <cell r="C3">
            <v>0.1</v>
          </cell>
        </row>
        <row r="4">
          <cell r="A4">
            <v>0.03</v>
          </cell>
          <cell r="B4">
            <v>0.44</v>
          </cell>
          <cell r="C4">
            <v>0.12</v>
          </cell>
        </row>
        <row r="5">
          <cell r="A5">
            <v>0.04</v>
          </cell>
          <cell r="B5">
            <v>0.48</v>
          </cell>
          <cell r="C5">
            <v>0.14000000000000001</v>
          </cell>
          <cell r="E5">
            <v>0</v>
          </cell>
          <cell r="F5">
            <v>0</v>
          </cell>
          <cell r="G5">
            <v>0</v>
          </cell>
        </row>
        <row r="6">
          <cell r="A6">
            <v>0.05</v>
          </cell>
          <cell r="B6">
            <v>0.51</v>
          </cell>
          <cell r="C6">
            <v>0.15</v>
          </cell>
          <cell r="E6">
            <v>6</v>
          </cell>
          <cell r="F6">
            <v>14</v>
          </cell>
          <cell r="G6">
            <v>2.6</v>
          </cell>
        </row>
        <row r="7">
          <cell r="A7">
            <v>6.0000000000000005E-2</v>
          </cell>
          <cell r="B7">
            <v>0.54</v>
          </cell>
          <cell r="C7">
            <v>0.17</v>
          </cell>
          <cell r="E7">
            <v>12</v>
          </cell>
          <cell r="F7">
            <v>28</v>
          </cell>
          <cell r="G7">
            <v>2.9</v>
          </cell>
        </row>
        <row r="8">
          <cell r="A8">
            <v>7.0000000000000007E-2</v>
          </cell>
          <cell r="B8">
            <v>0.56999999999999995</v>
          </cell>
          <cell r="C8">
            <v>0.18</v>
          </cell>
          <cell r="E8">
            <v>18</v>
          </cell>
          <cell r="F8">
            <v>42</v>
          </cell>
          <cell r="G8">
            <v>3.2</v>
          </cell>
        </row>
        <row r="9">
          <cell r="A9">
            <v>0.08</v>
          </cell>
          <cell r="B9">
            <v>0.59</v>
          </cell>
          <cell r="C9">
            <v>0.19</v>
          </cell>
          <cell r="E9">
            <v>24</v>
          </cell>
          <cell r="F9">
            <v>56</v>
          </cell>
          <cell r="G9">
            <v>3.36</v>
          </cell>
        </row>
        <row r="10">
          <cell r="A10">
            <v>0.09</v>
          </cell>
          <cell r="B10">
            <v>0.62</v>
          </cell>
          <cell r="C10">
            <v>0.2</v>
          </cell>
          <cell r="E10">
            <v>30</v>
          </cell>
          <cell r="F10">
            <v>70</v>
          </cell>
          <cell r="G10">
            <v>3.53</v>
          </cell>
        </row>
        <row r="11">
          <cell r="A11">
            <v>9.9999999999999992E-2</v>
          </cell>
          <cell r="B11">
            <v>0.64</v>
          </cell>
          <cell r="C11">
            <v>0.21</v>
          </cell>
          <cell r="E11">
            <v>36</v>
          </cell>
          <cell r="F11">
            <v>84</v>
          </cell>
          <cell r="G11">
            <v>3.7</v>
          </cell>
        </row>
        <row r="12">
          <cell r="A12">
            <v>0.10999999999999999</v>
          </cell>
          <cell r="B12">
            <v>0.65</v>
          </cell>
          <cell r="C12">
            <v>0.22</v>
          </cell>
          <cell r="E12">
            <v>42</v>
          </cell>
          <cell r="F12">
            <v>98</v>
          </cell>
          <cell r="G12">
            <v>3.83</v>
          </cell>
        </row>
        <row r="13">
          <cell r="A13">
            <v>0.11999999999999998</v>
          </cell>
          <cell r="B13">
            <v>0.67</v>
          </cell>
          <cell r="C13">
            <v>0.23</v>
          </cell>
          <cell r="E13">
            <v>48</v>
          </cell>
          <cell r="F13">
            <v>112</v>
          </cell>
          <cell r="G13">
            <v>3.97</v>
          </cell>
        </row>
        <row r="14">
          <cell r="A14">
            <v>0.12999999999999998</v>
          </cell>
          <cell r="B14">
            <v>0.69</v>
          </cell>
          <cell r="C14">
            <v>0.24</v>
          </cell>
          <cell r="E14">
            <v>54</v>
          </cell>
          <cell r="F14">
            <v>126</v>
          </cell>
          <cell r="G14">
            <v>4.0999999999999996</v>
          </cell>
        </row>
        <row r="15">
          <cell r="A15">
            <v>0.13999999999999999</v>
          </cell>
          <cell r="B15">
            <v>0.7</v>
          </cell>
          <cell r="C15">
            <v>0.25</v>
          </cell>
          <cell r="E15">
            <v>60</v>
          </cell>
          <cell r="F15">
            <v>140</v>
          </cell>
          <cell r="G15">
            <v>4.2</v>
          </cell>
        </row>
        <row r="16">
          <cell r="A16">
            <v>0.15</v>
          </cell>
          <cell r="B16">
            <v>0.72</v>
          </cell>
          <cell r="C16">
            <v>0.26</v>
          </cell>
          <cell r="E16">
            <v>66</v>
          </cell>
          <cell r="F16">
            <v>154</v>
          </cell>
          <cell r="G16">
            <v>4.3</v>
          </cell>
        </row>
        <row r="17">
          <cell r="A17">
            <v>0.16</v>
          </cell>
          <cell r="B17">
            <v>0.73</v>
          </cell>
          <cell r="C17">
            <v>0.27</v>
          </cell>
          <cell r="E17">
            <v>72</v>
          </cell>
          <cell r="F17">
            <v>168</v>
          </cell>
          <cell r="G17">
            <v>4.4000000000000004</v>
          </cell>
        </row>
        <row r="18">
          <cell r="A18">
            <v>0.17</v>
          </cell>
          <cell r="B18">
            <v>0.74</v>
          </cell>
          <cell r="C18">
            <v>0.28000000000000003</v>
          </cell>
          <cell r="E18">
            <v>78</v>
          </cell>
          <cell r="F18">
            <v>182</v>
          </cell>
          <cell r="G18">
            <v>4.5</v>
          </cell>
        </row>
        <row r="19">
          <cell r="A19">
            <v>0.18000000000000002</v>
          </cell>
          <cell r="B19">
            <v>0.76</v>
          </cell>
          <cell r="C19">
            <v>0.28999999999999998</v>
          </cell>
          <cell r="E19">
            <v>84</v>
          </cell>
          <cell r="F19">
            <v>196</v>
          </cell>
          <cell r="G19">
            <v>4.5999999999999996</v>
          </cell>
        </row>
        <row r="20">
          <cell r="A20">
            <v>0.19000000000000003</v>
          </cell>
          <cell r="B20">
            <v>0.77</v>
          </cell>
          <cell r="C20">
            <v>0.3</v>
          </cell>
          <cell r="E20">
            <v>90</v>
          </cell>
          <cell r="F20">
            <v>210</v>
          </cell>
          <cell r="G20">
            <v>4.7</v>
          </cell>
        </row>
        <row r="21">
          <cell r="A21">
            <v>0.20000000000000004</v>
          </cell>
          <cell r="B21">
            <v>0.78</v>
          </cell>
          <cell r="C21">
            <v>0.3</v>
          </cell>
          <cell r="E21">
            <v>96</v>
          </cell>
          <cell r="F21">
            <v>224</v>
          </cell>
          <cell r="G21">
            <v>4.7699999999999996</v>
          </cell>
        </row>
        <row r="22">
          <cell r="A22">
            <v>0.21000000000000005</v>
          </cell>
          <cell r="B22">
            <v>0.79</v>
          </cell>
          <cell r="C22">
            <v>0.31</v>
          </cell>
          <cell r="E22">
            <v>102</v>
          </cell>
          <cell r="F22">
            <v>238</v>
          </cell>
          <cell r="G22">
            <v>4.84</v>
          </cell>
        </row>
        <row r="23">
          <cell r="A23">
            <v>0.22000000000000006</v>
          </cell>
          <cell r="B23">
            <v>0.8</v>
          </cell>
          <cell r="C23">
            <v>0.32</v>
          </cell>
          <cell r="E23">
            <v>108</v>
          </cell>
          <cell r="F23">
            <v>252</v>
          </cell>
          <cell r="G23">
            <v>4.9000000000000004</v>
          </cell>
        </row>
        <row r="24">
          <cell r="A24">
            <v>0.23000000000000007</v>
          </cell>
          <cell r="B24">
            <v>0.81</v>
          </cell>
          <cell r="C24">
            <v>0.33</v>
          </cell>
          <cell r="E24">
            <v>114</v>
          </cell>
          <cell r="F24">
            <v>266</v>
          </cell>
          <cell r="G24">
            <v>4.97</v>
          </cell>
        </row>
        <row r="25">
          <cell r="A25">
            <v>0.24000000000000007</v>
          </cell>
          <cell r="B25">
            <v>0.82</v>
          </cell>
          <cell r="C25">
            <v>0.33</v>
          </cell>
          <cell r="E25">
            <v>120</v>
          </cell>
          <cell r="F25">
            <v>280</v>
          </cell>
          <cell r="G25">
            <v>5.04</v>
          </cell>
        </row>
        <row r="26">
          <cell r="A26">
            <v>0.25000000000000006</v>
          </cell>
          <cell r="B26">
            <v>0.83</v>
          </cell>
          <cell r="C26">
            <v>0.34</v>
          </cell>
          <cell r="E26">
            <v>126</v>
          </cell>
          <cell r="F26">
            <v>294</v>
          </cell>
          <cell r="G26">
            <v>5.0999999999999996</v>
          </cell>
        </row>
        <row r="27">
          <cell r="A27">
            <v>0.26000000000000006</v>
          </cell>
          <cell r="B27">
            <v>0.84</v>
          </cell>
          <cell r="C27">
            <v>0.35</v>
          </cell>
          <cell r="E27">
            <v>132</v>
          </cell>
          <cell r="F27">
            <v>308</v>
          </cell>
          <cell r="G27">
            <v>5.17</v>
          </cell>
        </row>
        <row r="28">
          <cell r="A28">
            <v>0.27000000000000007</v>
          </cell>
          <cell r="B28">
            <v>0.85</v>
          </cell>
          <cell r="C28">
            <v>0.35</v>
          </cell>
          <cell r="E28">
            <v>138</v>
          </cell>
          <cell r="F28">
            <v>322</v>
          </cell>
          <cell r="G28">
            <v>5.24</v>
          </cell>
        </row>
        <row r="29">
          <cell r="A29">
            <v>0.28000000000000008</v>
          </cell>
          <cell r="B29">
            <v>0.86</v>
          </cell>
          <cell r="C29">
            <v>0.36</v>
          </cell>
          <cell r="E29">
            <v>144</v>
          </cell>
          <cell r="F29">
            <v>336</v>
          </cell>
          <cell r="G29">
            <v>5.3</v>
          </cell>
        </row>
        <row r="30">
          <cell r="A30">
            <v>0.29000000000000009</v>
          </cell>
          <cell r="B30">
            <v>0.86</v>
          </cell>
          <cell r="C30">
            <v>0.37</v>
          </cell>
          <cell r="E30">
            <v>150</v>
          </cell>
          <cell r="F30">
            <v>350</v>
          </cell>
          <cell r="G30">
            <v>5.37</v>
          </cell>
        </row>
        <row r="31">
          <cell r="A31">
            <v>0.3000000000000001</v>
          </cell>
          <cell r="B31">
            <v>0.87</v>
          </cell>
          <cell r="C31">
            <v>0.38</v>
          </cell>
          <cell r="E31">
            <v>156</v>
          </cell>
          <cell r="F31">
            <v>364</v>
          </cell>
          <cell r="G31">
            <v>5.44</v>
          </cell>
        </row>
        <row r="32">
          <cell r="A32">
            <v>0.31000000000000011</v>
          </cell>
          <cell r="B32">
            <v>0.88</v>
          </cell>
          <cell r="C32">
            <v>0.38</v>
          </cell>
          <cell r="E32">
            <v>162</v>
          </cell>
          <cell r="F32">
            <v>378</v>
          </cell>
          <cell r="G32">
            <v>5.5</v>
          </cell>
        </row>
        <row r="33">
          <cell r="A33">
            <v>0.32000000000000012</v>
          </cell>
          <cell r="B33">
            <v>0.89</v>
          </cell>
          <cell r="C33">
            <v>0.39</v>
          </cell>
          <cell r="E33">
            <v>168</v>
          </cell>
          <cell r="F33">
            <v>392</v>
          </cell>
          <cell r="G33">
            <v>5.57</v>
          </cell>
        </row>
        <row r="34">
          <cell r="A34">
            <v>0.33000000000000013</v>
          </cell>
          <cell r="B34">
            <v>0.9</v>
          </cell>
          <cell r="C34">
            <v>0.4</v>
          </cell>
          <cell r="E34">
            <v>174</v>
          </cell>
          <cell r="F34">
            <v>406</v>
          </cell>
          <cell r="G34">
            <v>5.64</v>
          </cell>
        </row>
        <row r="35">
          <cell r="A35">
            <v>0.34000000000000014</v>
          </cell>
          <cell r="B35">
            <v>0.9</v>
          </cell>
          <cell r="C35">
            <v>0.4</v>
          </cell>
          <cell r="E35">
            <v>180</v>
          </cell>
          <cell r="F35">
            <v>420</v>
          </cell>
          <cell r="G35">
            <v>5.7</v>
          </cell>
        </row>
        <row r="36">
          <cell r="A36">
            <v>0.35000000000000014</v>
          </cell>
          <cell r="B36">
            <v>0.91</v>
          </cell>
          <cell r="C36">
            <v>0.41</v>
          </cell>
          <cell r="E36">
            <v>186</v>
          </cell>
          <cell r="F36">
            <v>434</v>
          </cell>
          <cell r="G36">
            <v>5.77</v>
          </cell>
        </row>
        <row r="37">
          <cell r="A37">
            <v>0.36000000000000015</v>
          </cell>
          <cell r="B37">
            <v>0.92</v>
          </cell>
          <cell r="C37">
            <v>0.41</v>
          </cell>
          <cell r="E37">
            <v>192</v>
          </cell>
          <cell r="F37">
            <v>448</v>
          </cell>
          <cell r="G37">
            <v>5.84</v>
          </cell>
        </row>
        <row r="38">
          <cell r="A38">
            <v>0.37000000000000016</v>
          </cell>
          <cell r="B38">
            <v>0.92</v>
          </cell>
          <cell r="C38">
            <v>0.42</v>
          </cell>
          <cell r="E38">
            <v>198</v>
          </cell>
          <cell r="F38">
            <v>462</v>
          </cell>
          <cell r="G38">
            <v>5.9</v>
          </cell>
        </row>
        <row r="39">
          <cell r="A39">
            <v>0.38000000000000017</v>
          </cell>
          <cell r="B39">
            <v>0.93</v>
          </cell>
          <cell r="C39">
            <v>0.43</v>
          </cell>
          <cell r="E39">
            <v>204</v>
          </cell>
          <cell r="F39">
            <v>476</v>
          </cell>
          <cell r="G39">
            <v>5.97</v>
          </cell>
        </row>
        <row r="40">
          <cell r="A40">
            <v>0.39000000000000018</v>
          </cell>
          <cell r="B40">
            <v>0.94</v>
          </cell>
          <cell r="C40">
            <v>0.43</v>
          </cell>
          <cell r="E40">
            <v>210</v>
          </cell>
          <cell r="F40">
            <v>490</v>
          </cell>
          <cell r="G40">
            <v>6.04</v>
          </cell>
        </row>
        <row r="41">
          <cell r="A41">
            <v>0.40000000000000019</v>
          </cell>
          <cell r="B41">
            <v>0.94</v>
          </cell>
          <cell r="C41">
            <v>0.44</v>
          </cell>
          <cell r="E41">
            <v>216</v>
          </cell>
          <cell r="F41">
            <v>504</v>
          </cell>
          <cell r="G41">
            <v>6.1</v>
          </cell>
        </row>
        <row r="42">
          <cell r="A42">
            <v>0.4100000000000002</v>
          </cell>
          <cell r="B42">
            <v>0.95</v>
          </cell>
          <cell r="C42">
            <v>0.45</v>
          </cell>
          <cell r="E42">
            <v>222</v>
          </cell>
          <cell r="F42">
            <v>518</v>
          </cell>
          <cell r="G42">
            <v>6.17</v>
          </cell>
        </row>
        <row r="43">
          <cell r="A43">
            <v>0.42000000000000021</v>
          </cell>
          <cell r="B43">
            <v>0.96</v>
          </cell>
          <cell r="C43">
            <v>0.45</v>
          </cell>
          <cell r="E43">
            <v>228</v>
          </cell>
          <cell r="F43">
            <v>532</v>
          </cell>
          <cell r="G43">
            <v>6.24</v>
          </cell>
        </row>
        <row r="44">
          <cell r="A44">
            <v>0.43000000000000022</v>
          </cell>
          <cell r="B44">
            <v>0.96</v>
          </cell>
          <cell r="C44">
            <v>0.46</v>
          </cell>
          <cell r="E44">
            <v>234</v>
          </cell>
          <cell r="F44">
            <v>546</v>
          </cell>
          <cell r="G44">
            <v>6.3</v>
          </cell>
        </row>
        <row r="45">
          <cell r="A45">
            <v>0.44000000000000022</v>
          </cell>
          <cell r="B45">
            <v>0.97</v>
          </cell>
          <cell r="C45">
            <v>0.46</v>
          </cell>
          <cell r="E45">
            <v>240</v>
          </cell>
          <cell r="F45">
            <v>560</v>
          </cell>
          <cell r="G45">
            <v>6.37</v>
          </cell>
        </row>
        <row r="46">
          <cell r="A46">
            <v>0.45000000000000023</v>
          </cell>
          <cell r="B46">
            <v>0.97</v>
          </cell>
          <cell r="C46">
            <v>0.47</v>
          </cell>
          <cell r="E46">
            <v>246</v>
          </cell>
          <cell r="F46">
            <v>574</v>
          </cell>
          <cell r="G46">
            <v>6.44</v>
          </cell>
        </row>
        <row r="47">
          <cell r="A47">
            <v>0.46000000000000024</v>
          </cell>
          <cell r="B47">
            <v>0.98</v>
          </cell>
          <cell r="C47">
            <v>0.48</v>
          </cell>
          <cell r="E47">
            <v>252</v>
          </cell>
          <cell r="F47">
            <v>588</v>
          </cell>
          <cell r="G47">
            <v>6.5</v>
          </cell>
        </row>
        <row r="48">
          <cell r="A48">
            <v>0.47000000000000025</v>
          </cell>
          <cell r="B48">
            <v>0.98</v>
          </cell>
          <cell r="C48">
            <v>0.48</v>
          </cell>
          <cell r="E48">
            <v>258</v>
          </cell>
          <cell r="F48">
            <v>602</v>
          </cell>
          <cell r="G48">
            <v>6.57</v>
          </cell>
        </row>
        <row r="49">
          <cell r="A49">
            <v>0.48000000000000026</v>
          </cell>
          <cell r="B49">
            <v>0.99</v>
          </cell>
          <cell r="C49">
            <v>0.49</v>
          </cell>
          <cell r="E49">
            <v>264</v>
          </cell>
          <cell r="F49">
            <v>616</v>
          </cell>
          <cell r="G49">
            <v>6.64</v>
          </cell>
        </row>
        <row r="50">
          <cell r="A50">
            <v>0.49000000000000027</v>
          </cell>
          <cell r="B50">
            <v>0.99</v>
          </cell>
          <cell r="C50">
            <v>0.49</v>
          </cell>
          <cell r="E50">
            <v>270</v>
          </cell>
          <cell r="F50">
            <v>630</v>
          </cell>
          <cell r="G50">
            <v>6.7</v>
          </cell>
        </row>
        <row r="51">
          <cell r="A51">
            <v>0.50000000000000022</v>
          </cell>
          <cell r="B51">
            <v>1</v>
          </cell>
          <cell r="C51">
            <v>0.5</v>
          </cell>
          <cell r="E51">
            <v>276</v>
          </cell>
          <cell r="F51">
            <v>644</v>
          </cell>
          <cell r="G51">
            <v>6.77</v>
          </cell>
        </row>
        <row r="52">
          <cell r="A52">
            <v>0.51000000000000023</v>
          </cell>
          <cell r="B52">
            <v>1</v>
          </cell>
          <cell r="C52">
            <v>0.51</v>
          </cell>
          <cell r="E52">
            <v>282</v>
          </cell>
          <cell r="F52">
            <v>658</v>
          </cell>
          <cell r="G52">
            <v>6.84</v>
          </cell>
        </row>
        <row r="53">
          <cell r="A53">
            <v>0.52000000000000024</v>
          </cell>
          <cell r="B53">
            <v>1.01</v>
          </cell>
          <cell r="C53">
            <v>0.51</v>
          </cell>
          <cell r="E53">
            <v>288</v>
          </cell>
          <cell r="F53">
            <v>672</v>
          </cell>
          <cell r="G53">
            <v>6.9</v>
          </cell>
        </row>
        <row r="54">
          <cell r="A54">
            <v>0.53000000000000025</v>
          </cell>
          <cell r="B54">
            <v>1.01</v>
          </cell>
          <cell r="C54">
            <v>0.52</v>
          </cell>
          <cell r="E54">
            <v>294</v>
          </cell>
          <cell r="F54">
            <v>686</v>
          </cell>
          <cell r="G54">
            <v>6.95</v>
          </cell>
        </row>
        <row r="55">
          <cell r="A55">
            <v>0.54000000000000026</v>
          </cell>
          <cell r="B55">
            <v>1.02</v>
          </cell>
          <cell r="C55">
            <v>0.52</v>
          </cell>
          <cell r="E55">
            <v>300</v>
          </cell>
          <cell r="F55">
            <v>700</v>
          </cell>
          <cell r="G55">
            <v>7</v>
          </cell>
        </row>
        <row r="56">
          <cell r="A56">
            <v>0.55000000000000027</v>
          </cell>
          <cell r="B56">
            <v>1.02</v>
          </cell>
          <cell r="C56">
            <v>0.53</v>
          </cell>
          <cell r="E56">
            <v>306</v>
          </cell>
          <cell r="F56">
            <v>714</v>
          </cell>
          <cell r="G56">
            <v>7.04</v>
          </cell>
        </row>
        <row r="57">
          <cell r="A57">
            <v>0.56000000000000028</v>
          </cell>
          <cell r="B57">
            <v>1.03</v>
          </cell>
          <cell r="C57">
            <v>0.53</v>
          </cell>
          <cell r="E57">
            <v>312</v>
          </cell>
          <cell r="F57">
            <v>728</v>
          </cell>
          <cell r="G57">
            <v>7.07</v>
          </cell>
        </row>
        <row r="58">
          <cell r="A58">
            <v>0.57000000000000028</v>
          </cell>
          <cell r="B58">
            <v>1.03</v>
          </cell>
          <cell r="C58">
            <v>0.54</v>
          </cell>
          <cell r="E58">
            <v>318</v>
          </cell>
          <cell r="F58">
            <v>742</v>
          </cell>
          <cell r="G58">
            <v>7.1</v>
          </cell>
        </row>
        <row r="59">
          <cell r="A59">
            <v>0.58000000000000029</v>
          </cell>
          <cell r="B59">
            <v>1.04</v>
          </cell>
          <cell r="C59">
            <v>0.55000000000000004</v>
          </cell>
          <cell r="E59">
            <v>324</v>
          </cell>
          <cell r="F59">
            <v>756</v>
          </cell>
          <cell r="G59">
            <v>7.12</v>
          </cell>
        </row>
        <row r="60">
          <cell r="A60">
            <v>0.5900000000000003</v>
          </cell>
          <cell r="B60">
            <v>1.04</v>
          </cell>
          <cell r="C60">
            <v>0.55000000000000004</v>
          </cell>
          <cell r="E60">
            <v>330</v>
          </cell>
          <cell r="F60">
            <v>770</v>
          </cell>
          <cell r="G60">
            <v>7.15</v>
          </cell>
        </row>
        <row r="61">
          <cell r="A61">
            <v>0.60000000000000031</v>
          </cell>
          <cell r="B61">
            <v>1.04</v>
          </cell>
          <cell r="C61">
            <v>0.56000000000000005</v>
          </cell>
          <cell r="E61">
            <v>336</v>
          </cell>
          <cell r="F61">
            <v>784</v>
          </cell>
          <cell r="G61">
            <v>7.18</v>
          </cell>
        </row>
        <row r="62">
          <cell r="A62">
            <v>0.61000000000000032</v>
          </cell>
          <cell r="B62">
            <v>1.05</v>
          </cell>
          <cell r="C62">
            <v>0.56000000000000005</v>
          </cell>
          <cell r="E62">
            <v>342</v>
          </cell>
          <cell r="F62">
            <v>798</v>
          </cell>
          <cell r="G62">
            <v>7.2</v>
          </cell>
        </row>
        <row r="63">
          <cell r="A63">
            <v>0.62000000000000033</v>
          </cell>
          <cell r="B63">
            <v>1.05</v>
          </cell>
          <cell r="C63">
            <v>0.56999999999999995</v>
          </cell>
          <cell r="E63">
            <v>348</v>
          </cell>
          <cell r="F63">
            <v>812</v>
          </cell>
          <cell r="G63">
            <v>7.28</v>
          </cell>
        </row>
        <row r="64">
          <cell r="A64">
            <v>0.63000000000000034</v>
          </cell>
          <cell r="B64">
            <v>1.06</v>
          </cell>
          <cell r="C64">
            <v>0.57999999999999996</v>
          </cell>
          <cell r="E64">
            <v>354</v>
          </cell>
          <cell r="F64">
            <v>826</v>
          </cell>
          <cell r="G64">
            <v>7.36</v>
          </cell>
        </row>
        <row r="65">
          <cell r="A65">
            <v>0.64000000000000035</v>
          </cell>
          <cell r="B65">
            <v>1.06</v>
          </cell>
          <cell r="C65">
            <v>0.57999999999999996</v>
          </cell>
          <cell r="E65">
            <v>360</v>
          </cell>
          <cell r="F65">
            <v>840</v>
          </cell>
          <cell r="G65">
            <v>7.44</v>
          </cell>
        </row>
        <row r="66">
          <cell r="A66">
            <v>0.65000000000000036</v>
          </cell>
          <cell r="B66">
            <v>1.06</v>
          </cell>
          <cell r="C66">
            <v>0.59</v>
          </cell>
          <cell r="E66">
            <v>366</v>
          </cell>
          <cell r="F66">
            <v>854</v>
          </cell>
          <cell r="G66">
            <v>7.52</v>
          </cell>
        </row>
        <row r="67">
          <cell r="A67">
            <v>0.66000000000000036</v>
          </cell>
          <cell r="B67">
            <v>1.07</v>
          </cell>
          <cell r="C67">
            <v>0.59</v>
          </cell>
          <cell r="E67">
            <v>372</v>
          </cell>
          <cell r="F67">
            <v>868</v>
          </cell>
          <cell r="G67">
            <v>7.6</v>
          </cell>
        </row>
        <row r="68">
          <cell r="A68">
            <v>0.67000000000000037</v>
          </cell>
          <cell r="B68">
            <v>1.07</v>
          </cell>
          <cell r="C68">
            <v>0.6</v>
          </cell>
          <cell r="E68">
            <v>378</v>
          </cell>
          <cell r="F68">
            <v>882</v>
          </cell>
          <cell r="G68">
            <v>7.68</v>
          </cell>
        </row>
        <row r="69">
          <cell r="A69">
            <v>0.68000000000000038</v>
          </cell>
          <cell r="B69">
            <v>1.08</v>
          </cell>
          <cell r="C69">
            <v>0.6</v>
          </cell>
          <cell r="E69">
            <v>384</v>
          </cell>
          <cell r="F69">
            <v>896</v>
          </cell>
          <cell r="G69">
            <v>7.74</v>
          </cell>
        </row>
        <row r="70">
          <cell r="A70">
            <v>0.69000000000000039</v>
          </cell>
          <cell r="B70">
            <v>1.08</v>
          </cell>
          <cell r="C70">
            <v>0.61</v>
          </cell>
          <cell r="E70">
            <v>390</v>
          </cell>
          <cell r="F70">
            <v>910</v>
          </cell>
          <cell r="G70">
            <v>7.8</v>
          </cell>
        </row>
        <row r="71">
          <cell r="A71">
            <v>0.7000000000000004</v>
          </cell>
          <cell r="B71">
            <v>1.08</v>
          </cell>
          <cell r="C71">
            <v>0.62</v>
          </cell>
          <cell r="E71">
            <v>396</v>
          </cell>
          <cell r="F71">
            <v>924</v>
          </cell>
          <cell r="G71">
            <v>7.86</v>
          </cell>
        </row>
        <row r="72">
          <cell r="A72">
            <v>0.71000000000000041</v>
          </cell>
          <cell r="B72">
            <v>1.08</v>
          </cell>
          <cell r="C72">
            <v>0.62</v>
          </cell>
          <cell r="E72">
            <v>402</v>
          </cell>
          <cell r="F72">
            <v>938</v>
          </cell>
          <cell r="G72">
            <v>7.9</v>
          </cell>
        </row>
        <row r="73">
          <cell r="A73">
            <v>0.72000000000000042</v>
          </cell>
          <cell r="B73">
            <v>1.0900000000000001</v>
          </cell>
          <cell r="C73">
            <v>0.63</v>
          </cell>
          <cell r="E73">
            <v>408</v>
          </cell>
          <cell r="F73">
            <v>952</v>
          </cell>
          <cell r="G73">
            <v>7.94</v>
          </cell>
        </row>
        <row r="74">
          <cell r="A74">
            <v>0.73000000000000043</v>
          </cell>
          <cell r="B74">
            <v>1.0900000000000001</v>
          </cell>
          <cell r="C74">
            <v>0.63</v>
          </cell>
          <cell r="E74">
            <v>414</v>
          </cell>
          <cell r="F74">
            <v>966</v>
          </cell>
          <cell r="G74">
            <v>7.98</v>
          </cell>
        </row>
        <row r="75">
          <cell r="A75">
            <v>0.74000000000000044</v>
          </cell>
          <cell r="B75">
            <v>1.0900000000000001</v>
          </cell>
          <cell r="C75">
            <v>0.64</v>
          </cell>
          <cell r="E75">
            <v>420</v>
          </cell>
          <cell r="F75">
            <v>980</v>
          </cell>
          <cell r="G75">
            <v>8.02</v>
          </cell>
        </row>
        <row r="76">
          <cell r="A76">
            <v>0.75000000000000044</v>
          </cell>
          <cell r="B76">
            <v>1.1000000000000001</v>
          </cell>
          <cell r="C76">
            <v>0.65</v>
          </cell>
          <cell r="E76">
            <v>426</v>
          </cell>
          <cell r="F76">
            <v>994</v>
          </cell>
          <cell r="G76">
            <v>8.06</v>
          </cell>
        </row>
        <row r="77">
          <cell r="A77">
            <v>0.76000000000000045</v>
          </cell>
          <cell r="B77">
            <v>1.1000000000000001</v>
          </cell>
          <cell r="C77">
            <v>0.65</v>
          </cell>
          <cell r="E77">
            <v>432</v>
          </cell>
          <cell r="F77">
            <v>1008</v>
          </cell>
          <cell r="G77">
            <v>8.1</v>
          </cell>
        </row>
        <row r="78">
          <cell r="A78">
            <v>0.77000000000000046</v>
          </cell>
          <cell r="B78">
            <v>1.1000000000000001</v>
          </cell>
          <cell r="C78">
            <v>0.66</v>
          </cell>
          <cell r="E78">
            <v>438</v>
          </cell>
          <cell r="F78">
            <v>1022</v>
          </cell>
          <cell r="G78">
            <v>8.14</v>
          </cell>
        </row>
        <row r="79">
          <cell r="A79">
            <v>0.78000000000000047</v>
          </cell>
          <cell r="B79">
            <v>1.1100000000000001</v>
          </cell>
          <cell r="C79">
            <v>0.66</v>
          </cell>
          <cell r="E79">
            <v>444</v>
          </cell>
          <cell r="F79">
            <v>1036</v>
          </cell>
          <cell r="G79">
            <v>8.18</v>
          </cell>
        </row>
        <row r="80">
          <cell r="A80">
            <v>0.79000000000000048</v>
          </cell>
          <cell r="B80">
            <v>1.1100000000000001</v>
          </cell>
          <cell r="C80">
            <v>0.67</v>
          </cell>
          <cell r="E80">
            <v>450</v>
          </cell>
          <cell r="F80">
            <v>1050</v>
          </cell>
          <cell r="G80">
            <v>8.2200000000000006</v>
          </cell>
        </row>
        <row r="81">
          <cell r="A81">
            <v>0.80000000000000049</v>
          </cell>
          <cell r="B81">
            <v>1.1100000000000001</v>
          </cell>
          <cell r="C81">
            <v>0.68</v>
          </cell>
          <cell r="E81">
            <v>456</v>
          </cell>
          <cell r="F81">
            <v>1064</v>
          </cell>
          <cell r="G81">
            <v>8.26</v>
          </cell>
        </row>
        <row r="82">
          <cell r="A82">
            <v>0.8100000000000005</v>
          </cell>
          <cell r="B82">
            <v>1.1100000000000001</v>
          </cell>
          <cell r="C82">
            <v>0.68</v>
          </cell>
          <cell r="E82">
            <v>462</v>
          </cell>
          <cell r="F82">
            <v>1078</v>
          </cell>
          <cell r="G82">
            <v>8.3000000000000007</v>
          </cell>
        </row>
        <row r="83">
          <cell r="A83">
            <v>0.82000000000000051</v>
          </cell>
          <cell r="B83">
            <v>1.1200000000000001</v>
          </cell>
          <cell r="C83">
            <v>0.69</v>
          </cell>
          <cell r="E83">
            <v>468</v>
          </cell>
          <cell r="F83">
            <v>1092</v>
          </cell>
          <cell r="G83">
            <v>8.34</v>
          </cell>
        </row>
        <row r="84">
          <cell r="A84">
            <v>0.83000000000000052</v>
          </cell>
          <cell r="B84">
            <v>1.1200000000000001</v>
          </cell>
          <cell r="C84">
            <v>0.7</v>
          </cell>
          <cell r="E84">
            <v>474</v>
          </cell>
          <cell r="F84">
            <v>1106</v>
          </cell>
          <cell r="G84">
            <v>8.3800000000000008</v>
          </cell>
        </row>
        <row r="85">
          <cell r="A85">
            <v>0.84000000000000052</v>
          </cell>
          <cell r="B85">
            <v>1.1200000000000001</v>
          </cell>
          <cell r="C85">
            <v>0.7</v>
          </cell>
          <cell r="E85">
            <v>480</v>
          </cell>
          <cell r="F85">
            <v>1120</v>
          </cell>
          <cell r="G85">
            <v>8.42</v>
          </cell>
        </row>
        <row r="86">
          <cell r="A86">
            <v>0.85000000000000053</v>
          </cell>
          <cell r="B86">
            <v>1.1200000000000001</v>
          </cell>
          <cell r="C86">
            <v>0.71</v>
          </cell>
          <cell r="E86">
            <v>486</v>
          </cell>
          <cell r="F86">
            <v>1134</v>
          </cell>
          <cell r="G86">
            <v>8.4600000000000009</v>
          </cell>
        </row>
        <row r="87">
          <cell r="A87">
            <v>0.86000000000000054</v>
          </cell>
          <cell r="B87">
            <v>1.1200000000000001</v>
          </cell>
          <cell r="C87">
            <v>0.72</v>
          </cell>
          <cell r="E87">
            <v>492</v>
          </cell>
          <cell r="F87">
            <v>1148</v>
          </cell>
          <cell r="G87">
            <v>8.5</v>
          </cell>
        </row>
        <row r="88">
          <cell r="A88">
            <v>0.87000000000000055</v>
          </cell>
          <cell r="B88">
            <v>1.1299999999999999</v>
          </cell>
          <cell r="C88">
            <v>0.72</v>
          </cell>
          <cell r="E88">
            <v>498</v>
          </cell>
          <cell r="F88">
            <v>1162</v>
          </cell>
          <cell r="G88">
            <v>8.5299999999999994</v>
          </cell>
        </row>
        <row r="89">
          <cell r="A89">
            <v>0.88000000000000056</v>
          </cell>
          <cell r="B89">
            <v>1.1299999999999999</v>
          </cell>
          <cell r="C89">
            <v>0.73</v>
          </cell>
        </row>
        <row r="90">
          <cell r="A90">
            <v>0.89000000000000057</v>
          </cell>
          <cell r="B90">
            <v>1.1299999999999999</v>
          </cell>
          <cell r="C90">
            <v>0.74</v>
          </cell>
        </row>
        <row r="91">
          <cell r="A91">
            <v>0.90000000000000058</v>
          </cell>
          <cell r="B91">
            <v>1.1299999999999999</v>
          </cell>
          <cell r="C91">
            <v>0.74</v>
          </cell>
        </row>
        <row r="92">
          <cell r="A92">
            <v>0.91000000000000059</v>
          </cell>
          <cell r="B92">
            <v>1.1299999999999999</v>
          </cell>
          <cell r="C92">
            <v>0.75</v>
          </cell>
        </row>
        <row r="93">
          <cell r="A93">
            <v>0.9200000000000006</v>
          </cell>
          <cell r="B93">
            <v>1.1299999999999999</v>
          </cell>
          <cell r="C93">
            <v>0.76</v>
          </cell>
        </row>
        <row r="94">
          <cell r="A94">
            <v>0.9300000000000006</v>
          </cell>
          <cell r="B94">
            <v>1.1299999999999999</v>
          </cell>
          <cell r="C94">
            <v>0.76</v>
          </cell>
        </row>
        <row r="95">
          <cell r="A95">
            <v>0.94000000000000061</v>
          </cell>
          <cell r="B95">
            <v>1.1399999999999999</v>
          </cell>
          <cell r="C95">
            <v>0.77</v>
          </cell>
        </row>
        <row r="96">
          <cell r="A96">
            <v>0.95000000000000062</v>
          </cell>
          <cell r="B96">
            <v>1.1399999999999999</v>
          </cell>
          <cell r="C96">
            <v>0.78</v>
          </cell>
        </row>
        <row r="97">
          <cell r="A97">
            <v>0.96000000000000063</v>
          </cell>
          <cell r="B97">
            <v>1.1399999999999999</v>
          </cell>
          <cell r="C97">
            <v>0.79</v>
          </cell>
        </row>
        <row r="98">
          <cell r="A98">
            <v>0.97000000000000064</v>
          </cell>
          <cell r="B98">
            <v>1.1399999999999999</v>
          </cell>
          <cell r="C98">
            <v>0.79</v>
          </cell>
        </row>
        <row r="99">
          <cell r="A99">
            <v>0.98000000000000065</v>
          </cell>
          <cell r="B99">
            <v>1.1399999999999999</v>
          </cell>
          <cell r="C99">
            <v>0.8</v>
          </cell>
        </row>
        <row r="100">
          <cell r="A100">
            <v>0.99000000000000066</v>
          </cell>
          <cell r="B100">
            <v>1.1399999999999999</v>
          </cell>
          <cell r="C100">
            <v>0.81</v>
          </cell>
        </row>
        <row r="101">
          <cell r="A101">
            <v>1.0000000000000007</v>
          </cell>
          <cell r="B101">
            <v>1.1399999999999999</v>
          </cell>
          <cell r="C101">
            <v>0.82</v>
          </cell>
        </row>
        <row r="102">
          <cell r="A102">
            <v>1.0100000000000007</v>
          </cell>
          <cell r="B102">
            <v>1.1399999999999999</v>
          </cell>
          <cell r="C102">
            <v>0.83</v>
          </cell>
        </row>
        <row r="103">
          <cell r="A103">
            <v>1.0200000000000007</v>
          </cell>
          <cell r="B103">
            <v>1.1399999999999999</v>
          </cell>
          <cell r="C103">
            <v>0.84</v>
          </cell>
        </row>
        <row r="104">
          <cell r="A104">
            <v>1.0300000000000007</v>
          </cell>
          <cell r="B104">
            <v>1.1399999999999999</v>
          </cell>
          <cell r="C104">
            <v>0.85</v>
          </cell>
        </row>
        <row r="105">
          <cell r="A105">
            <v>1.0400000000000007</v>
          </cell>
          <cell r="B105">
            <v>1.1299999999999999</v>
          </cell>
          <cell r="C105">
            <v>0.86</v>
          </cell>
        </row>
        <row r="106">
          <cell r="A106">
            <v>1.0500000000000007</v>
          </cell>
          <cell r="B106">
            <v>1.1299999999999999</v>
          </cell>
          <cell r="C106">
            <v>0.88</v>
          </cell>
        </row>
        <row r="107">
          <cell r="A107">
            <v>1.0600000000000007</v>
          </cell>
          <cell r="B107">
            <v>1.1299999999999999</v>
          </cell>
          <cell r="C107">
            <v>0.89</v>
          </cell>
        </row>
        <row r="108">
          <cell r="A108">
            <v>1.0700000000000007</v>
          </cell>
          <cell r="B108">
            <v>1.1100000000000001</v>
          </cell>
          <cell r="C108">
            <v>0.92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ery"/>
      <sheetName val="Annex"/>
      <sheetName val="Indices"/>
      <sheetName val="Benching"/>
      <sheetName val="Foundation"/>
      <sheetName val="Foundation up to date"/>
      <sheetName val="Revement"/>
      <sheetName val="BenchingPV"/>
      <sheetName val="Excavation&amp;StubInstallationPV"/>
      <sheetName val="ConcretingPV"/>
      <sheetName val="RebarPV"/>
      <sheetName val="Tower Erection"/>
      <sheetName val="Revetment PV"/>
      <sheetName val="Sheet1"/>
    </sheetNames>
    <sheetDataSet>
      <sheetData sheetId="0" refreshError="1"/>
      <sheetData sheetId="1" refreshError="1"/>
      <sheetData sheetId="2">
        <row r="7">
          <cell r="C7">
            <v>21208.67</v>
          </cell>
          <cell r="D7">
            <v>134</v>
          </cell>
          <cell r="E7">
            <v>116.6</v>
          </cell>
          <cell r="F7">
            <v>139.69999999999999</v>
          </cell>
          <cell r="G7">
            <v>119.8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rted"/>
      <sheetName val="BOQ"/>
      <sheetName val="Schedule F"/>
      <sheetName val="Major qty"/>
      <sheetName val="General Analysis"/>
      <sheetName val="Inputs"/>
      <sheetName val="RA"/>
      <sheetName val="Piling"/>
      <sheetName val="Yard"/>
      <sheetName val="EB Charges"/>
      <sheetName val="Finance"/>
    </sheetNames>
    <sheetDataSet>
      <sheetData sheetId="0" refreshError="1"/>
      <sheetData sheetId="1" refreshError="1"/>
      <sheetData sheetId="2" refreshError="1"/>
      <sheetData sheetId="3" refreshError="1"/>
      <sheetData sheetId="4" refreshError="1">
        <row r="49">
          <cell r="M49">
            <v>120.22728666666669</v>
          </cell>
          <cell r="AC49">
            <v>42.094924666666671</v>
          </cell>
        </row>
        <row r="240">
          <cell r="G240">
            <v>385.77169408514379</v>
          </cell>
        </row>
        <row r="250">
          <cell r="L250">
            <v>14.759360000000003</v>
          </cell>
        </row>
      </sheetData>
      <sheetData sheetId="5" refreshError="1">
        <row r="15">
          <cell r="D15">
            <v>70000</v>
          </cell>
        </row>
        <row r="16">
          <cell r="D16">
            <v>0.6</v>
          </cell>
        </row>
      </sheetData>
      <sheetData sheetId="6" refreshError="1"/>
      <sheetData sheetId="7" refreshError="1"/>
      <sheetData sheetId="8" refreshError="1"/>
      <sheetData sheetId="9" refreshError="1"/>
      <sheetData sheetId="1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_Str"/>
      <sheetName val="Pil"/>
      <sheetName val="ROB-1"/>
      <sheetName val="ROB-2"/>
      <sheetName val="nala"/>
      <sheetName val="flyover"/>
      <sheetName val="Major Quantities"/>
      <sheetName val="RA"/>
      <sheetName val="Batching&amp;Pil POL"/>
      <sheetName val="Sheet1"/>
      <sheetName val="Steel Piling_POL"/>
      <sheetName val="EB Charges"/>
      <sheetName val="Road No 1"/>
      <sheetName val="Road No 2"/>
      <sheetName val="Road Work"/>
      <sheetName val="Machinary_Road Work"/>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7">
          <cell r="P27">
            <v>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string"/>
      <sheetName val="tension-initial"/>
      <sheetName val="Chart-static"/>
      <sheetName val="Scf"/>
      <sheetName val="racoon"/>
      <sheetName val="Leopard"/>
      <sheetName val="Dingo"/>
      <sheetName val="Panther"/>
      <sheetName val="Goat"/>
      <sheetName val="chart-scf"/>
      <sheetName val="PLot-scf"/>
      <sheetName val="strain"/>
      <sheetName val="CLAY"/>
      <sheetName val="grid"/>
      <sheetName val="trafo-size"/>
      <sheetName val="Load Details(B2)"/>
      <sheetName val="Sheet1"/>
      <sheetName val="Design"/>
      <sheetName val="Labels"/>
      <sheetName val="analysis"/>
      <sheetName val="Administrative Prices"/>
      <sheetName val="Summary"/>
      <sheetName val="Transfer"/>
      <sheetName val="DSLP"/>
      <sheetName val="Coalmine"/>
      <sheetName val="boq"/>
      <sheetName val="IDCCALHYD-GOO"/>
      <sheetName val="Indices"/>
      <sheetName val="13-Progress Curve"/>
      <sheetName val="Dom"/>
      <sheetName val="Bed Class"/>
      <sheetName val="Cd"/>
      <sheetName val="COST"/>
      <sheetName val="PUR"/>
      <sheetName val="VKFdn 420 (2)"/>
      <sheetName val="banilad"/>
      <sheetName val="Mactan"/>
      <sheetName val="Mandaue"/>
      <sheetName val="NLD - Assum"/>
      <sheetName val="Capex-fixed"/>
      <sheetName val="Basic Rates"/>
      <sheetName val="s"/>
      <sheetName val="GR.slab-reinft"/>
      <sheetName val="Codes"/>
      <sheetName val="STN WISE EMR"/>
      <sheetName val="PRECAST lightconc-II"/>
      <sheetName val="Administrative_Prices"/>
      <sheetName val="Load_Details(B2)"/>
      <sheetName val="13-Progress_Curve"/>
      <sheetName val="Bed_Class"/>
      <sheetName val="VKFdn_420_(2)"/>
      <sheetName val="NLD_-_Assum"/>
      <sheetName val="Basic_Rates"/>
      <sheetName val="GR_slab-reinft"/>
      <sheetName val="STN_WISE_EMR"/>
      <sheetName val="PRECAST_lightconc-II"/>
      <sheetName val="Sch-5"/>
      <sheetName val="Load_Details(B2)2"/>
      <sheetName val="Load_Details(B2)1"/>
      <sheetName val="Load_Details(B2)3"/>
      <sheetName val="Code"/>
      <sheetName val="Khalifa Parkf"/>
      <sheetName val="인원계획"/>
      <sheetName val="Basis"/>
      <sheetName val="Amortissement de prêt"/>
      <sheetName val="Operating charges_Odour control"/>
      <sheetName val="Addl.40"/>
      <sheetName val="Input"/>
      <sheetName val="Administrative_Prices1"/>
      <sheetName val="BM_Al"/>
      <sheetName val="CDB"/>
      <sheetName val="Labour"/>
      <sheetName val="Materials"/>
      <sheetName val="Equipments"/>
      <sheetName val="Load_Details(B2)4"/>
      <sheetName val="Khalifa_Parkf"/>
      <sheetName val="C3"/>
      <sheetName val="Cat A Change Control"/>
      <sheetName val="FINOLEX"/>
      <sheetName val="FITZ MORT 94"/>
      <sheetName val="Currency_and_Delivery_Terms"/>
      <sheetName val="Offer_Information"/>
      <sheetName val="Discount_Cockpit"/>
      <sheetName val="Administrative_Prices2"/>
      <sheetName val="NLD_-_Assum1"/>
      <sheetName val="Basic_Rates1"/>
      <sheetName val="GR_slab-reinft1"/>
      <sheetName val="Amortissement_de_prêt"/>
      <sheetName val="Operating_charges_Odour_control"/>
      <sheetName val="STN_WISE_EMR1"/>
      <sheetName val="Addl_40"/>
      <sheetName val="13-Progress_Curve1"/>
      <sheetName val="Bed_Class1"/>
      <sheetName val="VKFdn_420_(2)1"/>
      <sheetName val="PRECAST_lightconc-II1"/>
      <sheetName val="Load_Details(B2)5"/>
      <sheetName val="13-Progress_Curve2"/>
      <sheetName val="STN_WISE_EMR2"/>
      <sheetName val="PRECAST_lightconc-II2"/>
      <sheetName val="Khalifa_Parkf1"/>
      <sheetName val="Bed_Class2"/>
      <sheetName val="NLD_-_Assum2"/>
      <sheetName val="Basic_Rates2"/>
      <sheetName val="GR_slab-reinft2"/>
      <sheetName val="VKFdn_420_(2)2"/>
      <sheetName val="Load_Details(B2)6"/>
      <sheetName val="Administrative_Prices3"/>
      <sheetName val="13-Progress_Curve3"/>
      <sheetName val="STN_WISE_EMR3"/>
      <sheetName val="PRECAST_lightconc-II3"/>
      <sheetName val="Khalifa_Parkf2"/>
      <sheetName val="Bed_Class3"/>
      <sheetName val="NLD_-_Assum3"/>
      <sheetName val="Basic_Rates3"/>
      <sheetName val="GR_slab-reinft3"/>
      <sheetName val="VKFdn_420_(2)3"/>
      <sheetName val="CONNECT"/>
      <sheetName val="PRODUCTION DATA"/>
      <sheetName val="CO FORMS"/>
      <sheetName val="INV COST"/>
      <sheetName val="MATERIAL AC"/>
      <sheetName val="FOR VARIANCE CALC."/>
      <sheetName val="TB"/>
      <sheetName val="SCRAP"/>
      <sheetName val="VARIANCE SUMMARY"/>
      <sheetName val="ProjectInfo"/>
      <sheetName val="OLS_1.6T"/>
      <sheetName val="BS"/>
      <sheetName val="DOT PRODUCTION"/>
      <sheetName val="INTEREST"/>
      <sheetName val="EXP-BUSINESSPLAN"/>
      <sheetName val="Variables"/>
      <sheetName val="col-reinft1"/>
      <sheetName val="Offers"/>
      <sheetName val="Beam-design exp"/>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refreshError="1"/>
      <sheetData sheetId="70" refreshError="1"/>
      <sheetData sheetId="71" refreshError="1"/>
      <sheetData sheetId="72" refreshError="1"/>
      <sheetData sheetId="73" refreshError="1"/>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_Str"/>
      <sheetName val="Pil"/>
      <sheetName val="ROB-1"/>
      <sheetName val="ROB-2"/>
      <sheetName val="nala"/>
      <sheetName val="flyover"/>
      <sheetName val="Major Quantities"/>
      <sheetName val="RA"/>
      <sheetName val="Batching&amp;Pil POL"/>
      <sheetName val="Sheet1"/>
      <sheetName val="Steel Piling_POL"/>
      <sheetName val="EB Charges"/>
      <sheetName val="Road No 1"/>
      <sheetName val="Road No 2"/>
      <sheetName val="Road Work"/>
      <sheetName val="Machinary_Road Work"/>
      <sheetName val="Sheet2"/>
    </sheetNames>
    <sheetDataSet>
      <sheetData sheetId="0" refreshError="1"/>
      <sheetData sheetId="1" refreshError="1">
        <row r="8">
          <cell r="F8">
            <v>7</v>
          </cell>
        </row>
        <row r="59">
          <cell r="H59">
            <v>2990.1983075135549</v>
          </cell>
        </row>
        <row r="72">
          <cell r="H72">
            <v>338.41143179674873</v>
          </cell>
        </row>
        <row r="87">
          <cell r="H87">
            <v>213.38023348633396</v>
          </cell>
        </row>
      </sheetData>
      <sheetData sheetId="2" refreshError="1"/>
      <sheetData sheetId="3" refreshError="1"/>
      <sheetData sheetId="4" refreshError="1"/>
      <sheetData sheetId="5" refreshError="1"/>
      <sheetData sheetId="6" refreshError="1"/>
      <sheetData sheetId="7" refreshError="1"/>
      <sheetData sheetId="8" refreshError="1">
        <row r="17">
          <cell r="M17">
            <v>77.33937135375001</v>
          </cell>
        </row>
        <row r="161">
          <cell r="C161">
            <v>652.27230478525098</v>
          </cell>
        </row>
        <row r="181">
          <cell r="N181">
            <v>1912.0548213588784</v>
          </cell>
        </row>
      </sheetData>
      <sheetData sheetId="9" refreshError="1"/>
      <sheetData sheetId="10" refreshError="1">
        <row r="8">
          <cell r="O8">
            <v>81.515009983588143</v>
          </cell>
        </row>
      </sheetData>
      <sheetData sheetId="11" refreshError="1"/>
      <sheetData sheetId="12" refreshError="1"/>
      <sheetData sheetId="13" refreshError="1"/>
      <sheetData sheetId="14" refreshError="1"/>
      <sheetData sheetId="15" refreshError="1">
        <row r="7">
          <cell r="K7">
            <v>976</v>
          </cell>
        </row>
        <row r="47">
          <cell r="K47">
            <v>419</v>
          </cell>
        </row>
        <row r="98">
          <cell r="K98">
            <v>2200</v>
          </cell>
        </row>
      </sheetData>
      <sheetData sheetId="16"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0"/>
      <sheetName val="user charges"/>
      <sheetName val="P&amp;E"/>
      <sheetName val="BASIC"/>
      <sheetName val="ANALYSIS"/>
      <sheetName val="BOQ"/>
      <sheetName val="Material"/>
      <sheetName val="Machinary_Road Work"/>
      <sheetName val="Batching&amp;Pil POL"/>
      <sheetName val="Pil"/>
      <sheetName val="Steel Piling_POL"/>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FF"/>
      <sheetName val="P&amp;L"/>
      <sheetName val="PrdQty"/>
      <sheetName val="PrdVal"/>
      <sheetName val="Basic"/>
      <sheetName val="Rate Analy."/>
      <sheetName val="Agg"/>
      <sheetName val="Agg (2)"/>
      <sheetName val="PMRL ind"/>
      <sheetName val="Sheet1"/>
      <sheetName val="Abs PMRL"/>
      <sheetName val="Mach."/>
      <sheetName val="Eqpdata"/>
      <sheetName val="Materials"/>
      <sheetName val="mat"/>
      <sheetName val="lab"/>
      <sheetName val="fol"/>
      <sheetName val="Spare"/>
      <sheetName val="BATA"/>
      <sheetName val="NHC"/>
      <sheetName val="Hire"/>
      <sheetName val="Sub"/>
      <sheetName val="Shut"/>
      <sheetName val="OH"/>
      <sheetName val="org"/>
      <sheetName val="S3SEPT98"/>
      <sheetName val="FORM7"/>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ow r="46">
          <cell r="B46" t="str">
            <v>Diesel</v>
          </cell>
        </row>
        <row r="87">
          <cell r="B87" t="str">
            <v>Lubricants</v>
          </cell>
        </row>
        <row r="292">
          <cell r="B292" t="str">
            <v>BT 80/100</v>
          </cell>
        </row>
        <row r="579">
          <cell r="B579" t="str">
            <v>150mm pipe</v>
          </cell>
        </row>
        <row r="620">
          <cell r="B620" t="str">
            <v>600 mm pipe</v>
          </cell>
        </row>
        <row r="702">
          <cell r="B702" t="str">
            <v>HYSD</v>
          </cell>
        </row>
      </sheetData>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macros"/>
      <sheetName val="DSLP"/>
      <sheetName val="DETAILED__BOQ"/>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strain"/>
      <sheetName val="BTB"/>
      <sheetName val="cf"/>
      <sheetName val="orders"/>
      <sheetName val="Form-C4"/>
      <sheetName val="banilad"/>
      <sheetName val="Mactan"/>
      <sheetName val="Mandaue"/>
      <sheetName val="Purlin(7m)"/>
      <sheetName val="dBase"/>
      <sheetName val="Sheet5"/>
      <sheetName val="Key Assumptions"/>
      <sheetName val="Transfer"/>
      <sheetName val="S4"/>
      <sheetName val="wordsdata"/>
      <sheetName val="Assumptions"/>
      <sheetName val="analysis"/>
      <sheetName val="Intro"/>
      <sheetName val="PACK (B)"/>
      <sheetName val="Title_Str"/>
      <sheetName val="Str Dsgn"/>
      <sheetName val="Ten Cap"/>
      <sheetName val="Wind_15m"/>
      <sheetName val="Wind_17.5m"/>
      <sheetName val="Wind_20m"/>
      <sheetName val="Title_Fdn"/>
      <sheetName val="Fdn Loads"/>
      <sheetName val="Fdn_Dsgn_Y(2m)"/>
      <sheetName val="1_Y(2m)"/>
      <sheetName val="Fdn_Dsgn_X(2m)"/>
      <sheetName val="1_X(2m)"/>
      <sheetName val="Fdn_Dsgn_Y (3.3m)"/>
      <sheetName val="1_Y (3.3m)"/>
      <sheetName val="Fdn_Dsgn_X (3.3m)"/>
      <sheetName val="1_X (3.3m)"/>
      <sheetName val="Data"/>
      <sheetName val="s"/>
      <sheetName val="4 Annex 1 Basic rate"/>
      <sheetName val="water prop."/>
      <sheetName val="SITE OVERHEADS"/>
      <sheetName val="Load Details-220kV"/>
      <sheetName val="Bongaon"/>
      <sheetName val="Jeerat"/>
      <sheetName val="NJP"/>
      <sheetName val="Major Br. Statement"/>
      <sheetName val="ASSAm Gua PBC"/>
      <sheetName val="Khalifa Parkf"/>
      <sheetName val="M+MC"/>
      <sheetName val="Load Details(B2)"/>
      <sheetName val="doq"/>
      <sheetName val="horizontal"/>
      <sheetName val="Preliminary expences"/>
      <sheetName val="Survey"/>
      <sheetName val="LAND"/>
      <sheetName val="uti"/>
      <sheetName val="FORMATION"/>
      <sheetName val="E.work "/>
      <sheetName val="SUMMERY 1 (3)"/>
      <sheetName val="EW QTy "/>
      <sheetName val="Side Drain ra "/>
      <sheetName val="side drain sketch  &amp; RA"/>
      <sheetName val="Index 2"/>
      <sheetName val="Walling "/>
      <sheetName val="Walling ra  "/>
      <sheetName val="SKETCH ( WALL ) &amp; R A"/>
      <sheetName val="PWAY"/>
      <sheetName val="Rails &amp; Fastening"/>
      <sheetName val="Sheet10"/>
      <sheetName val="Sleepers &amp; Fastening"/>
      <sheetName val="Points &amp; Crossings"/>
      <sheetName val="SUMMERY 1 (2)"/>
      <sheetName val="qty summary"/>
      <sheetName val="Civil Boq"/>
      <sheetName val="JCR TOP(ITEM)-KTRP"/>
      <sheetName val="Material "/>
      <sheetName val="BS1"/>
      <sheetName val="Construction"/>
      <sheetName val="Risk Assessment"/>
      <sheetName val="ecc_res"/>
      <sheetName val="LEGEND"/>
      <sheetName val="SPT vs PHI"/>
      <sheetName val="STN WISE EMR"/>
      <sheetName val="Form_A"/>
      <sheetName val="DETAILED__BOQ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Key_Assumptions"/>
      <sheetName val="PACK_(B)"/>
      <sheetName val="Str_Dsgn"/>
      <sheetName val="Ten_Cap"/>
      <sheetName val="Wind_17_5m"/>
      <sheetName val="Fdn_Loads"/>
      <sheetName val="Fdn_Dsgn_Y_(3_3m)"/>
      <sheetName val="1_Y_(3_3m)"/>
      <sheetName val="Fdn_Dsgn_X_(3_3m)"/>
      <sheetName val="1_X_(3_3m)"/>
      <sheetName val="ASSAm_Gua_PBC"/>
      <sheetName val="Load_Details-220kV"/>
      <sheetName val="SITE_OVERHEADS"/>
      <sheetName val="water_prop_"/>
      <sheetName val="Khalifa_Parkf"/>
      <sheetName val="SPT_vs_PHI"/>
      <sheetName val="_Information"/>
      <sheetName val="_DDList"/>
      <sheetName val="_UOM"/>
    </sheetNames>
    <sheetDataSet>
      <sheetData sheetId="0" refreshError="1">
        <row r="1">
          <cell r="A1" t="str">
            <v>ORISSA State Electricity Board, - GRIDCO</v>
          </cell>
        </row>
        <row r="2">
          <cell r="A2" t="str">
            <v>220 / 132kV S/S CONTROL ROOM BUILDING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
          <cell r="A1" t="str">
            <v>ORISSA State Electricity Board, - GRIDCO</v>
          </cell>
        </row>
      </sheetData>
      <sheetData sheetId="17">
        <row r="1">
          <cell r="A1" t="str">
            <v>ORISSA State Electricity Board, - GRIDCO</v>
          </cell>
        </row>
      </sheetData>
      <sheetData sheetId="18">
        <row r="1">
          <cell r="A1" t="str">
            <v>ORISSA State Electricity Board, - GRIDCO</v>
          </cell>
        </row>
      </sheetData>
      <sheetData sheetId="19">
        <row r="1">
          <cell r="A1" t="str">
            <v>ORISSA State Electricity Board, - GRIDCO</v>
          </cell>
        </row>
      </sheetData>
      <sheetData sheetId="20">
        <row r="1">
          <cell r="A1" t="str">
            <v>ORISSA State Electricity Board, - GRIDCO</v>
          </cell>
        </row>
      </sheetData>
      <sheetData sheetId="21">
        <row r="1">
          <cell r="A1" t="str">
            <v>ORISSA State Electricity Board, - GRIDCO</v>
          </cell>
        </row>
      </sheetData>
      <sheetData sheetId="22">
        <row r="1">
          <cell r="A1" t="str">
            <v>ORISSA State Electricity Board, - GRIDCO</v>
          </cell>
        </row>
      </sheetData>
      <sheetData sheetId="23">
        <row r="1">
          <cell r="A1" t="str">
            <v>ORISSA State Electricity Board, - GRIDCO</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1">
          <cell r="A1" t="str">
            <v>ORISSA State Electricity Board, - GRIDCO</v>
          </cell>
        </row>
      </sheetData>
      <sheetData sheetId="40" refreshError="1"/>
      <sheetData sheetId="4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ANNEXURE-A"/>
      <sheetName val="ANNEXURE-B"/>
      <sheetName val="ANNEXURE-C"/>
      <sheetName val="ANNEXURE-D"/>
      <sheetName val="ANNEXURE-E"/>
      <sheetName val="ANNEXURE-F"/>
      <sheetName val="ANNEXURE-G"/>
      <sheetName val="ANNEXURE-H"/>
      <sheetName val="ANNEXURE-I"/>
      <sheetName val="ANNEXURE-J"/>
      <sheetName val="rate analysis"/>
      <sheetName val="basic rate"/>
      <sheetName val="p&amp;m analysis"/>
      <sheetName val="Wordsdata"/>
      <sheetName val="rate_analysis"/>
      <sheetName val="basic_rate"/>
      <sheetName val="p&amp;m_analysis"/>
      <sheetName val="TABLES"/>
      <sheetName val="ETC Plant Cost"/>
      <sheetName val="Timesheet"/>
      <sheetName val="A.O.R r1Str"/>
      <sheetName val="A.O.R r1"/>
      <sheetName val="A.O.R (2)"/>
      <sheetName val="DETAILED  BOQ"/>
      <sheetName val="Admin"/>
      <sheetName val="SPT vs PHI"/>
      <sheetName val="ANAL"/>
      <sheetName val="Intro"/>
    </sheetNames>
    <sheetDataSet>
      <sheetData sheetId="0"/>
      <sheetData sheetId="1" refreshError="1">
        <row r="1">
          <cell r="A1" t="str">
            <v>CONSTRUCTION OF 400/220kV BAHADURGARH SUBSTATION(NEW)ASSOCIATED WITH SYSTEM STRENGTHENING SCHEME FOR NORTHERN REGION(PACKAGE-B)</v>
          </cell>
        </row>
      </sheetData>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UM"/>
      <sheetName val="C-1"/>
      <sheetName val="C-2"/>
      <sheetName val="C-3"/>
      <sheetName val="C-4"/>
      <sheetName val="C-5"/>
      <sheetName val="C-5A"/>
      <sheetName val="C-6"/>
      <sheetName val="C-6A"/>
      <sheetName val="C-7"/>
      <sheetName val="C-8"/>
      <sheetName val="C-9"/>
      <sheetName val="C-10"/>
      <sheetName val="C-11"/>
      <sheetName val="C-12"/>
      <sheetName val="Summary"/>
      <sheetName val="Criteria"/>
      <sheetName val="PHSB"/>
      <sheetName val="Gen Info"/>
      <sheetName val="DETAILED  BOQ"/>
      <sheetName val="DATA"/>
    </sheetNames>
    <sheetDataSet>
      <sheetData sheetId="0">
        <row r="36">
          <cell r="G36">
            <v>23473806</v>
          </cell>
        </row>
      </sheetData>
      <sheetData sheetId="1">
        <row r="35">
          <cell r="G35">
            <v>1814771713.3702559</v>
          </cell>
        </row>
      </sheetData>
      <sheetData sheetId="2" refreshError="1">
        <row r="23">
          <cell r="G23">
            <v>631367637.5</v>
          </cell>
        </row>
        <row r="36">
          <cell r="G36">
            <v>23473806</v>
          </cell>
        </row>
      </sheetData>
      <sheetData sheetId="3" refreshError="1">
        <row r="24">
          <cell r="G24">
            <v>604673119</v>
          </cell>
        </row>
        <row r="35">
          <cell r="G35">
            <v>1814771713.3702559</v>
          </cell>
        </row>
      </sheetData>
      <sheetData sheetId="4" refreshError="1">
        <row r="23">
          <cell r="G23">
            <v>631367637.5</v>
          </cell>
        </row>
      </sheetData>
      <sheetData sheetId="5" refreshError="1">
        <row r="22">
          <cell r="G22">
            <v>0</v>
          </cell>
        </row>
        <row r="24">
          <cell r="G24">
            <v>604673119</v>
          </cell>
        </row>
      </sheetData>
      <sheetData sheetId="6" refreshError="1">
        <row r="25">
          <cell r="G25">
            <v>0</v>
          </cell>
        </row>
      </sheetData>
      <sheetData sheetId="7" refreshError="1">
        <row r="22">
          <cell r="G22">
            <v>0</v>
          </cell>
        </row>
      </sheetData>
      <sheetData sheetId="8" refreshError="1">
        <row r="40">
          <cell r="H40">
            <v>0</v>
          </cell>
        </row>
        <row r="49">
          <cell r="G49">
            <v>0</v>
          </cell>
        </row>
      </sheetData>
      <sheetData sheetId="9" refreshError="1">
        <row r="31">
          <cell r="G31">
            <v>306277326.61000001</v>
          </cell>
        </row>
        <row r="48">
          <cell r="G48">
            <v>0</v>
          </cell>
        </row>
      </sheetData>
      <sheetData sheetId="10" refreshError="1">
        <row r="32">
          <cell r="G32">
            <v>69836191</v>
          </cell>
        </row>
        <row r="40">
          <cell r="H40">
            <v>0</v>
          </cell>
        </row>
      </sheetData>
      <sheetData sheetId="11" refreshError="1">
        <row r="31">
          <cell r="G31">
            <v>306277326.61000001</v>
          </cell>
        </row>
      </sheetData>
      <sheetData sheetId="12" refreshError="1">
        <row r="20">
          <cell r="G20">
            <v>0</v>
          </cell>
        </row>
        <row r="32">
          <cell r="G32">
            <v>69836191</v>
          </cell>
        </row>
      </sheetData>
      <sheetData sheetId="13" refreshError="1">
        <row r="12">
          <cell r="G12">
            <v>0</v>
          </cell>
        </row>
        <row r="54">
          <cell r="G54">
            <v>273247577.66600001</v>
          </cell>
        </row>
      </sheetData>
      <sheetData sheetId="14" refreshError="1">
        <row r="20">
          <cell r="G20">
            <v>0</v>
          </cell>
        </row>
      </sheetData>
      <sheetData sheetId="15" refreshError="1">
        <row r="12">
          <cell r="G12">
            <v>0</v>
          </cell>
        </row>
      </sheetData>
      <sheetData sheetId="16"/>
      <sheetData sheetId="17" refreshError="1"/>
      <sheetData sheetId="18" refreshError="1"/>
      <sheetData sheetId="19" refreshError="1"/>
      <sheetData sheetId="20" refreshError="1"/>
      <sheetData sheetId="21"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220 11  BS "/>
      <sheetName val=" AT-1-220 "/>
      <sheetName val=" BC-220"/>
      <sheetName val="Timesheet"/>
      <sheetName val="Sheet2"/>
      <sheetName val="220_11__BS_"/>
      <sheetName val="Vind - BtB"/>
      <sheetName val="Staff Acco."/>
      <sheetName val="ICT-2 _220"/>
      <sheetName val="BENDING STRESS CALCULATION FOR "/>
      <sheetName val="Cable data"/>
      <sheetName val="Table"/>
      <sheetName val="TBAL9697 -group wise  sdpl"/>
      <sheetName val="PROG_DATA"/>
      <sheetName val="2007 Calendar"/>
      <sheetName val="BTB"/>
      <sheetName val="cf"/>
      <sheetName val="orders"/>
      <sheetName val="DSLP"/>
      <sheetName val="Coalmine"/>
      <sheetName val="Koldam"/>
      <sheetName val="concrete"/>
      <sheetName val="RA-markate"/>
      <sheetName val="Design"/>
      <sheetName val="2B for Sub_Station_F_I_"/>
      <sheetName val="Report"/>
      <sheetName val="220_11__BS_3"/>
      <sheetName val="_AT-1-220_2"/>
      <sheetName val="_BC-2202"/>
      <sheetName val="Staff_Acco_2"/>
      <sheetName val="ICT-2__2202"/>
      <sheetName val="Vind_-_BtB2"/>
      <sheetName val="BENDING_STRESS_CALCULATION_FOR2"/>
      <sheetName val="Cable_data2"/>
      <sheetName val="TBAL9697_-group_wise__sdpl2"/>
      <sheetName val="2007_Calendar2"/>
      <sheetName val="220_11__BS_2"/>
      <sheetName val="_AT-1-220_1"/>
      <sheetName val="_BC-2201"/>
      <sheetName val="Staff_Acco_1"/>
      <sheetName val="ICT-2__2201"/>
      <sheetName val="Vind_-_BtB1"/>
      <sheetName val="BENDING_STRESS_CALCULATION_FOR1"/>
      <sheetName val="Cable_data1"/>
      <sheetName val="TBAL9697_-group_wise__sdpl1"/>
      <sheetName val="2007_Calendar1"/>
      <sheetName val="220_11__BS_1"/>
      <sheetName val="_AT-1-220_"/>
      <sheetName val="_BC-220"/>
      <sheetName val="Staff_Acco_"/>
      <sheetName val="ICT-2__220"/>
      <sheetName val="Vind_-_BtB"/>
      <sheetName val="BENDING_STRESS_CALCULATION_FOR_"/>
      <sheetName val="Cable_data"/>
      <sheetName val="TBAL9697_-group_wise__sdpl"/>
      <sheetName val="2007_Calendar"/>
      <sheetName val="R2"/>
      <sheetName val="BHIWANI LINE"/>
      <sheetName val="DETAILED  BOQ"/>
      <sheetName val="PUR"/>
      <sheetName val="Format - 4"/>
      <sheetName val="Schedule_3_Mandatory_"/>
      <sheetName val="bending stress"/>
      <sheetName val="REL"/>
      <sheetName val="STN WISE EMR"/>
      <sheetName val="220_11__BS_4"/>
      <sheetName val="_AT-1-220_3"/>
      <sheetName val="_BC-2203"/>
      <sheetName val="Staff_Acco_3"/>
      <sheetName val="ICT-2__2203"/>
      <sheetName val="Vind_-_BtB3"/>
      <sheetName val="BENDING_STRESS_CALCULATION_FOR3"/>
      <sheetName val="Cable_data3"/>
      <sheetName val="TBAL9697_-group_wise__sdpl3"/>
      <sheetName val="2007_Calendar3"/>
      <sheetName val="Foglio1"/>
      <sheetName val="220_11__BS_5"/>
      <sheetName val="_AT-1-220_4"/>
      <sheetName val="_BC-2204"/>
      <sheetName val="Vind_-_BtB4"/>
      <sheetName val="Staff_Acco_4"/>
      <sheetName val="ICT-2__2204"/>
      <sheetName val="BENDING_STRESS_CALCULATION_FOR4"/>
      <sheetName val="Cable_data4"/>
      <sheetName val="TBAL9697_-group_wise__sdpl4"/>
      <sheetName val="2007_Calendar4"/>
      <sheetName val="2B_for_Sub_Station_F_I_"/>
      <sheetName val="BHIWANI_LINE"/>
      <sheetName val="DETAILED__BOQ"/>
      <sheetName val="Format_-_4"/>
      <sheetName val="bending_stress"/>
      <sheetName val="STN_WISE_EMR"/>
      <sheetName val="strain"/>
      <sheetName val="CLAY"/>
      <sheetName val="backdata2"/>
      <sheetName val="DMatCost"/>
      <sheetName val="gen"/>
      <sheetName val="CCTV_EST1"/>
      <sheetName val="_AT_1_220 "/>
      <sheetName val="_BC_220"/>
      <sheetName val="purpose&amp;input"/>
      <sheetName val="220_11__BS_6"/>
      <sheetName val="_AT-1-220_5"/>
      <sheetName val="_BC-2205"/>
      <sheetName val="Staff_Acco_5"/>
      <sheetName val="ICT-2__2205"/>
      <sheetName val="Vind_-_BtB5"/>
      <sheetName val="BENDING_STRESS_CALCULATION_FOR5"/>
      <sheetName val="Cable_data5"/>
      <sheetName val="TBAL9697_-group_wise__sdpl5"/>
      <sheetName val="2007_Calendar5"/>
      <sheetName val="2B_for_Sub_Station_F_I_1"/>
      <sheetName val="주관사업"/>
      <sheetName val="loadcal"/>
      <sheetName val="Amortization"/>
      <sheetName val="Calendar"/>
      <sheetName val="BHIWANI_LINE1"/>
      <sheetName val="220_11__BS_7"/>
      <sheetName val="_AT-1-220_6"/>
      <sheetName val="_BC-2206"/>
      <sheetName val="Vind_-_BtB6"/>
      <sheetName val="Staff_Acco_6"/>
      <sheetName val="ICT-2__2206"/>
      <sheetName val="BENDING_STRESS_CALCULATION_FOR6"/>
      <sheetName val="Cable_data6"/>
      <sheetName val="TBAL9697_-group_wise__sdpl6"/>
      <sheetName val="2007_Calendar6"/>
      <sheetName val="BHIWANI_LINE6"/>
      <sheetName val="BHIWANI_LINE2"/>
      <sheetName val="BHIWANI_LINE3"/>
      <sheetName val="BHIWANI_LINE4"/>
      <sheetName val="BHIWANI_LINE5"/>
      <sheetName val="dpc cost"/>
      <sheetName val="SUMMERY"/>
      <sheetName val="Config"/>
      <sheetName val="Abbreviation"/>
      <sheetName val="H2SO4"/>
      <sheetName val="TRAD"/>
      <sheetName val="hydraulical model"/>
      <sheetName val="Planned"/>
      <sheetName val="Droplists"/>
      <sheetName val="Addition Samples Testing"/>
      <sheetName val="Load Details(B1)"/>
      <sheetName val="Sheet 1"/>
      <sheetName val="CAT_5"/>
      <sheetName val="Ratios"/>
      <sheetName val="Code"/>
      <sheetName val="Razevig-2"/>
      <sheetName val="LP"/>
      <sheetName val="Basis"/>
      <sheetName val="Sum"/>
      <sheetName val="data(R.C.Puram)"/>
      <sheetName val="_Information"/>
      <sheetName val="_DDList"/>
      <sheetName val="_UOM"/>
      <sheetName val="Sheet4"/>
      <sheetName val="Quantities"/>
      <sheetName val="9618UH"/>
      <sheetName val="explanation "/>
      <sheetName val="QFC"/>
      <sheetName val="office"/>
      <sheetName val="Lab"/>
      <sheetName val="INPUT-DATA"/>
      <sheetName val="escalation"/>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hoto"/>
      <sheetName val="INDEX"/>
      <sheetName val="Cost Abstract"/>
      <sheetName val="Annex to Abstract"/>
      <sheetName val="Brief Des&amp;Area Cal"/>
      <sheetName val="Pie Chart"/>
      <sheetName val="Tentative Struc"/>
      <sheetName val="Assumptions"/>
      <sheetName val="Breakup OH"/>
      <sheetName val="Rate Analysis"/>
      <sheetName val="civil boq-summary"/>
      <sheetName val="civil boq"/>
      <sheetName val="Serv-Summary"/>
      <sheetName val="DG SEt"/>
      <sheetName val="Elevator"/>
      <sheetName val="Fire fighting"/>
      <sheetName val="Pump &amp; Allied"/>
      <sheetName val="Ventilation"/>
      <sheetName val="HVAC&amp;BMS"/>
      <sheetName val="Electri no cctv"/>
      <sheetName val="Plumbing"/>
      <sheetName val="Project cost Abstract"/>
      <sheetName val="Annex to Cost Abstract"/>
      <sheetName val="Constrution Schedule"/>
      <sheetName val="Abstract-Major quan"/>
      <sheetName val="Major Quantities"/>
      <sheetName val="BP"/>
      <sheetName val="Operation Cost Summary"/>
      <sheetName val="RMC Calculations"/>
      <sheetName val="P&amp;M"/>
      <sheetName val="P&amp;M Calculations"/>
      <sheetName val="Shutering"/>
      <sheetName val="Shuttering"/>
      <sheetName val="Org Chart"/>
      <sheetName val="Cashflow"/>
      <sheetName val="Cash flow Notes"/>
      <sheetName val="Cashflow Graph"/>
      <sheetName val="Schedule 1"/>
      <sheetName val=" Schedule 2"/>
      <sheetName val="Schedule 3"/>
      <sheetName val="Schedule 4"/>
      <sheetName val="Schedule 5"/>
      <sheetName val="Schedule 6"/>
      <sheetName val="Schedule 7"/>
      <sheetName val="Schedule 8"/>
      <sheetName val="Consultant Fee"/>
      <sheetName val="PMC"/>
      <sheetName val="work plan"/>
      <sheetName val="work plan graph"/>
      <sheetName val="Mobilisation Advance Interest"/>
      <sheetName val="INPUT"/>
      <sheetName val="3"/>
      <sheetName val="FORM7"/>
      <sheetName val="R2"/>
      <sheetName val="TBAL9697 -group wise  sdpl"/>
      <sheetName val="procurement"/>
      <sheetName val="Indices"/>
      <sheetName val="Category A - No Material"/>
      <sheetName val="Category B - Major Works"/>
      <sheetName val="Category C - Minor Works"/>
      <sheetName val="RA-markate"/>
      <sheetName val="BM"/>
      <sheetName val="Data"/>
      <sheetName val="SITE OVERHEADS"/>
      <sheetName val="factors"/>
      <sheetName val="Precalculation"/>
      <sheetName val="INPUT SHEET"/>
      <sheetName val="DSL-S"/>
      <sheetName val="LA- lookups"/>
      <sheetName val="Other assumptions"/>
      <sheetName val="Staff Acco."/>
      <sheetName val="LOCAL RATES"/>
      <sheetName val="Design"/>
      <sheetName val="C-1"/>
      <sheetName val="C-10"/>
      <sheetName val="C-11"/>
      <sheetName val="C-12"/>
      <sheetName val="C-2"/>
      <sheetName val="C-3"/>
      <sheetName val="C-4"/>
      <sheetName val="C-5"/>
      <sheetName val="C-5A"/>
      <sheetName val="C-6"/>
      <sheetName val="C-6A"/>
      <sheetName val="C-7"/>
      <sheetName val="C-8"/>
      <sheetName val="C-9"/>
      <sheetName val="Abstruct total"/>
      <sheetName val="C &amp; G RHS"/>
      <sheetName val="#REF"/>
      <sheetName val="ANAL"/>
      <sheetName val="PNM Justi"/>
      <sheetName val="Bar"/>
      <sheetName val="Sheet1"/>
      <sheetName val="Cover_Photo"/>
      <sheetName val="Cost_Abstract"/>
      <sheetName val="Annex_to_Abstract"/>
      <sheetName val="Brief_Des&amp;Area_Cal"/>
      <sheetName val="Pie_Chart"/>
      <sheetName val="Tentative_Struc"/>
      <sheetName val="Breakup_OH"/>
      <sheetName val="Rate_Analysis"/>
      <sheetName val="civil_boq-summary"/>
      <sheetName val="civil_boq"/>
      <sheetName val="DG_SEt"/>
      <sheetName val="Fire_fighting"/>
      <sheetName val="Pump_&amp;_Allied"/>
      <sheetName val="Electri_no_cctv"/>
      <sheetName val="Project_cost_Abstract"/>
      <sheetName val="Annex_to_Cost_Abstract"/>
      <sheetName val="Constrution_Schedule"/>
      <sheetName val="Abstract-Major_quan"/>
      <sheetName val="Major_Quantities"/>
      <sheetName val="Operation_Cost_Summary"/>
      <sheetName val="RMC_Calculations"/>
      <sheetName val="P&amp;M_Calculations"/>
      <sheetName val="Org_Chart"/>
      <sheetName val="Cash_flow_Notes"/>
      <sheetName val="Cashflow_Graph"/>
      <sheetName val="Schedule_1"/>
      <sheetName val="_Schedule_2"/>
      <sheetName val="Schedule_3"/>
      <sheetName val="Schedule_4"/>
      <sheetName val="Schedule_5"/>
      <sheetName val="Schedule_6"/>
      <sheetName val="Schedule_7"/>
      <sheetName val="Schedule_8"/>
      <sheetName val="Consultant_Fee"/>
      <sheetName val="work_plan"/>
      <sheetName val="work_plan_graph"/>
      <sheetName val="Mobilisation_Advance_Interest"/>
      <sheetName val="DETAILED  BOQ"/>
      <sheetName val="Scheme Area Details_Block__ C2"/>
      <sheetName val="New33KVSS_E3"/>
      <sheetName val="Prop aug of Ex 33KVSS_E3a"/>
      <sheetName val="Cover_Photo1"/>
      <sheetName val="Cost_Abstract1"/>
      <sheetName val="Annex_to_Abstract1"/>
      <sheetName val="Brief_Des&amp;Area_Cal1"/>
      <sheetName val="Pie_Chart1"/>
      <sheetName val="Tentative_Struc1"/>
      <sheetName val="Breakup_OH1"/>
      <sheetName val="Rate_Analysis1"/>
      <sheetName val="civil_boq-summary1"/>
      <sheetName val="civil_boq1"/>
      <sheetName val="DG_SEt1"/>
      <sheetName val="Fire_fighting1"/>
      <sheetName val="Pump_&amp;_Allied1"/>
      <sheetName val="Electri_no_cctv1"/>
      <sheetName val="Project_cost_Abstract1"/>
      <sheetName val="Annex_to_Cost_Abstract1"/>
      <sheetName val="Constrution_Schedule1"/>
      <sheetName val="Abstract-Major_quan1"/>
      <sheetName val="Major_Quantities1"/>
      <sheetName val="Operation_Cost_Summary1"/>
      <sheetName val="RMC_Calculations1"/>
      <sheetName val="P&amp;M_Calculations1"/>
      <sheetName val="Org_Chart1"/>
      <sheetName val="Cash_flow_Notes1"/>
      <sheetName val="Cashflow_Graph1"/>
      <sheetName val="Schedule_11"/>
      <sheetName val="_Schedule_21"/>
      <sheetName val="Schedule_31"/>
      <sheetName val="Schedule_41"/>
      <sheetName val="Schedule_51"/>
      <sheetName val="Schedule_61"/>
      <sheetName val="Schedule_71"/>
      <sheetName val="Schedule_81"/>
      <sheetName val="Consultant_Fee1"/>
      <sheetName val="work_plan1"/>
      <sheetName val="work_plan_graph1"/>
      <sheetName val="Mobilisation_Advance_Interest1"/>
      <sheetName val="Analysis"/>
      <sheetName val="Extra Item"/>
      <sheetName val="E6"/>
      <sheetName val="E8"/>
      <sheetName val="E11"/>
      <sheetName val="IO LIST"/>
      <sheetName val="Sheet2"/>
      <sheetName val="Basement Budget"/>
      <sheetName val="Vind - BtB"/>
      <sheetName val="Intro"/>
      <sheetName val="RA"/>
      <sheetName val="old boq"/>
      <sheetName val="Tender Summary"/>
      <sheetName val="장비집계"/>
      <sheetName val="COST"/>
      <sheetName val="Direct cost shed A-2 "/>
      <sheetName val="Codes"/>
      <sheetName val="Boq"/>
      <sheetName val="Bill-1"/>
      <sheetName val="hyperstatic"/>
      <sheetName val="Manpower"/>
      <sheetName val="Debit_RMC"/>
      <sheetName val="Machinery"/>
      <sheetName val="Material"/>
      <sheetName val="Supply_RMC"/>
      <sheetName val="MOTOR"/>
      <sheetName val="288-1"/>
      <sheetName val="Inventory"/>
      <sheetName val="horizontal"/>
      <sheetName val="SITE DATA"/>
      <sheetName val="Bar Budget"/>
      <sheetName val="Final Qty"/>
      <sheetName val="Machine HC - 19.08 "/>
      <sheetName val="Analysed rate"/>
      <sheetName val="Shutter"/>
      <sheetName val="BOQ Backup"/>
      <sheetName val="Boiler&amp;TG"/>
      <sheetName val="JV請款"/>
      <sheetName val="Measurment"/>
      <sheetName val="TBAL9697_-group_wise__sdpl"/>
      <sheetName val="INPUT-DATA"/>
      <sheetName val="PHOTO(9)"/>
      <sheetName val="PHOTOCALL(8)"/>
      <sheetName val="cell rel"/>
      <sheetName val="Contract Details"/>
      <sheetName val="rawmat break up"/>
      <sheetName val="S"/>
      <sheetName val="foundation(V)"/>
      <sheetName val="Machinary_Road Work"/>
      <sheetName val="Batching&amp;Pil POL"/>
      <sheetName val="Pil"/>
      <sheetName val="Steel Piling_POL"/>
      <sheetName val="Hardware"/>
      <sheetName val="OPGW Quantity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7">
          <cell r="D77">
            <v>7.6</v>
          </cell>
        </row>
        <row r="435">
          <cell r="D435">
            <v>0.44500000000000001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FLET"/>
      <sheetName val="ورقة1"/>
      <sheetName val="ورقة2"/>
      <sheetName val="ورقة3"/>
      <sheetName val="BOQ Distribution"/>
      <sheetName val="Machinery"/>
    </sheetNames>
    <sheetDataSet>
      <sheetData sheetId="0">
        <row r="29">
          <cell r="B29" t="b">
            <v>1</v>
          </cell>
        </row>
        <row r="35">
          <cell r="B35" t="e">
            <v>#VALUE!</v>
          </cell>
        </row>
        <row r="36">
          <cell r="B36" t="e">
            <v>#VALUE!</v>
          </cell>
        </row>
      </sheetData>
      <sheetData sheetId="1"/>
      <sheetData sheetId="2"/>
      <sheetData sheetId="3"/>
      <sheetData sheetId="4" refreshError="1"/>
      <sheetData sheetId="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 reqd-3"/>
      <sheetName val="Assembly (2)-Backup-not reqd"/>
      <sheetName val="not reqd-2"/>
      <sheetName val="not reqd-1"/>
      <sheetName val="Sheet3"/>
      <sheetName val="Civil &amp; design"/>
      <sheetName val="IDC Summary"/>
      <sheetName val="Summary"/>
      <sheetName val="Costest"/>
      <sheetName val="Wtfactor"/>
      <sheetName val="Sch3"/>
      <sheetName val="Copper"/>
      <sheetName val="Steel comparison"/>
      <sheetName val="IDC-OHE works"/>
      <sheetName val="insulator"/>
      <sheetName val="insulator working"/>
      <sheetName val="Assembly"/>
      <sheetName val="144 qty 128 SOR"/>
      <sheetName val="WO insulator comparison"/>
      <sheetName val="DETAILED  BOQ"/>
      <sheetName val="doq-10"/>
    </sheetNames>
    <sheetDataSet>
      <sheetData sheetId="0" refreshError="1"/>
      <sheetData sheetId="1" refreshError="1"/>
      <sheetData sheetId="2" refreshError="1"/>
      <sheetData sheetId="3" refreshError="1"/>
      <sheetData sheetId="4" refreshError="1"/>
      <sheetData sheetId="5">
        <row r="12">
          <cell r="F12">
            <v>32000</v>
          </cell>
        </row>
        <row r="14">
          <cell r="F14">
            <v>23000</v>
          </cell>
        </row>
        <row r="15">
          <cell r="F15">
            <v>20300</v>
          </cell>
        </row>
        <row r="17">
          <cell r="F17">
            <v>20300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UM"/>
      <sheetName val="C-1"/>
      <sheetName val="C-2"/>
      <sheetName val="C-3"/>
      <sheetName val="C-4"/>
      <sheetName val="C-5"/>
      <sheetName val="C-5A"/>
      <sheetName val="C-6"/>
      <sheetName val="C-6A"/>
      <sheetName val="C-7"/>
      <sheetName val="C-8"/>
      <sheetName val="C-9"/>
      <sheetName val="C-10"/>
      <sheetName val="C-11"/>
      <sheetName val="C-12"/>
      <sheetName val="Summary"/>
      <sheetName val="R2"/>
      <sheetName val="Rate Analysis"/>
      <sheetName val="Det_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2">
          <cell r="G12">
            <v>0</v>
          </cell>
        </row>
      </sheetData>
      <sheetData sheetId="16"/>
      <sheetData sheetId="17" refreshError="1"/>
      <sheetData sheetId="18" refreshError="1"/>
      <sheetData sheetId="19"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TITLE"/>
      <sheetName val="Intro"/>
      <sheetName val="Intake"/>
      <sheetName val="Trashrack"/>
      <sheetName val="INTAKE LATEST"/>
      <sheetName val="iNTAKE BOQ "/>
      <sheetName val="SALIENT"/>
      <sheetName val="Vind - BtB"/>
      <sheetName val="Stock"/>
    </sheetNames>
    <sheetDataSet>
      <sheetData sheetId="0" refreshError="1"/>
      <sheetData sheetId="1" refreshError="1"/>
      <sheetData sheetId="2" refreshError="1"/>
      <sheetData sheetId="3">
        <row r="26">
          <cell r="F26" t="str">
            <v>m ( Horse shoe)</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Datasheet"/>
      <sheetName val="test"/>
      <sheetName val="Sheet1"/>
      <sheetName val="Sheet2"/>
      <sheetName val="dBase"/>
      <sheetName val="Sheet3"/>
      <sheetName val="PROCTOR"/>
      <sheetName val="CODE"/>
      <sheetName val="MRATES"/>
      <sheetName val="Data"/>
      <sheetName val="SUMMARY"/>
      <sheetName val="S2groupcode"/>
    </sheetNames>
    <sheetDataSet>
      <sheetData sheetId="0">
        <row r="3">
          <cell r="A3" t="str">
            <v>Number</v>
          </cell>
        </row>
      </sheetData>
      <sheetData sheetId="1"/>
      <sheetData sheetId="2"/>
      <sheetData sheetId="3"/>
      <sheetData sheetId="4"/>
      <sheetData sheetId="5" refreshError="1">
        <row r="3">
          <cell r="A3" t="str">
            <v>Number</v>
          </cell>
          <cell r="B3" t="str">
            <v>Ones</v>
          </cell>
          <cell r="C3" t="str">
            <v xml:space="preserve"> Hundreds</v>
          </cell>
          <cell r="D3" t="str">
            <v xml:space="preserve"> Thousand</v>
          </cell>
          <cell r="E3" t="str">
            <v xml:space="preserve"> Lakhs</v>
          </cell>
          <cell r="F3" t="str">
            <v xml:space="preserve"> Crores</v>
          </cell>
          <cell r="G3" t="str">
            <v xml:space="preserve"> Millions</v>
          </cell>
          <cell r="H3" t="str">
            <v xml:space="preserve"> Billions</v>
          </cell>
        </row>
        <row r="4">
          <cell r="A4">
            <v>0</v>
          </cell>
          <cell r="B4" t="str">
            <v>Zero</v>
          </cell>
        </row>
        <row r="5">
          <cell r="A5">
            <v>1</v>
          </cell>
          <cell r="B5" t="str">
            <v xml:space="preserve"> one</v>
          </cell>
          <cell r="C5" t="str">
            <v xml:space="preserve"> one</v>
          </cell>
          <cell r="D5" t="str">
            <v xml:space="preserve"> one Thousand</v>
          </cell>
          <cell r="E5" t="str">
            <v xml:space="preserve"> one Lakhs</v>
          </cell>
          <cell r="F5" t="str">
            <v xml:space="preserve"> one Crores</v>
          </cell>
          <cell r="G5" t="str">
            <v xml:space="preserve"> one Millions</v>
          </cell>
          <cell r="H5" t="str">
            <v xml:space="preserve"> one Billions</v>
          </cell>
        </row>
        <row r="6">
          <cell r="A6">
            <v>2</v>
          </cell>
          <cell r="B6" t="str">
            <v xml:space="preserve"> two</v>
          </cell>
          <cell r="C6" t="str">
            <v xml:space="preserve"> two</v>
          </cell>
          <cell r="D6" t="str">
            <v xml:space="preserve"> two Thousand</v>
          </cell>
          <cell r="E6" t="str">
            <v xml:space="preserve"> two Lakhs</v>
          </cell>
          <cell r="F6" t="str">
            <v xml:space="preserve"> two Crores</v>
          </cell>
          <cell r="G6" t="str">
            <v xml:space="preserve"> two Millions</v>
          </cell>
          <cell r="H6" t="str">
            <v xml:space="preserve"> two Billions</v>
          </cell>
        </row>
        <row r="7">
          <cell r="A7">
            <v>3</v>
          </cell>
          <cell r="B7" t="str">
            <v xml:space="preserve"> three</v>
          </cell>
          <cell r="C7" t="str">
            <v xml:space="preserve"> three</v>
          </cell>
          <cell r="D7" t="str">
            <v xml:space="preserve"> three Thousand</v>
          </cell>
          <cell r="E7" t="str">
            <v xml:space="preserve"> three Lakhs</v>
          </cell>
          <cell r="F7" t="str">
            <v xml:space="preserve"> three Crores</v>
          </cell>
          <cell r="G7" t="str">
            <v xml:space="preserve"> three Millions</v>
          </cell>
          <cell r="H7" t="str">
            <v xml:space="preserve"> three Billions</v>
          </cell>
        </row>
        <row r="8">
          <cell r="A8">
            <v>4</v>
          </cell>
          <cell r="B8" t="str">
            <v xml:space="preserve"> four</v>
          </cell>
          <cell r="C8" t="str">
            <v xml:space="preserve"> four</v>
          </cell>
          <cell r="D8" t="str">
            <v xml:space="preserve"> four Thousand</v>
          </cell>
          <cell r="E8" t="str">
            <v xml:space="preserve"> four Lakhs</v>
          </cell>
          <cell r="F8" t="str">
            <v xml:space="preserve"> four Crores</v>
          </cell>
          <cell r="G8" t="str">
            <v xml:space="preserve"> four Millions</v>
          </cell>
          <cell r="H8" t="str">
            <v xml:space="preserve"> four Billions</v>
          </cell>
        </row>
        <row r="9">
          <cell r="A9">
            <v>5</v>
          </cell>
          <cell r="B9" t="str">
            <v xml:space="preserve"> five</v>
          </cell>
          <cell r="C9" t="str">
            <v xml:space="preserve"> five</v>
          </cell>
          <cell r="D9" t="str">
            <v xml:space="preserve"> five Thousand</v>
          </cell>
          <cell r="E9" t="str">
            <v xml:space="preserve"> five Lakhs</v>
          </cell>
          <cell r="F9" t="str">
            <v xml:space="preserve"> five Crores</v>
          </cell>
          <cell r="G9" t="str">
            <v xml:space="preserve"> five Millions</v>
          </cell>
          <cell r="H9" t="str">
            <v xml:space="preserve"> five Billions</v>
          </cell>
        </row>
        <row r="10">
          <cell r="A10">
            <v>6</v>
          </cell>
          <cell r="B10" t="str">
            <v xml:space="preserve"> six</v>
          </cell>
          <cell r="C10" t="str">
            <v xml:space="preserve"> six</v>
          </cell>
          <cell r="D10" t="str">
            <v xml:space="preserve"> six Thousand</v>
          </cell>
          <cell r="E10" t="str">
            <v xml:space="preserve"> six Lakhs</v>
          </cell>
          <cell r="F10" t="str">
            <v xml:space="preserve"> six Crores</v>
          </cell>
          <cell r="G10" t="str">
            <v xml:space="preserve"> six Millions</v>
          </cell>
          <cell r="H10" t="str">
            <v xml:space="preserve"> six Billions</v>
          </cell>
        </row>
        <row r="11">
          <cell r="A11">
            <v>7</v>
          </cell>
          <cell r="B11" t="str">
            <v xml:space="preserve"> seven</v>
          </cell>
          <cell r="C11" t="str">
            <v xml:space="preserve"> seven</v>
          </cell>
          <cell r="D11" t="str">
            <v xml:space="preserve"> seven Thousand</v>
          </cell>
          <cell r="E11" t="str">
            <v xml:space="preserve"> seven Lakhs</v>
          </cell>
          <cell r="F11" t="str">
            <v xml:space="preserve"> seven Crores</v>
          </cell>
          <cell r="G11" t="str">
            <v xml:space="preserve"> seven Millions</v>
          </cell>
          <cell r="H11" t="str">
            <v xml:space="preserve"> seven Billions</v>
          </cell>
        </row>
        <row r="12">
          <cell r="A12">
            <v>8</v>
          </cell>
          <cell r="B12" t="str">
            <v xml:space="preserve"> eight</v>
          </cell>
          <cell r="C12" t="str">
            <v xml:space="preserve"> eight</v>
          </cell>
          <cell r="D12" t="str">
            <v xml:space="preserve"> eight Thousand</v>
          </cell>
          <cell r="E12" t="str">
            <v xml:space="preserve"> eight Lakhs</v>
          </cell>
          <cell r="F12" t="str">
            <v xml:space="preserve"> eight Crores</v>
          </cell>
          <cell r="G12" t="str">
            <v xml:space="preserve"> eight Millions</v>
          </cell>
          <cell r="H12" t="str">
            <v xml:space="preserve"> eight Billions</v>
          </cell>
          <cell r="J12">
            <v>100000</v>
          </cell>
        </row>
        <row r="13">
          <cell r="A13">
            <v>9</v>
          </cell>
          <cell r="B13" t="str">
            <v xml:space="preserve"> nine</v>
          </cell>
          <cell r="C13" t="str">
            <v xml:space="preserve"> nine</v>
          </cell>
          <cell r="D13" t="str">
            <v xml:space="preserve"> nine Thousand</v>
          </cell>
          <cell r="E13" t="str">
            <v xml:space="preserve"> nine Lakhs</v>
          </cell>
          <cell r="F13" t="str">
            <v xml:space="preserve"> nine Crores</v>
          </cell>
          <cell r="G13" t="str">
            <v xml:space="preserve"> nine Millions</v>
          </cell>
          <cell r="H13" t="str">
            <v xml:space="preserve"> nine Billions</v>
          </cell>
        </row>
        <row r="14">
          <cell r="A14">
            <v>10</v>
          </cell>
          <cell r="B14" t="str">
            <v xml:space="preserve"> ten</v>
          </cell>
          <cell r="C14" t="str">
            <v xml:space="preserve"> ten</v>
          </cell>
          <cell r="D14" t="str">
            <v xml:space="preserve"> ten Thousand</v>
          </cell>
          <cell r="E14" t="str">
            <v xml:space="preserve"> ten Lakhs</v>
          </cell>
          <cell r="F14" t="str">
            <v xml:space="preserve"> ten Crores</v>
          </cell>
          <cell r="G14" t="str">
            <v xml:space="preserve"> ten Millions</v>
          </cell>
          <cell r="H14" t="str">
            <v xml:space="preserve"> ten Billions</v>
          </cell>
          <cell r="J14">
            <v>10000000</v>
          </cell>
        </row>
        <row r="15">
          <cell r="A15">
            <v>11</v>
          </cell>
          <cell r="B15" t="str">
            <v xml:space="preserve"> eleven</v>
          </cell>
          <cell r="C15" t="str">
            <v xml:space="preserve"> eleven</v>
          </cell>
          <cell r="D15" t="str">
            <v xml:space="preserve"> eleven Thousand</v>
          </cell>
          <cell r="E15" t="str">
            <v xml:space="preserve"> eleven Lakhs</v>
          </cell>
          <cell r="F15" t="str">
            <v xml:space="preserve"> eleven Crores</v>
          </cell>
          <cell r="G15" t="str">
            <v xml:space="preserve"> eleven Millions</v>
          </cell>
          <cell r="H15" t="str">
            <v xml:space="preserve"> eleven Billions</v>
          </cell>
        </row>
        <row r="16">
          <cell r="A16">
            <v>12</v>
          </cell>
          <cell r="B16" t="str">
            <v xml:space="preserve"> twelve</v>
          </cell>
          <cell r="C16" t="str">
            <v xml:space="preserve"> twelve</v>
          </cell>
          <cell r="D16" t="str">
            <v xml:space="preserve"> twelve Thousand</v>
          </cell>
          <cell r="E16" t="str">
            <v xml:space="preserve"> twelve Lakhs</v>
          </cell>
          <cell r="F16" t="str">
            <v xml:space="preserve"> twelve Crores</v>
          </cell>
          <cell r="G16" t="str">
            <v xml:space="preserve"> twelve Millions</v>
          </cell>
          <cell r="H16" t="str">
            <v xml:space="preserve"> twelve Billions</v>
          </cell>
        </row>
        <row r="17">
          <cell r="A17">
            <v>13</v>
          </cell>
          <cell r="B17" t="str">
            <v xml:space="preserve"> thirteen</v>
          </cell>
          <cell r="C17" t="str">
            <v xml:space="preserve"> thirteen</v>
          </cell>
          <cell r="D17" t="str">
            <v xml:space="preserve"> thirteen Thousand</v>
          </cell>
          <cell r="E17" t="str">
            <v xml:space="preserve"> thirteen Lakhs</v>
          </cell>
          <cell r="F17" t="str">
            <v xml:space="preserve"> thirteen Crores</v>
          </cell>
          <cell r="G17" t="str">
            <v xml:space="preserve"> thirteen Millions</v>
          </cell>
          <cell r="H17" t="str">
            <v xml:space="preserve"> thirteen Billions</v>
          </cell>
        </row>
        <row r="18">
          <cell r="A18">
            <v>14</v>
          </cell>
          <cell r="B18" t="str">
            <v xml:space="preserve"> fourteen</v>
          </cell>
          <cell r="C18" t="str">
            <v xml:space="preserve"> fourteen</v>
          </cell>
          <cell r="D18" t="str">
            <v xml:space="preserve"> fourteen Thousand</v>
          </cell>
          <cell r="E18" t="str">
            <v xml:space="preserve"> fourteen Lakhs</v>
          </cell>
          <cell r="F18" t="str">
            <v xml:space="preserve"> fourteen Crores</v>
          </cell>
          <cell r="G18" t="str">
            <v xml:space="preserve"> fourteen Millions</v>
          </cell>
          <cell r="H18" t="str">
            <v xml:space="preserve"> fourteen Billions</v>
          </cell>
        </row>
        <row r="19">
          <cell r="A19">
            <v>15</v>
          </cell>
          <cell r="B19" t="str">
            <v xml:space="preserve"> fifteen</v>
          </cell>
          <cell r="C19" t="str">
            <v xml:space="preserve"> fifteen</v>
          </cell>
          <cell r="D19" t="str">
            <v xml:space="preserve"> fifteen Thousand</v>
          </cell>
          <cell r="E19" t="str">
            <v xml:space="preserve"> fifteen Lakhs</v>
          </cell>
          <cell r="F19" t="str">
            <v xml:space="preserve"> fifteen Crores</v>
          </cell>
          <cell r="G19" t="str">
            <v xml:space="preserve"> fifteen Millions</v>
          </cell>
          <cell r="H19" t="str">
            <v xml:space="preserve"> fifteen Billions</v>
          </cell>
        </row>
        <row r="20">
          <cell r="A20">
            <v>16</v>
          </cell>
          <cell r="B20" t="str">
            <v xml:space="preserve"> sixteen</v>
          </cell>
          <cell r="C20" t="str">
            <v xml:space="preserve"> sixteen</v>
          </cell>
          <cell r="D20" t="str">
            <v xml:space="preserve"> sixteen Thousand</v>
          </cell>
          <cell r="E20" t="str">
            <v xml:space="preserve"> sixteen Lakhs</v>
          </cell>
          <cell r="F20" t="str">
            <v xml:space="preserve"> sixteen Crores</v>
          </cell>
          <cell r="G20" t="str">
            <v xml:space="preserve"> sixteen Millions</v>
          </cell>
          <cell r="H20" t="str">
            <v xml:space="preserve"> sixteen Billions</v>
          </cell>
        </row>
        <row r="21">
          <cell r="A21">
            <v>17</v>
          </cell>
          <cell r="B21" t="str">
            <v xml:space="preserve"> seventeen</v>
          </cell>
          <cell r="C21" t="str">
            <v xml:space="preserve"> seventeen</v>
          </cell>
          <cell r="D21" t="str">
            <v xml:space="preserve"> seventeen Thousand</v>
          </cell>
          <cell r="E21" t="str">
            <v xml:space="preserve"> seventeen Lakhs</v>
          </cell>
          <cell r="F21" t="str">
            <v xml:space="preserve"> seventeen Crores</v>
          </cell>
          <cell r="G21" t="str">
            <v xml:space="preserve"> seventeen Millions</v>
          </cell>
          <cell r="H21" t="str">
            <v xml:space="preserve"> seventeen Billions</v>
          </cell>
        </row>
        <row r="22">
          <cell r="A22">
            <v>18</v>
          </cell>
          <cell r="B22" t="str">
            <v xml:space="preserve"> eighteen</v>
          </cell>
          <cell r="C22" t="str">
            <v xml:space="preserve"> eighteen</v>
          </cell>
          <cell r="D22" t="str">
            <v xml:space="preserve"> eighteen Thousand</v>
          </cell>
          <cell r="E22" t="str">
            <v xml:space="preserve"> eighteen Lakhs</v>
          </cell>
          <cell r="F22" t="str">
            <v xml:space="preserve"> eighteen Crores</v>
          </cell>
          <cell r="G22" t="str">
            <v xml:space="preserve"> eighteen Millions</v>
          </cell>
          <cell r="H22" t="str">
            <v xml:space="preserve"> eighteen Billions</v>
          </cell>
        </row>
        <row r="23">
          <cell r="A23">
            <v>19</v>
          </cell>
          <cell r="B23" t="str">
            <v xml:space="preserve"> nineteen</v>
          </cell>
          <cell r="C23" t="str">
            <v xml:space="preserve"> nineteen</v>
          </cell>
          <cell r="D23" t="str">
            <v xml:space="preserve"> nineteen Thousand</v>
          </cell>
          <cell r="E23" t="str">
            <v xml:space="preserve"> nineteen Lakhs</v>
          </cell>
          <cell r="F23" t="str">
            <v xml:space="preserve"> nineteen Crores</v>
          </cell>
          <cell r="G23" t="str">
            <v xml:space="preserve"> nineteen Millions</v>
          </cell>
          <cell r="H23" t="str">
            <v xml:space="preserve"> nineteen Billions</v>
          </cell>
        </row>
        <row r="24">
          <cell r="A24">
            <v>20</v>
          </cell>
          <cell r="B24" t="str">
            <v xml:space="preserve"> twenty</v>
          </cell>
          <cell r="C24" t="str">
            <v xml:space="preserve"> twenty</v>
          </cell>
          <cell r="D24" t="str">
            <v xml:space="preserve"> twenty Thousand</v>
          </cell>
          <cell r="E24" t="str">
            <v xml:space="preserve"> twenty Lakhs</v>
          </cell>
          <cell r="F24" t="str">
            <v xml:space="preserve"> twenty Crores</v>
          </cell>
          <cell r="G24" t="str">
            <v xml:space="preserve"> twenty Millions</v>
          </cell>
          <cell r="H24" t="str">
            <v xml:space="preserve"> twenty Billions</v>
          </cell>
        </row>
        <row r="25">
          <cell r="A25">
            <v>21</v>
          </cell>
          <cell r="B25" t="str">
            <v xml:space="preserve"> twenty one</v>
          </cell>
          <cell r="C25" t="str">
            <v xml:space="preserve"> twenty one</v>
          </cell>
          <cell r="D25" t="str">
            <v xml:space="preserve"> twenty one Thousand</v>
          </cell>
          <cell r="E25" t="str">
            <v xml:space="preserve"> twenty one Lakhs</v>
          </cell>
          <cell r="F25" t="str">
            <v xml:space="preserve"> twenty one Crores</v>
          </cell>
          <cell r="G25" t="str">
            <v xml:space="preserve"> twenty one Millions</v>
          </cell>
          <cell r="H25" t="str">
            <v xml:space="preserve"> twenty one Billions</v>
          </cell>
        </row>
        <row r="26">
          <cell r="A26">
            <v>22</v>
          </cell>
          <cell r="B26" t="str">
            <v xml:space="preserve"> twenty two</v>
          </cell>
          <cell r="C26" t="str">
            <v xml:space="preserve"> twenty two</v>
          </cell>
          <cell r="D26" t="str">
            <v xml:space="preserve"> twenty two Thousand</v>
          </cell>
          <cell r="E26" t="str">
            <v xml:space="preserve"> twenty two Lakhs</v>
          </cell>
          <cell r="F26" t="str">
            <v xml:space="preserve"> twenty two Crores</v>
          </cell>
          <cell r="G26" t="str">
            <v xml:space="preserve"> twenty two Millions</v>
          </cell>
          <cell r="H26" t="str">
            <v xml:space="preserve"> twenty two Billions</v>
          </cell>
        </row>
        <row r="27">
          <cell r="A27">
            <v>23</v>
          </cell>
          <cell r="B27" t="str">
            <v xml:space="preserve"> twenty three</v>
          </cell>
          <cell r="C27" t="str">
            <v xml:space="preserve"> twenty three</v>
          </cell>
          <cell r="D27" t="str">
            <v xml:space="preserve"> twenty three Thousand</v>
          </cell>
          <cell r="E27" t="str">
            <v xml:space="preserve"> twenty three Lakhs</v>
          </cell>
          <cell r="F27" t="str">
            <v xml:space="preserve"> twenty three Crores</v>
          </cell>
          <cell r="G27" t="str">
            <v xml:space="preserve"> twenty three Millions</v>
          </cell>
          <cell r="H27" t="str">
            <v xml:space="preserve"> twenty three Billions</v>
          </cell>
        </row>
        <row r="28">
          <cell r="A28">
            <v>24</v>
          </cell>
          <cell r="B28" t="str">
            <v xml:space="preserve"> twenty four</v>
          </cell>
          <cell r="C28" t="str">
            <v xml:space="preserve"> twenty four</v>
          </cell>
          <cell r="D28" t="str">
            <v xml:space="preserve"> twenty four Thousand</v>
          </cell>
          <cell r="E28" t="str">
            <v xml:space="preserve"> twenty four Lakhs</v>
          </cell>
          <cell r="F28" t="str">
            <v xml:space="preserve"> twenty four Crores</v>
          </cell>
          <cell r="G28" t="str">
            <v xml:space="preserve"> twenty four Millions</v>
          </cell>
          <cell r="H28" t="str">
            <v xml:space="preserve"> twenty four Billions</v>
          </cell>
        </row>
        <row r="29">
          <cell r="A29">
            <v>25</v>
          </cell>
          <cell r="B29" t="str">
            <v xml:space="preserve"> twenty five</v>
          </cell>
          <cell r="C29" t="str">
            <v xml:space="preserve"> twenty five</v>
          </cell>
          <cell r="D29" t="str">
            <v xml:space="preserve"> twenty five Thousand</v>
          </cell>
          <cell r="E29" t="str">
            <v xml:space="preserve"> twenty five Lakhs</v>
          </cell>
          <cell r="F29" t="str">
            <v xml:space="preserve"> twenty five Crores</v>
          </cell>
          <cell r="G29" t="str">
            <v xml:space="preserve"> twenty five Millions</v>
          </cell>
          <cell r="H29" t="str">
            <v xml:space="preserve"> twenty five Billions</v>
          </cell>
        </row>
        <row r="30">
          <cell r="A30">
            <v>26</v>
          </cell>
          <cell r="B30" t="str">
            <v xml:space="preserve"> twenty six</v>
          </cell>
          <cell r="C30" t="str">
            <v xml:space="preserve"> twenty six</v>
          </cell>
          <cell r="D30" t="str">
            <v xml:space="preserve"> twenty six Thousand</v>
          </cell>
          <cell r="E30" t="str">
            <v xml:space="preserve"> twenty six Lakhs</v>
          </cell>
          <cell r="F30" t="str">
            <v xml:space="preserve"> twenty six Crores</v>
          </cell>
          <cell r="G30" t="str">
            <v xml:space="preserve"> twenty six Millions</v>
          </cell>
          <cell r="H30" t="str">
            <v xml:space="preserve"> twenty six Billions</v>
          </cell>
        </row>
        <row r="31">
          <cell r="A31">
            <v>27</v>
          </cell>
          <cell r="B31" t="str">
            <v xml:space="preserve"> twenty seven</v>
          </cell>
          <cell r="C31" t="str">
            <v xml:space="preserve"> twenty seven</v>
          </cell>
          <cell r="D31" t="str">
            <v xml:space="preserve"> twenty seven Thousand</v>
          </cell>
          <cell r="E31" t="str">
            <v xml:space="preserve"> twenty seven Lakhs</v>
          </cell>
          <cell r="F31" t="str">
            <v xml:space="preserve"> twenty seven Crores</v>
          </cell>
          <cell r="G31" t="str">
            <v xml:space="preserve"> twenty seven Millions</v>
          </cell>
          <cell r="H31" t="str">
            <v xml:space="preserve"> twenty seven Billions</v>
          </cell>
        </row>
        <row r="32">
          <cell r="A32">
            <v>28</v>
          </cell>
          <cell r="B32" t="str">
            <v xml:space="preserve"> twenty eight</v>
          </cell>
          <cell r="C32" t="str">
            <v xml:space="preserve"> twenty eight</v>
          </cell>
          <cell r="D32" t="str">
            <v xml:space="preserve"> twenty eight Thousand</v>
          </cell>
          <cell r="E32" t="str">
            <v xml:space="preserve"> twenty eight Lakhs</v>
          </cell>
          <cell r="F32" t="str">
            <v xml:space="preserve"> twenty eight Crores</v>
          </cell>
          <cell r="G32" t="str">
            <v xml:space="preserve"> twenty eight Millions</v>
          </cell>
          <cell r="H32" t="str">
            <v xml:space="preserve"> twenty eight Billions</v>
          </cell>
        </row>
        <row r="33">
          <cell r="A33">
            <v>29</v>
          </cell>
          <cell r="B33" t="str">
            <v xml:space="preserve"> twenty nine</v>
          </cell>
          <cell r="C33" t="str">
            <v xml:space="preserve"> twenty nine</v>
          </cell>
          <cell r="D33" t="str">
            <v xml:space="preserve"> twenty nine Thousand</v>
          </cell>
          <cell r="E33" t="str">
            <v xml:space="preserve"> twenty nine Lakhs</v>
          </cell>
          <cell r="F33" t="str">
            <v xml:space="preserve"> twenty nine Crores</v>
          </cell>
          <cell r="G33" t="str">
            <v xml:space="preserve"> twenty nine Millions</v>
          </cell>
          <cell r="H33" t="str">
            <v xml:space="preserve"> twenty nine Billions</v>
          </cell>
        </row>
        <row r="34">
          <cell r="A34">
            <v>30</v>
          </cell>
          <cell r="B34" t="str">
            <v xml:space="preserve"> thirty</v>
          </cell>
          <cell r="C34" t="str">
            <v xml:space="preserve"> thirty</v>
          </cell>
          <cell r="D34" t="str">
            <v xml:space="preserve"> thirty Thousand</v>
          </cell>
          <cell r="E34" t="str">
            <v xml:space="preserve"> thirty Lakhs</v>
          </cell>
          <cell r="F34" t="str">
            <v xml:space="preserve"> thirty Crores</v>
          </cell>
          <cell r="G34" t="str">
            <v xml:space="preserve"> thirty Millions</v>
          </cell>
          <cell r="H34" t="str">
            <v xml:space="preserve"> thirty Billions</v>
          </cell>
        </row>
        <row r="35">
          <cell r="A35">
            <v>31</v>
          </cell>
          <cell r="B35" t="str">
            <v xml:space="preserve"> thirty one </v>
          </cell>
          <cell r="C35" t="str">
            <v xml:space="preserve"> thirty one </v>
          </cell>
          <cell r="D35" t="str">
            <v xml:space="preserve"> thirty one  Thousand</v>
          </cell>
          <cell r="E35" t="str">
            <v xml:space="preserve"> thirty one  Lakhs</v>
          </cell>
          <cell r="F35" t="str">
            <v xml:space="preserve"> thirty one  Crores</v>
          </cell>
          <cell r="G35" t="str">
            <v xml:space="preserve"> thirty one  Millions</v>
          </cell>
          <cell r="H35" t="str">
            <v xml:space="preserve"> thirty one  Billions</v>
          </cell>
        </row>
        <row r="36">
          <cell r="A36">
            <v>32</v>
          </cell>
          <cell r="B36" t="str">
            <v xml:space="preserve"> thirty two</v>
          </cell>
          <cell r="C36" t="str">
            <v xml:space="preserve"> thirty two</v>
          </cell>
          <cell r="D36" t="str">
            <v xml:space="preserve"> thirty two Thousand</v>
          </cell>
          <cell r="E36" t="str">
            <v xml:space="preserve"> thirty two Lakhs</v>
          </cell>
          <cell r="F36" t="str">
            <v xml:space="preserve"> thirty two Crores</v>
          </cell>
          <cell r="G36" t="str">
            <v xml:space="preserve"> thirty two Millions</v>
          </cell>
          <cell r="H36" t="str">
            <v xml:space="preserve"> thirty two Billions</v>
          </cell>
        </row>
        <row r="37">
          <cell r="A37">
            <v>33</v>
          </cell>
          <cell r="B37" t="str">
            <v xml:space="preserve"> thirty three </v>
          </cell>
          <cell r="C37" t="str">
            <v xml:space="preserve"> thirty three </v>
          </cell>
          <cell r="D37" t="str">
            <v xml:space="preserve"> thirty three  Thousand</v>
          </cell>
          <cell r="E37" t="str">
            <v xml:space="preserve"> thirty three  Lakhs</v>
          </cell>
          <cell r="F37" t="str">
            <v xml:space="preserve"> thirty three  Crores</v>
          </cell>
          <cell r="G37" t="str">
            <v xml:space="preserve"> thirty three  Millions</v>
          </cell>
          <cell r="H37" t="str">
            <v xml:space="preserve"> thirty three  Billions</v>
          </cell>
        </row>
        <row r="38">
          <cell r="A38">
            <v>34</v>
          </cell>
          <cell r="B38" t="str">
            <v xml:space="preserve"> thirty four</v>
          </cell>
          <cell r="C38" t="str">
            <v xml:space="preserve"> thirty four</v>
          </cell>
          <cell r="D38" t="str">
            <v xml:space="preserve"> thirty four Thousand</v>
          </cell>
          <cell r="E38" t="str">
            <v xml:space="preserve"> thirty four Lakhs</v>
          </cell>
          <cell r="F38" t="str">
            <v xml:space="preserve"> thirty four Crores</v>
          </cell>
          <cell r="G38" t="str">
            <v xml:space="preserve"> thirty four Millions</v>
          </cell>
          <cell r="H38" t="str">
            <v xml:space="preserve"> thirty four Billions</v>
          </cell>
        </row>
        <row r="39">
          <cell r="A39">
            <v>35</v>
          </cell>
          <cell r="B39" t="str">
            <v xml:space="preserve"> thirty five</v>
          </cell>
          <cell r="C39" t="str">
            <v xml:space="preserve"> thirty five</v>
          </cell>
          <cell r="D39" t="str">
            <v xml:space="preserve"> thirty five Thousand</v>
          </cell>
          <cell r="E39" t="str">
            <v xml:space="preserve"> thirty five Lakhs</v>
          </cell>
          <cell r="F39" t="str">
            <v xml:space="preserve"> thirty five Crores</v>
          </cell>
          <cell r="G39" t="str">
            <v xml:space="preserve"> thirty five Millions</v>
          </cell>
          <cell r="H39" t="str">
            <v xml:space="preserve"> thirty five Billions</v>
          </cell>
        </row>
        <row r="40">
          <cell r="A40">
            <v>36</v>
          </cell>
          <cell r="B40" t="str">
            <v xml:space="preserve"> thirty six</v>
          </cell>
          <cell r="C40" t="str">
            <v xml:space="preserve"> thirty six</v>
          </cell>
          <cell r="D40" t="str">
            <v xml:space="preserve"> thirty six Thousand</v>
          </cell>
          <cell r="E40" t="str">
            <v xml:space="preserve"> thirty six Lakhs</v>
          </cell>
          <cell r="F40" t="str">
            <v xml:space="preserve"> thirty six Crores</v>
          </cell>
          <cell r="G40" t="str">
            <v xml:space="preserve"> thirty six Millions</v>
          </cell>
          <cell r="H40" t="str">
            <v xml:space="preserve"> thirty six Billions</v>
          </cell>
        </row>
        <row r="41">
          <cell r="A41">
            <v>37</v>
          </cell>
          <cell r="B41" t="str">
            <v xml:space="preserve"> thirty seven</v>
          </cell>
          <cell r="C41" t="str">
            <v xml:space="preserve"> thirty seven</v>
          </cell>
          <cell r="D41" t="str">
            <v xml:space="preserve"> thirty seven Thousand</v>
          </cell>
          <cell r="E41" t="str">
            <v xml:space="preserve"> thirty seven Lakhs</v>
          </cell>
          <cell r="F41" t="str">
            <v xml:space="preserve"> thirty seven Crores</v>
          </cell>
          <cell r="G41" t="str">
            <v xml:space="preserve"> thirty seven Millions</v>
          </cell>
          <cell r="H41" t="str">
            <v xml:space="preserve"> thirty seven Billions</v>
          </cell>
        </row>
        <row r="42">
          <cell r="A42">
            <v>38</v>
          </cell>
          <cell r="B42" t="str">
            <v xml:space="preserve"> thirty eight</v>
          </cell>
          <cell r="C42" t="str">
            <v xml:space="preserve"> thirty eight</v>
          </cell>
          <cell r="D42" t="str">
            <v xml:space="preserve"> thirty eight Thousand</v>
          </cell>
          <cell r="E42" t="str">
            <v xml:space="preserve"> thirty eight Lakhs</v>
          </cell>
          <cell r="F42" t="str">
            <v xml:space="preserve"> thirty eight Crores</v>
          </cell>
          <cell r="G42" t="str">
            <v xml:space="preserve"> thirty eight Millions</v>
          </cell>
          <cell r="H42" t="str">
            <v xml:space="preserve"> thirty eight Billions</v>
          </cell>
        </row>
        <row r="43">
          <cell r="A43">
            <v>39</v>
          </cell>
          <cell r="B43" t="str">
            <v xml:space="preserve"> thirty nine</v>
          </cell>
          <cell r="C43" t="str">
            <v xml:space="preserve"> thirty nine</v>
          </cell>
          <cell r="D43" t="str">
            <v xml:space="preserve"> thirty nine Thousand</v>
          </cell>
          <cell r="E43" t="str">
            <v xml:space="preserve"> thirty nine Lakhs</v>
          </cell>
          <cell r="F43" t="str">
            <v xml:space="preserve"> thirty nine Crores</v>
          </cell>
          <cell r="G43" t="str">
            <v xml:space="preserve"> thirty nine Millions</v>
          </cell>
          <cell r="H43" t="str">
            <v xml:space="preserve"> thirty nine Billions</v>
          </cell>
        </row>
        <row r="44">
          <cell r="A44">
            <v>40</v>
          </cell>
          <cell r="B44" t="str">
            <v xml:space="preserve"> forty</v>
          </cell>
          <cell r="C44" t="str">
            <v xml:space="preserve"> forty</v>
          </cell>
          <cell r="D44" t="str">
            <v xml:space="preserve"> forty Thousand</v>
          </cell>
          <cell r="E44" t="str">
            <v xml:space="preserve"> forty Lakhs</v>
          </cell>
          <cell r="F44" t="str">
            <v xml:space="preserve"> forty Crores</v>
          </cell>
          <cell r="G44" t="str">
            <v xml:space="preserve"> forty Millions</v>
          </cell>
          <cell r="H44" t="str">
            <v xml:space="preserve"> forty Billions</v>
          </cell>
        </row>
        <row r="45">
          <cell r="A45">
            <v>41</v>
          </cell>
          <cell r="B45" t="str">
            <v xml:space="preserve"> forty one</v>
          </cell>
          <cell r="C45" t="str">
            <v xml:space="preserve"> forty one</v>
          </cell>
          <cell r="D45" t="str">
            <v xml:space="preserve"> forty one Thousand</v>
          </cell>
          <cell r="E45" t="str">
            <v xml:space="preserve"> forty one Lakhs</v>
          </cell>
          <cell r="F45" t="str">
            <v xml:space="preserve"> forty one Crores</v>
          </cell>
          <cell r="G45" t="str">
            <v xml:space="preserve"> forty one Millions</v>
          </cell>
          <cell r="H45" t="str">
            <v xml:space="preserve"> forty one Billions</v>
          </cell>
        </row>
        <row r="46">
          <cell r="A46">
            <v>42</v>
          </cell>
          <cell r="B46" t="str">
            <v xml:space="preserve"> forty two</v>
          </cell>
          <cell r="C46" t="str">
            <v xml:space="preserve"> forty two</v>
          </cell>
          <cell r="D46" t="str">
            <v xml:space="preserve"> forty two Thousand</v>
          </cell>
          <cell r="E46" t="str">
            <v xml:space="preserve"> forty two Lakhs</v>
          </cell>
          <cell r="F46" t="str">
            <v xml:space="preserve"> forty two Crores</v>
          </cell>
          <cell r="G46" t="str">
            <v xml:space="preserve"> forty two Millions</v>
          </cell>
          <cell r="H46" t="str">
            <v xml:space="preserve"> forty two Billions</v>
          </cell>
        </row>
        <row r="47">
          <cell r="A47">
            <v>43</v>
          </cell>
          <cell r="B47" t="str">
            <v xml:space="preserve"> forty three</v>
          </cell>
          <cell r="C47" t="str">
            <v xml:space="preserve"> forty three</v>
          </cell>
          <cell r="D47" t="str">
            <v xml:space="preserve"> forty three Thousand</v>
          </cell>
          <cell r="E47" t="str">
            <v xml:space="preserve"> forty three Lakhs</v>
          </cell>
          <cell r="F47" t="str">
            <v xml:space="preserve"> forty three Crores</v>
          </cell>
          <cell r="G47" t="str">
            <v xml:space="preserve"> forty three Millions</v>
          </cell>
          <cell r="H47" t="str">
            <v xml:space="preserve"> forty three Billions</v>
          </cell>
        </row>
        <row r="48">
          <cell r="A48">
            <v>44</v>
          </cell>
          <cell r="B48" t="str">
            <v xml:space="preserve"> forty four</v>
          </cell>
          <cell r="C48" t="str">
            <v xml:space="preserve"> forty four</v>
          </cell>
          <cell r="D48" t="str">
            <v xml:space="preserve"> forty four Thousand</v>
          </cell>
          <cell r="E48" t="str">
            <v xml:space="preserve"> forty four Lakhs</v>
          </cell>
          <cell r="F48" t="str">
            <v xml:space="preserve"> forty four Crores</v>
          </cell>
          <cell r="G48" t="str">
            <v xml:space="preserve"> forty four Millions</v>
          </cell>
          <cell r="H48" t="str">
            <v xml:space="preserve"> forty four Billions</v>
          </cell>
        </row>
        <row r="49">
          <cell r="A49">
            <v>45</v>
          </cell>
          <cell r="B49" t="str">
            <v xml:space="preserve"> forty five</v>
          </cell>
          <cell r="C49" t="str">
            <v xml:space="preserve"> forty five</v>
          </cell>
          <cell r="D49" t="str">
            <v xml:space="preserve"> forty five Thousand</v>
          </cell>
          <cell r="E49" t="str">
            <v xml:space="preserve"> forty five Lakhs</v>
          </cell>
          <cell r="F49" t="str">
            <v xml:space="preserve"> forty five Crores</v>
          </cell>
          <cell r="G49" t="str">
            <v xml:space="preserve"> forty five Millions</v>
          </cell>
          <cell r="H49" t="str">
            <v xml:space="preserve"> forty five Billions</v>
          </cell>
        </row>
        <row r="50">
          <cell r="A50">
            <v>46</v>
          </cell>
          <cell r="B50" t="str">
            <v xml:space="preserve"> forty six</v>
          </cell>
          <cell r="C50" t="str">
            <v xml:space="preserve"> forty six</v>
          </cell>
          <cell r="D50" t="str">
            <v xml:space="preserve"> forty six Thousand</v>
          </cell>
          <cell r="E50" t="str">
            <v xml:space="preserve"> forty six Lakhs</v>
          </cell>
          <cell r="F50" t="str">
            <v xml:space="preserve"> forty six Crores</v>
          </cell>
          <cell r="G50" t="str">
            <v xml:space="preserve"> forty six Millions</v>
          </cell>
          <cell r="H50" t="str">
            <v xml:space="preserve"> forty six Billions</v>
          </cell>
        </row>
        <row r="51">
          <cell r="A51">
            <v>47</v>
          </cell>
          <cell r="B51" t="str">
            <v xml:space="preserve"> forty seven</v>
          </cell>
          <cell r="C51" t="str">
            <v xml:space="preserve"> forty seven</v>
          </cell>
          <cell r="D51" t="str">
            <v xml:space="preserve"> forty seven Thousand</v>
          </cell>
          <cell r="E51" t="str">
            <v xml:space="preserve"> forty seven Lakhs</v>
          </cell>
          <cell r="F51" t="str">
            <v xml:space="preserve"> forty seven Crores</v>
          </cell>
          <cell r="G51" t="str">
            <v xml:space="preserve"> forty seven Millions</v>
          </cell>
          <cell r="H51" t="str">
            <v xml:space="preserve"> forty seven Billions</v>
          </cell>
        </row>
        <row r="52">
          <cell r="A52">
            <v>48</v>
          </cell>
          <cell r="B52" t="str">
            <v xml:space="preserve"> forty eight</v>
          </cell>
          <cell r="C52" t="str">
            <v xml:space="preserve"> forty eight</v>
          </cell>
          <cell r="D52" t="str">
            <v xml:space="preserve"> forty eight Thousand</v>
          </cell>
          <cell r="E52" t="str">
            <v xml:space="preserve"> forty eight Lakhs</v>
          </cell>
          <cell r="F52" t="str">
            <v xml:space="preserve"> forty eight Crores</v>
          </cell>
          <cell r="G52" t="str">
            <v xml:space="preserve"> forty eight Millions</v>
          </cell>
          <cell r="H52" t="str">
            <v xml:space="preserve"> forty eight Billions</v>
          </cell>
        </row>
        <row r="53">
          <cell r="A53">
            <v>49</v>
          </cell>
          <cell r="B53" t="str">
            <v xml:space="preserve"> forty nine</v>
          </cell>
          <cell r="C53" t="str">
            <v xml:space="preserve"> forty nine</v>
          </cell>
          <cell r="D53" t="str">
            <v xml:space="preserve"> forty nine Thousand</v>
          </cell>
          <cell r="E53" t="str">
            <v xml:space="preserve"> forty nine Lakhs</v>
          </cell>
          <cell r="F53" t="str">
            <v xml:space="preserve"> forty nine Crores</v>
          </cell>
          <cell r="G53" t="str">
            <v xml:space="preserve"> forty nine Millions</v>
          </cell>
          <cell r="H53" t="str">
            <v xml:space="preserve"> forty nine Billions</v>
          </cell>
        </row>
        <row r="54">
          <cell r="A54">
            <v>50</v>
          </cell>
          <cell r="B54" t="str">
            <v xml:space="preserve"> fifty</v>
          </cell>
          <cell r="C54" t="str">
            <v xml:space="preserve"> fifty</v>
          </cell>
          <cell r="D54" t="str">
            <v xml:space="preserve"> fifty Thousand</v>
          </cell>
          <cell r="E54" t="str">
            <v xml:space="preserve"> fifty Lakhs</v>
          </cell>
          <cell r="F54" t="str">
            <v xml:space="preserve"> fifty Crores</v>
          </cell>
          <cell r="G54" t="str">
            <v xml:space="preserve"> fifty Millions</v>
          </cell>
          <cell r="H54" t="str">
            <v xml:space="preserve"> fifty Billions</v>
          </cell>
        </row>
        <row r="55">
          <cell r="A55">
            <v>51</v>
          </cell>
          <cell r="B55" t="str">
            <v xml:space="preserve"> fifty one</v>
          </cell>
          <cell r="C55" t="str">
            <v xml:space="preserve"> fifty one</v>
          </cell>
          <cell r="D55" t="str">
            <v xml:space="preserve"> fifty one Thousand</v>
          </cell>
          <cell r="E55" t="str">
            <v xml:space="preserve"> fifty one Lakhs</v>
          </cell>
          <cell r="F55" t="str">
            <v xml:space="preserve"> fifty one Crores</v>
          </cell>
          <cell r="G55" t="str">
            <v xml:space="preserve"> fifty one Millions</v>
          </cell>
          <cell r="H55" t="str">
            <v xml:space="preserve"> fifty one Billions</v>
          </cell>
        </row>
        <row r="56">
          <cell r="A56">
            <v>52</v>
          </cell>
          <cell r="B56" t="str">
            <v xml:space="preserve"> fifty two</v>
          </cell>
          <cell r="C56" t="str">
            <v xml:space="preserve"> fifty two</v>
          </cell>
          <cell r="D56" t="str">
            <v xml:space="preserve"> fifty two Thousand</v>
          </cell>
          <cell r="E56" t="str">
            <v xml:space="preserve"> fifty two Lakhs</v>
          </cell>
          <cell r="F56" t="str">
            <v xml:space="preserve"> fifty two Crores</v>
          </cell>
          <cell r="G56" t="str">
            <v xml:space="preserve"> fifty two Millions</v>
          </cell>
          <cell r="H56" t="str">
            <v xml:space="preserve"> fifty two Billions</v>
          </cell>
        </row>
        <row r="57">
          <cell r="A57">
            <v>53</v>
          </cell>
          <cell r="B57" t="str">
            <v xml:space="preserve"> fifty three</v>
          </cell>
          <cell r="C57" t="str">
            <v xml:space="preserve"> fifty three</v>
          </cell>
          <cell r="D57" t="str">
            <v xml:space="preserve"> fifty three Thousand</v>
          </cell>
          <cell r="E57" t="str">
            <v xml:space="preserve"> fifty three Lakhs</v>
          </cell>
          <cell r="F57" t="str">
            <v xml:space="preserve"> fifty three Crores</v>
          </cell>
          <cell r="G57" t="str">
            <v xml:space="preserve"> fifty three Millions</v>
          </cell>
          <cell r="H57" t="str">
            <v xml:space="preserve"> fifty three Billions</v>
          </cell>
        </row>
        <row r="58">
          <cell r="A58">
            <v>54</v>
          </cell>
          <cell r="B58" t="str">
            <v xml:space="preserve"> fifty four</v>
          </cell>
          <cell r="C58" t="str">
            <v xml:space="preserve"> fifty four</v>
          </cell>
          <cell r="D58" t="str">
            <v xml:space="preserve"> fifty four Thousand</v>
          </cell>
          <cell r="E58" t="str">
            <v xml:space="preserve"> fifty four Lakhs</v>
          </cell>
          <cell r="F58" t="str">
            <v xml:space="preserve"> fifty four Crores</v>
          </cell>
          <cell r="G58" t="str">
            <v xml:space="preserve"> fifty four Millions</v>
          </cell>
          <cell r="H58" t="str">
            <v xml:space="preserve"> fifty four Billions</v>
          </cell>
        </row>
        <row r="59">
          <cell r="A59">
            <v>55</v>
          </cell>
          <cell r="B59" t="str">
            <v xml:space="preserve"> fifty five</v>
          </cell>
          <cell r="C59" t="str">
            <v xml:space="preserve"> fifty five</v>
          </cell>
          <cell r="D59" t="str">
            <v xml:space="preserve"> fifty five Thousand</v>
          </cell>
          <cell r="E59" t="str">
            <v xml:space="preserve"> fifty five Lakhs</v>
          </cell>
          <cell r="F59" t="str">
            <v xml:space="preserve"> fifty five Crores</v>
          </cell>
          <cell r="G59" t="str">
            <v xml:space="preserve"> fifty five Millions</v>
          </cell>
          <cell r="H59" t="str">
            <v xml:space="preserve"> fifty five Billions</v>
          </cell>
        </row>
        <row r="60">
          <cell r="A60">
            <v>56</v>
          </cell>
          <cell r="B60" t="str">
            <v xml:space="preserve"> fifty six</v>
          </cell>
          <cell r="C60" t="str">
            <v xml:space="preserve"> fifty six</v>
          </cell>
          <cell r="D60" t="str">
            <v xml:space="preserve"> fifty six Thousand</v>
          </cell>
          <cell r="E60" t="str">
            <v xml:space="preserve"> fifty six Lakhs</v>
          </cell>
          <cell r="F60" t="str">
            <v xml:space="preserve"> fifty six Crores</v>
          </cell>
          <cell r="G60" t="str">
            <v xml:space="preserve"> fifty six Millions</v>
          </cell>
          <cell r="H60" t="str">
            <v xml:space="preserve"> fifty six Billions</v>
          </cell>
        </row>
        <row r="61">
          <cell r="A61">
            <v>57</v>
          </cell>
          <cell r="B61" t="str">
            <v xml:space="preserve"> fifty seven</v>
          </cell>
          <cell r="C61" t="str">
            <v xml:space="preserve"> fifty seven</v>
          </cell>
          <cell r="D61" t="str">
            <v xml:space="preserve"> fifty seven Thousand</v>
          </cell>
          <cell r="E61" t="str">
            <v xml:space="preserve"> fifty seven Lakhs</v>
          </cell>
          <cell r="F61" t="str">
            <v xml:space="preserve"> fifty seven Crores</v>
          </cell>
          <cell r="G61" t="str">
            <v xml:space="preserve"> fifty seven Millions</v>
          </cell>
          <cell r="H61" t="str">
            <v xml:space="preserve"> fifty seven Billions</v>
          </cell>
        </row>
        <row r="62">
          <cell r="A62">
            <v>58</v>
          </cell>
          <cell r="B62" t="str">
            <v xml:space="preserve"> fifty eight </v>
          </cell>
          <cell r="C62" t="str">
            <v xml:space="preserve"> fifty eight </v>
          </cell>
          <cell r="D62" t="str">
            <v xml:space="preserve"> fifty eight  Thousand</v>
          </cell>
          <cell r="E62" t="str">
            <v xml:space="preserve"> fifty eight  Lakhs</v>
          </cell>
          <cell r="F62" t="str">
            <v xml:space="preserve"> fifty eight  Crores</v>
          </cell>
          <cell r="G62" t="str">
            <v xml:space="preserve"> fifty eight  Millions</v>
          </cell>
          <cell r="H62" t="str">
            <v xml:space="preserve"> fifty eight  Billions</v>
          </cell>
        </row>
        <row r="63">
          <cell r="A63">
            <v>59</v>
          </cell>
          <cell r="B63" t="str">
            <v xml:space="preserve"> fifty nine</v>
          </cell>
          <cell r="C63" t="str">
            <v xml:space="preserve"> fifty nine</v>
          </cell>
          <cell r="D63" t="str">
            <v xml:space="preserve"> fifty nine Thousand</v>
          </cell>
          <cell r="E63" t="str">
            <v xml:space="preserve"> fifty nine Lakhs</v>
          </cell>
          <cell r="F63" t="str">
            <v xml:space="preserve"> fifty nine Crores</v>
          </cell>
          <cell r="G63" t="str">
            <v xml:space="preserve"> fifty nine Millions</v>
          </cell>
          <cell r="H63" t="str">
            <v xml:space="preserve"> fifty nine Billions</v>
          </cell>
        </row>
        <row r="64">
          <cell r="A64">
            <v>60</v>
          </cell>
          <cell r="B64" t="str">
            <v xml:space="preserve"> sixty</v>
          </cell>
          <cell r="C64" t="str">
            <v xml:space="preserve"> sixty</v>
          </cell>
          <cell r="D64" t="str">
            <v xml:space="preserve"> sixty Thousand</v>
          </cell>
          <cell r="E64" t="str">
            <v xml:space="preserve"> sixty Lakhs</v>
          </cell>
          <cell r="F64" t="str">
            <v xml:space="preserve"> sixty Crores</v>
          </cell>
          <cell r="G64" t="str">
            <v xml:space="preserve"> sixty Millions</v>
          </cell>
          <cell r="H64" t="str">
            <v xml:space="preserve"> sixty Billions</v>
          </cell>
        </row>
        <row r="65">
          <cell r="A65">
            <v>61</v>
          </cell>
          <cell r="B65" t="str">
            <v xml:space="preserve"> sixty one</v>
          </cell>
          <cell r="C65" t="str">
            <v xml:space="preserve"> sixty one</v>
          </cell>
          <cell r="D65" t="str">
            <v xml:space="preserve"> sixty one Thousand</v>
          </cell>
          <cell r="E65" t="str">
            <v xml:space="preserve"> sixty one Lakhs</v>
          </cell>
          <cell r="F65" t="str">
            <v xml:space="preserve"> sixty one Crores</v>
          </cell>
          <cell r="G65" t="str">
            <v xml:space="preserve"> sixty one Millions</v>
          </cell>
          <cell r="H65" t="str">
            <v xml:space="preserve"> sixty one Billions</v>
          </cell>
        </row>
        <row r="66">
          <cell r="A66">
            <v>62</v>
          </cell>
          <cell r="B66" t="str">
            <v xml:space="preserve"> sixty two</v>
          </cell>
          <cell r="C66" t="str">
            <v xml:space="preserve"> sixty two</v>
          </cell>
          <cell r="D66" t="str">
            <v xml:space="preserve"> sixty two Thousand</v>
          </cell>
          <cell r="E66" t="str">
            <v xml:space="preserve"> sixty two Lakhs</v>
          </cell>
          <cell r="F66" t="str">
            <v xml:space="preserve"> sixty two Crores</v>
          </cell>
          <cell r="G66" t="str">
            <v xml:space="preserve"> sixty two Millions</v>
          </cell>
          <cell r="H66" t="str">
            <v xml:space="preserve"> sixty two Billions</v>
          </cell>
        </row>
        <row r="67">
          <cell r="A67">
            <v>63</v>
          </cell>
          <cell r="B67" t="str">
            <v xml:space="preserve"> sixty three</v>
          </cell>
          <cell r="C67" t="str">
            <v xml:space="preserve"> sixty three</v>
          </cell>
          <cell r="D67" t="str">
            <v xml:space="preserve"> sixty three Thousand</v>
          </cell>
          <cell r="E67" t="str">
            <v xml:space="preserve"> sixty three Lakhs</v>
          </cell>
          <cell r="F67" t="str">
            <v xml:space="preserve"> sixty three Crores</v>
          </cell>
          <cell r="G67" t="str">
            <v xml:space="preserve"> sixty three Millions</v>
          </cell>
          <cell r="H67" t="str">
            <v xml:space="preserve"> sixty three Billions</v>
          </cell>
        </row>
        <row r="68">
          <cell r="A68">
            <v>64</v>
          </cell>
          <cell r="B68" t="str">
            <v xml:space="preserve"> sixty four</v>
          </cell>
          <cell r="C68" t="str">
            <v xml:space="preserve"> sixty four</v>
          </cell>
          <cell r="D68" t="str">
            <v xml:space="preserve"> sixty four Thousand</v>
          </cell>
          <cell r="E68" t="str">
            <v xml:space="preserve"> sixty four Lakhs</v>
          </cell>
          <cell r="F68" t="str">
            <v xml:space="preserve"> sixty four Crores</v>
          </cell>
          <cell r="G68" t="str">
            <v xml:space="preserve"> sixty four Millions</v>
          </cell>
          <cell r="H68" t="str">
            <v xml:space="preserve"> sixty four Billions</v>
          </cell>
        </row>
        <row r="69">
          <cell r="A69">
            <v>65</v>
          </cell>
          <cell r="B69" t="str">
            <v xml:space="preserve"> sixty five</v>
          </cell>
          <cell r="C69" t="str">
            <v xml:space="preserve"> sixty five</v>
          </cell>
          <cell r="D69" t="str">
            <v xml:space="preserve"> sixty five Thousand</v>
          </cell>
          <cell r="E69" t="str">
            <v xml:space="preserve"> sixty five Lakhs</v>
          </cell>
          <cell r="F69" t="str">
            <v xml:space="preserve"> sixty five Crores</v>
          </cell>
          <cell r="G69" t="str">
            <v xml:space="preserve"> sixty five Millions</v>
          </cell>
          <cell r="H69" t="str">
            <v xml:space="preserve"> sixty five Billions</v>
          </cell>
        </row>
        <row r="70">
          <cell r="A70">
            <v>66</v>
          </cell>
          <cell r="B70" t="str">
            <v xml:space="preserve"> sixty six</v>
          </cell>
          <cell r="C70" t="str">
            <v xml:space="preserve"> sixty six</v>
          </cell>
          <cell r="D70" t="str">
            <v xml:space="preserve"> sixty six Thousand</v>
          </cell>
          <cell r="E70" t="str">
            <v xml:space="preserve"> sixty six Lakhs</v>
          </cell>
          <cell r="F70" t="str">
            <v xml:space="preserve"> sixty six Crores</v>
          </cell>
          <cell r="G70" t="str">
            <v xml:space="preserve"> sixty six Millions</v>
          </cell>
          <cell r="H70" t="str">
            <v xml:space="preserve"> sixty six Billions</v>
          </cell>
        </row>
        <row r="71">
          <cell r="A71">
            <v>67</v>
          </cell>
          <cell r="B71" t="str">
            <v xml:space="preserve"> sixty seven</v>
          </cell>
          <cell r="C71" t="str">
            <v xml:space="preserve"> sixty seven</v>
          </cell>
          <cell r="D71" t="str">
            <v xml:space="preserve"> sixty seven Thousand</v>
          </cell>
          <cell r="E71" t="str">
            <v xml:space="preserve"> sixty seven Lakhs</v>
          </cell>
          <cell r="F71" t="str">
            <v xml:space="preserve"> sixty seven Crores</v>
          </cell>
          <cell r="G71" t="str">
            <v xml:space="preserve"> sixty seven Millions</v>
          </cell>
          <cell r="H71" t="str">
            <v xml:space="preserve"> sixty seven Billions</v>
          </cell>
        </row>
        <row r="72">
          <cell r="A72">
            <v>68</v>
          </cell>
          <cell r="B72" t="str">
            <v xml:space="preserve"> sixty eight</v>
          </cell>
          <cell r="C72" t="str">
            <v xml:space="preserve"> sixty eight</v>
          </cell>
          <cell r="D72" t="str">
            <v xml:space="preserve"> sixty eight Thousand</v>
          </cell>
          <cell r="E72" t="str">
            <v xml:space="preserve"> sixty eight Lakhs</v>
          </cell>
          <cell r="F72" t="str">
            <v xml:space="preserve"> sixty eight Crores</v>
          </cell>
          <cell r="G72" t="str">
            <v xml:space="preserve"> sixty eight Millions</v>
          </cell>
          <cell r="H72" t="str">
            <v xml:space="preserve"> sixty eight Billions</v>
          </cell>
        </row>
        <row r="73">
          <cell r="A73">
            <v>69</v>
          </cell>
          <cell r="B73" t="str">
            <v xml:space="preserve"> sixty nine</v>
          </cell>
          <cell r="C73" t="str">
            <v xml:space="preserve"> sixty nine</v>
          </cell>
          <cell r="D73" t="str">
            <v xml:space="preserve"> sixty nine Thousand</v>
          </cell>
          <cell r="E73" t="str">
            <v xml:space="preserve"> sixty nine Lakhs</v>
          </cell>
          <cell r="F73" t="str">
            <v xml:space="preserve"> sixty nine Crores</v>
          </cell>
          <cell r="G73" t="str">
            <v xml:space="preserve"> sixty nine Millions</v>
          </cell>
          <cell r="H73" t="str">
            <v xml:space="preserve"> sixty nine Billions</v>
          </cell>
        </row>
        <row r="74">
          <cell r="A74">
            <v>70</v>
          </cell>
          <cell r="B74" t="str">
            <v xml:space="preserve"> seventy</v>
          </cell>
          <cell r="C74" t="str">
            <v xml:space="preserve"> seventy</v>
          </cell>
          <cell r="D74" t="str">
            <v xml:space="preserve"> seventy Thousand</v>
          </cell>
          <cell r="E74" t="str">
            <v xml:space="preserve"> seventy Lakhs</v>
          </cell>
          <cell r="F74" t="str">
            <v xml:space="preserve"> seventy Crores</v>
          </cell>
          <cell r="G74" t="str">
            <v xml:space="preserve"> seventy Millions</v>
          </cell>
          <cell r="H74" t="str">
            <v xml:space="preserve"> seventy Billions</v>
          </cell>
        </row>
        <row r="75">
          <cell r="A75">
            <v>71</v>
          </cell>
          <cell r="B75" t="str">
            <v xml:space="preserve"> seventy one</v>
          </cell>
          <cell r="C75" t="str">
            <v xml:space="preserve"> seventy one</v>
          </cell>
          <cell r="D75" t="str">
            <v xml:space="preserve"> seventy one Thousand</v>
          </cell>
          <cell r="E75" t="str">
            <v xml:space="preserve"> seventy one Lakhs</v>
          </cell>
          <cell r="F75" t="str">
            <v xml:space="preserve"> seventy one Crores</v>
          </cell>
          <cell r="G75" t="str">
            <v xml:space="preserve"> seventy one Millions</v>
          </cell>
          <cell r="H75" t="str">
            <v xml:space="preserve"> seventy one Billions</v>
          </cell>
        </row>
        <row r="76">
          <cell r="A76">
            <v>72</v>
          </cell>
          <cell r="B76" t="str">
            <v xml:space="preserve"> seventy two</v>
          </cell>
          <cell r="C76" t="str">
            <v xml:space="preserve"> seventy two</v>
          </cell>
          <cell r="D76" t="str">
            <v xml:space="preserve"> seventy two Thousand</v>
          </cell>
          <cell r="E76" t="str">
            <v xml:space="preserve"> seventy two Lakhs</v>
          </cell>
          <cell r="F76" t="str">
            <v xml:space="preserve"> seventy two Crores</v>
          </cell>
          <cell r="G76" t="str">
            <v xml:space="preserve"> seventy two Millions</v>
          </cell>
          <cell r="H76" t="str">
            <v xml:space="preserve"> seventy two Billions</v>
          </cell>
        </row>
        <row r="77">
          <cell r="A77">
            <v>73</v>
          </cell>
          <cell r="B77" t="str">
            <v xml:space="preserve"> seventy three</v>
          </cell>
          <cell r="C77" t="str">
            <v xml:space="preserve"> seventy three</v>
          </cell>
          <cell r="D77" t="str">
            <v xml:space="preserve"> seventy three Thousand</v>
          </cell>
          <cell r="E77" t="str">
            <v xml:space="preserve"> seventy three Lakhs</v>
          </cell>
          <cell r="F77" t="str">
            <v xml:space="preserve"> seventy three Crores</v>
          </cell>
          <cell r="G77" t="str">
            <v xml:space="preserve"> seventy three Millions</v>
          </cell>
          <cell r="H77" t="str">
            <v xml:space="preserve"> seventy three Billions</v>
          </cell>
        </row>
        <row r="78">
          <cell r="A78">
            <v>74</v>
          </cell>
          <cell r="B78" t="str">
            <v xml:space="preserve"> seventy four</v>
          </cell>
          <cell r="C78" t="str">
            <v xml:space="preserve"> seventy four</v>
          </cell>
          <cell r="D78" t="str">
            <v xml:space="preserve"> seventy four Thousand</v>
          </cell>
          <cell r="E78" t="str">
            <v xml:space="preserve"> seventy four Lakhs</v>
          </cell>
          <cell r="F78" t="str">
            <v xml:space="preserve"> seventy four Crores</v>
          </cell>
          <cell r="G78" t="str">
            <v xml:space="preserve"> seventy four Millions</v>
          </cell>
          <cell r="H78" t="str">
            <v xml:space="preserve"> seventy four Billions</v>
          </cell>
        </row>
        <row r="79">
          <cell r="A79">
            <v>75</v>
          </cell>
          <cell r="B79" t="str">
            <v xml:space="preserve"> seventy five</v>
          </cell>
          <cell r="C79" t="str">
            <v xml:space="preserve"> seventy five</v>
          </cell>
          <cell r="D79" t="str">
            <v xml:space="preserve"> seventy five Thousand</v>
          </cell>
          <cell r="E79" t="str">
            <v xml:space="preserve"> seventy five Lakhs</v>
          </cell>
          <cell r="F79" t="str">
            <v xml:space="preserve"> seventy five Crores</v>
          </cell>
          <cell r="G79" t="str">
            <v xml:space="preserve"> seventy five Millions</v>
          </cell>
          <cell r="H79" t="str">
            <v xml:space="preserve"> seventy five Billions</v>
          </cell>
        </row>
        <row r="80">
          <cell r="A80">
            <v>76</v>
          </cell>
          <cell r="B80" t="str">
            <v xml:space="preserve"> seventy six</v>
          </cell>
          <cell r="C80" t="str">
            <v xml:space="preserve"> seventy six</v>
          </cell>
          <cell r="D80" t="str">
            <v xml:space="preserve"> seventy six Thousand</v>
          </cell>
          <cell r="E80" t="str">
            <v xml:space="preserve"> seventy six Lakhs</v>
          </cell>
          <cell r="F80" t="str">
            <v xml:space="preserve"> seventy six Crores</v>
          </cell>
          <cell r="G80" t="str">
            <v xml:space="preserve"> seventy six Millions</v>
          </cell>
          <cell r="H80" t="str">
            <v xml:space="preserve"> seventy six Billions</v>
          </cell>
        </row>
        <row r="81">
          <cell r="A81">
            <v>77</v>
          </cell>
          <cell r="B81" t="str">
            <v xml:space="preserve"> seventy seven</v>
          </cell>
          <cell r="C81" t="str">
            <v xml:space="preserve"> seventy seven</v>
          </cell>
          <cell r="D81" t="str">
            <v xml:space="preserve"> seventy seven Thousand</v>
          </cell>
          <cell r="E81" t="str">
            <v xml:space="preserve"> seventy seven Lakhs</v>
          </cell>
          <cell r="F81" t="str">
            <v xml:space="preserve"> seventy seven Crores</v>
          </cell>
          <cell r="G81" t="str">
            <v xml:space="preserve"> seventy seven Millions</v>
          </cell>
          <cell r="H81" t="str">
            <v xml:space="preserve"> seventy seven Billions</v>
          </cell>
        </row>
        <row r="82">
          <cell r="A82">
            <v>78</v>
          </cell>
          <cell r="B82" t="str">
            <v xml:space="preserve"> seventy eight</v>
          </cell>
          <cell r="C82" t="str">
            <v xml:space="preserve"> seventy eight</v>
          </cell>
          <cell r="D82" t="str">
            <v xml:space="preserve"> seventy eight Thousand</v>
          </cell>
          <cell r="E82" t="str">
            <v xml:space="preserve"> seventy eight Lakhs</v>
          </cell>
          <cell r="F82" t="str">
            <v xml:space="preserve"> seventy eight Crores</v>
          </cell>
          <cell r="G82" t="str">
            <v xml:space="preserve"> seventy eight Millions</v>
          </cell>
          <cell r="H82" t="str">
            <v xml:space="preserve"> seventy eight Billions</v>
          </cell>
        </row>
        <row r="83">
          <cell r="A83">
            <v>79</v>
          </cell>
          <cell r="B83" t="str">
            <v xml:space="preserve"> seventy nine</v>
          </cell>
          <cell r="C83" t="str">
            <v xml:space="preserve"> seventy nine</v>
          </cell>
          <cell r="D83" t="str">
            <v xml:space="preserve"> seventy nine Thousand</v>
          </cell>
          <cell r="E83" t="str">
            <v xml:space="preserve"> seventy nine Lakhs</v>
          </cell>
          <cell r="F83" t="str">
            <v xml:space="preserve"> seventy nine Crores</v>
          </cell>
          <cell r="G83" t="str">
            <v xml:space="preserve"> seventy nine Millions</v>
          </cell>
          <cell r="H83" t="str">
            <v xml:space="preserve"> seventy nine Billions</v>
          </cell>
        </row>
        <row r="84">
          <cell r="A84">
            <v>80</v>
          </cell>
          <cell r="B84" t="str">
            <v xml:space="preserve"> eighty</v>
          </cell>
          <cell r="C84" t="str">
            <v xml:space="preserve"> eighty</v>
          </cell>
          <cell r="D84" t="str">
            <v xml:space="preserve"> eighty Thousand</v>
          </cell>
          <cell r="E84" t="str">
            <v xml:space="preserve"> eighty Lakhs</v>
          </cell>
          <cell r="F84" t="str">
            <v xml:space="preserve"> eighty Crores</v>
          </cell>
          <cell r="G84" t="str">
            <v xml:space="preserve"> eighty Millions</v>
          </cell>
          <cell r="H84" t="str">
            <v xml:space="preserve"> eighty Billions</v>
          </cell>
        </row>
        <row r="85">
          <cell r="A85">
            <v>81</v>
          </cell>
          <cell r="B85" t="str">
            <v xml:space="preserve"> eighty one</v>
          </cell>
          <cell r="C85" t="str">
            <v xml:space="preserve"> eighty one</v>
          </cell>
          <cell r="D85" t="str">
            <v xml:space="preserve"> eighty one Thousand</v>
          </cell>
          <cell r="E85" t="str">
            <v xml:space="preserve"> eighty one Lakhs</v>
          </cell>
          <cell r="F85" t="str">
            <v xml:space="preserve"> eighty one Crores</v>
          </cell>
          <cell r="G85" t="str">
            <v xml:space="preserve"> eighty one Millions</v>
          </cell>
          <cell r="H85" t="str">
            <v xml:space="preserve"> eighty one Billions</v>
          </cell>
        </row>
        <row r="86">
          <cell r="A86">
            <v>82</v>
          </cell>
          <cell r="B86" t="str">
            <v xml:space="preserve"> eighty two</v>
          </cell>
          <cell r="C86" t="str">
            <v xml:space="preserve"> eighty two</v>
          </cell>
          <cell r="D86" t="str">
            <v xml:space="preserve"> eighty two Thousand</v>
          </cell>
          <cell r="E86" t="str">
            <v xml:space="preserve"> eighty two Lakhs</v>
          </cell>
          <cell r="F86" t="str">
            <v xml:space="preserve"> eighty two Crores</v>
          </cell>
          <cell r="G86" t="str">
            <v xml:space="preserve"> eighty two Millions</v>
          </cell>
          <cell r="H86" t="str">
            <v xml:space="preserve"> eighty two Billions</v>
          </cell>
        </row>
        <row r="87">
          <cell r="A87">
            <v>83</v>
          </cell>
          <cell r="B87" t="str">
            <v xml:space="preserve"> eighty three</v>
          </cell>
          <cell r="C87" t="str">
            <v xml:space="preserve"> eighty three</v>
          </cell>
          <cell r="D87" t="str">
            <v xml:space="preserve"> eighty three Thousand</v>
          </cell>
          <cell r="E87" t="str">
            <v xml:space="preserve"> eighty three Lakhs</v>
          </cell>
          <cell r="F87" t="str">
            <v xml:space="preserve"> eighty three Crores</v>
          </cell>
          <cell r="G87" t="str">
            <v xml:space="preserve"> eighty three Millions</v>
          </cell>
          <cell r="H87" t="str">
            <v xml:space="preserve"> eighty three Billions</v>
          </cell>
        </row>
        <row r="88">
          <cell r="A88">
            <v>84</v>
          </cell>
          <cell r="B88" t="str">
            <v xml:space="preserve"> eighty four</v>
          </cell>
          <cell r="C88" t="str">
            <v xml:space="preserve"> eighty four</v>
          </cell>
          <cell r="D88" t="str">
            <v xml:space="preserve"> eighty four Thousand</v>
          </cell>
          <cell r="E88" t="str">
            <v xml:space="preserve"> eighty four Lakhs</v>
          </cell>
          <cell r="F88" t="str">
            <v xml:space="preserve"> eighty four Crores</v>
          </cell>
          <cell r="G88" t="str">
            <v xml:space="preserve"> eighty four Millions</v>
          </cell>
          <cell r="H88" t="str">
            <v xml:space="preserve"> eighty four Billions</v>
          </cell>
        </row>
        <row r="89">
          <cell r="A89">
            <v>85</v>
          </cell>
          <cell r="B89" t="str">
            <v xml:space="preserve"> eighty five</v>
          </cell>
          <cell r="C89" t="str">
            <v xml:space="preserve"> eighty five</v>
          </cell>
          <cell r="D89" t="str">
            <v xml:space="preserve"> eighty five Thousand</v>
          </cell>
          <cell r="E89" t="str">
            <v xml:space="preserve"> eighty five Lakhs</v>
          </cell>
          <cell r="F89" t="str">
            <v xml:space="preserve"> eighty five Crores</v>
          </cell>
          <cell r="G89" t="str">
            <v xml:space="preserve"> eighty five Millions</v>
          </cell>
          <cell r="H89" t="str">
            <v xml:space="preserve"> eighty five Billions</v>
          </cell>
        </row>
        <row r="90">
          <cell r="A90">
            <v>86</v>
          </cell>
          <cell r="B90" t="str">
            <v xml:space="preserve"> eighty six</v>
          </cell>
          <cell r="C90" t="str">
            <v xml:space="preserve"> eighty six</v>
          </cell>
          <cell r="D90" t="str">
            <v xml:space="preserve"> eighty six Thousand</v>
          </cell>
          <cell r="E90" t="str">
            <v xml:space="preserve"> eighty six Lakhs</v>
          </cell>
          <cell r="F90" t="str">
            <v xml:space="preserve"> eighty six Crores</v>
          </cell>
          <cell r="G90" t="str">
            <v xml:space="preserve"> eighty six Millions</v>
          </cell>
          <cell r="H90" t="str">
            <v xml:space="preserve"> eighty six Billions</v>
          </cell>
        </row>
        <row r="91">
          <cell r="A91">
            <v>87</v>
          </cell>
          <cell r="B91" t="str">
            <v xml:space="preserve"> eighty seven</v>
          </cell>
          <cell r="C91" t="str">
            <v xml:space="preserve"> eighty seven</v>
          </cell>
          <cell r="D91" t="str">
            <v xml:space="preserve"> eighty seven Thousand</v>
          </cell>
          <cell r="E91" t="str">
            <v xml:space="preserve"> eighty seven Lakhs</v>
          </cell>
          <cell r="F91" t="str">
            <v xml:space="preserve"> eighty seven Crores</v>
          </cell>
          <cell r="G91" t="str">
            <v xml:space="preserve"> eighty seven Millions</v>
          </cell>
          <cell r="H91" t="str">
            <v xml:space="preserve"> eighty seven Billions</v>
          </cell>
        </row>
        <row r="92">
          <cell r="A92">
            <v>88</v>
          </cell>
          <cell r="B92" t="str">
            <v xml:space="preserve"> eighty eight</v>
          </cell>
          <cell r="C92" t="str">
            <v xml:space="preserve"> eighty eight</v>
          </cell>
          <cell r="D92" t="str">
            <v xml:space="preserve"> eighty eight Thousand</v>
          </cell>
          <cell r="E92" t="str">
            <v xml:space="preserve"> eighty eight Lakhs</v>
          </cell>
          <cell r="F92" t="str">
            <v xml:space="preserve"> eighty eight Crores</v>
          </cell>
          <cell r="G92" t="str">
            <v xml:space="preserve"> eighty eight Millions</v>
          </cell>
          <cell r="H92" t="str">
            <v xml:space="preserve"> eighty eight Billions</v>
          </cell>
        </row>
        <row r="93">
          <cell r="A93">
            <v>89</v>
          </cell>
          <cell r="B93" t="str">
            <v xml:space="preserve"> eighty nine</v>
          </cell>
          <cell r="C93" t="str">
            <v xml:space="preserve"> eighty nine</v>
          </cell>
          <cell r="D93" t="str">
            <v xml:space="preserve"> eighty nine Thousand</v>
          </cell>
          <cell r="E93" t="str">
            <v xml:space="preserve"> eighty nine Lakhs</v>
          </cell>
          <cell r="F93" t="str">
            <v xml:space="preserve"> eighty nine Crores</v>
          </cell>
          <cell r="G93" t="str">
            <v xml:space="preserve"> eighty nine Millions</v>
          </cell>
          <cell r="H93" t="str">
            <v xml:space="preserve"> eighty nine Billions</v>
          </cell>
        </row>
        <row r="94">
          <cell r="A94">
            <v>90</v>
          </cell>
          <cell r="B94" t="str">
            <v xml:space="preserve"> ninety</v>
          </cell>
          <cell r="C94" t="str">
            <v xml:space="preserve"> ninety</v>
          </cell>
          <cell r="D94" t="str">
            <v xml:space="preserve"> ninety Thousand</v>
          </cell>
          <cell r="E94" t="str">
            <v xml:space="preserve"> ninety Lakhs</v>
          </cell>
          <cell r="F94" t="str">
            <v xml:space="preserve"> ninety Crores</v>
          </cell>
          <cell r="G94" t="str">
            <v xml:space="preserve"> ninety Millions</v>
          </cell>
          <cell r="H94" t="str">
            <v xml:space="preserve"> ninety Billions</v>
          </cell>
        </row>
        <row r="95">
          <cell r="A95">
            <v>91</v>
          </cell>
          <cell r="B95" t="str">
            <v xml:space="preserve"> ninety one</v>
          </cell>
          <cell r="C95" t="str">
            <v xml:space="preserve"> ninety one</v>
          </cell>
          <cell r="D95" t="str">
            <v xml:space="preserve"> ninety one Thousand</v>
          </cell>
          <cell r="E95" t="str">
            <v xml:space="preserve"> ninety one Lakhs</v>
          </cell>
          <cell r="F95" t="str">
            <v xml:space="preserve"> ninety one Crores</v>
          </cell>
          <cell r="G95" t="str">
            <v xml:space="preserve"> ninety one Millions</v>
          </cell>
          <cell r="H95" t="str">
            <v xml:space="preserve"> ninety one Billions</v>
          </cell>
        </row>
        <row r="96">
          <cell r="A96">
            <v>92</v>
          </cell>
          <cell r="B96" t="str">
            <v xml:space="preserve"> ninety two</v>
          </cell>
          <cell r="C96" t="str">
            <v xml:space="preserve"> ninety two</v>
          </cell>
          <cell r="D96" t="str">
            <v xml:space="preserve"> ninety two Thousand</v>
          </cell>
          <cell r="E96" t="str">
            <v xml:space="preserve"> ninety two Lakhs</v>
          </cell>
          <cell r="F96" t="str">
            <v xml:space="preserve"> ninety two Crores</v>
          </cell>
          <cell r="G96" t="str">
            <v xml:space="preserve"> ninety two Millions</v>
          </cell>
          <cell r="H96" t="str">
            <v xml:space="preserve"> ninety two Billions</v>
          </cell>
        </row>
        <row r="97">
          <cell r="A97">
            <v>93</v>
          </cell>
          <cell r="B97" t="str">
            <v xml:space="preserve"> ninety three</v>
          </cell>
          <cell r="C97" t="str">
            <v xml:space="preserve"> ninety three</v>
          </cell>
          <cell r="D97" t="str">
            <v xml:space="preserve"> ninety three Thousand</v>
          </cell>
          <cell r="E97" t="str">
            <v xml:space="preserve"> ninety three Lakhs</v>
          </cell>
          <cell r="F97" t="str">
            <v xml:space="preserve"> ninety three Crores</v>
          </cell>
          <cell r="G97" t="str">
            <v xml:space="preserve"> ninety three Millions</v>
          </cell>
          <cell r="H97" t="str">
            <v xml:space="preserve"> ninety three Billions</v>
          </cell>
        </row>
        <row r="98">
          <cell r="A98">
            <v>94</v>
          </cell>
          <cell r="B98" t="str">
            <v xml:space="preserve"> ninety four</v>
          </cell>
          <cell r="C98" t="str">
            <v xml:space="preserve"> ninety four</v>
          </cell>
          <cell r="D98" t="str">
            <v xml:space="preserve"> ninety four Thousand</v>
          </cell>
          <cell r="E98" t="str">
            <v xml:space="preserve"> ninety four Lakhs</v>
          </cell>
          <cell r="F98" t="str">
            <v xml:space="preserve"> ninety four Crores</v>
          </cell>
          <cell r="G98" t="str">
            <v xml:space="preserve"> ninety four Millions</v>
          </cell>
          <cell r="H98" t="str">
            <v xml:space="preserve"> ninety four Billions</v>
          </cell>
        </row>
        <row r="99">
          <cell r="A99">
            <v>95</v>
          </cell>
          <cell r="B99" t="str">
            <v xml:space="preserve"> ninety five</v>
          </cell>
          <cell r="C99" t="str">
            <v xml:space="preserve"> ninety five</v>
          </cell>
          <cell r="D99" t="str">
            <v xml:space="preserve"> ninety five Thousand</v>
          </cell>
          <cell r="E99" t="str">
            <v xml:space="preserve"> ninety five Lakhs</v>
          </cell>
          <cell r="F99" t="str">
            <v xml:space="preserve"> ninety five Crores</v>
          </cell>
          <cell r="G99" t="str">
            <v xml:space="preserve"> ninety five Millions</v>
          </cell>
          <cell r="H99" t="str">
            <v xml:space="preserve"> ninety five Billions</v>
          </cell>
        </row>
        <row r="100">
          <cell r="A100">
            <v>96</v>
          </cell>
          <cell r="B100" t="str">
            <v xml:space="preserve"> ninety six</v>
          </cell>
          <cell r="C100" t="str">
            <v xml:space="preserve"> ninety six</v>
          </cell>
          <cell r="D100" t="str">
            <v xml:space="preserve"> ninety six Thousand</v>
          </cell>
          <cell r="E100" t="str">
            <v xml:space="preserve"> ninety six Lakhs</v>
          </cell>
          <cell r="F100" t="str">
            <v xml:space="preserve"> ninety six Crores</v>
          </cell>
          <cell r="G100" t="str">
            <v xml:space="preserve"> ninety six Millions</v>
          </cell>
          <cell r="H100" t="str">
            <v xml:space="preserve"> ninety six Billions</v>
          </cell>
        </row>
        <row r="101">
          <cell r="A101">
            <v>97</v>
          </cell>
          <cell r="B101" t="str">
            <v xml:space="preserve"> ninety seven</v>
          </cell>
          <cell r="C101" t="str">
            <v xml:space="preserve"> ninety seven</v>
          </cell>
          <cell r="D101" t="str">
            <v xml:space="preserve"> ninety seven Thousand</v>
          </cell>
          <cell r="E101" t="str">
            <v xml:space="preserve"> ninety seven Lakhs</v>
          </cell>
          <cell r="F101" t="str">
            <v xml:space="preserve"> ninety seven Crores</v>
          </cell>
          <cell r="G101" t="str">
            <v xml:space="preserve"> ninety seven Millions</v>
          </cell>
          <cell r="H101" t="str">
            <v xml:space="preserve"> ninety seven Billions</v>
          </cell>
        </row>
        <row r="102">
          <cell r="A102">
            <v>98</v>
          </cell>
          <cell r="B102" t="str">
            <v xml:space="preserve"> ninety eight</v>
          </cell>
          <cell r="C102" t="str">
            <v xml:space="preserve"> ninety eight</v>
          </cell>
          <cell r="D102" t="str">
            <v xml:space="preserve"> ninety eight Thousand</v>
          </cell>
          <cell r="E102" t="str">
            <v xml:space="preserve"> ninety eight Lakhs</v>
          </cell>
          <cell r="F102" t="str">
            <v xml:space="preserve"> ninety eight Crores</v>
          </cell>
          <cell r="G102" t="str">
            <v xml:space="preserve"> ninety eight Millions</v>
          </cell>
          <cell r="H102" t="str">
            <v xml:space="preserve"> ninety eight Billions</v>
          </cell>
        </row>
        <row r="103">
          <cell r="A103">
            <v>99</v>
          </cell>
          <cell r="B103" t="str">
            <v xml:space="preserve"> ninety nine</v>
          </cell>
          <cell r="C103" t="str">
            <v xml:space="preserve"> ninety nine</v>
          </cell>
          <cell r="D103" t="str">
            <v xml:space="preserve"> ninety nine Thousand</v>
          </cell>
          <cell r="E103" t="str">
            <v xml:space="preserve"> ninety nine Lakhs</v>
          </cell>
          <cell r="F103" t="str">
            <v xml:space="preserve"> ninety nine Crores</v>
          </cell>
          <cell r="G103" t="str">
            <v xml:space="preserve"> ninety nine Millions</v>
          </cell>
          <cell r="H103" t="str">
            <v xml:space="preserve"> ninety nine Billions</v>
          </cell>
        </row>
        <row r="104">
          <cell r="A104">
            <v>100</v>
          </cell>
          <cell r="B104" t="str">
            <v xml:space="preserve"> one hundred</v>
          </cell>
          <cell r="C104" t="str">
            <v xml:space="preserve"> one hundred</v>
          </cell>
          <cell r="D104" t="str">
            <v xml:space="preserve"> one hundred Thousand</v>
          </cell>
          <cell r="E104" t="str">
            <v xml:space="preserve"> one hundred Lakhs</v>
          </cell>
          <cell r="F104" t="str">
            <v xml:space="preserve"> one hundred Crores</v>
          </cell>
          <cell r="G104" t="str">
            <v xml:space="preserve"> one hundred Millions</v>
          </cell>
          <cell r="H104" t="str">
            <v xml:space="preserve"> one hundred Billions</v>
          </cell>
        </row>
        <row r="105">
          <cell r="A105">
            <v>101</v>
          </cell>
          <cell r="B105" t="str">
            <v xml:space="preserve"> one hundred and one</v>
          </cell>
          <cell r="C105" t="str">
            <v xml:space="preserve"> one hundred and one</v>
          </cell>
          <cell r="D105" t="str">
            <v xml:space="preserve"> one hundred and one Thousand</v>
          </cell>
          <cell r="E105" t="str">
            <v xml:space="preserve"> one hundred and one Lakhs</v>
          </cell>
          <cell r="F105" t="str">
            <v xml:space="preserve"> one hundred and one Crores</v>
          </cell>
          <cell r="G105" t="str">
            <v xml:space="preserve"> one hundred and one Millions</v>
          </cell>
          <cell r="H105" t="str">
            <v xml:space="preserve"> one hundred and one Billions</v>
          </cell>
        </row>
        <row r="106">
          <cell r="A106">
            <v>102</v>
          </cell>
          <cell r="B106" t="str">
            <v xml:space="preserve"> one hundred and two</v>
          </cell>
          <cell r="C106" t="str">
            <v xml:space="preserve"> one hundred and two</v>
          </cell>
          <cell r="D106" t="str">
            <v xml:space="preserve"> one hundred and two Thousand</v>
          </cell>
          <cell r="E106" t="str">
            <v xml:space="preserve"> one hundred and two Lakhs</v>
          </cell>
          <cell r="F106" t="str">
            <v xml:space="preserve"> one hundred and two Crores</v>
          </cell>
          <cell r="G106" t="str">
            <v xml:space="preserve"> one hundred and two Millions</v>
          </cell>
          <cell r="H106" t="str">
            <v xml:space="preserve"> one hundred and two Billions</v>
          </cell>
        </row>
        <row r="107">
          <cell r="A107">
            <v>103</v>
          </cell>
          <cell r="B107" t="str">
            <v xml:space="preserve"> one hundred and three</v>
          </cell>
          <cell r="C107" t="str">
            <v xml:space="preserve"> one hundred and three</v>
          </cell>
          <cell r="D107" t="str">
            <v xml:space="preserve"> one hundred and three Thousand</v>
          </cell>
          <cell r="E107" t="str">
            <v xml:space="preserve"> one hundred and three Lakhs</v>
          </cell>
          <cell r="F107" t="str">
            <v xml:space="preserve"> one hundred and three Crores</v>
          </cell>
          <cell r="G107" t="str">
            <v xml:space="preserve"> one hundred and three Millions</v>
          </cell>
          <cell r="H107" t="str">
            <v xml:space="preserve"> one hundred and three Billions</v>
          </cell>
        </row>
        <row r="108">
          <cell r="A108">
            <v>104</v>
          </cell>
          <cell r="B108" t="str">
            <v xml:space="preserve"> one hundred and four</v>
          </cell>
          <cell r="C108" t="str">
            <v xml:space="preserve"> one hundred and four</v>
          </cell>
          <cell r="D108" t="str">
            <v xml:space="preserve"> one hundred and four Thousand</v>
          </cell>
          <cell r="E108" t="str">
            <v xml:space="preserve"> one hundred and four Lakhs</v>
          </cell>
          <cell r="F108" t="str">
            <v xml:space="preserve"> one hundred and four Crores</v>
          </cell>
          <cell r="G108" t="str">
            <v xml:space="preserve"> one hundred and four Millions</v>
          </cell>
          <cell r="H108" t="str">
            <v xml:space="preserve"> one hundred and four Billions</v>
          </cell>
        </row>
        <row r="109">
          <cell r="A109">
            <v>105</v>
          </cell>
          <cell r="B109" t="str">
            <v xml:space="preserve"> one hundred and five</v>
          </cell>
          <cell r="C109" t="str">
            <v xml:space="preserve"> one hundred and five</v>
          </cell>
          <cell r="D109" t="str">
            <v xml:space="preserve"> one hundred and five Thousand</v>
          </cell>
          <cell r="E109" t="str">
            <v xml:space="preserve"> one hundred and five Lakhs</v>
          </cell>
          <cell r="F109" t="str">
            <v xml:space="preserve"> one hundred and five Crores</v>
          </cell>
          <cell r="G109" t="str">
            <v xml:space="preserve"> one hundred and five Millions</v>
          </cell>
          <cell r="H109" t="str">
            <v xml:space="preserve"> one hundred and five Billions</v>
          </cell>
        </row>
        <row r="110">
          <cell r="A110">
            <v>106</v>
          </cell>
          <cell r="B110" t="str">
            <v xml:space="preserve"> one hundred and six </v>
          </cell>
          <cell r="C110" t="str">
            <v xml:space="preserve"> one hundred and six </v>
          </cell>
          <cell r="D110" t="str">
            <v xml:space="preserve"> one hundred and six  Thousand</v>
          </cell>
          <cell r="E110" t="str">
            <v xml:space="preserve"> one hundred and six  Lakhs</v>
          </cell>
          <cell r="F110" t="str">
            <v xml:space="preserve"> one hundred and six  Crores</v>
          </cell>
          <cell r="G110" t="str">
            <v xml:space="preserve"> one hundred and six  Millions</v>
          </cell>
          <cell r="H110" t="str">
            <v xml:space="preserve"> one hundred and six  Billions</v>
          </cell>
        </row>
        <row r="111">
          <cell r="A111">
            <v>107</v>
          </cell>
          <cell r="B111" t="str">
            <v xml:space="preserve"> one hundred and seven</v>
          </cell>
          <cell r="C111" t="str">
            <v xml:space="preserve"> one hundred and seven</v>
          </cell>
          <cell r="D111" t="str">
            <v xml:space="preserve"> one hundred and seven Thousand</v>
          </cell>
          <cell r="E111" t="str">
            <v xml:space="preserve"> one hundred and seven Lakhs</v>
          </cell>
          <cell r="F111" t="str">
            <v xml:space="preserve"> one hundred and seven Crores</v>
          </cell>
          <cell r="G111" t="str">
            <v xml:space="preserve"> one hundred and seven Millions</v>
          </cell>
          <cell r="H111" t="str">
            <v xml:space="preserve"> one hundred and seven Billions</v>
          </cell>
        </row>
        <row r="112">
          <cell r="A112">
            <v>108</v>
          </cell>
          <cell r="B112" t="str">
            <v xml:space="preserve"> one hundred and eight</v>
          </cell>
          <cell r="C112" t="str">
            <v xml:space="preserve"> one hundred and eight</v>
          </cell>
          <cell r="D112" t="str">
            <v xml:space="preserve"> one hundred and eight Thousand</v>
          </cell>
          <cell r="E112" t="str">
            <v xml:space="preserve"> one hundred and eight Lakhs</v>
          </cell>
          <cell r="F112" t="str">
            <v xml:space="preserve"> one hundred and eight Crores</v>
          </cell>
          <cell r="G112" t="str">
            <v xml:space="preserve"> one hundred and eight Millions</v>
          </cell>
          <cell r="H112" t="str">
            <v xml:space="preserve"> one hundred and eight Billions</v>
          </cell>
        </row>
        <row r="113">
          <cell r="A113">
            <v>109</v>
          </cell>
          <cell r="B113" t="str">
            <v xml:space="preserve"> one hundred and nine</v>
          </cell>
          <cell r="C113" t="str">
            <v xml:space="preserve"> one hundred and nine</v>
          </cell>
          <cell r="D113" t="str">
            <v xml:space="preserve"> one hundred and nine Thousand</v>
          </cell>
          <cell r="E113" t="str">
            <v xml:space="preserve"> one hundred and nine Lakhs</v>
          </cell>
          <cell r="F113" t="str">
            <v xml:space="preserve"> one hundred and nine Crores</v>
          </cell>
          <cell r="G113" t="str">
            <v xml:space="preserve"> one hundred and nine Millions</v>
          </cell>
          <cell r="H113" t="str">
            <v xml:space="preserve"> one hundred and nine Billions</v>
          </cell>
        </row>
        <row r="114">
          <cell r="A114">
            <v>110</v>
          </cell>
          <cell r="B114" t="str">
            <v xml:space="preserve"> one hundred and ten</v>
          </cell>
          <cell r="C114" t="str">
            <v xml:space="preserve"> one hundred and ten</v>
          </cell>
          <cell r="D114" t="str">
            <v xml:space="preserve"> one hundred and ten Thousand</v>
          </cell>
          <cell r="E114" t="str">
            <v xml:space="preserve"> one hundred and ten Lakhs</v>
          </cell>
          <cell r="F114" t="str">
            <v xml:space="preserve"> one hundred and ten Crores</v>
          </cell>
          <cell r="G114" t="str">
            <v xml:space="preserve"> one hundred and ten Millions</v>
          </cell>
          <cell r="H114" t="str">
            <v xml:space="preserve"> one hundred and ten Billions</v>
          </cell>
        </row>
        <row r="115">
          <cell r="A115">
            <v>111</v>
          </cell>
          <cell r="B115" t="str">
            <v xml:space="preserve"> one hundred and eleven</v>
          </cell>
          <cell r="C115" t="str">
            <v xml:space="preserve"> one hundred and eleven</v>
          </cell>
          <cell r="D115" t="str">
            <v xml:space="preserve"> one hundred and eleven Thousand</v>
          </cell>
          <cell r="E115" t="str">
            <v xml:space="preserve"> one hundred and eleven Lakhs</v>
          </cell>
          <cell r="F115" t="str">
            <v xml:space="preserve"> one hundred and eleven Crores</v>
          </cell>
          <cell r="G115" t="str">
            <v xml:space="preserve"> one hundred and eleven Millions</v>
          </cell>
          <cell r="H115" t="str">
            <v xml:space="preserve"> one hundred and eleven Billions</v>
          </cell>
        </row>
        <row r="116">
          <cell r="A116">
            <v>112</v>
          </cell>
          <cell r="B116" t="str">
            <v xml:space="preserve"> one hundred and twelve</v>
          </cell>
          <cell r="C116" t="str">
            <v xml:space="preserve"> one hundred and twelve</v>
          </cell>
          <cell r="D116" t="str">
            <v xml:space="preserve"> one hundred and twelve Thousand</v>
          </cell>
          <cell r="E116" t="str">
            <v xml:space="preserve"> one hundred and twelve Lakhs</v>
          </cell>
          <cell r="F116" t="str">
            <v xml:space="preserve"> one hundred and twelve Crores</v>
          </cell>
          <cell r="G116" t="str">
            <v xml:space="preserve"> one hundred and twelve Millions</v>
          </cell>
          <cell r="H116" t="str">
            <v xml:space="preserve"> one hundred and twelve Billions</v>
          </cell>
        </row>
        <row r="117">
          <cell r="A117">
            <v>113</v>
          </cell>
          <cell r="B117" t="str">
            <v xml:space="preserve"> one hundred and thirteen</v>
          </cell>
          <cell r="C117" t="str">
            <v xml:space="preserve"> one hundred and thirteen</v>
          </cell>
          <cell r="D117" t="str">
            <v xml:space="preserve"> one hundred and thirteen Thousand</v>
          </cell>
          <cell r="E117" t="str">
            <v xml:space="preserve"> one hundred and thirteen Lakhs</v>
          </cell>
          <cell r="F117" t="str">
            <v xml:space="preserve"> one hundred and thirteen Crores</v>
          </cell>
          <cell r="G117" t="str">
            <v xml:space="preserve"> one hundred and thirteen Millions</v>
          </cell>
          <cell r="H117" t="str">
            <v xml:space="preserve"> one hundred and thirteen Billions</v>
          </cell>
        </row>
        <row r="118">
          <cell r="A118">
            <v>114</v>
          </cell>
          <cell r="B118" t="str">
            <v xml:space="preserve"> one hundred and fourteen</v>
          </cell>
          <cell r="C118" t="str">
            <v xml:space="preserve"> one hundred and fourteen</v>
          </cell>
          <cell r="D118" t="str">
            <v xml:space="preserve"> one hundred and fourteen Thousand</v>
          </cell>
          <cell r="E118" t="str">
            <v xml:space="preserve"> one hundred and fourteen Lakhs</v>
          </cell>
          <cell r="F118" t="str">
            <v xml:space="preserve"> one hundred and fourteen Crores</v>
          </cell>
          <cell r="G118" t="str">
            <v xml:space="preserve"> one hundred and fourteen Millions</v>
          </cell>
          <cell r="H118" t="str">
            <v xml:space="preserve"> one hundred and fourteen Billions</v>
          </cell>
        </row>
        <row r="119">
          <cell r="A119">
            <v>115</v>
          </cell>
          <cell r="B119" t="str">
            <v xml:space="preserve"> one hundred and fifteen</v>
          </cell>
          <cell r="C119" t="str">
            <v xml:space="preserve"> one hundred and fifteen</v>
          </cell>
          <cell r="D119" t="str">
            <v xml:space="preserve"> one hundred and fifteen Thousand</v>
          </cell>
          <cell r="E119" t="str">
            <v xml:space="preserve"> one hundred and fifteen Lakhs</v>
          </cell>
          <cell r="F119" t="str">
            <v xml:space="preserve"> one hundred and fifteen Crores</v>
          </cell>
          <cell r="G119" t="str">
            <v xml:space="preserve"> one hundred and fifteen Millions</v>
          </cell>
          <cell r="H119" t="str">
            <v xml:space="preserve"> one hundred and fifteen Billions</v>
          </cell>
        </row>
        <row r="120">
          <cell r="A120">
            <v>116</v>
          </cell>
          <cell r="B120" t="str">
            <v xml:space="preserve"> one hundred and sixteen</v>
          </cell>
          <cell r="C120" t="str">
            <v xml:space="preserve"> one hundred and sixteen</v>
          </cell>
          <cell r="D120" t="str">
            <v xml:space="preserve"> one hundred and sixteen Thousand</v>
          </cell>
          <cell r="E120" t="str">
            <v xml:space="preserve"> one hundred and sixteen Lakhs</v>
          </cell>
          <cell r="F120" t="str">
            <v xml:space="preserve"> one hundred and sixteen Crores</v>
          </cell>
          <cell r="G120" t="str">
            <v xml:space="preserve"> one hundred and sixteen Millions</v>
          </cell>
          <cell r="H120" t="str">
            <v xml:space="preserve"> one hundred and sixteen Billions</v>
          </cell>
        </row>
        <row r="121">
          <cell r="A121">
            <v>117</v>
          </cell>
          <cell r="B121" t="str">
            <v xml:space="preserve"> one hundred and seventeen</v>
          </cell>
          <cell r="C121" t="str">
            <v xml:space="preserve"> one hundred and seventeen</v>
          </cell>
          <cell r="D121" t="str">
            <v xml:space="preserve"> one hundred and seventeen Thousand</v>
          </cell>
          <cell r="E121" t="str">
            <v xml:space="preserve"> one hundred and seventeen Lakhs</v>
          </cell>
          <cell r="F121" t="str">
            <v xml:space="preserve"> one hundred and seventeen Crores</v>
          </cell>
          <cell r="G121" t="str">
            <v xml:space="preserve"> one hundred and seventeen Millions</v>
          </cell>
          <cell r="H121" t="str">
            <v xml:space="preserve"> one hundred and seventeen Billions</v>
          </cell>
        </row>
        <row r="122">
          <cell r="A122">
            <v>118</v>
          </cell>
          <cell r="B122" t="str">
            <v xml:space="preserve"> one hundred and eighteen</v>
          </cell>
          <cell r="C122" t="str">
            <v xml:space="preserve"> one hundred and eighteen</v>
          </cell>
          <cell r="D122" t="str">
            <v xml:space="preserve"> one hundred and eighteen Thousand</v>
          </cell>
          <cell r="E122" t="str">
            <v xml:space="preserve"> one hundred and eighteen Lakhs</v>
          </cell>
          <cell r="F122" t="str">
            <v xml:space="preserve"> one hundred and eighteen Crores</v>
          </cell>
          <cell r="G122" t="str">
            <v xml:space="preserve"> one hundred and eighteen Millions</v>
          </cell>
          <cell r="H122" t="str">
            <v xml:space="preserve"> one hundred and eighteen Billions</v>
          </cell>
        </row>
        <row r="123">
          <cell r="A123">
            <v>119</v>
          </cell>
          <cell r="B123" t="str">
            <v xml:space="preserve"> one hundred and nineteen</v>
          </cell>
          <cell r="C123" t="str">
            <v xml:space="preserve"> one hundred and nineteen</v>
          </cell>
          <cell r="D123" t="str">
            <v xml:space="preserve"> one hundred and nineteen Thousand</v>
          </cell>
          <cell r="E123" t="str">
            <v xml:space="preserve"> one hundred and nineteen Lakhs</v>
          </cell>
          <cell r="F123" t="str">
            <v xml:space="preserve"> one hundred and nineteen Crores</v>
          </cell>
          <cell r="G123" t="str">
            <v xml:space="preserve"> one hundred and nineteen Millions</v>
          </cell>
          <cell r="H123" t="str">
            <v xml:space="preserve"> one hundred and nineteen Billions</v>
          </cell>
        </row>
        <row r="124">
          <cell r="A124">
            <v>120</v>
          </cell>
          <cell r="B124" t="str">
            <v xml:space="preserve"> one hundred and twenty</v>
          </cell>
          <cell r="C124" t="str">
            <v xml:space="preserve"> one hundred and twenty</v>
          </cell>
          <cell r="D124" t="str">
            <v xml:space="preserve"> one hundred and twenty Thousand</v>
          </cell>
          <cell r="E124" t="str">
            <v xml:space="preserve"> one hundred and twenty Lakhs</v>
          </cell>
          <cell r="F124" t="str">
            <v xml:space="preserve"> one hundred and twenty Crores</v>
          </cell>
          <cell r="G124" t="str">
            <v xml:space="preserve"> one hundred and twenty Millions</v>
          </cell>
          <cell r="H124" t="str">
            <v xml:space="preserve"> one hundred and twenty Billions</v>
          </cell>
        </row>
        <row r="125">
          <cell r="A125">
            <v>121</v>
          </cell>
          <cell r="B125" t="str">
            <v xml:space="preserve"> one hundred and twenty one</v>
          </cell>
          <cell r="C125" t="str">
            <v xml:space="preserve"> one hundred and twenty one</v>
          </cell>
          <cell r="D125" t="str">
            <v xml:space="preserve"> one hundred and twenty one Thousand</v>
          </cell>
          <cell r="E125" t="str">
            <v xml:space="preserve"> one hundred and twenty one Lakhs</v>
          </cell>
          <cell r="F125" t="str">
            <v xml:space="preserve"> one hundred and twenty one Crores</v>
          </cell>
          <cell r="G125" t="str">
            <v xml:space="preserve"> one hundred and twenty one Millions</v>
          </cell>
          <cell r="H125" t="str">
            <v xml:space="preserve"> one hundred and twenty one Billions</v>
          </cell>
        </row>
        <row r="126">
          <cell r="A126">
            <v>122</v>
          </cell>
          <cell r="B126" t="str">
            <v xml:space="preserve"> one hundred and twenty two</v>
          </cell>
          <cell r="C126" t="str">
            <v xml:space="preserve"> one hundred and twenty two</v>
          </cell>
          <cell r="D126" t="str">
            <v xml:space="preserve"> one hundred and twenty two Thousand</v>
          </cell>
          <cell r="E126" t="str">
            <v xml:space="preserve"> one hundred and twenty two Lakhs</v>
          </cell>
          <cell r="F126" t="str">
            <v xml:space="preserve"> one hundred and twenty two Crores</v>
          </cell>
          <cell r="G126" t="str">
            <v xml:space="preserve"> one hundred and twenty two Millions</v>
          </cell>
          <cell r="H126" t="str">
            <v xml:space="preserve"> one hundred and twenty two Billions</v>
          </cell>
        </row>
        <row r="127">
          <cell r="A127">
            <v>123</v>
          </cell>
          <cell r="B127" t="str">
            <v xml:space="preserve"> one hundred and twenty three</v>
          </cell>
          <cell r="C127" t="str">
            <v xml:space="preserve"> one hundred and twenty three</v>
          </cell>
          <cell r="D127" t="str">
            <v xml:space="preserve"> one hundred and twenty three Thousand</v>
          </cell>
          <cell r="E127" t="str">
            <v xml:space="preserve"> one hundred and twenty three Lakhs</v>
          </cell>
          <cell r="F127" t="str">
            <v xml:space="preserve"> one hundred and twenty three Crores</v>
          </cell>
          <cell r="G127" t="str">
            <v xml:space="preserve"> one hundred and twenty three Millions</v>
          </cell>
          <cell r="H127" t="str">
            <v xml:space="preserve"> one hundred and twenty three Billions</v>
          </cell>
        </row>
        <row r="128">
          <cell r="A128">
            <v>124</v>
          </cell>
          <cell r="B128" t="str">
            <v xml:space="preserve"> one hundred and twenty four</v>
          </cell>
          <cell r="C128" t="str">
            <v xml:space="preserve"> one hundred and twenty four</v>
          </cell>
          <cell r="D128" t="str">
            <v xml:space="preserve"> one hundred and twenty four Thousand</v>
          </cell>
          <cell r="E128" t="str">
            <v xml:space="preserve"> one hundred and twenty four Lakhs</v>
          </cell>
          <cell r="F128" t="str">
            <v xml:space="preserve"> one hundred and twenty four Crores</v>
          </cell>
          <cell r="G128" t="str">
            <v xml:space="preserve"> one hundred and twenty four Millions</v>
          </cell>
          <cell r="H128" t="str">
            <v xml:space="preserve"> one hundred and twenty four Billions</v>
          </cell>
        </row>
        <row r="129">
          <cell r="A129">
            <v>125</v>
          </cell>
          <cell r="B129" t="str">
            <v xml:space="preserve"> one hundred and twenty five </v>
          </cell>
          <cell r="C129" t="str">
            <v xml:space="preserve"> one hundred and twenty five </v>
          </cell>
          <cell r="D129" t="str">
            <v xml:space="preserve"> one hundred and twenty five  Thousand</v>
          </cell>
          <cell r="E129" t="str">
            <v xml:space="preserve"> one hundred and twenty five  Lakhs</v>
          </cell>
          <cell r="F129" t="str">
            <v xml:space="preserve"> one hundred and twenty five  Crores</v>
          </cell>
          <cell r="G129" t="str">
            <v xml:space="preserve"> one hundred and twenty five  Millions</v>
          </cell>
          <cell r="H129" t="str">
            <v xml:space="preserve"> one hundred and twenty five  Billions</v>
          </cell>
        </row>
        <row r="130">
          <cell r="A130">
            <v>126</v>
          </cell>
          <cell r="B130" t="str">
            <v xml:space="preserve"> one hundred and twenty six</v>
          </cell>
          <cell r="C130" t="str">
            <v xml:space="preserve"> one hundred and twenty six</v>
          </cell>
          <cell r="D130" t="str">
            <v xml:space="preserve"> one hundred and twenty six Thousand</v>
          </cell>
          <cell r="E130" t="str">
            <v xml:space="preserve"> one hundred and twenty six Lakhs</v>
          </cell>
          <cell r="F130" t="str">
            <v xml:space="preserve"> one hundred and twenty six Crores</v>
          </cell>
          <cell r="G130" t="str">
            <v xml:space="preserve"> one hundred and twenty six Millions</v>
          </cell>
          <cell r="H130" t="str">
            <v xml:space="preserve"> one hundred and twenty six Billions</v>
          </cell>
        </row>
        <row r="131">
          <cell r="A131">
            <v>127</v>
          </cell>
          <cell r="B131" t="str">
            <v xml:space="preserve"> one hundred and twenty seven</v>
          </cell>
          <cell r="C131" t="str">
            <v xml:space="preserve"> one hundred and twenty seven</v>
          </cell>
          <cell r="D131" t="str">
            <v xml:space="preserve"> one hundred and twenty seven Thousand</v>
          </cell>
          <cell r="E131" t="str">
            <v xml:space="preserve"> one hundred and twenty seven Lakhs</v>
          </cell>
          <cell r="F131" t="str">
            <v xml:space="preserve"> one hundred and twenty seven Crores</v>
          </cell>
          <cell r="G131" t="str">
            <v xml:space="preserve"> one hundred and twenty seven Millions</v>
          </cell>
          <cell r="H131" t="str">
            <v xml:space="preserve"> one hundred and twenty seven Billions</v>
          </cell>
        </row>
        <row r="132">
          <cell r="A132">
            <v>128</v>
          </cell>
          <cell r="B132" t="str">
            <v xml:space="preserve"> one hundred and twenty eight </v>
          </cell>
          <cell r="C132" t="str">
            <v xml:space="preserve"> one hundred and twenty eight </v>
          </cell>
          <cell r="D132" t="str">
            <v xml:space="preserve"> one hundred and twenty eight  Thousand</v>
          </cell>
          <cell r="E132" t="str">
            <v xml:space="preserve"> one hundred and twenty eight  Lakhs</v>
          </cell>
          <cell r="F132" t="str">
            <v xml:space="preserve"> one hundred and twenty eight  Crores</v>
          </cell>
          <cell r="G132" t="str">
            <v xml:space="preserve"> one hundred and twenty eight  Millions</v>
          </cell>
          <cell r="H132" t="str">
            <v xml:space="preserve"> one hundred and twenty eight  Billions</v>
          </cell>
        </row>
        <row r="133">
          <cell r="A133">
            <v>129</v>
          </cell>
          <cell r="B133" t="str">
            <v xml:space="preserve"> one hundred and twenty nine</v>
          </cell>
          <cell r="C133" t="str">
            <v xml:space="preserve"> one hundred and twenty nine</v>
          </cell>
          <cell r="D133" t="str">
            <v xml:space="preserve"> one hundred and twenty nine Thousand</v>
          </cell>
          <cell r="E133" t="str">
            <v xml:space="preserve"> one hundred and twenty nine Lakhs</v>
          </cell>
          <cell r="F133" t="str">
            <v xml:space="preserve"> one hundred and twenty nine Crores</v>
          </cell>
          <cell r="G133" t="str">
            <v xml:space="preserve"> one hundred and twenty nine Millions</v>
          </cell>
          <cell r="H133" t="str">
            <v xml:space="preserve"> one hundred and twenty nine Billions</v>
          </cell>
        </row>
        <row r="134">
          <cell r="A134">
            <v>130</v>
          </cell>
          <cell r="B134" t="str">
            <v xml:space="preserve"> one hundred and thirty</v>
          </cell>
          <cell r="C134" t="str">
            <v xml:space="preserve"> one hundred and thirty</v>
          </cell>
          <cell r="D134" t="str">
            <v xml:space="preserve"> one hundred and thirty Thousand</v>
          </cell>
          <cell r="E134" t="str">
            <v xml:space="preserve"> one hundred and thirty Lakhs</v>
          </cell>
          <cell r="F134" t="str">
            <v xml:space="preserve"> one hundred and thirty Crores</v>
          </cell>
          <cell r="G134" t="str">
            <v xml:space="preserve"> one hundred and thirty Millions</v>
          </cell>
          <cell r="H134" t="str">
            <v xml:space="preserve"> one hundred and thirty Billions</v>
          </cell>
        </row>
        <row r="135">
          <cell r="A135">
            <v>131</v>
          </cell>
          <cell r="B135" t="str">
            <v xml:space="preserve"> one hundred and thirty one</v>
          </cell>
          <cell r="C135" t="str">
            <v xml:space="preserve"> one hundred and thirty one</v>
          </cell>
          <cell r="D135" t="str">
            <v xml:space="preserve"> one hundred and thirty one Thousand</v>
          </cell>
          <cell r="E135" t="str">
            <v xml:space="preserve"> one hundred and thirty one Lakhs</v>
          </cell>
          <cell r="F135" t="str">
            <v xml:space="preserve"> one hundred and thirty one Crores</v>
          </cell>
          <cell r="G135" t="str">
            <v xml:space="preserve"> one hundred and thirty one Millions</v>
          </cell>
          <cell r="H135" t="str">
            <v xml:space="preserve"> one hundred and thirty one Billions</v>
          </cell>
        </row>
        <row r="136">
          <cell r="A136">
            <v>132</v>
          </cell>
          <cell r="B136" t="str">
            <v xml:space="preserve"> one hundred and thirty two</v>
          </cell>
          <cell r="C136" t="str">
            <v xml:space="preserve"> one hundred and thirty two</v>
          </cell>
          <cell r="D136" t="str">
            <v xml:space="preserve"> one hundred and thirty two Thousand</v>
          </cell>
          <cell r="E136" t="str">
            <v xml:space="preserve"> one hundred and thirty two Lakhs</v>
          </cell>
          <cell r="F136" t="str">
            <v xml:space="preserve"> one hundred and thirty two Crores</v>
          </cell>
          <cell r="G136" t="str">
            <v xml:space="preserve"> one hundred and thirty two Millions</v>
          </cell>
          <cell r="H136" t="str">
            <v xml:space="preserve"> one hundred and thirty two Billions</v>
          </cell>
        </row>
        <row r="137">
          <cell r="A137">
            <v>133</v>
          </cell>
          <cell r="B137" t="str">
            <v xml:space="preserve"> one hundred and thirty three</v>
          </cell>
          <cell r="C137" t="str">
            <v xml:space="preserve"> one hundred and thirty three</v>
          </cell>
          <cell r="D137" t="str">
            <v xml:space="preserve"> one hundred and thirty three Thousand</v>
          </cell>
          <cell r="E137" t="str">
            <v xml:space="preserve"> one hundred and thirty three Lakhs</v>
          </cell>
          <cell r="F137" t="str">
            <v xml:space="preserve"> one hundred and thirty three Crores</v>
          </cell>
          <cell r="G137" t="str">
            <v xml:space="preserve"> one hundred and thirty three Millions</v>
          </cell>
          <cell r="H137" t="str">
            <v xml:space="preserve"> one hundred and thirty three Billions</v>
          </cell>
        </row>
        <row r="138">
          <cell r="A138">
            <v>134</v>
          </cell>
          <cell r="B138" t="str">
            <v xml:space="preserve"> one hundred and thirty four</v>
          </cell>
          <cell r="C138" t="str">
            <v xml:space="preserve"> one hundred and thirty four</v>
          </cell>
          <cell r="D138" t="str">
            <v xml:space="preserve"> one hundred and thirty four Thousand</v>
          </cell>
          <cell r="E138" t="str">
            <v xml:space="preserve"> one hundred and thirty four Lakhs</v>
          </cell>
          <cell r="F138" t="str">
            <v xml:space="preserve"> one hundred and thirty four Crores</v>
          </cell>
          <cell r="G138" t="str">
            <v xml:space="preserve"> one hundred and thirty four Millions</v>
          </cell>
          <cell r="H138" t="str">
            <v xml:space="preserve"> one hundred and thirty four Billions</v>
          </cell>
        </row>
        <row r="139">
          <cell r="A139">
            <v>135</v>
          </cell>
          <cell r="B139" t="str">
            <v xml:space="preserve"> one hundred and thirty five</v>
          </cell>
          <cell r="C139" t="str">
            <v xml:space="preserve"> one hundred and thirty five</v>
          </cell>
          <cell r="D139" t="str">
            <v xml:space="preserve"> one hundred and thirty five Thousand</v>
          </cell>
          <cell r="E139" t="str">
            <v xml:space="preserve"> one hundred and thirty five Lakhs</v>
          </cell>
          <cell r="F139" t="str">
            <v xml:space="preserve"> one hundred and thirty five Crores</v>
          </cell>
          <cell r="G139" t="str">
            <v xml:space="preserve"> one hundred and thirty five Millions</v>
          </cell>
          <cell r="H139" t="str">
            <v xml:space="preserve"> one hundred and thirty five Billions</v>
          </cell>
        </row>
        <row r="140">
          <cell r="A140">
            <v>136</v>
          </cell>
          <cell r="B140" t="str">
            <v xml:space="preserve"> one hundred and thirty six</v>
          </cell>
          <cell r="C140" t="str">
            <v xml:space="preserve"> one hundred and thirty six</v>
          </cell>
          <cell r="D140" t="str">
            <v xml:space="preserve"> one hundred and thirty six Thousand</v>
          </cell>
          <cell r="E140" t="str">
            <v xml:space="preserve"> one hundred and thirty six Lakhs</v>
          </cell>
          <cell r="F140" t="str">
            <v xml:space="preserve"> one hundred and thirty six Crores</v>
          </cell>
          <cell r="G140" t="str">
            <v xml:space="preserve"> one hundred and thirty six Millions</v>
          </cell>
          <cell r="H140" t="str">
            <v xml:space="preserve"> one hundred and thirty six Billions</v>
          </cell>
        </row>
        <row r="141">
          <cell r="A141">
            <v>137</v>
          </cell>
          <cell r="B141" t="str">
            <v xml:space="preserve"> one hundred and thirty seven</v>
          </cell>
          <cell r="C141" t="str">
            <v xml:space="preserve"> one hundred and thirty seven</v>
          </cell>
          <cell r="D141" t="str">
            <v xml:space="preserve"> one hundred and thirty seven Thousand</v>
          </cell>
          <cell r="E141" t="str">
            <v xml:space="preserve"> one hundred and thirty seven Lakhs</v>
          </cell>
          <cell r="F141" t="str">
            <v xml:space="preserve"> one hundred and thirty seven Crores</v>
          </cell>
          <cell r="G141" t="str">
            <v xml:space="preserve"> one hundred and thirty seven Millions</v>
          </cell>
          <cell r="H141" t="str">
            <v xml:space="preserve"> one hundred and thirty seven Billions</v>
          </cell>
        </row>
        <row r="142">
          <cell r="A142">
            <v>138</v>
          </cell>
          <cell r="B142" t="str">
            <v xml:space="preserve"> one hundred and thirty eight</v>
          </cell>
          <cell r="C142" t="str">
            <v xml:space="preserve"> one hundred and thirty eight</v>
          </cell>
          <cell r="D142" t="str">
            <v xml:space="preserve"> one hundred and thirty eight Thousand</v>
          </cell>
          <cell r="E142" t="str">
            <v xml:space="preserve"> one hundred and thirty eight Lakhs</v>
          </cell>
          <cell r="F142" t="str">
            <v xml:space="preserve"> one hundred and thirty eight Crores</v>
          </cell>
          <cell r="G142" t="str">
            <v xml:space="preserve"> one hundred and thirty eight Millions</v>
          </cell>
          <cell r="H142" t="str">
            <v xml:space="preserve"> one hundred and thirty eight Billions</v>
          </cell>
        </row>
        <row r="143">
          <cell r="A143">
            <v>139</v>
          </cell>
          <cell r="B143" t="str">
            <v xml:space="preserve"> one hundred and thirty nine</v>
          </cell>
          <cell r="C143" t="str">
            <v xml:space="preserve"> one hundred and thirty nine</v>
          </cell>
          <cell r="D143" t="str">
            <v xml:space="preserve"> one hundred and thirty nine Thousand</v>
          </cell>
          <cell r="E143" t="str">
            <v xml:space="preserve"> one hundred and thirty nine Lakhs</v>
          </cell>
          <cell r="F143" t="str">
            <v xml:space="preserve"> one hundred and thirty nine Crores</v>
          </cell>
          <cell r="G143" t="str">
            <v xml:space="preserve"> one hundred and thirty nine Millions</v>
          </cell>
          <cell r="H143" t="str">
            <v xml:space="preserve"> one hundred and thirty nine Billions</v>
          </cell>
        </row>
        <row r="144">
          <cell r="A144">
            <v>140</v>
          </cell>
          <cell r="B144" t="str">
            <v xml:space="preserve"> one hundred and forty</v>
          </cell>
          <cell r="C144" t="str">
            <v xml:space="preserve"> one hundred and forty</v>
          </cell>
          <cell r="D144" t="str">
            <v xml:space="preserve"> one hundred and forty Thousand</v>
          </cell>
          <cell r="E144" t="str">
            <v xml:space="preserve"> one hundred and forty Lakhs</v>
          </cell>
          <cell r="F144" t="str">
            <v xml:space="preserve"> one hundred and forty Crores</v>
          </cell>
          <cell r="G144" t="str">
            <v xml:space="preserve"> one hundred and forty Millions</v>
          </cell>
          <cell r="H144" t="str">
            <v xml:space="preserve"> one hundred and forty Billions</v>
          </cell>
        </row>
        <row r="145">
          <cell r="A145">
            <v>141</v>
          </cell>
          <cell r="B145" t="str">
            <v xml:space="preserve"> one hundred and forty one</v>
          </cell>
          <cell r="C145" t="str">
            <v xml:space="preserve"> one hundred and forty one</v>
          </cell>
          <cell r="D145" t="str">
            <v xml:space="preserve"> one hundred and forty one Thousand</v>
          </cell>
          <cell r="E145" t="str">
            <v xml:space="preserve"> one hundred and forty one Lakhs</v>
          </cell>
          <cell r="F145" t="str">
            <v xml:space="preserve"> one hundred and forty one Crores</v>
          </cell>
          <cell r="G145" t="str">
            <v xml:space="preserve"> one hundred and forty one Millions</v>
          </cell>
          <cell r="H145" t="str">
            <v xml:space="preserve"> one hundred and forty one Billions</v>
          </cell>
        </row>
        <row r="146">
          <cell r="A146">
            <v>142</v>
          </cell>
          <cell r="B146" t="str">
            <v xml:space="preserve"> one hundred and forty two</v>
          </cell>
          <cell r="C146" t="str">
            <v xml:space="preserve"> one hundred and forty two</v>
          </cell>
          <cell r="D146" t="str">
            <v xml:space="preserve"> one hundred and forty two Thousand</v>
          </cell>
          <cell r="E146" t="str">
            <v xml:space="preserve"> one hundred and forty two Lakhs</v>
          </cell>
          <cell r="F146" t="str">
            <v xml:space="preserve"> one hundred and forty two Crores</v>
          </cell>
          <cell r="G146" t="str">
            <v xml:space="preserve"> one hundred and forty two Millions</v>
          </cell>
          <cell r="H146" t="str">
            <v xml:space="preserve"> one hundred and forty two Billions</v>
          </cell>
        </row>
        <row r="147">
          <cell r="A147">
            <v>143</v>
          </cell>
          <cell r="B147" t="str">
            <v xml:space="preserve"> one hundred and forty three</v>
          </cell>
          <cell r="C147" t="str">
            <v xml:space="preserve"> one hundred and forty three</v>
          </cell>
          <cell r="D147" t="str">
            <v xml:space="preserve"> one hundred and forty three Thousand</v>
          </cell>
          <cell r="E147" t="str">
            <v xml:space="preserve"> one hundred and forty three Lakhs</v>
          </cell>
          <cell r="F147" t="str">
            <v xml:space="preserve"> one hundred and forty three Crores</v>
          </cell>
          <cell r="G147" t="str">
            <v xml:space="preserve"> one hundred and forty three Millions</v>
          </cell>
          <cell r="H147" t="str">
            <v xml:space="preserve"> one hundred and forty three Billions</v>
          </cell>
        </row>
        <row r="148">
          <cell r="A148">
            <v>144</v>
          </cell>
          <cell r="B148" t="str">
            <v xml:space="preserve"> one hundred and forty four</v>
          </cell>
          <cell r="C148" t="str">
            <v xml:space="preserve"> one hundred and forty four</v>
          </cell>
          <cell r="D148" t="str">
            <v xml:space="preserve"> one hundred and forty four Thousand</v>
          </cell>
          <cell r="E148" t="str">
            <v xml:space="preserve"> one hundred and forty four Lakhs</v>
          </cell>
          <cell r="F148" t="str">
            <v xml:space="preserve"> one hundred and forty four Crores</v>
          </cell>
          <cell r="G148" t="str">
            <v xml:space="preserve"> one hundred and forty four Millions</v>
          </cell>
          <cell r="H148" t="str">
            <v xml:space="preserve"> one hundred and forty four Billions</v>
          </cell>
        </row>
        <row r="149">
          <cell r="A149">
            <v>145</v>
          </cell>
          <cell r="B149" t="str">
            <v xml:space="preserve"> one hundred and forty five</v>
          </cell>
          <cell r="C149" t="str">
            <v xml:space="preserve"> one hundred and forty five</v>
          </cell>
          <cell r="D149" t="str">
            <v xml:space="preserve"> one hundred and forty five Thousand</v>
          </cell>
          <cell r="E149" t="str">
            <v xml:space="preserve"> one hundred and forty five Lakhs</v>
          </cell>
          <cell r="F149" t="str">
            <v xml:space="preserve"> one hundred and forty five Crores</v>
          </cell>
          <cell r="G149" t="str">
            <v xml:space="preserve"> one hundred and forty five Millions</v>
          </cell>
          <cell r="H149" t="str">
            <v xml:space="preserve"> one hundred and forty five Billions</v>
          </cell>
        </row>
        <row r="150">
          <cell r="A150">
            <v>146</v>
          </cell>
          <cell r="B150" t="str">
            <v xml:space="preserve"> one hundred and forty six</v>
          </cell>
          <cell r="C150" t="str">
            <v xml:space="preserve"> one hundred and forty six</v>
          </cell>
          <cell r="D150" t="str">
            <v xml:space="preserve"> one hundred and forty six Thousand</v>
          </cell>
          <cell r="E150" t="str">
            <v xml:space="preserve"> one hundred and forty six Lakhs</v>
          </cell>
          <cell r="F150" t="str">
            <v xml:space="preserve"> one hundred and forty six Crores</v>
          </cell>
          <cell r="G150" t="str">
            <v xml:space="preserve"> one hundred and forty six Millions</v>
          </cell>
          <cell r="H150" t="str">
            <v xml:space="preserve"> one hundred and forty six Billions</v>
          </cell>
        </row>
        <row r="151">
          <cell r="A151">
            <v>147</v>
          </cell>
          <cell r="B151" t="str">
            <v xml:space="preserve"> one hundred and forty seven</v>
          </cell>
          <cell r="C151" t="str">
            <v xml:space="preserve"> one hundred and forty seven</v>
          </cell>
          <cell r="D151" t="str">
            <v xml:space="preserve"> one hundred and forty seven Thousand</v>
          </cell>
          <cell r="E151" t="str">
            <v xml:space="preserve"> one hundred and forty seven Lakhs</v>
          </cell>
          <cell r="F151" t="str">
            <v xml:space="preserve"> one hundred and forty seven Crores</v>
          </cell>
          <cell r="G151" t="str">
            <v xml:space="preserve"> one hundred and forty seven Millions</v>
          </cell>
          <cell r="H151" t="str">
            <v xml:space="preserve"> one hundred and forty seven Billions</v>
          </cell>
        </row>
        <row r="152">
          <cell r="A152">
            <v>148</v>
          </cell>
          <cell r="B152" t="str">
            <v xml:space="preserve"> one hundred and forty eight</v>
          </cell>
          <cell r="C152" t="str">
            <v xml:space="preserve"> one hundred and forty eight</v>
          </cell>
          <cell r="D152" t="str">
            <v xml:space="preserve"> one hundred and forty eight Thousand</v>
          </cell>
          <cell r="E152" t="str">
            <v xml:space="preserve"> one hundred and forty eight Lakhs</v>
          </cell>
          <cell r="F152" t="str">
            <v xml:space="preserve"> one hundred and forty eight Crores</v>
          </cell>
          <cell r="G152" t="str">
            <v xml:space="preserve"> one hundred and forty eight Millions</v>
          </cell>
          <cell r="H152" t="str">
            <v xml:space="preserve"> one hundred and forty eight Billions</v>
          </cell>
        </row>
        <row r="153">
          <cell r="A153">
            <v>149</v>
          </cell>
          <cell r="B153" t="str">
            <v xml:space="preserve"> one hundred and forty nine</v>
          </cell>
          <cell r="C153" t="str">
            <v xml:space="preserve"> one hundred and forty nine</v>
          </cell>
          <cell r="D153" t="str">
            <v xml:space="preserve"> one hundred and forty nine Thousand</v>
          </cell>
          <cell r="E153" t="str">
            <v xml:space="preserve"> one hundred and forty nine Lakhs</v>
          </cell>
          <cell r="F153" t="str">
            <v xml:space="preserve"> one hundred and forty nine Crores</v>
          </cell>
          <cell r="G153" t="str">
            <v xml:space="preserve"> one hundred and forty nine Millions</v>
          </cell>
          <cell r="H153" t="str">
            <v xml:space="preserve"> one hundred and forty nine Billions</v>
          </cell>
        </row>
        <row r="154">
          <cell r="A154">
            <v>150</v>
          </cell>
          <cell r="B154" t="str">
            <v xml:space="preserve"> one hundred and fifty</v>
          </cell>
          <cell r="C154" t="str">
            <v xml:space="preserve"> one hundred and fifty</v>
          </cell>
          <cell r="D154" t="str">
            <v xml:space="preserve"> one hundred and fifty Thousand</v>
          </cell>
          <cell r="E154" t="str">
            <v xml:space="preserve"> one hundred and fifty Lakhs</v>
          </cell>
          <cell r="F154" t="str">
            <v xml:space="preserve"> one hundred and fifty Crores</v>
          </cell>
          <cell r="G154" t="str">
            <v xml:space="preserve"> one hundred and fifty Millions</v>
          </cell>
          <cell r="H154" t="str">
            <v xml:space="preserve"> one hundred and fifty Billions</v>
          </cell>
        </row>
        <row r="155">
          <cell r="A155">
            <v>151</v>
          </cell>
          <cell r="B155" t="str">
            <v xml:space="preserve"> one hundred and fifty one</v>
          </cell>
          <cell r="C155" t="str">
            <v xml:space="preserve"> one hundred and fifty one</v>
          </cell>
          <cell r="D155" t="str">
            <v xml:space="preserve"> one hundred and fifty one Thousand</v>
          </cell>
          <cell r="E155" t="str">
            <v xml:space="preserve"> one hundred and fifty one Lakhs</v>
          </cell>
          <cell r="F155" t="str">
            <v xml:space="preserve"> one hundred and fifty one Crores</v>
          </cell>
          <cell r="G155" t="str">
            <v xml:space="preserve"> one hundred and fifty one Millions</v>
          </cell>
          <cell r="H155" t="str">
            <v xml:space="preserve"> one hundred and fifty one Billions</v>
          </cell>
        </row>
        <row r="156">
          <cell r="A156">
            <v>152</v>
          </cell>
          <cell r="B156" t="str">
            <v xml:space="preserve"> one hundred and fifty two</v>
          </cell>
          <cell r="C156" t="str">
            <v xml:space="preserve"> one hundred and fifty two</v>
          </cell>
          <cell r="D156" t="str">
            <v xml:space="preserve"> one hundred and fifty two Thousand</v>
          </cell>
          <cell r="E156" t="str">
            <v xml:space="preserve"> one hundred and fifty two Lakhs</v>
          </cell>
          <cell r="F156" t="str">
            <v xml:space="preserve"> one hundred and fifty two Crores</v>
          </cell>
          <cell r="G156" t="str">
            <v xml:space="preserve"> one hundred and fifty two Millions</v>
          </cell>
          <cell r="H156" t="str">
            <v xml:space="preserve"> one hundred and fifty two Billions</v>
          </cell>
        </row>
        <row r="157">
          <cell r="A157">
            <v>153</v>
          </cell>
          <cell r="B157" t="str">
            <v xml:space="preserve"> one hundred and fifty three</v>
          </cell>
          <cell r="C157" t="str">
            <v xml:space="preserve"> one hundred and fifty three</v>
          </cell>
          <cell r="D157" t="str">
            <v xml:space="preserve"> one hundred and fifty three Thousand</v>
          </cell>
          <cell r="E157" t="str">
            <v xml:space="preserve"> one hundred and fifty three Lakhs</v>
          </cell>
          <cell r="F157" t="str">
            <v xml:space="preserve"> one hundred and fifty three Crores</v>
          </cell>
          <cell r="G157" t="str">
            <v xml:space="preserve"> one hundred and fifty three Millions</v>
          </cell>
          <cell r="H157" t="str">
            <v xml:space="preserve"> one hundred and fifty three Billions</v>
          </cell>
        </row>
        <row r="158">
          <cell r="A158">
            <v>154</v>
          </cell>
          <cell r="B158" t="str">
            <v xml:space="preserve"> one hundred and fifty four</v>
          </cell>
          <cell r="C158" t="str">
            <v xml:space="preserve"> one hundred and fifty four</v>
          </cell>
          <cell r="D158" t="str">
            <v xml:space="preserve"> one hundred and fifty four Thousand</v>
          </cell>
          <cell r="E158" t="str">
            <v xml:space="preserve"> one hundred and fifty four Lakhs</v>
          </cell>
          <cell r="F158" t="str">
            <v xml:space="preserve"> one hundred and fifty four Crores</v>
          </cell>
          <cell r="G158" t="str">
            <v xml:space="preserve"> one hundred and fifty four Millions</v>
          </cell>
          <cell r="H158" t="str">
            <v xml:space="preserve"> one hundred and fifty four Billions</v>
          </cell>
        </row>
        <row r="159">
          <cell r="A159">
            <v>155</v>
          </cell>
          <cell r="B159" t="str">
            <v xml:space="preserve"> one hundred and fifty five</v>
          </cell>
          <cell r="C159" t="str">
            <v xml:space="preserve"> one hundred and fifty five</v>
          </cell>
          <cell r="D159" t="str">
            <v xml:space="preserve"> one hundred and fifty five Thousand</v>
          </cell>
          <cell r="E159" t="str">
            <v xml:space="preserve"> one hundred and fifty five Lakhs</v>
          </cell>
          <cell r="F159" t="str">
            <v xml:space="preserve"> one hundred and fifty five Crores</v>
          </cell>
          <cell r="G159" t="str">
            <v xml:space="preserve"> one hundred and fifty five Millions</v>
          </cell>
          <cell r="H159" t="str">
            <v xml:space="preserve"> one hundred and fifty five Billions</v>
          </cell>
        </row>
        <row r="160">
          <cell r="A160">
            <v>156</v>
          </cell>
          <cell r="B160" t="str">
            <v xml:space="preserve"> one hundred and fifty six</v>
          </cell>
          <cell r="C160" t="str">
            <v xml:space="preserve"> one hundred and fifty six</v>
          </cell>
          <cell r="D160" t="str">
            <v xml:space="preserve"> one hundred and fifty six Thousand</v>
          </cell>
          <cell r="E160" t="str">
            <v xml:space="preserve"> one hundred and fifty six Lakhs</v>
          </cell>
          <cell r="F160" t="str">
            <v xml:space="preserve"> one hundred and fifty six Crores</v>
          </cell>
          <cell r="G160" t="str">
            <v xml:space="preserve"> one hundred and fifty six Millions</v>
          </cell>
          <cell r="H160" t="str">
            <v xml:space="preserve"> one hundred and fifty six Billions</v>
          </cell>
        </row>
        <row r="161">
          <cell r="A161">
            <v>157</v>
          </cell>
          <cell r="B161" t="str">
            <v xml:space="preserve"> one hundred and fifty seven</v>
          </cell>
          <cell r="C161" t="str">
            <v xml:space="preserve"> one hundred and fifty seven</v>
          </cell>
          <cell r="D161" t="str">
            <v xml:space="preserve"> one hundred and fifty seven Thousand</v>
          </cell>
          <cell r="E161" t="str">
            <v xml:space="preserve"> one hundred and fifty seven Lakhs</v>
          </cell>
          <cell r="F161" t="str">
            <v xml:space="preserve"> one hundred and fifty seven Crores</v>
          </cell>
          <cell r="G161" t="str">
            <v xml:space="preserve"> one hundred and fifty seven Millions</v>
          </cell>
          <cell r="H161" t="str">
            <v xml:space="preserve"> one hundred and fifty seven Billions</v>
          </cell>
        </row>
        <row r="162">
          <cell r="A162">
            <v>158</v>
          </cell>
          <cell r="B162" t="str">
            <v xml:space="preserve"> one hundred and fifty eight</v>
          </cell>
          <cell r="C162" t="str">
            <v xml:space="preserve"> one hundred and fifty eight</v>
          </cell>
          <cell r="D162" t="str">
            <v xml:space="preserve"> one hundred and fifty eight Thousand</v>
          </cell>
          <cell r="E162" t="str">
            <v xml:space="preserve"> one hundred and fifty eight Lakhs</v>
          </cell>
          <cell r="F162" t="str">
            <v xml:space="preserve"> one hundred and fifty eight Crores</v>
          </cell>
          <cell r="G162" t="str">
            <v xml:space="preserve"> one hundred and fifty eight Millions</v>
          </cell>
          <cell r="H162" t="str">
            <v xml:space="preserve"> one hundred and fifty eight Billions</v>
          </cell>
        </row>
        <row r="163">
          <cell r="A163">
            <v>159</v>
          </cell>
          <cell r="B163" t="str">
            <v xml:space="preserve"> one hundred and fifty nine</v>
          </cell>
          <cell r="C163" t="str">
            <v xml:space="preserve"> one hundred and fifty nine</v>
          </cell>
          <cell r="D163" t="str">
            <v xml:space="preserve"> one hundred and fifty nine Thousand</v>
          </cell>
          <cell r="E163" t="str">
            <v xml:space="preserve"> one hundred and fifty nine Lakhs</v>
          </cell>
          <cell r="F163" t="str">
            <v xml:space="preserve"> one hundred and fifty nine Crores</v>
          </cell>
          <cell r="G163" t="str">
            <v xml:space="preserve"> one hundred and fifty nine Millions</v>
          </cell>
          <cell r="H163" t="str">
            <v xml:space="preserve"> one hundred and fifty nine Billions</v>
          </cell>
        </row>
        <row r="164">
          <cell r="A164">
            <v>160</v>
          </cell>
          <cell r="B164" t="str">
            <v xml:space="preserve"> one hundred and sixty</v>
          </cell>
          <cell r="C164" t="str">
            <v xml:space="preserve"> one hundred and sixty</v>
          </cell>
          <cell r="D164" t="str">
            <v xml:space="preserve"> one hundred and sixty Thousand</v>
          </cell>
          <cell r="E164" t="str">
            <v xml:space="preserve"> one hundred and sixty Lakhs</v>
          </cell>
          <cell r="F164" t="str">
            <v xml:space="preserve"> one hundred and sixty Crores</v>
          </cell>
          <cell r="G164" t="str">
            <v xml:space="preserve"> one hundred and sixty Millions</v>
          </cell>
          <cell r="H164" t="str">
            <v xml:space="preserve"> one hundred and sixty Billions</v>
          </cell>
        </row>
        <row r="165">
          <cell r="A165">
            <v>161</v>
          </cell>
          <cell r="B165" t="str">
            <v xml:space="preserve"> one hundred and sixty one</v>
          </cell>
          <cell r="C165" t="str">
            <v xml:space="preserve"> one hundred and sixty one</v>
          </cell>
          <cell r="D165" t="str">
            <v xml:space="preserve"> one hundred and sixty one Thousand</v>
          </cell>
          <cell r="E165" t="str">
            <v xml:space="preserve"> one hundred and sixty one Lakhs</v>
          </cell>
          <cell r="F165" t="str">
            <v xml:space="preserve"> one hundred and sixty one Crores</v>
          </cell>
          <cell r="G165" t="str">
            <v xml:space="preserve"> one hundred and sixty one Millions</v>
          </cell>
          <cell r="H165" t="str">
            <v xml:space="preserve"> one hundred and sixty one Billions</v>
          </cell>
        </row>
        <row r="166">
          <cell r="A166">
            <v>162</v>
          </cell>
          <cell r="B166" t="str">
            <v xml:space="preserve"> one hundred and sixty two</v>
          </cell>
          <cell r="C166" t="str">
            <v xml:space="preserve"> one hundred and sixty two</v>
          </cell>
          <cell r="D166" t="str">
            <v xml:space="preserve"> one hundred and sixty two Thousand</v>
          </cell>
          <cell r="E166" t="str">
            <v xml:space="preserve"> one hundred and sixty two Lakhs</v>
          </cell>
          <cell r="F166" t="str">
            <v xml:space="preserve"> one hundred and sixty two Crores</v>
          </cell>
          <cell r="G166" t="str">
            <v xml:space="preserve"> one hundred and sixty two Millions</v>
          </cell>
          <cell r="H166" t="str">
            <v xml:space="preserve"> one hundred and sixty two Billions</v>
          </cell>
        </row>
        <row r="167">
          <cell r="A167">
            <v>163</v>
          </cell>
          <cell r="B167" t="str">
            <v xml:space="preserve"> one hundred and sixty three</v>
          </cell>
          <cell r="C167" t="str">
            <v xml:space="preserve"> one hundred and sixty three</v>
          </cell>
          <cell r="D167" t="str">
            <v xml:space="preserve"> one hundred and sixty three Thousand</v>
          </cell>
          <cell r="E167" t="str">
            <v xml:space="preserve"> one hundred and sixty three Lakhs</v>
          </cell>
          <cell r="F167" t="str">
            <v xml:space="preserve"> one hundred and sixty three Crores</v>
          </cell>
          <cell r="G167" t="str">
            <v xml:space="preserve"> one hundred and sixty three Millions</v>
          </cell>
          <cell r="H167" t="str">
            <v xml:space="preserve"> one hundred and sixty three Billions</v>
          </cell>
        </row>
        <row r="168">
          <cell r="A168">
            <v>164</v>
          </cell>
          <cell r="B168" t="str">
            <v xml:space="preserve"> one hundred and sixty four</v>
          </cell>
          <cell r="C168" t="str">
            <v xml:space="preserve"> one hundred and sixty four</v>
          </cell>
          <cell r="D168" t="str">
            <v xml:space="preserve"> one hundred and sixty four Thousand</v>
          </cell>
          <cell r="E168" t="str">
            <v xml:space="preserve"> one hundred and sixty four Lakhs</v>
          </cell>
          <cell r="F168" t="str">
            <v xml:space="preserve"> one hundred and sixty four Crores</v>
          </cell>
          <cell r="G168" t="str">
            <v xml:space="preserve"> one hundred and sixty four Millions</v>
          </cell>
          <cell r="H168" t="str">
            <v xml:space="preserve"> one hundred and sixty four Billions</v>
          </cell>
        </row>
        <row r="169">
          <cell r="A169">
            <v>165</v>
          </cell>
          <cell r="B169" t="str">
            <v xml:space="preserve"> one hundred and sixty five</v>
          </cell>
          <cell r="C169" t="str">
            <v xml:space="preserve"> one hundred and sixty five</v>
          </cell>
          <cell r="D169" t="str">
            <v xml:space="preserve"> one hundred and sixty five Thousand</v>
          </cell>
          <cell r="E169" t="str">
            <v xml:space="preserve"> one hundred and sixty five Lakhs</v>
          </cell>
          <cell r="F169" t="str">
            <v xml:space="preserve"> one hundred and sixty five Crores</v>
          </cell>
          <cell r="G169" t="str">
            <v xml:space="preserve"> one hundred and sixty five Millions</v>
          </cell>
          <cell r="H169" t="str">
            <v xml:space="preserve"> one hundred and sixty five Billions</v>
          </cell>
        </row>
        <row r="170">
          <cell r="A170">
            <v>166</v>
          </cell>
          <cell r="B170" t="str">
            <v xml:space="preserve"> one hundred and sixty six</v>
          </cell>
          <cell r="C170" t="str">
            <v xml:space="preserve"> one hundred and sixty six</v>
          </cell>
          <cell r="D170" t="str">
            <v xml:space="preserve"> one hundred and sixty six Thousand</v>
          </cell>
          <cell r="E170" t="str">
            <v xml:space="preserve"> one hundred and sixty six Lakhs</v>
          </cell>
          <cell r="F170" t="str">
            <v xml:space="preserve"> one hundred and sixty six Crores</v>
          </cell>
          <cell r="G170" t="str">
            <v xml:space="preserve"> one hundred and sixty six Millions</v>
          </cell>
          <cell r="H170" t="str">
            <v xml:space="preserve"> one hundred and sixty six Billions</v>
          </cell>
        </row>
        <row r="171">
          <cell r="A171">
            <v>167</v>
          </cell>
          <cell r="B171" t="str">
            <v xml:space="preserve"> one hundred and sixty seven</v>
          </cell>
          <cell r="C171" t="str">
            <v xml:space="preserve"> one hundred and sixty seven</v>
          </cell>
          <cell r="D171" t="str">
            <v xml:space="preserve"> one hundred and sixty seven Thousand</v>
          </cell>
          <cell r="E171" t="str">
            <v xml:space="preserve"> one hundred and sixty seven Lakhs</v>
          </cell>
          <cell r="F171" t="str">
            <v xml:space="preserve"> one hundred and sixty seven Crores</v>
          </cell>
          <cell r="G171" t="str">
            <v xml:space="preserve"> one hundred and sixty seven Millions</v>
          </cell>
          <cell r="H171" t="str">
            <v xml:space="preserve"> one hundred and sixty seven Billions</v>
          </cell>
        </row>
        <row r="172">
          <cell r="A172">
            <v>168</v>
          </cell>
          <cell r="B172" t="str">
            <v xml:space="preserve"> one hundred and sixty eight</v>
          </cell>
          <cell r="C172" t="str">
            <v xml:space="preserve"> one hundred and sixty eight</v>
          </cell>
          <cell r="D172" t="str">
            <v xml:space="preserve"> one hundred and sixty eight Thousand</v>
          </cell>
          <cell r="E172" t="str">
            <v xml:space="preserve"> one hundred and sixty eight Lakhs</v>
          </cell>
          <cell r="F172" t="str">
            <v xml:space="preserve"> one hundred and sixty eight Crores</v>
          </cell>
          <cell r="G172" t="str">
            <v xml:space="preserve"> one hundred and sixty eight Millions</v>
          </cell>
          <cell r="H172" t="str">
            <v xml:space="preserve"> one hundred and sixty eight Billions</v>
          </cell>
        </row>
        <row r="173">
          <cell r="A173">
            <v>169</v>
          </cell>
          <cell r="B173" t="str">
            <v xml:space="preserve"> one hundred and sixty nine</v>
          </cell>
          <cell r="C173" t="str">
            <v xml:space="preserve"> one hundred and sixty nine</v>
          </cell>
          <cell r="D173" t="str">
            <v xml:space="preserve"> one hundred and sixty nine Thousand</v>
          </cell>
          <cell r="E173" t="str">
            <v xml:space="preserve"> one hundred and sixty nine Lakhs</v>
          </cell>
          <cell r="F173" t="str">
            <v xml:space="preserve"> one hundred and sixty nine Crores</v>
          </cell>
          <cell r="G173" t="str">
            <v xml:space="preserve"> one hundred and sixty nine Millions</v>
          </cell>
          <cell r="H173" t="str">
            <v xml:space="preserve"> one hundred and sixty nine Billions</v>
          </cell>
        </row>
        <row r="174">
          <cell r="A174">
            <v>170</v>
          </cell>
          <cell r="B174" t="str">
            <v xml:space="preserve"> one hundred and seventy </v>
          </cell>
          <cell r="C174" t="str">
            <v xml:space="preserve"> one hundred and seventy </v>
          </cell>
          <cell r="D174" t="str">
            <v xml:space="preserve"> one hundred and seventy  Thousand</v>
          </cell>
          <cell r="E174" t="str">
            <v xml:space="preserve"> one hundred and seventy  Lakhs</v>
          </cell>
          <cell r="F174" t="str">
            <v xml:space="preserve"> one hundred and seventy  Crores</v>
          </cell>
          <cell r="G174" t="str">
            <v xml:space="preserve"> one hundred and seventy  Millions</v>
          </cell>
          <cell r="H174" t="str">
            <v xml:space="preserve"> one hundred and seventy  Billions</v>
          </cell>
        </row>
        <row r="175">
          <cell r="A175">
            <v>171</v>
          </cell>
          <cell r="B175" t="str">
            <v xml:space="preserve"> one hundred and seventy one</v>
          </cell>
          <cell r="C175" t="str">
            <v xml:space="preserve"> one hundred and seventy one</v>
          </cell>
          <cell r="D175" t="str">
            <v xml:space="preserve"> one hundred and seventy one Thousand</v>
          </cell>
          <cell r="E175" t="str">
            <v xml:space="preserve"> one hundred and seventy one Lakhs</v>
          </cell>
          <cell r="F175" t="str">
            <v xml:space="preserve"> one hundred and seventy one Crores</v>
          </cell>
          <cell r="G175" t="str">
            <v xml:space="preserve"> one hundred and seventy one Millions</v>
          </cell>
          <cell r="H175" t="str">
            <v xml:space="preserve"> one hundred and seventy one Billions</v>
          </cell>
        </row>
        <row r="176">
          <cell r="A176">
            <v>172</v>
          </cell>
          <cell r="B176" t="str">
            <v xml:space="preserve"> one hundred and seventy two</v>
          </cell>
          <cell r="C176" t="str">
            <v xml:space="preserve"> one hundred and seventy two</v>
          </cell>
          <cell r="D176" t="str">
            <v xml:space="preserve"> one hundred and seventy two Thousand</v>
          </cell>
          <cell r="E176" t="str">
            <v xml:space="preserve"> one hundred and seventy two Lakhs</v>
          </cell>
          <cell r="F176" t="str">
            <v xml:space="preserve"> one hundred and seventy two Crores</v>
          </cell>
          <cell r="G176" t="str">
            <v xml:space="preserve"> one hundred and seventy two Millions</v>
          </cell>
          <cell r="H176" t="str">
            <v xml:space="preserve"> one hundred and seventy two Billions</v>
          </cell>
        </row>
        <row r="177">
          <cell r="A177">
            <v>173</v>
          </cell>
          <cell r="B177" t="str">
            <v xml:space="preserve"> one hundred and seventy three</v>
          </cell>
          <cell r="C177" t="str">
            <v xml:space="preserve"> one hundred and seventy three</v>
          </cell>
          <cell r="D177" t="str">
            <v xml:space="preserve"> one hundred and seventy three Thousand</v>
          </cell>
          <cell r="E177" t="str">
            <v xml:space="preserve"> one hundred and seventy three Lakhs</v>
          </cell>
          <cell r="F177" t="str">
            <v xml:space="preserve"> one hundred and seventy three Crores</v>
          </cell>
          <cell r="G177" t="str">
            <v xml:space="preserve"> one hundred and seventy three Millions</v>
          </cell>
          <cell r="H177" t="str">
            <v xml:space="preserve"> one hundred and seventy three Billions</v>
          </cell>
        </row>
        <row r="178">
          <cell r="A178">
            <v>174</v>
          </cell>
          <cell r="B178" t="str">
            <v xml:space="preserve"> one hundred and seventy four</v>
          </cell>
          <cell r="C178" t="str">
            <v xml:space="preserve"> one hundred and seventy four</v>
          </cell>
          <cell r="D178" t="str">
            <v xml:space="preserve"> one hundred and seventy four Thousand</v>
          </cell>
          <cell r="E178" t="str">
            <v xml:space="preserve"> one hundred and seventy four Lakhs</v>
          </cell>
          <cell r="F178" t="str">
            <v xml:space="preserve"> one hundred and seventy four Crores</v>
          </cell>
          <cell r="G178" t="str">
            <v xml:space="preserve"> one hundred and seventy four Millions</v>
          </cell>
          <cell r="H178" t="str">
            <v xml:space="preserve"> one hundred and seventy four Billions</v>
          </cell>
        </row>
        <row r="179">
          <cell r="A179">
            <v>175</v>
          </cell>
          <cell r="B179" t="str">
            <v xml:space="preserve"> one hundred and seventy five</v>
          </cell>
          <cell r="C179" t="str">
            <v xml:space="preserve"> one hundred and seventy five</v>
          </cell>
          <cell r="D179" t="str">
            <v xml:space="preserve"> one hundred and seventy five Thousand</v>
          </cell>
          <cell r="E179" t="str">
            <v xml:space="preserve"> one hundred and seventy five Lakhs</v>
          </cell>
          <cell r="F179" t="str">
            <v xml:space="preserve"> one hundred and seventy five Crores</v>
          </cell>
          <cell r="G179" t="str">
            <v xml:space="preserve"> one hundred and seventy five Millions</v>
          </cell>
          <cell r="H179" t="str">
            <v xml:space="preserve"> one hundred and seventy five Billions</v>
          </cell>
        </row>
        <row r="180">
          <cell r="A180">
            <v>176</v>
          </cell>
          <cell r="B180" t="str">
            <v xml:space="preserve"> one hundred and seventy six</v>
          </cell>
          <cell r="C180" t="str">
            <v xml:space="preserve"> one hundred and seventy six</v>
          </cell>
          <cell r="D180" t="str">
            <v xml:space="preserve"> one hundred and seventy six Thousand</v>
          </cell>
          <cell r="E180" t="str">
            <v xml:space="preserve"> one hundred and seventy six Lakhs</v>
          </cell>
          <cell r="F180" t="str">
            <v xml:space="preserve"> one hundred and seventy six Crores</v>
          </cell>
          <cell r="G180" t="str">
            <v xml:space="preserve"> one hundred and seventy six Millions</v>
          </cell>
          <cell r="H180" t="str">
            <v xml:space="preserve"> one hundred and seventy six Billions</v>
          </cell>
        </row>
        <row r="181">
          <cell r="A181">
            <v>177</v>
          </cell>
          <cell r="B181" t="str">
            <v xml:space="preserve"> one hundred and seventy seven</v>
          </cell>
          <cell r="C181" t="str">
            <v xml:space="preserve"> one hundred and seventy seven</v>
          </cell>
          <cell r="D181" t="str">
            <v xml:space="preserve"> one hundred and seventy seven Thousand</v>
          </cell>
          <cell r="E181" t="str">
            <v xml:space="preserve"> one hundred and seventy seven Lakhs</v>
          </cell>
          <cell r="F181" t="str">
            <v xml:space="preserve"> one hundred and seventy seven Crores</v>
          </cell>
          <cell r="G181" t="str">
            <v xml:space="preserve"> one hundred and seventy seven Millions</v>
          </cell>
          <cell r="H181" t="str">
            <v xml:space="preserve"> one hundred and seventy seven Billions</v>
          </cell>
        </row>
        <row r="182">
          <cell r="A182">
            <v>178</v>
          </cell>
          <cell r="B182" t="str">
            <v xml:space="preserve"> one hundred and seventy eight</v>
          </cell>
          <cell r="C182" t="str">
            <v xml:space="preserve"> one hundred and seventy eight</v>
          </cell>
          <cell r="D182" t="str">
            <v xml:space="preserve"> one hundred and seventy eight Thousand</v>
          </cell>
          <cell r="E182" t="str">
            <v xml:space="preserve"> one hundred and seventy eight Lakhs</v>
          </cell>
          <cell r="F182" t="str">
            <v xml:space="preserve"> one hundred and seventy eight Crores</v>
          </cell>
          <cell r="G182" t="str">
            <v xml:space="preserve"> one hundred and seventy eight Millions</v>
          </cell>
          <cell r="H182" t="str">
            <v xml:space="preserve"> one hundred and seventy eight Billions</v>
          </cell>
        </row>
        <row r="183">
          <cell r="A183">
            <v>179</v>
          </cell>
          <cell r="B183" t="str">
            <v xml:space="preserve"> one hundred and seventy nine</v>
          </cell>
          <cell r="C183" t="str">
            <v xml:space="preserve"> one hundred and seventy nine</v>
          </cell>
          <cell r="D183" t="str">
            <v xml:space="preserve"> one hundred and seventy nine Thousand</v>
          </cell>
          <cell r="E183" t="str">
            <v xml:space="preserve"> one hundred and seventy nine Lakhs</v>
          </cell>
          <cell r="F183" t="str">
            <v xml:space="preserve"> one hundred and seventy nine Crores</v>
          </cell>
          <cell r="G183" t="str">
            <v xml:space="preserve"> one hundred and seventy nine Millions</v>
          </cell>
          <cell r="H183" t="str">
            <v xml:space="preserve"> one hundred and seventy nine Billions</v>
          </cell>
        </row>
        <row r="184">
          <cell r="A184">
            <v>180</v>
          </cell>
          <cell r="B184" t="str">
            <v xml:space="preserve"> one hundred and eighty</v>
          </cell>
          <cell r="C184" t="str">
            <v xml:space="preserve"> one hundred and eighty</v>
          </cell>
          <cell r="D184" t="str">
            <v xml:space="preserve"> one hundred and eighty Thousand</v>
          </cell>
          <cell r="E184" t="str">
            <v xml:space="preserve"> one hundred and eighty Lakhs</v>
          </cell>
          <cell r="F184" t="str">
            <v xml:space="preserve"> one hundred and eighty Crores</v>
          </cell>
          <cell r="G184" t="str">
            <v xml:space="preserve"> one hundred and eighty Millions</v>
          </cell>
          <cell r="H184" t="str">
            <v xml:space="preserve"> one hundred and eighty Billions</v>
          </cell>
        </row>
        <row r="185">
          <cell r="A185">
            <v>181</v>
          </cell>
          <cell r="B185" t="str">
            <v xml:space="preserve"> one hundred and eighty one</v>
          </cell>
          <cell r="C185" t="str">
            <v xml:space="preserve"> one hundred and eighty one</v>
          </cell>
          <cell r="D185" t="str">
            <v xml:space="preserve"> one hundred and eighty one Thousand</v>
          </cell>
          <cell r="E185" t="str">
            <v xml:space="preserve"> one hundred and eighty one Lakhs</v>
          </cell>
          <cell r="F185" t="str">
            <v xml:space="preserve"> one hundred and eighty one Crores</v>
          </cell>
          <cell r="G185" t="str">
            <v xml:space="preserve"> one hundred and eighty one Millions</v>
          </cell>
          <cell r="H185" t="str">
            <v xml:space="preserve"> one hundred and eighty one Billions</v>
          </cell>
        </row>
        <row r="186">
          <cell r="A186">
            <v>182</v>
          </cell>
          <cell r="B186" t="str">
            <v xml:space="preserve"> one hundred and eighty two</v>
          </cell>
          <cell r="C186" t="str">
            <v xml:space="preserve"> one hundred and eighty two</v>
          </cell>
          <cell r="D186" t="str">
            <v xml:space="preserve"> one hundred and eighty two Thousand</v>
          </cell>
          <cell r="E186" t="str">
            <v xml:space="preserve"> one hundred and eighty two Lakhs</v>
          </cell>
          <cell r="F186" t="str">
            <v xml:space="preserve"> one hundred and eighty two Crores</v>
          </cell>
          <cell r="G186" t="str">
            <v xml:space="preserve"> one hundred and eighty two Millions</v>
          </cell>
          <cell r="H186" t="str">
            <v xml:space="preserve"> one hundred and eighty two Billions</v>
          </cell>
        </row>
        <row r="187">
          <cell r="A187">
            <v>183</v>
          </cell>
          <cell r="B187" t="str">
            <v xml:space="preserve"> one hundred and eighty three</v>
          </cell>
          <cell r="C187" t="str">
            <v xml:space="preserve"> one hundred and eighty three</v>
          </cell>
          <cell r="D187" t="str">
            <v xml:space="preserve"> one hundred and eighty three Thousand</v>
          </cell>
          <cell r="E187" t="str">
            <v xml:space="preserve"> one hundred and eighty three Lakhs</v>
          </cell>
          <cell r="F187" t="str">
            <v xml:space="preserve"> one hundred and eighty three Crores</v>
          </cell>
          <cell r="G187" t="str">
            <v xml:space="preserve"> one hundred and eighty three Millions</v>
          </cell>
          <cell r="H187" t="str">
            <v xml:space="preserve"> one hundred and eighty three Billions</v>
          </cell>
        </row>
        <row r="188">
          <cell r="A188">
            <v>184</v>
          </cell>
          <cell r="B188" t="str">
            <v xml:space="preserve"> one hundred and eighty four</v>
          </cell>
          <cell r="C188" t="str">
            <v xml:space="preserve"> one hundred and eighty four</v>
          </cell>
          <cell r="D188" t="str">
            <v xml:space="preserve"> one hundred and eighty four Thousand</v>
          </cell>
          <cell r="E188" t="str">
            <v xml:space="preserve"> one hundred and eighty four Lakhs</v>
          </cell>
          <cell r="F188" t="str">
            <v xml:space="preserve"> one hundred and eighty four Crores</v>
          </cell>
          <cell r="G188" t="str">
            <v xml:space="preserve"> one hundred and eighty four Millions</v>
          </cell>
          <cell r="H188" t="str">
            <v xml:space="preserve"> one hundred and eighty four Billions</v>
          </cell>
        </row>
        <row r="189">
          <cell r="A189">
            <v>185</v>
          </cell>
          <cell r="B189" t="str">
            <v xml:space="preserve"> one hundred and eighty five</v>
          </cell>
          <cell r="C189" t="str">
            <v xml:space="preserve"> one hundred and eighty five</v>
          </cell>
          <cell r="D189" t="str">
            <v xml:space="preserve"> one hundred and eighty five Thousand</v>
          </cell>
          <cell r="E189" t="str">
            <v xml:space="preserve"> one hundred and eighty five Lakhs</v>
          </cell>
          <cell r="F189" t="str">
            <v xml:space="preserve"> one hundred and eighty five Crores</v>
          </cell>
          <cell r="G189" t="str">
            <v xml:space="preserve"> one hundred and eighty five Millions</v>
          </cell>
          <cell r="H189" t="str">
            <v xml:space="preserve"> one hundred and eighty five Billions</v>
          </cell>
        </row>
        <row r="190">
          <cell r="A190">
            <v>186</v>
          </cell>
          <cell r="B190" t="str">
            <v xml:space="preserve"> one hundred and eighty six</v>
          </cell>
          <cell r="C190" t="str">
            <v xml:space="preserve"> one hundred and eighty six</v>
          </cell>
          <cell r="D190" t="str">
            <v xml:space="preserve"> one hundred and eighty six Thousand</v>
          </cell>
          <cell r="E190" t="str">
            <v xml:space="preserve"> one hundred and eighty six Lakhs</v>
          </cell>
          <cell r="F190" t="str">
            <v xml:space="preserve"> one hundred and eighty six Crores</v>
          </cell>
          <cell r="G190" t="str">
            <v xml:space="preserve"> one hundred and eighty six Millions</v>
          </cell>
          <cell r="H190" t="str">
            <v xml:space="preserve"> one hundred and eighty six Billions</v>
          </cell>
        </row>
        <row r="191">
          <cell r="A191">
            <v>187</v>
          </cell>
          <cell r="B191" t="str">
            <v xml:space="preserve"> one hundred and eighty seven</v>
          </cell>
          <cell r="C191" t="str">
            <v xml:space="preserve"> one hundred and eighty seven</v>
          </cell>
          <cell r="D191" t="str">
            <v xml:space="preserve"> one hundred and eighty seven Thousand</v>
          </cell>
          <cell r="E191" t="str">
            <v xml:space="preserve"> one hundred and eighty seven Lakhs</v>
          </cell>
          <cell r="F191" t="str">
            <v xml:space="preserve"> one hundred and eighty seven Crores</v>
          </cell>
          <cell r="G191" t="str">
            <v xml:space="preserve"> one hundred and eighty seven Millions</v>
          </cell>
          <cell r="H191" t="str">
            <v xml:space="preserve"> one hundred and eighty seven Billions</v>
          </cell>
        </row>
        <row r="192">
          <cell r="A192">
            <v>188</v>
          </cell>
          <cell r="B192" t="str">
            <v xml:space="preserve"> one hundred and eighty eight</v>
          </cell>
          <cell r="C192" t="str">
            <v xml:space="preserve"> one hundred and eighty eight</v>
          </cell>
          <cell r="D192" t="str">
            <v xml:space="preserve"> one hundred and eighty eight Thousand</v>
          </cell>
          <cell r="E192" t="str">
            <v xml:space="preserve"> one hundred and eighty eight Lakhs</v>
          </cell>
          <cell r="F192" t="str">
            <v xml:space="preserve"> one hundred and eighty eight Crores</v>
          </cell>
          <cell r="G192" t="str">
            <v xml:space="preserve"> one hundred and eighty eight Millions</v>
          </cell>
          <cell r="H192" t="str">
            <v xml:space="preserve"> one hundred and eighty eight Billions</v>
          </cell>
        </row>
        <row r="193">
          <cell r="A193">
            <v>189</v>
          </cell>
          <cell r="B193" t="str">
            <v xml:space="preserve"> one hundred and eighty nine</v>
          </cell>
          <cell r="C193" t="str">
            <v xml:space="preserve"> one hundred and eighty nine</v>
          </cell>
          <cell r="D193" t="str">
            <v xml:space="preserve"> one hundred and eighty nine Thousand</v>
          </cell>
          <cell r="E193" t="str">
            <v xml:space="preserve"> one hundred and eighty nine Lakhs</v>
          </cell>
          <cell r="F193" t="str">
            <v xml:space="preserve"> one hundred and eighty nine Crores</v>
          </cell>
          <cell r="G193" t="str">
            <v xml:space="preserve"> one hundred and eighty nine Millions</v>
          </cell>
          <cell r="H193" t="str">
            <v xml:space="preserve"> one hundred and eighty nine Billions</v>
          </cell>
        </row>
        <row r="194">
          <cell r="A194">
            <v>190</v>
          </cell>
          <cell r="B194" t="str">
            <v xml:space="preserve"> one hundred and ninety</v>
          </cell>
          <cell r="C194" t="str">
            <v xml:space="preserve"> one hundred and ninety</v>
          </cell>
          <cell r="D194" t="str">
            <v xml:space="preserve"> one hundred and ninety Thousand</v>
          </cell>
          <cell r="E194" t="str">
            <v xml:space="preserve"> one hundred and ninety Lakhs</v>
          </cell>
          <cell r="F194" t="str">
            <v xml:space="preserve"> one hundred and ninety Crores</v>
          </cell>
          <cell r="G194" t="str">
            <v xml:space="preserve"> one hundred and ninety Millions</v>
          </cell>
          <cell r="H194" t="str">
            <v xml:space="preserve"> one hundred and ninety Billions</v>
          </cell>
        </row>
        <row r="195">
          <cell r="A195">
            <v>191</v>
          </cell>
          <cell r="B195" t="str">
            <v xml:space="preserve"> one hundred and ninety one</v>
          </cell>
          <cell r="C195" t="str">
            <v xml:space="preserve"> one hundred and ninety one</v>
          </cell>
          <cell r="D195" t="str">
            <v xml:space="preserve"> one hundred and ninety one Thousand</v>
          </cell>
          <cell r="E195" t="str">
            <v xml:space="preserve"> one hundred and ninety one Lakhs</v>
          </cell>
          <cell r="F195" t="str">
            <v xml:space="preserve"> one hundred and ninety one Crores</v>
          </cell>
          <cell r="G195" t="str">
            <v xml:space="preserve"> one hundred and ninety one Millions</v>
          </cell>
          <cell r="H195" t="str">
            <v xml:space="preserve"> one hundred and ninety one Billions</v>
          </cell>
        </row>
        <row r="196">
          <cell r="A196">
            <v>192</v>
          </cell>
          <cell r="B196" t="str">
            <v xml:space="preserve"> one hundred and ninety two</v>
          </cell>
          <cell r="C196" t="str">
            <v xml:space="preserve"> one hundred and ninety two</v>
          </cell>
          <cell r="D196" t="str">
            <v xml:space="preserve"> one hundred and ninety two Thousand</v>
          </cell>
          <cell r="E196" t="str">
            <v xml:space="preserve"> one hundred and ninety two Lakhs</v>
          </cell>
          <cell r="F196" t="str">
            <v xml:space="preserve"> one hundred and ninety two Crores</v>
          </cell>
          <cell r="G196" t="str">
            <v xml:space="preserve"> one hundred and ninety two Millions</v>
          </cell>
          <cell r="H196" t="str">
            <v xml:space="preserve"> one hundred and ninety two Billions</v>
          </cell>
        </row>
        <row r="197">
          <cell r="A197">
            <v>193</v>
          </cell>
          <cell r="B197" t="str">
            <v xml:space="preserve"> one hundred and ninety three</v>
          </cell>
          <cell r="C197" t="str">
            <v xml:space="preserve"> one hundred and ninety three</v>
          </cell>
          <cell r="D197" t="str">
            <v xml:space="preserve"> one hundred and ninety three Thousand</v>
          </cell>
          <cell r="E197" t="str">
            <v xml:space="preserve"> one hundred and ninety three Lakhs</v>
          </cell>
          <cell r="F197" t="str">
            <v xml:space="preserve"> one hundred and ninety three Crores</v>
          </cell>
          <cell r="G197" t="str">
            <v xml:space="preserve"> one hundred and ninety three Millions</v>
          </cell>
          <cell r="H197" t="str">
            <v xml:space="preserve"> one hundred and ninety three Billions</v>
          </cell>
        </row>
        <row r="198">
          <cell r="A198">
            <v>194</v>
          </cell>
          <cell r="B198" t="str">
            <v xml:space="preserve"> one hundred and ninety four</v>
          </cell>
          <cell r="C198" t="str">
            <v xml:space="preserve"> one hundred and ninety four</v>
          </cell>
          <cell r="D198" t="str">
            <v xml:space="preserve"> one hundred and ninety four Thousand</v>
          </cell>
          <cell r="E198" t="str">
            <v xml:space="preserve"> one hundred and ninety four Lakhs</v>
          </cell>
          <cell r="F198" t="str">
            <v xml:space="preserve"> one hundred and ninety four Crores</v>
          </cell>
          <cell r="G198" t="str">
            <v xml:space="preserve"> one hundred and ninety four Millions</v>
          </cell>
          <cell r="H198" t="str">
            <v xml:space="preserve"> one hundred and ninety four Billions</v>
          </cell>
        </row>
        <row r="199">
          <cell r="A199">
            <v>195</v>
          </cell>
          <cell r="B199" t="str">
            <v xml:space="preserve"> one hundred and ninety five</v>
          </cell>
          <cell r="C199" t="str">
            <v xml:space="preserve"> one hundred and ninety five</v>
          </cell>
          <cell r="D199" t="str">
            <v xml:space="preserve"> one hundred and ninety five Thousand</v>
          </cell>
          <cell r="E199" t="str">
            <v xml:space="preserve"> one hundred and ninety five Lakhs</v>
          </cell>
          <cell r="F199" t="str">
            <v xml:space="preserve"> one hundred and ninety five Crores</v>
          </cell>
          <cell r="G199" t="str">
            <v xml:space="preserve"> one hundred and ninety five Millions</v>
          </cell>
          <cell r="H199" t="str">
            <v xml:space="preserve"> one hundred and ninety five Billions</v>
          </cell>
        </row>
        <row r="200">
          <cell r="A200">
            <v>196</v>
          </cell>
          <cell r="B200" t="str">
            <v xml:space="preserve"> one hundred and ninety six</v>
          </cell>
          <cell r="C200" t="str">
            <v xml:space="preserve"> one hundred and ninety six</v>
          </cell>
          <cell r="D200" t="str">
            <v xml:space="preserve"> one hundred and ninety six Thousand</v>
          </cell>
          <cell r="E200" t="str">
            <v xml:space="preserve"> one hundred and ninety six Lakhs</v>
          </cell>
          <cell r="F200" t="str">
            <v xml:space="preserve"> one hundred and ninety six Crores</v>
          </cell>
          <cell r="G200" t="str">
            <v xml:space="preserve"> one hundred and ninety six Millions</v>
          </cell>
          <cell r="H200" t="str">
            <v xml:space="preserve"> one hundred and ninety six Billions</v>
          </cell>
        </row>
        <row r="201">
          <cell r="A201">
            <v>197</v>
          </cell>
          <cell r="B201" t="str">
            <v xml:space="preserve"> one hundred and ninety seven</v>
          </cell>
          <cell r="C201" t="str">
            <v xml:space="preserve"> one hundred and ninety seven</v>
          </cell>
          <cell r="D201" t="str">
            <v xml:space="preserve"> one hundred and ninety seven Thousand</v>
          </cell>
          <cell r="E201" t="str">
            <v xml:space="preserve"> one hundred and ninety seven Lakhs</v>
          </cell>
          <cell r="F201" t="str">
            <v xml:space="preserve"> one hundred and ninety seven Crores</v>
          </cell>
          <cell r="G201" t="str">
            <v xml:space="preserve"> one hundred and ninety seven Millions</v>
          </cell>
          <cell r="H201" t="str">
            <v xml:space="preserve"> one hundred and ninety seven Billions</v>
          </cell>
        </row>
        <row r="202">
          <cell r="A202">
            <v>198</v>
          </cell>
          <cell r="B202" t="str">
            <v xml:space="preserve"> one hundred and ninety eight</v>
          </cell>
          <cell r="C202" t="str">
            <v xml:space="preserve"> one hundred and ninety eight</v>
          </cell>
          <cell r="D202" t="str">
            <v xml:space="preserve"> one hundred and ninety eight Thousand</v>
          </cell>
          <cell r="E202" t="str">
            <v xml:space="preserve"> one hundred and ninety eight Lakhs</v>
          </cell>
          <cell r="F202" t="str">
            <v xml:space="preserve"> one hundred and ninety eight Crores</v>
          </cell>
          <cell r="G202" t="str">
            <v xml:space="preserve"> one hundred and ninety eight Millions</v>
          </cell>
          <cell r="H202" t="str">
            <v xml:space="preserve"> one hundred and ninety eight Billions</v>
          </cell>
        </row>
        <row r="203">
          <cell r="A203">
            <v>199</v>
          </cell>
          <cell r="B203" t="str">
            <v xml:space="preserve"> one hundred and ninety nine</v>
          </cell>
          <cell r="C203" t="str">
            <v xml:space="preserve"> one hundred and ninety nine</v>
          </cell>
          <cell r="D203" t="str">
            <v xml:space="preserve"> one hundred and ninety nine Thousand</v>
          </cell>
          <cell r="E203" t="str">
            <v xml:space="preserve"> one hundred and ninety nine Lakhs</v>
          </cell>
          <cell r="F203" t="str">
            <v xml:space="preserve"> one hundred and ninety nine Crores</v>
          </cell>
          <cell r="G203" t="str">
            <v xml:space="preserve"> one hundred and ninety nine Millions</v>
          </cell>
          <cell r="H203" t="str">
            <v xml:space="preserve"> one hundred and ninety nine Billions</v>
          </cell>
        </row>
        <row r="204">
          <cell r="A204">
            <v>200</v>
          </cell>
          <cell r="B204" t="str">
            <v xml:space="preserve"> two hundred</v>
          </cell>
          <cell r="C204" t="str">
            <v xml:space="preserve"> two hundred</v>
          </cell>
          <cell r="D204" t="str">
            <v xml:space="preserve"> two hundred Thousand</v>
          </cell>
          <cell r="E204" t="str">
            <v xml:space="preserve"> two hundred Lakhs</v>
          </cell>
          <cell r="F204" t="str">
            <v xml:space="preserve"> two hundred Crores</v>
          </cell>
          <cell r="G204" t="str">
            <v xml:space="preserve"> two hundred Millions</v>
          </cell>
          <cell r="H204" t="str">
            <v xml:space="preserve"> two hundred Billions</v>
          </cell>
        </row>
        <row r="205">
          <cell r="A205">
            <v>201</v>
          </cell>
          <cell r="B205" t="str">
            <v xml:space="preserve"> two hundred and one</v>
          </cell>
          <cell r="C205" t="str">
            <v xml:space="preserve"> two hundred and one</v>
          </cell>
          <cell r="D205" t="str">
            <v xml:space="preserve"> two hundred and one Thousand</v>
          </cell>
          <cell r="E205" t="str">
            <v xml:space="preserve"> two hundred and one Lakhs</v>
          </cell>
          <cell r="F205" t="str">
            <v xml:space="preserve"> two hundred and one Crores</v>
          </cell>
          <cell r="G205" t="str">
            <v xml:space="preserve"> two hundred and one Millions</v>
          </cell>
          <cell r="H205" t="str">
            <v xml:space="preserve"> two hundred and one Billions</v>
          </cell>
        </row>
        <row r="206">
          <cell r="A206">
            <v>202</v>
          </cell>
          <cell r="B206" t="str">
            <v xml:space="preserve"> two hundred and two</v>
          </cell>
          <cell r="C206" t="str">
            <v xml:space="preserve"> two hundred and two</v>
          </cell>
          <cell r="D206" t="str">
            <v xml:space="preserve"> two hundred and two Thousand</v>
          </cell>
          <cell r="E206" t="str">
            <v xml:space="preserve"> two hundred and two Lakhs</v>
          </cell>
          <cell r="F206" t="str">
            <v xml:space="preserve"> two hundred and two Crores</v>
          </cell>
          <cell r="G206" t="str">
            <v xml:space="preserve"> two hundred and two Millions</v>
          </cell>
          <cell r="H206" t="str">
            <v xml:space="preserve"> two hundred and two Billions</v>
          </cell>
        </row>
        <row r="207">
          <cell r="A207">
            <v>203</v>
          </cell>
          <cell r="B207" t="str">
            <v xml:space="preserve"> two hundred and three</v>
          </cell>
          <cell r="C207" t="str">
            <v xml:space="preserve"> two hundred and three</v>
          </cell>
          <cell r="D207" t="str">
            <v xml:space="preserve"> two hundred and three Thousand</v>
          </cell>
          <cell r="E207" t="str">
            <v xml:space="preserve"> two hundred and three Lakhs</v>
          </cell>
          <cell r="F207" t="str">
            <v xml:space="preserve"> two hundred and three Crores</v>
          </cell>
          <cell r="G207" t="str">
            <v xml:space="preserve"> two hundred and three Millions</v>
          </cell>
          <cell r="H207" t="str">
            <v xml:space="preserve"> two hundred and three Billions</v>
          </cell>
        </row>
        <row r="208">
          <cell r="A208">
            <v>204</v>
          </cell>
          <cell r="B208" t="str">
            <v xml:space="preserve"> two hundred and four</v>
          </cell>
          <cell r="C208" t="str">
            <v xml:space="preserve"> two hundred and four</v>
          </cell>
          <cell r="D208" t="str">
            <v xml:space="preserve"> two hundred and four Thousand</v>
          </cell>
          <cell r="E208" t="str">
            <v xml:space="preserve"> two hundred and four Lakhs</v>
          </cell>
          <cell r="F208" t="str">
            <v xml:space="preserve"> two hundred and four Crores</v>
          </cell>
          <cell r="G208" t="str">
            <v xml:space="preserve"> two hundred and four Millions</v>
          </cell>
          <cell r="H208" t="str">
            <v xml:space="preserve"> two hundred and four Billions</v>
          </cell>
        </row>
        <row r="209">
          <cell r="A209">
            <v>205</v>
          </cell>
          <cell r="B209" t="str">
            <v xml:space="preserve"> two hundred and five</v>
          </cell>
          <cell r="C209" t="str">
            <v xml:space="preserve"> two hundred and five</v>
          </cell>
          <cell r="D209" t="str">
            <v xml:space="preserve"> two hundred and five Thousand</v>
          </cell>
          <cell r="E209" t="str">
            <v xml:space="preserve"> two hundred and five Lakhs</v>
          </cell>
          <cell r="F209" t="str">
            <v xml:space="preserve"> two hundred and five Crores</v>
          </cell>
          <cell r="G209" t="str">
            <v xml:space="preserve"> two hundred and five Millions</v>
          </cell>
          <cell r="H209" t="str">
            <v xml:space="preserve"> two hundred and five Billions</v>
          </cell>
        </row>
        <row r="210">
          <cell r="A210">
            <v>206</v>
          </cell>
          <cell r="B210" t="str">
            <v xml:space="preserve"> two hundred and six</v>
          </cell>
          <cell r="C210" t="str">
            <v xml:space="preserve"> two hundred and six</v>
          </cell>
          <cell r="D210" t="str">
            <v xml:space="preserve"> two hundred and six Thousand</v>
          </cell>
          <cell r="E210" t="str">
            <v xml:space="preserve"> two hundred and six Lakhs</v>
          </cell>
          <cell r="F210" t="str">
            <v xml:space="preserve"> two hundred and six Crores</v>
          </cell>
          <cell r="G210" t="str">
            <v xml:space="preserve"> two hundred and six Millions</v>
          </cell>
          <cell r="H210" t="str">
            <v xml:space="preserve"> two hundred and six Billions</v>
          </cell>
        </row>
        <row r="211">
          <cell r="A211">
            <v>207</v>
          </cell>
          <cell r="B211" t="str">
            <v xml:space="preserve"> two hundred and seven</v>
          </cell>
          <cell r="C211" t="str">
            <v xml:space="preserve"> two hundred and seven</v>
          </cell>
          <cell r="D211" t="str">
            <v xml:space="preserve"> two hundred and seven Thousand</v>
          </cell>
          <cell r="E211" t="str">
            <v xml:space="preserve"> two hundred and seven Lakhs</v>
          </cell>
          <cell r="F211" t="str">
            <v xml:space="preserve"> two hundred and seven Crores</v>
          </cell>
          <cell r="G211" t="str">
            <v xml:space="preserve"> two hundred and seven Millions</v>
          </cell>
          <cell r="H211" t="str">
            <v xml:space="preserve"> two hundred and seven Billions</v>
          </cell>
        </row>
        <row r="212">
          <cell r="A212">
            <v>208</v>
          </cell>
          <cell r="B212" t="str">
            <v xml:space="preserve"> two hundred and eight</v>
          </cell>
          <cell r="C212" t="str">
            <v xml:space="preserve"> two hundred and eight</v>
          </cell>
          <cell r="D212" t="str">
            <v xml:space="preserve"> two hundred and eight Thousand</v>
          </cell>
          <cell r="E212" t="str">
            <v xml:space="preserve"> two hundred and eight Lakhs</v>
          </cell>
          <cell r="F212" t="str">
            <v xml:space="preserve"> two hundred and eight Crores</v>
          </cell>
          <cell r="G212" t="str">
            <v xml:space="preserve"> two hundred and eight Millions</v>
          </cell>
          <cell r="H212" t="str">
            <v xml:space="preserve"> two hundred and eight Billions</v>
          </cell>
        </row>
        <row r="213">
          <cell r="A213">
            <v>209</v>
          </cell>
          <cell r="B213" t="str">
            <v xml:space="preserve"> two hundred and nine</v>
          </cell>
          <cell r="C213" t="str">
            <v xml:space="preserve"> two hundred and nine</v>
          </cell>
          <cell r="D213" t="str">
            <v xml:space="preserve"> two hundred and nine Thousand</v>
          </cell>
          <cell r="E213" t="str">
            <v xml:space="preserve"> two hundred and nine Lakhs</v>
          </cell>
          <cell r="F213" t="str">
            <v xml:space="preserve"> two hundred and nine Crores</v>
          </cell>
          <cell r="G213" t="str">
            <v xml:space="preserve"> two hundred and nine Millions</v>
          </cell>
          <cell r="H213" t="str">
            <v xml:space="preserve"> two hundred and nine Billions</v>
          </cell>
        </row>
        <row r="214">
          <cell r="A214">
            <v>210</v>
          </cell>
          <cell r="B214" t="str">
            <v xml:space="preserve"> two hundred and ten</v>
          </cell>
          <cell r="C214" t="str">
            <v xml:space="preserve"> two hundred and ten</v>
          </cell>
          <cell r="D214" t="str">
            <v xml:space="preserve"> two hundred and ten Thousand</v>
          </cell>
          <cell r="E214" t="str">
            <v xml:space="preserve"> two hundred and ten Lakhs</v>
          </cell>
          <cell r="F214" t="str">
            <v xml:space="preserve"> two hundred and ten Crores</v>
          </cell>
          <cell r="G214" t="str">
            <v xml:space="preserve"> two hundred and ten Millions</v>
          </cell>
          <cell r="H214" t="str">
            <v xml:space="preserve"> two hundred and ten Billions</v>
          </cell>
        </row>
        <row r="215">
          <cell r="A215">
            <v>211</v>
          </cell>
          <cell r="B215" t="str">
            <v xml:space="preserve"> two hundred and eleven</v>
          </cell>
          <cell r="C215" t="str">
            <v xml:space="preserve"> two hundred and eleven</v>
          </cell>
          <cell r="D215" t="str">
            <v xml:space="preserve"> two hundred and eleven Thousand</v>
          </cell>
          <cell r="E215" t="str">
            <v xml:space="preserve"> two hundred and eleven Lakhs</v>
          </cell>
          <cell r="F215" t="str">
            <v xml:space="preserve"> two hundred and eleven Crores</v>
          </cell>
          <cell r="G215" t="str">
            <v xml:space="preserve"> two hundred and eleven Millions</v>
          </cell>
          <cell r="H215" t="str">
            <v xml:space="preserve"> two hundred and eleven Billions</v>
          </cell>
        </row>
        <row r="216">
          <cell r="A216">
            <v>212</v>
          </cell>
          <cell r="B216" t="str">
            <v xml:space="preserve"> two hundred and twelve</v>
          </cell>
          <cell r="C216" t="str">
            <v xml:space="preserve"> two hundred and twelve</v>
          </cell>
          <cell r="D216" t="str">
            <v xml:space="preserve"> two hundred and twelve Thousand</v>
          </cell>
          <cell r="E216" t="str">
            <v xml:space="preserve"> two hundred and twelve Lakhs</v>
          </cell>
          <cell r="F216" t="str">
            <v xml:space="preserve"> two hundred and twelve Crores</v>
          </cell>
          <cell r="G216" t="str">
            <v xml:space="preserve"> two hundred and twelve Millions</v>
          </cell>
          <cell r="H216" t="str">
            <v xml:space="preserve"> two hundred and twelve Billions</v>
          </cell>
        </row>
        <row r="217">
          <cell r="A217">
            <v>213</v>
          </cell>
          <cell r="B217" t="str">
            <v xml:space="preserve"> two hundred and thirteen</v>
          </cell>
          <cell r="C217" t="str">
            <v xml:space="preserve"> two hundred and thirteen</v>
          </cell>
          <cell r="D217" t="str">
            <v xml:space="preserve"> two hundred and thirteen Thousand</v>
          </cell>
          <cell r="E217" t="str">
            <v xml:space="preserve"> two hundred and thirteen Lakhs</v>
          </cell>
          <cell r="F217" t="str">
            <v xml:space="preserve"> two hundred and thirteen Crores</v>
          </cell>
          <cell r="G217" t="str">
            <v xml:space="preserve"> two hundred and thirteen Millions</v>
          </cell>
          <cell r="H217" t="str">
            <v xml:space="preserve"> two hundred and thirteen Billions</v>
          </cell>
        </row>
        <row r="218">
          <cell r="A218">
            <v>214</v>
          </cell>
          <cell r="B218" t="str">
            <v xml:space="preserve"> two hundred and fourteen</v>
          </cell>
          <cell r="C218" t="str">
            <v xml:space="preserve"> two hundred and fourteen</v>
          </cell>
          <cell r="D218" t="str">
            <v xml:space="preserve"> two hundred and fourteen Thousand</v>
          </cell>
          <cell r="E218" t="str">
            <v xml:space="preserve"> two hundred and fourteen Lakhs</v>
          </cell>
          <cell r="F218" t="str">
            <v xml:space="preserve"> two hundred and fourteen Crores</v>
          </cell>
          <cell r="G218" t="str">
            <v xml:space="preserve"> two hundred and fourteen Millions</v>
          </cell>
          <cell r="H218" t="str">
            <v xml:space="preserve"> two hundred and fourteen Billions</v>
          </cell>
        </row>
        <row r="219">
          <cell r="A219">
            <v>215</v>
          </cell>
          <cell r="B219" t="str">
            <v xml:space="preserve"> two hundred and fifteen</v>
          </cell>
          <cell r="C219" t="str">
            <v xml:space="preserve"> two hundred and fifteen</v>
          </cell>
          <cell r="D219" t="str">
            <v xml:space="preserve"> two hundred and fifteen Thousand</v>
          </cell>
          <cell r="E219" t="str">
            <v xml:space="preserve"> two hundred and fifteen Lakhs</v>
          </cell>
          <cell r="F219" t="str">
            <v xml:space="preserve"> two hundred and fifteen Crores</v>
          </cell>
          <cell r="G219" t="str">
            <v xml:space="preserve"> two hundred and fifteen Millions</v>
          </cell>
          <cell r="H219" t="str">
            <v xml:space="preserve"> two hundred and fifteen Billions</v>
          </cell>
        </row>
        <row r="220">
          <cell r="A220">
            <v>216</v>
          </cell>
          <cell r="B220" t="str">
            <v xml:space="preserve"> two hundred and sixteen</v>
          </cell>
          <cell r="C220" t="str">
            <v xml:space="preserve"> two hundred and sixteen</v>
          </cell>
          <cell r="D220" t="str">
            <v xml:space="preserve"> two hundred and sixteen Thousand</v>
          </cell>
          <cell r="E220" t="str">
            <v xml:space="preserve"> two hundred and sixteen Lakhs</v>
          </cell>
          <cell r="F220" t="str">
            <v xml:space="preserve"> two hundred and sixteen Crores</v>
          </cell>
          <cell r="G220" t="str">
            <v xml:space="preserve"> two hundred and sixteen Millions</v>
          </cell>
          <cell r="H220" t="str">
            <v xml:space="preserve"> two hundred and sixteen Billions</v>
          </cell>
        </row>
        <row r="221">
          <cell r="A221">
            <v>217</v>
          </cell>
          <cell r="B221" t="str">
            <v xml:space="preserve"> two hundred and seventeen</v>
          </cell>
          <cell r="C221" t="str">
            <v xml:space="preserve"> two hundred and seventeen</v>
          </cell>
          <cell r="D221" t="str">
            <v xml:space="preserve"> two hundred and seventeen Thousand</v>
          </cell>
          <cell r="E221" t="str">
            <v xml:space="preserve"> two hundred and seventeen Lakhs</v>
          </cell>
          <cell r="F221" t="str">
            <v xml:space="preserve"> two hundred and seventeen Crores</v>
          </cell>
          <cell r="G221" t="str">
            <v xml:space="preserve"> two hundred and seventeen Millions</v>
          </cell>
          <cell r="H221" t="str">
            <v xml:space="preserve"> two hundred and seventeen Billions</v>
          </cell>
        </row>
        <row r="222">
          <cell r="A222">
            <v>218</v>
          </cell>
          <cell r="B222" t="str">
            <v xml:space="preserve"> two hundred and eighteen</v>
          </cell>
          <cell r="C222" t="str">
            <v xml:space="preserve"> two hundred and eighteen</v>
          </cell>
          <cell r="D222" t="str">
            <v xml:space="preserve"> two hundred and eighteen Thousand</v>
          </cell>
          <cell r="E222" t="str">
            <v xml:space="preserve"> two hundred and eighteen Lakhs</v>
          </cell>
          <cell r="F222" t="str">
            <v xml:space="preserve"> two hundred and eighteen Crores</v>
          </cell>
          <cell r="G222" t="str">
            <v xml:space="preserve"> two hundred and eighteen Millions</v>
          </cell>
          <cell r="H222" t="str">
            <v xml:space="preserve"> two hundred and eighteen Billions</v>
          </cell>
        </row>
        <row r="223">
          <cell r="A223">
            <v>219</v>
          </cell>
          <cell r="B223" t="str">
            <v xml:space="preserve"> two hundred and nineteen</v>
          </cell>
          <cell r="C223" t="str">
            <v xml:space="preserve"> two hundred and nineteen</v>
          </cell>
          <cell r="D223" t="str">
            <v xml:space="preserve"> two hundred and nineteen Thousand</v>
          </cell>
          <cell r="E223" t="str">
            <v xml:space="preserve"> two hundred and nineteen Lakhs</v>
          </cell>
          <cell r="F223" t="str">
            <v xml:space="preserve"> two hundred and nineteen Crores</v>
          </cell>
          <cell r="G223" t="str">
            <v xml:space="preserve"> two hundred and nineteen Millions</v>
          </cell>
          <cell r="H223" t="str">
            <v xml:space="preserve"> two hundred and nineteen Billions</v>
          </cell>
        </row>
        <row r="224">
          <cell r="A224">
            <v>220</v>
          </cell>
          <cell r="B224" t="str">
            <v xml:space="preserve"> two hundred and twenty</v>
          </cell>
          <cell r="C224" t="str">
            <v xml:space="preserve"> two hundred and twenty</v>
          </cell>
          <cell r="D224" t="str">
            <v xml:space="preserve"> two hundred and twenty Thousand</v>
          </cell>
          <cell r="E224" t="str">
            <v xml:space="preserve"> two hundred and twenty Lakhs</v>
          </cell>
          <cell r="F224" t="str">
            <v xml:space="preserve"> two hundred and twenty Crores</v>
          </cell>
          <cell r="G224" t="str">
            <v xml:space="preserve"> two hundred and twenty Millions</v>
          </cell>
          <cell r="H224" t="str">
            <v xml:space="preserve"> two hundred and twenty Billions</v>
          </cell>
        </row>
        <row r="225">
          <cell r="A225">
            <v>221</v>
          </cell>
          <cell r="B225" t="str">
            <v xml:space="preserve"> two hundred and twenty one </v>
          </cell>
          <cell r="C225" t="str">
            <v xml:space="preserve"> two hundred and twenty one </v>
          </cell>
          <cell r="D225" t="str">
            <v xml:space="preserve"> two hundred and twenty one  Thousand</v>
          </cell>
          <cell r="E225" t="str">
            <v xml:space="preserve"> two hundred and twenty one  Lakhs</v>
          </cell>
          <cell r="F225" t="str">
            <v xml:space="preserve"> two hundred and twenty one  Crores</v>
          </cell>
          <cell r="G225" t="str">
            <v xml:space="preserve"> two hundred and twenty one  Millions</v>
          </cell>
          <cell r="H225" t="str">
            <v xml:space="preserve"> two hundred and twenty one  Billions</v>
          </cell>
        </row>
        <row r="226">
          <cell r="A226">
            <v>222</v>
          </cell>
          <cell r="B226" t="str">
            <v xml:space="preserve"> two hundred and twenty two</v>
          </cell>
          <cell r="C226" t="str">
            <v xml:space="preserve"> two hundred and twenty two</v>
          </cell>
          <cell r="D226" t="str">
            <v xml:space="preserve"> two hundred and twenty two Thousand</v>
          </cell>
          <cell r="E226" t="str">
            <v xml:space="preserve"> two hundred and twenty two Lakhs</v>
          </cell>
          <cell r="F226" t="str">
            <v xml:space="preserve"> two hundred and twenty two Crores</v>
          </cell>
          <cell r="G226" t="str">
            <v xml:space="preserve"> two hundred and twenty two Millions</v>
          </cell>
          <cell r="H226" t="str">
            <v xml:space="preserve"> two hundred and twenty two Billions</v>
          </cell>
        </row>
        <row r="227">
          <cell r="A227">
            <v>223</v>
          </cell>
          <cell r="B227" t="str">
            <v xml:space="preserve"> two hundred and twenty three</v>
          </cell>
          <cell r="C227" t="str">
            <v xml:space="preserve"> two hundred and twenty three</v>
          </cell>
          <cell r="D227" t="str">
            <v xml:space="preserve"> two hundred and twenty three Thousand</v>
          </cell>
          <cell r="E227" t="str">
            <v xml:space="preserve"> two hundred and twenty three Lakhs</v>
          </cell>
          <cell r="F227" t="str">
            <v xml:space="preserve"> two hundred and twenty three Crores</v>
          </cell>
          <cell r="G227" t="str">
            <v xml:space="preserve"> two hundred and twenty three Millions</v>
          </cell>
          <cell r="H227" t="str">
            <v xml:space="preserve"> two hundred and twenty three Billions</v>
          </cell>
        </row>
        <row r="228">
          <cell r="A228">
            <v>224</v>
          </cell>
          <cell r="B228" t="str">
            <v xml:space="preserve"> two hundred and twenty four</v>
          </cell>
          <cell r="C228" t="str">
            <v xml:space="preserve"> two hundred and twenty four</v>
          </cell>
          <cell r="D228" t="str">
            <v xml:space="preserve"> two hundred and twenty four Thousand</v>
          </cell>
          <cell r="E228" t="str">
            <v xml:space="preserve"> two hundred and twenty four Lakhs</v>
          </cell>
          <cell r="F228" t="str">
            <v xml:space="preserve"> two hundred and twenty four Crores</v>
          </cell>
          <cell r="G228" t="str">
            <v xml:space="preserve"> two hundred and twenty four Millions</v>
          </cell>
          <cell r="H228" t="str">
            <v xml:space="preserve"> two hundred and twenty four Billions</v>
          </cell>
        </row>
        <row r="229">
          <cell r="A229">
            <v>225</v>
          </cell>
          <cell r="B229" t="str">
            <v xml:space="preserve"> two hundred and twenty five</v>
          </cell>
          <cell r="C229" t="str">
            <v xml:space="preserve"> two hundred and twenty five</v>
          </cell>
          <cell r="D229" t="str">
            <v xml:space="preserve"> two hundred and twenty five Thousand</v>
          </cell>
          <cell r="E229" t="str">
            <v xml:space="preserve"> two hundred and twenty five Lakhs</v>
          </cell>
          <cell r="F229" t="str">
            <v xml:space="preserve"> two hundred and twenty five Crores</v>
          </cell>
          <cell r="G229" t="str">
            <v xml:space="preserve"> two hundred and twenty five Millions</v>
          </cell>
          <cell r="H229" t="str">
            <v xml:space="preserve"> two hundred and twenty five Billions</v>
          </cell>
        </row>
        <row r="230">
          <cell r="A230">
            <v>226</v>
          </cell>
          <cell r="B230" t="str">
            <v xml:space="preserve"> two hundred and twenty six</v>
          </cell>
          <cell r="C230" t="str">
            <v xml:space="preserve"> two hundred and twenty six</v>
          </cell>
          <cell r="D230" t="str">
            <v xml:space="preserve"> two hundred and twenty six Thousand</v>
          </cell>
          <cell r="E230" t="str">
            <v xml:space="preserve"> two hundred and twenty six Lakhs</v>
          </cell>
          <cell r="F230" t="str">
            <v xml:space="preserve"> two hundred and twenty six Crores</v>
          </cell>
          <cell r="G230" t="str">
            <v xml:space="preserve"> two hundred and twenty six Millions</v>
          </cell>
          <cell r="H230" t="str">
            <v xml:space="preserve"> two hundred and twenty six Billions</v>
          </cell>
        </row>
        <row r="231">
          <cell r="A231">
            <v>227</v>
          </cell>
          <cell r="B231" t="str">
            <v xml:space="preserve"> two hundred and twenty seven</v>
          </cell>
          <cell r="C231" t="str">
            <v xml:space="preserve"> two hundred and twenty seven</v>
          </cell>
          <cell r="D231" t="str">
            <v xml:space="preserve"> two hundred and twenty seven Thousand</v>
          </cell>
          <cell r="E231" t="str">
            <v xml:space="preserve"> two hundred and twenty seven Lakhs</v>
          </cell>
          <cell r="F231" t="str">
            <v xml:space="preserve"> two hundred and twenty seven Crores</v>
          </cell>
          <cell r="G231" t="str">
            <v xml:space="preserve"> two hundred and twenty seven Millions</v>
          </cell>
          <cell r="H231" t="str">
            <v xml:space="preserve"> two hundred and twenty seven Billions</v>
          </cell>
        </row>
        <row r="232">
          <cell r="A232">
            <v>228</v>
          </cell>
          <cell r="B232" t="str">
            <v xml:space="preserve"> two hundred and twenty eight</v>
          </cell>
          <cell r="C232" t="str">
            <v xml:space="preserve"> two hundred and twenty eight</v>
          </cell>
          <cell r="D232" t="str">
            <v xml:space="preserve"> two hundred and twenty eight Thousand</v>
          </cell>
          <cell r="E232" t="str">
            <v xml:space="preserve"> two hundred and twenty eight Lakhs</v>
          </cell>
          <cell r="F232" t="str">
            <v xml:space="preserve"> two hundred and twenty eight Crores</v>
          </cell>
          <cell r="G232" t="str">
            <v xml:space="preserve"> two hundred and twenty eight Millions</v>
          </cell>
          <cell r="H232" t="str">
            <v xml:space="preserve"> two hundred and twenty eight Billions</v>
          </cell>
        </row>
        <row r="233">
          <cell r="A233">
            <v>229</v>
          </cell>
          <cell r="B233" t="str">
            <v xml:space="preserve"> two hundred and twenty nine</v>
          </cell>
          <cell r="C233" t="str">
            <v xml:space="preserve"> two hundred and twenty nine</v>
          </cell>
          <cell r="D233" t="str">
            <v xml:space="preserve"> two hundred and twenty nine Thousand</v>
          </cell>
          <cell r="E233" t="str">
            <v xml:space="preserve"> two hundred and twenty nine Lakhs</v>
          </cell>
          <cell r="F233" t="str">
            <v xml:space="preserve"> two hundred and twenty nine Crores</v>
          </cell>
          <cell r="G233" t="str">
            <v xml:space="preserve"> two hundred and twenty nine Millions</v>
          </cell>
          <cell r="H233" t="str">
            <v xml:space="preserve"> two hundred and twenty nine Billions</v>
          </cell>
        </row>
        <row r="234">
          <cell r="A234">
            <v>230</v>
          </cell>
          <cell r="B234" t="str">
            <v xml:space="preserve"> two hundred and thirty</v>
          </cell>
          <cell r="C234" t="str">
            <v xml:space="preserve"> two hundred and thirty</v>
          </cell>
          <cell r="D234" t="str">
            <v xml:space="preserve"> two hundred and thirty Thousand</v>
          </cell>
          <cell r="E234" t="str">
            <v xml:space="preserve"> two hundred and thirty Lakhs</v>
          </cell>
          <cell r="F234" t="str">
            <v xml:space="preserve"> two hundred and thirty Crores</v>
          </cell>
          <cell r="G234" t="str">
            <v xml:space="preserve"> two hundred and thirty Millions</v>
          </cell>
          <cell r="H234" t="str">
            <v xml:space="preserve"> two hundred and thirty Billions</v>
          </cell>
        </row>
        <row r="235">
          <cell r="A235">
            <v>231</v>
          </cell>
          <cell r="B235" t="str">
            <v xml:space="preserve"> two hundred and thirty one</v>
          </cell>
          <cell r="C235" t="str">
            <v xml:space="preserve"> two hundred and thirty one</v>
          </cell>
          <cell r="D235" t="str">
            <v xml:space="preserve"> two hundred and thirty one Thousand</v>
          </cell>
          <cell r="E235" t="str">
            <v xml:space="preserve"> two hundred and thirty one Lakhs</v>
          </cell>
          <cell r="F235" t="str">
            <v xml:space="preserve"> two hundred and thirty one Crores</v>
          </cell>
          <cell r="G235" t="str">
            <v xml:space="preserve"> two hundred and thirty one Millions</v>
          </cell>
          <cell r="H235" t="str">
            <v xml:space="preserve"> two hundred and thirty one Billions</v>
          </cell>
        </row>
        <row r="236">
          <cell r="A236">
            <v>232</v>
          </cell>
          <cell r="B236" t="str">
            <v xml:space="preserve"> two hundred and thirty two</v>
          </cell>
          <cell r="C236" t="str">
            <v xml:space="preserve"> two hundred and thirty two</v>
          </cell>
          <cell r="D236" t="str">
            <v xml:space="preserve"> two hundred and thirty two Thousand</v>
          </cell>
          <cell r="E236" t="str">
            <v xml:space="preserve"> two hundred and thirty two Lakhs</v>
          </cell>
          <cell r="F236" t="str">
            <v xml:space="preserve"> two hundred and thirty two Crores</v>
          </cell>
          <cell r="G236" t="str">
            <v xml:space="preserve"> two hundred and thirty two Millions</v>
          </cell>
          <cell r="H236" t="str">
            <v xml:space="preserve"> two hundred and thirty two Billions</v>
          </cell>
        </row>
        <row r="237">
          <cell r="A237">
            <v>233</v>
          </cell>
          <cell r="B237" t="str">
            <v xml:space="preserve"> two hundred and thirty three</v>
          </cell>
          <cell r="C237" t="str">
            <v xml:space="preserve"> two hundred and thirty three</v>
          </cell>
          <cell r="D237" t="str">
            <v xml:space="preserve"> two hundred and thirty three Thousand</v>
          </cell>
          <cell r="E237" t="str">
            <v xml:space="preserve"> two hundred and thirty three Lakhs</v>
          </cell>
          <cell r="F237" t="str">
            <v xml:space="preserve"> two hundred and thirty three Crores</v>
          </cell>
          <cell r="G237" t="str">
            <v xml:space="preserve"> two hundred and thirty three Millions</v>
          </cell>
          <cell r="H237" t="str">
            <v xml:space="preserve"> two hundred and thirty three Billions</v>
          </cell>
        </row>
        <row r="238">
          <cell r="A238">
            <v>234</v>
          </cell>
          <cell r="B238" t="str">
            <v xml:space="preserve"> two hundred and thirty four</v>
          </cell>
          <cell r="C238" t="str">
            <v xml:space="preserve"> two hundred and thirty four</v>
          </cell>
          <cell r="D238" t="str">
            <v xml:space="preserve"> two hundred and thirty four Thousand</v>
          </cell>
          <cell r="E238" t="str">
            <v xml:space="preserve"> two hundred and thirty four Lakhs</v>
          </cell>
          <cell r="F238" t="str">
            <v xml:space="preserve"> two hundred and thirty four Crores</v>
          </cell>
          <cell r="G238" t="str">
            <v xml:space="preserve"> two hundred and thirty four Millions</v>
          </cell>
          <cell r="H238" t="str">
            <v xml:space="preserve"> two hundred and thirty four Billions</v>
          </cell>
        </row>
        <row r="239">
          <cell r="A239">
            <v>235</v>
          </cell>
          <cell r="B239" t="str">
            <v xml:space="preserve"> two hundred and thirty five</v>
          </cell>
          <cell r="C239" t="str">
            <v xml:space="preserve"> two hundred and thirty five</v>
          </cell>
          <cell r="D239" t="str">
            <v xml:space="preserve"> two hundred and thirty five Thousand</v>
          </cell>
          <cell r="E239" t="str">
            <v xml:space="preserve"> two hundred and thirty five Lakhs</v>
          </cell>
          <cell r="F239" t="str">
            <v xml:space="preserve"> two hundred and thirty five Crores</v>
          </cell>
          <cell r="G239" t="str">
            <v xml:space="preserve"> two hundred and thirty five Millions</v>
          </cell>
          <cell r="H239" t="str">
            <v xml:space="preserve"> two hundred and thirty five Billions</v>
          </cell>
        </row>
        <row r="240">
          <cell r="A240">
            <v>236</v>
          </cell>
          <cell r="B240" t="str">
            <v xml:space="preserve"> two hundred and thirty six</v>
          </cell>
          <cell r="C240" t="str">
            <v xml:space="preserve"> two hundred and thirty six</v>
          </cell>
          <cell r="D240" t="str">
            <v xml:space="preserve"> two hundred and thirty six Thousand</v>
          </cell>
          <cell r="E240" t="str">
            <v xml:space="preserve"> two hundred and thirty six Lakhs</v>
          </cell>
          <cell r="F240" t="str">
            <v xml:space="preserve"> two hundred and thirty six Crores</v>
          </cell>
          <cell r="G240" t="str">
            <v xml:space="preserve"> two hundred and thirty six Millions</v>
          </cell>
          <cell r="H240" t="str">
            <v xml:space="preserve"> two hundred and thirty six Billions</v>
          </cell>
        </row>
        <row r="241">
          <cell r="A241">
            <v>237</v>
          </cell>
          <cell r="B241" t="str">
            <v xml:space="preserve"> two hundred and thirty seven</v>
          </cell>
          <cell r="C241" t="str">
            <v xml:space="preserve"> two hundred and thirty seven</v>
          </cell>
          <cell r="D241" t="str">
            <v xml:space="preserve"> two hundred and thirty seven Thousand</v>
          </cell>
          <cell r="E241" t="str">
            <v xml:space="preserve"> two hundred and thirty seven Lakhs</v>
          </cell>
          <cell r="F241" t="str">
            <v xml:space="preserve"> two hundred and thirty seven Crores</v>
          </cell>
          <cell r="G241" t="str">
            <v xml:space="preserve"> two hundred and thirty seven Millions</v>
          </cell>
          <cell r="H241" t="str">
            <v xml:space="preserve"> two hundred and thirty seven Billions</v>
          </cell>
        </row>
        <row r="242">
          <cell r="A242">
            <v>238</v>
          </cell>
          <cell r="B242" t="str">
            <v xml:space="preserve"> two hundred and thirty eight</v>
          </cell>
          <cell r="C242" t="str">
            <v xml:space="preserve"> two hundred and thirty eight</v>
          </cell>
          <cell r="D242" t="str">
            <v xml:space="preserve"> two hundred and thirty eight Thousand</v>
          </cell>
          <cell r="E242" t="str">
            <v xml:space="preserve"> two hundred and thirty eight Lakhs</v>
          </cell>
          <cell r="F242" t="str">
            <v xml:space="preserve"> two hundred and thirty eight Crores</v>
          </cell>
          <cell r="G242" t="str">
            <v xml:space="preserve"> two hundred and thirty eight Millions</v>
          </cell>
          <cell r="H242" t="str">
            <v xml:space="preserve"> two hundred and thirty eight Billions</v>
          </cell>
        </row>
        <row r="243">
          <cell r="A243">
            <v>239</v>
          </cell>
          <cell r="B243" t="str">
            <v xml:space="preserve"> two hundred and thirty nine</v>
          </cell>
          <cell r="C243" t="str">
            <v xml:space="preserve"> two hundred and thirty nine</v>
          </cell>
          <cell r="D243" t="str">
            <v xml:space="preserve"> two hundred and thirty nine Thousand</v>
          </cell>
          <cell r="E243" t="str">
            <v xml:space="preserve"> two hundred and thirty nine Lakhs</v>
          </cell>
          <cell r="F243" t="str">
            <v xml:space="preserve"> two hundred and thirty nine Crores</v>
          </cell>
          <cell r="G243" t="str">
            <v xml:space="preserve"> two hundred and thirty nine Millions</v>
          </cell>
          <cell r="H243" t="str">
            <v xml:space="preserve"> two hundred and thirty nine Billions</v>
          </cell>
        </row>
        <row r="244">
          <cell r="A244">
            <v>240</v>
          </cell>
          <cell r="B244" t="str">
            <v xml:space="preserve"> two hundred and forty</v>
          </cell>
          <cell r="C244" t="str">
            <v xml:space="preserve"> two hundred and forty</v>
          </cell>
          <cell r="D244" t="str">
            <v xml:space="preserve"> two hundred and forty Thousand</v>
          </cell>
          <cell r="E244" t="str">
            <v xml:space="preserve"> two hundred and forty Lakhs</v>
          </cell>
          <cell r="F244" t="str">
            <v xml:space="preserve"> two hundred and forty Crores</v>
          </cell>
          <cell r="G244" t="str">
            <v xml:space="preserve"> two hundred and forty Millions</v>
          </cell>
          <cell r="H244" t="str">
            <v xml:space="preserve"> two hundred and forty Billions</v>
          </cell>
        </row>
        <row r="245">
          <cell r="A245">
            <v>241</v>
          </cell>
          <cell r="B245" t="str">
            <v xml:space="preserve"> two hundred and forty one</v>
          </cell>
          <cell r="C245" t="str">
            <v xml:space="preserve"> two hundred and forty one</v>
          </cell>
          <cell r="D245" t="str">
            <v xml:space="preserve"> two hundred and forty one Thousand</v>
          </cell>
          <cell r="E245" t="str">
            <v xml:space="preserve"> two hundred and forty one Lakhs</v>
          </cell>
          <cell r="F245" t="str">
            <v xml:space="preserve"> two hundred and forty one Crores</v>
          </cell>
          <cell r="G245" t="str">
            <v xml:space="preserve"> two hundred and forty one Millions</v>
          </cell>
          <cell r="H245" t="str">
            <v xml:space="preserve"> two hundred and forty one Billions</v>
          </cell>
        </row>
        <row r="246">
          <cell r="A246">
            <v>242</v>
          </cell>
          <cell r="B246" t="str">
            <v xml:space="preserve"> two hundred and forty two</v>
          </cell>
          <cell r="C246" t="str">
            <v xml:space="preserve"> two hundred and forty two</v>
          </cell>
          <cell r="D246" t="str">
            <v xml:space="preserve"> two hundred and forty two Thousand</v>
          </cell>
          <cell r="E246" t="str">
            <v xml:space="preserve"> two hundred and forty two Lakhs</v>
          </cell>
          <cell r="F246" t="str">
            <v xml:space="preserve"> two hundred and forty two Crores</v>
          </cell>
          <cell r="G246" t="str">
            <v xml:space="preserve"> two hundred and forty two Millions</v>
          </cell>
          <cell r="H246" t="str">
            <v xml:space="preserve"> two hundred and forty two Billions</v>
          </cell>
        </row>
        <row r="247">
          <cell r="A247">
            <v>243</v>
          </cell>
          <cell r="B247" t="str">
            <v xml:space="preserve"> two hundred and forty three</v>
          </cell>
          <cell r="C247" t="str">
            <v xml:space="preserve"> two hundred and forty three</v>
          </cell>
          <cell r="D247" t="str">
            <v xml:space="preserve"> two hundred and forty three Thousand</v>
          </cell>
          <cell r="E247" t="str">
            <v xml:space="preserve"> two hundred and forty three Lakhs</v>
          </cell>
          <cell r="F247" t="str">
            <v xml:space="preserve"> two hundred and forty three Crores</v>
          </cell>
          <cell r="G247" t="str">
            <v xml:space="preserve"> two hundred and forty three Millions</v>
          </cell>
          <cell r="H247" t="str">
            <v xml:space="preserve"> two hundred and forty three Billions</v>
          </cell>
        </row>
        <row r="248">
          <cell r="A248">
            <v>244</v>
          </cell>
          <cell r="B248" t="str">
            <v xml:space="preserve"> two hundred and forty four</v>
          </cell>
          <cell r="C248" t="str">
            <v xml:space="preserve"> two hundred and forty four</v>
          </cell>
          <cell r="D248" t="str">
            <v xml:space="preserve"> two hundred and forty four Thousand</v>
          </cell>
          <cell r="E248" t="str">
            <v xml:space="preserve"> two hundred and forty four Lakhs</v>
          </cell>
          <cell r="F248" t="str">
            <v xml:space="preserve"> two hundred and forty four Crores</v>
          </cell>
          <cell r="G248" t="str">
            <v xml:space="preserve"> two hundred and forty four Millions</v>
          </cell>
          <cell r="H248" t="str">
            <v xml:space="preserve"> two hundred and forty four Billions</v>
          </cell>
        </row>
        <row r="249">
          <cell r="A249">
            <v>245</v>
          </cell>
          <cell r="B249" t="str">
            <v xml:space="preserve"> two hundred and forty five</v>
          </cell>
          <cell r="C249" t="str">
            <v xml:space="preserve"> two hundred and forty five</v>
          </cell>
          <cell r="D249" t="str">
            <v xml:space="preserve"> two hundred and forty five Thousand</v>
          </cell>
          <cell r="E249" t="str">
            <v xml:space="preserve"> two hundred and forty five Lakhs</v>
          </cell>
          <cell r="F249" t="str">
            <v xml:space="preserve"> two hundred and forty five Crores</v>
          </cell>
          <cell r="G249" t="str">
            <v xml:space="preserve"> two hundred and forty five Millions</v>
          </cell>
          <cell r="H249" t="str">
            <v xml:space="preserve"> two hundred and forty five Billions</v>
          </cell>
        </row>
        <row r="250">
          <cell r="A250">
            <v>246</v>
          </cell>
          <cell r="B250" t="str">
            <v xml:space="preserve"> two hundred and forty six</v>
          </cell>
          <cell r="C250" t="str">
            <v xml:space="preserve"> two hundred and forty six</v>
          </cell>
          <cell r="D250" t="str">
            <v xml:space="preserve"> two hundred and forty six Thousand</v>
          </cell>
          <cell r="E250" t="str">
            <v xml:space="preserve"> two hundred and forty six Lakhs</v>
          </cell>
          <cell r="F250" t="str">
            <v xml:space="preserve"> two hundred and forty six Crores</v>
          </cell>
          <cell r="G250" t="str">
            <v xml:space="preserve"> two hundred and forty six Millions</v>
          </cell>
          <cell r="H250" t="str">
            <v xml:space="preserve"> two hundred and forty six Billions</v>
          </cell>
        </row>
        <row r="251">
          <cell r="A251">
            <v>247</v>
          </cell>
          <cell r="B251" t="str">
            <v xml:space="preserve"> two hundred and forty seven</v>
          </cell>
          <cell r="C251" t="str">
            <v xml:space="preserve"> two hundred and forty seven</v>
          </cell>
          <cell r="D251" t="str">
            <v xml:space="preserve"> two hundred and forty seven Thousand</v>
          </cell>
          <cell r="E251" t="str">
            <v xml:space="preserve"> two hundred and forty seven Lakhs</v>
          </cell>
          <cell r="F251" t="str">
            <v xml:space="preserve"> two hundred and forty seven Crores</v>
          </cell>
          <cell r="G251" t="str">
            <v xml:space="preserve"> two hundred and forty seven Millions</v>
          </cell>
          <cell r="H251" t="str">
            <v xml:space="preserve"> two hundred and forty seven Billions</v>
          </cell>
        </row>
        <row r="252">
          <cell r="A252">
            <v>248</v>
          </cell>
          <cell r="B252" t="str">
            <v xml:space="preserve"> two hundred and forty eight</v>
          </cell>
          <cell r="C252" t="str">
            <v xml:space="preserve"> two hundred and forty eight</v>
          </cell>
          <cell r="D252" t="str">
            <v xml:space="preserve"> two hundred and forty eight Thousand</v>
          </cell>
          <cell r="E252" t="str">
            <v xml:space="preserve"> two hundred and forty eight Lakhs</v>
          </cell>
          <cell r="F252" t="str">
            <v xml:space="preserve"> two hundred and forty eight Crores</v>
          </cell>
          <cell r="G252" t="str">
            <v xml:space="preserve"> two hundred and forty eight Millions</v>
          </cell>
          <cell r="H252" t="str">
            <v xml:space="preserve"> two hundred and forty eight Billions</v>
          </cell>
        </row>
        <row r="253">
          <cell r="A253">
            <v>249</v>
          </cell>
          <cell r="B253" t="str">
            <v xml:space="preserve"> two hundred and forty nine</v>
          </cell>
          <cell r="C253" t="str">
            <v xml:space="preserve"> two hundred and forty nine</v>
          </cell>
          <cell r="D253" t="str">
            <v xml:space="preserve"> two hundred and forty nine Thousand</v>
          </cell>
          <cell r="E253" t="str">
            <v xml:space="preserve"> two hundred and forty nine Lakhs</v>
          </cell>
          <cell r="F253" t="str">
            <v xml:space="preserve"> two hundred and forty nine Crores</v>
          </cell>
          <cell r="G253" t="str">
            <v xml:space="preserve"> two hundred and forty nine Millions</v>
          </cell>
          <cell r="H253" t="str">
            <v xml:space="preserve"> two hundred and forty nine Billions</v>
          </cell>
        </row>
        <row r="254">
          <cell r="A254">
            <v>250</v>
          </cell>
          <cell r="B254" t="str">
            <v xml:space="preserve"> two hundred and fifty</v>
          </cell>
          <cell r="C254" t="str">
            <v xml:space="preserve"> two hundred and fifty</v>
          </cell>
          <cell r="D254" t="str">
            <v xml:space="preserve"> two hundred and fifty Thousand</v>
          </cell>
          <cell r="E254" t="str">
            <v xml:space="preserve"> two hundred and fifty Lakhs</v>
          </cell>
          <cell r="F254" t="str">
            <v xml:space="preserve"> two hundred and fifty Crores</v>
          </cell>
          <cell r="G254" t="str">
            <v xml:space="preserve"> two hundred and fifty Millions</v>
          </cell>
          <cell r="H254" t="str">
            <v xml:space="preserve"> two hundred and fifty Billions</v>
          </cell>
        </row>
        <row r="255">
          <cell r="A255">
            <v>251</v>
          </cell>
          <cell r="B255" t="str">
            <v xml:space="preserve"> two hundred and fifty one</v>
          </cell>
          <cell r="C255" t="str">
            <v xml:space="preserve"> two hundred and fifty one</v>
          </cell>
          <cell r="D255" t="str">
            <v xml:space="preserve"> two hundred and fifty one Thousand</v>
          </cell>
          <cell r="E255" t="str">
            <v xml:space="preserve"> two hundred and fifty one Lakhs</v>
          </cell>
          <cell r="F255" t="str">
            <v xml:space="preserve"> two hundred and fifty one Crores</v>
          </cell>
          <cell r="G255" t="str">
            <v xml:space="preserve"> two hundred and fifty one Millions</v>
          </cell>
          <cell r="H255" t="str">
            <v xml:space="preserve"> two hundred and fifty one Billions</v>
          </cell>
        </row>
        <row r="256">
          <cell r="A256">
            <v>252</v>
          </cell>
          <cell r="B256" t="str">
            <v xml:space="preserve"> two hundred and fifty two</v>
          </cell>
          <cell r="C256" t="str">
            <v xml:space="preserve"> two hundred and fifty two</v>
          </cell>
          <cell r="D256" t="str">
            <v xml:space="preserve"> two hundred and fifty two Thousand</v>
          </cell>
          <cell r="E256" t="str">
            <v xml:space="preserve"> two hundred and fifty two Lakhs</v>
          </cell>
          <cell r="F256" t="str">
            <v xml:space="preserve"> two hundred and fifty two Crores</v>
          </cell>
          <cell r="G256" t="str">
            <v xml:space="preserve"> two hundred and fifty two Millions</v>
          </cell>
          <cell r="H256" t="str">
            <v xml:space="preserve"> two hundred and fifty two Billions</v>
          </cell>
        </row>
        <row r="257">
          <cell r="A257">
            <v>253</v>
          </cell>
          <cell r="B257" t="str">
            <v xml:space="preserve"> two hundred and fifty three</v>
          </cell>
          <cell r="C257" t="str">
            <v xml:space="preserve"> two hundred and fifty three</v>
          </cell>
          <cell r="D257" t="str">
            <v xml:space="preserve"> two hundred and fifty three Thousand</v>
          </cell>
          <cell r="E257" t="str">
            <v xml:space="preserve"> two hundred and fifty three Lakhs</v>
          </cell>
          <cell r="F257" t="str">
            <v xml:space="preserve"> two hundred and fifty three Crores</v>
          </cell>
          <cell r="G257" t="str">
            <v xml:space="preserve"> two hundred and fifty three Millions</v>
          </cell>
          <cell r="H257" t="str">
            <v xml:space="preserve"> two hundred and fifty three Billions</v>
          </cell>
        </row>
        <row r="258">
          <cell r="A258">
            <v>254</v>
          </cell>
          <cell r="B258" t="str">
            <v xml:space="preserve"> two hundred and fifty four</v>
          </cell>
          <cell r="C258" t="str">
            <v xml:space="preserve"> two hundred and fifty four</v>
          </cell>
          <cell r="D258" t="str">
            <v xml:space="preserve"> two hundred and fifty four Thousand</v>
          </cell>
          <cell r="E258" t="str">
            <v xml:space="preserve"> two hundred and fifty four Lakhs</v>
          </cell>
          <cell r="F258" t="str">
            <v xml:space="preserve"> two hundred and fifty four Crores</v>
          </cell>
          <cell r="G258" t="str">
            <v xml:space="preserve"> two hundred and fifty four Millions</v>
          </cell>
          <cell r="H258" t="str">
            <v xml:space="preserve"> two hundred and fifty four Billions</v>
          </cell>
        </row>
        <row r="259">
          <cell r="A259">
            <v>255</v>
          </cell>
          <cell r="B259" t="str">
            <v xml:space="preserve"> two hundred and fifty five</v>
          </cell>
          <cell r="C259" t="str">
            <v xml:space="preserve"> two hundred and fifty five</v>
          </cell>
          <cell r="D259" t="str">
            <v xml:space="preserve"> two hundred and fifty five Thousand</v>
          </cell>
          <cell r="E259" t="str">
            <v xml:space="preserve"> two hundred and fifty five Lakhs</v>
          </cell>
          <cell r="F259" t="str">
            <v xml:space="preserve"> two hundred and fifty five Crores</v>
          </cell>
          <cell r="G259" t="str">
            <v xml:space="preserve"> two hundred and fifty five Millions</v>
          </cell>
          <cell r="H259" t="str">
            <v xml:space="preserve"> two hundred and fifty five Billions</v>
          </cell>
        </row>
        <row r="260">
          <cell r="A260">
            <v>256</v>
          </cell>
          <cell r="B260" t="str">
            <v xml:space="preserve"> two hundred and fifty six</v>
          </cell>
          <cell r="C260" t="str">
            <v xml:space="preserve"> two hundred and fifty six</v>
          </cell>
          <cell r="D260" t="str">
            <v xml:space="preserve"> two hundred and fifty six Thousand</v>
          </cell>
          <cell r="E260" t="str">
            <v xml:space="preserve"> two hundred and fifty six Lakhs</v>
          </cell>
          <cell r="F260" t="str">
            <v xml:space="preserve"> two hundred and fifty six Crores</v>
          </cell>
          <cell r="G260" t="str">
            <v xml:space="preserve"> two hundred and fifty six Millions</v>
          </cell>
          <cell r="H260" t="str">
            <v xml:space="preserve"> two hundred and fifty six Billions</v>
          </cell>
        </row>
        <row r="261">
          <cell r="A261">
            <v>257</v>
          </cell>
          <cell r="B261" t="str">
            <v xml:space="preserve"> two hundred and fifty seven</v>
          </cell>
          <cell r="C261" t="str">
            <v xml:space="preserve"> two hundred and fifty seven</v>
          </cell>
          <cell r="D261" t="str">
            <v xml:space="preserve"> two hundred and fifty seven Thousand</v>
          </cell>
          <cell r="E261" t="str">
            <v xml:space="preserve"> two hundred and fifty seven Lakhs</v>
          </cell>
          <cell r="F261" t="str">
            <v xml:space="preserve"> two hundred and fifty seven Crores</v>
          </cell>
          <cell r="G261" t="str">
            <v xml:space="preserve"> two hundred and fifty seven Millions</v>
          </cell>
          <cell r="H261" t="str">
            <v xml:space="preserve"> two hundred and fifty seven Billions</v>
          </cell>
        </row>
        <row r="262">
          <cell r="A262">
            <v>258</v>
          </cell>
          <cell r="B262" t="str">
            <v xml:space="preserve"> two hundred and fifty eight</v>
          </cell>
          <cell r="C262" t="str">
            <v xml:space="preserve"> two hundred and fifty eight</v>
          </cell>
          <cell r="D262" t="str">
            <v xml:space="preserve"> two hundred and fifty eight Thousand</v>
          </cell>
          <cell r="E262" t="str">
            <v xml:space="preserve"> two hundred and fifty eight Lakhs</v>
          </cell>
          <cell r="F262" t="str">
            <v xml:space="preserve"> two hundred and fifty eight Crores</v>
          </cell>
          <cell r="G262" t="str">
            <v xml:space="preserve"> two hundred and fifty eight Millions</v>
          </cell>
          <cell r="H262" t="str">
            <v xml:space="preserve"> two hundred and fifty eight Billions</v>
          </cell>
        </row>
        <row r="263">
          <cell r="A263">
            <v>259</v>
          </cell>
          <cell r="B263" t="str">
            <v xml:space="preserve"> two hundred and fifty nine</v>
          </cell>
          <cell r="C263" t="str">
            <v xml:space="preserve"> two hundred and fifty nine</v>
          </cell>
          <cell r="D263" t="str">
            <v xml:space="preserve"> two hundred and fifty nine Thousand</v>
          </cell>
          <cell r="E263" t="str">
            <v xml:space="preserve"> two hundred and fifty nine Lakhs</v>
          </cell>
          <cell r="F263" t="str">
            <v xml:space="preserve"> two hundred and fifty nine Crores</v>
          </cell>
          <cell r="G263" t="str">
            <v xml:space="preserve"> two hundred and fifty nine Millions</v>
          </cell>
          <cell r="H263" t="str">
            <v xml:space="preserve"> two hundred and fifty nine Billions</v>
          </cell>
        </row>
        <row r="264">
          <cell r="A264">
            <v>260</v>
          </cell>
          <cell r="B264" t="str">
            <v xml:space="preserve"> two hundred and sixty</v>
          </cell>
          <cell r="C264" t="str">
            <v xml:space="preserve"> two hundred and sixty</v>
          </cell>
          <cell r="D264" t="str">
            <v xml:space="preserve"> two hundred and sixty Thousand</v>
          </cell>
          <cell r="E264" t="str">
            <v xml:space="preserve"> two hundred and sixty Lakhs</v>
          </cell>
          <cell r="F264" t="str">
            <v xml:space="preserve"> two hundred and sixty Crores</v>
          </cell>
          <cell r="G264" t="str">
            <v xml:space="preserve"> two hundred and sixty Millions</v>
          </cell>
          <cell r="H264" t="str">
            <v xml:space="preserve"> two hundred and sixty Billions</v>
          </cell>
        </row>
        <row r="265">
          <cell r="A265">
            <v>261</v>
          </cell>
          <cell r="B265" t="str">
            <v xml:space="preserve"> two hundred and sixty one </v>
          </cell>
          <cell r="C265" t="str">
            <v xml:space="preserve"> two hundred and sixty one </v>
          </cell>
          <cell r="D265" t="str">
            <v xml:space="preserve"> two hundred and sixty one  Thousand</v>
          </cell>
          <cell r="E265" t="str">
            <v xml:space="preserve"> two hundred and sixty one  Lakhs</v>
          </cell>
          <cell r="F265" t="str">
            <v xml:space="preserve"> two hundred and sixty one  Crores</v>
          </cell>
          <cell r="G265" t="str">
            <v xml:space="preserve"> two hundred and sixty one  Millions</v>
          </cell>
          <cell r="H265" t="str">
            <v xml:space="preserve"> two hundred and sixty one  Billions</v>
          </cell>
        </row>
        <row r="266">
          <cell r="A266">
            <v>262</v>
          </cell>
          <cell r="B266" t="str">
            <v xml:space="preserve"> two hundred and sixty two</v>
          </cell>
          <cell r="C266" t="str">
            <v xml:space="preserve"> two hundred and sixty two</v>
          </cell>
          <cell r="D266" t="str">
            <v xml:space="preserve"> two hundred and sixty two Thousand</v>
          </cell>
          <cell r="E266" t="str">
            <v xml:space="preserve"> two hundred and sixty two Lakhs</v>
          </cell>
          <cell r="F266" t="str">
            <v xml:space="preserve"> two hundred and sixty two Crores</v>
          </cell>
          <cell r="G266" t="str">
            <v xml:space="preserve"> two hundred and sixty two Millions</v>
          </cell>
          <cell r="H266" t="str">
            <v xml:space="preserve"> two hundred and sixty two Billions</v>
          </cell>
        </row>
        <row r="267">
          <cell r="A267">
            <v>263</v>
          </cell>
          <cell r="B267" t="str">
            <v xml:space="preserve"> two hundred and sixty three</v>
          </cell>
          <cell r="C267" t="str">
            <v xml:space="preserve"> two hundred and sixty three</v>
          </cell>
          <cell r="D267" t="str">
            <v xml:space="preserve"> two hundred and sixty three Thousand</v>
          </cell>
          <cell r="E267" t="str">
            <v xml:space="preserve"> two hundred and sixty three Lakhs</v>
          </cell>
          <cell r="F267" t="str">
            <v xml:space="preserve"> two hundred and sixty three Crores</v>
          </cell>
          <cell r="G267" t="str">
            <v xml:space="preserve"> two hundred and sixty three Millions</v>
          </cell>
          <cell r="H267" t="str">
            <v xml:space="preserve"> two hundred and sixty three Billions</v>
          </cell>
        </row>
        <row r="268">
          <cell r="A268">
            <v>264</v>
          </cell>
          <cell r="B268" t="str">
            <v xml:space="preserve"> two hundred and sixty four</v>
          </cell>
          <cell r="C268" t="str">
            <v xml:space="preserve"> two hundred and sixty four</v>
          </cell>
          <cell r="D268" t="str">
            <v xml:space="preserve"> two hundred and sixty four Thousand</v>
          </cell>
          <cell r="E268" t="str">
            <v xml:space="preserve"> two hundred and sixty four Lakhs</v>
          </cell>
          <cell r="F268" t="str">
            <v xml:space="preserve"> two hundred and sixty four Crores</v>
          </cell>
          <cell r="G268" t="str">
            <v xml:space="preserve"> two hundred and sixty four Millions</v>
          </cell>
          <cell r="H268" t="str">
            <v xml:space="preserve"> two hundred and sixty four Billions</v>
          </cell>
        </row>
        <row r="269">
          <cell r="A269">
            <v>265</v>
          </cell>
          <cell r="B269" t="str">
            <v xml:space="preserve"> two hundred and sixty five</v>
          </cell>
          <cell r="C269" t="str">
            <v xml:space="preserve"> two hundred and sixty five</v>
          </cell>
          <cell r="D269" t="str">
            <v xml:space="preserve"> two hundred and sixty five Thousand</v>
          </cell>
          <cell r="E269" t="str">
            <v xml:space="preserve"> two hundred and sixty five Lakhs</v>
          </cell>
          <cell r="F269" t="str">
            <v xml:space="preserve"> two hundred and sixty five Crores</v>
          </cell>
          <cell r="G269" t="str">
            <v xml:space="preserve"> two hundred and sixty five Millions</v>
          </cell>
          <cell r="H269" t="str">
            <v xml:space="preserve"> two hundred and sixty five Billions</v>
          </cell>
        </row>
        <row r="270">
          <cell r="A270">
            <v>266</v>
          </cell>
          <cell r="B270" t="str">
            <v xml:space="preserve"> two hundred and sixty six</v>
          </cell>
          <cell r="C270" t="str">
            <v xml:space="preserve"> two hundred and sixty six</v>
          </cell>
          <cell r="D270" t="str">
            <v xml:space="preserve"> two hundred and sixty six Thousand</v>
          </cell>
          <cell r="E270" t="str">
            <v xml:space="preserve"> two hundred and sixty six Lakhs</v>
          </cell>
          <cell r="F270" t="str">
            <v xml:space="preserve"> two hundred and sixty six Crores</v>
          </cell>
          <cell r="G270" t="str">
            <v xml:space="preserve"> two hundred and sixty six Millions</v>
          </cell>
          <cell r="H270" t="str">
            <v xml:space="preserve"> two hundred and sixty six Billions</v>
          </cell>
        </row>
        <row r="271">
          <cell r="A271">
            <v>267</v>
          </cell>
          <cell r="B271" t="str">
            <v xml:space="preserve"> two hundred and sixty seven</v>
          </cell>
          <cell r="C271" t="str">
            <v xml:space="preserve"> two hundred and sixty seven</v>
          </cell>
          <cell r="D271" t="str">
            <v xml:space="preserve"> two hundred and sixty seven Thousand</v>
          </cell>
          <cell r="E271" t="str">
            <v xml:space="preserve"> two hundred and sixty seven Lakhs</v>
          </cell>
          <cell r="F271" t="str">
            <v xml:space="preserve"> two hundred and sixty seven Crores</v>
          </cell>
          <cell r="G271" t="str">
            <v xml:space="preserve"> two hundred and sixty seven Millions</v>
          </cell>
          <cell r="H271" t="str">
            <v xml:space="preserve"> two hundred and sixty seven Billions</v>
          </cell>
        </row>
        <row r="272">
          <cell r="A272">
            <v>268</v>
          </cell>
          <cell r="B272" t="str">
            <v xml:space="preserve"> two hundred and sixty eight</v>
          </cell>
          <cell r="C272" t="str">
            <v xml:space="preserve"> two hundred and sixty eight</v>
          </cell>
          <cell r="D272" t="str">
            <v xml:space="preserve"> two hundred and sixty eight Thousand</v>
          </cell>
          <cell r="E272" t="str">
            <v xml:space="preserve"> two hundred and sixty eight Lakhs</v>
          </cell>
          <cell r="F272" t="str">
            <v xml:space="preserve"> two hundred and sixty eight Crores</v>
          </cell>
          <cell r="G272" t="str">
            <v xml:space="preserve"> two hundred and sixty eight Millions</v>
          </cell>
          <cell r="H272" t="str">
            <v xml:space="preserve"> two hundred and sixty eight Billions</v>
          </cell>
        </row>
        <row r="273">
          <cell r="A273">
            <v>269</v>
          </cell>
          <cell r="B273" t="str">
            <v xml:space="preserve"> two hundred and sixty nine</v>
          </cell>
          <cell r="C273" t="str">
            <v xml:space="preserve"> two hundred and sixty nine</v>
          </cell>
          <cell r="D273" t="str">
            <v xml:space="preserve"> two hundred and sixty nine Thousand</v>
          </cell>
          <cell r="E273" t="str">
            <v xml:space="preserve"> two hundred and sixty nine Lakhs</v>
          </cell>
          <cell r="F273" t="str">
            <v xml:space="preserve"> two hundred and sixty nine Crores</v>
          </cell>
          <cell r="G273" t="str">
            <v xml:space="preserve"> two hundred and sixty nine Millions</v>
          </cell>
          <cell r="H273" t="str">
            <v xml:space="preserve"> two hundred and sixty nine Billions</v>
          </cell>
        </row>
        <row r="274">
          <cell r="A274">
            <v>270</v>
          </cell>
          <cell r="B274" t="str">
            <v xml:space="preserve"> two hundred and seventy</v>
          </cell>
          <cell r="C274" t="str">
            <v xml:space="preserve"> two hundred and seventy</v>
          </cell>
          <cell r="D274" t="str">
            <v xml:space="preserve"> two hundred and seventy Thousand</v>
          </cell>
          <cell r="E274" t="str">
            <v xml:space="preserve"> two hundred and seventy Lakhs</v>
          </cell>
          <cell r="F274" t="str">
            <v xml:space="preserve"> two hundred and seventy Crores</v>
          </cell>
          <cell r="G274" t="str">
            <v xml:space="preserve"> two hundred and seventy Millions</v>
          </cell>
          <cell r="H274" t="str">
            <v xml:space="preserve"> two hundred and seventy Billions</v>
          </cell>
        </row>
        <row r="275">
          <cell r="A275">
            <v>271</v>
          </cell>
          <cell r="B275" t="str">
            <v xml:space="preserve"> two hundred and seventy one</v>
          </cell>
          <cell r="C275" t="str">
            <v xml:space="preserve"> two hundred and seventy one</v>
          </cell>
          <cell r="D275" t="str">
            <v xml:space="preserve"> two hundred and seventy one Thousand</v>
          </cell>
          <cell r="E275" t="str">
            <v xml:space="preserve"> two hundred and seventy one Lakhs</v>
          </cell>
          <cell r="F275" t="str">
            <v xml:space="preserve"> two hundred and seventy one Crores</v>
          </cell>
          <cell r="G275" t="str">
            <v xml:space="preserve"> two hundred and seventy one Millions</v>
          </cell>
          <cell r="H275" t="str">
            <v xml:space="preserve"> two hundred and seventy one Billions</v>
          </cell>
        </row>
        <row r="276">
          <cell r="A276">
            <v>272</v>
          </cell>
          <cell r="B276" t="str">
            <v xml:space="preserve"> two hundred and seventy two </v>
          </cell>
          <cell r="C276" t="str">
            <v xml:space="preserve"> two hundred and seventy two </v>
          </cell>
          <cell r="D276" t="str">
            <v xml:space="preserve"> two hundred and seventy two  Thousand</v>
          </cell>
          <cell r="E276" t="str">
            <v xml:space="preserve"> two hundred and seventy two  Lakhs</v>
          </cell>
          <cell r="F276" t="str">
            <v xml:space="preserve"> two hundred and seventy two  Crores</v>
          </cell>
          <cell r="G276" t="str">
            <v xml:space="preserve"> two hundred and seventy two  Millions</v>
          </cell>
          <cell r="H276" t="str">
            <v xml:space="preserve"> two hundred and seventy two  Billions</v>
          </cell>
        </row>
        <row r="277">
          <cell r="A277">
            <v>273</v>
          </cell>
          <cell r="B277" t="str">
            <v xml:space="preserve"> two hundred and seventy three</v>
          </cell>
          <cell r="C277" t="str">
            <v xml:space="preserve"> two hundred and seventy three</v>
          </cell>
          <cell r="D277" t="str">
            <v xml:space="preserve"> two hundred and seventy three Thousand</v>
          </cell>
          <cell r="E277" t="str">
            <v xml:space="preserve"> two hundred and seventy three Lakhs</v>
          </cell>
          <cell r="F277" t="str">
            <v xml:space="preserve"> two hundred and seventy three Crores</v>
          </cell>
          <cell r="G277" t="str">
            <v xml:space="preserve"> two hundred and seventy three Millions</v>
          </cell>
          <cell r="H277" t="str">
            <v xml:space="preserve"> two hundred and seventy three Billions</v>
          </cell>
        </row>
        <row r="278">
          <cell r="A278">
            <v>274</v>
          </cell>
          <cell r="B278" t="str">
            <v xml:space="preserve"> two hundred and seventy four</v>
          </cell>
          <cell r="C278" t="str">
            <v xml:space="preserve"> two hundred and seventy four</v>
          </cell>
          <cell r="D278" t="str">
            <v xml:space="preserve"> two hundred and seventy four Thousand</v>
          </cell>
          <cell r="E278" t="str">
            <v xml:space="preserve"> two hundred and seventy four Lakhs</v>
          </cell>
          <cell r="F278" t="str">
            <v xml:space="preserve"> two hundred and seventy four Crores</v>
          </cell>
          <cell r="G278" t="str">
            <v xml:space="preserve"> two hundred and seventy four Millions</v>
          </cell>
          <cell r="H278" t="str">
            <v xml:space="preserve"> two hundred and seventy four Billions</v>
          </cell>
        </row>
        <row r="279">
          <cell r="A279">
            <v>275</v>
          </cell>
          <cell r="B279" t="str">
            <v xml:space="preserve"> two hundred and seventy five</v>
          </cell>
          <cell r="C279" t="str">
            <v xml:space="preserve"> two hundred and seventy five</v>
          </cell>
          <cell r="D279" t="str">
            <v xml:space="preserve"> two hundred and seventy five Thousand</v>
          </cell>
          <cell r="E279" t="str">
            <v xml:space="preserve"> two hundred and seventy five Lakhs</v>
          </cell>
          <cell r="F279" t="str">
            <v xml:space="preserve"> two hundred and seventy five Crores</v>
          </cell>
          <cell r="G279" t="str">
            <v xml:space="preserve"> two hundred and seventy five Millions</v>
          </cell>
          <cell r="H279" t="str">
            <v xml:space="preserve"> two hundred and seventy five Billions</v>
          </cell>
        </row>
        <row r="280">
          <cell r="A280">
            <v>276</v>
          </cell>
          <cell r="B280" t="str">
            <v xml:space="preserve"> two hundred and seventy six</v>
          </cell>
          <cell r="C280" t="str">
            <v xml:space="preserve"> two hundred and seventy six</v>
          </cell>
          <cell r="D280" t="str">
            <v xml:space="preserve"> two hundred and seventy six Thousand</v>
          </cell>
          <cell r="E280" t="str">
            <v xml:space="preserve"> two hundred and seventy six Lakhs</v>
          </cell>
          <cell r="F280" t="str">
            <v xml:space="preserve"> two hundred and seventy six Crores</v>
          </cell>
          <cell r="G280" t="str">
            <v xml:space="preserve"> two hundred and seventy six Millions</v>
          </cell>
          <cell r="H280" t="str">
            <v xml:space="preserve"> two hundred and seventy six Billions</v>
          </cell>
        </row>
        <row r="281">
          <cell r="A281">
            <v>277</v>
          </cell>
          <cell r="B281" t="str">
            <v xml:space="preserve"> two hundred and seventy seven</v>
          </cell>
          <cell r="C281" t="str">
            <v xml:space="preserve"> two hundred and seventy seven</v>
          </cell>
          <cell r="D281" t="str">
            <v xml:space="preserve"> two hundred and seventy seven Thousand</v>
          </cell>
          <cell r="E281" t="str">
            <v xml:space="preserve"> two hundred and seventy seven Lakhs</v>
          </cell>
          <cell r="F281" t="str">
            <v xml:space="preserve"> two hundred and seventy seven Crores</v>
          </cell>
          <cell r="G281" t="str">
            <v xml:space="preserve"> two hundred and seventy seven Millions</v>
          </cell>
          <cell r="H281" t="str">
            <v xml:space="preserve"> two hundred and seventy seven Billions</v>
          </cell>
        </row>
        <row r="282">
          <cell r="A282">
            <v>278</v>
          </cell>
          <cell r="B282" t="str">
            <v xml:space="preserve"> two hundred and seventy eight</v>
          </cell>
          <cell r="C282" t="str">
            <v xml:space="preserve"> two hundred and seventy eight</v>
          </cell>
          <cell r="D282" t="str">
            <v xml:space="preserve"> two hundred and seventy eight Thousand</v>
          </cell>
          <cell r="E282" t="str">
            <v xml:space="preserve"> two hundred and seventy eight Lakhs</v>
          </cell>
          <cell r="F282" t="str">
            <v xml:space="preserve"> two hundred and seventy eight Crores</v>
          </cell>
          <cell r="G282" t="str">
            <v xml:space="preserve"> two hundred and seventy eight Millions</v>
          </cell>
          <cell r="H282" t="str">
            <v xml:space="preserve"> two hundred and seventy eight Billions</v>
          </cell>
        </row>
        <row r="283">
          <cell r="A283">
            <v>279</v>
          </cell>
          <cell r="B283" t="str">
            <v xml:space="preserve"> two hundred and seventy nine</v>
          </cell>
          <cell r="C283" t="str">
            <v xml:space="preserve"> two hundred and seventy nine</v>
          </cell>
          <cell r="D283" t="str">
            <v xml:space="preserve"> two hundred and seventy nine Thousand</v>
          </cell>
          <cell r="E283" t="str">
            <v xml:space="preserve"> two hundred and seventy nine Lakhs</v>
          </cell>
          <cell r="F283" t="str">
            <v xml:space="preserve"> two hundred and seventy nine Crores</v>
          </cell>
          <cell r="G283" t="str">
            <v xml:space="preserve"> two hundred and seventy nine Millions</v>
          </cell>
          <cell r="H283" t="str">
            <v xml:space="preserve"> two hundred and seventy nine Billions</v>
          </cell>
        </row>
        <row r="284">
          <cell r="A284">
            <v>280</v>
          </cell>
          <cell r="B284" t="str">
            <v xml:space="preserve"> two hundred and eighty</v>
          </cell>
          <cell r="C284" t="str">
            <v xml:space="preserve"> two hundred and eighty</v>
          </cell>
          <cell r="D284" t="str">
            <v xml:space="preserve"> two hundred and eighty Thousand</v>
          </cell>
          <cell r="E284" t="str">
            <v xml:space="preserve"> two hundred and eighty Lakhs</v>
          </cell>
          <cell r="F284" t="str">
            <v xml:space="preserve"> two hundred and eighty Crores</v>
          </cell>
          <cell r="G284" t="str">
            <v xml:space="preserve"> two hundred and eighty Millions</v>
          </cell>
          <cell r="H284" t="str">
            <v xml:space="preserve"> two hundred and eighty Billions</v>
          </cell>
        </row>
        <row r="285">
          <cell r="A285">
            <v>281</v>
          </cell>
          <cell r="B285" t="str">
            <v xml:space="preserve"> two hundred and eighty one</v>
          </cell>
          <cell r="C285" t="str">
            <v xml:space="preserve"> two hundred and eighty one</v>
          </cell>
          <cell r="D285" t="str">
            <v xml:space="preserve"> two hundred and eighty one Thousand</v>
          </cell>
          <cell r="E285" t="str">
            <v xml:space="preserve"> two hundred and eighty one Lakhs</v>
          </cell>
          <cell r="F285" t="str">
            <v xml:space="preserve"> two hundred and eighty one Crores</v>
          </cell>
          <cell r="G285" t="str">
            <v xml:space="preserve"> two hundred and eighty one Millions</v>
          </cell>
          <cell r="H285" t="str">
            <v xml:space="preserve"> two hundred and eighty one Billions</v>
          </cell>
        </row>
        <row r="286">
          <cell r="A286">
            <v>282</v>
          </cell>
          <cell r="B286" t="str">
            <v xml:space="preserve"> two hundred and eighty two</v>
          </cell>
          <cell r="C286" t="str">
            <v xml:space="preserve"> two hundred and eighty two</v>
          </cell>
          <cell r="D286" t="str">
            <v xml:space="preserve"> two hundred and eighty two Thousand</v>
          </cell>
          <cell r="E286" t="str">
            <v xml:space="preserve"> two hundred and eighty two Lakhs</v>
          </cell>
          <cell r="F286" t="str">
            <v xml:space="preserve"> two hundred and eighty two Crores</v>
          </cell>
          <cell r="G286" t="str">
            <v xml:space="preserve"> two hundred and eighty two Millions</v>
          </cell>
          <cell r="H286" t="str">
            <v xml:space="preserve"> two hundred and eighty two Billions</v>
          </cell>
        </row>
        <row r="287">
          <cell r="A287">
            <v>283</v>
          </cell>
          <cell r="B287" t="str">
            <v xml:space="preserve"> two hundred and eighty three</v>
          </cell>
          <cell r="C287" t="str">
            <v xml:space="preserve"> two hundred and eighty three</v>
          </cell>
          <cell r="D287" t="str">
            <v xml:space="preserve"> two hundred and eighty three Thousand</v>
          </cell>
          <cell r="E287" t="str">
            <v xml:space="preserve"> two hundred and eighty three Lakhs</v>
          </cell>
          <cell r="F287" t="str">
            <v xml:space="preserve"> two hundred and eighty three Crores</v>
          </cell>
          <cell r="G287" t="str">
            <v xml:space="preserve"> two hundred and eighty three Millions</v>
          </cell>
          <cell r="H287" t="str">
            <v xml:space="preserve"> two hundred and eighty three Billions</v>
          </cell>
        </row>
        <row r="288">
          <cell r="A288">
            <v>284</v>
          </cell>
          <cell r="B288" t="str">
            <v xml:space="preserve"> two hundred and eighty four</v>
          </cell>
          <cell r="C288" t="str">
            <v xml:space="preserve"> two hundred and eighty four</v>
          </cell>
          <cell r="D288" t="str">
            <v xml:space="preserve"> two hundred and eighty four Thousand</v>
          </cell>
          <cell r="E288" t="str">
            <v xml:space="preserve"> two hundred and eighty four Lakhs</v>
          </cell>
          <cell r="F288" t="str">
            <v xml:space="preserve"> two hundred and eighty four Crores</v>
          </cell>
          <cell r="G288" t="str">
            <v xml:space="preserve"> two hundred and eighty four Millions</v>
          </cell>
          <cell r="H288" t="str">
            <v xml:space="preserve"> two hundred and eighty four Billions</v>
          </cell>
        </row>
        <row r="289">
          <cell r="A289">
            <v>285</v>
          </cell>
          <cell r="B289" t="str">
            <v xml:space="preserve"> two hundred and eighty five</v>
          </cell>
          <cell r="C289" t="str">
            <v xml:space="preserve"> two hundred and eighty five</v>
          </cell>
          <cell r="D289" t="str">
            <v xml:space="preserve"> two hundred and eighty five Thousand</v>
          </cell>
          <cell r="E289" t="str">
            <v xml:space="preserve"> two hundred and eighty five Lakhs</v>
          </cell>
          <cell r="F289" t="str">
            <v xml:space="preserve"> two hundred and eighty five Crores</v>
          </cell>
          <cell r="G289" t="str">
            <v xml:space="preserve"> two hundred and eighty five Millions</v>
          </cell>
          <cell r="H289" t="str">
            <v xml:space="preserve"> two hundred and eighty five Billions</v>
          </cell>
        </row>
        <row r="290">
          <cell r="A290">
            <v>286</v>
          </cell>
          <cell r="B290" t="str">
            <v xml:space="preserve"> two hundred and eighty six</v>
          </cell>
          <cell r="C290" t="str">
            <v xml:space="preserve"> two hundred and eighty six</v>
          </cell>
          <cell r="D290" t="str">
            <v xml:space="preserve"> two hundred and eighty six Thousand</v>
          </cell>
          <cell r="E290" t="str">
            <v xml:space="preserve"> two hundred and eighty six Lakhs</v>
          </cell>
          <cell r="F290" t="str">
            <v xml:space="preserve"> two hundred and eighty six Crores</v>
          </cell>
          <cell r="G290" t="str">
            <v xml:space="preserve"> two hundred and eighty six Millions</v>
          </cell>
          <cell r="H290" t="str">
            <v xml:space="preserve"> two hundred and eighty six Billions</v>
          </cell>
        </row>
        <row r="291">
          <cell r="A291">
            <v>287</v>
          </cell>
          <cell r="B291" t="str">
            <v xml:space="preserve"> two hundred and eighty seven</v>
          </cell>
          <cell r="C291" t="str">
            <v xml:space="preserve"> two hundred and eighty seven</v>
          </cell>
          <cell r="D291" t="str">
            <v xml:space="preserve"> two hundred and eighty seven Thousand</v>
          </cell>
          <cell r="E291" t="str">
            <v xml:space="preserve"> two hundred and eighty seven Lakhs</v>
          </cell>
          <cell r="F291" t="str">
            <v xml:space="preserve"> two hundred and eighty seven Crores</v>
          </cell>
          <cell r="G291" t="str">
            <v xml:space="preserve"> two hundred and eighty seven Millions</v>
          </cell>
          <cell r="H291" t="str">
            <v xml:space="preserve"> two hundred and eighty seven Billions</v>
          </cell>
        </row>
        <row r="292">
          <cell r="A292">
            <v>288</v>
          </cell>
          <cell r="B292" t="str">
            <v xml:space="preserve"> two hundred and eighty eight</v>
          </cell>
          <cell r="C292" t="str">
            <v xml:space="preserve"> two hundred and eighty eight</v>
          </cell>
          <cell r="D292" t="str">
            <v xml:space="preserve"> two hundred and eighty eight Thousand</v>
          </cell>
          <cell r="E292" t="str">
            <v xml:space="preserve"> two hundred and eighty eight Lakhs</v>
          </cell>
          <cell r="F292" t="str">
            <v xml:space="preserve"> two hundred and eighty eight Crores</v>
          </cell>
          <cell r="G292" t="str">
            <v xml:space="preserve"> two hundred and eighty eight Millions</v>
          </cell>
          <cell r="H292" t="str">
            <v xml:space="preserve"> two hundred and eighty eight Billions</v>
          </cell>
        </row>
        <row r="293">
          <cell r="A293">
            <v>289</v>
          </cell>
          <cell r="B293" t="str">
            <v xml:space="preserve"> two hundred and eighty nine</v>
          </cell>
          <cell r="C293" t="str">
            <v xml:space="preserve"> two hundred and eighty nine</v>
          </cell>
          <cell r="D293" t="str">
            <v xml:space="preserve"> two hundred and eighty nine Thousand</v>
          </cell>
          <cell r="E293" t="str">
            <v xml:space="preserve"> two hundred and eighty nine Lakhs</v>
          </cell>
          <cell r="F293" t="str">
            <v xml:space="preserve"> two hundred and eighty nine Crores</v>
          </cell>
          <cell r="G293" t="str">
            <v xml:space="preserve"> two hundred and eighty nine Millions</v>
          </cell>
          <cell r="H293" t="str">
            <v xml:space="preserve"> two hundred and eighty nine Billions</v>
          </cell>
        </row>
        <row r="294">
          <cell r="A294">
            <v>290</v>
          </cell>
          <cell r="B294" t="str">
            <v xml:space="preserve"> two hundred and ninety</v>
          </cell>
          <cell r="C294" t="str">
            <v xml:space="preserve"> two hundred and ninety</v>
          </cell>
          <cell r="D294" t="str">
            <v xml:space="preserve"> two hundred and ninety Thousand</v>
          </cell>
          <cell r="E294" t="str">
            <v xml:space="preserve"> two hundred and ninety Lakhs</v>
          </cell>
          <cell r="F294" t="str">
            <v xml:space="preserve"> two hundred and ninety Crores</v>
          </cell>
          <cell r="G294" t="str">
            <v xml:space="preserve"> two hundred and ninety Millions</v>
          </cell>
          <cell r="H294" t="str">
            <v xml:space="preserve"> two hundred and ninety Billions</v>
          </cell>
        </row>
        <row r="295">
          <cell r="A295">
            <v>291</v>
          </cell>
          <cell r="B295" t="str">
            <v xml:space="preserve"> two hundred and ninety one</v>
          </cell>
          <cell r="C295" t="str">
            <v xml:space="preserve"> two hundred and ninety one</v>
          </cell>
          <cell r="D295" t="str">
            <v xml:space="preserve"> two hundred and ninety one Thousand</v>
          </cell>
          <cell r="E295" t="str">
            <v xml:space="preserve"> two hundred and ninety one Lakhs</v>
          </cell>
          <cell r="F295" t="str">
            <v xml:space="preserve"> two hundred and ninety one Crores</v>
          </cell>
          <cell r="G295" t="str">
            <v xml:space="preserve"> two hundred and ninety one Millions</v>
          </cell>
          <cell r="H295" t="str">
            <v xml:space="preserve"> two hundred and ninety one Billions</v>
          </cell>
        </row>
        <row r="296">
          <cell r="A296">
            <v>292</v>
          </cell>
          <cell r="B296" t="str">
            <v xml:space="preserve"> two hundred and ninety two</v>
          </cell>
          <cell r="C296" t="str">
            <v xml:space="preserve"> two hundred and ninety two</v>
          </cell>
          <cell r="D296" t="str">
            <v xml:space="preserve"> two hundred and ninety two Thousand</v>
          </cell>
          <cell r="E296" t="str">
            <v xml:space="preserve"> two hundred and ninety two Lakhs</v>
          </cell>
          <cell r="F296" t="str">
            <v xml:space="preserve"> two hundred and ninety two Crores</v>
          </cell>
          <cell r="G296" t="str">
            <v xml:space="preserve"> two hundred and ninety two Millions</v>
          </cell>
          <cell r="H296" t="str">
            <v xml:space="preserve"> two hundred and ninety two Billions</v>
          </cell>
        </row>
        <row r="297">
          <cell r="A297">
            <v>293</v>
          </cell>
          <cell r="B297" t="str">
            <v xml:space="preserve"> two hundred and ninety three</v>
          </cell>
          <cell r="C297" t="str">
            <v xml:space="preserve"> two hundred and ninety three</v>
          </cell>
          <cell r="D297" t="str">
            <v xml:space="preserve"> two hundred and ninety three Thousand</v>
          </cell>
          <cell r="E297" t="str">
            <v xml:space="preserve"> two hundred and ninety three Lakhs</v>
          </cell>
          <cell r="F297" t="str">
            <v xml:space="preserve"> two hundred and ninety three Crores</v>
          </cell>
          <cell r="G297" t="str">
            <v xml:space="preserve"> two hundred and ninety three Millions</v>
          </cell>
          <cell r="H297" t="str">
            <v xml:space="preserve"> two hundred and ninety three Billions</v>
          </cell>
        </row>
        <row r="298">
          <cell r="A298">
            <v>294</v>
          </cell>
          <cell r="B298" t="str">
            <v xml:space="preserve"> two hundred and ninety four</v>
          </cell>
          <cell r="C298" t="str">
            <v xml:space="preserve"> two hundred and ninety four</v>
          </cell>
          <cell r="D298" t="str">
            <v xml:space="preserve"> two hundred and ninety four Thousand</v>
          </cell>
          <cell r="E298" t="str">
            <v xml:space="preserve"> two hundred and ninety four Lakhs</v>
          </cell>
          <cell r="F298" t="str">
            <v xml:space="preserve"> two hundred and ninety four Crores</v>
          </cell>
          <cell r="G298" t="str">
            <v xml:space="preserve"> two hundred and ninety four Millions</v>
          </cell>
          <cell r="H298" t="str">
            <v xml:space="preserve"> two hundred and ninety four Billions</v>
          </cell>
        </row>
        <row r="299">
          <cell r="A299">
            <v>295</v>
          </cell>
          <cell r="B299" t="str">
            <v xml:space="preserve"> two hundred and ninety five</v>
          </cell>
          <cell r="C299" t="str">
            <v xml:space="preserve"> two hundred and ninety five</v>
          </cell>
          <cell r="D299" t="str">
            <v xml:space="preserve"> two hundred and ninety five Thousand</v>
          </cell>
          <cell r="E299" t="str">
            <v xml:space="preserve"> two hundred and ninety five Lakhs</v>
          </cell>
          <cell r="F299" t="str">
            <v xml:space="preserve"> two hundred and ninety five Crores</v>
          </cell>
          <cell r="G299" t="str">
            <v xml:space="preserve"> two hundred and ninety five Millions</v>
          </cell>
          <cell r="H299" t="str">
            <v xml:space="preserve"> two hundred and ninety five Billions</v>
          </cell>
        </row>
        <row r="300">
          <cell r="A300">
            <v>296</v>
          </cell>
          <cell r="B300" t="str">
            <v xml:space="preserve"> two hundred and ninety six</v>
          </cell>
          <cell r="C300" t="str">
            <v xml:space="preserve"> two hundred and ninety six</v>
          </cell>
          <cell r="D300" t="str">
            <v xml:space="preserve"> two hundred and ninety six Thousand</v>
          </cell>
          <cell r="E300" t="str">
            <v xml:space="preserve"> two hundred and ninety six Lakhs</v>
          </cell>
          <cell r="F300" t="str">
            <v xml:space="preserve"> two hundred and ninety six Crores</v>
          </cell>
          <cell r="G300" t="str">
            <v xml:space="preserve"> two hundred and ninety six Millions</v>
          </cell>
          <cell r="H300" t="str">
            <v xml:space="preserve"> two hundred and ninety six Billions</v>
          </cell>
        </row>
        <row r="301">
          <cell r="A301">
            <v>297</v>
          </cell>
          <cell r="B301" t="str">
            <v xml:space="preserve"> two hundred and ninety seven</v>
          </cell>
          <cell r="C301" t="str">
            <v xml:space="preserve"> two hundred and ninety seven</v>
          </cell>
          <cell r="D301" t="str">
            <v xml:space="preserve"> two hundred and ninety seven Thousand</v>
          </cell>
          <cell r="E301" t="str">
            <v xml:space="preserve"> two hundred and ninety seven Lakhs</v>
          </cell>
          <cell r="F301" t="str">
            <v xml:space="preserve"> two hundred and ninety seven Crores</v>
          </cell>
          <cell r="G301" t="str">
            <v xml:space="preserve"> two hundred and ninety seven Millions</v>
          </cell>
          <cell r="H301" t="str">
            <v xml:space="preserve"> two hundred and ninety seven Billions</v>
          </cell>
        </row>
        <row r="302">
          <cell r="A302">
            <v>298</v>
          </cell>
          <cell r="B302" t="str">
            <v xml:space="preserve"> two hundred and ninety eight</v>
          </cell>
          <cell r="C302" t="str">
            <v xml:space="preserve"> two hundred and ninety eight</v>
          </cell>
          <cell r="D302" t="str">
            <v xml:space="preserve"> two hundred and ninety eight Thousand</v>
          </cell>
          <cell r="E302" t="str">
            <v xml:space="preserve"> two hundred and ninety eight Lakhs</v>
          </cell>
          <cell r="F302" t="str">
            <v xml:space="preserve"> two hundred and ninety eight Crores</v>
          </cell>
          <cell r="G302" t="str">
            <v xml:space="preserve"> two hundred and ninety eight Millions</v>
          </cell>
          <cell r="H302" t="str">
            <v xml:space="preserve"> two hundred and ninety eight Billions</v>
          </cell>
        </row>
        <row r="303">
          <cell r="A303">
            <v>299</v>
          </cell>
          <cell r="B303" t="str">
            <v xml:space="preserve"> two hundred and ninety nine</v>
          </cell>
          <cell r="C303" t="str">
            <v xml:space="preserve"> two hundred and ninety nine</v>
          </cell>
          <cell r="D303" t="str">
            <v xml:space="preserve"> two hundred and ninety nine Thousand</v>
          </cell>
          <cell r="E303" t="str">
            <v xml:space="preserve"> two hundred and ninety nine Lakhs</v>
          </cell>
          <cell r="F303" t="str">
            <v xml:space="preserve"> two hundred and ninety nine Crores</v>
          </cell>
          <cell r="G303" t="str">
            <v xml:space="preserve"> two hundred and ninety nine Millions</v>
          </cell>
          <cell r="H303" t="str">
            <v xml:space="preserve"> two hundred and ninety nine Billions</v>
          </cell>
        </row>
        <row r="304">
          <cell r="A304">
            <v>300</v>
          </cell>
          <cell r="B304" t="str">
            <v xml:space="preserve"> three hundred </v>
          </cell>
          <cell r="C304" t="str">
            <v xml:space="preserve"> three hundred </v>
          </cell>
          <cell r="D304" t="str">
            <v xml:space="preserve"> three hundred  Thousand</v>
          </cell>
          <cell r="E304" t="str">
            <v xml:space="preserve"> three hundred  Lakhs</v>
          </cell>
          <cell r="F304" t="str">
            <v xml:space="preserve"> three hundred  Crores</v>
          </cell>
          <cell r="G304" t="str">
            <v xml:space="preserve"> three hundred  Millions</v>
          </cell>
          <cell r="H304" t="str">
            <v xml:space="preserve"> three hundred  Billions</v>
          </cell>
        </row>
        <row r="305">
          <cell r="A305">
            <v>301</v>
          </cell>
          <cell r="B305" t="str">
            <v xml:space="preserve"> three hundred and one </v>
          </cell>
          <cell r="C305" t="str">
            <v xml:space="preserve"> three hundred and one </v>
          </cell>
          <cell r="D305" t="str">
            <v xml:space="preserve"> three hundred and one  Thousand</v>
          </cell>
          <cell r="E305" t="str">
            <v xml:space="preserve"> three hundred and one  Lakhs</v>
          </cell>
          <cell r="F305" t="str">
            <v xml:space="preserve"> three hundred and one  Crores</v>
          </cell>
          <cell r="G305" t="str">
            <v xml:space="preserve"> three hundred and one  Millions</v>
          </cell>
          <cell r="H305" t="str">
            <v xml:space="preserve"> three hundred and one  Billions</v>
          </cell>
        </row>
        <row r="306">
          <cell r="A306">
            <v>302</v>
          </cell>
          <cell r="B306" t="str">
            <v xml:space="preserve"> three hundred and two</v>
          </cell>
          <cell r="C306" t="str">
            <v xml:space="preserve"> three hundred and two</v>
          </cell>
          <cell r="D306" t="str">
            <v xml:space="preserve"> three hundred and two Thousand</v>
          </cell>
          <cell r="E306" t="str">
            <v xml:space="preserve"> three hundred and two Lakhs</v>
          </cell>
          <cell r="F306" t="str">
            <v xml:space="preserve"> three hundred and two Crores</v>
          </cell>
          <cell r="G306" t="str">
            <v xml:space="preserve"> three hundred and two Millions</v>
          </cell>
          <cell r="H306" t="str">
            <v xml:space="preserve"> three hundred and two Billions</v>
          </cell>
        </row>
        <row r="307">
          <cell r="A307">
            <v>303</v>
          </cell>
          <cell r="B307" t="str">
            <v xml:space="preserve"> three hundred and three</v>
          </cell>
          <cell r="C307" t="str">
            <v xml:space="preserve"> three hundred and three</v>
          </cell>
          <cell r="D307" t="str">
            <v xml:space="preserve"> three hundred and three Thousand</v>
          </cell>
          <cell r="E307" t="str">
            <v xml:space="preserve"> three hundred and three Lakhs</v>
          </cell>
          <cell r="F307" t="str">
            <v xml:space="preserve"> three hundred and three Crores</v>
          </cell>
          <cell r="G307" t="str">
            <v xml:space="preserve"> three hundred and three Millions</v>
          </cell>
          <cell r="H307" t="str">
            <v xml:space="preserve"> three hundred and three Billions</v>
          </cell>
        </row>
        <row r="308">
          <cell r="A308">
            <v>304</v>
          </cell>
          <cell r="B308" t="str">
            <v xml:space="preserve"> three hundred and four</v>
          </cell>
          <cell r="C308" t="str">
            <v xml:space="preserve"> three hundred and four</v>
          </cell>
          <cell r="D308" t="str">
            <v xml:space="preserve"> three hundred and four Thousand</v>
          </cell>
          <cell r="E308" t="str">
            <v xml:space="preserve"> three hundred and four Lakhs</v>
          </cell>
          <cell r="F308" t="str">
            <v xml:space="preserve"> three hundred and four Crores</v>
          </cell>
          <cell r="G308" t="str">
            <v xml:space="preserve"> three hundred and four Millions</v>
          </cell>
          <cell r="H308" t="str">
            <v xml:space="preserve"> three hundred and four Billions</v>
          </cell>
        </row>
        <row r="309">
          <cell r="A309">
            <v>305</v>
          </cell>
          <cell r="B309" t="str">
            <v xml:space="preserve"> three hundred and five</v>
          </cell>
          <cell r="C309" t="str">
            <v xml:space="preserve"> three hundred and five</v>
          </cell>
          <cell r="D309" t="str">
            <v xml:space="preserve"> three hundred and five Thousand</v>
          </cell>
          <cell r="E309" t="str">
            <v xml:space="preserve"> three hundred and five Lakhs</v>
          </cell>
          <cell r="F309" t="str">
            <v xml:space="preserve"> three hundred and five Crores</v>
          </cell>
          <cell r="G309" t="str">
            <v xml:space="preserve"> three hundred and five Millions</v>
          </cell>
          <cell r="H309" t="str">
            <v xml:space="preserve"> three hundred and five Billions</v>
          </cell>
        </row>
        <row r="310">
          <cell r="A310">
            <v>306</v>
          </cell>
          <cell r="B310" t="str">
            <v xml:space="preserve"> three hundred and six</v>
          </cell>
          <cell r="C310" t="str">
            <v xml:space="preserve"> three hundred and six</v>
          </cell>
          <cell r="D310" t="str">
            <v xml:space="preserve"> three hundred and six Thousand</v>
          </cell>
          <cell r="E310" t="str">
            <v xml:space="preserve"> three hundred and six Lakhs</v>
          </cell>
          <cell r="F310" t="str">
            <v xml:space="preserve"> three hundred and six Crores</v>
          </cell>
          <cell r="G310" t="str">
            <v xml:space="preserve"> three hundred and six Millions</v>
          </cell>
          <cell r="H310" t="str">
            <v xml:space="preserve"> three hundred and six Billions</v>
          </cell>
        </row>
        <row r="311">
          <cell r="A311">
            <v>307</v>
          </cell>
          <cell r="B311" t="str">
            <v xml:space="preserve"> three hundred and seven</v>
          </cell>
          <cell r="C311" t="str">
            <v xml:space="preserve"> three hundred and seven</v>
          </cell>
          <cell r="D311" t="str">
            <v xml:space="preserve"> three hundred and seven Thousand</v>
          </cell>
          <cell r="E311" t="str">
            <v xml:space="preserve"> three hundred and seven Lakhs</v>
          </cell>
          <cell r="F311" t="str">
            <v xml:space="preserve"> three hundred and seven Crores</v>
          </cell>
          <cell r="G311" t="str">
            <v xml:space="preserve"> three hundred and seven Millions</v>
          </cell>
          <cell r="H311" t="str">
            <v xml:space="preserve"> three hundred and seven Billions</v>
          </cell>
        </row>
        <row r="312">
          <cell r="A312">
            <v>308</v>
          </cell>
          <cell r="B312" t="str">
            <v xml:space="preserve"> three hundred and eight</v>
          </cell>
          <cell r="C312" t="str">
            <v xml:space="preserve"> three hundred and eight</v>
          </cell>
          <cell r="D312" t="str">
            <v xml:space="preserve"> three hundred and eight Thousand</v>
          </cell>
          <cell r="E312" t="str">
            <v xml:space="preserve"> three hundred and eight Lakhs</v>
          </cell>
          <cell r="F312" t="str">
            <v xml:space="preserve"> three hundred and eight Crores</v>
          </cell>
          <cell r="G312" t="str">
            <v xml:space="preserve"> three hundred and eight Millions</v>
          </cell>
          <cell r="H312" t="str">
            <v xml:space="preserve"> three hundred and eight Billions</v>
          </cell>
        </row>
        <row r="313">
          <cell r="A313">
            <v>309</v>
          </cell>
          <cell r="B313" t="str">
            <v xml:space="preserve"> three hundred and nine</v>
          </cell>
          <cell r="C313" t="str">
            <v xml:space="preserve"> three hundred and nine</v>
          </cell>
          <cell r="D313" t="str">
            <v xml:space="preserve"> three hundred and nine Thousand</v>
          </cell>
          <cell r="E313" t="str">
            <v xml:space="preserve"> three hundred and nine Lakhs</v>
          </cell>
          <cell r="F313" t="str">
            <v xml:space="preserve"> three hundred and nine Crores</v>
          </cell>
          <cell r="G313" t="str">
            <v xml:space="preserve"> three hundred and nine Millions</v>
          </cell>
          <cell r="H313" t="str">
            <v xml:space="preserve"> three hundred and nine Billions</v>
          </cell>
        </row>
        <row r="314">
          <cell r="A314">
            <v>310</v>
          </cell>
          <cell r="B314" t="str">
            <v xml:space="preserve"> three hundred and ten</v>
          </cell>
          <cell r="C314" t="str">
            <v xml:space="preserve"> three hundred and ten</v>
          </cell>
          <cell r="D314" t="str">
            <v xml:space="preserve"> three hundred and ten Thousand</v>
          </cell>
          <cell r="E314" t="str">
            <v xml:space="preserve"> three hundred and ten Lakhs</v>
          </cell>
          <cell r="F314" t="str">
            <v xml:space="preserve"> three hundred and ten Crores</v>
          </cell>
          <cell r="G314" t="str">
            <v xml:space="preserve"> three hundred and ten Millions</v>
          </cell>
          <cell r="H314" t="str">
            <v xml:space="preserve"> three hundred and ten Billions</v>
          </cell>
        </row>
        <row r="315">
          <cell r="A315">
            <v>311</v>
          </cell>
          <cell r="B315" t="str">
            <v xml:space="preserve"> three hundred and eleven</v>
          </cell>
          <cell r="C315" t="str">
            <v xml:space="preserve"> three hundred and eleven</v>
          </cell>
          <cell r="D315" t="str">
            <v xml:space="preserve"> three hundred and eleven Thousand</v>
          </cell>
          <cell r="E315" t="str">
            <v xml:space="preserve"> three hundred and eleven Lakhs</v>
          </cell>
          <cell r="F315" t="str">
            <v xml:space="preserve"> three hundred and eleven Crores</v>
          </cell>
          <cell r="G315" t="str">
            <v xml:space="preserve"> three hundred and eleven Millions</v>
          </cell>
          <cell r="H315" t="str">
            <v xml:space="preserve"> three hundred and eleven Billions</v>
          </cell>
        </row>
        <row r="316">
          <cell r="A316">
            <v>312</v>
          </cell>
          <cell r="B316" t="str">
            <v xml:space="preserve"> three hundred and twelve</v>
          </cell>
          <cell r="C316" t="str">
            <v xml:space="preserve"> three hundred and twelve</v>
          </cell>
          <cell r="D316" t="str">
            <v xml:space="preserve"> three hundred and twelve Thousand</v>
          </cell>
          <cell r="E316" t="str">
            <v xml:space="preserve"> three hundred and twelve Lakhs</v>
          </cell>
          <cell r="F316" t="str">
            <v xml:space="preserve"> three hundred and twelve Crores</v>
          </cell>
          <cell r="G316" t="str">
            <v xml:space="preserve"> three hundred and twelve Millions</v>
          </cell>
          <cell r="H316" t="str">
            <v xml:space="preserve"> three hundred and twelve Billions</v>
          </cell>
        </row>
        <row r="317">
          <cell r="A317">
            <v>313</v>
          </cell>
          <cell r="B317" t="str">
            <v xml:space="preserve"> three hundred and thirteen</v>
          </cell>
          <cell r="C317" t="str">
            <v xml:space="preserve"> three hundred and thirteen</v>
          </cell>
          <cell r="D317" t="str">
            <v xml:space="preserve"> three hundred and thirteen Thousand</v>
          </cell>
          <cell r="E317" t="str">
            <v xml:space="preserve"> three hundred and thirteen Lakhs</v>
          </cell>
          <cell r="F317" t="str">
            <v xml:space="preserve"> three hundred and thirteen Crores</v>
          </cell>
          <cell r="G317" t="str">
            <v xml:space="preserve"> three hundred and thirteen Millions</v>
          </cell>
          <cell r="H317" t="str">
            <v xml:space="preserve"> three hundred and thirteen Billions</v>
          </cell>
        </row>
        <row r="318">
          <cell r="A318">
            <v>314</v>
          </cell>
          <cell r="B318" t="str">
            <v xml:space="preserve"> three hundred and fourteen</v>
          </cell>
          <cell r="C318" t="str">
            <v xml:space="preserve"> three hundred and fourteen</v>
          </cell>
          <cell r="D318" t="str">
            <v xml:space="preserve"> three hundred and fourteen Thousand</v>
          </cell>
          <cell r="E318" t="str">
            <v xml:space="preserve"> three hundred and fourteen Lakhs</v>
          </cell>
          <cell r="F318" t="str">
            <v xml:space="preserve"> three hundred and fourteen Crores</v>
          </cell>
          <cell r="G318" t="str">
            <v xml:space="preserve"> three hundred and fourteen Millions</v>
          </cell>
          <cell r="H318" t="str">
            <v xml:space="preserve"> three hundred and fourteen Billions</v>
          </cell>
        </row>
        <row r="319">
          <cell r="A319">
            <v>315</v>
          </cell>
          <cell r="B319" t="str">
            <v xml:space="preserve"> three hundred and fifteen</v>
          </cell>
          <cell r="C319" t="str">
            <v xml:space="preserve"> three hundred and fifteen</v>
          </cell>
          <cell r="D319" t="str">
            <v xml:space="preserve"> three hundred and fifteen Thousand</v>
          </cell>
          <cell r="E319" t="str">
            <v xml:space="preserve"> three hundred and fifteen Lakhs</v>
          </cell>
          <cell r="F319" t="str">
            <v xml:space="preserve"> three hundred and fifteen Crores</v>
          </cell>
          <cell r="G319" t="str">
            <v xml:space="preserve"> three hundred and fifteen Millions</v>
          </cell>
          <cell r="H319" t="str">
            <v xml:space="preserve"> three hundred and fifteen Billions</v>
          </cell>
        </row>
        <row r="320">
          <cell r="A320">
            <v>316</v>
          </cell>
          <cell r="B320" t="str">
            <v xml:space="preserve"> three hundred and sixteen</v>
          </cell>
          <cell r="C320" t="str">
            <v xml:space="preserve"> three hundred and sixteen</v>
          </cell>
          <cell r="D320" t="str">
            <v xml:space="preserve"> three hundred and sixteen Thousand</v>
          </cell>
          <cell r="E320" t="str">
            <v xml:space="preserve"> three hundred and sixteen Lakhs</v>
          </cell>
          <cell r="F320" t="str">
            <v xml:space="preserve"> three hundred and sixteen Crores</v>
          </cell>
          <cell r="G320" t="str">
            <v xml:space="preserve"> three hundred and sixteen Millions</v>
          </cell>
          <cell r="H320" t="str">
            <v xml:space="preserve"> three hundred and sixteen Billions</v>
          </cell>
        </row>
        <row r="321">
          <cell r="A321">
            <v>317</v>
          </cell>
          <cell r="B321" t="str">
            <v xml:space="preserve"> three hundred and seventeen</v>
          </cell>
          <cell r="C321" t="str">
            <v xml:space="preserve"> three hundred and seventeen</v>
          </cell>
          <cell r="D321" t="str">
            <v xml:space="preserve"> three hundred and seventeen Thousand</v>
          </cell>
          <cell r="E321" t="str">
            <v xml:space="preserve"> three hundred and seventeen Lakhs</v>
          </cell>
          <cell r="F321" t="str">
            <v xml:space="preserve"> three hundred and seventeen Crores</v>
          </cell>
          <cell r="G321" t="str">
            <v xml:space="preserve"> three hundred and seventeen Millions</v>
          </cell>
          <cell r="H321" t="str">
            <v xml:space="preserve"> three hundred and seventeen Billions</v>
          </cell>
        </row>
        <row r="322">
          <cell r="A322">
            <v>318</v>
          </cell>
          <cell r="B322" t="str">
            <v xml:space="preserve"> three hundred and eighteen</v>
          </cell>
          <cell r="C322" t="str">
            <v xml:space="preserve"> three hundred and eighteen</v>
          </cell>
          <cell r="D322" t="str">
            <v xml:space="preserve"> three hundred and eighteen Thousand</v>
          </cell>
          <cell r="E322" t="str">
            <v xml:space="preserve"> three hundred and eighteen Lakhs</v>
          </cell>
          <cell r="F322" t="str">
            <v xml:space="preserve"> three hundred and eighteen Crores</v>
          </cell>
          <cell r="G322" t="str">
            <v xml:space="preserve"> three hundred and eighteen Millions</v>
          </cell>
          <cell r="H322" t="str">
            <v xml:space="preserve"> three hundred and eighteen Billions</v>
          </cell>
        </row>
        <row r="323">
          <cell r="A323">
            <v>319</v>
          </cell>
          <cell r="B323" t="str">
            <v xml:space="preserve"> three hundred and nineteen</v>
          </cell>
          <cell r="C323" t="str">
            <v xml:space="preserve"> three hundred and nineteen</v>
          </cell>
          <cell r="D323" t="str">
            <v xml:space="preserve"> three hundred and nineteen Thousand</v>
          </cell>
          <cell r="E323" t="str">
            <v xml:space="preserve"> three hundred and nineteen Lakhs</v>
          </cell>
          <cell r="F323" t="str">
            <v xml:space="preserve"> three hundred and nineteen Crores</v>
          </cell>
          <cell r="G323" t="str">
            <v xml:space="preserve"> three hundred and nineteen Millions</v>
          </cell>
          <cell r="H323" t="str">
            <v xml:space="preserve"> three hundred and nineteen Billions</v>
          </cell>
        </row>
        <row r="324">
          <cell r="A324">
            <v>320</v>
          </cell>
          <cell r="B324" t="str">
            <v xml:space="preserve"> three hundred and twenty </v>
          </cell>
          <cell r="C324" t="str">
            <v xml:space="preserve"> three hundred and twenty </v>
          </cell>
          <cell r="D324" t="str">
            <v xml:space="preserve"> three hundred and twenty  Thousand</v>
          </cell>
          <cell r="E324" t="str">
            <v xml:space="preserve"> three hundred and twenty  Lakhs</v>
          </cell>
          <cell r="F324" t="str">
            <v xml:space="preserve"> three hundred and twenty  Crores</v>
          </cell>
          <cell r="G324" t="str">
            <v xml:space="preserve"> three hundred and twenty  Millions</v>
          </cell>
          <cell r="H324" t="str">
            <v xml:space="preserve"> three hundred and twenty  Billions</v>
          </cell>
        </row>
        <row r="325">
          <cell r="A325">
            <v>321</v>
          </cell>
          <cell r="B325" t="str">
            <v xml:space="preserve"> three hundred and twenty one</v>
          </cell>
          <cell r="C325" t="str">
            <v xml:space="preserve"> three hundred and twenty one</v>
          </cell>
          <cell r="D325" t="str">
            <v xml:space="preserve"> three hundred and twenty one Thousand</v>
          </cell>
          <cell r="E325" t="str">
            <v xml:space="preserve"> three hundred and twenty one Lakhs</v>
          </cell>
          <cell r="F325" t="str">
            <v xml:space="preserve"> three hundred and twenty one Crores</v>
          </cell>
          <cell r="G325" t="str">
            <v xml:space="preserve"> three hundred and twenty one Millions</v>
          </cell>
          <cell r="H325" t="str">
            <v xml:space="preserve"> three hundred and twenty one Billions</v>
          </cell>
        </row>
        <row r="326">
          <cell r="A326">
            <v>322</v>
          </cell>
          <cell r="B326" t="str">
            <v xml:space="preserve"> three hundred and twenty two</v>
          </cell>
          <cell r="C326" t="str">
            <v xml:space="preserve"> three hundred and twenty two</v>
          </cell>
          <cell r="D326" t="str">
            <v xml:space="preserve"> three hundred and twenty two Thousand</v>
          </cell>
          <cell r="E326" t="str">
            <v xml:space="preserve"> three hundred and twenty two Lakhs</v>
          </cell>
          <cell r="F326" t="str">
            <v xml:space="preserve"> three hundred and twenty two Crores</v>
          </cell>
          <cell r="G326" t="str">
            <v xml:space="preserve"> three hundred and twenty two Millions</v>
          </cell>
          <cell r="H326" t="str">
            <v xml:space="preserve"> three hundred and twenty two Billions</v>
          </cell>
        </row>
        <row r="327">
          <cell r="A327">
            <v>323</v>
          </cell>
          <cell r="B327" t="str">
            <v xml:space="preserve"> three hundred and twenty three</v>
          </cell>
          <cell r="C327" t="str">
            <v xml:space="preserve"> three hundred and twenty three</v>
          </cell>
          <cell r="D327" t="str">
            <v xml:space="preserve"> three hundred and twenty three Thousand</v>
          </cell>
          <cell r="E327" t="str">
            <v xml:space="preserve"> three hundred and twenty three Lakhs</v>
          </cell>
          <cell r="F327" t="str">
            <v xml:space="preserve"> three hundred and twenty three Crores</v>
          </cell>
          <cell r="G327" t="str">
            <v xml:space="preserve"> three hundred and twenty three Millions</v>
          </cell>
          <cell r="H327" t="str">
            <v xml:space="preserve"> three hundred and twenty three Billions</v>
          </cell>
        </row>
        <row r="328">
          <cell r="A328">
            <v>324</v>
          </cell>
          <cell r="B328" t="str">
            <v xml:space="preserve"> three hundred and twenty four</v>
          </cell>
          <cell r="C328" t="str">
            <v xml:space="preserve"> three hundred and twenty four</v>
          </cell>
          <cell r="D328" t="str">
            <v xml:space="preserve"> three hundred and twenty four Thousand</v>
          </cell>
          <cell r="E328" t="str">
            <v xml:space="preserve"> three hundred and twenty four Lakhs</v>
          </cell>
          <cell r="F328" t="str">
            <v xml:space="preserve"> three hundred and twenty four Crores</v>
          </cell>
          <cell r="G328" t="str">
            <v xml:space="preserve"> three hundred and twenty four Millions</v>
          </cell>
          <cell r="H328" t="str">
            <v xml:space="preserve"> three hundred and twenty four Billions</v>
          </cell>
        </row>
        <row r="329">
          <cell r="A329">
            <v>325</v>
          </cell>
          <cell r="B329" t="str">
            <v xml:space="preserve"> three hundred and twenty five</v>
          </cell>
          <cell r="C329" t="str">
            <v xml:space="preserve"> three hundred and twenty five</v>
          </cell>
          <cell r="D329" t="str">
            <v xml:space="preserve"> three hundred and twenty five Thousand</v>
          </cell>
          <cell r="E329" t="str">
            <v xml:space="preserve"> three hundred and twenty five Lakhs</v>
          </cell>
          <cell r="F329" t="str">
            <v xml:space="preserve"> three hundred and twenty five Crores</v>
          </cell>
          <cell r="G329" t="str">
            <v xml:space="preserve"> three hundred and twenty five Millions</v>
          </cell>
          <cell r="H329" t="str">
            <v xml:space="preserve"> three hundred and twenty five Billions</v>
          </cell>
        </row>
        <row r="330">
          <cell r="A330">
            <v>326</v>
          </cell>
          <cell r="B330" t="str">
            <v xml:space="preserve"> three hundred and twenty six</v>
          </cell>
          <cell r="C330" t="str">
            <v xml:space="preserve"> three hundred and twenty six</v>
          </cell>
          <cell r="D330" t="str">
            <v xml:space="preserve"> three hundred and twenty six Thousand</v>
          </cell>
          <cell r="E330" t="str">
            <v xml:space="preserve"> three hundred and twenty six Lakhs</v>
          </cell>
          <cell r="F330" t="str">
            <v xml:space="preserve"> three hundred and twenty six Crores</v>
          </cell>
          <cell r="G330" t="str">
            <v xml:space="preserve"> three hundred and twenty six Millions</v>
          </cell>
          <cell r="H330" t="str">
            <v xml:space="preserve"> three hundred and twenty six Billions</v>
          </cell>
        </row>
        <row r="331">
          <cell r="A331">
            <v>327</v>
          </cell>
          <cell r="B331" t="str">
            <v xml:space="preserve"> three hundred and twenty seven</v>
          </cell>
          <cell r="C331" t="str">
            <v xml:space="preserve"> three hundred and twenty seven</v>
          </cell>
          <cell r="D331" t="str">
            <v xml:space="preserve"> three hundred and twenty seven Thousand</v>
          </cell>
          <cell r="E331" t="str">
            <v xml:space="preserve"> three hundred and twenty seven Lakhs</v>
          </cell>
          <cell r="F331" t="str">
            <v xml:space="preserve"> three hundred and twenty seven Crores</v>
          </cell>
          <cell r="G331" t="str">
            <v xml:space="preserve"> three hundred and twenty seven Millions</v>
          </cell>
          <cell r="H331" t="str">
            <v xml:space="preserve"> three hundred and twenty seven Billions</v>
          </cell>
        </row>
        <row r="332">
          <cell r="A332">
            <v>328</v>
          </cell>
          <cell r="B332" t="str">
            <v xml:space="preserve"> three hundred and twenty eight</v>
          </cell>
          <cell r="C332" t="str">
            <v xml:space="preserve"> three hundred and twenty eight</v>
          </cell>
          <cell r="D332" t="str">
            <v xml:space="preserve"> three hundred and twenty eight Thousand</v>
          </cell>
          <cell r="E332" t="str">
            <v xml:space="preserve"> three hundred and twenty eight Lakhs</v>
          </cell>
          <cell r="F332" t="str">
            <v xml:space="preserve"> three hundred and twenty eight Crores</v>
          </cell>
          <cell r="G332" t="str">
            <v xml:space="preserve"> three hundred and twenty eight Millions</v>
          </cell>
          <cell r="H332" t="str">
            <v xml:space="preserve"> three hundred and twenty eight Billions</v>
          </cell>
        </row>
        <row r="333">
          <cell r="A333">
            <v>329</v>
          </cell>
          <cell r="B333" t="str">
            <v xml:space="preserve"> three hundred and twenty nine</v>
          </cell>
          <cell r="C333" t="str">
            <v xml:space="preserve"> three hundred and twenty nine</v>
          </cell>
          <cell r="D333" t="str">
            <v xml:space="preserve"> three hundred and twenty nine Thousand</v>
          </cell>
          <cell r="E333" t="str">
            <v xml:space="preserve"> three hundred and twenty nine Lakhs</v>
          </cell>
          <cell r="F333" t="str">
            <v xml:space="preserve"> three hundred and twenty nine Crores</v>
          </cell>
          <cell r="G333" t="str">
            <v xml:space="preserve"> three hundred and twenty nine Millions</v>
          </cell>
          <cell r="H333" t="str">
            <v xml:space="preserve"> three hundred and twenty nine Billions</v>
          </cell>
        </row>
        <row r="334">
          <cell r="A334">
            <v>330</v>
          </cell>
          <cell r="B334" t="str">
            <v xml:space="preserve"> three hundred and thirty</v>
          </cell>
          <cell r="C334" t="str">
            <v xml:space="preserve"> three hundred and thirty</v>
          </cell>
          <cell r="D334" t="str">
            <v xml:space="preserve"> three hundred and thirty Thousand</v>
          </cell>
          <cell r="E334" t="str">
            <v xml:space="preserve"> three hundred and thirty Lakhs</v>
          </cell>
          <cell r="F334" t="str">
            <v xml:space="preserve"> three hundred and thirty Crores</v>
          </cell>
          <cell r="G334" t="str">
            <v xml:space="preserve"> three hundred and thirty Millions</v>
          </cell>
          <cell r="H334" t="str">
            <v xml:space="preserve"> three hundred and thirty Billions</v>
          </cell>
        </row>
        <row r="335">
          <cell r="A335">
            <v>331</v>
          </cell>
          <cell r="B335" t="str">
            <v xml:space="preserve"> three hundred and thirty one</v>
          </cell>
          <cell r="C335" t="str">
            <v xml:space="preserve"> three hundred and thirty one</v>
          </cell>
          <cell r="D335" t="str">
            <v xml:space="preserve"> three hundred and thirty one Thousand</v>
          </cell>
          <cell r="E335" t="str">
            <v xml:space="preserve"> three hundred and thirty one Lakhs</v>
          </cell>
          <cell r="F335" t="str">
            <v xml:space="preserve"> three hundred and thirty one Crores</v>
          </cell>
          <cell r="G335" t="str">
            <v xml:space="preserve"> three hundred and thirty one Millions</v>
          </cell>
          <cell r="H335" t="str">
            <v xml:space="preserve"> three hundred and thirty one Billions</v>
          </cell>
        </row>
        <row r="336">
          <cell r="A336">
            <v>332</v>
          </cell>
          <cell r="B336" t="str">
            <v xml:space="preserve"> three hundred and thirty two</v>
          </cell>
          <cell r="C336" t="str">
            <v xml:space="preserve"> three hundred and thirty two</v>
          </cell>
          <cell r="D336" t="str">
            <v xml:space="preserve"> three hundred and thirty two Thousand</v>
          </cell>
          <cell r="E336" t="str">
            <v xml:space="preserve"> three hundred and thirty two Lakhs</v>
          </cell>
          <cell r="F336" t="str">
            <v xml:space="preserve"> three hundred and thirty two Crores</v>
          </cell>
          <cell r="G336" t="str">
            <v xml:space="preserve"> three hundred and thirty two Millions</v>
          </cell>
          <cell r="H336" t="str">
            <v xml:space="preserve"> three hundred and thirty two Billions</v>
          </cell>
        </row>
        <row r="337">
          <cell r="A337">
            <v>333</v>
          </cell>
          <cell r="B337" t="str">
            <v xml:space="preserve"> three hundred and thirty three</v>
          </cell>
          <cell r="C337" t="str">
            <v xml:space="preserve"> three hundred and thirty three</v>
          </cell>
          <cell r="D337" t="str">
            <v xml:space="preserve"> three hundred and thirty three Thousand</v>
          </cell>
          <cell r="E337" t="str">
            <v xml:space="preserve"> three hundred and thirty three Lakhs</v>
          </cell>
          <cell r="F337" t="str">
            <v xml:space="preserve"> three hundred and thirty three Crores</v>
          </cell>
          <cell r="G337" t="str">
            <v xml:space="preserve"> three hundred and thirty three Millions</v>
          </cell>
          <cell r="H337" t="str">
            <v xml:space="preserve"> three hundred and thirty three Billions</v>
          </cell>
        </row>
        <row r="338">
          <cell r="A338">
            <v>334</v>
          </cell>
          <cell r="B338" t="str">
            <v xml:space="preserve"> three hundred and thirty four</v>
          </cell>
          <cell r="C338" t="str">
            <v xml:space="preserve"> three hundred and thirty four</v>
          </cell>
          <cell r="D338" t="str">
            <v xml:space="preserve"> three hundred and thirty four Thousand</v>
          </cell>
          <cell r="E338" t="str">
            <v xml:space="preserve"> three hundred and thirty four Lakhs</v>
          </cell>
          <cell r="F338" t="str">
            <v xml:space="preserve"> three hundred and thirty four Crores</v>
          </cell>
          <cell r="G338" t="str">
            <v xml:space="preserve"> three hundred and thirty four Millions</v>
          </cell>
          <cell r="H338" t="str">
            <v xml:space="preserve"> three hundred and thirty four Billions</v>
          </cell>
        </row>
        <row r="339">
          <cell r="A339">
            <v>335</v>
          </cell>
          <cell r="B339" t="str">
            <v xml:space="preserve"> three hundred and thirty five</v>
          </cell>
          <cell r="C339" t="str">
            <v xml:space="preserve"> three hundred and thirty five</v>
          </cell>
          <cell r="D339" t="str">
            <v xml:space="preserve"> three hundred and thirty five Thousand</v>
          </cell>
          <cell r="E339" t="str">
            <v xml:space="preserve"> three hundred and thirty five Lakhs</v>
          </cell>
          <cell r="F339" t="str">
            <v xml:space="preserve"> three hundred and thirty five Crores</v>
          </cell>
          <cell r="G339" t="str">
            <v xml:space="preserve"> three hundred and thirty five Millions</v>
          </cell>
          <cell r="H339" t="str">
            <v xml:space="preserve"> three hundred and thirty five Billions</v>
          </cell>
        </row>
        <row r="340">
          <cell r="A340">
            <v>336</v>
          </cell>
          <cell r="B340" t="str">
            <v xml:space="preserve"> three hundred and thirty six</v>
          </cell>
          <cell r="C340" t="str">
            <v xml:space="preserve"> three hundred and thirty six</v>
          </cell>
          <cell r="D340" t="str">
            <v xml:space="preserve"> three hundred and thirty six Thousand</v>
          </cell>
          <cell r="E340" t="str">
            <v xml:space="preserve"> three hundred and thirty six Lakhs</v>
          </cell>
          <cell r="F340" t="str">
            <v xml:space="preserve"> three hundred and thirty six Crores</v>
          </cell>
          <cell r="G340" t="str">
            <v xml:space="preserve"> three hundred and thirty six Millions</v>
          </cell>
          <cell r="H340" t="str">
            <v xml:space="preserve"> three hundred and thirty six Billions</v>
          </cell>
        </row>
        <row r="341">
          <cell r="A341">
            <v>337</v>
          </cell>
          <cell r="B341" t="str">
            <v xml:space="preserve"> three hundred and thirty seven</v>
          </cell>
          <cell r="C341" t="str">
            <v xml:space="preserve"> three hundred and thirty seven</v>
          </cell>
          <cell r="D341" t="str">
            <v xml:space="preserve"> three hundred and thirty seven Thousand</v>
          </cell>
          <cell r="E341" t="str">
            <v xml:space="preserve"> three hundred and thirty seven Lakhs</v>
          </cell>
          <cell r="F341" t="str">
            <v xml:space="preserve"> three hundred and thirty seven Crores</v>
          </cell>
          <cell r="G341" t="str">
            <v xml:space="preserve"> three hundred and thirty seven Millions</v>
          </cell>
          <cell r="H341" t="str">
            <v xml:space="preserve"> three hundred and thirty seven Billions</v>
          </cell>
        </row>
        <row r="342">
          <cell r="A342">
            <v>338</v>
          </cell>
          <cell r="B342" t="str">
            <v xml:space="preserve"> three hundred and thirty eight</v>
          </cell>
          <cell r="C342" t="str">
            <v xml:space="preserve"> three hundred and thirty eight</v>
          </cell>
          <cell r="D342" t="str">
            <v xml:space="preserve"> three hundred and thirty eight Thousand</v>
          </cell>
          <cell r="E342" t="str">
            <v xml:space="preserve"> three hundred and thirty eight Lakhs</v>
          </cell>
          <cell r="F342" t="str">
            <v xml:space="preserve"> three hundred and thirty eight Crores</v>
          </cell>
          <cell r="G342" t="str">
            <v xml:space="preserve"> three hundred and thirty eight Millions</v>
          </cell>
          <cell r="H342" t="str">
            <v xml:space="preserve"> three hundred and thirty eight Billions</v>
          </cell>
        </row>
        <row r="343">
          <cell r="A343">
            <v>339</v>
          </cell>
          <cell r="B343" t="str">
            <v xml:space="preserve"> three hundred and thirty nine</v>
          </cell>
          <cell r="C343" t="str">
            <v xml:space="preserve"> three hundred and thirty nine</v>
          </cell>
          <cell r="D343" t="str">
            <v xml:space="preserve"> three hundred and thirty nine Thousand</v>
          </cell>
          <cell r="E343" t="str">
            <v xml:space="preserve"> three hundred and thirty nine Lakhs</v>
          </cell>
          <cell r="F343" t="str">
            <v xml:space="preserve"> three hundred and thirty nine Crores</v>
          </cell>
          <cell r="G343" t="str">
            <v xml:space="preserve"> three hundred and thirty nine Millions</v>
          </cell>
          <cell r="H343" t="str">
            <v xml:space="preserve"> three hundred and thirty nine Billions</v>
          </cell>
        </row>
        <row r="344">
          <cell r="A344">
            <v>340</v>
          </cell>
          <cell r="B344" t="str">
            <v xml:space="preserve"> three hundred and forty</v>
          </cell>
          <cell r="C344" t="str">
            <v xml:space="preserve"> three hundred and forty</v>
          </cell>
          <cell r="D344" t="str">
            <v xml:space="preserve"> three hundred and forty Thousand</v>
          </cell>
          <cell r="E344" t="str">
            <v xml:space="preserve"> three hundred and forty Lakhs</v>
          </cell>
          <cell r="F344" t="str">
            <v xml:space="preserve"> three hundred and forty Crores</v>
          </cell>
          <cell r="G344" t="str">
            <v xml:space="preserve"> three hundred and forty Millions</v>
          </cell>
          <cell r="H344" t="str">
            <v xml:space="preserve"> three hundred and forty Billions</v>
          </cell>
        </row>
        <row r="345">
          <cell r="A345">
            <v>341</v>
          </cell>
          <cell r="B345" t="str">
            <v xml:space="preserve"> three hundred and forty one</v>
          </cell>
          <cell r="C345" t="str">
            <v xml:space="preserve"> three hundred and forty one</v>
          </cell>
          <cell r="D345" t="str">
            <v xml:space="preserve"> three hundred and forty one Thousand</v>
          </cell>
          <cell r="E345" t="str">
            <v xml:space="preserve"> three hundred and forty one Lakhs</v>
          </cell>
          <cell r="F345" t="str">
            <v xml:space="preserve"> three hundred and forty one Crores</v>
          </cell>
          <cell r="G345" t="str">
            <v xml:space="preserve"> three hundred and forty one Millions</v>
          </cell>
          <cell r="H345" t="str">
            <v xml:space="preserve"> three hundred and forty one Billions</v>
          </cell>
        </row>
        <row r="346">
          <cell r="A346">
            <v>342</v>
          </cell>
          <cell r="B346" t="str">
            <v xml:space="preserve"> three hundred and forty two</v>
          </cell>
          <cell r="C346" t="str">
            <v xml:space="preserve"> three hundred and forty two</v>
          </cell>
          <cell r="D346" t="str">
            <v xml:space="preserve"> three hundred and forty two Thousand</v>
          </cell>
          <cell r="E346" t="str">
            <v xml:space="preserve"> three hundred and forty two Lakhs</v>
          </cell>
          <cell r="F346" t="str">
            <v xml:space="preserve"> three hundred and forty two Crores</v>
          </cell>
          <cell r="G346" t="str">
            <v xml:space="preserve"> three hundred and forty two Millions</v>
          </cell>
          <cell r="H346" t="str">
            <v xml:space="preserve"> three hundred and forty two Billions</v>
          </cell>
        </row>
        <row r="347">
          <cell r="A347">
            <v>343</v>
          </cell>
          <cell r="B347" t="str">
            <v xml:space="preserve"> three hundred and forty three</v>
          </cell>
          <cell r="C347" t="str">
            <v xml:space="preserve"> three hundred and forty three</v>
          </cell>
          <cell r="D347" t="str">
            <v xml:space="preserve"> three hundred and forty three Thousand</v>
          </cell>
          <cell r="E347" t="str">
            <v xml:space="preserve"> three hundred and forty three Lakhs</v>
          </cell>
          <cell r="F347" t="str">
            <v xml:space="preserve"> three hundred and forty three Crores</v>
          </cell>
          <cell r="G347" t="str">
            <v xml:space="preserve"> three hundred and forty three Millions</v>
          </cell>
          <cell r="H347" t="str">
            <v xml:space="preserve"> three hundred and forty three Billions</v>
          </cell>
        </row>
        <row r="348">
          <cell r="A348">
            <v>344</v>
          </cell>
          <cell r="B348" t="str">
            <v xml:space="preserve"> three hundred and forty four</v>
          </cell>
          <cell r="C348" t="str">
            <v xml:space="preserve"> three hundred and forty four</v>
          </cell>
          <cell r="D348" t="str">
            <v xml:space="preserve"> three hundred and forty four Thousand</v>
          </cell>
          <cell r="E348" t="str">
            <v xml:space="preserve"> three hundred and forty four Lakhs</v>
          </cell>
          <cell r="F348" t="str">
            <v xml:space="preserve"> three hundred and forty four Crores</v>
          </cell>
          <cell r="G348" t="str">
            <v xml:space="preserve"> three hundred and forty four Millions</v>
          </cell>
          <cell r="H348" t="str">
            <v xml:space="preserve"> three hundred and forty four Billions</v>
          </cell>
        </row>
        <row r="349">
          <cell r="A349">
            <v>345</v>
          </cell>
          <cell r="B349" t="str">
            <v xml:space="preserve"> three hundred and forty five</v>
          </cell>
          <cell r="C349" t="str">
            <v xml:space="preserve"> three hundred and forty five</v>
          </cell>
          <cell r="D349" t="str">
            <v xml:space="preserve"> three hundred and forty five Thousand</v>
          </cell>
          <cell r="E349" t="str">
            <v xml:space="preserve"> three hundred and forty five Lakhs</v>
          </cell>
          <cell r="F349" t="str">
            <v xml:space="preserve"> three hundred and forty five Crores</v>
          </cell>
          <cell r="G349" t="str">
            <v xml:space="preserve"> three hundred and forty five Millions</v>
          </cell>
          <cell r="H349" t="str">
            <v xml:space="preserve"> three hundred and forty five Billions</v>
          </cell>
        </row>
        <row r="350">
          <cell r="A350">
            <v>346</v>
          </cell>
          <cell r="B350" t="str">
            <v xml:space="preserve"> three hundred and forty six</v>
          </cell>
          <cell r="C350" t="str">
            <v xml:space="preserve"> three hundred and forty six</v>
          </cell>
          <cell r="D350" t="str">
            <v xml:space="preserve"> three hundred and forty six Thousand</v>
          </cell>
          <cell r="E350" t="str">
            <v xml:space="preserve"> three hundred and forty six Lakhs</v>
          </cell>
          <cell r="F350" t="str">
            <v xml:space="preserve"> three hundred and forty six Crores</v>
          </cell>
          <cell r="G350" t="str">
            <v xml:space="preserve"> three hundred and forty six Millions</v>
          </cell>
          <cell r="H350" t="str">
            <v xml:space="preserve"> three hundred and forty six Billions</v>
          </cell>
        </row>
        <row r="351">
          <cell r="A351">
            <v>347</v>
          </cell>
          <cell r="B351" t="str">
            <v xml:space="preserve"> three hundred and forty seven</v>
          </cell>
          <cell r="C351" t="str">
            <v xml:space="preserve"> three hundred and forty seven</v>
          </cell>
          <cell r="D351" t="str">
            <v xml:space="preserve"> three hundred and forty seven Thousand</v>
          </cell>
          <cell r="E351" t="str">
            <v xml:space="preserve"> three hundred and forty seven Lakhs</v>
          </cell>
          <cell r="F351" t="str">
            <v xml:space="preserve"> three hundred and forty seven Crores</v>
          </cell>
          <cell r="G351" t="str">
            <v xml:space="preserve"> three hundred and forty seven Millions</v>
          </cell>
          <cell r="H351" t="str">
            <v xml:space="preserve"> three hundred and forty seven Billions</v>
          </cell>
        </row>
        <row r="352">
          <cell r="A352">
            <v>348</v>
          </cell>
          <cell r="B352" t="str">
            <v xml:space="preserve"> three hundred and forty eight</v>
          </cell>
          <cell r="C352" t="str">
            <v xml:space="preserve"> three hundred and forty eight</v>
          </cell>
          <cell r="D352" t="str">
            <v xml:space="preserve"> three hundred and forty eight Thousand</v>
          </cell>
          <cell r="E352" t="str">
            <v xml:space="preserve"> three hundred and forty eight Lakhs</v>
          </cell>
          <cell r="F352" t="str">
            <v xml:space="preserve"> three hundred and forty eight Crores</v>
          </cell>
          <cell r="G352" t="str">
            <v xml:space="preserve"> three hundred and forty eight Millions</v>
          </cell>
          <cell r="H352" t="str">
            <v xml:space="preserve"> three hundred and forty eight Billions</v>
          </cell>
        </row>
        <row r="353">
          <cell r="A353">
            <v>349</v>
          </cell>
          <cell r="B353" t="str">
            <v xml:space="preserve"> three hundred and forty nine</v>
          </cell>
          <cell r="C353" t="str">
            <v xml:space="preserve"> three hundred and forty nine</v>
          </cell>
          <cell r="D353" t="str">
            <v xml:space="preserve"> three hundred and forty nine Thousand</v>
          </cell>
          <cell r="E353" t="str">
            <v xml:space="preserve"> three hundred and forty nine Lakhs</v>
          </cell>
          <cell r="F353" t="str">
            <v xml:space="preserve"> three hundred and forty nine Crores</v>
          </cell>
          <cell r="G353" t="str">
            <v xml:space="preserve"> three hundred and forty nine Millions</v>
          </cell>
          <cell r="H353" t="str">
            <v xml:space="preserve"> three hundred and forty nine Billions</v>
          </cell>
        </row>
        <row r="354">
          <cell r="A354">
            <v>350</v>
          </cell>
          <cell r="B354" t="str">
            <v xml:space="preserve"> three hundred and fifty</v>
          </cell>
          <cell r="C354" t="str">
            <v xml:space="preserve"> three hundred and fifty</v>
          </cell>
          <cell r="D354" t="str">
            <v xml:space="preserve"> three hundred and fifty Thousand</v>
          </cell>
          <cell r="E354" t="str">
            <v xml:space="preserve"> three hundred and fifty Lakhs</v>
          </cell>
          <cell r="F354" t="str">
            <v xml:space="preserve"> three hundred and fifty Crores</v>
          </cell>
          <cell r="G354" t="str">
            <v xml:space="preserve"> three hundred and fifty Millions</v>
          </cell>
          <cell r="H354" t="str">
            <v xml:space="preserve"> three hundred and fifty Billions</v>
          </cell>
        </row>
        <row r="355">
          <cell r="A355">
            <v>351</v>
          </cell>
          <cell r="B355" t="str">
            <v xml:space="preserve"> three hundred and fifty one</v>
          </cell>
          <cell r="C355" t="str">
            <v xml:space="preserve"> three hundred and fifty one</v>
          </cell>
          <cell r="D355" t="str">
            <v xml:space="preserve"> three hundred and fifty one Thousand</v>
          </cell>
          <cell r="E355" t="str">
            <v xml:space="preserve"> three hundred and fifty one Lakhs</v>
          </cell>
          <cell r="F355" t="str">
            <v xml:space="preserve"> three hundred and fifty one Crores</v>
          </cell>
          <cell r="G355" t="str">
            <v xml:space="preserve"> three hundred and fifty one Millions</v>
          </cell>
          <cell r="H355" t="str">
            <v xml:space="preserve"> three hundred and fifty one Billions</v>
          </cell>
        </row>
        <row r="356">
          <cell r="A356">
            <v>352</v>
          </cell>
          <cell r="B356" t="str">
            <v xml:space="preserve"> three hundred and fifty two</v>
          </cell>
          <cell r="C356" t="str">
            <v xml:space="preserve"> three hundred and fifty two</v>
          </cell>
          <cell r="D356" t="str">
            <v xml:space="preserve"> three hundred and fifty two Thousand</v>
          </cell>
          <cell r="E356" t="str">
            <v xml:space="preserve"> three hundred and fifty two Lakhs</v>
          </cell>
          <cell r="F356" t="str">
            <v xml:space="preserve"> three hundred and fifty two Crores</v>
          </cell>
          <cell r="G356" t="str">
            <v xml:space="preserve"> three hundred and fifty two Millions</v>
          </cell>
          <cell r="H356" t="str">
            <v xml:space="preserve"> three hundred and fifty two Billions</v>
          </cell>
        </row>
        <row r="357">
          <cell r="A357">
            <v>353</v>
          </cell>
          <cell r="B357" t="str">
            <v xml:space="preserve"> three hundred and fifty three</v>
          </cell>
          <cell r="C357" t="str">
            <v xml:space="preserve"> three hundred and fifty three</v>
          </cell>
          <cell r="D357" t="str">
            <v xml:space="preserve"> three hundred and fifty three Thousand</v>
          </cell>
          <cell r="E357" t="str">
            <v xml:space="preserve"> three hundred and fifty three Lakhs</v>
          </cell>
          <cell r="F357" t="str">
            <v xml:space="preserve"> three hundred and fifty three Crores</v>
          </cell>
          <cell r="G357" t="str">
            <v xml:space="preserve"> three hundred and fifty three Millions</v>
          </cell>
          <cell r="H357" t="str">
            <v xml:space="preserve"> three hundred and fifty three Billions</v>
          </cell>
        </row>
        <row r="358">
          <cell r="A358">
            <v>354</v>
          </cell>
          <cell r="B358" t="str">
            <v xml:space="preserve"> three hundred and fifty four</v>
          </cell>
          <cell r="C358" t="str">
            <v xml:space="preserve"> three hundred and fifty four</v>
          </cell>
          <cell r="D358" t="str">
            <v xml:space="preserve"> three hundred and fifty four Thousand</v>
          </cell>
          <cell r="E358" t="str">
            <v xml:space="preserve"> three hundred and fifty four Lakhs</v>
          </cell>
          <cell r="F358" t="str">
            <v xml:space="preserve"> three hundred and fifty four Crores</v>
          </cell>
          <cell r="G358" t="str">
            <v xml:space="preserve"> three hundred and fifty four Millions</v>
          </cell>
          <cell r="H358" t="str">
            <v xml:space="preserve"> three hundred and fifty four Billions</v>
          </cell>
        </row>
        <row r="359">
          <cell r="A359">
            <v>355</v>
          </cell>
          <cell r="B359" t="str">
            <v xml:space="preserve"> three hundred and fifty five</v>
          </cell>
          <cell r="C359" t="str">
            <v xml:space="preserve"> three hundred and fifty five</v>
          </cell>
          <cell r="D359" t="str">
            <v xml:space="preserve"> three hundred and fifty five Thousand</v>
          </cell>
          <cell r="E359" t="str">
            <v xml:space="preserve"> three hundred and fifty five Lakhs</v>
          </cell>
          <cell r="F359" t="str">
            <v xml:space="preserve"> three hundred and fifty five Crores</v>
          </cell>
          <cell r="G359" t="str">
            <v xml:space="preserve"> three hundred and fifty five Millions</v>
          </cell>
          <cell r="H359" t="str">
            <v xml:space="preserve"> three hundred and fifty five Billions</v>
          </cell>
        </row>
        <row r="360">
          <cell r="A360">
            <v>356</v>
          </cell>
          <cell r="B360" t="str">
            <v xml:space="preserve"> three hundred and fifty six</v>
          </cell>
          <cell r="C360" t="str">
            <v xml:space="preserve"> three hundred and fifty six</v>
          </cell>
          <cell r="D360" t="str">
            <v xml:space="preserve"> three hundred and fifty six Thousand</v>
          </cell>
          <cell r="E360" t="str">
            <v xml:space="preserve"> three hundred and fifty six Lakhs</v>
          </cell>
          <cell r="F360" t="str">
            <v xml:space="preserve"> three hundred and fifty six Crores</v>
          </cell>
          <cell r="G360" t="str">
            <v xml:space="preserve"> three hundred and fifty six Millions</v>
          </cell>
          <cell r="H360" t="str">
            <v xml:space="preserve"> three hundred and fifty six Billions</v>
          </cell>
        </row>
        <row r="361">
          <cell r="A361">
            <v>357</v>
          </cell>
          <cell r="B361" t="str">
            <v xml:space="preserve"> three hundred and fifty seven</v>
          </cell>
          <cell r="C361" t="str">
            <v xml:space="preserve"> three hundred and fifty seven</v>
          </cell>
          <cell r="D361" t="str">
            <v xml:space="preserve"> three hundred and fifty seven Thousand</v>
          </cell>
          <cell r="E361" t="str">
            <v xml:space="preserve"> three hundred and fifty seven Lakhs</v>
          </cell>
          <cell r="F361" t="str">
            <v xml:space="preserve"> three hundred and fifty seven Crores</v>
          </cell>
          <cell r="G361" t="str">
            <v xml:space="preserve"> three hundred and fifty seven Millions</v>
          </cell>
          <cell r="H361" t="str">
            <v xml:space="preserve"> three hundred and fifty seven Billions</v>
          </cell>
        </row>
        <row r="362">
          <cell r="A362">
            <v>358</v>
          </cell>
          <cell r="B362" t="str">
            <v xml:space="preserve"> three hundred and fifty eight</v>
          </cell>
          <cell r="C362" t="str">
            <v xml:space="preserve"> three hundred and fifty eight</v>
          </cell>
          <cell r="D362" t="str">
            <v xml:space="preserve"> three hundred and fifty eight Thousand</v>
          </cell>
          <cell r="E362" t="str">
            <v xml:space="preserve"> three hundred and fifty eight Lakhs</v>
          </cell>
          <cell r="F362" t="str">
            <v xml:space="preserve"> three hundred and fifty eight Crores</v>
          </cell>
          <cell r="G362" t="str">
            <v xml:space="preserve"> three hundred and fifty eight Millions</v>
          </cell>
          <cell r="H362" t="str">
            <v xml:space="preserve"> three hundred and fifty eight Billions</v>
          </cell>
        </row>
        <row r="363">
          <cell r="A363">
            <v>359</v>
          </cell>
          <cell r="B363" t="str">
            <v xml:space="preserve"> three hundred and fifty nine</v>
          </cell>
          <cell r="C363" t="str">
            <v xml:space="preserve"> three hundred and fifty nine</v>
          </cell>
          <cell r="D363" t="str">
            <v xml:space="preserve"> three hundred and fifty nine Thousand</v>
          </cell>
          <cell r="E363" t="str">
            <v xml:space="preserve"> three hundred and fifty nine Lakhs</v>
          </cell>
          <cell r="F363" t="str">
            <v xml:space="preserve"> three hundred and fifty nine Crores</v>
          </cell>
          <cell r="G363" t="str">
            <v xml:space="preserve"> three hundred and fifty nine Millions</v>
          </cell>
          <cell r="H363" t="str">
            <v xml:space="preserve"> three hundred and fifty nine Billions</v>
          </cell>
        </row>
        <row r="364">
          <cell r="A364">
            <v>360</v>
          </cell>
          <cell r="B364" t="str">
            <v xml:space="preserve"> three hundred and sixty</v>
          </cell>
          <cell r="C364" t="str">
            <v xml:space="preserve"> three hundred and sixty</v>
          </cell>
          <cell r="D364" t="str">
            <v xml:space="preserve"> three hundred and sixty Thousand</v>
          </cell>
          <cell r="E364" t="str">
            <v xml:space="preserve"> three hundred and sixty Lakhs</v>
          </cell>
          <cell r="F364" t="str">
            <v xml:space="preserve"> three hundred and sixty Crores</v>
          </cell>
          <cell r="G364" t="str">
            <v xml:space="preserve"> three hundred and sixty Millions</v>
          </cell>
          <cell r="H364" t="str">
            <v xml:space="preserve"> three hundred and sixty Billions</v>
          </cell>
        </row>
        <row r="365">
          <cell r="A365">
            <v>361</v>
          </cell>
          <cell r="B365" t="str">
            <v xml:space="preserve"> three hundred and sixty one </v>
          </cell>
          <cell r="C365" t="str">
            <v xml:space="preserve"> three hundred and sixty one </v>
          </cell>
          <cell r="D365" t="str">
            <v xml:space="preserve"> three hundred and sixty one  Thousand</v>
          </cell>
          <cell r="E365" t="str">
            <v xml:space="preserve"> three hundred and sixty one  Lakhs</v>
          </cell>
          <cell r="F365" t="str">
            <v xml:space="preserve"> three hundred and sixty one  Crores</v>
          </cell>
          <cell r="G365" t="str">
            <v xml:space="preserve"> three hundred and sixty one  Millions</v>
          </cell>
          <cell r="H365" t="str">
            <v xml:space="preserve"> three hundred and sixty one  Billions</v>
          </cell>
        </row>
        <row r="366">
          <cell r="A366">
            <v>362</v>
          </cell>
          <cell r="B366" t="str">
            <v xml:space="preserve"> three hundred and sixty two</v>
          </cell>
          <cell r="C366" t="str">
            <v xml:space="preserve"> three hundred and sixty two</v>
          </cell>
          <cell r="D366" t="str">
            <v xml:space="preserve"> three hundred and sixty two Thousand</v>
          </cell>
          <cell r="E366" t="str">
            <v xml:space="preserve"> three hundred and sixty two Lakhs</v>
          </cell>
          <cell r="F366" t="str">
            <v xml:space="preserve"> three hundred and sixty two Crores</v>
          </cell>
          <cell r="G366" t="str">
            <v xml:space="preserve"> three hundred and sixty two Millions</v>
          </cell>
          <cell r="H366" t="str">
            <v xml:space="preserve"> three hundred and sixty two Billions</v>
          </cell>
        </row>
        <row r="367">
          <cell r="A367">
            <v>363</v>
          </cell>
          <cell r="B367" t="str">
            <v xml:space="preserve"> three hundred and sixty three</v>
          </cell>
          <cell r="C367" t="str">
            <v xml:space="preserve"> three hundred and sixty three</v>
          </cell>
          <cell r="D367" t="str">
            <v xml:space="preserve"> three hundred and sixty three Thousand</v>
          </cell>
          <cell r="E367" t="str">
            <v xml:space="preserve"> three hundred and sixty three Lakhs</v>
          </cell>
          <cell r="F367" t="str">
            <v xml:space="preserve"> three hundred and sixty three Crores</v>
          </cell>
          <cell r="G367" t="str">
            <v xml:space="preserve"> three hundred and sixty three Millions</v>
          </cell>
          <cell r="H367" t="str">
            <v xml:space="preserve"> three hundred and sixty three Billions</v>
          </cell>
        </row>
        <row r="368">
          <cell r="A368">
            <v>364</v>
          </cell>
          <cell r="B368" t="str">
            <v xml:space="preserve"> three hundred and sixty four</v>
          </cell>
          <cell r="C368" t="str">
            <v xml:space="preserve"> three hundred and sixty four</v>
          </cell>
          <cell r="D368" t="str">
            <v xml:space="preserve"> three hundred and sixty four Thousand</v>
          </cell>
          <cell r="E368" t="str">
            <v xml:space="preserve"> three hundred and sixty four Lakhs</v>
          </cell>
          <cell r="F368" t="str">
            <v xml:space="preserve"> three hundred and sixty four Crores</v>
          </cell>
          <cell r="G368" t="str">
            <v xml:space="preserve"> three hundred and sixty four Millions</v>
          </cell>
          <cell r="H368" t="str">
            <v xml:space="preserve"> three hundred and sixty four Billions</v>
          </cell>
        </row>
        <row r="369">
          <cell r="A369">
            <v>365</v>
          </cell>
          <cell r="B369" t="str">
            <v xml:space="preserve"> three hundred and sixty five</v>
          </cell>
          <cell r="C369" t="str">
            <v xml:space="preserve"> three hundred and sixty five</v>
          </cell>
          <cell r="D369" t="str">
            <v xml:space="preserve"> three hundred and sixty five Thousand</v>
          </cell>
          <cell r="E369" t="str">
            <v xml:space="preserve"> three hundred and sixty five Lakhs</v>
          </cell>
          <cell r="F369" t="str">
            <v xml:space="preserve"> three hundred and sixty five Crores</v>
          </cell>
          <cell r="G369" t="str">
            <v xml:space="preserve"> three hundred and sixty five Millions</v>
          </cell>
          <cell r="H369" t="str">
            <v xml:space="preserve"> three hundred and sixty five Billions</v>
          </cell>
        </row>
        <row r="370">
          <cell r="A370">
            <v>366</v>
          </cell>
          <cell r="B370" t="str">
            <v xml:space="preserve"> three hundred and sixty six</v>
          </cell>
          <cell r="C370" t="str">
            <v xml:space="preserve"> three hundred and sixty six</v>
          </cell>
          <cell r="D370" t="str">
            <v xml:space="preserve"> three hundred and sixty six Thousand</v>
          </cell>
          <cell r="E370" t="str">
            <v xml:space="preserve"> three hundred and sixty six Lakhs</v>
          </cell>
          <cell r="F370" t="str">
            <v xml:space="preserve"> three hundred and sixty six Crores</v>
          </cell>
          <cell r="G370" t="str">
            <v xml:space="preserve"> three hundred and sixty six Millions</v>
          </cell>
          <cell r="H370" t="str">
            <v xml:space="preserve"> three hundred and sixty six Billions</v>
          </cell>
        </row>
        <row r="371">
          <cell r="A371">
            <v>367</v>
          </cell>
          <cell r="B371" t="str">
            <v xml:space="preserve"> three hundred and sixty seven</v>
          </cell>
          <cell r="C371" t="str">
            <v xml:space="preserve"> three hundred and sixty seven</v>
          </cell>
          <cell r="D371" t="str">
            <v xml:space="preserve"> three hundred and sixty seven Thousand</v>
          </cell>
          <cell r="E371" t="str">
            <v xml:space="preserve"> three hundred and sixty seven Lakhs</v>
          </cell>
          <cell r="F371" t="str">
            <v xml:space="preserve"> three hundred and sixty seven Crores</v>
          </cell>
          <cell r="G371" t="str">
            <v xml:space="preserve"> three hundred and sixty seven Millions</v>
          </cell>
          <cell r="H371" t="str">
            <v xml:space="preserve"> three hundred and sixty seven Billions</v>
          </cell>
        </row>
        <row r="372">
          <cell r="A372">
            <v>368</v>
          </cell>
          <cell r="B372" t="str">
            <v xml:space="preserve"> three hundred and sixty eight</v>
          </cell>
          <cell r="C372" t="str">
            <v xml:space="preserve"> three hundred and sixty eight</v>
          </cell>
          <cell r="D372" t="str">
            <v xml:space="preserve"> three hundred and sixty eight Thousand</v>
          </cell>
          <cell r="E372" t="str">
            <v xml:space="preserve"> three hundred and sixty eight Lakhs</v>
          </cell>
          <cell r="F372" t="str">
            <v xml:space="preserve"> three hundred and sixty eight Crores</v>
          </cell>
          <cell r="G372" t="str">
            <v xml:space="preserve"> three hundred and sixty eight Millions</v>
          </cell>
          <cell r="H372" t="str">
            <v xml:space="preserve"> three hundred and sixty eight Billions</v>
          </cell>
        </row>
        <row r="373">
          <cell r="A373">
            <v>369</v>
          </cell>
          <cell r="B373" t="str">
            <v xml:space="preserve"> three hundred and sixty nine</v>
          </cell>
          <cell r="C373" t="str">
            <v xml:space="preserve"> three hundred and sixty nine</v>
          </cell>
          <cell r="D373" t="str">
            <v xml:space="preserve"> three hundred and sixty nine Thousand</v>
          </cell>
          <cell r="E373" t="str">
            <v xml:space="preserve"> three hundred and sixty nine Lakhs</v>
          </cell>
          <cell r="F373" t="str">
            <v xml:space="preserve"> three hundred and sixty nine Crores</v>
          </cell>
          <cell r="G373" t="str">
            <v xml:space="preserve"> three hundred and sixty nine Millions</v>
          </cell>
          <cell r="H373" t="str">
            <v xml:space="preserve"> three hundred and sixty nine Billions</v>
          </cell>
        </row>
        <row r="374">
          <cell r="A374">
            <v>370</v>
          </cell>
          <cell r="B374" t="str">
            <v xml:space="preserve"> three hundred and seventy</v>
          </cell>
          <cell r="C374" t="str">
            <v xml:space="preserve"> three hundred and seventy</v>
          </cell>
          <cell r="D374" t="str">
            <v xml:space="preserve"> three hundred and seventy Thousand</v>
          </cell>
          <cell r="E374" t="str">
            <v xml:space="preserve"> three hundred and seventy Lakhs</v>
          </cell>
          <cell r="F374" t="str">
            <v xml:space="preserve"> three hundred and seventy Crores</v>
          </cell>
          <cell r="G374" t="str">
            <v xml:space="preserve"> three hundred and seventy Millions</v>
          </cell>
          <cell r="H374" t="str">
            <v xml:space="preserve"> three hundred and seventy Billions</v>
          </cell>
        </row>
        <row r="375">
          <cell r="A375">
            <v>371</v>
          </cell>
          <cell r="B375" t="str">
            <v xml:space="preserve"> three hundred and seventy one</v>
          </cell>
          <cell r="C375" t="str">
            <v xml:space="preserve"> three hundred and seventy one</v>
          </cell>
          <cell r="D375" t="str">
            <v xml:space="preserve"> three hundred and seventy one Thousand</v>
          </cell>
          <cell r="E375" t="str">
            <v xml:space="preserve"> three hundred and seventy one Lakhs</v>
          </cell>
          <cell r="F375" t="str">
            <v xml:space="preserve"> three hundred and seventy one Crores</v>
          </cell>
          <cell r="G375" t="str">
            <v xml:space="preserve"> three hundred and seventy one Millions</v>
          </cell>
          <cell r="H375" t="str">
            <v xml:space="preserve"> three hundred and seventy one Billions</v>
          </cell>
        </row>
        <row r="376">
          <cell r="A376">
            <v>372</v>
          </cell>
          <cell r="B376" t="str">
            <v xml:space="preserve"> three hundred and seventy two</v>
          </cell>
          <cell r="C376" t="str">
            <v xml:space="preserve"> three hundred and seventy two</v>
          </cell>
          <cell r="D376" t="str">
            <v xml:space="preserve"> three hundred and seventy two Thousand</v>
          </cell>
          <cell r="E376" t="str">
            <v xml:space="preserve"> three hundred and seventy two Lakhs</v>
          </cell>
          <cell r="F376" t="str">
            <v xml:space="preserve"> three hundred and seventy two Crores</v>
          </cell>
          <cell r="G376" t="str">
            <v xml:space="preserve"> three hundred and seventy two Millions</v>
          </cell>
          <cell r="H376" t="str">
            <v xml:space="preserve"> three hundred and seventy two Billions</v>
          </cell>
        </row>
        <row r="377">
          <cell r="A377">
            <v>373</v>
          </cell>
          <cell r="B377" t="str">
            <v xml:space="preserve"> three hundred and seventy three</v>
          </cell>
          <cell r="C377" t="str">
            <v xml:space="preserve"> three hundred and seventy three</v>
          </cell>
          <cell r="D377" t="str">
            <v xml:space="preserve"> three hundred and seventy three Thousand</v>
          </cell>
          <cell r="E377" t="str">
            <v xml:space="preserve"> three hundred and seventy three Lakhs</v>
          </cell>
          <cell r="F377" t="str">
            <v xml:space="preserve"> three hundred and seventy three Crores</v>
          </cell>
          <cell r="G377" t="str">
            <v xml:space="preserve"> three hundred and seventy three Millions</v>
          </cell>
          <cell r="H377" t="str">
            <v xml:space="preserve"> three hundred and seventy three Billions</v>
          </cell>
        </row>
        <row r="378">
          <cell r="A378">
            <v>374</v>
          </cell>
          <cell r="B378" t="str">
            <v xml:space="preserve"> three hundred and seventy four</v>
          </cell>
          <cell r="C378" t="str">
            <v xml:space="preserve"> three hundred and seventy four</v>
          </cell>
          <cell r="D378" t="str">
            <v xml:space="preserve"> three hundred and seventy four Thousand</v>
          </cell>
          <cell r="E378" t="str">
            <v xml:space="preserve"> three hundred and seventy four Lakhs</v>
          </cell>
          <cell r="F378" t="str">
            <v xml:space="preserve"> three hundred and seventy four Crores</v>
          </cell>
          <cell r="G378" t="str">
            <v xml:space="preserve"> three hundred and seventy four Millions</v>
          </cell>
          <cell r="H378" t="str">
            <v xml:space="preserve"> three hundred and seventy four Billions</v>
          </cell>
        </row>
        <row r="379">
          <cell r="A379">
            <v>375</v>
          </cell>
          <cell r="B379" t="str">
            <v xml:space="preserve"> three hundred and seventy five</v>
          </cell>
          <cell r="C379" t="str">
            <v xml:space="preserve"> three hundred and seventy five</v>
          </cell>
          <cell r="D379" t="str">
            <v xml:space="preserve"> three hundred and seventy five Thousand</v>
          </cell>
          <cell r="E379" t="str">
            <v xml:space="preserve"> three hundred and seventy five Lakhs</v>
          </cell>
          <cell r="F379" t="str">
            <v xml:space="preserve"> three hundred and seventy five Crores</v>
          </cell>
          <cell r="G379" t="str">
            <v xml:space="preserve"> three hundred and seventy five Millions</v>
          </cell>
          <cell r="H379" t="str">
            <v xml:space="preserve"> three hundred and seventy five Billions</v>
          </cell>
        </row>
        <row r="380">
          <cell r="A380">
            <v>376</v>
          </cell>
          <cell r="B380" t="str">
            <v xml:space="preserve"> three hundred and seventy six</v>
          </cell>
          <cell r="C380" t="str">
            <v xml:space="preserve"> three hundred and seventy six</v>
          </cell>
          <cell r="D380" t="str">
            <v xml:space="preserve"> three hundred and seventy six Thousand</v>
          </cell>
          <cell r="E380" t="str">
            <v xml:space="preserve"> three hundred and seventy six Lakhs</v>
          </cell>
          <cell r="F380" t="str">
            <v xml:space="preserve"> three hundred and seventy six Crores</v>
          </cell>
          <cell r="G380" t="str">
            <v xml:space="preserve"> three hundred and seventy six Millions</v>
          </cell>
          <cell r="H380" t="str">
            <v xml:space="preserve"> three hundred and seventy six Billions</v>
          </cell>
        </row>
        <row r="381">
          <cell r="A381">
            <v>377</v>
          </cell>
          <cell r="B381" t="str">
            <v xml:space="preserve"> three hundred and seventy seven</v>
          </cell>
          <cell r="C381" t="str">
            <v xml:space="preserve"> three hundred and seventy seven</v>
          </cell>
          <cell r="D381" t="str">
            <v xml:space="preserve"> three hundred and seventy seven Thousand</v>
          </cell>
          <cell r="E381" t="str">
            <v xml:space="preserve"> three hundred and seventy seven Lakhs</v>
          </cell>
          <cell r="F381" t="str">
            <v xml:space="preserve"> three hundred and seventy seven Crores</v>
          </cell>
          <cell r="G381" t="str">
            <v xml:space="preserve"> three hundred and seventy seven Millions</v>
          </cell>
          <cell r="H381" t="str">
            <v xml:space="preserve"> three hundred and seventy seven Billions</v>
          </cell>
        </row>
        <row r="382">
          <cell r="A382">
            <v>378</v>
          </cell>
          <cell r="B382" t="str">
            <v xml:space="preserve"> three hundred and seventy eight</v>
          </cell>
          <cell r="C382" t="str">
            <v xml:space="preserve"> three hundred and seventy eight</v>
          </cell>
          <cell r="D382" t="str">
            <v xml:space="preserve"> three hundred and seventy eight Thousand</v>
          </cell>
          <cell r="E382" t="str">
            <v xml:space="preserve"> three hundred and seventy eight Lakhs</v>
          </cell>
          <cell r="F382" t="str">
            <v xml:space="preserve"> three hundred and seventy eight Crores</v>
          </cell>
          <cell r="G382" t="str">
            <v xml:space="preserve"> three hundred and seventy eight Millions</v>
          </cell>
          <cell r="H382" t="str">
            <v xml:space="preserve"> three hundred and seventy eight Billions</v>
          </cell>
        </row>
        <row r="383">
          <cell r="A383">
            <v>379</v>
          </cell>
          <cell r="B383" t="str">
            <v xml:space="preserve"> three hundred and seventy nine</v>
          </cell>
          <cell r="C383" t="str">
            <v xml:space="preserve"> three hundred and seventy nine</v>
          </cell>
          <cell r="D383" t="str">
            <v xml:space="preserve"> three hundred and seventy nine Thousand</v>
          </cell>
          <cell r="E383" t="str">
            <v xml:space="preserve"> three hundred and seventy nine Lakhs</v>
          </cell>
          <cell r="F383" t="str">
            <v xml:space="preserve"> three hundred and seventy nine Crores</v>
          </cell>
          <cell r="G383" t="str">
            <v xml:space="preserve"> three hundred and seventy nine Millions</v>
          </cell>
          <cell r="H383" t="str">
            <v xml:space="preserve"> three hundred and seventy nine Billions</v>
          </cell>
        </row>
        <row r="384">
          <cell r="A384">
            <v>380</v>
          </cell>
          <cell r="B384" t="str">
            <v xml:space="preserve"> three hundred and eighty</v>
          </cell>
          <cell r="C384" t="str">
            <v xml:space="preserve"> three hundred and eighty</v>
          </cell>
          <cell r="D384" t="str">
            <v xml:space="preserve"> three hundred and eighty Thousand</v>
          </cell>
          <cell r="E384" t="str">
            <v xml:space="preserve"> three hundred and eighty Lakhs</v>
          </cell>
          <cell r="F384" t="str">
            <v xml:space="preserve"> three hundred and eighty Crores</v>
          </cell>
          <cell r="G384" t="str">
            <v xml:space="preserve"> three hundred and eighty Millions</v>
          </cell>
          <cell r="H384" t="str">
            <v xml:space="preserve"> three hundred and eighty Billions</v>
          </cell>
        </row>
        <row r="385">
          <cell r="A385">
            <v>381</v>
          </cell>
          <cell r="B385" t="str">
            <v xml:space="preserve"> three hundred and eighty one </v>
          </cell>
          <cell r="C385" t="str">
            <v xml:space="preserve"> three hundred and eighty one </v>
          </cell>
          <cell r="D385" t="str">
            <v xml:space="preserve"> three hundred and eighty one  Thousand</v>
          </cell>
          <cell r="E385" t="str">
            <v xml:space="preserve"> three hundred and eighty one  Lakhs</v>
          </cell>
          <cell r="F385" t="str">
            <v xml:space="preserve"> three hundred and eighty one  Crores</v>
          </cell>
          <cell r="G385" t="str">
            <v xml:space="preserve"> three hundred and eighty one  Millions</v>
          </cell>
          <cell r="H385" t="str">
            <v xml:space="preserve"> three hundred and eighty one  Billions</v>
          </cell>
        </row>
        <row r="386">
          <cell r="A386">
            <v>382</v>
          </cell>
          <cell r="B386" t="str">
            <v xml:space="preserve"> three hundred and eighty two</v>
          </cell>
          <cell r="C386" t="str">
            <v xml:space="preserve"> three hundred and eighty two</v>
          </cell>
          <cell r="D386" t="str">
            <v xml:space="preserve"> three hundred and eighty two Thousand</v>
          </cell>
          <cell r="E386" t="str">
            <v xml:space="preserve"> three hundred and eighty two Lakhs</v>
          </cell>
          <cell r="F386" t="str">
            <v xml:space="preserve"> three hundred and eighty two Crores</v>
          </cell>
          <cell r="G386" t="str">
            <v xml:space="preserve"> three hundred and eighty two Millions</v>
          </cell>
          <cell r="H386" t="str">
            <v xml:space="preserve"> three hundred and eighty two Billions</v>
          </cell>
        </row>
        <row r="387">
          <cell r="A387">
            <v>383</v>
          </cell>
          <cell r="B387" t="str">
            <v xml:space="preserve"> three hundred and eighty three</v>
          </cell>
          <cell r="C387" t="str">
            <v xml:space="preserve"> three hundred and eighty three</v>
          </cell>
          <cell r="D387" t="str">
            <v xml:space="preserve"> three hundred and eighty three Thousand</v>
          </cell>
          <cell r="E387" t="str">
            <v xml:space="preserve"> three hundred and eighty three Lakhs</v>
          </cell>
          <cell r="F387" t="str">
            <v xml:space="preserve"> three hundred and eighty three Crores</v>
          </cell>
          <cell r="G387" t="str">
            <v xml:space="preserve"> three hundred and eighty three Millions</v>
          </cell>
          <cell r="H387" t="str">
            <v xml:space="preserve"> three hundred and eighty three Billions</v>
          </cell>
        </row>
        <row r="388">
          <cell r="A388">
            <v>384</v>
          </cell>
          <cell r="B388" t="str">
            <v xml:space="preserve"> three hundred and eighty four</v>
          </cell>
          <cell r="C388" t="str">
            <v xml:space="preserve"> three hundred and eighty four</v>
          </cell>
          <cell r="D388" t="str">
            <v xml:space="preserve"> three hundred and eighty four Thousand</v>
          </cell>
          <cell r="E388" t="str">
            <v xml:space="preserve"> three hundred and eighty four Lakhs</v>
          </cell>
          <cell r="F388" t="str">
            <v xml:space="preserve"> three hundred and eighty four Crores</v>
          </cell>
          <cell r="G388" t="str">
            <v xml:space="preserve"> three hundred and eighty four Millions</v>
          </cell>
          <cell r="H388" t="str">
            <v xml:space="preserve"> three hundred and eighty four Billions</v>
          </cell>
        </row>
        <row r="389">
          <cell r="A389">
            <v>385</v>
          </cell>
          <cell r="B389" t="str">
            <v xml:space="preserve"> three hundred and eighty five</v>
          </cell>
          <cell r="C389" t="str">
            <v xml:space="preserve"> three hundred and eighty five</v>
          </cell>
          <cell r="D389" t="str">
            <v xml:space="preserve"> three hundred and eighty five Thousand</v>
          </cell>
          <cell r="E389" t="str">
            <v xml:space="preserve"> three hundred and eighty five Lakhs</v>
          </cell>
          <cell r="F389" t="str">
            <v xml:space="preserve"> three hundred and eighty five Crores</v>
          </cell>
          <cell r="G389" t="str">
            <v xml:space="preserve"> three hundred and eighty five Millions</v>
          </cell>
          <cell r="H389" t="str">
            <v xml:space="preserve"> three hundred and eighty five Billions</v>
          </cell>
        </row>
        <row r="390">
          <cell r="A390">
            <v>386</v>
          </cell>
          <cell r="B390" t="str">
            <v xml:space="preserve"> three hundred and eighty six</v>
          </cell>
          <cell r="C390" t="str">
            <v xml:space="preserve"> three hundred and eighty six</v>
          </cell>
          <cell r="D390" t="str">
            <v xml:space="preserve"> three hundred and eighty six Thousand</v>
          </cell>
          <cell r="E390" t="str">
            <v xml:space="preserve"> three hundred and eighty six Lakhs</v>
          </cell>
          <cell r="F390" t="str">
            <v xml:space="preserve"> three hundred and eighty six Crores</v>
          </cell>
          <cell r="G390" t="str">
            <v xml:space="preserve"> three hundred and eighty six Millions</v>
          </cell>
          <cell r="H390" t="str">
            <v xml:space="preserve"> three hundred and eighty six Billions</v>
          </cell>
        </row>
        <row r="391">
          <cell r="A391">
            <v>387</v>
          </cell>
          <cell r="B391" t="str">
            <v xml:space="preserve"> three hundred and eighty seven</v>
          </cell>
          <cell r="C391" t="str">
            <v xml:space="preserve"> three hundred and eighty seven</v>
          </cell>
          <cell r="D391" t="str">
            <v xml:space="preserve"> three hundred and eighty seven Thousand</v>
          </cell>
          <cell r="E391" t="str">
            <v xml:space="preserve"> three hundred and eighty seven Lakhs</v>
          </cell>
          <cell r="F391" t="str">
            <v xml:space="preserve"> three hundred and eighty seven Crores</v>
          </cell>
          <cell r="G391" t="str">
            <v xml:space="preserve"> three hundred and eighty seven Millions</v>
          </cell>
          <cell r="H391" t="str">
            <v xml:space="preserve"> three hundred and eighty seven Billions</v>
          </cell>
        </row>
        <row r="392">
          <cell r="A392">
            <v>388</v>
          </cell>
          <cell r="B392" t="str">
            <v xml:space="preserve"> three hundred and eighty eight</v>
          </cell>
          <cell r="C392" t="str">
            <v xml:space="preserve"> three hundred and eighty eight</v>
          </cell>
          <cell r="D392" t="str">
            <v xml:space="preserve"> three hundred and eighty eight Thousand</v>
          </cell>
          <cell r="E392" t="str">
            <v xml:space="preserve"> three hundred and eighty eight Lakhs</v>
          </cell>
          <cell r="F392" t="str">
            <v xml:space="preserve"> three hundred and eighty eight Crores</v>
          </cell>
          <cell r="G392" t="str">
            <v xml:space="preserve"> three hundred and eighty eight Millions</v>
          </cell>
          <cell r="H392" t="str">
            <v xml:space="preserve"> three hundred and eighty eight Billions</v>
          </cell>
        </row>
        <row r="393">
          <cell r="A393">
            <v>389</v>
          </cell>
          <cell r="B393" t="str">
            <v xml:space="preserve"> three hundred and eighty nine</v>
          </cell>
          <cell r="C393" t="str">
            <v xml:space="preserve"> three hundred and eighty nine</v>
          </cell>
          <cell r="D393" t="str">
            <v xml:space="preserve"> three hundred and eighty nine Thousand</v>
          </cell>
          <cell r="E393" t="str">
            <v xml:space="preserve"> three hundred and eighty nine Lakhs</v>
          </cell>
          <cell r="F393" t="str">
            <v xml:space="preserve"> three hundred and eighty nine Crores</v>
          </cell>
          <cell r="G393" t="str">
            <v xml:space="preserve"> three hundred and eighty nine Millions</v>
          </cell>
          <cell r="H393" t="str">
            <v xml:space="preserve"> three hundred and eighty nine Billions</v>
          </cell>
        </row>
        <row r="394">
          <cell r="A394">
            <v>390</v>
          </cell>
          <cell r="B394" t="str">
            <v xml:space="preserve"> three hundred and ninety</v>
          </cell>
          <cell r="C394" t="str">
            <v xml:space="preserve"> three hundred and ninety</v>
          </cell>
          <cell r="D394" t="str">
            <v xml:space="preserve"> three hundred and ninety Thousand</v>
          </cell>
          <cell r="E394" t="str">
            <v xml:space="preserve"> three hundred and ninety Lakhs</v>
          </cell>
          <cell r="F394" t="str">
            <v xml:space="preserve"> three hundred and ninety Crores</v>
          </cell>
          <cell r="G394" t="str">
            <v xml:space="preserve"> three hundred and ninety Millions</v>
          </cell>
          <cell r="H394" t="str">
            <v xml:space="preserve"> three hundred and ninety Billions</v>
          </cell>
        </row>
        <row r="395">
          <cell r="A395">
            <v>391</v>
          </cell>
          <cell r="B395" t="str">
            <v xml:space="preserve"> three hundred and ninety one</v>
          </cell>
          <cell r="C395" t="str">
            <v xml:space="preserve"> three hundred and ninety one</v>
          </cell>
          <cell r="D395" t="str">
            <v xml:space="preserve"> three hundred and ninety one Thousand</v>
          </cell>
          <cell r="E395" t="str">
            <v xml:space="preserve"> three hundred and ninety one Lakhs</v>
          </cell>
          <cell r="F395" t="str">
            <v xml:space="preserve"> three hundred and ninety one Crores</v>
          </cell>
          <cell r="G395" t="str">
            <v xml:space="preserve"> three hundred and ninety one Millions</v>
          </cell>
          <cell r="H395" t="str">
            <v xml:space="preserve"> three hundred and ninety one Billions</v>
          </cell>
        </row>
        <row r="396">
          <cell r="A396">
            <v>392</v>
          </cell>
          <cell r="B396" t="str">
            <v xml:space="preserve"> three hundred and ninety two</v>
          </cell>
          <cell r="C396" t="str">
            <v xml:space="preserve"> three hundred and ninety two</v>
          </cell>
          <cell r="D396" t="str">
            <v xml:space="preserve"> three hundred and ninety two Thousand</v>
          </cell>
          <cell r="E396" t="str">
            <v xml:space="preserve"> three hundred and ninety two Lakhs</v>
          </cell>
          <cell r="F396" t="str">
            <v xml:space="preserve"> three hundred and ninety two Crores</v>
          </cell>
          <cell r="G396" t="str">
            <v xml:space="preserve"> three hundred and ninety two Millions</v>
          </cell>
          <cell r="H396" t="str">
            <v xml:space="preserve"> three hundred and ninety two Billions</v>
          </cell>
        </row>
        <row r="397">
          <cell r="A397">
            <v>393</v>
          </cell>
          <cell r="B397" t="str">
            <v xml:space="preserve"> three hundred and ninety three</v>
          </cell>
          <cell r="C397" t="str">
            <v xml:space="preserve"> three hundred and ninety three</v>
          </cell>
          <cell r="D397" t="str">
            <v xml:space="preserve"> three hundred and ninety three Thousand</v>
          </cell>
          <cell r="E397" t="str">
            <v xml:space="preserve"> three hundred and ninety three Lakhs</v>
          </cell>
          <cell r="F397" t="str">
            <v xml:space="preserve"> three hundred and ninety three Crores</v>
          </cell>
          <cell r="G397" t="str">
            <v xml:space="preserve"> three hundred and ninety three Millions</v>
          </cell>
          <cell r="H397" t="str">
            <v xml:space="preserve"> three hundred and ninety three Billions</v>
          </cell>
        </row>
        <row r="398">
          <cell r="A398">
            <v>394</v>
          </cell>
          <cell r="B398" t="str">
            <v xml:space="preserve"> three hundred and ninety four</v>
          </cell>
          <cell r="C398" t="str">
            <v xml:space="preserve"> three hundred and ninety four</v>
          </cell>
          <cell r="D398" t="str">
            <v xml:space="preserve"> three hundred and ninety four Thousand</v>
          </cell>
          <cell r="E398" t="str">
            <v xml:space="preserve"> three hundred and ninety four Lakhs</v>
          </cell>
          <cell r="F398" t="str">
            <v xml:space="preserve"> three hundred and ninety four Crores</v>
          </cell>
          <cell r="G398" t="str">
            <v xml:space="preserve"> three hundred and ninety four Millions</v>
          </cell>
          <cell r="H398" t="str">
            <v xml:space="preserve"> three hundred and ninety four Billions</v>
          </cell>
        </row>
        <row r="399">
          <cell r="A399">
            <v>395</v>
          </cell>
          <cell r="B399" t="str">
            <v xml:space="preserve"> three hundred and ninety five</v>
          </cell>
          <cell r="C399" t="str">
            <v xml:space="preserve"> three hundred and ninety five</v>
          </cell>
          <cell r="D399" t="str">
            <v xml:space="preserve"> three hundred and ninety five Thousand</v>
          </cell>
          <cell r="E399" t="str">
            <v xml:space="preserve"> three hundred and ninety five Lakhs</v>
          </cell>
          <cell r="F399" t="str">
            <v xml:space="preserve"> three hundred and ninety five Crores</v>
          </cell>
          <cell r="G399" t="str">
            <v xml:space="preserve"> three hundred and ninety five Millions</v>
          </cell>
          <cell r="H399" t="str">
            <v xml:space="preserve"> three hundred and ninety five Billions</v>
          </cell>
        </row>
        <row r="400">
          <cell r="A400">
            <v>396</v>
          </cell>
          <cell r="B400" t="str">
            <v xml:space="preserve"> three hundred and ninety six</v>
          </cell>
          <cell r="C400" t="str">
            <v xml:space="preserve"> three hundred and ninety six</v>
          </cell>
          <cell r="D400" t="str">
            <v xml:space="preserve"> three hundred and ninety six Thousand</v>
          </cell>
          <cell r="E400" t="str">
            <v xml:space="preserve"> three hundred and ninety six Lakhs</v>
          </cell>
          <cell r="F400" t="str">
            <v xml:space="preserve"> three hundred and ninety six Crores</v>
          </cell>
          <cell r="G400" t="str">
            <v xml:space="preserve"> three hundred and ninety six Millions</v>
          </cell>
          <cell r="H400" t="str">
            <v xml:space="preserve"> three hundred and ninety six Billions</v>
          </cell>
        </row>
        <row r="401">
          <cell r="A401">
            <v>397</v>
          </cell>
          <cell r="B401" t="str">
            <v xml:space="preserve"> three hundred and ninety seven</v>
          </cell>
          <cell r="C401" t="str">
            <v xml:space="preserve"> three hundred and ninety seven</v>
          </cell>
          <cell r="D401" t="str">
            <v xml:space="preserve"> three hundred and ninety seven Thousand</v>
          </cell>
          <cell r="E401" t="str">
            <v xml:space="preserve"> three hundred and ninety seven Lakhs</v>
          </cell>
          <cell r="F401" t="str">
            <v xml:space="preserve"> three hundred and ninety seven Crores</v>
          </cell>
          <cell r="G401" t="str">
            <v xml:space="preserve"> three hundred and ninety seven Millions</v>
          </cell>
          <cell r="H401" t="str">
            <v xml:space="preserve"> three hundred and ninety seven Billions</v>
          </cell>
        </row>
        <row r="402">
          <cell r="A402">
            <v>398</v>
          </cell>
          <cell r="B402" t="str">
            <v xml:space="preserve"> three hundred and ninety eight</v>
          </cell>
          <cell r="C402" t="str">
            <v xml:space="preserve"> three hundred and ninety eight</v>
          </cell>
          <cell r="D402" t="str">
            <v xml:space="preserve"> three hundred and ninety eight Thousand</v>
          </cell>
          <cell r="E402" t="str">
            <v xml:space="preserve"> three hundred and ninety eight Lakhs</v>
          </cell>
          <cell r="F402" t="str">
            <v xml:space="preserve"> three hundred and ninety eight Crores</v>
          </cell>
          <cell r="G402" t="str">
            <v xml:space="preserve"> three hundred and ninety eight Millions</v>
          </cell>
          <cell r="H402" t="str">
            <v xml:space="preserve"> three hundred and ninety eight Billions</v>
          </cell>
        </row>
        <row r="403">
          <cell r="A403">
            <v>399</v>
          </cell>
          <cell r="B403" t="str">
            <v xml:space="preserve"> three hundred and ninety nine</v>
          </cell>
          <cell r="C403" t="str">
            <v xml:space="preserve"> three hundred and ninety nine</v>
          </cell>
          <cell r="D403" t="str">
            <v xml:space="preserve"> three hundred and ninety nine Thousand</v>
          </cell>
          <cell r="E403" t="str">
            <v xml:space="preserve"> three hundred and ninety nine Lakhs</v>
          </cell>
          <cell r="F403" t="str">
            <v xml:space="preserve"> three hundred and ninety nine Crores</v>
          </cell>
          <cell r="G403" t="str">
            <v xml:space="preserve"> three hundred and ninety nine Millions</v>
          </cell>
          <cell r="H403" t="str">
            <v xml:space="preserve"> three hundred and ninety nine Billions</v>
          </cell>
        </row>
        <row r="404">
          <cell r="A404">
            <v>400</v>
          </cell>
          <cell r="B404" t="str">
            <v xml:space="preserve"> four hundred </v>
          </cell>
          <cell r="C404" t="str">
            <v xml:space="preserve"> four hundred </v>
          </cell>
          <cell r="D404" t="str">
            <v xml:space="preserve"> four hundred  Thousand</v>
          </cell>
          <cell r="E404" t="str">
            <v xml:space="preserve"> four hundred  Lakhs</v>
          </cell>
          <cell r="F404" t="str">
            <v xml:space="preserve"> four hundred  Crores</v>
          </cell>
          <cell r="G404" t="str">
            <v xml:space="preserve"> four hundred  Millions</v>
          </cell>
          <cell r="H404" t="str">
            <v xml:space="preserve"> four hundred  Billions</v>
          </cell>
        </row>
        <row r="405">
          <cell r="A405">
            <v>401</v>
          </cell>
          <cell r="B405" t="str">
            <v xml:space="preserve"> four hundred and one</v>
          </cell>
          <cell r="C405" t="str">
            <v xml:space="preserve"> four hundred and one</v>
          </cell>
          <cell r="D405" t="str">
            <v xml:space="preserve"> four hundred and one Thousand</v>
          </cell>
          <cell r="E405" t="str">
            <v xml:space="preserve"> four hundred and one Lakhs</v>
          </cell>
          <cell r="F405" t="str">
            <v xml:space="preserve"> four hundred and one Crores</v>
          </cell>
          <cell r="G405" t="str">
            <v xml:space="preserve"> four hundred and one Millions</v>
          </cell>
          <cell r="H405" t="str">
            <v xml:space="preserve"> four hundred and one Billions</v>
          </cell>
        </row>
        <row r="406">
          <cell r="A406">
            <v>402</v>
          </cell>
          <cell r="B406" t="str">
            <v xml:space="preserve"> four hundred and two</v>
          </cell>
          <cell r="C406" t="str">
            <v xml:space="preserve"> four hundred and two</v>
          </cell>
          <cell r="D406" t="str">
            <v xml:space="preserve"> four hundred and two Thousand</v>
          </cell>
          <cell r="E406" t="str">
            <v xml:space="preserve"> four hundred and two Lakhs</v>
          </cell>
          <cell r="F406" t="str">
            <v xml:space="preserve"> four hundred and two Crores</v>
          </cell>
          <cell r="G406" t="str">
            <v xml:space="preserve"> four hundred and two Millions</v>
          </cell>
          <cell r="H406" t="str">
            <v xml:space="preserve"> four hundred and two Billions</v>
          </cell>
        </row>
        <row r="407">
          <cell r="A407">
            <v>403</v>
          </cell>
          <cell r="B407" t="str">
            <v xml:space="preserve"> four hundred and three</v>
          </cell>
          <cell r="C407" t="str">
            <v xml:space="preserve"> four hundred and three</v>
          </cell>
          <cell r="D407" t="str">
            <v xml:space="preserve"> four hundred and three Thousand</v>
          </cell>
          <cell r="E407" t="str">
            <v xml:space="preserve"> four hundred and three Lakhs</v>
          </cell>
          <cell r="F407" t="str">
            <v xml:space="preserve"> four hundred and three Crores</v>
          </cell>
          <cell r="G407" t="str">
            <v xml:space="preserve"> four hundred and three Millions</v>
          </cell>
          <cell r="H407" t="str">
            <v xml:space="preserve"> four hundred and three Billions</v>
          </cell>
        </row>
        <row r="408">
          <cell r="A408">
            <v>404</v>
          </cell>
          <cell r="B408" t="str">
            <v xml:space="preserve"> four hundred and four</v>
          </cell>
          <cell r="C408" t="str">
            <v xml:space="preserve"> four hundred and four</v>
          </cell>
          <cell r="D408" t="str">
            <v xml:space="preserve"> four hundred and four Thousand</v>
          </cell>
          <cell r="E408" t="str">
            <v xml:space="preserve"> four hundred and four Lakhs</v>
          </cell>
          <cell r="F408" t="str">
            <v xml:space="preserve"> four hundred and four Crores</v>
          </cell>
          <cell r="G408" t="str">
            <v xml:space="preserve"> four hundred and four Millions</v>
          </cell>
          <cell r="H408" t="str">
            <v xml:space="preserve"> four hundred and four Billions</v>
          </cell>
        </row>
        <row r="409">
          <cell r="A409">
            <v>405</v>
          </cell>
          <cell r="B409" t="str">
            <v xml:space="preserve"> four hundred and five</v>
          </cell>
          <cell r="C409" t="str">
            <v xml:space="preserve"> four hundred and five</v>
          </cell>
          <cell r="D409" t="str">
            <v xml:space="preserve"> four hundred and five Thousand</v>
          </cell>
          <cell r="E409" t="str">
            <v xml:space="preserve"> four hundred and five Lakhs</v>
          </cell>
          <cell r="F409" t="str">
            <v xml:space="preserve"> four hundred and five Crores</v>
          </cell>
          <cell r="G409" t="str">
            <v xml:space="preserve"> four hundred and five Millions</v>
          </cell>
          <cell r="H409" t="str">
            <v xml:space="preserve"> four hundred and five Billions</v>
          </cell>
        </row>
        <row r="410">
          <cell r="A410">
            <v>406</v>
          </cell>
          <cell r="B410" t="str">
            <v xml:space="preserve"> four hundred and six</v>
          </cell>
          <cell r="C410" t="str">
            <v xml:space="preserve"> four hundred and six</v>
          </cell>
          <cell r="D410" t="str">
            <v xml:space="preserve"> four hundred and six Thousand</v>
          </cell>
          <cell r="E410" t="str">
            <v xml:space="preserve"> four hundred and six Lakhs</v>
          </cell>
          <cell r="F410" t="str">
            <v xml:space="preserve"> four hundred and six Crores</v>
          </cell>
          <cell r="G410" t="str">
            <v xml:space="preserve"> four hundred and six Millions</v>
          </cell>
          <cell r="H410" t="str">
            <v xml:space="preserve"> four hundred and six Billions</v>
          </cell>
        </row>
        <row r="411">
          <cell r="A411">
            <v>407</v>
          </cell>
          <cell r="B411" t="str">
            <v xml:space="preserve"> four hundred and seven</v>
          </cell>
          <cell r="C411" t="str">
            <v xml:space="preserve"> four hundred and seven</v>
          </cell>
          <cell r="D411" t="str">
            <v xml:space="preserve"> four hundred and seven Thousand</v>
          </cell>
          <cell r="E411" t="str">
            <v xml:space="preserve"> four hundred and seven Lakhs</v>
          </cell>
          <cell r="F411" t="str">
            <v xml:space="preserve"> four hundred and seven Crores</v>
          </cell>
          <cell r="G411" t="str">
            <v xml:space="preserve"> four hundred and seven Millions</v>
          </cell>
          <cell r="H411" t="str">
            <v xml:space="preserve"> four hundred and seven Billions</v>
          </cell>
        </row>
        <row r="412">
          <cell r="A412">
            <v>408</v>
          </cell>
          <cell r="B412" t="str">
            <v xml:space="preserve"> four hundred and eight</v>
          </cell>
          <cell r="C412" t="str">
            <v xml:space="preserve"> four hundred and eight</v>
          </cell>
          <cell r="D412" t="str">
            <v xml:space="preserve"> four hundred and eight Thousand</v>
          </cell>
          <cell r="E412" t="str">
            <v xml:space="preserve"> four hundred and eight Lakhs</v>
          </cell>
          <cell r="F412" t="str">
            <v xml:space="preserve"> four hundred and eight Crores</v>
          </cell>
          <cell r="G412" t="str">
            <v xml:space="preserve"> four hundred and eight Millions</v>
          </cell>
          <cell r="H412" t="str">
            <v xml:space="preserve"> four hundred and eight Billions</v>
          </cell>
        </row>
        <row r="413">
          <cell r="A413">
            <v>409</v>
          </cell>
          <cell r="B413" t="str">
            <v xml:space="preserve"> four hundred and nine</v>
          </cell>
          <cell r="C413" t="str">
            <v xml:space="preserve"> four hundred and nine</v>
          </cell>
          <cell r="D413" t="str">
            <v xml:space="preserve"> four hundred and nine Thousand</v>
          </cell>
          <cell r="E413" t="str">
            <v xml:space="preserve"> four hundred and nine Lakhs</v>
          </cell>
          <cell r="F413" t="str">
            <v xml:space="preserve"> four hundred and nine Crores</v>
          </cell>
          <cell r="G413" t="str">
            <v xml:space="preserve"> four hundred and nine Millions</v>
          </cell>
          <cell r="H413" t="str">
            <v xml:space="preserve"> four hundred and nine Billions</v>
          </cell>
        </row>
        <row r="414">
          <cell r="A414">
            <v>410</v>
          </cell>
          <cell r="B414" t="str">
            <v xml:space="preserve"> four hundred and ten</v>
          </cell>
          <cell r="C414" t="str">
            <v xml:space="preserve"> four hundred and ten</v>
          </cell>
          <cell r="D414" t="str">
            <v xml:space="preserve"> four hundred and ten Thousand</v>
          </cell>
          <cell r="E414" t="str">
            <v xml:space="preserve"> four hundred and ten Lakhs</v>
          </cell>
          <cell r="F414" t="str">
            <v xml:space="preserve"> four hundred and ten Crores</v>
          </cell>
          <cell r="G414" t="str">
            <v xml:space="preserve"> four hundred and ten Millions</v>
          </cell>
          <cell r="H414" t="str">
            <v xml:space="preserve"> four hundred and ten Billions</v>
          </cell>
        </row>
        <row r="415">
          <cell r="A415">
            <v>411</v>
          </cell>
          <cell r="B415" t="str">
            <v xml:space="preserve"> four hundred and eleven</v>
          </cell>
          <cell r="C415" t="str">
            <v xml:space="preserve"> four hundred and eleven</v>
          </cell>
          <cell r="D415" t="str">
            <v xml:space="preserve"> four hundred and eleven Thousand</v>
          </cell>
          <cell r="E415" t="str">
            <v xml:space="preserve"> four hundred and eleven Lakhs</v>
          </cell>
          <cell r="F415" t="str">
            <v xml:space="preserve"> four hundred and eleven Crores</v>
          </cell>
          <cell r="G415" t="str">
            <v xml:space="preserve"> four hundred and eleven Millions</v>
          </cell>
          <cell r="H415" t="str">
            <v xml:space="preserve"> four hundred and eleven Billions</v>
          </cell>
        </row>
        <row r="416">
          <cell r="A416">
            <v>412</v>
          </cell>
          <cell r="B416" t="str">
            <v xml:space="preserve"> four hundred and twelve</v>
          </cell>
          <cell r="C416" t="str">
            <v xml:space="preserve"> four hundred and twelve</v>
          </cell>
          <cell r="D416" t="str">
            <v xml:space="preserve"> four hundred and twelve Thousand</v>
          </cell>
          <cell r="E416" t="str">
            <v xml:space="preserve"> four hundred and twelve Lakhs</v>
          </cell>
          <cell r="F416" t="str">
            <v xml:space="preserve"> four hundred and twelve Crores</v>
          </cell>
          <cell r="G416" t="str">
            <v xml:space="preserve"> four hundred and twelve Millions</v>
          </cell>
          <cell r="H416" t="str">
            <v xml:space="preserve"> four hundred and twelve Billions</v>
          </cell>
        </row>
        <row r="417">
          <cell r="A417">
            <v>413</v>
          </cell>
          <cell r="B417" t="str">
            <v xml:space="preserve"> four hundred and thirteen</v>
          </cell>
          <cell r="C417" t="str">
            <v xml:space="preserve"> four hundred and thirteen</v>
          </cell>
          <cell r="D417" t="str">
            <v xml:space="preserve"> four hundred and thirteen Thousand</v>
          </cell>
          <cell r="E417" t="str">
            <v xml:space="preserve"> four hundred and thirteen Lakhs</v>
          </cell>
          <cell r="F417" t="str">
            <v xml:space="preserve"> four hundred and thirteen Crores</v>
          </cell>
          <cell r="G417" t="str">
            <v xml:space="preserve"> four hundred and thirteen Millions</v>
          </cell>
          <cell r="H417" t="str">
            <v xml:space="preserve"> four hundred and thirteen Billions</v>
          </cell>
        </row>
        <row r="418">
          <cell r="A418">
            <v>414</v>
          </cell>
          <cell r="B418" t="str">
            <v xml:space="preserve"> four hundred and fourteen</v>
          </cell>
          <cell r="C418" t="str">
            <v xml:space="preserve"> four hundred and fourteen</v>
          </cell>
          <cell r="D418" t="str">
            <v xml:space="preserve"> four hundred and fourteen Thousand</v>
          </cell>
          <cell r="E418" t="str">
            <v xml:space="preserve"> four hundred and fourteen Lakhs</v>
          </cell>
          <cell r="F418" t="str">
            <v xml:space="preserve"> four hundred and fourteen Crores</v>
          </cell>
          <cell r="G418" t="str">
            <v xml:space="preserve"> four hundred and fourteen Millions</v>
          </cell>
          <cell r="H418" t="str">
            <v xml:space="preserve"> four hundred and fourteen Billions</v>
          </cell>
        </row>
        <row r="419">
          <cell r="A419">
            <v>415</v>
          </cell>
          <cell r="B419" t="str">
            <v xml:space="preserve"> four hundred and fifteen</v>
          </cell>
          <cell r="C419" t="str">
            <v xml:space="preserve"> four hundred and fifteen</v>
          </cell>
          <cell r="D419" t="str">
            <v xml:space="preserve"> four hundred and fifteen Thousand</v>
          </cell>
          <cell r="E419" t="str">
            <v xml:space="preserve"> four hundred and fifteen Lakhs</v>
          </cell>
          <cell r="F419" t="str">
            <v xml:space="preserve"> four hundred and fifteen Crores</v>
          </cell>
          <cell r="G419" t="str">
            <v xml:space="preserve"> four hundred and fifteen Millions</v>
          </cell>
          <cell r="H419" t="str">
            <v xml:space="preserve"> four hundred and fifteen Billions</v>
          </cell>
        </row>
        <row r="420">
          <cell r="A420">
            <v>416</v>
          </cell>
          <cell r="B420" t="str">
            <v xml:space="preserve"> four hundred and sixteen</v>
          </cell>
          <cell r="C420" t="str">
            <v xml:space="preserve"> four hundred and sixteen</v>
          </cell>
          <cell r="D420" t="str">
            <v xml:space="preserve"> four hundred and sixteen Thousand</v>
          </cell>
          <cell r="E420" t="str">
            <v xml:space="preserve"> four hundred and sixteen Lakhs</v>
          </cell>
          <cell r="F420" t="str">
            <v xml:space="preserve"> four hundred and sixteen Crores</v>
          </cell>
          <cell r="G420" t="str">
            <v xml:space="preserve"> four hundred and sixteen Millions</v>
          </cell>
          <cell r="H420" t="str">
            <v xml:space="preserve"> four hundred and sixteen Billions</v>
          </cell>
        </row>
        <row r="421">
          <cell r="A421">
            <v>417</v>
          </cell>
          <cell r="B421" t="str">
            <v xml:space="preserve"> four hundred and seventeen</v>
          </cell>
          <cell r="C421" t="str">
            <v xml:space="preserve"> four hundred and seventeen</v>
          </cell>
          <cell r="D421" t="str">
            <v xml:space="preserve"> four hundred and seventeen Thousand</v>
          </cell>
          <cell r="E421" t="str">
            <v xml:space="preserve"> four hundred and seventeen Lakhs</v>
          </cell>
          <cell r="F421" t="str">
            <v xml:space="preserve"> four hundred and seventeen Crores</v>
          </cell>
          <cell r="G421" t="str">
            <v xml:space="preserve"> four hundred and seventeen Millions</v>
          </cell>
          <cell r="H421" t="str">
            <v xml:space="preserve"> four hundred and seventeen Billions</v>
          </cell>
        </row>
        <row r="422">
          <cell r="A422">
            <v>418</v>
          </cell>
          <cell r="B422" t="str">
            <v xml:space="preserve"> four hundred and eighteen</v>
          </cell>
          <cell r="C422" t="str">
            <v xml:space="preserve"> four hundred and eighteen</v>
          </cell>
          <cell r="D422" t="str">
            <v xml:space="preserve"> four hundred and eighteen Thousand</v>
          </cell>
          <cell r="E422" t="str">
            <v xml:space="preserve"> four hundred and eighteen Lakhs</v>
          </cell>
          <cell r="F422" t="str">
            <v xml:space="preserve"> four hundred and eighteen Crores</v>
          </cell>
          <cell r="G422" t="str">
            <v xml:space="preserve"> four hundred and eighteen Millions</v>
          </cell>
          <cell r="H422" t="str">
            <v xml:space="preserve"> four hundred and eighteen Billions</v>
          </cell>
        </row>
        <row r="423">
          <cell r="A423">
            <v>419</v>
          </cell>
          <cell r="B423" t="str">
            <v xml:space="preserve"> four hundred and nineteen</v>
          </cell>
          <cell r="C423" t="str">
            <v xml:space="preserve"> four hundred and nineteen</v>
          </cell>
          <cell r="D423" t="str">
            <v xml:space="preserve"> four hundred and nineteen Thousand</v>
          </cell>
          <cell r="E423" t="str">
            <v xml:space="preserve"> four hundred and nineteen Lakhs</v>
          </cell>
          <cell r="F423" t="str">
            <v xml:space="preserve"> four hundred and nineteen Crores</v>
          </cell>
          <cell r="G423" t="str">
            <v xml:space="preserve"> four hundred and nineteen Millions</v>
          </cell>
          <cell r="H423" t="str">
            <v xml:space="preserve"> four hundred and nineteen Billions</v>
          </cell>
        </row>
        <row r="424">
          <cell r="A424">
            <v>420</v>
          </cell>
          <cell r="B424" t="str">
            <v xml:space="preserve"> four hundred and twenty </v>
          </cell>
          <cell r="C424" t="str">
            <v xml:space="preserve"> four hundred and twenty </v>
          </cell>
          <cell r="D424" t="str">
            <v xml:space="preserve"> four hundred and twenty  Thousand</v>
          </cell>
          <cell r="E424" t="str">
            <v xml:space="preserve"> four hundred and twenty  Lakhs</v>
          </cell>
          <cell r="F424" t="str">
            <v xml:space="preserve"> four hundred and twenty  Crores</v>
          </cell>
          <cell r="G424" t="str">
            <v xml:space="preserve"> four hundred and twenty  Millions</v>
          </cell>
          <cell r="H424" t="str">
            <v xml:space="preserve"> four hundred and twenty  Billions</v>
          </cell>
        </row>
        <row r="425">
          <cell r="A425">
            <v>421</v>
          </cell>
          <cell r="B425" t="str">
            <v xml:space="preserve"> four hundred and twenty one</v>
          </cell>
          <cell r="C425" t="str">
            <v xml:space="preserve"> four hundred and twenty one</v>
          </cell>
          <cell r="D425" t="str">
            <v xml:space="preserve"> four hundred and twenty one Thousand</v>
          </cell>
          <cell r="E425" t="str">
            <v xml:space="preserve"> four hundred and twenty one Lakhs</v>
          </cell>
          <cell r="F425" t="str">
            <v xml:space="preserve"> four hundred and twenty one Crores</v>
          </cell>
          <cell r="G425" t="str">
            <v xml:space="preserve"> four hundred and twenty one Millions</v>
          </cell>
          <cell r="H425" t="str">
            <v xml:space="preserve"> four hundred and twenty one Billions</v>
          </cell>
        </row>
        <row r="426">
          <cell r="A426">
            <v>422</v>
          </cell>
          <cell r="B426" t="str">
            <v xml:space="preserve"> four hundred and twenty two</v>
          </cell>
          <cell r="C426" t="str">
            <v xml:space="preserve"> four hundred and twenty two</v>
          </cell>
          <cell r="D426" t="str">
            <v xml:space="preserve"> four hundred and twenty two Thousand</v>
          </cell>
          <cell r="E426" t="str">
            <v xml:space="preserve"> four hundred and twenty two Lakhs</v>
          </cell>
          <cell r="F426" t="str">
            <v xml:space="preserve"> four hundred and twenty two Crores</v>
          </cell>
          <cell r="G426" t="str">
            <v xml:space="preserve"> four hundred and twenty two Millions</v>
          </cell>
          <cell r="H426" t="str">
            <v xml:space="preserve"> four hundred and twenty two Billions</v>
          </cell>
        </row>
        <row r="427">
          <cell r="A427">
            <v>423</v>
          </cell>
          <cell r="B427" t="str">
            <v xml:space="preserve"> four hundred and twenty three</v>
          </cell>
          <cell r="C427" t="str">
            <v xml:space="preserve"> four hundred and twenty three</v>
          </cell>
          <cell r="D427" t="str">
            <v xml:space="preserve"> four hundred and twenty three Thousand</v>
          </cell>
          <cell r="E427" t="str">
            <v xml:space="preserve"> four hundred and twenty three Lakhs</v>
          </cell>
          <cell r="F427" t="str">
            <v xml:space="preserve"> four hundred and twenty three Crores</v>
          </cell>
          <cell r="G427" t="str">
            <v xml:space="preserve"> four hundred and twenty three Millions</v>
          </cell>
          <cell r="H427" t="str">
            <v xml:space="preserve"> four hundred and twenty three Billions</v>
          </cell>
        </row>
        <row r="428">
          <cell r="A428">
            <v>424</v>
          </cell>
          <cell r="B428" t="str">
            <v xml:space="preserve"> four hundred and twenty four</v>
          </cell>
          <cell r="C428" t="str">
            <v xml:space="preserve"> four hundred and twenty four</v>
          </cell>
          <cell r="D428" t="str">
            <v xml:space="preserve"> four hundred and twenty four Thousand</v>
          </cell>
          <cell r="E428" t="str">
            <v xml:space="preserve"> four hundred and twenty four Lakhs</v>
          </cell>
          <cell r="F428" t="str">
            <v xml:space="preserve"> four hundred and twenty four Crores</v>
          </cell>
          <cell r="G428" t="str">
            <v xml:space="preserve"> four hundred and twenty four Millions</v>
          </cell>
          <cell r="H428" t="str">
            <v xml:space="preserve"> four hundred and twenty four Billions</v>
          </cell>
        </row>
        <row r="429">
          <cell r="A429">
            <v>425</v>
          </cell>
          <cell r="B429" t="str">
            <v xml:space="preserve"> four hundred and twenty five</v>
          </cell>
          <cell r="C429" t="str">
            <v xml:space="preserve"> four hundred and twenty five</v>
          </cell>
          <cell r="D429" t="str">
            <v xml:space="preserve"> four hundred and twenty five Thousand</v>
          </cell>
          <cell r="E429" t="str">
            <v xml:space="preserve"> four hundred and twenty five Lakhs</v>
          </cell>
          <cell r="F429" t="str">
            <v xml:space="preserve"> four hundred and twenty five Crores</v>
          </cell>
          <cell r="G429" t="str">
            <v xml:space="preserve"> four hundred and twenty five Millions</v>
          </cell>
          <cell r="H429" t="str">
            <v xml:space="preserve"> four hundred and twenty five Billions</v>
          </cell>
        </row>
        <row r="430">
          <cell r="A430">
            <v>426</v>
          </cell>
          <cell r="B430" t="str">
            <v xml:space="preserve"> four hundred and twenty six</v>
          </cell>
          <cell r="C430" t="str">
            <v xml:space="preserve"> four hundred and twenty six</v>
          </cell>
          <cell r="D430" t="str">
            <v xml:space="preserve"> four hundred and twenty six Thousand</v>
          </cell>
          <cell r="E430" t="str">
            <v xml:space="preserve"> four hundred and twenty six Lakhs</v>
          </cell>
          <cell r="F430" t="str">
            <v xml:space="preserve"> four hundred and twenty six Crores</v>
          </cell>
          <cell r="G430" t="str">
            <v xml:space="preserve"> four hundred and twenty six Millions</v>
          </cell>
          <cell r="H430" t="str">
            <v xml:space="preserve"> four hundred and twenty six Billions</v>
          </cell>
        </row>
        <row r="431">
          <cell r="A431">
            <v>427</v>
          </cell>
          <cell r="B431" t="str">
            <v xml:space="preserve"> four hundred and twenty seven</v>
          </cell>
          <cell r="C431" t="str">
            <v xml:space="preserve"> four hundred and twenty seven</v>
          </cell>
          <cell r="D431" t="str">
            <v xml:space="preserve"> four hundred and twenty seven Thousand</v>
          </cell>
          <cell r="E431" t="str">
            <v xml:space="preserve"> four hundred and twenty seven Lakhs</v>
          </cell>
          <cell r="F431" t="str">
            <v xml:space="preserve"> four hundred and twenty seven Crores</v>
          </cell>
          <cell r="G431" t="str">
            <v xml:space="preserve"> four hundred and twenty seven Millions</v>
          </cell>
          <cell r="H431" t="str">
            <v xml:space="preserve"> four hundred and twenty seven Billions</v>
          </cell>
        </row>
        <row r="432">
          <cell r="A432">
            <v>428</v>
          </cell>
          <cell r="B432" t="str">
            <v xml:space="preserve"> four hundred and twenty eight</v>
          </cell>
          <cell r="C432" t="str">
            <v xml:space="preserve"> four hundred and twenty eight</v>
          </cell>
          <cell r="D432" t="str">
            <v xml:space="preserve"> four hundred and twenty eight Thousand</v>
          </cell>
          <cell r="E432" t="str">
            <v xml:space="preserve"> four hundred and twenty eight Lakhs</v>
          </cell>
          <cell r="F432" t="str">
            <v xml:space="preserve"> four hundred and twenty eight Crores</v>
          </cell>
          <cell r="G432" t="str">
            <v xml:space="preserve"> four hundred and twenty eight Millions</v>
          </cell>
          <cell r="H432" t="str">
            <v xml:space="preserve"> four hundred and twenty eight Billions</v>
          </cell>
        </row>
        <row r="433">
          <cell r="A433">
            <v>429</v>
          </cell>
          <cell r="B433" t="str">
            <v xml:space="preserve"> four hundred and twenty nine</v>
          </cell>
          <cell r="C433" t="str">
            <v xml:space="preserve"> four hundred and twenty nine</v>
          </cell>
          <cell r="D433" t="str">
            <v xml:space="preserve"> four hundred and twenty nine Thousand</v>
          </cell>
          <cell r="E433" t="str">
            <v xml:space="preserve"> four hundred and twenty nine Lakhs</v>
          </cell>
          <cell r="F433" t="str">
            <v xml:space="preserve"> four hundred and twenty nine Crores</v>
          </cell>
          <cell r="G433" t="str">
            <v xml:space="preserve"> four hundred and twenty nine Millions</v>
          </cell>
          <cell r="H433" t="str">
            <v xml:space="preserve"> four hundred and twenty nine Billions</v>
          </cell>
        </row>
        <row r="434">
          <cell r="A434">
            <v>430</v>
          </cell>
          <cell r="B434" t="str">
            <v xml:space="preserve"> four hundred and thirty</v>
          </cell>
          <cell r="C434" t="str">
            <v xml:space="preserve"> four hundred and thirty</v>
          </cell>
          <cell r="D434" t="str">
            <v xml:space="preserve"> four hundred and thirty Thousand</v>
          </cell>
          <cell r="E434" t="str">
            <v xml:space="preserve"> four hundred and thirty Lakhs</v>
          </cell>
          <cell r="F434" t="str">
            <v xml:space="preserve"> four hundred and thirty Crores</v>
          </cell>
          <cell r="G434" t="str">
            <v xml:space="preserve"> four hundred and thirty Millions</v>
          </cell>
          <cell r="H434" t="str">
            <v xml:space="preserve"> four hundred and thirty Billions</v>
          </cell>
        </row>
        <row r="435">
          <cell r="A435">
            <v>431</v>
          </cell>
          <cell r="B435" t="str">
            <v xml:space="preserve"> four hundred and thirty one</v>
          </cell>
          <cell r="C435" t="str">
            <v xml:space="preserve"> four hundred and thirty one</v>
          </cell>
          <cell r="D435" t="str">
            <v xml:space="preserve"> four hundred and thirty one Thousand</v>
          </cell>
          <cell r="E435" t="str">
            <v xml:space="preserve"> four hundred and thirty one Lakhs</v>
          </cell>
          <cell r="F435" t="str">
            <v xml:space="preserve"> four hundred and thirty one Crores</v>
          </cell>
          <cell r="G435" t="str">
            <v xml:space="preserve"> four hundred and thirty one Millions</v>
          </cell>
          <cell r="H435" t="str">
            <v xml:space="preserve"> four hundred and thirty one Billions</v>
          </cell>
        </row>
        <row r="436">
          <cell r="A436">
            <v>432</v>
          </cell>
          <cell r="B436" t="str">
            <v xml:space="preserve"> four hundred and thirty two</v>
          </cell>
          <cell r="C436" t="str">
            <v xml:space="preserve"> four hundred and thirty two</v>
          </cell>
          <cell r="D436" t="str">
            <v xml:space="preserve"> four hundred and thirty two Thousand</v>
          </cell>
          <cell r="E436" t="str">
            <v xml:space="preserve"> four hundred and thirty two Lakhs</v>
          </cell>
          <cell r="F436" t="str">
            <v xml:space="preserve"> four hundred and thirty two Crores</v>
          </cell>
          <cell r="G436" t="str">
            <v xml:space="preserve"> four hundred and thirty two Millions</v>
          </cell>
          <cell r="H436" t="str">
            <v xml:space="preserve"> four hundred and thirty two Billions</v>
          </cell>
        </row>
        <row r="437">
          <cell r="A437">
            <v>433</v>
          </cell>
          <cell r="B437" t="str">
            <v xml:space="preserve"> four hundred and thirty three</v>
          </cell>
          <cell r="C437" t="str">
            <v xml:space="preserve"> four hundred and thirty three</v>
          </cell>
          <cell r="D437" t="str">
            <v xml:space="preserve"> four hundred and thirty three Thousand</v>
          </cell>
          <cell r="E437" t="str">
            <v xml:space="preserve"> four hundred and thirty three Lakhs</v>
          </cell>
          <cell r="F437" t="str">
            <v xml:space="preserve"> four hundred and thirty three Crores</v>
          </cell>
          <cell r="G437" t="str">
            <v xml:space="preserve"> four hundred and thirty three Millions</v>
          </cell>
          <cell r="H437" t="str">
            <v xml:space="preserve"> four hundred and thirty three Billions</v>
          </cell>
        </row>
        <row r="438">
          <cell r="A438">
            <v>434</v>
          </cell>
          <cell r="B438" t="str">
            <v xml:space="preserve"> four hundred and thirty four</v>
          </cell>
          <cell r="C438" t="str">
            <v xml:space="preserve"> four hundred and thirty four</v>
          </cell>
          <cell r="D438" t="str">
            <v xml:space="preserve"> four hundred and thirty four Thousand</v>
          </cell>
          <cell r="E438" t="str">
            <v xml:space="preserve"> four hundred and thirty four Lakhs</v>
          </cell>
          <cell r="F438" t="str">
            <v xml:space="preserve"> four hundred and thirty four Crores</v>
          </cell>
          <cell r="G438" t="str">
            <v xml:space="preserve"> four hundred and thirty four Millions</v>
          </cell>
          <cell r="H438" t="str">
            <v xml:space="preserve"> four hundred and thirty four Billions</v>
          </cell>
        </row>
        <row r="439">
          <cell r="A439">
            <v>435</v>
          </cell>
          <cell r="B439" t="str">
            <v xml:space="preserve"> four hundred and thirty five</v>
          </cell>
          <cell r="C439" t="str">
            <v xml:space="preserve"> four hundred and thirty five</v>
          </cell>
          <cell r="D439" t="str">
            <v xml:space="preserve"> four hundred and thirty five Thousand</v>
          </cell>
          <cell r="E439" t="str">
            <v xml:space="preserve"> four hundred and thirty five Lakhs</v>
          </cell>
          <cell r="F439" t="str">
            <v xml:space="preserve"> four hundred and thirty five Crores</v>
          </cell>
          <cell r="G439" t="str">
            <v xml:space="preserve"> four hundred and thirty five Millions</v>
          </cell>
          <cell r="H439" t="str">
            <v xml:space="preserve"> four hundred and thirty five Billions</v>
          </cell>
        </row>
        <row r="440">
          <cell r="A440">
            <v>436</v>
          </cell>
          <cell r="B440" t="str">
            <v xml:space="preserve"> four hundred and thirty six</v>
          </cell>
          <cell r="C440" t="str">
            <v xml:space="preserve"> four hundred and thirty six</v>
          </cell>
          <cell r="D440" t="str">
            <v xml:space="preserve"> four hundred and thirty six Thousand</v>
          </cell>
          <cell r="E440" t="str">
            <v xml:space="preserve"> four hundred and thirty six Lakhs</v>
          </cell>
          <cell r="F440" t="str">
            <v xml:space="preserve"> four hundred and thirty six Crores</v>
          </cell>
          <cell r="G440" t="str">
            <v xml:space="preserve"> four hundred and thirty six Millions</v>
          </cell>
          <cell r="H440" t="str">
            <v xml:space="preserve"> four hundred and thirty six Billions</v>
          </cell>
        </row>
        <row r="441">
          <cell r="A441">
            <v>437</v>
          </cell>
          <cell r="B441" t="str">
            <v xml:space="preserve"> four hundred and thirty seven</v>
          </cell>
          <cell r="C441" t="str">
            <v xml:space="preserve"> four hundred and thirty seven</v>
          </cell>
          <cell r="D441" t="str">
            <v xml:space="preserve"> four hundred and thirty seven Thousand</v>
          </cell>
          <cell r="E441" t="str">
            <v xml:space="preserve"> four hundred and thirty seven Lakhs</v>
          </cell>
          <cell r="F441" t="str">
            <v xml:space="preserve"> four hundred and thirty seven Crores</v>
          </cell>
          <cell r="G441" t="str">
            <v xml:space="preserve"> four hundred and thirty seven Millions</v>
          </cell>
          <cell r="H441" t="str">
            <v xml:space="preserve"> four hundred and thirty seven Billions</v>
          </cell>
        </row>
        <row r="442">
          <cell r="A442">
            <v>438</v>
          </cell>
          <cell r="B442" t="str">
            <v xml:space="preserve"> four hundred and thirty eight</v>
          </cell>
          <cell r="C442" t="str">
            <v xml:space="preserve"> four hundred and thirty eight</v>
          </cell>
          <cell r="D442" t="str">
            <v xml:space="preserve"> four hundred and thirty eight Thousand</v>
          </cell>
          <cell r="E442" t="str">
            <v xml:space="preserve"> four hundred and thirty eight Lakhs</v>
          </cell>
          <cell r="F442" t="str">
            <v xml:space="preserve"> four hundred and thirty eight Crores</v>
          </cell>
          <cell r="G442" t="str">
            <v xml:space="preserve"> four hundred and thirty eight Millions</v>
          </cell>
          <cell r="H442" t="str">
            <v xml:space="preserve"> four hundred and thirty eight Billions</v>
          </cell>
        </row>
        <row r="443">
          <cell r="A443">
            <v>439</v>
          </cell>
          <cell r="B443" t="str">
            <v xml:space="preserve"> four hundred and thirty nine</v>
          </cell>
          <cell r="C443" t="str">
            <v xml:space="preserve"> four hundred and thirty nine</v>
          </cell>
          <cell r="D443" t="str">
            <v xml:space="preserve"> four hundred and thirty nine Thousand</v>
          </cell>
          <cell r="E443" t="str">
            <v xml:space="preserve"> four hundred and thirty nine Lakhs</v>
          </cell>
          <cell r="F443" t="str">
            <v xml:space="preserve"> four hundred and thirty nine Crores</v>
          </cell>
          <cell r="G443" t="str">
            <v xml:space="preserve"> four hundred and thirty nine Millions</v>
          </cell>
          <cell r="H443" t="str">
            <v xml:space="preserve"> four hundred and thirty nine Billions</v>
          </cell>
        </row>
        <row r="444">
          <cell r="A444">
            <v>440</v>
          </cell>
          <cell r="B444" t="str">
            <v xml:space="preserve"> four hundred and forty</v>
          </cell>
          <cell r="C444" t="str">
            <v xml:space="preserve"> four hundred and forty</v>
          </cell>
          <cell r="D444" t="str">
            <v xml:space="preserve"> four hundred and forty Thousand</v>
          </cell>
          <cell r="E444" t="str">
            <v xml:space="preserve"> four hundred and forty Lakhs</v>
          </cell>
          <cell r="F444" t="str">
            <v xml:space="preserve"> four hundred and forty Crores</v>
          </cell>
          <cell r="G444" t="str">
            <v xml:space="preserve"> four hundred and forty Millions</v>
          </cell>
          <cell r="H444" t="str">
            <v xml:space="preserve"> four hundred and forty Billions</v>
          </cell>
        </row>
        <row r="445">
          <cell r="A445">
            <v>441</v>
          </cell>
          <cell r="B445" t="str">
            <v xml:space="preserve"> four hundred and forty one </v>
          </cell>
          <cell r="C445" t="str">
            <v xml:space="preserve"> four hundred and forty one </v>
          </cell>
          <cell r="D445" t="str">
            <v xml:space="preserve"> four hundred and forty one  Thousand</v>
          </cell>
          <cell r="E445" t="str">
            <v xml:space="preserve"> four hundred and forty one  Lakhs</v>
          </cell>
          <cell r="F445" t="str">
            <v xml:space="preserve"> four hundred and forty one  Crores</v>
          </cell>
          <cell r="G445" t="str">
            <v xml:space="preserve"> four hundred and forty one  Millions</v>
          </cell>
          <cell r="H445" t="str">
            <v xml:space="preserve"> four hundred and forty one  Billions</v>
          </cell>
        </row>
        <row r="446">
          <cell r="A446">
            <v>442</v>
          </cell>
          <cell r="B446" t="str">
            <v xml:space="preserve"> four hundred and forty two</v>
          </cell>
          <cell r="C446" t="str">
            <v xml:space="preserve"> four hundred and forty two</v>
          </cell>
          <cell r="D446" t="str">
            <v xml:space="preserve"> four hundred and forty two Thousand</v>
          </cell>
          <cell r="E446" t="str">
            <v xml:space="preserve"> four hundred and forty two Lakhs</v>
          </cell>
          <cell r="F446" t="str">
            <v xml:space="preserve"> four hundred and forty two Crores</v>
          </cell>
          <cell r="G446" t="str">
            <v xml:space="preserve"> four hundred and forty two Millions</v>
          </cell>
          <cell r="H446" t="str">
            <v xml:space="preserve"> four hundred and forty two Billions</v>
          </cell>
        </row>
        <row r="447">
          <cell r="A447">
            <v>443</v>
          </cell>
          <cell r="B447" t="str">
            <v xml:space="preserve"> four hundred and forty three </v>
          </cell>
          <cell r="C447" t="str">
            <v xml:space="preserve"> four hundred and forty three </v>
          </cell>
          <cell r="D447" t="str">
            <v xml:space="preserve"> four hundred and forty three  Thousand</v>
          </cell>
          <cell r="E447" t="str">
            <v xml:space="preserve"> four hundred and forty three  Lakhs</v>
          </cell>
          <cell r="F447" t="str">
            <v xml:space="preserve"> four hundred and forty three  Crores</v>
          </cell>
          <cell r="G447" t="str">
            <v xml:space="preserve"> four hundred and forty three  Millions</v>
          </cell>
          <cell r="H447" t="str">
            <v xml:space="preserve"> four hundred and forty three  Billions</v>
          </cell>
        </row>
        <row r="448">
          <cell r="A448">
            <v>444</v>
          </cell>
          <cell r="B448" t="str">
            <v xml:space="preserve"> four hundred and forty four</v>
          </cell>
          <cell r="C448" t="str">
            <v xml:space="preserve"> four hundred and forty four</v>
          </cell>
          <cell r="D448" t="str">
            <v xml:space="preserve"> four hundred and forty four Thousand</v>
          </cell>
          <cell r="E448" t="str">
            <v xml:space="preserve"> four hundred and forty four Lakhs</v>
          </cell>
          <cell r="F448" t="str">
            <v xml:space="preserve"> four hundred and forty four Crores</v>
          </cell>
          <cell r="G448" t="str">
            <v xml:space="preserve"> four hundred and forty four Millions</v>
          </cell>
          <cell r="H448" t="str">
            <v xml:space="preserve"> four hundred and forty four Billions</v>
          </cell>
        </row>
        <row r="449">
          <cell r="A449">
            <v>445</v>
          </cell>
          <cell r="B449" t="str">
            <v xml:space="preserve"> four hundred and forty five</v>
          </cell>
          <cell r="C449" t="str">
            <v xml:space="preserve"> four hundred and forty five</v>
          </cell>
          <cell r="D449" t="str">
            <v xml:space="preserve"> four hundred and forty five Thousand</v>
          </cell>
          <cell r="E449" t="str">
            <v xml:space="preserve"> four hundred and forty five Lakhs</v>
          </cell>
          <cell r="F449" t="str">
            <v xml:space="preserve"> four hundred and forty five Crores</v>
          </cell>
          <cell r="G449" t="str">
            <v xml:space="preserve"> four hundred and forty five Millions</v>
          </cell>
          <cell r="H449" t="str">
            <v xml:space="preserve"> four hundred and forty five Billions</v>
          </cell>
        </row>
        <row r="450">
          <cell r="A450">
            <v>446</v>
          </cell>
          <cell r="B450" t="str">
            <v xml:space="preserve"> four hundred and forty six</v>
          </cell>
          <cell r="C450" t="str">
            <v xml:space="preserve"> four hundred and forty six</v>
          </cell>
          <cell r="D450" t="str">
            <v xml:space="preserve"> four hundred and forty six Thousand</v>
          </cell>
          <cell r="E450" t="str">
            <v xml:space="preserve"> four hundred and forty six Lakhs</v>
          </cell>
          <cell r="F450" t="str">
            <v xml:space="preserve"> four hundred and forty six Crores</v>
          </cell>
          <cell r="G450" t="str">
            <v xml:space="preserve"> four hundred and forty six Millions</v>
          </cell>
          <cell r="H450" t="str">
            <v xml:space="preserve"> four hundred and forty six Billions</v>
          </cell>
        </row>
        <row r="451">
          <cell r="A451">
            <v>447</v>
          </cell>
          <cell r="B451" t="str">
            <v xml:space="preserve"> four hundred and forty seven</v>
          </cell>
          <cell r="C451" t="str">
            <v xml:space="preserve"> four hundred and forty seven</v>
          </cell>
          <cell r="D451" t="str">
            <v xml:space="preserve"> four hundred and forty seven Thousand</v>
          </cell>
          <cell r="E451" t="str">
            <v xml:space="preserve"> four hundred and forty seven Lakhs</v>
          </cell>
          <cell r="F451" t="str">
            <v xml:space="preserve"> four hundred and forty seven Crores</v>
          </cell>
          <cell r="G451" t="str">
            <v xml:space="preserve"> four hundred and forty seven Millions</v>
          </cell>
          <cell r="H451" t="str">
            <v xml:space="preserve"> four hundred and forty seven Billions</v>
          </cell>
        </row>
        <row r="452">
          <cell r="A452">
            <v>448</v>
          </cell>
          <cell r="B452" t="str">
            <v xml:space="preserve"> four hundred and forty eight</v>
          </cell>
          <cell r="C452" t="str">
            <v xml:space="preserve"> four hundred and forty eight</v>
          </cell>
          <cell r="D452" t="str">
            <v xml:space="preserve"> four hundred and forty eight Thousand</v>
          </cell>
          <cell r="E452" t="str">
            <v xml:space="preserve"> four hundred and forty eight Lakhs</v>
          </cell>
          <cell r="F452" t="str">
            <v xml:space="preserve"> four hundred and forty eight Crores</v>
          </cell>
          <cell r="G452" t="str">
            <v xml:space="preserve"> four hundred and forty eight Millions</v>
          </cell>
          <cell r="H452" t="str">
            <v xml:space="preserve"> four hundred and forty eight Billions</v>
          </cell>
        </row>
        <row r="453">
          <cell r="A453">
            <v>449</v>
          </cell>
          <cell r="B453" t="str">
            <v xml:space="preserve"> four hundred and forty nine</v>
          </cell>
          <cell r="C453" t="str">
            <v xml:space="preserve"> four hundred and forty nine</v>
          </cell>
          <cell r="D453" t="str">
            <v xml:space="preserve"> four hundred and forty nine Thousand</v>
          </cell>
          <cell r="E453" t="str">
            <v xml:space="preserve"> four hundred and forty nine Lakhs</v>
          </cell>
          <cell r="F453" t="str">
            <v xml:space="preserve"> four hundred and forty nine Crores</v>
          </cell>
          <cell r="G453" t="str">
            <v xml:space="preserve"> four hundred and forty nine Millions</v>
          </cell>
          <cell r="H453" t="str">
            <v xml:space="preserve"> four hundred and forty nine Billions</v>
          </cell>
        </row>
        <row r="454">
          <cell r="A454">
            <v>450</v>
          </cell>
          <cell r="B454" t="str">
            <v xml:space="preserve"> four hundred and fifty</v>
          </cell>
          <cell r="C454" t="str">
            <v xml:space="preserve"> four hundred and fifty</v>
          </cell>
          <cell r="D454" t="str">
            <v xml:space="preserve"> four hundred and fifty Thousand</v>
          </cell>
          <cell r="E454" t="str">
            <v xml:space="preserve"> four hundred and fifty Lakhs</v>
          </cell>
          <cell r="F454" t="str">
            <v xml:space="preserve"> four hundred and fifty Crores</v>
          </cell>
          <cell r="G454" t="str">
            <v xml:space="preserve"> four hundred and fifty Millions</v>
          </cell>
          <cell r="H454" t="str">
            <v xml:space="preserve"> four hundred and fifty Billions</v>
          </cell>
        </row>
        <row r="455">
          <cell r="A455">
            <v>451</v>
          </cell>
          <cell r="B455" t="str">
            <v xml:space="preserve"> four hundred and fifty one</v>
          </cell>
          <cell r="C455" t="str">
            <v xml:space="preserve"> four hundred and fifty one</v>
          </cell>
          <cell r="D455" t="str">
            <v xml:space="preserve"> four hundred and fifty one Thousand</v>
          </cell>
          <cell r="E455" t="str">
            <v xml:space="preserve"> four hundred and fifty one Lakhs</v>
          </cell>
          <cell r="F455" t="str">
            <v xml:space="preserve"> four hundred and fifty one Crores</v>
          </cell>
          <cell r="G455" t="str">
            <v xml:space="preserve"> four hundred and fifty one Millions</v>
          </cell>
          <cell r="H455" t="str">
            <v xml:space="preserve"> four hundred and fifty one Billions</v>
          </cell>
        </row>
        <row r="456">
          <cell r="A456">
            <v>452</v>
          </cell>
          <cell r="B456" t="str">
            <v xml:space="preserve"> four hundred and fifty two</v>
          </cell>
          <cell r="C456" t="str">
            <v xml:space="preserve"> four hundred and fifty two</v>
          </cell>
          <cell r="D456" t="str">
            <v xml:space="preserve"> four hundred and fifty two Thousand</v>
          </cell>
          <cell r="E456" t="str">
            <v xml:space="preserve"> four hundred and fifty two Lakhs</v>
          </cell>
          <cell r="F456" t="str">
            <v xml:space="preserve"> four hundred and fifty two Crores</v>
          </cell>
          <cell r="G456" t="str">
            <v xml:space="preserve"> four hundred and fifty two Millions</v>
          </cell>
          <cell r="H456" t="str">
            <v xml:space="preserve"> four hundred and fifty two Billions</v>
          </cell>
        </row>
        <row r="457">
          <cell r="A457">
            <v>453</v>
          </cell>
          <cell r="B457" t="str">
            <v xml:space="preserve"> four hundred and fifty three</v>
          </cell>
          <cell r="C457" t="str">
            <v xml:space="preserve"> four hundred and fifty three</v>
          </cell>
          <cell r="D457" t="str">
            <v xml:space="preserve"> four hundred and fifty three Thousand</v>
          </cell>
          <cell r="E457" t="str">
            <v xml:space="preserve"> four hundred and fifty three Lakhs</v>
          </cell>
          <cell r="F457" t="str">
            <v xml:space="preserve"> four hundred and fifty three Crores</v>
          </cell>
          <cell r="G457" t="str">
            <v xml:space="preserve"> four hundred and fifty three Millions</v>
          </cell>
          <cell r="H457" t="str">
            <v xml:space="preserve"> four hundred and fifty three Billions</v>
          </cell>
        </row>
        <row r="458">
          <cell r="A458">
            <v>454</v>
          </cell>
          <cell r="B458" t="str">
            <v xml:space="preserve"> four hundred and fifty four</v>
          </cell>
          <cell r="C458" t="str">
            <v xml:space="preserve"> four hundred and fifty four</v>
          </cell>
          <cell r="D458" t="str">
            <v xml:space="preserve"> four hundred and fifty four Thousand</v>
          </cell>
          <cell r="E458" t="str">
            <v xml:space="preserve"> four hundred and fifty four Lakhs</v>
          </cell>
          <cell r="F458" t="str">
            <v xml:space="preserve"> four hundred and fifty four Crores</v>
          </cell>
          <cell r="G458" t="str">
            <v xml:space="preserve"> four hundred and fifty four Millions</v>
          </cell>
          <cell r="H458" t="str">
            <v xml:space="preserve"> four hundred and fifty four Billions</v>
          </cell>
        </row>
        <row r="459">
          <cell r="A459">
            <v>455</v>
          </cell>
          <cell r="B459" t="str">
            <v xml:space="preserve"> four hundred and fifty five</v>
          </cell>
          <cell r="C459" t="str">
            <v xml:space="preserve"> four hundred and fifty five</v>
          </cell>
          <cell r="D459" t="str">
            <v xml:space="preserve"> four hundred and fifty five Thousand</v>
          </cell>
          <cell r="E459" t="str">
            <v xml:space="preserve"> four hundred and fifty five Lakhs</v>
          </cell>
          <cell r="F459" t="str">
            <v xml:space="preserve"> four hundred and fifty five Crores</v>
          </cell>
          <cell r="G459" t="str">
            <v xml:space="preserve"> four hundred and fifty five Millions</v>
          </cell>
          <cell r="H459" t="str">
            <v xml:space="preserve"> four hundred and fifty five Billions</v>
          </cell>
        </row>
        <row r="460">
          <cell r="A460">
            <v>456</v>
          </cell>
          <cell r="B460" t="str">
            <v xml:space="preserve"> four hundred and fifty six</v>
          </cell>
          <cell r="C460" t="str">
            <v xml:space="preserve"> four hundred and fifty six</v>
          </cell>
          <cell r="D460" t="str">
            <v xml:space="preserve"> four hundred and fifty six Thousand</v>
          </cell>
          <cell r="E460" t="str">
            <v xml:space="preserve"> four hundred and fifty six Lakhs</v>
          </cell>
          <cell r="F460" t="str">
            <v xml:space="preserve"> four hundred and fifty six Crores</v>
          </cell>
          <cell r="G460" t="str">
            <v xml:space="preserve"> four hundred and fifty six Millions</v>
          </cell>
          <cell r="H460" t="str">
            <v xml:space="preserve"> four hundred and fifty six Billions</v>
          </cell>
        </row>
        <row r="461">
          <cell r="A461">
            <v>457</v>
          </cell>
          <cell r="B461" t="str">
            <v xml:space="preserve"> four hundred and fifty seven</v>
          </cell>
          <cell r="C461" t="str">
            <v xml:space="preserve"> four hundred and fifty seven</v>
          </cell>
          <cell r="D461" t="str">
            <v xml:space="preserve"> four hundred and fifty seven Thousand</v>
          </cell>
          <cell r="E461" t="str">
            <v xml:space="preserve"> four hundred and fifty seven Lakhs</v>
          </cell>
          <cell r="F461" t="str">
            <v xml:space="preserve"> four hundred and fifty seven Crores</v>
          </cell>
          <cell r="G461" t="str">
            <v xml:space="preserve"> four hundred and fifty seven Millions</v>
          </cell>
          <cell r="H461" t="str">
            <v xml:space="preserve"> four hundred and fifty seven Billions</v>
          </cell>
        </row>
        <row r="462">
          <cell r="A462">
            <v>458</v>
          </cell>
          <cell r="B462" t="str">
            <v xml:space="preserve"> four hundred and fifty eight</v>
          </cell>
          <cell r="C462" t="str">
            <v xml:space="preserve"> four hundred and fifty eight</v>
          </cell>
          <cell r="D462" t="str">
            <v xml:space="preserve"> four hundred and fifty eight Thousand</v>
          </cell>
          <cell r="E462" t="str">
            <v xml:space="preserve"> four hundred and fifty eight Lakhs</v>
          </cell>
          <cell r="F462" t="str">
            <v xml:space="preserve"> four hundred and fifty eight Crores</v>
          </cell>
          <cell r="G462" t="str">
            <v xml:space="preserve"> four hundred and fifty eight Millions</v>
          </cell>
          <cell r="H462" t="str">
            <v xml:space="preserve"> four hundred and fifty eight Billions</v>
          </cell>
        </row>
        <row r="463">
          <cell r="A463">
            <v>459</v>
          </cell>
          <cell r="B463" t="str">
            <v xml:space="preserve"> four hundred and fifty nine</v>
          </cell>
          <cell r="C463" t="str">
            <v xml:space="preserve"> four hundred and fifty nine</v>
          </cell>
          <cell r="D463" t="str">
            <v xml:space="preserve"> four hundred and fifty nine Thousand</v>
          </cell>
          <cell r="E463" t="str">
            <v xml:space="preserve"> four hundred and fifty nine Lakhs</v>
          </cell>
          <cell r="F463" t="str">
            <v xml:space="preserve"> four hundred and fifty nine Crores</v>
          </cell>
          <cell r="G463" t="str">
            <v xml:space="preserve"> four hundred and fifty nine Millions</v>
          </cell>
          <cell r="H463" t="str">
            <v xml:space="preserve"> four hundred and fifty nine Billions</v>
          </cell>
        </row>
        <row r="464">
          <cell r="A464">
            <v>460</v>
          </cell>
          <cell r="B464" t="str">
            <v xml:space="preserve"> four hundred and sixty</v>
          </cell>
          <cell r="C464" t="str">
            <v xml:space="preserve"> four hundred and sixty</v>
          </cell>
          <cell r="D464" t="str">
            <v xml:space="preserve"> four hundred and sixty Thousand</v>
          </cell>
          <cell r="E464" t="str">
            <v xml:space="preserve"> four hundred and sixty Lakhs</v>
          </cell>
          <cell r="F464" t="str">
            <v xml:space="preserve"> four hundred and sixty Crores</v>
          </cell>
          <cell r="G464" t="str">
            <v xml:space="preserve"> four hundred and sixty Millions</v>
          </cell>
          <cell r="H464" t="str">
            <v xml:space="preserve"> four hundred and sixty Billions</v>
          </cell>
        </row>
        <row r="465">
          <cell r="A465">
            <v>461</v>
          </cell>
          <cell r="B465" t="str">
            <v xml:space="preserve"> four hundred and sixty one</v>
          </cell>
          <cell r="C465" t="str">
            <v xml:space="preserve"> four hundred and sixty one</v>
          </cell>
          <cell r="D465" t="str">
            <v xml:space="preserve"> four hundred and sixty one Thousand</v>
          </cell>
          <cell r="E465" t="str">
            <v xml:space="preserve"> four hundred and sixty one Lakhs</v>
          </cell>
          <cell r="F465" t="str">
            <v xml:space="preserve"> four hundred and sixty one Crores</v>
          </cell>
          <cell r="G465" t="str">
            <v xml:space="preserve"> four hundred and sixty one Millions</v>
          </cell>
          <cell r="H465" t="str">
            <v xml:space="preserve"> four hundred and sixty one Billions</v>
          </cell>
        </row>
        <row r="466">
          <cell r="A466">
            <v>462</v>
          </cell>
          <cell r="B466" t="str">
            <v xml:space="preserve"> four hundred and sixty two</v>
          </cell>
          <cell r="C466" t="str">
            <v xml:space="preserve"> four hundred and sixty two</v>
          </cell>
          <cell r="D466" t="str">
            <v xml:space="preserve"> four hundred and sixty two Thousand</v>
          </cell>
          <cell r="E466" t="str">
            <v xml:space="preserve"> four hundred and sixty two Lakhs</v>
          </cell>
          <cell r="F466" t="str">
            <v xml:space="preserve"> four hundred and sixty two Crores</v>
          </cell>
          <cell r="G466" t="str">
            <v xml:space="preserve"> four hundred and sixty two Millions</v>
          </cell>
          <cell r="H466" t="str">
            <v xml:space="preserve"> four hundred and sixty two Billions</v>
          </cell>
        </row>
        <row r="467">
          <cell r="A467">
            <v>463</v>
          </cell>
          <cell r="B467" t="str">
            <v xml:space="preserve"> four hundred and sixty three</v>
          </cell>
          <cell r="C467" t="str">
            <v xml:space="preserve"> four hundred and sixty three</v>
          </cell>
          <cell r="D467" t="str">
            <v xml:space="preserve"> four hundred and sixty three Thousand</v>
          </cell>
          <cell r="E467" t="str">
            <v xml:space="preserve"> four hundred and sixty three Lakhs</v>
          </cell>
          <cell r="F467" t="str">
            <v xml:space="preserve"> four hundred and sixty three Crores</v>
          </cell>
          <cell r="G467" t="str">
            <v xml:space="preserve"> four hundred and sixty three Millions</v>
          </cell>
          <cell r="H467" t="str">
            <v xml:space="preserve"> four hundred and sixty three Billions</v>
          </cell>
        </row>
        <row r="468">
          <cell r="A468">
            <v>464</v>
          </cell>
          <cell r="B468" t="str">
            <v xml:space="preserve"> four hundred and sixty four</v>
          </cell>
          <cell r="C468" t="str">
            <v xml:space="preserve"> four hundred and sixty four</v>
          </cell>
          <cell r="D468" t="str">
            <v xml:space="preserve"> four hundred and sixty four Thousand</v>
          </cell>
          <cell r="E468" t="str">
            <v xml:space="preserve"> four hundred and sixty four Lakhs</v>
          </cell>
          <cell r="F468" t="str">
            <v xml:space="preserve"> four hundred and sixty four Crores</v>
          </cell>
          <cell r="G468" t="str">
            <v xml:space="preserve"> four hundred and sixty four Millions</v>
          </cell>
          <cell r="H468" t="str">
            <v xml:space="preserve"> four hundred and sixty four Billions</v>
          </cell>
        </row>
        <row r="469">
          <cell r="A469">
            <v>465</v>
          </cell>
          <cell r="B469" t="str">
            <v xml:space="preserve"> four hundred and sixty five</v>
          </cell>
          <cell r="C469" t="str">
            <v xml:space="preserve"> four hundred and sixty five</v>
          </cell>
          <cell r="D469" t="str">
            <v xml:space="preserve"> four hundred and sixty five Thousand</v>
          </cell>
          <cell r="E469" t="str">
            <v xml:space="preserve"> four hundred and sixty five Lakhs</v>
          </cell>
          <cell r="F469" t="str">
            <v xml:space="preserve"> four hundred and sixty five Crores</v>
          </cell>
          <cell r="G469" t="str">
            <v xml:space="preserve"> four hundred and sixty five Millions</v>
          </cell>
          <cell r="H469" t="str">
            <v xml:space="preserve"> four hundred and sixty five Billions</v>
          </cell>
        </row>
        <row r="470">
          <cell r="A470">
            <v>466</v>
          </cell>
          <cell r="B470" t="str">
            <v xml:space="preserve"> four hundred and sixty six</v>
          </cell>
          <cell r="C470" t="str">
            <v xml:space="preserve"> four hundred and sixty six</v>
          </cell>
          <cell r="D470" t="str">
            <v xml:space="preserve"> four hundred and sixty six Thousand</v>
          </cell>
          <cell r="E470" t="str">
            <v xml:space="preserve"> four hundred and sixty six Lakhs</v>
          </cell>
          <cell r="F470" t="str">
            <v xml:space="preserve"> four hundred and sixty six Crores</v>
          </cell>
          <cell r="G470" t="str">
            <v xml:space="preserve"> four hundred and sixty six Millions</v>
          </cell>
          <cell r="H470" t="str">
            <v xml:space="preserve"> four hundred and sixty six Billions</v>
          </cell>
        </row>
        <row r="471">
          <cell r="A471">
            <v>467</v>
          </cell>
          <cell r="B471" t="str">
            <v xml:space="preserve"> four hundred and sixty seven</v>
          </cell>
          <cell r="C471" t="str">
            <v xml:space="preserve"> four hundred and sixty seven</v>
          </cell>
          <cell r="D471" t="str">
            <v xml:space="preserve"> four hundred and sixty seven Thousand</v>
          </cell>
          <cell r="E471" t="str">
            <v xml:space="preserve"> four hundred and sixty seven Lakhs</v>
          </cell>
          <cell r="F471" t="str">
            <v xml:space="preserve"> four hundred and sixty seven Crores</v>
          </cell>
          <cell r="G471" t="str">
            <v xml:space="preserve"> four hundred and sixty seven Millions</v>
          </cell>
          <cell r="H471" t="str">
            <v xml:space="preserve"> four hundred and sixty seven Billions</v>
          </cell>
        </row>
        <row r="472">
          <cell r="A472">
            <v>468</v>
          </cell>
          <cell r="B472" t="str">
            <v xml:space="preserve"> four hundred and sixty eight</v>
          </cell>
          <cell r="C472" t="str">
            <v xml:space="preserve"> four hundred and sixty eight</v>
          </cell>
          <cell r="D472" t="str">
            <v xml:space="preserve"> four hundred and sixty eight Thousand</v>
          </cell>
          <cell r="E472" t="str">
            <v xml:space="preserve"> four hundred and sixty eight Lakhs</v>
          </cell>
          <cell r="F472" t="str">
            <v xml:space="preserve"> four hundred and sixty eight Crores</v>
          </cell>
          <cell r="G472" t="str">
            <v xml:space="preserve"> four hundred and sixty eight Millions</v>
          </cell>
          <cell r="H472" t="str">
            <v xml:space="preserve"> four hundred and sixty eight Billions</v>
          </cell>
        </row>
        <row r="473">
          <cell r="A473">
            <v>469</v>
          </cell>
          <cell r="B473" t="str">
            <v xml:space="preserve"> four hundred and sixty nine</v>
          </cell>
          <cell r="C473" t="str">
            <v xml:space="preserve"> four hundred and sixty nine</v>
          </cell>
          <cell r="D473" t="str">
            <v xml:space="preserve"> four hundred and sixty nine Thousand</v>
          </cell>
          <cell r="E473" t="str">
            <v xml:space="preserve"> four hundred and sixty nine Lakhs</v>
          </cell>
          <cell r="F473" t="str">
            <v xml:space="preserve"> four hundred and sixty nine Crores</v>
          </cell>
          <cell r="G473" t="str">
            <v xml:space="preserve"> four hundred and sixty nine Millions</v>
          </cell>
          <cell r="H473" t="str">
            <v xml:space="preserve"> four hundred and sixty nine Billions</v>
          </cell>
        </row>
        <row r="474">
          <cell r="A474">
            <v>470</v>
          </cell>
          <cell r="B474" t="str">
            <v xml:space="preserve"> four hundred and seventy</v>
          </cell>
          <cell r="C474" t="str">
            <v xml:space="preserve"> four hundred and seventy</v>
          </cell>
          <cell r="D474" t="str">
            <v xml:space="preserve"> four hundred and seventy Thousand</v>
          </cell>
          <cell r="E474" t="str">
            <v xml:space="preserve"> four hundred and seventy Lakhs</v>
          </cell>
          <cell r="F474" t="str">
            <v xml:space="preserve"> four hundred and seventy Crores</v>
          </cell>
          <cell r="G474" t="str">
            <v xml:space="preserve"> four hundred and seventy Millions</v>
          </cell>
          <cell r="H474" t="str">
            <v xml:space="preserve"> four hundred and seventy Billions</v>
          </cell>
        </row>
        <row r="475">
          <cell r="A475">
            <v>471</v>
          </cell>
          <cell r="B475" t="str">
            <v xml:space="preserve"> four hundred and seventy one</v>
          </cell>
          <cell r="C475" t="str">
            <v xml:space="preserve"> four hundred and seventy one</v>
          </cell>
          <cell r="D475" t="str">
            <v xml:space="preserve"> four hundred and seventy one Thousand</v>
          </cell>
          <cell r="E475" t="str">
            <v xml:space="preserve"> four hundred and seventy one Lakhs</v>
          </cell>
          <cell r="F475" t="str">
            <v xml:space="preserve"> four hundred and seventy one Crores</v>
          </cell>
          <cell r="G475" t="str">
            <v xml:space="preserve"> four hundred and seventy one Millions</v>
          </cell>
          <cell r="H475" t="str">
            <v xml:space="preserve"> four hundred and seventy one Billions</v>
          </cell>
        </row>
        <row r="476">
          <cell r="A476">
            <v>472</v>
          </cell>
          <cell r="B476" t="str">
            <v xml:space="preserve"> four hundred and seventy two</v>
          </cell>
          <cell r="C476" t="str">
            <v xml:space="preserve"> four hundred and seventy two</v>
          </cell>
          <cell r="D476" t="str">
            <v xml:space="preserve"> four hundred and seventy two Thousand</v>
          </cell>
          <cell r="E476" t="str">
            <v xml:space="preserve"> four hundred and seventy two Lakhs</v>
          </cell>
          <cell r="F476" t="str">
            <v xml:space="preserve"> four hundred and seventy two Crores</v>
          </cell>
          <cell r="G476" t="str">
            <v xml:space="preserve"> four hundred and seventy two Millions</v>
          </cell>
          <cell r="H476" t="str">
            <v xml:space="preserve"> four hundred and seventy two Billions</v>
          </cell>
        </row>
        <row r="477">
          <cell r="A477">
            <v>473</v>
          </cell>
          <cell r="B477" t="str">
            <v xml:space="preserve"> four hundred and seventy three</v>
          </cell>
          <cell r="C477" t="str">
            <v xml:space="preserve"> four hundred and seventy three</v>
          </cell>
          <cell r="D477" t="str">
            <v xml:space="preserve"> four hundred and seventy three Thousand</v>
          </cell>
          <cell r="E477" t="str">
            <v xml:space="preserve"> four hundred and seventy three Lakhs</v>
          </cell>
          <cell r="F477" t="str">
            <v xml:space="preserve"> four hundred and seventy three Crores</v>
          </cell>
          <cell r="G477" t="str">
            <v xml:space="preserve"> four hundred and seventy three Millions</v>
          </cell>
          <cell r="H477" t="str">
            <v xml:space="preserve"> four hundred and seventy three Billions</v>
          </cell>
        </row>
        <row r="478">
          <cell r="A478">
            <v>474</v>
          </cell>
          <cell r="B478" t="str">
            <v xml:space="preserve"> four hundred and seventy four</v>
          </cell>
          <cell r="C478" t="str">
            <v xml:space="preserve"> four hundred and seventy four</v>
          </cell>
          <cell r="D478" t="str">
            <v xml:space="preserve"> four hundred and seventy four Thousand</v>
          </cell>
          <cell r="E478" t="str">
            <v xml:space="preserve"> four hundred and seventy four Lakhs</v>
          </cell>
          <cell r="F478" t="str">
            <v xml:space="preserve"> four hundred and seventy four Crores</v>
          </cell>
          <cell r="G478" t="str">
            <v xml:space="preserve"> four hundred and seventy four Millions</v>
          </cell>
          <cell r="H478" t="str">
            <v xml:space="preserve"> four hundred and seventy four Billions</v>
          </cell>
        </row>
        <row r="479">
          <cell r="A479">
            <v>475</v>
          </cell>
          <cell r="B479" t="str">
            <v xml:space="preserve"> four hundred and seventy five</v>
          </cell>
          <cell r="C479" t="str">
            <v xml:space="preserve"> four hundred and seventy five</v>
          </cell>
          <cell r="D479" t="str">
            <v xml:space="preserve"> four hundred and seventy five Thousand</v>
          </cell>
          <cell r="E479" t="str">
            <v xml:space="preserve"> four hundred and seventy five Lakhs</v>
          </cell>
          <cell r="F479" t="str">
            <v xml:space="preserve"> four hundred and seventy five Crores</v>
          </cell>
          <cell r="G479" t="str">
            <v xml:space="preserve"> four hundred and seventy five Millions</v>
          </cell>
          <cell r="H479" t="str">
            <v xml:space="preserve"> four hundred and seventy five Billions</v>
          </cell>
        </row>
        <row r="480">
          <cell r="A480">
            <v>476</v>
          </cell>
          <cell r="B480" t="str">
            <v xml:space="preserve"> four hundred and seventy six</v>
          </cell>
          <cell r="C480" t="str">
            <v xml:space="preserve"> four hundred and seventy six</v>
          </cell>
          <cell r="D480" t="str">
            <v xml:space="preserve"> four hundred and seventy six Thousand</v>
          </cell>
          <cell r="E480" t="str">
            <v xml:space="preserve"> four hundred and seventy six Lakhs</v>
          </cell>
          <cell r="F480" t="str">
            <v xml:space="preserve"> four hundred and seventy six Crores</v>
          </cell>
          <cell r="G480" t="str">
            <v xml:space="preserve"> four hundred and seventy six Millions</v>
          </cell>
          <cell r="H480" t="str">
            <v xml:space="preserve"> four hundred and seventy six Billions</v>
          </cell>
        </row>
        <row r="481">
          <cell r="A481">
            <v>477</v>
          </cell>
          <cell r="B481" t="str">
            <v xml:space="preserve"> four hundred and seventy seven</v>
          </cell>
          <cell r="C481" t="str">
            <v xml:space="preserve"> four hundred and seventy seven</v>
          </cell>
          <cell r="D481" t="str">
            <v xml:space="preserve"> four hundred and seventy seven Thousand</v>
          </cell>
          <cell r="E481" t="str">
            <v xml:space="preserve"> four hundred and seventy seven Lakhs</v>
          </cell>
          <cell r="F481" t="str">
            <v xml:space="preserve"> four hundred and seventy seven Crores</v>
          </cell>
          <cell r="G481" t="str">
            <v xml:space="preserve"> four hundred and seventy seven Millions</v>
          </cell>
          <cell r="H481" t="str">
            <v xml:space="preserve"> four hundred and seventy seven Billions</v>
          </cell>
        </row>
        <row r="482">
          <cell r="A482">
            <v>478</v>
          </cell>
          <cell r="B482" t="str">
            <v xml:space="preserve"> four hundred and seventy eight</v>
          </cell>
          <cell r="C482" t="str">
            <v xml:space="preserve"> four hundred and seventy eight</v>
          </cell>
          <cell r="D482" t="str">
            <v xml:space="preserve"> four hundred and seventy eight Thousand</v>
          </cell>
          <cell r="E482" t="str">
            <v xml:space="preserve"> four hundred and seventy eight Lakhs</v>
          </cell>
          <cell r="F482" t="str">
            <v xml:space="preserve"> four hundred and seventy eight Crores</v>
          </cell>
          <cell r="G482" t="str">
            <v xml:space="preserve"> four hundred and seventy eight Millions</v>
          </cell>
          <cell r="H482" t="str">
            <v xml:space="preserve"> four hundred and seventy eight Billions</v>
          </cell>
        </row>
        <row r="483">
          <cell r="A483">
            <v>479</v>
          </cell>
          <cell r="B483" t="str">
            <v xml:space="preserve"> four hundred and seventy nine</v>
          </cell>
          <cell r="C483" t="str">
            <v xml:space="preserve"> four hundred and seventy nine</v>
          </cell>
          <cell r="D483" t="str">
            <v xml:space="preserve"> four hundred and seventy nine Thousand</v>
          </cell>
          <cell r="E483" t="str">
            <v xml:space="preserve"> four hundred and seventy nine Lakhs</v>
          </cell>
          <cell r="F483" t="str">
            <v xml:space="preserve"> four hundred and seventy nine Crores</v>
          </cell>
          <cell r="G483" t="str">
            <v xml:space="preserve"> four hundred and seventy nine Millions</v>
          </cell>
          <cell r="H483" t="str">
            <v xml:space="preserve"> four hundred and seventy nine Billions</v>
          </cell>
        </row>
        <row r="484">
          <cell r="A484">
            <v>480</v>
          </cell>
          <cell r="B484" t="str">
            <v xml:space="preserve"> four hundred and eighty</v>
          </cell>
          <cell r="C484" t="str">
            <v xml:space="preserve"> four hundred and eighty</v>
          </cell>
          <cell r="D484" t="str">
            <v xml:space="preserve"> four hundred and eighty Thousand</v>
          </cell>
          <cell r="E484" t="str">
            <v xml:space="preserve"> four hundred and eighty Lakhs</v>
          </cell>
          <cell r="F484" t="str">
            <v xml:space="preserve"> four hundred and eighty Crores</v>
          </cell>
          <cell r="G484" t="str">
            <v xml:space="preserve"> four hundred and eighty Millions</v>
          </cell>
          <cell r="H484" t="str">
            <v xml:space="preserve"> four hundred and eighty Billions</v>
          </cell>
        </row>
        <row r="485">
          <cell r="A485">
            <v>481</v>
          </cell>
          <cell r="B485" t="str">
            <v xml:space="preserve"> four hundred and eighty one</v>
          </cell>
          <cell r="C485" t="str">
            <v xml:space="preserve"> four hundred and eighty one</v>
          </cell>
          <cell r="D485" t="str">
            <v xml:space="preserve"> four hundred and eighty one Thousand</v>
          </cell>
          <cell r="E485" t="str">
            <v xml:space="preserve"> four hundred and eighty one Lakhs</v>
          </cell>
          <cell r="F485" t="str">
            <v xml:space="preserve"> four hundred and eighty one Crores</v>
          </cell>
          <cell r="G485" t="str">
            <v xml:space="preserve"> four hundred and eighty one Millions</v>
          </cell>
          <cell r="H485" t="str">
            <v xml:space="preserve"> four hundred and eighty one Billions</v>
          </cell>
        </row>
        <row r="486">
          <cell r="A486">
            <v>482</v>
          </cell>
          <cell r="B486" t="str">
            <v xml:space="preserve"> four hundred and eighty two</v>
          </cell>
          <cell r="C486" t="str">
            <v xml:space="preserve"> four hundred and eighty two</v>
          </cell>
          <cell r="D486" t="str">
            <v xml:space="preserve"> four hundred and eighty two Thousand</v>
          </cell>
          <cell r="E486" t="str">
            <v xml:space="preserve"> four hundred and eighty two Lakhs</v>
          </cell>
          <cell r="F486" t="str">
            <v xml:space="preserve"> four hundred and eighty two Crores</v>
          </cell>
          <cell r="G486" t="str">
            <v xml:space="preserve"> four hundred and eighty two Millions</v>
          </cell>
          <cell r="H486" t="str">
            <v xml:space="preserve"> four hundred and eighty two Billions</v>
          </cell>
        </row>
        <row r="487">
          <cell r="A487">
            <v>483</v>
          </cell>
          <cell r="B487" t="str">
            <v xml:space="preserve"> four hundred and eighty three</v>
          </cell>
          <cell r="C487" t="str">
            <v xml:space="preserve"> four hundred and eighty three</v>
          </cell>
          <cell r="D487" t="str">
            <v xml:space="preserve"> four hundred and eighty three Thousand</v>
          </cell>
          <cell r="E487" t="str">
            <v xml:space="preserve"> four hundred and eighty three Lakhs</v>
          </cell>
          <cell r="F487" t="str">
            <v xml:space="preserve"> four hundred and eighty three Crores</v>
          </cell>
          <cell r="G487" t="str">
            <v xml:space="preserve"> four hundred and eighty three Millions</v>
          </cell>
          <cell r="H487" t="str">
            <v xml:space="preserve"> four hundred and eighty three Billions</v>
          </cell>
        </row>
        <row r="488">
          <cell r="A488">
            <v>484</v>
          </cell>
          <cell r="B488" t="str">
            <v xml:space="preserve"> four hundred and eighty four</v>
          </cell>
          <cell r="C488" t="str">
            <v xml:space="preserve"> four hundred and eighty four</v>
          </cell>
          <cell r="D488" t="str">
            <v xml:space="preserve"> four hundred and eighty four Thousand</v>
          </cell>
          <cell r="E488" t="str">
            <v xml:space="preserve"> four hundred and eighty four Lakhs</v>
          </cell>
          <cell r="F488" t="str">
            <v xml:space="preserve"> four hundred and eighty four Crores</v>
          </cell>
          <cell r="G488" t="str">
            <v xml:space="preserve"> four hundred and eighty four Millions</v>
          </cell>
          <cell r="H488" t="str">
            <v xml:space="preserve"> four hundred and eighty four Billions</v>
          </cell>
        </row>
        <row r="489">
          <cell r="A489">
            <v>485</v>
          </cell>
          <cell r="B489" t="str">
            <v xml:space="preserve"> four hundred and eighty five</v>
          </cell>
          <cell r="C489" t="str">
            <v xml:space="preserve"> four hundred and eighty five</v>
          </cell>
          <cell r="D489" t="str">
            <v xml:space="preserve"> four hundred and eighty five Thousand</v>
          </cell>
          <cell r="E489" t="str">
            <v xml:space="preserve"> four hundred and eighty five Lakhs</v>
          </cell>
          <cell r="F489" t="str">
            <v xml:space="preserve"> four hundred and eighty five Crores</v>
          </cell>
          <cell r="G489" t="str">
            <v xml:space="preserve"> four hundred and eighty five Millions</v>
          </cell>
          <cell r="H489" t="str">
            <v xml:space="preserve"> four hundred and eighty five Billions</v>
          </cell>
        </row>
        <row r="490">
          <cell r="A490">
            <v>486</v>
          </cell>
          <cell r="B490" t="str">
            <v xml:space="preserve"> four hundred and eighty six</v>
          </cell>
          <cell r="C490" t="str">
            <v xml:space="preserve"> four hundred and eighty six</v>
          </cell>
          <cell r="D490" t="str">
            <v xml:space="preserve"> four hundred and eighty six Thousand</v>
          </cell>
          <cell r="E490" t="str">
            <v xml:space="preserve"> four hundred and eighty six Lakhs</v>
          </cell>
          <cell r="F490" t="str">
            <v xml:space="preserve"> four hundred and eighty six Crores</v>
          </cell>
          <cell r="G490" t="str">
            <v xml:space="preserve"> four hundred and eighty six Millions</v>
          </cell>
          <cell r="H490" t="str">
            <v xml:space="preserve"> four hundred and eighty six Billions</v>
          </cell>
        </row>
        <row r="491">
          <cell r="A491">
            <v>487</v>
          </cell>
          <cell r="B491" t="str">
            <v xml:space="preserve"> four hundred and eighty seven</v>
          </cell>
          <cell r="C491" t="str">
            <v xml:space="preserve"> four hundred and eighty seven</v>
          </cell>
          <cell r="D491" t="str">
            <v xml:space="preserve"> four hundred and eighty seven Thousand</v>
          </cell>
          <cell r="E491" t="str">
            <v xml:space="preserve"> four hundred and eighty seven Lakhs</v>
          </cell>
          <cell r="F491" t="str">
            <v xml:space="preserve"> four hundred and eighty seven Crores</v>
          </cell>
          <cell r="G491" t="str">
            <v xml:space="preserve"> four hundred and eighty seven Millions</v>
          </cell>
          <cell r="H491" t="str">
            <v xml:space="preserve"> four hundred and eighty seven Billions</v>
          </cell>
        </row>
        <row r="492">
          <cell r="A492">
            <v>488</v>
          </cell>
          <cell r="B492" t="str">
            <v xml:space="preserve"> four hundred and eighty eight</v>
          </cell>
          <cell r="C492" t="str">
            <v xml:space="preserve"> four hundred and eighty eight</v>
          </cell>
          <cell r="D492" t="str">
            <v xml:space="preserve"> four hundred and eighty eight Thousand</v>
          </cell>
          <cell r="E492" t="str">
            <v xml:space="preserve"> four hundred and eighty eight Lakhs</v>
          </cell>
          <cell r="F492" t="str">
            <v xml:space="preserve"> four hundred and eighty eight Crores</v>
          </cell>
          <cell r="G492" t="str">
            <v xml:space="preserve"> four hundred and eighty eight Millions</v>
          </cell>
          <cell r="H492" t="str">
            <v xml:space="preserve"> four hundred and eighty eight Billions</v>
          </cell>
        </row>
        <row r="493">
          <cell r="A493">
            <v>489</v>
          </cell>
          <cell r="B493" t="str">
            <v xml:space="preserve"> four hundred and eighty nine</v>
          </cell>
          <cell r="C493" t="str">
            <v xml:space="preserve"> four hundred and eighty nine</v>
          </cell>
          <cell r="D493" t="str">
            <v xml:space="preserve"> four hundred and eighty nine Thousand</v>
          </cell>
          <cell r="E493" t="str">
            <v xml:space="preserve"> four hundred and eighty nine Lakhs</v>
          </cell>
          <cell r="F493" t="str">
            <v xml:space="preserve"> four hundred and eighty nine Crores</v>
          </cell>
          <cell r="G493" t="str">
            <v xml:space="preserve"> four hundred and eighty nine Millions</v>
          </cell>
          <cell r="H493" t="str">
            <v xml:space="preserve"> four hundred and eighty nine Billions</v>
          </cell>
        </row>
        <row r="494">
          <cell r="A494">
            <v>490</v>
          </cell>
          <cell r="B494" t="str">
            <v xml:space="preserve"> four hundred and ninety</v>
          </cell>
          <cell r="C494" t="str">
            <v xml:space="preserve"> four hundred and ninety</v>
          </cell>
          <cell r="D494" t="str">
            <v xml:space="preserve"> four hundred and ninety Thousand</v>
          </cell>
          <cell r="E494" t="str">
            <v xml:space="preserve"> four hundred and ninety Lakhs</v>
          </cell>
          <cell r="F494" t="str">
            <v xml:space="preserve"> four hundred and ninety Crores</v>
          </cell>
          <cell r="G494" t="str">
            <v xml:space="preserve"> four hundred and ninety Millions</v>
          </cell>
          <cell r="H494" t="str">
            <v xml:space="preserve"> four hundred and ninety Billions</v>
          </cell>
        </row>
        <row r="495">
          <cell r="A495">
            <v>491</v>
          </cell>
          <cell r="B495" t="str">
            <v xml:space="preserve"> four hundred and ninety one</v>
          </cell>
          <cell r="C495" t="str">
            <v xml:space="preserve"> four hundred and ninety one</v>
          </cell>
          <cell r="D495" t="str">
            <v xml:space="preserve"> four hundred and ninety one Thousand</v>
          </cell>
          <cell r="E495" t="str">
            <v xml:space="preserve"> four hundred and ninety one Lakhs</v>
          </cell>
          <cell r="F495" t="str">
            <v xml:space="preserve"> four hundred and ninety one Crores</v>
          </cell>
          <cell r="G495" t="str">
            <v xml:space="preserve"> four hundred and ninety one Millions</v>
          </cell>
          <cell r="H495" t="str">
            <v xml:space="preserve"> four hundred and ninety one Billions</v>
          </cell>
        </row>
        <row r="496">
          <cell r="A496">
            <v>492</v>
          </cell>
          <cell r="B496" t="str">
            <v xml:space="preserve"> four hundred and ninety two</v>
          </cell>
          <cell r="C496" t="str">
            <v xml:space="preserve"> four hundred and ninety two</v>
          </cell>
          <cell r="D496" t="str">
            <v xml:space="preserve"> four hundred and ninety two Thousand</v>
          </cell>
          <cell r="E496" t="str">
            <v xml:space="preserve"> four hundred and ninety two Lakhs</v>
          </cell>
          <cell r="F496" t="str">
            <v xml:space="preserve"> four hundred and ninety two Crores</v>
          </cell>
          <cell r="G496" t="str">
            <v xml:space="preserve"> four hundred and ninety two Millions</v>
          </cell>
          <cell r="H496" t="str">
            <v xml:space="preserve"> four hundred and ninety two Billions</v>
          </cell>
        </row>
        <row r="497">
          <cell r="A497">
            <v>493</v>
          </cell>
          <cell r="B497" t="str">
            <v xml:space="preserve"> four hundred and ninety three</v>
          </cell>
          <cell r="C497" t="str">
            <v xml:space="preserve"> four hundred and ninety three</v>
          </cell>
          <cell r="D497" t="str">
            <v xml:space="preserve"> four hundred and ninety three Thousand</v>
          </cell>
          <cell r="E497" t="str">
            <v xml:space="preserve"> four hundred and ninety three Lakhs</v>
          </cell>
          <cell r="F497" t="str">
            <v xml:space="preserve"> four hundred and ninety three Crores</v>
          </cell>
          <cell r="G497" t="str">
            <v xml:space="preserve"> four hundred and ninety three Millions</v>
          </cell>
          <cell r="H497" t="str">
            <v xml:space="preserve"> four hundred and ninety three Billions</v>
          </cell>
        </row>
        <row r="498">
          <cell r="A498">
            <v>494</v>
          </cell>
          <cell r="B498" t="str">
            <v xml:space="preserve"> four hundred and ninety four </v>
          </cell>
          <cell r="C498" t="str">
            <v xml:space="preserve"> four hundred and ninety four </v>
          </cell>
          <cell r="D498" t="str">
            <v xml:space="preserve"> four hundred and ninety four  Thousand</v>
          </cell>
          <cell r="E498" t="str">
            <v xml:space="preserve"> four hundred and ninety four  Lakhs</v>
          </cell>
          <cell r="F498" t="str">
            <v xml:space="preserve"> four hundred and ninety four  Crores</v>
          </cell>
          <cell r="G498" t="str">
            <v xml:space="preserve"> four hundred and ninety four  Millions</v>
          </cell>
          <cell r="H498" t="str">
            <v xml:space="preserve"> four hundred and ninety four  Billions</v>
          </cell>
        </row>
        <row r="499">
          <cell r="A499">
            <v>495</v>
          </cell>
          <cell r="B499" t="str">
            <v xml:space="preserve"> four hundred and ninety five</v>
          </cell>
          <cell r="C499" t="str">
            <v xml:space="preserve"> four hundred and ninety five</v>
          </cell>
          <cell r="D499" t="str">
            <v xml:space="preserve"> four hundred and ninety five Thousand</v>
          </cell>
          <cell r="E499" t="str">
            <v xml:space="preserve"> four hundred and ninety five Lakhs</v>
          </cell>
          <cell r="F499" t="str">
            <v xml:space="preserve"> four hundred and ninety five Crores</v>
          </cell>
          <cell r="G499" t="str">
            <v xml:space="preserve"> four hundred and ninety five Millions</v>
          </cell>
          <cell r="H499" t="str">
            <v xml:space="preserve"> four hundred and ninety five Billions</v>
          </cell>
        </row>
        <row r="500">
          <cell r="A500">
            <v>496</v>
          </cell>
          <cell r="B500" t="str">
            <v xml:space="preserve"> four hundred and ninety six</v>
          </cell>
          <cell r="C500" t="str">
            <v xml:space="preserve"> four hundred and ninety six</v>
          </cell>
          <cell r="D500" t="str">
            <v xml:space="preserve"> four hundred and ninety six Thousand</v>
          </cell>
          <cell r="E500" t="str">
            <v xml:space="preserve"> four hundred and ninety six Lakhs</v>
          </cell>
          <cell r="F500" t="str">
            <v xml:space="preserve"> four hundred and ninety six Crores</v>
          </cell>
          <cell r="G500" t="str">
            <v xml:space="preserve"> four hundred and ninety six Millions</v>
          </cell>
          <cell r="H500" t="str">
            <v xml:space="preserve"> four hundred and ninety six Billions</v>
          </cell>
        </row>
        <row r="501">
          <cell r="A501">
            <v>497</v>
          </cell>
          <cell r="B501" t="str">
            <v xml:space="preserve"> four hundred and ninety seven</v>
          </cell>
          <cell r="C501" t="str">
            <v xml:space="preserve"> four hundred and ninety seven</v>
          </cell>
          <cell r="D501" t="str">
            <v xml:space="preserve"> four hundred and ninety seven Thousand</v>
          </cell>
          <cell r="E501" t="str">
            <v xml:space="preserve"> four hundred and ninety seven Lakhs</v>
          </cell>
          <cell r="F501" t="str">
            <v xml:space="preserve"> four hundred and ninety seven Crores</v>
          </cell>
          <cell r="G501" t="str">
            <v xml:space="preserve"> four hundred and ninety seven Millions</v>
          </cell>
          <cell r="H501" t="str">
            <v xml:space="preserve"> four hundred and ninety seven Billions</v>
          </cell>
        </row>
        <row r="502">
          <cell r="A502">
            <v>498</v>
          </cell>
          <cell r="B502" t="str">
            <v xml:space="preserve"> four hundred and ninety eight</v>
          </cell>
          <cell r="C502" t="str">
            <v xml:space="preserve"> four hundred and ninety eight</v>
          </cell>
          <cell r="D502" t="str">
            <v xml:space="preserve"> four hundred and ninety eight Thousand</v>
          </cell>
          <cell r="E502" t="str">
            <v xml:space="preserve"> four hundred and ninety eight Lakhs</v>
          </cell>
          <cell r="F502" t="str">
            <v xml:space="preserve"> four hundred and ninety eight Crores</v>
          </cell>
          <cell r="G502" t="str">
            <v xml:space="preserve"> four hundred and ninety eight Millions</v>
          </cell>
          <cell r="H502" t="str">
            <v xml:space="preserve"> four hundred and ninety eight Billions</v>
          </cell>
        </row>
        <row r="503">
          <cell r="A503">
            <v>499</v>
          </cell>
          <cell r="B503" t="str">
            <v xml:space="preserve"> four hundred and ninety nine</v>
          </cell>
          <cell r="C503" t="str">
            <v xml:space="preserve"> four hundred and ninety nine</v>
          </cell>
          <cell r="D503" t="str">
            <v xml:space="preserve"> four hundred and ninety nine Thousand</v>
          </cell>
          <cell r="E503" t="str">
            <v xml:space="preserve"> four hundred and ninety nine Lakhs</v>
          </cell>
          <cell r="F503" t="str">
            <v xml:space="preserve"> four hundred and ninety nine Crores</v>
          </cell>
          <cell r="G503" t="str">
            <v xml:space="preserve"> four hundred and ninety nine Millions</v>
          </cell>
          <cell r="H503" t="str">
            <v xml:space="preserve"> four hundred and ninety nine Billions</v>
          </cell>
        </row>
        <row r="504">
          <cell r="A504">
            <v>500</v>
          </cell>
          <cell r="B504" t="str">
            <v xml:space="preserve"> five hundred</v>
          </cell>
          <cell r="C504" t="str">
            <v xml:space="preserve"> five hundred</v>
          </cell>
          <cell r="D504" t="str">
            <v xml:space="preserve"> five hundred Thousand</v>
          </cell>
          <cell r="E504" t="str">
            <v xml:space="preserve"> five hundred Lakhs</v>
          </cell>
          <cell r="F504" t="str">
            <v xml:space="preserve"> five hundred Crores</v>
          </cell>
          <cell r="G504" t="str">
            <v xml:space="preserve"> five hundred Millions</v>
          </cell>
          <cell r="H504" t="str">
            <v xml:space="preserve"> five hundred Billions</v>
          </cell>
        </row>
        <row r="505">
          <cell r="A505">
            <v>501</v>
          </cell>
          <cell r="B505" t="str">
            <v xml:space="preserve"> five hundred and one</v>
          </cell>
          <cell r="C505" t="str">
            <v xml:space="preserve"> five hundred and one</v>
          </cell>
          <cell r="D505" t="str">
            <v xml:space="preserve"> five hundred and one Thousand</v>
          </cell>
          <cell r="E505" t="str">
            <v xml:space="preserve"> five hundred and one Lakhs</v>
          </cell>
          <cell r="F505" t="str">
            <v xml:space="preserve"> five hundred and one Crores</v>
          </cell>
          <cell r="G505" t="str">
            <v xml:space="preserve"> five hundred and one Millions</v>
          </cell>
          <cell r="H505" t="str">
            <v xml:space="preserve"> five hundred and one Billions</v>
          </cell>
        </row>
        <row r="506">
          <cell r="A506">
            <v>502</v>
          </cell>
          <cell r="B506" t="str">
            <v xml:space="preserve"> five hundred and two</v>
          </cell>
          <cell r="C506" t="str">
            <v xml:space="preserve"> five hundred and two</v>
          </cell>
          <cell r="D506" t="str">
            <v xml:space="preserve"> five hundred and two Thousand</v>
          </cell>
          <cell r="E506" t="str">
            <v xml:space="preserve"> five hundred and two Lakhs</v>
          </cell>
          <cell r="F506" t="str">
            <v xml:space="preserve"> five hundred and two Crores</v>
          </cell>
          <cell r="G506" t="str">
            <v xml:space="preserve"> five hundred and two Millions</v>
          </cell>
          <cell r="H506" t="str">
            <v xml:space="preserve"> five hundred and two Billions</v>
          </cell>
        </row>
        <row r="507">
          <cell r="A507">
            <v>503</v>
          </cell>
          <cell r="B507" t="str">
            <v xml:space="preserve"> five hundred and three</v>
          </cell>
          <cell r="C507" t="str">
            <v xml:space="preserve"> five hundred and three</v>
          </cell>
          <cell r="D507" t="str">
            <v xml:space="preserve"> five hundred and three Thousand</v>
          </cell>
          <cell r="E507" t="str">
            <v xml:space="preserve"> five hundred and three Lakhs</v>
          </cell>
          <cell r="F507" t="str">
            <v xml:space="preserve"> five hundred and three Crores</v>
          </cell>
          <cell r="G507" t="str">
            <v xml:space="preserve"> five hundred and three Millions</v>
          </cell>
          <cell r="H507" t="str">
            <v xml:space="preserve"> five hundred and three Billions</v>
          </cell>
        </row>
        <row r="508">
          <cell r="A508">
            <v>504</v>
          </cell>
          <cell r="B508" t="str">
            <v xml:space="preserve"> five hundred and four</v>
          </cell>
          <cell r="C508" t="str">
            <v xml:space="preserve"> five hundred and four</v>
          </cell>
          <cell r="D508" t="str">
            <v xml:space="preserve"> five hundred and four Thousand</v>
          </cell>
          <cell r="E508" t="str">
            <v xml:space="preserve"> five hundred and four Lakhs</v>
          </cell>
          <cell r="F508" t="str">
            <v xml:space="preserve"> five hundred and four Crores</v>
          </cell>
          <cell r="G508" t="str">
            <v xml:space="preserve"> five hundred and four Millions</v>
          </cell>
          <cell r="H508" t="str">
            <v xml:space="preserve"> five hundred and four Billions</v>
          </cell>
        </row>
        <row r="509">
          <cell r="A509">
            <v>505</v>
          </cell>
          <cell r="B509" t="str">
            <v xml:space="preserve"> five hundred and five</v>
          </cell>
          <cell r="C509" t="str">
            <v xml:space="preserve"> five hundred and five</v>
          </cell>
          <cell r="D509" t="str">
            <v xml:space="preserve"> five hundred and five Thousand</v>
          </cell>
          <cell r="E509" t="str">
            <v xml:space="preserve"> five hundred and five Lakhs</v>
          </cell>
          <cell r="F509" t="str">
            <v xml:space="preserve"> five hundred and five Crores</v>
          </cell>
          <cell r="G509" t="str">
            <v xml:space="preserve"> five hundred and five Millions</v>
          </cell>
          <cell r="H509" t="str">
            <v xml:space="preserve"> five hundred and five Billions</v>
          </cell>
        </row>
        <row r="510">
          <cell r="A510">
            <v>506</v>
          </cell>
          <cell r="B510" t="str">
            <v xml:space="preserve"> five hundred and six</v>
          </cell>
          <cell r="C510" t="str">
            <v xml:space="preserve"> five hundred and six</v>
          </cell>
          <cell r="D510" t="str">
            <v xml:space="preserve"> five hundred and six Thousand</v>
          </cell>
          <cell r="E510" t="str">
            <v xml:space="preserve"> five hundred and six Lakhs</v>
          </cell>
          <cell r="F510" t="str">
            <v xml:space="preserve"> five hundred and six Crores</v>
          </cell>
          <cell r="G510" t="str">
            <v xml:space="preserve"> five hundred and six Millions</v>
          </cell>
          <cell r="H510" t="str">
            <v xml:space="preserve"> five hundred and six Billions</v>
          </cell>
        </row>
        <row r="511">
          <cell r="A511">
            <v>507</v>
          </cell>
          <cell r="B511" t="str">
            <v xml:space="preserve"> five hundred and seven</v>
          </cell>
          <cell r="C511" t="str">
            <v xml:space="preserve"> five hundred and seven</v>
          </cell>
          <cell r="D511" t="str">
            <v xml:space="preserve"> five hundred and seven Thousand</v>
          </cell>
          <cell r="E511" t="str">
            <v xml:space="preserve"> five hundred and seven Lakhs</v>
          </cell>
          <cell r="F511" t="str">
            <v xml:space="preserve"> five hundred and seven Crores</v>
          </cell>
          <cell r="G511" t="str">
            <v xml:space="preserve"> five hundred and seven Millions</v>
          </cell>
          <cell r="H511" t="str">
            <v xml:space="preserve"> five hundred and seven Billions</v>
          </cell>
        </row>
        <row r="512">
          <cell r="A512">
            <v>508</v>
          </cell>
          <cell r="B512" t="str">
            <v xml:space="preserve"> five hundred and eight</v>
          </cell>
          <cell r="C512" t="str">
            <v xml:space="preserve"> five hundred and eight</v>
          </cell>
          <cell r="D512" t="str">
            <v xml:space="preserve"> five hundred and eight Thousand</v>
          </cell>
          <cell r="E512" t="str">
            <v xml:space="preserve"> five hundred and eight Lakhs</v>
          </cell>
          <cell r="F512" t="str">
            <v xml:space="preserve"> five hundred and eight Crores</v>
          </cell>
          <cell r="G512" t="str">
            <v xml:space="preserve"> five hundred and eight Millions</v>
          </cell>
          <cell r="H512" t="str">
            <v xml:space="preserve"> five hundred and eight Billions</v>
          </cell>
        </row>
        <row r="513">
          <cell r="A513">
            <v>509</v>
          </cell>
          <cell r="B513" t="str">
            <v xml:space="preserve"> five hundred and nine</v>
          </cell>
          <cell r="C513" t="str">
            <v xml:space="preserve"> five hundred and nine</v>
          </cell>
          <cell r="D513" t="str">
            <v xml:space="preserve"> five hundred and nine Thousand</v>
          </cell>
          <cell r="E513" t="str">
            <v xml:space="preserve"> five hundred and nine Lakhs</v>
          </cell>
          <cell r="F513" t="str">
            <v xml:space="preserve"> five hundred and nine Crores</v>
          </cell>
          <cell r="G513" t="str">
            <v xml:space="preserve"> five hundred and nine Millions</v>
          </cell>
          <cell r="H513" t="str">
            <v xml:space="preserve"> five hundred and nine Billions</v>
          </cell>
        </row>
        <row r="514">
          <cell r="A514">
            <v>510</v>
          </cell>
          <cell r="B514" t="str">
            <v xml:space="preserve"> five hundred and ten</v>
          </cell>
          <cell r="C514" t="str">
            <v xml:space="preserve"> five hundred and ten</v>
          </cell>
          <cell r="D514" t="str">
            <v xml:space="preserve"> five hundred and ten Thousand</v>
          </cell>
          <cell r="E514" t="str">
            <v xml:space="preserve"> five hundred and ten Lakhs</v>
          </cell>
          <cell r="F514" t="str">
            <v xml:space="preserve"> five hundred and ten Crores</v>
          </cell>
          <cell r="G514" t="str">
            <v xml:space="preserve"> five hundred and ten Millions</v>
          </cell>
          <cell r="H514" t="str">
            <v xml:space="preserve"> five hundred and ten Billions</v>
          </cell>
        </row>
        <row r="515">
          <cell r="A515">
            <v>511</v>
          </cell>
          <cell r="B515" t="str">
            <v xml:space="preserve"> five hundred and eleven</v>
          </cell>
          <cell r="C515" t="str">
            <v xml:space="preserve"> five hundred and eleven</v>
          </cell>
          <cell r="D515" t="str">
            <v xml:space="preserve"> five hundred and eleven Thousand</v>
          </cell>
          <cell r="E515" t="str">
            <v xml:space="preserve"> five hundred and eleven Lakhs</v>
          </cell>
          <cell r="F515" t="str">
            <v xml:space="preserve"> five hundred and eleven Crores</v>
          </cell>
          <cell r="G515" t="str">
            <v xml:space="preserve"> five hundred and eleven Millions</v>
          </cell>
          <cell r="H515" t="str">
            <v xml:space="preserve"> five hundred and eleven Billions</v>
          </cell>
        </row>
        <row r="516">
          <cell r="A516">
            <v>512</v>
          </cell>
          <cell r="B516" t="str">
            <v xml:space="preserve"> five hundred and twelve</v>
          </cell>
          <cell r="C516" t="str">
            <v xml:space="preserve"> five hundred and twelve</v>
          </cell>
          <cell r="D516" t="str">
            <v xml:space="preserve"> five hundred and twelve Thousand</v>
          </cell>
          <cell r="E516" t="str">
            <v xml:space="preserve"> five hundred and twelve Lakhs</v>
          </cell>
          <cell r="F516" t="str">
            <v xml:space="preserve"> five hundred and twelve Crores</v>
          </cell>
          <cell r="G516" t="str">
            <v xml:space="preserve"> five hundred and twelve Millions</v>
          </cell>
          <cell r="H516" t="str">
            <v xml:space="preserve"> five hundred and twelve Billions</v>
          </cell>
        </row>
        <row r="517">
          <cell r="A517">
            <v>513</v>
          </cell>
          <cell r="B517" t="str">
            <v xml:space="preserve"> five hundred and thirteen</v>
          </cell>
          <cell r="C517" t="str">
            <v xml:space="preserve"> five hundred and thirteen</v>
          </cell>
          <cell r="D517" t="str">
            <v xml:space="preserve"> five hundred and thirteen Thousand</v>
          </cell>
          <cell r="E517" t="str">
            <v xml:space="preserve"> five hundred and thirteen Lakhs</v>
          </cell>
          <cell r="F517" t="str">
            <v xml:space="preserve"> five hundred and thirteen Crores</v>
          </cell>
          <cell r="G517" t="str">
            <v xml:space="preserve"> five hundred and thirteen Millions</v>
          </cell>
          <cell r="H517" t="str">
            <v xml:space="preserve"> five hundred and thirteen Billions</v>
          </cell>
        </row>
        <row r="518">
          <cell r="A518">
            <v>514</v>
          </cell>
          <cell r="B518" t="str">
            <v xml:space="preserve"> five hundred and fourteen</v>
          </cell>
          <cell r="C518" t="str">
            <v xml:space="preserve"> five hundred and fourteen</v>
          </cell>
          <cell r="D518" t="str">
            <v xml:space="preserve"> five hundred and fourteen Thousand</v>
          </cell>
          <cell r="E518" t="str">
            <v xml:space="preserve"> five hundred and fourteen Lakhs</v>
          </cell>
          <cell r="F518" t="str">
            <v xml:space="preserve"> five hundred and fourteen Crores</v>
          </cell>
          <cell r="G518" t="str">
            <v xml:space="preserve"> five hundred and fourteen Millions</v>
          </cell>
          <cell r="H518" t="str">
            <v xml:space="preserve"> five hundred and fourteen Billions</v>
          </cell>
        </row>
        <row r="519">
          <cell r="A519">
            <v>515</v>
          </cell>
          <cell r="B519" t="str">
            <v xml:space="preserve"> five hundred and fifteen</v>
          </cell>
          <cell r="C519" t="str">
            <v xml:space="preserve"> five hundred and fifteen</v>
          </cell>
          <cell r="D519" t="str">
            <v xml:space="preserve"> five hundred and fifteen Thousand</v>
          </cell>
          <cell r="E519" t="str">
            <v xml:space="preserve"> five hundred and fifteen Lakhs</v>
          </cell>
          <cell r="F519" t="str">
            <v xml:space="preserve"> five hundred and fifteen Crores</v>
          </cell>
          <cell r="G519" t="str">
            <v xml:space="preserve"> five hundred and fifteen Millions</v>
          </cell>
          <cell r="H519" t="str">
            <v xml:space="preserve"> five hundred and fifteen Billions</v>
          </cell>
        </row>
        <row r="520">
          <cell r="A520">
            <v>516</v>
          </cell>
          <cell r="B520" t="str">
            <v xml:space="preserve"> five hundred and sixteen</v>
          </cell>
          <cell r="C520" t="str">
            <v xml:space="preserve"> five hundred and sixteen</v>
          </cell>
          <cell r="D520" t="str">
            <v xml:space="preserve"> five hundred and sixteen Thousand</v>
          </cell>
          <cell r="E520" t="str">
            <v xml:space="preserve"> five hundred and sixteen Lakhs</v>
          </cell>
          <cell r="F520" t="str">
            <v xml:space="preserve"> five hundred and sixteen Crores</v>
          </cell>
          <cell r="G520" t="str">
            <v xml:space="preserve"> five hundred and sixteen Millions</v>
          </cell>
          <cell r="H520" t="str">
            <v xml:space="preserve"> five hundred and sixteen Billions</v>
          </cell>
        </row>
        <row r="521">
          <cell r="A521">
            <v>517</v>
          </cell>
          <cell r="B521" t="str">
            <v xml:space="preserve"> five hundred and seventeen</v>
          </cell>
          <cell r="C521" t="str">
            <v xml:space="preserve"> five hundred and seventeen</v>
          </cell>
          <cell r="D521" t="str">
            <v xml:space="preserve"> five hundred and seventeen Thousand</v>
          </cell>
          <cell r="E521" t="str">
            <v xml:space="preserve"> five hundred and seventeen Lakhs</v>
          </cell>
          <cell r="F521" t="str">
            <v xml:space="preserve"> five hundred and seventeen Crores</v>
          </cell>
          <cell r="G521" t="str">
            <v xml:space="preserve"> five hundred and seventeen Millions</v>
          </cell>
          <cell r="H521" t="str">
            <v xml:space="preserve"> five hundred and seventeen Billions</v>
          </cell>
        </row>
        <row r="522">
          <cell r="A522">
            <v>518</v>
          </cell>
          <cell r="B522" t="str">
            <v xml:space="preserve"> five hundred and eighteen</v>
          </cell>
          <cell r="C522" t="str">
            <v xml:space="preserve"> five hundred and eighteen</v>
          </cell>
          <cell r="D522" t="str">
            <v xml:space="preserve"> five hundred and eighteen Thousand</v>
          </cell>
          <cell r="E522" t="str">
            <v xml:space="preserve"> five hundred and eighteen Lakhs</v>
          </cell>
          <cell r="F522" t="str">
            <v xml:space="preserve"> five hundred and eighteen Crores</v>
          </cell>
          <cell r="G522" t="str">
            <v xml:space="preserve"> five hundred and eighteen Millions</v>
          </cell>
          <cell r="H522" t="str">
            <v xml:space="preserve"> five hundred and eighteen Billions</v>
          </cell>
        </row>
        <row r="523">
          <cell r="A523">
            <v>519</v>
          </cell>
          <cell r="B523" t="str">
            <v xml:space="preserve"> five hundred and nineteen</v>
          </cell>
          <cell r="C523" t="str">
            <v xml:space="preserve"> five hundred and nineteen</v>
          </cell>
          <cell r="D523" t="str">
            <v xml:space="preserve"> five hundred and nineteen Thousand</v>
          </cell>
          <cell r="E523" t="str">
            <v xml:space="preserve"> five hundred and nineteen Lakhs</v>
          </cell>
          <cell r="F523" t="str">
            <v xml:space="preserve"> five hundred and nineteen Crores</v>
          </cell>
          <cell r="G523" t="str">
            <v xml:space="preserve"> five hundred and nineteen Millions</v>
          </cell>
          <cell r="H523" t="str">
            <v xml:space="preserve"> five hundred and nineteen Billions</v>
          </cell>
        </row>
        <row r="524">
          <cell r="A524">
            <v>520</v>
          </cell>
          <cell r="B524" t="str">
            <v xml:space="preserve"> five hundred and twenty</v>
          </cell>
          <cell r="C524" t="str">
            <v xml:space="preserve"> five hundred and twenty</v>
          </cell>
          <cell r="D524" t="str">
            <v xml:space="preserve"> five hundred and twenty Thousand</v>
          </cell>
          <cell r="E524" t="str">
            <v xml:space="preserve"> five hundred and twenty Lakhs</v>
          </cell>
          <cell r="F524" t="str">
            <v xml:space="preserve"> five hundred and twenty Crores</v>
          </cell>
          <cell r="G524" t="str">
            <v xml:space="preserve"> five hundred and twenty Millions</v>
          </cell>
          <cell r="H524" t="str">
            <v xml:space="preserve"> five hundred and twenty Billions</v>
          </cell>
        </row>
        <row r="525">
          <cell r="A525">
            <v>521</v>
          </cell>
          <cell r="B525" t="str">
            <v xml:space="preserve"> five hundred and twenty one</v>
          </cell>
          <cell r="C525" t="str">
            <v xml:space="preserve"> five hundred and twenty one</v>
          </cell>
          <cell r="D525" t="str">
            <v xml:space="preserve"> five hundred and twenty one Thousand</v>
          </cell>
          <cell r="E525" t="str">
            <v xml:space="preserve"> five hundred and twenty one Lakhs</v>
          </cell>
          <cell r="F525" t="str">
            <v xml:space="preserve"> five hundred and twenty one Crores</v>
          </cell>
          <cell r="G525" t="str">
            <v xml:space="preserve"> five hundred and twenty one Millions</v>
          </cell>
          <cell r="H525" t="str">
            <v xml:space="preserve"> five hundred and twenty one Billions</v>
          </cell>
        </row>
        <row r="526">
          <cell r="A526">
            <v>522</v>
          </cell>
          <cell r="B526" t="str">
            <v xml:space="preserve"> five hundred and twenty two</v>
          </cell>
          <cell r="C526" t="str">
            <v xml:space="preserve"> five hundred and twenty two</v>
          </cell>
          <cell r="D526" t="str">
            <v xml:space="preserve"> five hundred and twenty two Thousand</v>
          </cell>
          <cell r="E526" t="str">
            <v xml:space="preserve"> five hundred and twenty two Lakhs</v>
          </cell>
          <cell r="F526" t="str">
            <v xml:space="preserve"> five hundred and twenty two Crores</v>
          </cell>
          <cell r="G526" t="str">
            <v xml:space="preserve"> five hundred and twenty two Millions</v>
          </cell>
          <cell r="H526" t="str">
            <v xml:space="preserve"> five hundred and twenty two Billions</v>
          </cell>
        </row>
        <row r="527">
          <cell r="A527">
            <v>523</v>
          </cell>
          <cell r="B527" t="str">
            <v xml:space="preserve"> five hundred and twenty three</v>
          </cell>
          <cell r="C527" t="str">
            <v xml:space="preserve"> five hundred and twenty three</v>
          </cell>
          <cell r="D527" t="str">
            <v xml:space="preserve"> five hundred and twenty three Thousand</v>
          </cell>
          <cell r="E527" t="str">
            <v xml:space="preserve"> five hundred and twenty three Lakhs</v>
          </cell>
          <cell r="F527" t="str">
            <v xml:space="preserve"> five hundred and twenty three Crores</v>
          </cell>
          <cell r="G527" t="str">
            <v xml:space="preserve"> five hundred and twenty three Millions</v>
          </cell>
          <cell r="H527" t="str">
            <v xml:space="preserve"> five hundred and twenty three Billions</v>
          </cell>
        </row>
        <row r="528">
          <cell r="A528">
            <v>524</v>
          </cell>
          <cell r="B528" t="str">
            <v xml:space="preserve"> five hundred and twenty four</v>
          </cell>
          <cell r="C528" t="str">
            <v xml:space="preserve"> five hundred and twenty four</v>
          </cell>
          <cell r="D528" t="str">
            <v xml:space="preserve"> five hundred and twenty four Thousand</v>
          </cell>
          <cell r="E528" t="str">
            <v xml:space="preserve"> five hundred and twenty four Lakhs</v>
          </cell>
          <cell r="F528" t="str">
            <v xml:space="preserve"> five hundred and twenty four Crores</v>
          </cell>
          <cell r="G528" t="str">
            <v xml:space="preserve"> five hundred and twenty four Millions</v>
          </cell>
          <cell r="H528" t="str">
            <v xml:space="preserve"> five hundred and twenty four Billions</v>
          </cell>
        </row>
        <row r="529">
          <cell r="A529">
            <v>525</v>
          </cell>
          <cell r="B529" t="str">
            <v xml:space="preserve"> five hundred and twenty five</v>
          </cell>
          <cell r="C529" t="str">
            <v xml:space="preserve"> five hundred and twenty five</v>
          </cell>
          <cell r="D529" t="str">
            <v xml:space="preserve"> five hundred and twenty five Thousand</v>
          </cell>
          <cell r="E529" t="str">
            <v xml:space="preserve"> five hundred and twenty five Lakhs</v>
          </cell>
          <cell r="F529" t="str">
            <v xml:space="preserve"> five hundred and twenty five Crores</v>
          </cell>
          <cell r="G529" t="str">
            <v xml:space="preserve"> five hundred and twenty five Millions</v>
          </cell>
          <cell r="H529" t="str">
            <v xml:space="preserve"> five hundred and twenty five Billions</v>
          </cell>
        </row>
        <row r="530">
          <cell r="A530">
            <v>526</v>
          </cell>
          <cell r="B530" t="str">
            <v xml:space="preserve"> five hundred and twenty six</v>
          </cell>
          <cell r="C530" t="str">
            <v xml:space="preserve"> five hundred and twenty six</v>
          </cell>
          <cell r="D530" t="str">
            <v xml:space="preserve"> five hundred and twenty six Thousand</v>
          </cell>
          <cell r="E530" t="str">
            <v xml:space="preserve"> five hundred and twenty six Lakhs</v>
          </cell>
          <cell r="F530" t="str">
            <v xml:space="preserve"> five hundred and twenty six Crores</v>
          </cell>
          <cell r="G530" t="str">
            <v xml:space="preserve"> five hundred and twenty six Millions</v>
          </cell>
          <cell r="H530" t="str">
            <v xml:space="preserve"> five hundred and twenty six Billions</v>
          </cell>
        </row>
        <row r="531">
          <cell r="A531">
            <v>527</v>
          </cell>
          <cell r="B531" t="str">
            <v xml:space="preserve"> five hundred and twenty seven</v>
          </cell>
          <cell r="C531" t="str">
            <v xml:space="preserve"> five hundred and twenty seven</v>
          </cell>
          <cell r="D531" t="str">
            <v xml:space="preserve"> five hundred and twenty seven Thousand</v>
          </cell>
          <cell r="E531" t="str">
            <v xml:space="preserve"> five hundred and twenty seven Lakhs</v>
          </cell>
          <cell r="F531" t="str">
            <v xml:space="preserve"> five hundred and twenty seven Crores</v>
          </cell>
          <cell r="G531" t="str">
            <v xml:space="preserve"> five hundred and twenty seven Millions</v>
          </cell>
          <cell r="H531" t="str">
            <v xml:space="preserve"> five hundred and twenty seven Billions</v>
          </cell>
        </row>
        <row r="532">
          <cell r="A532">
            <v>528</v>
          </cell>
          <cell r="B532" t="str">
            <v xml:space="preserve"> five hundred and twenty eight</v>
          </cell>
          <cell r="C532" t="str">
            <v xml:space="preserve"> five hundred and twenty eight</v>
          </cell>
          <cell r="D532" t="str">
            <v xml:space="preserve"> five hundred and twenty eight Thousand</v>
          </cell>
          <cell r="E532" t="str">
            <v xml:space="preserve"> five hundred and twenty eight Lakhs</v>
          </cell>
          <cell r="F532" t="str">
            <v xml:space="preserve"> five hundred and twenty eight Crores</v>
          </cell>
          <cell r="G532" t="str">
            <v xml:space="preserve"> five hundred and twenty eight Millions</v>
          </cell>
          <cell r="H532" t="str">
            <v xml:space="preserve"> five hundred and twenty eight Billions</v>
          </cell>
        </row>
        <row r="533">
          <cell r="A533">
            <v>529</v>
          </cell>
          <cell r="B533" t="str">
            <v xml:space="preserve"> five hundred and twenty nine</v>
          </cell>
          <cell r="C533" t="str">
            <v xml:space="preserve"> five hundred and twenty nine</v>
          </cell>
          <cell r="D533" t="str">
            <v xml:space="preserve"> five hundred and twenty nine Thousand</v>
          </cell>
          <cell r="E533" t="str">
            <v xml:space="preserve"> five hundred and twenty nine Lakhs</v>
          </cell>
          <cell r="F533" t="str">
            <v xml:space="preserve"> five hundred and twenty nine Crores</v>
          </cell>
          <cell r="G533" t="str">
            <v xml:space="preserve"> five hundred and twenty nine Millions</v>
          </cell>
          <cell r="H533" t="str">
            <v xml:space="preserve"> five hundred and twenty nine Billions</v>
          </cell>
        </row>
        <row r="534">
          <cell r="A534">
            <v>530</v>
          </cell>
          <cell r="B534" t="str">
            <v xml:space="preserve"> five hundred and thirty</v>
          </cell>
          <cell r="C534" t="str">
            <v xml:space="preserve"> five hundred and thirty</v>
          </cell>
          <cell r="D534" t="str">
            <v xml:space="preserve"> five hundred and thirty Thousand</v>
          </cell>
          <cell r="E534" t="str">
            <v xml:space="preserve"> five hundred and thirty Lakhs</v>
          </cell>
          <cell r="F534" t="str">
            <v xml:space="preserve"> five hundred and thirty Crores</v>
          </cell>
          <cell r="G534" t="str">
            <v xml:space="preserve"> five hundred and thirty Millions</v>
          </cell>
          <cell r="H534" t="str">
            <v xml:space="preserve"> five hundred and thirty Billions</v>
          </cell>
        </row>
        <row r="535">
          <cell r="A535">
            <v>531</v>
          </cell>
          <cell r="B535" t="str">
            <v xml:space="preserve"> five hundred and thirty one </v>
          </cell>
          <cell r="C535" t="str">
            <v xml:space="preserve"> five hundred and thirty one </v>
          </cell>
          <cell r="D535" t="str">
            <v xml:space="preserve"> five hundred and thirty one  Thousand</v>
          </cell>
          <cell r="E535" t="str">
            <v xml:space="preserve"> five hundred and thirty one  Lakhs</v>
          </cell>
          <cell r="F535" t="str">
            <v xml:space="preserve"> five hundred and thirty one  Crores</v>
          </cell>
          <cell r="G535" t="str">
            <v xml:space="preserve"> five hundred and thirty one  Millions</v>
          </cell>
          <cell r="H535" t="str">
            <v xml:space="preserve"> five hundred and thirty one  Billions</v>
          </cell>
        </row>
        <row r="536">
          <cell r="A536">
            <v>532</v>
          </cell>
          <cell r="B536" t="str">
            <v xml:space="preserve"> five hundred and thirty two</v>
          </cell>
          <cell r="C536" t="str">
            <v xml:space="preserve"> five hundred and thirty two</v>
          </cell>
          <cell r="D536" t="str">
            <v xml:space="preserve"> five hundred and thirty two Thousand</v>
          </cell>
          <cell r="E536" t="str">
            <v xml:space="preserve"> five hundred and thirty two Lakhs</v>
          </cell>
          <cell r="F536" t="str">
            <v xml:space="preserve"> five hundred and thirty two Crores</v>
          </cell>
          <cell r="G536" t="str">
            <v xml:space="preserve"> five hundred and thirty two Millions</v>
          </cell>
          <cell r="H536" t="str">
            <v xml:space="preserve"> five hundred and thirty two Billions</v>
          </cell>
        </row>
        <row r="537">
          <cell r="A537">
            <v>533</v>
          </cell>
          <cell r="B537" t="str">
            <v xml:space="preserve"> five hundred and thirty three </v>
          </cell>
          <cell r="C537" t="str">
            <v xml:space="preserve"> five hundred and thirty three </v>
          </cell>
          <cell r="D537" t="str">
            <v xml:space="preserve"> five hundred and thirty three  Thousand</v>
          </cell>
          <cell r="E537" t="str">
            <v xml:space="preserve"> five hundred and thirty three  Lakhs</v>
          </cell>
          <cell r="F537" t="str">
            <v xml:space="preserve"> five hundred and thirty three  Crores</v>
          </cell>
          <cell r="G537" t="str">
            <v xml:space="preserve"> five hundred and thirty three  Millions</v>
          </cell>
          <cell r="H537" t="str">
            <v xml:space="preserve"> five hundred and thirty three  Billions</v>
          </cell>
        </row>
        <row r="538">
          <cell r="A538">
            <v>534</v>
          </cell>
          <cell r="B538" t="str">
            <v xml:space="preserve"> five hundred and thirty four</v>
          </cell>
          <cell r="C538" t="str">
            <v xml:space="preserve"> five hundred and thirty four</v>
          </cell>
          <cell r="D538" t="str">
            <v xml:space="preserve"> five hundred and thirty four Thousand</v>
          </cell>
          <cell r="E538" t="str">
            <v xml:space="preserve"> five hundred and thirty four Lakhs</v>
          </cell>
          <cell r="F538" t="str">
            <v xml:space="preserve"> five hundred and thirty four Crores</v>
          </cell>
          <cell r="G538" t="str">
            <v xml:space="preserve"> five hundred and thirty four Millions</v>
          </cell>
          <cell r="H538" t="str">
            <v xml:space="preserve"> five hundred and thirty four Billions</v>
          </cell>
        </row>
        <row r="539">
          <cell r="A539">
            <v>535</v>
          </cell>
          <cell r="B539" t="str">
            <v xml:space="preserve"> five hundred and thirty five</v>
          </cell>
          <cell r="C539" t="str">
            <v xml:space="preserve"> five hundred and thirty five</v>
          </cell>
          <cell r="D539" t="str">
            <v xml:space="preserve"> five hundred and thirty five Thousand</v>
          </cell>
          <cell r="E539" t="str">
            <v xml:space="preserve"> five hundred and thirty five Lakhs</v>
          </cell>
          <cell r="F539" t="str">
            <v xml:space="preserve"> five hundred and thirty five Crores</v>
          </cell>
          <cell r="G539" t="str">
            <v xml:space="preserve"> five hundred and thirty five Millions</v>
          </cell>
          <cell r="H539" t="str">
            <v xml:space="preserve"> five hundred and thirty five Billions</v>
          </cell>
        </row>
        <row r="540">
          <cell r="A540">
            <v>536</v>
          </cell>
          <cell r="B540" t="str">
            <v xml:space="preserve"> five hundred and thirty six</v>
          </cell>
          <cell r="C540" t="str">
            <v xml:space="preserve"> five hundred and thirty six</v>
          </cell>
          <cell r="D540" t="str">
            <v xml:space="preserve"> five hundred and thirty six Thousand</v>
          </cell>
          <cell r="E540" t="str">
            <v xml:space="preserve"> five hundred and thirty six Lakhs</v>
          </cell>
          <cell r="F540" t="str">
            <v xml:space="preserve"> five hundred and thirty six Crores</v>
          </cell>
          <cell r="G540" t="str">
            <v xml:space="preserve"> five hundred and thirty six Millions</v>
          </cell>
          <cell r="H540" t="str">
            <v xml:space="preserve"> five hundred and thirty six Billions</v>
          </cell>
        </row>
        <row r="541">
          <cell r="A541">
            <v>537</v>
          </cell>
          <cell r="B541" t="str">
            <v xml:space="preserve"> five hundred and thirty seven</v>
          </cell>
          <cell r="C541" t="str">
            <v xml:space="preserve"> five hundred and thirty seven</v>
          </cell>
          <cell r="D541" t="str">
            <v xml:space="preserve"> five hundred and thirty seven Thousand</v>
          </cell>
          <cell r="E541" t="str">
            <v xml:space="preserve"> five hundred and thirty seven Lakhs</v>
          </cell>
          <cell r="F541" t="str">
            <v xml:space="preserve"> five hundred and thirty seven Crores</v>
          </cell>
          <cell r="G541" t="str">
            <v xml:space="preserve"> five hundred and thirty seven Millions</v>
          </cell>
          <cell r="H541" t="str">
            <v xml:space="preserve"> five hundred and thirty seven Billions</v>
          </cell>
        </row>
        <row r="542">
          <cell r="A542">
            <v>538</v>
          </cell>
          <cell r="B542" t="str">
            <v xml:space="preserve"> five hundred and thirty eight</v>
          </cell>
          <cell r="C542" t="str">
            <v xml:space="preserve"> five hundred and thirty eight</v>
          </cell>
          <cell r="D542" t="str">
            <v xml:space="preserve"> five hundred and thirty eight Thousand</v>
          </cell>
          <cell r="E542" t="str">
            <v xml:space="preserve"> five hundred and thirty eight Lakhs</v>
          </cell>
          <cell r="F542" t="str">
            <v xml:space="preserve"> five hundred and thirty eight Crores</v>
          </cell>
          <cell r="G542" t="str">
            <v xml:space="preserve"> five hundred and thirty eight Millions</v>
          </cell>
          <cell r="H542" t="str">
            <v xml:space="preserve"> five hundred and thirty eight Billions</v>
          </cell>
        </row>
        <row r="543">
          <cell r="A543">
            <v>539</v>
          </cell>
          <cell r="B543" t="str">
            <v xml:space="preserve"> five hundred and thirty nine</v>
          </cell>
          <cell r="C543" t="str">
            <v xml:space="preserve"> five hundred and thirty nine</v>
          </cell>
          <cell r="D543" t="str">
            <v xml:space="preserve"> five hundred and thirty nine Thousand</v>
          </cell>
          <cell r="E543" t="str">
            <v xml:space="preserve"> five hundred and thirty nine Lakhs</v>
          </cell>
          <cell r="F543" t="str">
            <v xml:space="preserve"> five hundred and thirty nine Crores</v>
          </cell>
          <cell r="G543" t="str">
            <v xml:space="preserve"> five hundred and thirty nine Millions</v>
          </cell>
          <cell r="H543" t="str">
            <v xml:space="preserve"> five hundred and thirty nine Billions</v>
          </cell>
        </row>
        <row r="544">
          <cell r="A544">
            <v>540</v>
          </cell>
          <cell r="B544" t="str">
            <v xml:space="preserve"> five hundred and forty</v>
          </cell>
          <cell r="C544" t="str">
            <v xml:space="preserve"> five hundred and forty</v>
          </cell>
          <cell r="D544" t="str">
            <v xml:space="preserve"> five hundred and forty Thousand</v>
          </cell>
          <cell r="E544" t="str">
            <v xml:space="preserve"> five hundred and forty Lakhs</v>
          </cell>
          <cell r="F544" t="str">
            <v xml:space="preserve"> five hundred and forty Crores</v>
          </cell>
          <cell r="G544" t="str">
            <v xml:space="preserve"> five hundred and forty Millions</v>
          </cell>
          <cell r="H544" t="str">
            <v xml:space="preserve"> five hundred and forty Billions</v>
          </cell>
        </row>
        <row r="545">
          <cell r="A545">
            <v>541</v>
          </cell>
          <cell r="B545" t="str">
            <v xml:space="preserve"> five hundred and forty one</v>
          </cell>
          <cell r="C545" t="str">
            <v xml:space="preserve"> five hundred and forty one</v>
          </cell>
          <cell r="D545" t="str">
            <v xml:space="preserve"> five hundred and forty one Thousand</v>
          </cell>
          <cell r="E545" t="str">
            <v xml:space="preserve"> five hundred and forty one Lakhs</v>
          </cell>
          <cell r="F545" t="str">
            <v xml:space="preserve"> five hundred and forty one Crores</v>
          </cell>
          <cell r="G545" t="str">
            <v xml:space="preserve"> five hundred and forty one Millions</v>
          </cell>
          <cell r="H545" t="str">
            <v xml:space="preserve"> five hundred and forty one Billions</v>
          </cell>
        </row>
        <row r="546">
          <cell r="A546">
            <v>542</v>
          </cell>
          <cell r="B546" t="str">
            <v xml:space="preserve"> five hundred and forty two</v>
          </cell>
          <cell r="C546" t="str">
            <v xml:space="preserve"> five hundred and forty two</v>
          </cell>
          <cell r="D546" t="str">
            <v xml:space="preserve"> five hundred and forty two Thousand</v>
          </cell>
          <cell r="E546" t="str">
            <v xml:space="preserve"> five hundred and forty two Lakhs</v>
          </cell>
          <cell r="F546" t="str">
            <v xml:space="preserve"> five hundred and forty two Crores</v>
          </cell>
          <cell r="G546" t="str">
            <v xml:space="preserve"> five hundred and forty two Millions</v>
          </cell>
          <cell r="H546" t="str">
            <v xml:space="preserve"> five hundred and forty two Billions</v>
          </cell>
        </row>
        <row r="547">
          <cell r="A547">
            <v>543</v>
          </cell>
          <cell r="B547" t="str">
            <v xml:space="preserve"> five hundred and forty three</v>
          </cell>
          <cell r="C547" t="str">
            <v xml:space="preserve"> five hundred and forty three</v>
          </cell>
          <cell r="D547" t="str">
            <v xml:space="preserve"> five hundred and forty three Thousand</v>
          </cell>
          <cell r="E547" t="str">
            <v xml:space="preserve"> five hundred and forty three Lakhs</v>
          </cell>
          <cell r="F547" t="str">
            <v xml:space="preserve"> five hundred and forty three Crores</v>
          </cell>
          <cell r="G547" t="str">
            <v xml:space="preserve"> five hundred and forty three Millions</v>
          </cell>
          <cell r="H547" t="str">
            <v xml:space="preserve"> five hundred and forty three Billions</v>
          </cell>
        </row>
        <row r="548">
          <cell r="A548">
            <v>544</v>
          </cell>
          <cell r="B548" t="str">
            <v xml:space="preserve"> five hundred and forty four</v>
          </cell>
          <cell r="C548" t="str">
            <v xml:space="preserve"> five hundred and forty four</v>
          </cell>
          <cell r="D548" t="str">
            <v xml:space="preserve"> five hundred and forty four Thousand</v>
          </cell>
          <cell r="E548" t="str">
            <v xml:space="preserve"> five hundred and forty four Lakhs</v>
          </cell>
          <cell r="F548" t="str">
            <v xml:space="preserve"> five hundred and forty four Crores</v>
          </cell>
          <cell r="G548" t="str">
            <v xml:space="preserve"> five hundred and forty four Millions</v>
          </cell>
          <cell r="H548" t="str">
            <v xml:space="preserve"> five hundred and forty four Billions</v>
          </cell>
        </row>
        <row r="549">
          <cell r="A549">
            <v>545</v>
          </cell>
          <cell r="B549" t="str">
            <v xml:space="preserve"> five hundred and forty five</v>
          </cell>
          <cell r="C549" t="str">
            <v xml:space="preserve"> five hundred and forty five</v>
          </cell>
          <cell r="D549" t="str">
            <v xml:space="preserve"> five hundred and forty five Thousand</v>
          </cell>
          <cell r="E549" t="str">
            <v xml:space="preserve"> five hundred and forty five Lakhs</v>
          </cell>
          <cell r="F549" t="str">
            <v xml:space="preserve"> five hundred and forty five Crores</v>
          </cell>
          <cell r="G549" t="str">
            <v xml:space="preserve"> five hundred and forty five Millions</v>
          </cell>
          <cell r="H549" t="str">
            <v xml:space="preserve"> five hundred and forty five Billions</v>
          </cell>
        </row>
        <row r="550">
          <cell r="A550">
            <v>546</v>
          </cell>
          <cell r="B550" t="str">
            <v xml:space="preserve"> five hundred and forty six</v>
          </cell>
          <cell r="C550" t="str">
            <v xml:space="preserve"> five hundred and forty six</v>
          </cell>
          <cell r="D550" t="str">
            <v xml:space="preserve"> five hundred and forty six Thousand</v>
          </cell>
          <cell r="E550" t="str">
            <v xml:space="preserve"> five hundred and forty six Lakhs</v>
          </cell>
          <cell r="F550" t="str">
            <v xml:space="preserve"> five hundred and forty six Crores</v>
          </cell>
          <cell r="G550" t="str">
            <v xml:space="preserve"> five hundred and forty six Millions</v>
          </cell>
          <cell r="H550" t="str">
            <v xml:space="preserve"> five hundred and forty six Billions</v>
          </cell>
        </row>
        <row r="551">
          <cell r="A551">
            <v>547</v>
          </cell>
          <cell r="B551" t="str">
            <v xml:space="preserve"> five hundred and forty seven</v>
          </cell>
          <cell r="C551" t="str">
            <v xml:space="preserve"> five hundred and forty seven</v>
          </cell>
          <cell r="D551" t="str">
            <v xml:space="preserve"> five hundred and forty seven Thousand</v>
          </cell>
          <cell r="E551" t="str">
            <v xml:space="preserve"> five hundred and forty seven Lakhs</v>
          </cell>
          <cell r="F551" t="str">
            <v xml:space="preserve"> five hundred and forty seven Crores</v>
          </cell>
          <cell r="G551" t="str">
            <v xml:space="preserve"> five hundred and forty seven Millions</v>
          </cell>
          <cell r="H551" t="str">
            <v xml:space="preserve"> five hundred and forty seven Billions</v>
          </cell>
        </row>
        <row r="552">
          <cell r="A552">
            <v>548</v>
          </cell>
          <cell r="B552" t="str">
            <v xml:space="preserve"> five hundred and forty eight</v>
          </cell>
          <cell r="C552" t="str">
            <v xml:space="preserve"> five hundred and forty eight</v>
          </cell>
          <cell r="D552" t="str">
            <v xml:space="preserve"> five hundred and forty eight Thousand</v>
          </cell>
          <cell r="E552" t="str">
            <v xml:space="preserve"> five hundred and forty eight Lakhs</v>
          </cell>
          <cell r="F552" t="str">
            <v xml:space="preserve"> five hundred and forty eight Crores</v>
          </cell>
          <cell r="G552" t="str">
            <v xml:space="preserve"> five hundred and forty eight Millions</v>
          </cell>
          <cell r="H552" t="str">
            <v xml:space="preserve"> five hundred and forty eight Billions</v>
          </cell>
        </row>
        <row r="553">
          <cell r="A553">
            <v>549</v>
          </cell>
          <cell r="B553" t="str">
            <v xml:space="preserve"> five hundred and forty nine</v>
          </cell>
          <cell r="C553" t="str">
            <v xml:space="preserve"> five hundred and forty nine</v>
          </cell>
          <cell r="D553" t="str">
            <v xml:space="preserve"> five hundred and forty nine Thousand</v>
          </cell>
          <cell r="E553" t="str">
            <v xml:space="preserve"> five hundred and forty nine Lakhs</v>
          </cell>
          <cell r="F553" t="str">
            <v xml:space="preserve"> five hundred and forty nine Crores</v>
          </cell>
          <cell r="G553" t="str">
            <v xml:space="preserve"> five hundred and forty nine Millions</v>
          </cell>
          <cell r="H553" t="str">
            <v xml:space="preserve"> five hundred and forty nine Billions</v>
          </cell>
        </row>
        <row r="554">
          <cell r="A554">
            <v>550</v>
          </cell>
          <cell r="B554" t="str">
            <v xml:space="preserve"> five hundred and fifty</v>
          </cell>
          <cell r="C554" t="str">
            <v xml:space="preserve"> five hundred and fifty</v>
          </cell>
          <cell r="D554" t="str">
            <v xml:space="preserve"> five hundred and fifty Thousand</v>
          </cell>
          <cell r="E554" t="str">
            <v xml:space="preserve"> five hundred and fifty Lakhs</v>
          </cell>
          <cell r="F554" t="str">
            <v xml:space="preserve"> five hundred and fifty Crores</v>
          </cell>
          <cell r="G554" t="str">
            <v xml:space="preserve"> five hundred and fifty Millions</v>
          </cell>
          <cell r="H554" t="str">
            <v xml:space="preserve"> five hundred and fifty Billions</v>
          </cell>
        </row>
        <row r="555">
          <cell r="A555">
            <v>551</v>
          </cell>
          <cell r="B555" t="str">
            <v xml:space="preserve"> five hundred and fifty one</v>
          </cell>
          <cell r="C555" t="str">
            <v xml:space="preserve"> five hundred and fifty one</v>
          </cell>
          <cell r="D555" t="str">
            <v xml:space="preserve"> five hundred and fifty one Thousand</v>
          </cell>
          <cell r="E555" t="str">
            <v xml:space="preserve"> five hundred and fifty one Lakhs</v>
          </cell>
          <cell r="F555" t="str">
            <v xml:space="preserve"> five hundred and fifty one Crores</v>
          </cell>
          <cell r="G555" t="str">
            <v xml:space="preserve"> five hundred and fifty one Millions</v>
          </cell>
          <cell r="H555" t="str">
            <v xml:space="preserve"> five hundred and fifty one Billions</v>
          </cell>
        </row>
        <row r="556">
          <cell r="A556">
            <v>552</v>
          </cell>
          <cell r="B556" t="str">
            <v xml:space="preserve"> five hundred and fifty two</v>
          </cell>
          <cell r="C556" t="str">
            <v xml:space="preserve"> five hundred and fifty two</v>
          </cell>
          <cell r="D556" t="str">
            <v xml:space="preserve"> five hundred and fifty two Thousand</v>
          </cell>
          <cell r="E556" t="str">
            <v xml:space="preserve"> five hundred and fifty two Lakhs</v>
          </cell>
          <cell r="F556" t="str">
            <v xml:space="preserve"> five hundred and fifty two Crores</v>
          </cell>
          <cell r="G556" t="str">
            <v xml:space="preserve"> five hundred and fifty two Millions</v>
          </cell>
          <cell r="H556" t="str">
            <v xml:space="preserve"> five hundred and fifty two Billions</v>
          </cell>
        </row>
        <row r="557">
          <cell r="A557">
            <v>553</v>
          </cell>
          <cell r="B557" t="str">
            <v xml:space="preserve"> five hundred and fifty three</v>
          </cell>
          <cell r="C557" t="str">
            <v xml:space="preserve"> five hundred and fifty three</v>
          </cell>
          <cell r="D557" t="str">
            <v xml:space="preserve"> five hundred and fifty three Thousand</v>
          </cell>
          <cell r="E557" t="str">
            <v xml:space="preserve"> five hundred and fifty three Lakhs</v>
          </cell>
          <cell r="F557" t="str">
            <v xml:space="preserve"> five hundred and fifty three Crores</v>
          </cell>
          <cell r="G557" t="str">
            <v xml:space="preserve"> five hundred and fifty three Millions</v>
          </cell>
          <cell r="H557" t="str">
            <v xml:space="preserve"> five hundred and fifty three Billions</v>
          </cell>
        </row>
        <row r="558">
          <cell r="A558">
            <v>554</v>
          </cell>
          <cell r="B558" t="str">
            <v xml:space="preserve"> five hundred and fifty four</v>
          </cell>
          <cell r="C558" t="str">
            <v xml:space="preserve"> five hundred and fifty four</v>
          </cell>
          <cell r="D558" t="str">
            <v xml:space="preserve"> five hundred and fifty four Thousand</v>
          </cell>
          <cell r="E558" t="str">
            <v xml:space="preserve"> five hundred and fifty four Lakhs</v>
          </cell>
          <cell r="F558" t="str">
            <v xml:space="preserve"> five hundred and fifty four Crores</v>
          </cell>
          <cell r="G558" t="str">
            <v xml:space="preserve"> five hundred and fifty four Millions</v>
          </cell>
          <cell r="H558" t="str">
            <v xml:space="preserve"> five hundred and fifty four Billions</v>
          </cell>
        </row>
        <row r="559">
          <cell r="A559">
            <v>555</v>
          </cell>
          <cell r="B559" t="str">
            <v xml:space="preserve"> five hundred and fifty five</v>
          </cell>
          <cell r="C559" t="str">
            <v xml:space="preserve"> five hundred and fifty five</v>
          </cell>
          <cell r="D559" t="str">
            <v xml:space="preserve"> five hundred and fifty five Thousand</v>
          </cell>
          <cell r="E559" t="str">
            <v xml:space="preserve"> five hundred and fifty five Lakhs</v>
          </cell>
          <cell r="F559" t="str">
            <v xml:space="preserve"> five hundred and fifty five Crores</v>
          </cell>
          <cell r="G559" t="str">
            <v xml:space="preserve"> five hundred and fifty five Millions</v>
          </cell>
          <cell r="H559" t="str">
            <v xml:space="preserve"> five hundred and fifty five Billions</v>
          </cell>
        </row>
        <row r="560">
          <cell r="A560">
            <v>556</v>
          </cell>
          <cell r="B560" t="str">
            <v xml:space="preserve"> five hundred and fifty six</v>
          </cell>
          <cell r="C560" t="str">
            <v xml:space="preserve"> five hundred and fifty six</v>
          </cell>
          <cell r="D560" t="str">
            <v xml:space="preserve"> five hundred and fifty six Thousand</v>
          </cell>
          <cell r="E560" t="str">
            <v xml:space="preserve"> five hundred and fifty six Lakhs</v>
          </cell>
          <cell r="F560" t="str">
            <v xml:space="preserve"> five hundred and fifty six Crores</v>
          </cell>
          <cell r="G560" t="str">
            <v xml:space="preserve"> five hundred and fifty six Millions</v>
          </cell>
          <cell r="H560" t="str">
            <v xml:space="preserve"> five hundred and fifty six Billions</v>
          </cell>
        </row>
        <row r="561">
          <cell r="A561">
            <v>557</v>
          </cell>
          <cell r="B561" t="str">
            <v xml:space="preserve"> five hundred and fifty seven</v>
          </cell>
          <cell r="C561" t="str">
            <v xml:space="preserve"> five hundred and fifty seven</v>
          </cell>
          <cell r="D561" t="str">
            <v xml:space="preserve"> five hundred and fifty seven Thousand</v>
          </cell>
          <cell r="E561" t="str">
            <v xml:space="preserve"> five hundred and fifty seven Lakhs</v>
          </cell>
          <cell r="F561" t="str">
            <v xml:space="preserve"> five hundred and fifty seven Crores</v>
          </cell>
          <cell r="G561" t="str">
            <v xml:space="preserve"> five hundred and fifty seven Millions</v>
          </cell>
          <cell r="H561" t="str">
            <v xml:space="preserve"> five hundred and fifty seven Billions</v>
          </cell>
        </row>
        <row r="562">
          <cell r="A562">
            <v>558</v>
          </cell>
          <cell r="B562" t="str">
            <v xml:space="preserve"> five hundred and fifty eight </v>
          </cell>
          <cell r="C562" t="str">
            <v xml:space="preserve"> five hundred and fifty eight </v>
          </cell>
          <cell r="D562" t="str">
            <v xml:space="preserve"> five hundred and fifty eight  Thousand</v>
          </cell>
          <cell r="E562" t="str">
            <v xml:space="preserve"> five hundred and fifty eight  Lakhs</v>
          </cell>
          <cell r="F562" t="str">
            <v xml:space="preserve"> five hundred and fifty eight  Crores</v>
          </cell>
          <cell r="G562" t="str">
            <v xml:space="preserve"> five hundred and fifty eight  Millions</v>
          </cell>
          <cell r="H562" t="str">
            <v xml:space="preserve"> five hundred and fifty eight  Billions</v>
          </cell>
        </row>
        <row r="563">
          <cell r="A563">
            <v>559</v>
          </cell>
          <cell r="B563" t="str">
            <v xml:space="preserve"> five hundred and fifty nine</v>
          </cell>
          <cell r="C563" t="str">
            <v xml:space="preserve"> five hundred and fifty nine</v>
          </cell>
          <cell r="D563" t="str">
            <v xml:space="preserve"> five hundred and fifty nine Thousand</v>
          </cell>
          <cell r="E563" t="str">
            <v xml:space="preserve"> five hundred and fifty nine Lakhs</v>
          </cell>
          <cell r="F563" t="str">
            <v xml:space="preserve"> five hundred and fifty nine Crores</v>
          </cell>
          <cell r="G563" t="str">
            <v xml:space="preserve"> five hundred and fifty nine Millions</v>
          </cell>
          <cell r="H563" t="str">
            <v xml:space="preserve"> five hundred and fifty nine Billions</v>
          </cell>
        </row>
        <row r="564">
          <cell r="A564">
            <v>560</v>
          </cell>
          <cell r="B564" t="str">
            <v xml:space="preserve"> five hundred and sixty</v>
          </cell>
          <cell r="C564" t="str">
            <v xml:space="preserve"> five hundred and sixty</v>
          </cell>
          <cell r="D564" t="str">
            <v xml:space="preserve"> five hundred and sixty Thousand</v>
          </cell>
          <cell r="E564" t="str">
            <v xml:space="preserve"> five hundred and sixty Lakhs</v>
          </cell>
          <cell r="F564" t="str">
            <v xml:space="preserve"> five hundred and sixty Crores</v>
          </cell>
          <cell r="G564" t="str">
            <v xml:space="preserve"> five hundred and sixty Millions</v>
          </cell>
          <cell r="H564" t="str">
            <v xml:space="preserve"> five hundred and sixty Billions</v>
          </cell>
        </row>
        <row r="565">
          <cell r="A565">
            <v>561</v>
          </cell>
          <cell r="B565" t="str">
            <v xml:space="preserve"> five hundred and sixty one</v>
          </cell>
          <cell r="C565" t="str">
            <v xml:space="preserve"> five hundred and sixty one</v>
          </cell>
          <cell r="D565" t="str">
            <v xml:space="preserve"> five hundred and sixty one Thousand</v>
          </cell>
          <cell r="E565" t="str">
            <v xml:space="preserve"> five hundred and sixty one Lakhs</v>
          </cell>
          <cell r="F565" t="str">
            <v xml:space="preserve"> five hundred and sixty one Crores</v>
          </cell>
          <cell r="G565" t="str">
            <v xml:space="preserve"> five hundred and sixty one Millions</v>
          </cell>
          <cell r="H565" t="str">
            <v xml:space="preserve"> five hundred and sixty one Billions</v>
          </cell>
        </row>
        <row r="566">
          <cell r="A566">
            <v>562</v>
          </cell>
          <cell r="B566" t="str">
            <v xml:space="preserve"> five hundred and sixty two</v>
          </cell>
          <cell r="C566" t="str">
            <v xml:space="preserve"> five hundred and sixty two</v>
          </cell>
          <cell r="D566" t="str">
            <v xml:space="preserve"> five hundred and sixty two Thousand</v>
          </cell>
          <cell r="E566" t="str">
            <v xml:space="preserve"> five hundred and sixty two Lakhs</v>
          </cell>
          <cell r="F566" t="str">
            <v xml:space="preserve"> five hundred and sixty two Crores</v>
          </cell>
          <cell r="G566" t="str">
            <v xml:space="preserve"> five hundred and sixty two Millions</v>
          </cell>
          <cell r="H566" t="str">
            <v xml:space="preserve"> five hundred and sixty two Billions</v>
          </cell>
        </row>
        <row r="567">
          <cell r="A567">
            <v>563</v>
          </cell>
          <cell r="B567" t="str">
            <v xml:space="preserve"> five hundred and sixty three</v>
          </cell>
          <cell r="C567" t="str">
            <v xml:space="preserve"> five hundred and sixty three</v>
          </cell>
          <cell r="D567" t="str">
            <v xml:space="preserve"> five hundred and sixty three Thousand</v>
          </cell>
          <cell r="E567" t="str">
            <v xml:space="preserve"> five hundred and sixty three Lakhs</v>
          </cell>
          <cell r="F567" t="str">
            <v xml:space="preserve"> five hundred and sixty three Crores</v>
          </cell>
          <cell r="G567" t="str">
            <v xml:space="preserve"> five hundred and sixty three Millions</v>
          </cell>
          <cell r="H567" t="str">
            <v xml:space="preserve"> five hundred and sixty three Billions</v>
          </cell>
        </row>
        <row r="568">
          <cell r="A568">
            <v>564</v>
          </cell>
          <cell r="B568" t="str">
            <v xml:space="preserve"> five hundred and sixty four</v>
          </cell>
          <cell r="C568" t="str">
            <v xml:space="preserve"> five hundred and sixty four</v>
          </cell>
          <cell r="D568" t="str">
            <v xml:space="preserve"> five hundred and sixty four Thousand</v>
          </cell>
          <cell r="E568" t="str">
            <v xml:space="preserve"> five hundred and sixty four Lakhs</v>
          </cell>
          <cell r="F568" t="str">
            <v xml:space="preserve"> five hundred and sixty four Crores</v>
          </cell>
          <cell r="G568" t="str">
            <v xml:space="preserve"> five hundred and sixty four Millions</v>
          </cell>
          <cell r="H568" t="str">
            <v xml:space="preserve"> five hundred and sixty four Billions</v>
          </cell>
        </row>
        <row r="569">
          <cell r="A569">
            <v>565</v>
          </cell>
          <cell r="B569" t="str">
            <v xml:space="preserve"> five hundred and sixty five</v>
          </cell>
          <cell r="C569" t="str">
            <v xml:space="preserve"> five hundred and sixty five</v>
          </cell>
          <cell r="D569" t="str">
            <v xml:space="preserve"> five hundred and sixty five Thousand</v>
          </cell>
          <cell r="E569" t="str">
            <v xml:space="preserve"> five hundred and sixty five Lakhs</v>
          </cell>
          <cell r="F569" t="str">
            <v xml:space="preserve"> five hundred and sixty five Crores</v>
          </cell>
          <cell r="G569" t="str">
            <v xml:space="preserve"> five hundred and sixty five Millions</v>
          </cell>
          <cell r="H569" t="str">
            <v xml:space="preserve"> five hundred and sixty five Billions</v>
          </cell>
        </row>
        <row r="570">
          <cell r="A570">
            <v>566</v>
          </cell>
          <cell r="B570" t="str">
            <v xml:space="preserve"> five hundred and sixty six</v>
          </cell>
          <cell r="C570" t="str">
            <v xml:space="preserve"> five hundred and sixty six</v>
          </cell>
          <cell r="D570" t="str">
            <v xml:space="preserve"> five hundred and sixty six Thousand</v>
          </cell>
          <cell r="E570" t="str">
            <v xml:space="preserve"> five hundred and sixty six Lakhs</v>
          </cell>
          <cell r="F570" t="str">
            <v xml:space="preserve"> five hundred and sixty six Crores</v>
          </cell>
          <cell r="G570" t="str">
            <v xml:space="preserve"> five hundred and sixty six Millions</v>
          </cell>
          <cell r="H570" t="str">
            <v xml:space="preserve"> five hundred and sixty six Billions</v>
          </cell>
        </row>
        <row r="571">
          <cell r="A571">
            <v>567</v>
          </cell>
          <cell r="B571" t="str">
            <v xml:space="preserve"> five hundred and sixty seven</v>
          </cell>
          <cell r="C571" t="str">
            <v xml:space="preserve"> five hundred and sixty seven</v>
          </cell>
          <cell r="D571" t="str">
            <v xml:space="preserve"> five hundred and sixty seven Thousand</v>
          </cell>
          <cell r="E571" t="str">
            <v xml:space="preserve"> five hundred and sixty seven Lakhs</v>
          </cell>
          <cell r="F571" t="str">
            <v xml:space="preserve"> five hundred and sixty seven Crores</v>
          </cell>
          <cell r="G571" t="str">
            <v xml:space="preserve"> five hundred and sixty seven Millions</v>
          </cell>
          <cell r="H571" t="str">
            <v xml:space="preserve"> five hundred and sixty seven Billions</v>
          </cell>
        </row>
        <row r="572">
          <cell r="A572">
            <v>568</v>
          </cell>
          <cell r="B572" t="str">
            <v xml:space="preserve"> five hundred and sixty eight</v>
          </cell>
          <cell r="C572" t="str">
            <v xml:space="preserve"> five hundred and sixty eight</v>
          </cell>
          <cell r="D572" t="str">
            <v xml:space="preserve"> five hundred and sixty eight Thousand</v>
          </cell>
          <cell r="E572" t="str">
            <v xml:space="preserve"> five hundred and sixty eight Lakhs</v>
          </cell>
          <cell r="F572" t="str">
            <v xml:space="preserve"> five hundred and sixty eight Crores</v>
          </cell>
          <cell r="G572" t="str">
            <v xml:space="preserve"> five hundred and sixty eight Millions</v>
          </cell>
          <cell r="H572" t="str">
            <v xml:space="preserve"> five hundred and sixty eight Billions</v>
          </cell>
        </row>
        <row r="573">
          <cell r="A573">
            <v>569</v>
          </cell>
          <cell r="B573" t="str">
            <v xml:space="preserve"> five hundred and sixty nine</v>
          </cell>
          <cell r="C573" t="str">
            <v xml:space="preserve"> five hundred and sixty nine</v>
          </cell>
          <cell r="D573" t="str">
            <v xml:space="preserve"> five hundred and sixty nine Thousand</v>
          </cell>
          <cell r="E573" t="str">
            <v xml:space="preserve"> five hundred and sixty nine Lakhs</v>
          </cell>
          <cell r="F573" t="str">
            <v xml:space="preserve"> five hundred and sixty nine Crores</v>
          </cell>
          <cell r="G573" t="str">
            <v xml:space="preserve"> five hundred and sixty nine Millions</v>
          </cell>
          <cell r="H573" t="str">
            <v xml:space="preserve"> five hundred and sixty nine Billions</v>
          </cell>
        </row>
        <row r="574">
          <cell r="A574">
            <v>570</v>
          </cell>
          <cell r="B574" t="str">
            <v xml:space="preserve"> five hundred and seventy</v>
          </cell>
          <cell r="C574" t="str">
            <v xml:space="preserve"> five hundred and seventy</v>
          </cell>
          <cell r="D574" t="str">
            <v xml:space="preserve"> five hundred and seventy Thousand</v>
          </cell>
          <cell r="E574" t="str">
            <v xml:space="preserve"> five hundred and seventy Lakhs</v>
          </cell>
          <cell r="F574" t="str">
            <v xml:space="preserve"> five hundred and seventy Crores</v>
          </cell>
          <cell r="G574" t="str">
            <v xml:space="preserve"> five hundred and seventy Millions</v>
          </cell>
          <cell r="H574" t="str">
            <v xml:space="preserve"> five hundred and seventy Billions</v>
          </cell>
        </row>
        <row r="575">
          <cell r="A575">
            <v>571</v>
          </cell>
          <cell r="B575" t="str">
            <v xml:space="preserve"> five hundred and seventy one</v>
          </cell>
          <cell r="C575" t="str">
            <v xml:space="preserve"> five hundred and seventy one</v>
          </cell>
          <cell r="D575" t="str">
            <v xml:space="preserve"> five hundred and seventy one Thousand</v>
          </cell>
          <cell r="E575" t="str">
            <v xml:space="preserve"> five hundred and seventy one Lakhs</v>
          </cell>
          <cell r="F575" t="str">
            <v xml:space="preserve"> five hundred and seventy one Crores</v>
          </cell>
          <cell r="G575" t="str">
            <v xml:space="preserve"> five hundred and seventy one Millions</v>
          </cell>
          <cell r="H575" t="str">
            <v xml:space="preserve"> five hundred and seventy one Billions</v>
          </cell>
        </row>
        <row r="576">
          <cell r="A576">
            <v>572</v>
          </cell>
          <cell r="B576" t="str">
            <v xml:space="preserve"> five hundred and seventy two</v>
          </cell>
          <cell r="C576" t="str">
            <v xml:space="preserve"> five hundred and seventy two</v>
          </cell>
          <cell r="D576" t="str">
            <v xml:space="preserve"> five hundred and seventy two Thousand</v>
          </cell>
          <cell r="E576" t="str">
            <v xml:space="preserve"> five hundred and seventy two Lakhs</v>
          </cell>
          <cell r="F576" t="str">
            <v xml:space="preserve"> five hundred and seventy two Crores</v>
          </cell>
          <cell r="G576" t="str">
            <v xml:space="preserve"> five hundred and seventy two Millions</v>
          </cell>
          <cell r="H576" t="str">
            <v xml:space="preserve"> five hundred and seventy two Billions</v>
          </cell>
        </row>
        <row r="577">
          <cell r="A577">
            <v>573</v>
          </cell>
          <cell r="B577" t="str">
            <v xml:space="preserve"> five hundred and seventy three</v>
          </cell>
          <cell r="C577" t="str">
            <v xml:space="preserve"> five hundred and seventy three</v>
          </cell>
          <cell r="D577" t="str">
            <v xml:space="preserve"> five hundred and seventy three Thousand</v>
          </cell>
          <cell r="E577" t="str">
            <v xml:space="preserve"> five hundred and seventy three Lakhs</v>
          </cell>
          <cell r="F577" t="str">
            <v xml:space="preserve"> five hundred and seventy three Crores</v>
          </cell>
          <cell r="G577" t="str">
            <v xml:space="preserve"> five hundred and seventy three Millions</v>
          </cell>
          <cell r="H577" t="str">
            <v xml:space="preserve"> five hundred and seventy three Billions</v>
          </cell>
        </row>
        <row r="578">
          <cell r="A578">
            <v>574</v>
          </cell>
          <cell r="B578" t="str">
            <v xml:space="preserve"> five hundred and seventy four</v>
          </cell>
          <cell r="C578" t="str">
            <v xml:space="preserve"> five hundred and seventy four</v>
          </cell>
          <cell r="D578" t="str">
            <v xml:space="preserve"> five hundred and seventy four Thousand</v>
          </cell>
          <cell r="E578" t="str">
            <v xml:space="preserve"> five hundred and seventy four Lakhs</v>
          </cell>
          <cell r="F578" t="str">
            <v xml:space="preserve"> five hundred and seventy four Crores</v>
          </cell>
          <cell r="G578" t="str">
            <v xml:space="preserve"> five hundred and seventy four Millions</v>
          </cell>
          <cell r="H578" t="str">
            <v xml:space="preserve"> five hundred and seventy four Billions</v>
          </cell>
        </row>
        <row r="579">
          <cell r="A579">
            <v>575</v>
          </cell>
          <cell r="B579" t="str">
            <v xml:space="preserve"> five hundred and seventy five</v>
          </cell>
          <cell r="C579" t="str">
            <v xml:space="preserve"> five hundred and seventy five</v>
          </cell>
          <cell r="D579" t="str">
            <v xml:space="preserve"> five hundred and seventy five Thousand</v>
          </cell>
          <cell r="E579" t="str">
            <v xml:space="preserve"> five hundred and seventy five Lakhs</v>
          </cell>
          <cell r="F579" t="str">
            <v xml:space="preserve"> five hundred and seventy five Crores</v>
          </cell>
          <cell r="G579" t="str">
            <v xml:space="preserve"> five hundred and seventy five Millions</v>
          </cell>
          <cell r="H579" t="str">
            <v xml:space="preserve"> five hundred and seventy five Billions</v>
          </cell>
        </row>
        <row r="580">
          <cell r="A580">
            <v>576</v>
          </cell>
          <cell r="B580" t="str">
            <v xml:space="preserve"> five hundred and seventy six</v>
          </cell>
          <cell r="C580" t="str">
            <v xml:space="preserve"> five hundred and seventy six</v>
          </cell>
          <cell r="D580" t="str">
            <v xml:space="preserve"> five hundred and seventy six Thousand</v>
          </cell>
          <cell r="E580" t="str">
            <v xml:space="preserve"> five hundred and seventy six Lakhs</v>
          </cell>
          <cell r="F580" t="str">
            <v xml:space="preserve"> five hundred and seventy six Crores</v>
          </cell>
          <cell r="G580" t="str">
            <v xml:space="preserve"> five hundred and seventy six Millions</v>
          </cell>
          <cell r="H580" t="str">
            <v xml:space="preserve"> five hundred and seventy six Billions</v>
          </cell>
        </row>
        <row r="581">
          <cell r="A581">
            <v>577</v>
          </cell>
          <cell r="B581" t="str">
            <v xml:space="preserve"> five hundred and seventy seven</v>
          </cell>
          <cell r="C581" t="str">
            <v xml:space="preserve"> five hundred and seventy seven</v>
          </cell>
          <cell r="D581" t="str">
            <v xml:space="preserve"> five hundred and seventy seven Thousand</v>
          </cell>
          <cell r="E581" t="str">
            <v xml:space="preserve"> five hundred and seventy seven Lakhs</v>
          </cell>
          <cell r="F581" t="str">
            <v xml:space="preserve"> five hundred and seventy seven Crores</v>
          </cell>
          <cell r="G581" t="str">
            <v xml:space="preserve"> five hundred and seventy seven Millions</v>
          </cell>
          <cell r="H581" t="str">
            <v xml:space="preserve"> five hundred and seventy seven Billions</v>
          </cell>
        </row>
        <row r="582">
          <cell r="A582">
            <v>578</v>
          </cell>
          <cell r="B582" t="str">
            <v xml:space="preserve"> five hundred and seventy eight</v>
          </cell>
          <cell r="C582" t="str">
            <v xml:space="preserve"> five hundred and seventy eight</v>
          </cell>
          <cell r="D582" t="str">
            <v xml:space="preserve"> five hundred and seventy eight Thousand</v>
          </cell>
          <cell r="E582" t="str">
            <v xml:space="preserve"> five hundred and seventy eight Lakhs</v>
          </cell>
          <cell r="F582" t="str">
            <v xml:space="preserve"> five hundred and seventy eight Crores</v>
          </cell>
          <cell r="G582" t="str">
            <v xml:space="preserve"> five hundred and seventy eight Millions</v>
          </cell>
          <cell r="H582" t="str">
            <v xml:space="preserve"> five hundred and seventy eight Billions</v>
          </cell>
        </row>
        <row r="583">
          <cell r="A583">
            <v>579</v>
          </cell>
          <cell r="B583" t="str">
            <v xml:space="preserve"> five hundred and seventy nine</v>
          </cell>
          <cell r="C583" t="str">
            <v xml:space="preserve"> five hundred and seventy nine</v>
          </cell>
          <cell r="D583" t="str">
            <v xml:space="preserve"> five hundred and seventy nine Thousand</v>
          </cell>
          <cell r="E583" t="str">
            <v xml:space="preserve"> five hundred and seventy nine Lakhs</v>
          </cell>
          <cell r="F583" t="str">
            <v xml:space="preserve"> five hundred and seventy nine Crores</v>
          </cell>
          <cell r="G583" t="str">
            <v xml:space="preserve"> five hundred and seventy nine Millions</v>
          </cell>
          <cell r="H583" t="str">
            <v xml:space="preserve"> five hundred and seventy nine Billions</v>
          </cell>
        </row>
        <row r="584">
          <cell r="A584">
            <v>580</v>
          </cell>
          <cell r="B584" t="str">
            <v xml:space="preserve"> five hundred and eighty</v>
          </cell>
          <cell r="C584" t="str">
            <v xml:space="preserve"> five hundred and eighty</v>
          </cell>
          <cell r="D584" t="str">
            <v xml:space="preserve"> five hundred and eighty Thousand</v>
          </cell>
          <cell r="E584" t="str">
            <v xml:space="preserve"> five hundred and eighty Lakhs</v>
          </cell>
          <cell r="F584" t="str">
            <v xml:space="preserve"> five hundred and eighty Crores</v>
          </cell>
          <cell r="G584" t="str">
            <v xml:space="preserve"> five hundred and eighty Millions</v>
          </cell>
          <cell r="H584" t="str">
            <v xml:space="preserve"> five hundred and eighty Billions</v>
          </cell>
        </row>
        <row r="585">
          <cell r="A585">
            <v>581</v>
          </cell>
          <cell r="B585" t="str">
            <v xml:space="preserve"> five hundred and eighty one</v>
          </cell>
          <cell r="C585" t="str">
            <v xml:space="preserve"> five hundred and eighty one</v>
          </cell>
          <cell r="D585" t="str">
            <v xml:space="preserve"> five hundred and eighty one Thousand</v>
          </cell>
          <cell r="E585" t="str">
            <v xml:space="preserve"> five hundred and eighty one Lakhs</v>
          </cell>
          <cell r="F585" t="str">
            <v xml:space="preserve"> five hundred and eighty one Crores</v>
          </cell>
          <cell r="G585" t="str">
            <v xml:space="preserve"> five hundred and eighty one Millions</v>
          </cell>
          <cell r="H585" t="str">
            <v xml:space="preserve"> five hundred and eighty one Billions</v>
          </cell>
        </row>
        <row r="586">
          <cell r="A586">
            <v>582</v>
          </cell>
          <cell r="B586" t="str">
            <v xml:space="preserve"> five hundred and eighty two</v>
          </cell>
          <cell r="C586" t="str">
            <v xml:space="preserve"> five hundred and eighty two</v>
          </cell>
          <cell r="D586" t="str">
            <v xml:space="preserve"> five hundred and eighty two Thousand</v>
          </cell>
          <cell r="E586" t="str">
            <v xml:space="preserve"> five hundred and eighty two Lakhs</v>
          </cell>
          <cell r="F586" t="str">
            <v xml:space="preserve"> five hundred and eighty two Crores</v>
          </cell>
          <cell r="G586" t="str">
            <v xml:space="preserve"> five hundred and eighty two Millions</v>
          </cell>
          <cell r="H586" t="str">
            <v xml:space="preserve"> five hundred and eighty two Billions</v>
          </cell>
        </row>
        <row r="587">
          <cell r="A587">
            <v>583</v>
          </cell>
          <cell r="B587" t="str">
            <v xml:space="preserve"> five hundred and eighty three</v>
          </cell>
          <cell r="C587" t="str">
            <v xml:space="preserve"> five hundred and eighty three</v>
          </cell>
          <cell r="D587" t="str">
            <v xml:space="preserve"> five hundred and eighty three Thousand</v>
          </cell>
          <cell r="E587" t="str">
            <v xml:space="preserve"> five hundred and eighty three Lakhs</v>
          </cell>
          <cell r="F587" t="str">
            <v xml:space="preserve"> five hundred and eighty three Crores</v>
          </cell>
          <cell r="G587" t="str">
            <v xml:space="preserve"> five hundred and eighty three Millions</v>
          </cell>
          <cell r="H587" t="str">
            <v xml:space="preserve"> five hundred and eighty three Billions</v>
          </cell>
        </row>
        <row r="588">
          <cell r="A588">
            <v>584</v>
          </cell>
          <cell r="B588" t="str">
            <v xml:space="preserve"> five hundred and eighty four</v>
          </cell>
          <cell r="C588" t="str">
            <v xml:space="preserve"> five hundred and eighty four</v>
          </cell>
          <cell r="D588" t="str">
            <v xml:space="preserve"> five hundred and eighty four Thousand</v>
          </cell>
          <cell r="E588" t="str">
            <v xml:space="preserve"> five hundred and eighty four Lakhs</v>
          </cell>
          <cell r="F588" t="str">
            <v xml:space="preserve"> five hundred and eighty four Crores</v>
          </cell>
          <cell r="G588" t="str">
            <v xml:space="preserve"> five hundred and eighty four Millions</v>
          </cell>
          <cell r="H588" t="str">
            <v xml:space="preserve"> five hundred and eighty four Billions</v>
          </cell>
        </row>
        <row r="589">
          <cell r="A589">
            <v>585</v>
          </cell>
          <cell r="B589" t="str">
            <v xml:space="preserve"> five hundred and eighty five</v>
          </cell>
          <cell r="C589" t="str">
            <v xml:space="preserve"> five hundred and eighty five</v>
          </cell>
          <cell r="D589" t="str">
            <v xml:space="preserve"> five hundred and eighty five Thousand</v>
          </cell>
          <cell r="E589" t="str">
            <v xml:space="preserve"> five hundred and eighty five Lakhs</v>
          </cell>
          <cell r="F589" t="str">
            <v xml:space="preserve"> five hundred and eighty five Crores</v>
          </cell>
          <cell r="G589" t="str">
            <v xml:space="preserve"> five hundred and eighty five Millions</v>
          </cell>
          <cell r="H589" t="str">
            <v xml:space="preserve"> five hundred and eighty five Billions</v>
          </cell>
        </row>
        <row r="590">
          <cell r="A590">
            <v>586</v>
          </cell>
          <cell r="B590" t="str">
            <v xml:space="preserve"> five hundred and eighty six</v>
          </cell>
          <cell r="C590" t="str">
            <v xml:space="preserve"> five hundred and eighty six</v>
          </cell>
          <cell r="D590" t="str">
            <v xml:space="preserve"> five hundred and eighty six Thousand</v>
          </cell>
          <cell r="E590" t="str">
            <v xml:space="preserve"> five hundred and eighty six Lakhs</v>
          </cell>
          <cell r="F590" t="str">
            <v xml:space="preserve"> five hundred and eighty six Crores</v>
          </cell>
          <cell r="G590" t="str">
            <v xml:space="preserve"> five hundred and eighty six Millions</v>
          </cell>
          <cell r="H590" t="str">
            <v xml:space="preserve"> five hundred and eighty six Billions</v>
          </cell>
        </row>
        <row r="591">
          <cell r="A591">
            <v>587</v>
          </cell>
          <cell r="B591" t="str">
            <v xml:space="preserve"> five hundred and eighty seven</v>
          </cell>
          <cell r="C591" t="str">
            <v xml:space="preserve"> five hundred and eighty seven</v>
          </cell>
          <cell r="D591" t="str">
            <v xml:space="preserve"> five hundred and eighty seven Thousand</v>
          </cell>
          <cell r="E591" t="str">
            <v xml:space="preserve"> five hundred and eighty seven Lakhs</v>
          </cell>
          <cell r="F591" t="str">
            <v xml:space="preserve"> five hundred and eighty seven Crores</v>
          </cell>
          <cell r="G591" t="str">
            <v xml:space="preserve"> five hundred and eighty seven Millions</v>
          </cell>
          <cell r="H591" t="str">
            <v xml:space="preserve"> five hundred and eighty seven Billions</v>
          </cell>
        </row>
        <row r="592">
          <cell r="A592">
            <v>588</v>
          </cell>
          <cell r="B592" t="str">
            <v xml:space="preserve"> five hundred and eighty eight</v>
          </cell>
          <cell r="C592" t="str">
            <v xml:space="preserve"> five hundred and eighty eight</v>
          </cell>
          <cell r="D592" t="str">
            <v xml:space="preserve"> five hundred and eighty eight Thousand</v>
          </cell>
          <cell r="E592" t="str">
            <v xml:space="preserve"> five hundred and eighty eight Lakhs</v>
          </cell>
          <cell r="F592" t="str">
            <v xml:space="preserve"> five hundred and eighty eight Crores</v>
          </cell>
          <cell r="G592" t="str">
            <v xml:space="preserve"> five hundred and eighty eight Millions</v>
          </cell>
          <cell r="H592" t="str">
            <v xml:space="preserve"> five hundred and eighty eight Billions</v>
          </cell>
        </row>
        <row r="593">
          <cell r="A593">
            <v>589</v>
          </cell>
          <cell r="B593" t="str">
            <v xml:space="preserve"> five hundred and eighty nine</v>
          </cell>
          <cell r="C593" t="str">
            <v xml:space="preserve"> five hundred and eighty nine</v>
          </cell>
          <cell r="D593" t="str">
            <v xml:space="preserve"> five hundred and eighty nine Thousand</v>
          </cell>
          <cell r="E593" t="str">
            <v xml:space="preserve"> five hundred and eighty nine Lakhs</v>
          </cell>
          <cell r="F593" t="str">
            <v xml:space="preserve"> five hundred and eighty nine Crores</v>
          </cell>
          <cell r="G593" t="str">
            <v xml:space="preserve"> five hundred and eighty nine Millions</v>
          </cell>
          <cell r="H593" t="str">
            <v xml:space="preserve"> five hundred and eighty nine Billions</v>
          </cell>
        </row>
        <row r="594">
          <cell r="A594">
            <v>590</v>
          </cell>
          <cell r="B594" t="str">
            <v xml:space="preserve"> five hundred and ninety</v>
          </cell>
          <cell r="C594" t="str">
            <v xml:space="preserve"> five hundred and ninety</v>
          </cell>
          <cell r="D594" t="str">
            <v xml:space="preserve"> five hundred and ninety Thousand</v>
          </cell>
          <cell r="E594" t="str">
            <v xml:space="preserve"> five hundred and ninety Lakhs</v>
          </cell>
          <cell r="F594" t="str">
            <v xml:space="preserve"> five hundred and ninety Crores</v>
          </cell>
          <cell r="G594" t="str">
            <v xml:space="preserve"> five hundred and ninety Millions</v>
          </cell>
          <cell r="H594" t="str">
            <v xml:space="preserve"> five hundred and ninety Billions</v>
          </cell>
        </row>
        <row r="595">
          <cell r="A595">
            <v>591</v>
          </cell>
          <cell r="B595" t="str">
            <v xml:space="preserve"> five hundred and ninety one</v>
          </cell>
          <cell r="C595" t="str">
            <v xml:space="preserve"> five hundred and ninety one</v>
          </cell>
          <cell r="D595" t="str">
            <v xml:space="preserve"> five hundred and ninety one Thousand</v>
          </cell>
          <cell r="E595" t="str">
            <v xml:space="preserve"> five hundred and ninety one Lakhs</v>
          </cell>
          <cell r="F595" t="str">
            <v xml:space="preserve"> five hundred and ninety one Crores</v>
          </cell>
          <cell r="G595" t="str">
            <v xml:space="preserve"> five hundred and ninety one Millions</v>
          </cell>
          <cell r="H595" t="str">
            <v xml:space="preserve"> five hundred and ninety one Billions</v>
          </cell>
        </row>
        <row r="596">
          <cell r="A596">
            <v>592</v>
          </cell>
          <cell r="B596" t="str">
            <v xml:space="preserve"> five hundred and ninety two</v>
          </cell>
          <cell r="C596" t="str">
            <v xml:space="preserve"> five hundred and ninety two</v>
          </cell>
          <cell r="D596" t="str">
            <v xml:space="preserve"> five hundred and ninety two Thousand</v>
          </cell>
          <cell r="E596" t="str">
            <v xml:space="preserve"> five hundred and ninety two Lakhs</v>
          </cell>
          <cell r="F596" t="str">
            <v xml:space="preserve"> five hundred and ninety two Crores</v>
          </cell>
          <cell r="G596" t="str">
            <v xml:space="preserve"> five hundred and ninety two Millions</v>
          </cell>
          <cell r="H596" t="str">
            <v xml:space="preserve"> five hundred and ninety two Billions</v>
          </cell>
        </row>
        <row r="597">
          <cell r="A597">
            <v>593</v>
          </cell>
          <cell r="B597" t="str">
            <v xml:space="preserve"> five hundred and ninety three</v>
          </cell>
          <cell r="C597" t="str">
            <v xml:space="preserve"> five hundred and ninety three</v>
          </cell>
          <cell r="D597" t="str">
            <v xml:space="preserve"> five hundred and ninety three Thousand</v>
          </cell>
          <cell r="E597" t="str">
            <v xml:space="preserve"> five hundred and ninety three Lakhs</v>
          </cell>
          <cell r="F597" t="str">
            <v xml:space="preserve"> five hundred and ninety three Crores</v>
          </cell>
          <cell r="G597" t="str">
            <v xml:space="preserve"> five hundred and ninety three Millions</v>
          </cell>
          <cell r="H597" t="str">
            <v xml:space="preserve"> five hundred and ninety three Billions</v>
          </cell>
        </row>
        <row r="598">
          <cell r="A598">
            <v>594</v>
          </cell>
          <cell r="B598" t="str">
            <v xml:space="preserve"> five hundred and ninety four</v>
          </cell>
          <cell r="C598" t="str">
            <v xml:space="preserve"> five hundred and ninety four</v>
          </cell>
          <cell r="D598" t="str">
            <v xml:space="preserve"> five hundred and ninety four Thousand</v>
          </cell>
          <cell r="E598" t="str">
            <v xml:space="preserve"> five hundred and ninety four Lakhs</v>
          </cell>
          <cell r="F598" t="str">
            <v xml:space="preserve"> five hundred and ninety four Crores</v>
          </cell>
          <cell r="G598" t="str">
            <v xml:space="preserve"> five hundred and ninety four Millions</v>
          </cell>
          <cell r="H598" t="str">
            <v xml:space="preserve"> five hundred and ninety four Billions</v>
          </cell>
        </row>
        <row r="599">
          <cell r="A599">
            <v>595</v>
          </cell>
          <cell r="B599" t="str">
            <v xml:space="preserve"> five hundred and ninety five</v>
          </cell>
          <cell r="C599" t="str">
            <v xml:space="preserve"> five hundred and ninety five</v>
          </cell>
          <cell r="D599" t="str">
            <v xml:space="preserve"> five hundred and ninety five Thousand</v>
          </cell>
          <cell r="E599" t="str">
            <v xml:space="preserve"> five hundred and ninety five Lakhs</v>
          </cell>
          <cell r="F599" t="str">
            <v xml:space="preserve"> five hundred and ninety five Crores</v>
          </cell>
          <cell r="G599" t="str">
            <v xml:space="preserve"> five hundred and ninety five Millions</v>
          </cell>
          <cell r="H599" t="str">
            <v xml:space="preserve"> five hundred and ninety five Billions</v>
          </cell>
        </row>
        <row r="600">
          <cell r="A600">
            <v>596</v>
          </cell>
          <cell r="B600" t="str">
            <v xml:space="preserve"> five hundred and ninety six</v>
          </cell>
          <cell r="C600" t="str">
            <v xml:space="preserve"> five hundred and ninety six</v>
          </cell>
          <cell r="D600" t="str">
            <v xml:space="preserve"> five hundred and ninety six Thousand</v>
          </cell>
          <cell r="E600" t="str">
            <v xml:space="preserve"> five hundred and ninety six Lakhs</v>
          </cell>
          <cell r="F600" t="str">
            <v xml:space="preserve"> five hundred and ninety six Crores</v>
          </cell>
          <cell r="G600" t="str">
            <v xml:space="preserve"> five hundred and ninety six Millions</v>
          </cell>
          <cell r="H600" t="str">
            <v xml:space="preserve"> five hundred and ninety six Billions</v>
          </cell>
        </row>
        <row r="601">
          <cell r="A601">
            <v>597</v>
          </cell>
          <cell r="B601" t="str">
            <v xml:space="preserve"> five hundred and ninety seven</v>
          </cell>
          <cell r="C601" t="str">
            <v xml:space="preserve"> five hundred and ninety seven</v>
          </cell>
          <cell r="D601" t="str">
            <v xml:space="preserve"> five hundred and ninety seven Thousand</v>
          </cell>
          <cell r="E601" t="str">
            <v xml:space="preserve"> five hundred and ninety seven Lakhs</v>
          </cell>
          <cell r="F601" t="str">
            <v xml:space="preserve"> five hundred and ninety seven Crores</v>
          </cell>
          <cell r="G601" t="str">
            <v xml:space="preserve"> five hundred and ninety seven Millions</v>
          </cell>
          <cell r="H601" t="str">
            <v xml:space="preserve"> five hundred and ninety seven Billions</v>
          </cell>
        </row>
        <row r="602">
          <cell r="A602">
            <v>598</v>
          </cell>
          <cell r="B602" t="str">
            <v xml:space="preserve"> five hundred and ninety eight</v>
          </cell>
          <cell r="C602" t="str">
            <v xml:space="preserve"> five hundred and ninety eight</v>
          </cell>
          <cell r="D602" t="str">
            <v xml:space="preserve"> five hundred and ninety eight Thousand</v>
          </cell>
          <cell r="E602" t="str">
            <v xml:space="preserve"> five hundred and ninety eight Lakhs</v>
          </cell>
          <cell r="F602" t="str">
            <v xml:space="preserve"> five hundred and ninety eight Crores</v>
          </cell>
          <cell r="G602" t="str">
            <v xml:space="preserve"> five hundred and ninety eight Millions</v>
          </cell>
          <cell r="H602" t="str">
            <v xml:space="preserve"> five hundred and ninety eight Billions</v>
          </cell>
        </row>
        <row r="603">
          <cell r="A603">
            <v>599</v>
          </cell>
          <cell r="B603" t="str">
            <v xml:space="preserve"> five hundred and ninety nine</v>
          </cell>
          <cell r="C603" t="str">
            <v xml:space="preserve"> five hundred and ninety nine</v>
          </cell>
          <cell r="D603" t="str">
            <v xml:space="preserve"> five hundred and ninety nine Thousand</v>
          </cell>
          <cell r="E603" t="str">
            <v xml:space="preserve"> five hundred and ninety nine Lakhs</v>
          </cell>
          <cell r="F603" t="str">
            <v xml:space="preserve"> five hundred and ninety nine Crores</v>
          </cell>
          <cell r="G603" t="str">
            <v xml:space="preserve"> five hundred and ninety nine Millions</v>
          </cell>
          <cell r="H603" t="str">
            <v xml:space="preserve"> five hundred and ninety nine Billions</v>
          </cell>
        </row>
        <row r="604">
          <cell r="A604">
            <v>600</v>
          </cell>
          <cell r="B604" t="str">
            <v xml:space="preserve"> six hundred</v>
          </cell>
          <cell r="C604" t="str">
            <v xml:space="preserve"> six hundred</v>
          </cell>
          <cell r="D604" t="str">
            <v xml:space="preserve"> six hundred Thousand</v>
          </cell>
          <cell r="E604" t="str">
            <v xml:space="preserve"> six hundred Lakhs</v>
          </cell>
          <cell r="F604" t="str">
            <v xml:space="preserve"> six hundred Crores</v>
          </cell>
          <cell r="G604" t="str">
            <v xml:space="preserve"> six hundred Millions</v>
          </cell>
          <cell r="H604" t="str">
            <v xml:space="preserve"> six hundred Billions</v>
          </cell>
        </row>
        <row r="605">
          <cell r="A605">
            <v>601</v>
          </cell>
          <cell r="B605" t="str">
            <v xml:space="preserve"> six hundred and one</v>
          </cell>
          <cell r="C605" t="str">
            <v xml:space="preserve"> six hundred and one</v>
          </cell>
          <cell r="D605" t="str">
            <v xml:space="preserve"> six hundred and one Thousand</v>
          </cell>
          <cell r="E605" t="str">
            <v xml:space="preserve"> six hundred and one Lakhs</v>
          </cell>
          <cell r="F605" t="str">
            <v xml:space="preserve"> six hundred and one Crores</v>
          </cell>
          <cell r="G605" t="str">
            <v xml:space="preserve"> six hundred and one Millions</v>
          </cell>
          <cell r="H605" t="str">
            <v xml:space="preserve"> six hundred and one Billions</v>
          </cell>
        </row>
        <row r="606">
          <cell r="A606">
            <v>602</v>
          </cell>
          <cell r="B606" t="str">
            <v xml:space="preserve"> six hundred and two</v>
          </cell>
          <cell r="C606" t="str">
            <v xml:space="preserve"> six hundred and two</v>
          </cell>
          <cell r="D606" t="str">
            <v xml:space="preserve"> six hundred and two Thousand</v>
          </cell>
          <cell r="E606" t="str">
            <v xml:space="preserve"> six hundred and two Lakhs</v>
          </cell>
          <cell r="F606" t="str">
            <v xml:space="preserve"> six hundred and two Crores</v>
          </cell>
          <cell r="G606" t="str">
            <v xml:space="preserve"> six hundred and two Millions</v>
          </cell>
          <cell r="H606" t="str">
            <v xml:space="preserve"> six hundred and two Billions</v>
          </cell>
        </row>
        <row r="607">
          <cell r="A607">
            <v>603</v>
          </cell>
          <cell r="B607" t="str">
            <v xml:space="preserve"> six hundred and three</v>
          </cell>
          <cell r="C607" t="str">
            <v xml:space="preserve"> six hundred and three</v>
          </cell>
          <cell r="D607" t="str">
            <v xml:space="preserve"> six hundred and three Thousand</v>
          </cell>
          <cell r="E607" t="str">
            <v xml:space="preserve"> six hundred and three Lakhs</v>
          </cell>
          <cell r="F607" t="str">
            <v xml:space="preserve"> six hundred and three Crores</v>
          </cell>
          <cell r="G607" t="str">
            <v xml:space="preserve"> six hundred and three Millions</v>
          </cell>
          <cell r="H607" t="str">
            <v xml:space="preserve"> six hundred and three Billions</v>
          </cell>
        </row>
        <row r="608">
          <cell r="A608">
            <v>604</v>
          </cell>
          <cell r="B608" t="str">
            <v xml:space="preserve"> six hundred and four</v>
          </cell>
          <cell r="C608" t="str">
            <v xml:space="preserve"> six hundred and four</v>
          </cell>
          <cell r="D608" t="str">
            <v xml:space="preserve"> six hundred and four Thousand</v>
          </cell>
          <cell r="E608" t="str">
            <v xml:space="preserve"> six hundred and four Lakhs</v>
          </cell>
          <cell r="F608" t="str">
            <v xml:space="preserve"> six hundred and four Crores</v>
          </cell>
          <cell r="G608" t="str">
            <v xml:space="preserve"> six hundred and four Millions</v>
          </cell>
          <cell r="H608" t="str">
            <v xml:space="preserve"> six hundred and four Billions</v>
          </cell>
        </row>
        <row r="609">
          <cell r="A609">
            <v>605</v>
          </cell>
          <cell r="B609" t="str">
            <v xml:space="preserve"> six hundred and five</v>
          </cell>
          <cell r="C609" t="str">
            <v xml:space="preserve"> six hundred and five</v>
          </cell>
          <cell r="D609" t="str">
            <v xml:space="preserve"> six hundred and five Thousand</v>
          </cell>
          <cell r="E609" t="str">
            <v xml:space="preserve"> six hundred and five Lakhs</v>
          </cell>
          <cell r="F609" t="str">
            <v xml:space="preserve"> six hundred and five Crores</v>
          </cell>
          <cell r="G609" t="str">
            <v xml:space="preserve"> six hundred and five Millions</v>
          </cell>
          <cell r="H609" t="str">
            <v xml:space="preserve"> six hundred and five Billions</v>
          </cell>
        </row>
        <row r="610">
          <cell r="A610">
            <v>606</v>
          </cell>
          <cell r="B610" t="str">
            <v xml:space="preserve"> six hundred and six</v>
          </cell>
          <cell r="C610" t="str">
            <v xml:space="preserve"> six hundred and six</v>
          </cell>
          <cell r="D610" t="str">
            <v xml:space="preserve"> six hundred and six Thousand</v>
          </cell>
          <cell r="E610" t="str">
            <v xml:space="preserve"> six hundred and six Lakhs</v>
          </cell>
          <cell r="F610" t="str">
            <v xml:space="preserve"> six hundred and six Crores</v>
          </cell>
          <cell r="G610" t="str">
            <v xml:space="preserve"> six hundred and six Millions</v>
          </cell>
          <cell r="H610" t="str">
            <v xml:space="preserve"> six hundred and six Billions</v>
          </cell>
        </row>
        <row r="611">
          <cell r="A611">
            <v>607</v>
          </cell>
          <cell r="B611" t="str">
            <v xml:space="preserve"> six hundred and seven</v>
          </cell>
          <cell r="C611" t="str">
            <v xml:space="preserve"> six hundred and seven</v>
          </cell>
          <cell r="D611" t="str">
            <v xml:space="preserve"> six hundred and seven Thousand</v>
          </cell>
          <cell r="E611" t="str">
            <v xml:space="preserve"> six hundred and seven Lakhs</v>
          </cell>
          <cell r="F611" t="str">
            <v xml:space="preserve"> six hundred and seven Crores</v>
          </cell>
          <cell r="G611" t="str">
            <v xml:space="preserve"> six hundred and seven Millions</v>
          </cell>
          <cell r="H611" t="str">
            <v xml:space="preserve"> six hundred and seven Billions</v>
          </cell>
        </row>
        <row r="612">
          <cell r="A612">
            <v>608</v>
          </cell>
          <cell r="B612" t="str">
            <v xml:space="preserve"> six hundred and eight</v>
          </cell>
          <cell r="C612" t="str">
            <v xml:space="preserve"> six hundred and eight</v>
          </cell>
          <cell r="D612" t="str">
            <v xml:space="preserve"> six hundred and eight Thousand</v>
          </cell>
          <cell r="E612" t="str">
            <v xml:space="preserve"> six hundred and eight Lakhs</v>
          </cell>
          <cell r="F612" t="str">
            <v xml:space="preserve"> six hundred and eight Crores</v>
          </cell>
          <cell r="G612" t="str">
            <v xml:space="preserve"> six hundred and eight Millions</v>
          </cell>
          <cell r="H612" t="str">
            <v xml:space="preserve"> six hundred and eight Billions</v>
          </cell>
        </row>
        <row r="613">
          <cell r="A613">
            <v>609</v>
          </cell>
          <cell r="B613" t="str">
            <v xml:space="preserve"> six hundred and nine</v>
          </cell>
          <cell r="C613" t="str">
            <v xml:space="preserve"> six hundred and nine</v>
          </cell>
          <cell r="D613" t="str">
            <v xml:space="preserve"> six hundred and nine Thousand</v>
          </cell>
          <cell r="E613" t="str">
            <v xml:space="preserve"> six hundred and nine Lakhs</v>
          </cell>
          <cell r="F613" t="str">
            <v xml:space="preserve"> six hundred and nine Crores</v>
          </cell>
          <cell r="G613" t="str">
            <v xml:space="preserve"> six hundred and nine Millions</v>
          </cell>
          <cell r="H613" t="str">
            <v xml:space="preserve"> six hundred and nine Billions</v>
          </cell>
        </row>
        <row r="614">
          <cell r="A614">
            <v>610</v>
          </cell>
          <cell r="B614" t="str">
            <v xml:space="preserve"> six hundred and ten</v>
          </cell>
          <cell r="C614" t="str">
            <v xml:space="preserve"> six hundred and ten</v>
          </cell>
          <cell r="D614" t="str">
            <v xml:space="preserve"> six hundred and ten Thousand</v>
          </cell>
          <cell r="E614" t="str">
            <v xml:space="preserve"> six hundred and ten Lakhs</v>
          </cell>
          <cell r="F614" t="str">
            <v xml:space="preserve"> six hundred and ten Crores</v>
          </cell>
          <cell r="G614" t="str">
            <v xml:space="preserve"> six hundred and ten Millions</v>
          </cell>
          <cell r="H614" t="str">
            <v xml:space="preserve"> six hundred and ten Billions</v>
          </cell>
        </row>
        <row r="615">
          <cell r="A615">
            <v>611</v>
          </cell>
          <cell r="B615" t="str">
            <v xml:space="preserve"> six hundred and eleven</v>
          </cell>
          <cell r="C615" t="str">
            <v xml:space="preserve"> six hundred and eleven</v>
          </cell>
          <cell r="D615" t="str">
            <v xml:space="preserve"> six hundred and eleven Thousand</v>
          </cell>
          <cell r="E615" t="str">
            <v xml:space="preserve"> six hundred and eleven Lakhs</v>
          </cell>
          <cell r="F615" t="str">
            <v xml:space="preserve"> six hundred and eleven Crores</v>
          </cell>
          <cell r="G615" t="str">
            <v xml:space="preserve"> six hundred and eleven Millions</v>
          </cell>
          <cell r="H615" t="str">
            <v xml:space="preserve"> six hundred and eleven Billions</v>
          </cell>
        </row>
        <row r="616">
          <cell r="A616">
            <v>612</v>
          </cell>
          <cell r="B616" t="str">
            <v xml:space="preserve"> six hundred and twelve</v>
          </cell>
          <cell r="C616" t="str">
            <v xml:space="preserve"> six hundred and twelve</v>
          </cell>
          <cell r="D616" t="str">
            <v xml:space="preserve"> six hundred and twelve Thousand</v>
          </cell>
          <cell r="E616" t="str">
            <v xml:space="preserve"> six hundred and twelve Lakhs</v>
          </cell>
          <cell r="F616" t="str">
            <v xml:space="preserve"> six hundred and twelve Crores</v>
          </cell>
          <cell r="G616" t="str">
            <v xml:space="preserve"> six hundred and twelve Millions</v>
          </cell>
          <cell r="H616" t="str">
            <v xml:space="preserve"> six hundred and twelve Billions</v>
          </cell>
        </row>
        <row r="617">
          <cell r="A617">
            <v>613</v>
          </cell>
          <cell r="B617" t="str">
            <v xml:space="preserve"> six hundred and thirteen</v>
          </cell>
          <cell r="C617" t="str">
            <v xml:space="preserve"> six hundred and thirteen</v>
          </cell>
          <cell r="D617" t="str">
            <v xml:space="preserve"> six hundred and thirteen Thousand</v>
          </cell>
          <cell r="E617" t="str">
            <v xml:space="preserve"> six hundred and thirteen Lakhs</v>
          </cell>
          <cell r="F617" t="str">
            <v xml:space="preserve"> six hundred and thirteen Crores</v>
          </cell>
          <cell r="G617" t="str">
            <v xml:space="preserve"> six hundred and thirteen Millions</v>
          </cell>
          <cell r="H617" t="str">
            <v xml:space="preserve"> six hundred and thirteen Billions</v>
          </cell>
        </row>
        <row r="618">
          <cell r="A618">
            <v>614</v>
          </cell>
          <cell r="B618" t="str">
            <v xml:space="preserve"> six hundred and fourteen</v>
          </cell>
          <cell r="C618" t="str">
            <v xml:space="preserve"> six hundred and fourteen</v>
          </cell>
          <cell r="D618" t="str">
            <v xml:space="preserve"> six hundred and fourteen Thousand</v>
          </cell>
          <cell r="E618" t="str">
            <v xml:space="preserve"> six hundred and fourteen Lakhs</v>
          </cell>
          <cell r="F618" t="str">
            <v xml:space="preserve"> six hundred and fourteen Crores</v>
          </cell>
          <cell r="G618" t="str">
            <v xml:space="preserve"> six hundred and fourteen Millions</v>
          </cell>
          <cell r="H618" t="str">
            <v xml:space="preserve"> six hundred and fourteen Billions</v>
          </cell>
        </row>
        <row r="619">
          <cell r="A619">
            <v>615</v>
          </cell>
          <cell r="B619" t="str">
            <v xml:space="preserve"> six hundred and fifteen</v>
          </cell>
          <cell r="C619" t="str">
            <v xml:space="preserve"> six hundred and fifteen</v>
          </cell>
          <cell r="D619" t="str">
            <v xml:space="preserve"> six hundred and fifteen Thousand</v>
          </cell>
          <cell r="E619" t="str">
            <v xml:space="preserve"> six hundred and fifteen Lakhs</v>
          </cell>
          <cell r="F619" t="str">
            <v xml:space="preserve"> six hundred and fifteen Crores</v>
          </cell>
          <cell r="G619" t="str">
            <v xml:space="preserve"> six hundred and fifteen Millions</v>
          </cell>
          <cell r="H619" t="str">
            <v xml:space="preserve"> six hundred and fifteen Billions</v>
          </cell>
        </row>
        <row r="620">
          <cell r="A620">
            <v>616</v>
          </cell>
          <cell r="B620" t="str">
            <v xml:space="preserve"> six hundred and sixteen</v>
          </cell>
          <cell r="C620" t="str">
            <v xml:space="preserve"> six hundred and sixteen</v>
          </cell>
          <cell r="D620" t="str">
            <v xml:space="preserve"> six hundred and sixteen Thousand</v>
          </cell>
          <cell r="E620" t="str">
            <v xml:space="preserve"> six hundred and sixteen Lakhs</v>
          </cell>
          <cell r="F620" t="str">
            <v xml:space="preserve"> six hundred and sixteen Crores</v>
          </cell>
          <cell r="G620" t="str">
            <v xml:space="preserve"> six hundred and sixteen Millions</v>
          </cell>
          <cell r="H620" t="str">
            <v xml:space="preserve"> six hundred and sixteen Billions</v>
          </cell>
        </row>
        <row r="621">
          <cell r="A621">
            <v>617</v>
          </cell>
          <cell r="B621" t="str">
            <v xml:space="preserve"> six hundred and seventeen</v>
          </cell>
          <cell r="C621" t="str">
            <v xml:space="preserve"> six hundred and seventeen</v>
          </cell>
          <cell r="D621" t="str">
            <v xml:space="preserve"> six hundred and seventeen Thousand</v>
          </cell>
          <cell r="E621" t="str">
            <v xml:space="preserve"> six hundred and seventeen Lakhs</v>
          </cell>
          <cell r="F621" t="str">
            <v xml:space="preserve"> six hundred and seventeen Crores</v>
          </cell>
          <cell r="G621" t="str">
            <v xml:space="preserve"> six hundred and seventeen Millions</v>
          </cell>
          <cell r="H621" t="str">
            <v xml:space="preserve"> six hundred and seventeen Billions</v>
          </cell>
        </row>
        <row r="622">
          <cell r="A622">
            <v>618</v>
          </cell>
          <cell r="B622" t="str">
            <v xml:space="preserve"> six hundred and eighteen</v>
          </cell>
          <cell r="C622" t="str">
            <v xml:space="preserve"> six hundred and eighteen</v>
          </cell>
          <cell r="D622" t="str">
            <v xml:space="preserve"> six hundred and eighteen Thousand</v>
          </cell>
          <cell r="E622" t="str">
            <v xml:space="preserve"> six hundred and eighteen Lakhs</v>
          </cell>
          <cell r="F622" t="str">
            <v xml:space="preserve"> six hundred and eighteen Crores</v>
          </cell>
          <cell r="G622" t="str">
            <v xml:space="preserve"> six hundred and eighteen Millions</v>
          </cell>
          <cell r="H622" t="str">
            <v xml:space="preserve"> six hundred and eighteen Billions</v>
          </cell>
        </row>
        <row r="623">
          <cell r="A623">
            <v>619</v>
          </cell>
          <cell r="B623" t="str">
            <v xml:space="preserve"> six hundred and nineteen</v>
          </cell>
          <cell r="C623" t="str">
            <v xml:space="preserve"> six hundred and nineteen</v>
          </cell>
          <cell r="D623" t="str">
            <v xml:space="preserve"> six hundred and nineteen Thousand</v>
          </cell>
          <cell r="E623" t="str">
            <v xml:space="preserve"> six hundred and nineteen Lakhs</v>
          </cell>
          <cell r="F623" t="str">
            <v xml:space="preserve"> six hundred and nineteen Crores</v>
          </cell>
          <cell r="G623" t="str">
            <v xml:space="preserve"> six hundred and nineteen Millions</v>
          </cell>
          <cell r="H623" t="str">
            <v xml:space="preserve"> six hundred and nineteen Billions</v>
          </cell>
        </row>
        <row r="624">
          <cell r="A624">
            <v>620</v>
          </cell>
          <cell r="B624" t="str">
            <v xml:space="preserve"> six hundred and twenty </v>
          </cell>
          <cell r="C624" t="str">
            <v xml:space="preserve"> six hundred and twenty </v>
          </cell>
          <cell r="D624" t="str">
            <v xml:space="preserve"> six hundred and twenty  Thousand</v>
          </cell>
          <cell r="E624" t="str">
            <v xml:space="preserve"> six hundred and twenty  Lakhs</v>
          </cell>
          <cell r="F624" t="str">
            <v xml:space="preserve"> six hundred and twenty  Crores</v>
          </cell>
          <cell r="G624" t="str">
            <v xml:space="preserve"> six hundred and twenty  Millions</v>
          </cell>
          <cell r="H624" t="str">
            <v xml:space="preserve"> six hundred and twenty  Billions</v>
          </cell>
        </row>
        <row r="625">
          <cell r="A625">
            <v>621</v>
          </cell>
          <cell r="B625" t="str">
            <v xml:space="preserve"> six hundred and twenty one</v>
          </cell>
          <cell r="C625" t="str">
            <v xml:space="preserve"> six hundred and twenty one</v>
          </cell>
          <cell r="D625" t="str">
            <v xml:space="preserve"> six hundred and twenty one Thousand</v>
          </cell>
          <cell r="E625" t="str">
            <v xml:space="preserve"> six hundred and twenty one Lakhs</v>
          </cell>
          <cell r="F625" t="str">
            <v xml:space="preserve"> six hundred and twenty one Crores</v>
          </cell>
          <cell r="G625" t="str">
            <v xml:space="preserve"> six hundred and twenty one Millions</v>
          </cell>
          <cell r="H625" t="str">
            <v xml:space="preserve"> six hundred and twenty one Billions</v>
          </cell>
        </row>
        <row r="626">
          <cell r="A626">
            <v>622</v>
          </cell>
          <cell r="B626" t="str">
            <v xml:space="preserve"> six hundred and twenty two</v>
          </cell>
          <cell r="C626" t="str">
            <v xml:space="preserve"> six hundred and twenty two</v>
          </cell>
          <cell r="D626" t="str">
            <v xml:space="preserve"> six hundred and twenty two Thousand</v>
          </cell>
          <cell r="E626" t="str">
            <v xml:space="preserve"> six hundred and twenty two Lakhs</v>
          </cell>
          <cell r="F626" t="str">
            <v xml:space="preserve"> six hundred and twenty two Crores</v>
          </cell>
          <cell r="G626" t="str">
            <v xml:space="preserve"> six hundred and twenty two Millions</v>
          </cell>
          <cell r="H626" t="str">
            <v xml:space="preserve"> six hundred and twenty two Billions</v>
          </cell>
        </row>
        <row r="627">
          <cell r="A627">
            <v>623</v>
          </cell>
          <cell r="B627" t="str">
            <v xml:space="preserve"> six hundred and twenty three</v>
          </cell>
          <cell r="C627" t="str">
            <v xml:space="preserve"> six hundred and twenty three</v>
          </cell>
          <cell r="D627" t="str">
            <v xml:space="preserve"> six hundred and twenty three Thousand</v>
          </cell>
          <cell r="E627" t="str">
            <v xml:space="preserve"> six hundred and twenty three Lakhs</v>
          </cell>
          <cell r="F627" t="str">
            <v xml:space="preserve"> six hundred and twenty three Crores</v>
          </cell>
          <cell r="G627" t="str">
            <v xml:space="preserve"> six hundred and twenty three Millions</v>
          </cell>
          <cell r="H627" t="str">
            <v xml:space="preserve"> six hundred and twenty three Billions</v>
          </cell>
        </row>
        <row r="628">
          <cell r="A628">
            <v>624</v>
          </cell>
          <cell r="B628" t="str">
            <v xml:space="preserve"> six hundred and twenty four</v>
          </cell>
          <cell r="C628" t="str">
            <v xml:space="preserve"> six hundred and twenty four</v>
          </cell>
          <cell r="D628" t="str">
            <v xml:space="preserve"> six hundred and twenty four Thousand</v>
          </cell>
          <cell r="E628" t="str">
            <v xml:space="preserve"> six hundred and twenty four Lakhs</v>
          </cell>
          <cell r="F628" t="str">
            <v xml:space="preserve"> six hundred and twenty four Crores</v>
          </cell>
          <cell r="G628" t="str">
            <v xml:space="preserve"> six hundred and twenty four Millions</v>
          </cell>
          <cell r="H628" t="str">
            <v xml:space="preserve"> six hundred and twenty four Billions</v>
          </cell>
        </row>
        <row r="629">
          <cell r="A629">
            <v>625</v>
          </cell>
          <cell r="B629" t="str">
            <v xml:space="preserve"> six hundred and twenty five</v>
          </cell>
          <cell r="C629" t="str">
            <v xml:space="preserve"> six hundred and twenty five</v>
          </cell>
          <cell r="D629" t="str">
            <v xml:space="preserve"> six hundred and twenty five Thousand</v>
          </cell>
          <cell r="E629" t="str">
            <v xml:space="preserve"> six hundred and twenty five Lakhs</v>
          </cell>
          <cell r="F629" t="str">
            <v xml:space="preserve"> six hundred and twenty five Crores</v>
          </cell>
          <cell r="G629" t="str">
            <v xml:space="preserve"> six hundred and twenty five Millions</v>
          </cell>
          <cell r="H629" t="str">
            <v xml:space="preserve"> six hundred and twenty five Billions</v>
          </cell>
        </row>
        <row r="630">
          <cell r="A630">
            <v>626</v>
          </cell>
          <cell r="B630" t="str">
            <v xml:space="preserve"> six hundred and twenty six</v>
          </cell>
          <cell r="C630" t="str">
            <v xml:space="preserve"> six hundred and twenty six</v>
          </cell>
          <cell r="D630" t="str">
            <v xml:space="preserve"> six hundred and twenty six Thousand</v>
          </cell>
          <cell r="E630" t="str">
            <v xml:space="preserve"> six hundred and twenty six Lakhs</v>
          </cell>
          <cell r="F630" t="str">
            <v xml:space="preserve"> six hundred and twenty six Crores</v>
          </cell>
          <cell r="G630" t="str">
            <v xml:space="preserve"> six hundred and twenty six Millions</v>
          </cell>
          <cell r="H630" t="str">
            <v xml:space="preserve"> six hundred and twenty six Billions</v>
          </cell>
        </row>
        <row r="631">
          <cell r="A631">
            <v>627</v>
          </cell>
          <cell r="B631" t="str">
            <v xml:space="preserve"> six hundred and twenty seven</v>
          </cell>
          <cell r="C631" t="str">
            <v xml:space="preserve"> six hundred and twenty seven</v>
          </cell>
          <cell r="D631" t="str">
            <v xml:space="preserve"> six hundred and twenty seven Thousand</v>
          </cell>
          <cell r="E631" t="str">
            <v xml:space="preserve"> six hundred and twenty seven Lakhs</v>
          </cell>
          <cell r="F631" t="str">
            <v xml:space="preserve"> six hundred and twenty seven Crores</v>
          </cell>
          <cell r="G631" t="str">
            <v xml:space="preserve"> six hundred and twenty seven Millions</v>
          </cell>
          <cell r="H631" t="str">
            <v xml:space="preserve"> six hundred and twenty seven Billions</v>
          </cell>
        </row>
        <row r="632">
          <cell r="A632">
            <v>628</v>
          </cell>
          <cell r="B632" t="str">
            <v xml:space="preserve"> six hundred and twenty eight</v>
          </cell>
          <cell r="C632" t="str">
            <v xml:space="preserve"> six hundred and twenty eight</v>
          </cell>
          <cell r="D632" t="str">
            <v xml:space="preserve"> six hundred and twenty eight Thousand</v>
          </cell>
          <cell r="E632" t="str">
            <v xml:space="preserve"> six hundred and twenty eight Lakhs</v>
          </cell>
          <cell r="F632" t="str">
            <v xml:space="preserve"> six hundred and twenty eight Crores</v>
          </cell>
          <cell r="G632" t="str">
            <v xml:space="preserve"> six hundred and twenty eight Millions</v>
          </cell>
          <cell r="H632" t="str">
            <v xml:space="preserve"> six hundred and twenty eight Billions</v>
          </cell>
        </row>
        <row r="633">
          <cell r="A633">
            <v>629</v>
          </cell>
          <cell r="B633" t="str">
            <v xml:space="preserve"> six hundred and twenty nine</v>
          </cell>
          <cell r="C633" t="str">
            <v xml:space="preserve"> six hundred and twenty nine</v>
          </cell>
          <cell r="D633" t="str">
            <v xml:space="preserve"> six hundred and twenty nine Thousand</v>
          </cell>
          <cell r="E633" t="str">
            <v xml:space="preserve"> six hundred and twenty nine Lakhs</v>
          </cell>
          <cell r="F633" t="str">
            <v xml:space="preserve"> six hundred and twenty nine Crores</v>
          </cell>
          <cell r="G633" t="str">
            <v xml:space="preserve"> six hundred and twenty nine Millions</v>
          </cell>
          <cell r="H633" t="str">
            <v xml:space="preserve"> six hundred and twenty nine Billions</v>
          </cell>
        </row>
        <row r="634">
          <cell r="A634">
            <v>630</v>
          </cell>
          <cell r="B634" t="str">
            <v xml:space="preserve"> six hundred and thirty</v>
          </cell>
          <cell r="C634" t="str">
            <v xml:space="preserve"> six hundred and thirty</v>
          </cell>
          <cell r="D634" t="str">
            <v xml:space="preserve"> six hundred and thirty Thousand</v>
          </cell>
          <cell r="E634" t="str">
            <v xml:space="preserve"> six hundred and thirty Lakhs</v>
          </cell>
          <cell r="F634" t="str">
            <v xml:space="preserve"> six hundred and thirty Crores</v>
          </cell>
          <cell r="G634" t="str">
            <v xml:space="preserve"> six hundred and thirty Millions</v>
          </cell>
          <cell r="H634" t="str">
            <v xml:space="preserve"> six hundred and thirty Billions</v>
          </cell>
        </row>
        <row r="635">
          <cell r="A635">
            <v>631</v>
          </cell>
          <cell r="B635" t="str">
            <v xml:space="preserve"> six hundred and thirty one</v>
          </cell>
          <cell r="C635" t="str">
            <v xml:space="preserve"> six hundred and thirty one</v>
          </cell>
          <cell r="D635" t="str">
            <v xml:space="preserve"> six hundred and thirty one Thousand</v>
          </cell>
          <cell r="E635" t="str">
            <v xml:space="preserve"> six hundred and thirty one Lakhs</v>
          </cell>
          <cell r="F635" t="str">
            <v xml:space="preserve"> six hundred and thirty one Crores</v>
          </cell>
          <cell r="G635" t="str">
            <v xml:space="preserve"> six hundred and thirty one Millions</v>
          </cell>
          <cell r="H635" t="str">
            <v xml:space="preserve"> six hundred and thirty one Billions</v>
          </cell>
        </row>
        <row r="636">
          <cell r="A636">
            <v>632</v>
          </cell>
          <cell r="B636" t="str">
            <v xml:space="preserve"> six hundred and thirty two</v>
          </cell>
          <cell r="C636" t="str">
            <v xml:space="preserve"> six hundred and thirty two</v>
          </cell>
          <cell r="D636" t="str">
            <v xml:space="preserve"> six hundred and thirty two Thousand</v>
          </cell>
          <cell r="E636" t="str">
            <v xml:space="preserve"> six hundred and thirty two Lakhs</v>
          </cell>
          <cell r="F636" t="str">
            <v xml:space="preserve"> six hundred and thirty two Crores</v>
          </cell>
          <cell r="G636" t="str">
            <v xml:space="preserve"> six hundred and thirty two Millions</v>
          </cell>
          <cell r="H636" t="str">
            <v xml:space="preserve"> six hundred and thirty two Billions</v>
          </cell>
        </row>
        <row r="637">
          <cell r="A637">
            <v>633</v>
          </cell>
          <cell r="B637" t="str">
            <v xml:space="preserve"> six hundred and thirty three</v>
          </cell>
          <cell r="C637" t="str">
            <v xml:space="preserve"> six hundred and thirty three</v>
          </cell>
          <cell r="D637" t="str">
            <v xml:space="preserve"> six hundred and thirty three Thousand</v>
          </cell>
          <cell r="E637" t="str">
            <v xml:space="preserve"> six hundred and thirty three Lakhs</v>
          </cell>
          <cell r="F637" t="str">
            <v xml:space="preserve"> six hundred and thirty three Crores</v>
          </cell>
          <cell r="G637" t="str">
            <v xml:space="preserve"> six hundred and thirty three Millions</v>
          </cell>
          <cell r="H637" t="str">
            <v xml:space="preserve"> six hundred and thirty three Billions</v>
          </cell>
        </row>
        <row r="638">
          <cell r="A638">
            <v>634</v>
          </cell>
          <cell r="B638" t="str">
            <v xml:space="preserve"> six hundred and thirty four</v>
          </cell>
          <cell r="C638" t="str">
            <v xml:space="preserve"> six hundred and thirty four</v>
          </cell>
          <cell r="D638" t="str">
            <v xml:space="preserve"> six hundred and thirty four Thousand</v>
          </cell>
          <cell r="E638" t="str">
            <v xml:space="preserve"> six hundred and thirty four Lakhs</v>
          </cell>
          <cell r="F638" t="str">
            <v xml:space="preserve"> six hundred and thirty four Crores</v>
          </cell>
          <cell r="G638" t="str">
            <v xml:space="preserve"> six hundred and thirty four Millions</v>
          </cell>
          <cell r="H638" t="str">
            <v xml:space="preserve"> six hundred and thirty four Billions</v>
          </cell>
        </row>
        <row r="639">
          <cell r="A639">
            <v>635</v>
          </cell>
          <cell r="B639" t="str">
            <v xml:space="preserve"> six hundred and thirty five</v>
          </cell>
          <cell r="C639" t="str">
            <v xml:space="preserve"> six hundred and thirty five</v>
          </cell>
          <cell r="D639" t="str">
            <v xml:space="preserve"> six hundred and thirty five Thousand</v>
          </cell>
          <cell r="E639" t="str">
            <v xml:space="preserve"> six hundred and thirty five Lakhs</v>
          </cell>
          <cell r="F639" t="str">
            <v xml:space="preserve"> six hundred and thirty five Crores</v>
          </cell>
          <cell r="G639" t="str">
            <v xml:space="preserve"> six hundred and thirty five Millions</v>
          </cell>
          <cell r="H639" t="str">
            <v xml:space="preserve"> six hundred and thirty five Billions</v>
          </cell>
        </row>
        <row r="640">
          <cell r="A640">
            <v>636</v>
          </cell>
          <cell r="B640" t="str">
            <v xml:space="preserve"> six hundred and thirty six</v>
          </cell>
          <cell r="C640" t="str">
            <v xml:space="preserve"> six hundred and thirty six</v>
          </cell>
          <cell r="D640" t="str">
            <v xml:space="preserve"> six hundred and thirty six Thousand</v>
          </cell>
          <cell r="E640" t="str">
            <v xml:space="preserve"> six hundred and thirty six Lakhs</v>
          </cell>
          <cell r="F640" t="str">
            <v xml:space="preserve"> six hundred and thirty six Crores</v>
          </cell>
          <cell r="G640" t="str">
            <v xml:space="preserve"> six hundred and thirty six Millions</v>
          </cell>
          <cell r="H640" t="str">
            <v xml:space="preserve"> six hundred and thirty six Billions</v>
          </cell>
        </row>
        <row r="641">
          <cell r="A641">
            <v>637</v>
          </cell>
          <cell r="B641" t="str">
            <v xml:space="preserve"> six hundred and thirty seven</v>
          </cell>
          <cell r="C641" t="str">
            <v xml:space="preserve"> six hundred and thirty seven</v>
          </cell>
          <cell r="D641" t="str">
            <v xml:space="preserve"> six hundred and thirty seven Thousand</v>
          </cell>
          <cell r="E641" t="str">
            <v xml:space="preserve"> six hundred and thirty seven Lakhs</v>
          </cell>
          <cell r="F641" t="str">
            <v xml:space="preserve"> six hundred and thirty seven Crores</v>
          </cell>
          <cell r="G641" t="str">
            <v xml:space="preserve"> six hundred and thirty seven Millions</v>
          </cell>
          <cell r="H641" t="str">
            <v xml:space="preserve"> six hundred and thirty seven Billions</v>
          </cell>
        </row>
        <row r="642">
          <cell r="A642">
            <v>638</v>
          </cell>
          <cell r="B642" t="str">
            <v xml:space="preserve"> six hundred and thirty eight</v>
          </cell>
          <cell r="C642" t="str">
            <v xml:space="preserve"> six hundred and thirty eight</v>
          </cell>
          <cell r="D642" t="str">
            <v xml:space="preserve"> six hundred and thirty eight Thousand</v>
          </cell>
          <cell r="E642" t="str">
            <v xml:space="preserve"> six hundred and thirty eight Lakhs</v>
          </cell>
          <cell r="F642" t="str">
            <v xml:space="preserve"> six hundred and thirty eight Crores</v>
          </cell>
          <cell r="G642" t="str">
            <v xml:space="preserve"> six hundred and thirty eight Millions</v>
          </cell>
          <cell r="H642" t="str">
            <v xml:space="preserve"> six hundred and thirty eight Billions</v>
          </cell>
        </row>
        <row r="643">
          <cell r="A643">
            <v>639</v>
          </cell>
          <cell r="B643" t="str">
            <v xml:space="preserve"> six hundred and thirty nine</v>
          </cell>
          <cell r="C643" t="str">
            <v xml:space="preserve"> six hundred and thirty nine</v>
          </cell>
          <cell r="D643" t="str">
            <v xml:space="preserve"> six hundred and thirty nine Thousand</v>
          </cell>
          <cell r="E643" t="str">
            <v xml:space="preserve"> six hundred and thirty nine Lakhs</v>
          </cell>
          <cell r="F643" t="str">
            <v xml:space="preserve"> six hundred and thirty nine Crores</v>
          </cell>
          <cell r="G643" t="str">
            <v xml:space="preserve"> six hundred and thirty nine Millions</v>
          </cell>
          <cell r="H643" t="str">
            <v xml:space="preserve"> six hundred and thirty nine Billions</v>
          </cell>
        </row>
        <row r="644">
          <cell r="A644">
            <v>640</v>
          </cell>
          <cell r="B644" t="str">
            <v xml:space="preserve"> six hundred and forty</v>
          </cell>
          <cell r="C644" t="str">
            <v xml:space="preserve"> six hundred and forty</v>
          </cell>
          <cell r="D644" t="str">
            <v xml:space="preserve"> six hundred and forty Thousand</v>
          </cell>
          <cell r="E644" t="str">
            <v xml:space="preserve"> six hundred and forty Lakhs</v>
          </cell>
          <cell r="F644" t="str">
            <v xml:space="preserve"> six hundred and forty Crores</v>
          </cell>
          <cell r="G644" t="str">
            <v xml:space="preserve"> six hundred and forty Millions</v>
          </cell>
          <cell r="H644" t="str">
            <v xml:space="preserve"> six hundred and forty Billions</v>
          </cell>
        </row>
        <row r="645">
          <cell r="A645">
            <v>641</v>
          </cell>
          <cell r="B645" t="str">
            <v xml:space="preserve"> six hundred and forty one </v>
          </cell>
          <cell r="C645" t="str">
            <v xml:space="preserve"> six hundred and forty one </v>
          </cell>
          <cell r="D645" t="str">
            <v xml:space="preserve"> six hundred and forty one  Thousand</v>
          </cell>
          <cell r="E645" t="str">
            <v xml:space="preserve"> six hundred and forty one  Lakhs</v>
          </cell>
          <cell r="F645" t="str">
            <v xml:space="preserve"> six hundred and forty one  Crores</v>
          </cell>
          <cell r="G645" t="str">
            <v xml:space="preserve"> six hundred and forty one  Millions</v>
          </cell>
          <cell r="H645" t="str">
            <v xml:space="preserve"> six hundred and forty one  Billions</v>
          </cell>
        </row>
        <row r="646">
          <cell r="A646">
            <v>642</v>
          </cell>
          <cell r="B646" t="str">
            <v xml:space="preserve"> six hundred and forty two</v>
          </cell>
          <cell r="C646" t="str">
            <v xml:space="preserve"> six hundred and forty two</v>
          </cell>
          <cell r="D646" t="str">
            <v xml:space="preserve"> six hundred and forty two Thousand</v>
          </cell>
          <cell r="E646" t="str">
            <v xml:space="preserve"> six hundred and forty two Lakhs</v>
          </cell>
          <cell r="F646" t="str">
            <v xml:space="preserve"> six hundred and forty two Crores</v>
          </cell>
          <cell r="G646" t="str">
            <v xml:space="preserve"> six hundred and forty two Millions</v>
          </cell>
          <cell r="H646" t="str">
            <v xml:space="preserve"> six hundred and forty two Billions</v>
          </cell>
        </row>
        <row r="647">
          <cell r="A647">
            <v>643</v>
          </cell>
          <cell r="B647" t="str">
            <v xml:space="preserve"> six hundred and forty three </v>
          </cell>
          <cell r="C647" t="str">
            <v xml:space="preserve"> six hundred and forty three </v>
          </cell>
          <cell r="D647" t="str">
            <v xml:space="preserve"> six hundred and forty three  Thousand</v>
          </cell>
          <cell r="E647" t="str">
            <v xml:space="preserve"> six hundred and forty three  Lakhs</v>
          </cell>
          <cell r="F647" t="str">
            <v xml:space="preserve"> six hundred and forty three  Crores</v>
          </cell>
          <cell r="G647" t="str">
            <v xml:space="preserve"> six hundred and forty three  Millions</v>
          </cell>
          <cell r="H647" t="str">
            <v xml:space="preserve"> six hundred and forty three  Billions</v>
          </cell>
        </row>
        <row r="648">
          <cell r="A648">
            <v>644</v>
          </cell>
          <cell r="B648" t="str">
            <v xml:space="preserve"> six hundred and forty four</v>
          </cell>
          <cell r="C648" t="str">
            <v xml:space="preserve"> six hundred and forty four</v>
          </cell>
          <cell r="D648" t="str">
            <v xml:space="preserve"> six hundred and forty four Thousand</v>
          </cell>
          <cell r="E648" t="str">
            <v xml:space="preserve"> six hundred and forty four Lakhs</v>
          </cell>
          <cell r="F648" t="str">
            <v xml:space="preserve"> six hundred and forty four Crores</v>
          </cell>
          <cell r="G648" t="str">
            <v xml:space="preserve"> six hundred and forty four Millions</v>
          </cell>
          <cell r="H648" t="str">
            <v xml:space="preserve"> six hundred and forty four Billions</v>
          </cell>
        </row>
        <row r="649">
          <cell r="A649">
            <v>645</v>
          </cell>
          <cell r="B649" t="str">
            <v xml:space="preserve"> six hundred and forty five</v>
          </cell>
          <cell r="C649" t="str">
            <v xml:space="preserve"> six hundred and forty five</v>
          </cell>
          <cell r="D649" t="str">
            <v xml:space="preserve"> six hundred and forty five Thousand</v>
          </cell>
          <cell r="E649" t="str">
            <v xml:space="preserve"> six hundred and forty five Lakhs</v>
          </cell>
          <cell r="F649" t="str">
            <v xml:space="preserve"> six hundred and forty five Crores</v>
          </cell>
          <cell r="G649" t="str">
            <v xml:space="preserve"> six hundred and forty five Millions</v>
          </cell>
          <cell r="H649" t="str">
            <v xml:space="preserve"> six hundred and forty five Billions</v>
          </cell>
        </row>
        <row r="650">
          <cell r="A650">
            <v>646</v>
          </cell>
          <cell r="B650" t="str">
            <v xml:space="preserve"> six hundred and forty six</v>
          </cell>
          <cell r="C650" t="str">
            <v xml:space="preserve"> six hundred and forty six</v>
          </cell>
          <cell r="D650" t="str">
            <v xml:space="preserve"> six hundred and forty six Thousand</v>
          </cell>
          <cell r="E650" t="str">
            <v xml:space="preserve"> six hundred and forty six Lakhs</v>
          </cell>
          <cell r="F650" t="str">
            <v xml:space="preserve"> six hundred and forty six Crores</v>
          </cell>
          <cell r="G650" t="str">
            <v xml:space="preserve"> six hundred and forty six Millions</v>
          </cell>
          <cell r="H650" t="str">
            <v xml:space="preserve"> six hundred and forty six Billions</v>
          </cell>
        </row>
        <row r="651">
          <cell r="A651">
            <v>647</v>
          </cell>
          <cell r="B651" t="str">
            <v xml:space="preserve"> six hundred and forty seven</v>
          </cell>
          <cell r="C651" t="str">
            <v xml:space="preserve"> six hundred and forty seven</v>
          </cell>
          <cell r="D651" t="str">
            <v xml:space="preserve"> six hundred and forty seven Thousand</v>
          </cell>
          <cell r="E651" t="str">
            <v xml:space="preserve"> six hundred and forty seven Lakhs</v>
          </cell>
          <cell r="F651" t="str">
            <v xml:space="preserve"> six hundred and forty seven Crores</v>
          </cell>
          <cell r="G651" t="str">
            <v xml:space="preserve"> six hundred and forty seven Millions</v>
          </cell>
          <cell r="H651" t="str">
            <v xml:space="preserve"> six hundred and forty seven Billions</v>
          </cell>
        </row>
        <row r="652">
          <cell r="A652">
            <v>648</v>
          </cell>
          <cell r="B652" t="str">
            <v xml:space="preserve"> six hundred and forty eight</v>
          </cell>
          <cell r="C652" t="str">
            <v xml:space="preserve"> six hundred and forty eight</v>
          </cell>
          <cell r="D652" t="str">
            <v xml:space="preserve"> six hundred and forty eight Thousand</v>
          </cell>
          <cell r="E652" t="str">
            <v xml:space="preserve"> six hundred and forty eight Lakhs</v>
          </cell>
          <cell r="F652" t="str">
            <v xml:space="preserve"> six hundred and forty eight Crores</v>
          </cell>
          <cell r="G652" t="str">
            <v xml:space="preserve"> six hundred and forty eight Millions</v>
          </cell>
          <cell r="H652" t="str">
            <v xml:space="preserve"> six hundred and forty eight Billions</v>
          </cell>
        </row>
        <row r="653">
          <cell r="A653">
            <v>649</v>
          </cell>
          <cell r="B653" t="str">
            <v xml:space="preserve"> six hundred and forty nine</v>
          </cell>
          <cell r="C653" t="str">
            <v xml:space="preserve"> six hundred and forty nine</v>
          </cell>
          <cell r="D653" t="str">
            <v xml:space="preserve"> six hundred and forty nine Thousand</v>
          </cell>
          <cell r="E653" t="str">
            <v xml:space="preserve"> six hundred and forty nine Lakhs</v>
          </cell>
          <cell r="F653" t="str">
            <v xml:space="preserve"> six hundred and forty nine Crores</v>
          </cell>
          <cell r="G653" t="str">
            <v xml:space="preserve"> six hundred and forty nine Millions</v>
          </cell>
          <cell r="H653" t="str">
            <v xml:space="preserve"> six hundred and forty nine Billions</v>
          </cell>
        </row>
        <row r="654">
          <cell r="A654">
            <v>650</v>
          </cell>
          <cell r="B654" t="str">
            <v xml:space="preserve"> six hundred and fifty</v>
          </cell>
          <cell r="C654" t="str">
            <v xml:space="preserve"> six hundred and fifty</v>
          </cell>
          <cell r="D654" t="str">
            <v xml:space="preserve"> six hundred and fifty Thousand</v>
          </cell>
          <cell r="E654" t="str">
            <v xml:space="preserve"> six hundred and fifty Lakhs</v>
          </cell>
          <cell r="F654" t="str">
            <v xml:space="preserve"> six hundred and fifty Crores</v>
          </cell>
          <cell r="G654" t="str">
            <v xml:space="preserve"> six hundred and fifty Millions</v>
          </cell>
          <cell r="H654" t="str">
            <v xml:space="preserve"> six hundred and fifty Billions</v>
          </cell>
        </row>
        <row r="655">
          <cell r="A655">
            <v>651</v>
          </cell>
          <cell r="B655" t="str">
            <v xml:space="preserve"> six hundred and fifty one</v>
          </cell>
          <cell r="C655" t="str">
            <v xml:space="preserve"> six hundred and fifty one</v>
          </cell>
          <cell r="D655" t="str">
            <v xml:space="preserve"> six hundred and fifty one Thousand</v>
          </cell>
          <cell r="E655" t="str">
            <v xml:space="preserve"> six hundred and fifty one Lakhs</v>
          </cell>
          <cell r="F655" t="str">
            <v xml:space="preserve"> six hundred and fifty one Crores</v>
          </cell>
          <cell r="G655" t="str">
            <v xml:space="preserve"> six hundred and fifty one Millions</v>
          </cell>
          <cell r="H655" t="str">
            <v xml:space="preserve"> six hundred and fifty one Billions</v>
          </cell>
        </row>
        <row r="656">
          <cell r="A656">
            <v>652</v>
          </cell>
          <cell r="B656" t="str">
            <v xml:space="preserve"> six hundred and fifty two</v>
          </cell>
          <cell r="C656" t="str">
            <v xml:space="preserve"> six hundred and fifty two</v>
          </cell>
          <cell r="D656" t="str">
            <v xml:space="preserve"> six hundred and fifty two Thousand</v>
          </cell>
          <cell r="E656" t="str">
            <v xml:space="preserve"> six hundred and fifty two Lakhs</v>
          </cell>
          <cell r="F656" t="str">
            <v xml:space="preserve"> six hundred and fifty two Crores</v>
          </cell>
          <cell r="G656" t="str">
            <v xml:space="preserve"> six hundred and fifty two Millions</v>
          </cell>
          <cell r="H656" t="str">
            <v xml:space="preserve"> six hundred and fifty two Billions</v>
          </cell>
        </row>
        <row r="657">
          <cell r="A657">
            <v>653</v>
          </cell>
          <cell r="B657" t="str">
            <v xml:space="preserve"> six hundred and fifty three</v>
          </cell>
          <cell r="C657" t="str">
            <v xml:space="preserve"> six hundred and fifty three</v>
          </cell>
          <cell r="D657" t="str">
            <v xml:space="preserve"> six hundred and fifty three Thousand</v>
          </cell>
          <cell r="E657" t="str">
            <v xml:space="preserve"> six hundred and fifty three Lakhs</v>
          </cell>
          <cell r="F657" t="str">
            <v xml:space="preserve"> six hundred and fifty three Crores</v>
          </cell>
          <cell r="G657" t="str">
            <v xml:space="preserve"> six hundred and fifty three Millions</v>
          </cell>
          <cell r="H657" t="str">
            <v xml:space="preserve"> six hundred and fifty three Billions</v>
          </cell>
        </row>
        <row r="658">
          <cell r="A658">
            <v>654</v>
          </cell>
          <cell r="B658" t="str">
            <v xml:space="preserve"> six hundred and fifty four</v>
          </cell>
          <cell r="C658" t="str">
            <v xml:space="preserve"> six hundred and fifty four</v>
          </cell>
          <cell r="D658" t="str">
            <v xml:space="preserve"> six hundred and fifty four Thousand</v>
          </cell>
          <cell r="E658" t="str">
            <v xml:space="preserve"> six hundred and fifty four Lakhs</v>
          </cell>
          <cell r="F658" t="str">
            <v xml:space="preserve"> six hundred and fifty four Crores</v>
          </cell>
          <cell r="G658" t="str">
            <v xml:space="preserve"> six hundred and fifty four Millions</v>
          </cell>
          <cell r="H658" t="str">
            <v xml:space="preserve"> six hundred and fifty four Billions</v>
          </cell>
        </row>
        <row r="659">
          <cell r="A659">
            <v>655</v>
          </cell>
          <cell r="B659" t="str">
            <v xml:space="preserve"> six hundred and fifty five</v>
          </cell>
          <cell r="C659" t="str">
            <v xml:space="preserve"> six hundred and fifty five</v>
          </cell>
          <cell r="D659" t="str">
            <v xml:space="preserve"> six hundred and fifty five Thousand</v>
          </cell>
          <cell r="E659" t="str">
            <v xml:space="preserve"> six hundred and fifty five Lakhs</v>
          </cell>
          <cell r="F659" t="str">
            <v xml:space="preserve"> six hundred and fifty five Crores</v>
          </cell>
          <cell r="G659" t="str">
            <v xml:space="preserve"> six hundred and fifty five Millions</v>
          </cell>
          <cell r="H659" t="str">
            <v xml:space="preserve"> six hundred and fifty five Billions</v>
          </cell>
        </row>
        <row r="660">
          <cell r="A660">
            <v>656</v>
          </cell>
          <cell r="B660" t="str">
            <v xml:space="preserve"> six hundred and fifty six</v>
          </cell>
          <cell r="C660" t="str">
            <v xml:space="preserve"> six hundred and fifty six</v>
          </cell>
          <cell r="D660" t="str">
            <v xml:space="preserve"> six hundred and fifty six Thousand</v>
          </cell>
          <cell r="E660" t="str">
            <v xml:space="preserve"> six hundred and fifty six Lakhs</v>
          </cell>
          <cell r="F660" t="str">
            <v xml:space="preserve"> six hundred and fifty six Crores</v>
          </cell>
          <cell r="G660" t="str">
            <v xml:space="preserve"> six hundred and fifty six Millions</v>
          </cell>
          <cell r="H660" t="str">
            <v xml:space="preserve"> six hundred and fifty six Billions</v>
          </cell>
        </row>
        <row r="661">
          <cell r="A661">
            <v>657</v>
          </cell>
          <cell r="B661" t="str">
            <v xml:space="preserve"> six hundred and fifty seven</v>
          </cell>
          <cell r="C661" t="str">
            <v xml:space="preserve"> six hundred and fifty seven</v>
          </cell>
          <cell r="D661" t="str">
            <v xml:space="preserve"> six hundred and fifty seven Thousand</v>
          </cell>
          <cell r="E661" t="str">
            <v xml:space="preserve"> six hundred and fifty seven Lakhs</v>
          </cell>
          <cell r="F661" t="str">
            <v xml:space="preserve"> six hundred and fifty seven Crores</v>
          </cell>
          <cell r="G661" t="str">
            <v xml:space="preserve"> six hundred and fifty seven Millions</v>
          </cell>
          <cell r="H661" t="str">
            <v xml:space="preserve"> six hundred and fifty seven Billions</v>
          </cell>
        </row>
        <row r="662">
          <cell r="A662">
            <v>658</v>
          </cell>
          <cell r="B662" t="str">
            <v xml:space="preserve"> six hundred and fifty eight</v>
          </cell>
          <cell r="C662" t="str">
            <v xml:space="preserve"> six hundred and fifty eight</v>
          </cell>
          <cell r="D662" t="str">
            <v xml:space="preserve"> six hundred and fifty eight Thousand</v>
          </cell>
          <cell r="E662" t="str">
            <v xml:space="preserve"> six hundred and fifty eight Lakhs</v>
          </cell>
          <cell r="F662" t="str">
            <v xml:space="preserve"> six hundred and fifty eight Crores</v>
          </cell>
          <cell r="G662" t="str">
            <v xml:space="preserve"> six hundred and fifty eight Millions</v>
          </cell>
          <cell r="H662" t="str">
            <v xml:space="preserve"> six hundred and fifty eight Billions</v>
          </cell>
        </row>
        <row r="663">
          <cell r="A663">
            <v>659</v>
          </cell>
          <cell r="B663" t="str">
            <v xml:space="preserve"> six hundred and fifty nine</v>
          </cell>
          <cell r="C663" t="str">
            <v xml:space="preserve"> six hundred and fifty nine</v>
          </cell>
          <cell r="D663" t="str">
            <v xml:space="preserve"> six hundred and fifty nine Thousand</v>
          </cell>
          <cell r="E663" t="str">
            <v xml:space="preserve"> six hundred and fifty nine Lakhs</v>
          </cell>
          <cell r="F663" t="str">
            <v xml:space="preserve"> six hundred and fifty nine Crores</v>
          </cell>
          <cell r="G663" t="str">
            <v xml:space="preserve"> six hundred and fifty nine Millions</v>
          </cell>
          <cell r="H663" t="str">
            <v xml:space="preserve"> six hundred and fifty nine Billions</v>
          </cell>
        </row>
        <row r="664">
          <cell r="A664">
            <v>660</v>
          </cell>
          <cell r="B664" t="str">
            <v xml:space="preserve"> six hundred and sixty</v>
          </cell>
          <cell r="C664" t="str">
            <v xml:space="preserve"> six hundred and sixty</v>
          </cell>
          <cell r="D664" t="str">
            <v xml:space="preserve"> six hundred and sixty Thousand</v>
          </cell>
          <cell r="E664" t="str">
            <v xml:space="preserve"> six hundred and sixty Lakhs</v>
          </cell>
          <cell r="F664" t="str">
            <v xml:space="preserve"> six hundred and sixty Crores</v>
          </cell>
          <cell r="G664" t="str">
            <v xml:space="preserve"> six hundred and sixty Millions</v>
          </cell>
          <cell r="H664" t="str">
            <v xml:space="preserve"> six hundred and sixty Billions</v>
          </cell>
        </row>
        <row r="665">
          <cell r="A665">
            <v>661</v>
          </cell>
          <cell r="B665" t="str">
            <v xml:space="preserve"> six hundred and sixty one</v>
          </cell>
          <cell r="C665" t="str">
            <v xml:space="preserve"> six hundred and sixty one</v>
          </cell>
          <cell r="D665" t="str">
            <v xml:space="preserve"> six hundred and sixty one Thousand</v>
          </cell>
          <cell r="E665" t="str">
            <v xml:space="preserve"> six hundred and sixty one Lakhs</v>
          </cell>
          <cell r="F665" t="str">
            <v xml:space="preserve"> six hundred and sixty one Crores</v>
          </cell>
          <cell r="G665" t="str">
            <v xml:space="preserve"> six hundred and sixty one Millions</v>
          </cell>
          <cell r="H665" t="str">
            <v xml:space="preserve"> six hundred and sixty one Billions</v>
          </cell>
        </row>
        <row r="666">
          <cell r="A666">
            <v>662</v>
          </cell>
          <cell r="B666" t="str">
            <v xml:space="preserve"> six hundred and sixty two</v>
          </cell>
          <cell r="C666" t="str">
            <v xml:space="preserve"> six hundred and sixty two</v>
          </cell>
          <cell r="D666" t="str">
            <v xml:space="preserve"> six hundred and sixty two Thousand</v>
          </cell>
          <cell r="E666" t="str">
            <v xml:space="preserve"> six hundred and sixty two Lakhs</v>
          </cell>
          <cell r="F666" t="str">
            <v xml:space="preserve"> six hundred and sixty two Crores</v>
          </cell>
          <cell r="G666" t="str">
            <v xml:space="preserve"> six hundred and sixty two Millions</v>
          </cell>
          <cell r="H666" t="str">
            <v xml:space="preserve"> six hundred and sixty two Billions</v>
          </cell>
        </row>
        <row r="667">
          <cell r="A667">
            <v>663</v>
          </cell>
          <cell r="B667" t="str">
            <v xml:space="preserve"> six hundred and sixty three</v>
          </cell>
          <cell r="C667" t="str">
            <v xml:space="preserve"> six hundred and sixty three</v>
          </cell>
          <cell r="D667" t="str">
            <v xml:space="preserve"> six hundred and sixty three Thousand</v>
          </cell>
          <cell r="E667" t="str">
            <v xml:space="preserve"> six hundred and sixty three Lakhs</v>
          </cell>
          <cell r="F667" t="str">
            <v xml:space="preserve"> six hundred and sixty three Crores</v>
          </cell>
          <cell r="G667" t="str">
            <v xml:space="preserve"> six hundred and sixty three Millions</v>
          </cell>
          <cell r="H667" t="str">
            <v xml:space="preserve"> six hundred and sixty three Billions</v>
          </cell>
        </row>
        <row r="668">
          <cell r="A668">
            <v>664</v>
          </cell>
          <cell r="B668" t="str">
            <v xml:space="preserve"> six hundred and sixty four</v>
          </cell>
          <cell r="C668" t="str">
            <v xml:space="preserve"> six hundred and sixty four</v>
          </cell>
          <cell r="D668" t="str">
            <v xml:space="preserve"> six hundred and sixty four Thousand</v>
          </cell>
          <cell r="E668" t="str">
            <v xml:space="preserve"> six hundred and sixty four Lakhs</v>
          </cell>
          <cell r="F668" t="str">
            <v xml:space="preserve"> six hundred and sixty four Crores</v>
          </cell>
          <cell r="G668" t="str">
            <v xml:space="preserve"> six hundred and sixty four Millions</v>
          </cell>
          <cell r="H668" t="str">
            <v xml:space="preserve"> six hundred and sixty four Billions</v>
          </cell>
        </row>
        <row r="669">
          <cell r="A669">
            <v>665</v>
          </cell>
          <cell r="B669" t="str">
            <v xml:space="preserve"> six hundred and sixty five</v>
          </cell>
          <cell r="C669" t="str">
            <v xml:space="preserve"> six hundred and sixty five</v>
          </cell>
          <cell r="D669" t="str">
            <v xml:space="preserve"> six hundred and sixty five Thousand</v>
          </cell>
          <cell r="E669" t="str">
            <v xml:space="preserve"> six hundred and sixty five Lakhs</v>
          </cell>
          <cell r="F669" t="str">
            <v xml:space="preserve"> six hundred and sixty five Crores</v>
          </cell>
          <cell r="G669" t="str">
            <v xml:space="preserve"> six hundred and sixty five Millions</v>
          </cell>
          <cell r="H669" t="str">
            <v xml:space="preserve"> six hundred and sixty five Billions</v>
          </cell>
        </row>
        <row r="670">
          <cell r="A670">
            <v>666</v>
          </cell>
          <cell r="B670" t="str">
            <v xml:space="preserve"> six hundred and sixty six</v>
          </cell>
          <cell r="C670" t="str">
            <v xml:space="preserve"> six hundred and sixty six</v>
          </cell>
          <cell r="D670" t="str">
            <v xml:space="preserve"> six hundred and sixty six Thousand</v>
          </cell>
          <cell r="E670" t="str">
            <v xml:space="preserve"> six hundred and sixty six Lakhs</v>
          </cell>
          <cell r="F670" t="str">
            <v xml:space="preserve"> six hundred and sixty six Crores</v>
          </cell>
          <cell r="G670" t="str">
            <v xml:space="preserve"> six hundred and sixty six Millions</v>
          </cell>
          <cell r="H670" t="str">
            <v xml:space="preserve"> six hundred and sixty six Billions</v>
          </cell>
        </row>
        <row r="671">
          <cell r="A671">
            <v>667</v>
          </cell>
          <cell r="B671" t="str">
            <v xml:space="preserve"> six hundred and sixty seven</v>
          </cell>
          <cell r="C671" t="str">
            <v xml:space="preserve"> six hundred and sixty seven</v>
          </cell>
          <cell r="D671" t="str">
            <v xml:space="preserve"> six hundred and sixty seven Thousand</v>
          </cell>
          <cell r="E671" t="str">
            <v xml:space="preserve"> six hundred and sixty seven Lakhs</v>
          </cell>
          <cell r="F671" t="str">
            <v xml:space="preserve"> six hundred and sixty seven Crores</v>
          </cell>
          <cell r="G671" t="str">
            <v xml:space="preserve"> six hundred and sixty seven Millions</v>
          </cell>
          <cell r="H671" t="str">
            <v xml:space="preserve"> six hundred and sixty seven Billions</v>
          </cell>
        </row>
        <row r="672">
          <cell r="A672">
            <v>668</v>
          </cell>
          <cell r="B672" t="str">
            <v xml:space="preserve"> six hundred and sixty eight</v>
          </cell>
          <cell r="C672" t="str">
            <v xml:space="preserve"> six hundred and sixty eight</v>
          </cell>
          <cell r="D672" t="str">
            <v xml:space="preserve"> six hundred and sixty eight Thousand</v>
          </cell>
          <cell r="E672" t="str">
            <v xml:space="preserve"> six hundred and sixty eight Lakhs</v>
          </cell>
          <cell r="F672" t="str">
            <v xml:space="preserve"> six hundred and sixty eight Crores</v>
          </cell>
          <cell r="G672" t="str">
            <v xml:space="preserve"> six hundred and sixty eight Millions</v>
          </cell>
          <cell r="H672" t="str">
            <v xml:space="preserve"> six hundred and sixty eight Billions</v>
          </cell>
        </row>
        <row r="673">
          <cell r="A673">
            <v>669</v>
          </cell>
          <cell r="B673" t="str">
            <v xml:space="preserve"> six hundred and sixty nine</v>
          </cell>
          <cell r="C673" t="str">
            <v xml:space="preserve"> six hundred and sixty nine</v>
          </cell>
          <cell r="D673" t="str">
            <v xml:space="preserve"> six hundred and sixty nine Thousand</v>
          </cell>
          <cell r="E673" t="str">
            <v xml:space="preserve"> six hundred and sixty nine Lakhs</v>
          </cell>
          <cell r="F673" t="str">
            <v xml:space="preserve"> six hundred and sixty nine Crores</v>
          </cell>
          <cell r="G673" t="str">
            <v xml:space="preserve"> six hundred and sixty nine Millions</v>
          </cell>
          <cell r="H673" t="str">
            <v xml:space="preserve"> six hundred and sixty nine Billions</v>
          </cell>
        </row>
        <row r="674">
          <cell r="A674">
            <v>670</v>
          </cell>
          <cell r="B674" t="str">
            <v xml:space="preserve"> six hundred and seventy</v>
          </cell>
          <cell r="C674" t="str">
            <v xml:space="preserve"> six hundred and seventy</v>
          </cell>
          <cell r="D674" t="str">
            <v xml:space="preserve"> six hundred and seventy Thousand</v>
          </cell>
          <cell r="E674" t="str">
            <v xml:space="preserve"> six hundred and seventy Lakhs</v>
          </cell>
          <cell r="F674" t="str">
            <v xml:space="preserve"> six hundred and seventy Crores</v>
          </cell>
          <cell r="G674" t="str">
            <v xml:space="preserve"> six hundred and seventy Millions</v>
          </cell>
          <cell r="H674" t="str">
            <v xml:space="preserve"> six hundred and seventy Billions</v>
          </cell>
        </row>
        <row r="675">
          <cell r="A675">
            <v>671</v>
          </cell>
          <cell r="B675" t="str">
            <v xml:space="preserve"> six hundred and seventy one</v>
          </cell>
          <cell r="C675" t="str">
            <v xml:space="preserve"> six hundred and seventy one</v>
          </cell>
          <cell r="D675" t="str">
            <v xml:space="preserve"> six hundred and seventy one Thousand</v>
          </cell>
          <cell r="E675" t="str">
            <v xml:space="preserve"> six hundred and seventy one Lakhs</v>
          </cell>
          <cell r="F675" t="str">
            <v xml:space="preserve"> six hundred and seventy one Crores</v>
          </cell>
          <cell r="G675" t="str">
            <v xml:space="preserve"> six hundred and seventy one Millions</v>
          </cell>
          <cell r="H675" t="str">
            <v xml:space="preserve"> six hundred and seventy one Billions</v>
          </cell>
        </row>
        <row r="676">
          <cell r="A676">
            <v>672</v>
          </cell>
          <cell r="B676" t="str">
            <v xml:space="preserve"> six hundred and seventy two</v>
          </cell>
          <cell r="C676" t="str">
            <v xml:space="preserve"> six hundred and seventy two</v>
          </cell>
          <cell r="D676" t="str">
            <v xml:space="preserve"> six hundred and seventy two Thousand</v>
          </cell>
          <cell r="E676" t="str">
            <v xml:space="preserve"> six hundred and seventy two Lakhs</v>
          </cell>
          <cell r="F676" t="str">
            <v xml:space="preserve"> six hundred and seventy two Crores</v>
          </cell>
          <cell r="G676" t="str">
            <v xml:space="preserve"> six hundred and seventy two Millions</v>
          </cell>
          <cell r="H676" t="str">
            <v xml:space="preserve"> six hundred and seventy two Billions</v>
          </cell>
        </row>
        <row r="677">
          <cell r="A677">
            <v>673</v>
          </cell>
          <cell r="B677" t="str">
            <v xml:space="preserve"> six hundred and seventy three</v>
          </cell>
          <cell r="C677" t="str">
            <v xml:space="preserve"> six hundred and seventy three</v>
          </cell>
          <cell r="D677" t="str">
            <v xml:space="preserve"> six hundred and seventy three Thousand</v>
          </cell>
          <cell r="E677" t="str">
            <v xml:space="preserve"> six hundred and seventy three Lakhs</v>
          </cell>
          <cell r="F677" t="str">
            <v xml:space="preserve"> six hundred and seventy three Crores</v>
          </cell>
          <cell r="G677" t="str">
            <v xml:space="preserve"> six hundred and seventy three Millions</v>
          </cell>
          <cell r="H677" t="str">
            <v xml:space="preserve"> six hundred and seventy three Billions</v>
          </cell>
        </row>
        <row r="678">
          <cell r="A678">
            <v>674</v>
          </cell>
          <cell r="B678" t="str">
            <v xml:space="preserve"> six hundred and seventy four</v>
          </cell>
          <cell r="C678" t="str">
            <v xml:space="preserve"> six hundred and seventy four</v>
          </cell>
          <cell r="D678" t="str">
            <v xml:space="preserve"> six hundred and seventy four Thousand</v>
          </cell>
          <cell r="E678" t="str">
            <v xml:space="preserve"> six hundred and seventy four Lakhs</v>
          </cell>
          <cell r="F678" t="str">
            <v xml:space="preserve"> six hundred and seventy four Crores</v>
          </cell>
          <cell r="G678" t="str">
            <v xml:space="preserve"> six hundred and seventy four Millions</v>
          </cell>
          <cell r="H678" t="str">
            <v xml:space="preserve"> six hundred and seventy four Billions</v>
          </cell>
        </row>
        <row r="679">
          <cell r="A679">
            <v>675</v>
          </cell>
          <cell r="B679" t="str">
            <v xml:space="preserve"> six hundred and seventy five</v>
          </cell>
          <cell r="C679" t="str">
            <v xml:space="preserve"> six hundred and seventy five</v>
          </cell>
          <cell r="D679" t="str">
            <v xml:space="preserve"> six hundred and seventy five Thousand</v>
          </cell>
          <cell r="E679" t="str">
            <v xml:space="preserve"> six hundred and seventy five Lakhs</v>
          </cell>
          <cell r="F679" t="str">
            <v xml:space="preserve"> six hundred and seventy five Crores</v>
          </cell>
          <cell r="G679" t="str">
            <v xml:space="preserve"> six hundred and seventy five Millions</v>
          </cell>
          <cell r="H679" t="str">
            <v xml:space="preserve"> six hundred and seventy five Billions</v>
          </cell>
        </row>
        <row r="680">
          <cell r="A680">
            <v>676</v>
          </cell>
          <cell r="B680" t="str">
            <v xml:space="preserve"> six hundred and seventy six</v>
          </cell>
          <cell r="C680" t="str">
            <v xml:space="preserve"> six hundred and seventy six</v>
          </cell>
          <cell r="D680" t="str">
            <v xml:space="preserve"> six hundred and seventy six Thousand</v>
          </cell>
          <cell r="E680" t="str">
            <v xml:space="preserve"> six hundred and seventy six Lakhs</v>
          </cell>
          <cell r="F680" t="str">
            <v xml:space="preserve"> six hundred and seventy six Crores</v>
          </cell>
          <cell r="G680" t="str">
            <v xml:space="preserve"> six hundred and seventy six Millions</v>
          </cell>
          <cell r="H680" t="str">
            <v xml:space="preserve"> six hundred and seventy six Billions</v>
          </cell>
        </row>
        <row r="681">
          <cell r="A681">
            <v>677</v>
          </cell>
          <cell r="B681" t="str">
            <v xml:space="preserve"> six hundred and seventy seven</v>
          </cell>
          <cell r="C681" t="str">
            <v xml:space="preserve"> six hundred and seventy seven</v>
          </cell>
          <cell r="D681" t="str">
            <v xml:space="preserve"> six hundred and seventy seven Thousand</v>
          </cell>
          <cell r="E681" t="str">
            <v xml:space="preserve"> six hundred and seventy seven Lakhs</v>
          </cell>
          <cell r="F681" t="str">
            <v xml:space="preserve"> six hundred and seventy seven Crores</v>
          </cell>
          <cell r="G681" t="str">
            <v xml:space="preserve"> six hundred and seventy seven Millions</v>
          </cell>
          <cell r="H681" t="str">
            <v xml:space="preserve"> six hundred and seventy seven Billions</v>
          </cell>
        </row>
        <row r="682">
          <cell r="A682">
            <v>678</v>
          </cell>
          <cell r="B682" t="str">
            <v xml:space="preserve"> six hundred and seventy eight</v>
          </cell>
          <cell r="C682" t="str">
            <v xml:space="preserve"> six hundred and seventy eight</v>
          </cell>
          <cell r="D682" t="str">
            <v xml:space="preserve"> six hundred and seventy eight Thousand</v>
          </cell>
          <cell r="E682" t="str">
            <v xml:space="preserve"> six hundred and seventy eight Lakhs</v>
          </cell>
          <cell r="F682" t="str">
            <v xml:space="preserve"> six hundred and seventy eight Crores</v>
          </cell>
          <cell r="G682" t="str">
            <v xml:space="preserve"> six hundred and seventy eight Millions</v>
          </cell>
          <cell r="H682" t="str">
            <v xml:space="preserve"> six hundred and seventy eight Billions</v>
          </cell>
        </row>
        <row r="683">
          <cell r="A683">
            <v>679</v>
          </cell>
          <cell r="B683" t="str">
            <v xml:space="preserve"> six hundred and seventy nine</v>
          </cell>
          <cell r="C683" t="str">
            <v xml:space="preserve"> six hundred and seventy nine</v>
          </cell>
          <cell r="D683" t="str">
            <v xml:space="preserve"> six hundred and seventy nine Thousand</v>
          </cell>
          <cell r="E683" t="str">
            <v xml:space="preserve"> six hundred and seventy nine Lakhs</v>
          </cell>
          <cell r="F683" t="str">
            <v xml:space="preserve"> six hundred and seventy nine Crores</v>
          </cell>
          <cell r="G683" t="str">
            <v xml:space="preserve"> six hundred and seventy nine Millions</v>
          </cell>
          <cell r="H683" t="str">
            <v xml:space="preserve"> six hundred and seventy nine Billions</v>
          </cell>
        </row>
        <row r="684">
          <cell r="A684">
            <v>680</v>
          </cell>
          <cell r="B684" t="str">
            <v xml:space="preserve"> six hundred and eighty</v>
          </cell>
          <cell r="C684" t="str">
            <v xml:space="preserve"> six hundred and eighty</v>
          </cell>
          <cell r="D684" t="str">
            <v xml:space="preserve"> six hundred and eighty Thousand</v>
          </cell>
          <cell r="E684" t="str">
            <v xml:space="preserve"> six hundred and eighty Lakhs</v>
          </cell>
          <cell r="F684" t="str">
            <v xml:space="preserve"> six hundred and eighty Crores</v>
          </cell>
          <cell r="G684" t="str">
            <v xml:space="preserve"> six hundred and eighty Millions</v>
          </cell>
          <cell r="H684" t="str">
            <v xml:space="preserve"> six hundred and eighty Billions</v>
          </cell>
        </row>
        <row r="685">
          <cell r="A685">
            <v>681</v>
          </cell>
          <cell r="B685" t="str">
            <v xml:space="preserve"> six hundred and eighty one</v>
          </cell>
          <cell r="C685" t="str">
            <v xml:space="preserve"> six hundred and eighty one</v>
          </cell>
          <cell r="D685" t="str">
            <v xml:space="preserve"> six hundred and eighty one Thousand</v>
          </cell>
          <cell r="E685" t="str">
            <v xml:space="preserve"> six hundred and eighty one Lakhs</v>
          </cell>
          <cell r="F685" t="str">
            <v xml:space="preserve"> six hundred and eighty one Crores</v>
          </cell>
          <cell r="G685" t="str">
            <v xml:space="preserve"> six hundred and eighty one Millions</v>
          </cell>
          <cell r="H685" t="str">
            <v xml:space="preserve"> six hundred and eighty one Billions</v>
          </cell>
        </row>
        <row r="686">
          <cell r="A686">
            <v>682</v>
          </cell>
          <cell r="B686" t="str">
            <v xml:space="preserve"> six hundred and eighty two</v>
          </cell>
          <cell r="C686" t="str">
            <v xml:space="preserve"> six hundred and eighty two</v>
          </cell>
          <cell r="D686" t="str">
            <v xml:space="preserve"> six hundred and eighty two Thousand</v>
          </cell>
          <cell r="E686" t="str">
            <v xml:space="preserve"> six hundred and eighty two Lakhs</v>
          </cell>
          <cell r="F686" t="str">
            <v xml:space="preserve"> six hundred and eighty two Crores</v>
          </cell>
          <cell r="G686" t="str">
            <v xml:space="preserve"> six hundred and eighty two Millions</v>
          </cell>
          <cell r="H686" t="str">
            <v xml:space="preserve"> six hundred and eighty two Billions</v>
          </cell>
        </row>
        <row r="687">
          <cell r="A687">
            <v>683</v>
          </cell>
          <cell r="B687" t="str">
            <v xml:space="preserve"> six hundred and eighty three</v>
          </cell>
          <cell r="C687" t="str">
            <v xml:space="preserve"> six hundred and eighty three</v>
          </cell>
          <cell r="D687" t="str">
            <v xml:space="preserve"> six hundred and eighty three Thousand</v>
          </cell>
          <cell r="E687" t="str">
            <v xml:space="preserve"> six hundred and eighty three Lakhs</v>
          </cell>
          <cell r="F687" t="str">
            <v xml:space="preserve"> six hundred and eighty three Crores</v>
          </cell>
          <cell r="G687" t="str">
            <v xml:space="preserve"> six hundred and eighty three Millions</v>
          </cell>
          <cell r="H687" t="str">
            <v xml:space="preserve"> six hundred and eighty three Billions</v>
          </cell>
        </row>
        <row r="688">
          <cell r="A688">
            <v>684</v>
          </cell>
          <cell r="B688" t="str">
            <v xml:space="preserve"> six hundred and eighty four</v>
          </cell>
          <cell r="C688" t="str">
            <v xml:space="preserve"> six hundred and eighty four</v>
          </cell>
          <cell r="D688" t="str">
            <v xml:space="preserve"> six hundred and eighty four Thousand</v>
          </cell>
          <cell r="E688" t="str">
            <v xml:space="preserve"> six hundred and eighty four Lakhs</v>
          </cell>
          <cell r="F688" t="str">
            <v xml:space="preserve"> six hundred and eighty four Crores</v>
          </cell>
          <cell r="G688" t="str">
            <v xml:space="preserve"> six hundred and eighty four Millions</v>
          </cell>
          <cell r="H688" t="str">
            <v xml:space="preserve"> six hundred and eighty four Billions</v>
          </cell>
        </row>
        <row r="689">
          <cell r="A689">
            <v>685</v>
          </cell>
          <cell r="B689" t="str">
            <v xml:space="preserve"> six hundred and eighty five</v>
          </cell>
          <cell r="C689" t="str">
            <v xml:space="preserve"> six hundred and eighty five</v>
          </cell>
          <cell r="D689" t="str">
            <v xml:space="preserve"> six hundred and eighty five Thousand</v>
          </cell>
          <cell r="E689" t="str">
            <v xml:space="preserve"> six hundred and eighty five Lakhs</v>
          </cell>
          <cell r="F689" t="str">
            <v xml:space="preserve"> six hundred and eighty five Crores</v>
          </cell>
          <cell r="G689" t="str">
            <v xml:space="preserve"> six hundred and eighty five Millions</v>
          </cell>
          <cell r="H689" t="str">
            <v xml:space="preserve"> six hundred and eighty five Billions</v>
          </cell>
        </row>
        <row r="690">
          <cell r="A690">
            <v>686</v>
          </cell>
          <cell r="B690" t="str">
            <v xml:space="preserve"> six hundred and eighty six</v>
          </cell>
          <cell r="C690" t="str">
            <v xml:space="preserve"> six hundred and eighty six</v>
          </cell>
          <cell r="D690" t="str">
            <v xml:space="preserve"> six hundred and eighty six Thousand</v>
          </cell>
          <cell r="E690" t="str">
            <v xml:space="preserve"> six hundred and eighty six Lakhs</v>
          </cell>
          <cell r="F690" t="str">
            <v xml:space="preserve"> six hundred and eighty six Crores</v>
          </cell>
          <cell r="G690" t="str">
            <v xml:space="preserve"> six hundred and eighty six Millions</v>
          </cell>
          <cell r="H690" t="str">
            <v xml:space="preserve"> six hundred and eighty six Billions</v>
          </cell>
        </row>
        <row r="691">
          <cell r="A691">
            <v>687</v>
          </cell>
          <cell r="B691" t="str">
            <v xml:space="preserve"> six hundred and eighty seven</v>
          </cell>
          <cell r="C691" t="str">
            <v xml:space="preserve"> six hundred and eighty seven</v>
          </cell>
          <cell r="D691" t="str">
            <v xml:space="preserve"> six hundred and eighty seven Thousand</v>
          </cell>
          <cell r="E691" t="str">
            <v xml:space="preserve"> six hundred and eighty seven Lakhs</v>
          </cell>
          <cell r="F691" t="str">
            <v xml:space="preserve"> six hundred and eighty seven Crores</v>
          </cell>
          <cell r="G691" t="str">
            <v xml:space="preserve"> six hundred and eighty seven Millions</v>
          </cell>
          <cell r="H691" t="str">
            <v xml:space="preserve"> six hundred and eighty seven Billions</v>
          </cell>
        </row>
        <row r="692">
          <cell r="A692">
            <v>688</v>
          </cell>
          <cell r="B692" t="str">
            <v xml:space="preserve"> six hundred and eighty eight</v>
          </cell>
          <cell r="C692" t="str">
            <v xml:space="preserve"> six hundred and eighty eight</v>
          </cell>
          <cell r="D692" t="str">
            <v xml:space="preserve"> six hundred and eighty eight Thousand</v>
          </cell>
          <cell r="E692" t="str">
            <v xml:space="preserve"> six hundred and eighty eight Lakhs</v>
          </cell>
          <cell r="F692" t="str">
            <v xml:space="preserve"> six hundred and eighty eight Crores</v>
          </cell>
          <cell r="G692" t="str">
            <v xml:space="preserve"> six hundred and eighty eight Millions</v>
          </cell>
          <cell r="H692" t="str">
            <v xml:space="preserve"> six hundred and eighty eight Billions</v>
          </cell>
        </row>
        <row r="693">
          <cell r="A693">
            <v>689</v>
          </cell>
          <cell r="B693" t="str">
            <v xml:space="preserve"> six hundred and eighty nine</v>
          </cell>
          <cell r="C693" t="str">
            <v xml:space="preserve"> six hundred and eighty nine</v>
          </cell>
          <cell r="D693" t="str">
            <v xml:space="preserve"> six hundred and eighty nine Thousand</v>
          </cell>
          <cell r="E693" t="str">
            <v xml:space="preserve"> six hundred and eighty nine Lakhs</v>
          </cell>
          <cell r="F693" t="str">
            <v xml:space="preserve"> six hundred and eighty nine Crores</v>
          </cell>
          <cell r="G693" t="str">
            <v xml:space="preserve"> six hundred and eighty nine Millions</v>
          </cell>
          <cell r="H693" t="str">
            <v xml:space="preserve"> six hundred and eighty nine Billions</v>
          </cell>
        </row>
        <row r="694">
          <cell r="A694">
            <v>690</v>
          </cell>
          <cell r="B694" t="str">
            <v xml:space="preserve"> six hundred and ninety</v>
          </cell>
          <cell r="C694" t="str">
            <v xml:space="preserve"> six hundred and ninety</v>
          </cell>
          <cell r="D694" t="str">
            <v xml:space="preserve"> six hundred and ninety Thousand</v>
          </cell>
          <cell r="E694" t="str">
            <v xml:space="preserve"> six hundred and ninety Lakhs</v>
          </cell>
          <cell r="F694" t="str">
            <v xml:space="preserve"> six hundred and ninety Crores</v>
          </cell>
          <cell r="G694" t="str">
            <v xml:space="preserve"> six hundred and ninety Millions</v>
          </cell>
          <cell r="H694" t="str">
            <v xml:space="preserve"> six hundred and ninety Billions</v>
          </cell>
        </row>
        <row r="695">
          <cell r="A695">
            <v>691</v>
          </cell>
          <cell r="B695" t="str">
            <v xml:space="preserve"> six hundred and ninety one</v>
          </cell>
          <cell r="C695" t="str">
            <v xml:space="preserve"> six hundred and ninety one</v>
          </cell>
          <cell r="D695" t="str">
            <v xml:space="preserve"> six hundred and ninety one Thousand</v>
          </cell>
          <cell r="E695" t="str">
            <v xml:space="preserve"> six hundred and ninety one Lakhs</v>
          </cell>
          <cell r="F695" t="str">
            <v xml:space="preserve"> six hundred and ninety one Crores</v>
          </cell>
          <cell r="G695" t="str">
            <v xml:space="preserve"> six hundred and ninety one Millions</v>
          </cell>
          <cell r="H695" t="str">
            <v xml:space="preserve"> six hundred and ninety one Billions</v>
          </cell>
        </row>
        <row r="696">
          <cell r="A696">
            <v>692</v>
          </cell>
          <cell r="B696" t="str">
            <v xml:space="preserve"> six hundred and ninety two</v>
          </cell>
          <cell r="C696" t="str">
            <v xml:space="preserve"> six hundred and ninety two</v>
          </cell>
          <cell r="D696" t="str">
            <v xml:space="preserve"> six hundred and ninety two Thousand</v>
          </cell>
          <cell r="E696" t="str">
            <v xml:space="preserve"> six hundred and ninety two Lakhs</v>
          </cell>
          <cell r="F696" t="str">
            <v xml:space="preserve"> six hundred and ninety two Crores</v>
          </cell>
          <cell r="G696" t="str">
            <v xml:space="preserve"> six hundred and ninety two Millions</v>
          </cell>
          <cell r="H696" t="str">
            <v xml:space="preserve"> six hundred and ninety two Billions</v>
          </cell>
        </row>
        <row r="697">
          <cell r="A697">
            <v>693</v>
          </cell>
          <cell r="B697" t="str">
            <v xml:space="preserve"> six hundred and ninety three</v>
          </cell>
          <cell r="C697" t="str">
            <v xml:space="preserve"> six hundred and ninety three</v>
          </cell>
          <cell r="D697" t="str">
            <v xml:space="preserve"> six hundred and ninety three Thousand</v>
          </cell>
          <cell r="E697" t="str">
            <v xml:space="preserve"> six hundred and ninety three Lakhs</v>
          </cell>
          <cell r="F697" t="str">
            <v xml:space="preserve"> six hundred and ninety three Crores</v>
          </cell>
          <cell r="G697" t="str">
            <v xml:space="preserve"> six hundred and ninety three Millions</v>
          </cell>
          <cell r="H697" t="str">
            <v xml:space="preserve"> six hundred and ninety three Billions</v>
          </cell>
        </row>
        <row r="698">
          <cell r="A698">
            <v>694</v>
          </cell>
          <cell r="B698" t="str">
            <v xml:space="preserve"> six hundred and ninety four </v>
          </cell>
          <cell r="C698" t="str">
            <v xml:space="preserve"> six hundred and ninety four </v>
          </cell>
          <cell r="D698" t="str">
            <v xml:space="preserve"> six hundred and ninety four  Thousand</v>
          </cell>
          <cell r="E698" t="str">
            <v xml:space="preserve"> six hundred and ninety four  Lakhs</v>
          </cell>
          <cell r="F698" t="str">
            <v xml:space="preserve"> six hundred and ninety four  Crores</v>
          </cell>
          <cell r="G698" t="str">
            <v xml:space="preserve"> six hundred and ninety four  Millions</v>
          </cell>
          <cell r="H698" t="str">
            <v xml:space="preserve"> six hundred and ninety four  Billions</v>
          </cell>
        </row>
        <row r="699">
          <cell r="A699">
            <v>695</v>
          </cell>
          <cell r="B699" t="str">
            <v xml:space="preserve"> six hundred and ninety five</v>
          </cell>
          <cell r="C699" t="str">
            <v xml:space="preserve"> six hundred and ninety five</v>
          </cell>
          <cell r="D699" t="str">
            <v xml:space="preserve"> six hundred and ninety five Thousand</v>
          </cell>
          <cell r="E699" t="str">
            <v xml:space="preserve"> six hundred and ninety five Lakhs</v>
          </cell>
          <cell r="F699" t="str">
            <v xml:space="preserve"> six hundred and ninety five Crores</v>
          </cell>
          <cell r="G699" t="str">
            <v xml:space="preserve"> six hundred and ninety five Millions</v>
          </cell>
          <cell r="H699" t="str">
            <v xml:space="preserve"> six hundred and ninety five Billions</v>
          </cell>
        </row>
        <row r="700">
          <cell r="A700">
            <v>696</v>
          </cell>
          <cell r="B700" t="str">
            <v xml:space="preserve"> six hundred and ninety six</v>
          </cell>
          <cell r="C700" t="str">
            <v xml:space="preserve"> six hundred and ninety six</v>
          </cell>
          <cell r="D700" t="str">
            <v xml:space="preserve"> six hundred and ninety six Thousand</v>
          </cell>
          <cell r="E700" t="str">
            <v xml:space="preserve"> six hundred and ninety six Lakhs</v>
          </cell>
          <cell r="F700" t="str">
            <v xml:space="preserve"> six hundred and ninety six Crores</v>
          </cell>
          <cell r="G700" t="str">
            <v xml:space="preserve"> six hundred and ninety six Millions</v>
          </cell>
          <cell r="H700" t="str">
            <v xml:space="preserve"> six hundred and ninety six Billions</v>
          </cell>
        </row>
        <row r="701">
          <cell r="A701">
            <v>697</v>
          </cell>
          <cell r="B701" t="str">
            <v xml:space="preserve"> six hundred and ninety seven</v>
          </cell>
          <cell r="C701" t="str">
            <v xml:space="preserve"> six hundred and ninety seven</v>
          </cell>
          <cell r="D701" t="str">
            <v xml:space="preserve"> six hundred and ninety seven Thousand</v>
          </cell>
          <cell r="E701" t="str">
            <v xml:space="preserve"> six hundred and ninety seven Lakhs</v>
          </cell>
          <cell r="F701" t="str">
            <v xml:space="preserve"> six hundred and ninety seven Crores</v>
          </cell>
          <cell r="G701" t="str">
            <v xml:space="preserve"> six hundred and ninety seven Millions</v>
          </cell>
          <cell r="H701" t="str">
            <v xml:space="preserve"> six hundred and ninety seven Billions</v>
          </cell>
        </row>
        <row r="702">
          <cell r="A702">
            <v>698</v>
          </cell>
          <cell r="B702" t="str">
            <v xml:space="preserve"> six hundred and ninety eight</v>
          </cell>
          <cell r="C702" t="str">
            <v xml:space="preserve"> six hundred and ninety eight</v>
          </cell>
          <cell r="D702" t="str">
            <v xml:space="preserve"> six hundred and ninety eight Thousand</v>
          </cell>
          <cell r="E702" t="str">
            <v xml:space="preserve"> six hundred and ninety eight Lakhs</v>
          </cell>
          <cell r="F702" t="str">
            <v xml:space="preserve"> six hundred and ninety eight Crores</v>
          </cell>
          <cell r="G702" t="str">
            <v xml:space="preserve"> six hundred and ninety eight Millions</v>
          </cell>
          <cell r="H702" t="str">
            <v xml:space="preserve"> six hundred and ninety eight Billions</v>
          </cell>
        </row>
        <row r="703">
          <cell r="A703">
            <v>699</v>
          </cell>
          <cell r="B703" t="str">
            <v xml:space="preserve"> six hundred and ninety nine</v>
          </cell>
          <cell r="C703" t="str">
            <v xml:space="preserve"> six hundred and ninety nine</v>
          </cell>
          <cell r="D703" t="str">
            <v xml:space="preserve"> six hundred and ninety nine Thousand</v>
          </cell>
          <cell r="E703" t="str">
            <v xml:space="preserve"> six hundred and ninety nine Lakhs</v>
          </cell>
          <cell r="F703" t="str">
            <v xml:space="preserve"> six hundred and ninety nine Crores</v>
          </cell>
          <cell r="G703" t="str">
            <v xml:space="preserve"> six hundred and ninety nine Millions</v>
          </cell>
          <cell r="H703" t="str">
            <v xml:space="preserve"> six hundred and ninety nine Billions</v>
          </cell>
        </row>
        <row r="704">
          <cell r="A704">
            <v>700</v>
          </cell>
          <cell r="B704" t="str">
            <v xml:space="preserve"> seven hundred</v>
          </cell>
          <cell r="C704" t="str">
            <v xml:space="preserve"> seven hundred</v>
          </cell>
          <cell r="D704" t="str">
            <v xml:space="preserve"> seven hundred Thousand</v>
          </cell>
          <cell r="E704" t="str">
            <v xml:space="preserve"> seven hundred Lakhs</v>
          </cell>
          <cell r="F704" t="str">
            <v xml:space="preserve"> seven hundred Crores</v>
          </cell>
          <cell r="G704" t="str">
            <v xml:space="preserve"> seven hundred Millions</v>
          </cell>
          <cell r="H704" t="str">
            <v xml:space="preserve"> seven hundred Billions</v>
          </cell>
        </row>
        <row r="705">
          <cell r="A705">
            <v>701</v>
          </cell>
          <cell r="B705" t="str">
            <v xml:space="preserve"> seven hundred and one</v>
          </cell>
          <cell r="C705" t="str">
            <v xml:space="preserve"> seven hundred and one</v>
          </cell>
          <cell r="D705" t="str">
            <v xml:space="preserve"> seven hundred and one Thousand</v>
          </cell>
          <cell r="E705" t="str">
            <v xml:space="preserve"> seven hundred and one Lakhs</v>
          </cell>
          <cell r="F705" t="str">
            <v xml:space="preserve"> seven hundred and one Crores</v>
          </cell>
          <cell r="G705" t="str">
            <v xml:space="preserve"> seven hundred and one Millions</v>
          </cell>
          <cell r="H705" t="str">
            <v xml:space="preserve"> seven hundred and one Billions</v>
          </cell>
        </row>
        <row r="706">
          <cell r="A706">
            <v>702</v>
          </cell>
          <cell r="B706" t="str">
            <v xml:space="preserve"> seven hundred and two</v>
          </cell>
          <cell r="C706" t="str">
            <v xml:space="preserve"> seven hundred and two</v>
          </cell>
          <cell r="D706" t="str">
            <v xml:space="preserve"> seven hundred and two Thousand</v>
          </cell>
          <cell r="E706" t="str">
            <v xml:space="preserve"> seven hundred and two Lakhs</v>
          </cell>
          <cell r="F706" t="str">
            <v xml:space="preserve"> seven hundred and two Crores</v>
          </cell>
          <cell r="G706" t="str">
            <v xml:space="preserve"> seven hundred and two Millions</v>
          </cell>
          <cell r="H706" t="str">
            <v xml:space="preserve"> seven hundred and two Billions</v>
          </cell>
        </row>
        <row r="707">
          <cell r="A707">
            <v>703</v>
          </cell>
          <cell r="B707" t="str">
            <v xml:space="preserve"> seven hundred and three</v>
          </cell>
          <cell r="C707" t="str">
            <v xml:space="preserve"> seven hundred and three</v>
          </cell>
          <cell r="D707" t="str">
            <v xml:space="preserve"> seven hundred and three Thousand</v>
          </cell>
          <cell r="E707" t="str">
            <v xml:space="preserve"> seven hundred and three Lakhs</v>
          </cell>
          <cell r="F707" t="str">
            <v xml:space="preserve"> seven hundred and three Crores</v>
          </cell>
          <cell r="G707" t="str">
            <v xml:space="preserve"> seven hundred and three Millions</v>
          </cell>
          <cell r="H707" t="str">
            <v xml:space="preserve"> seven hundred and three Billions</v>
          </cell>
        </row>
        <row r="708">
          <cell r="A708">
            <v>704</v>
          </cell>
          <cell r="B708" t="str">
            <v xml:space="preserve"> seven hundred and four</v>
          </cell>
          <cell r="C708" t="str">
            <v xml:space="preserve"> seven hundred and four</v>
          </cell>
          <cell r="D708" t="str">
            <v xml:space="preserve"> seven hundred and four Thousand</v>
          </cell>
          <cell r="E708" t="str">
            <v xml:space="preserve"> seven hundred and four Lakhs</v>
          </cell>
          <cell r="F708" t="str">
            <v xml:space="preserve"> seven hundred and four Crores</v>
          </cell>
          <cell r="G708" t="str">
            <v xml:space="preserve"> seven hundred and four Millions</v>
          </cell>
          <cell r="H708" t="str">
            <v xml:space="preserve"> seven hundred and four Billions</v>
          </cell>
        </row>
        <row r="709">
          <cell r="A709">
            <v>705</v>
          </cell>
          <cell r="B709" t="str">
            <v xml:space="preserve"> seven hundred and five</v>
          </cell>
          <cell r="C709" t="str">
            <v xml:space="preserve"> seven hundred and five</v>
          </cell>
          <cell r="D709" t="str">
            <v xml:space="preserve"> seven hundred and five Thousand</v>
          </cell>
          <cell r="E709" t="str">
            <v xml:space="preserve"> seven hundred and five Lakhs</v>
          </cell>
          <cell r="F709" t="str">
            <v xml:space="preserve"> seven hundred and five Crores</v>
          </cell>
          <cell r="G709" t="str">
            <v xml:space="preserve"> seven hundred and five Millions</v>
          </cell>
          <cell r="H709" t="str">
            <v xml:space="preserve"> seven hundred and five Billions</v>
          </cell>
        </row>
        <row r="710">
          <cell r="A710">
            <v>706</v>
          </cell>
          <cell r="B710" t="str">
            <v xml:space="preserve"> seven hundred and six</v>
          </cell>
          <cell r="C710" t="str">
            <v xml:space="preserve"> seven hundred and six</v>
          </cell>
          <cell r="D710" t="str">
            <v xml:space="preserve"> seven hundred and six Thousand</v>
          </cell>
          <cell r="E710" t="str">
            <v xml:space="preserve"> seven hundred and six Lakhs</v>
          </cell>
          <cell r="F710" t="str">
            <v xml:space="preserve"> seven hundred and six Crores</v>
          </cell>
          <cell r="G710" t="str">
            <v xml:space="preserve"> seven hundred and six Millions</v>
          </cell>
          <cell r="H710" t="str">
            <v xml:space="preserve"> seven hundred and six Billions</v>
          </cell>
        </row>
        <row r="711">
          <cell r="A711">
            <v>707</v>
          </cell>
          <cell r="B711" t="str">
            <v xml:space="preserve"> seven hundred and seven</v>
          </cell>
          <cell r="C711" t="str">
            <v xml:space="preserve"> seven hundred and seven</v>
          </cell>
          <cell r="D711" t="str">
            <v xml:space="preserve"> seven hundred and seven Thousand</v>
          </cell>
          <cell r="E711" t="str">
            <v xml:space="preserve"> seven hundred and seven Lakhs</v>
          </cell>
          <cell r="F711" t="str">
            <v xml:space="preserve"> seven hundred and seven Crores</v>
          </cell>
          <cell r="G711" t="str">
            <v xml:space="preserve"> seven hundred and seven Millions</v>
          </cell>
          <cell r="H711" t="str">
            <v xml:space="preserve"> seven hundred and seven Billions</v>
          </cell>
        </row>
        <row r="712">
          <cell r="A712">
            <v>708</v>
          </cell>
          <cell r="B712" t="str">
            <v xml:space="preserve"> seven hundred and eight</v>
          </cell>
          <cell r="C712" t="str">
            <v xml:space="preserve"> seven hundred and eight</v>
          </cell>
          <cell r="D712" t="str">
            <v xml:space="preserve"> seven hundred and eight Thousand</v>
          </cell>
          <cell r="E712" t="str">
            <v xml:space="preserve"> seven hundred and eight Lakhs</v>
          </cell>
          <cell r="F712" t="str">
            <v xml:space="preserve"> seven hundred and eight Crores</v>
          </cell>
          <cell r="G712" t="str">
            <v xml:space="preserve"> seven hundred and eight Millions</v>
          </cell>
          <cell r="H712" t="str">
            <v xml:space="preserve"> seven hundred and eight Billions</v>
          </cell>
        </row>
        <row r="713">
          <cell r="A713">
            <v>709</v>
          </cell>
          <cell r="B713" t="str">
            <v xml:space="preserve"> seven hundred and nine</v>
          </cell>
          <cell r="C713" t="str">
            <v xml:space="preserve"> seven hundred and nine</v>
          </cell>
          <cell r="D713" t="str">
            <v xml:space="preserve"> seven hundred and nine Thousand</v>
          </cell>
          <cell r="E713" t="str">
            <v xml:space="preserve"> seven hundred and nine Lakhs</v>
          </cell>
          <cell r="F713" t="str">
            <v xml:space="preserve"> seven hundred and nine Crores</v>
          </cell>
          <cell r="G713" t="str">
            <v xml:space="preserve"> seven hundred and nine Millions</v>
          </cell>
          <cell r="H713" t="str">
            <v xml:space="preserve"> seven hundred and nine Billions</v>
          </cell>
        </row>
        <row r="714">
          <cell r="A714">
            <v>710</v>
          </cell>
          <cell r="B714" t="str">
            <v xml:space="preserve"> seven hundred and ten</v>
          </cell>
          <cell r="C714" t="str">
            <v xml:space="preserve"> seven hundred and ten</v>
          </cell>
          <cell r="D714" t="str">
            <v xml:space="preserve"> seven hundred and ten Thousand</v>
          </cell>
          <cell r="E714" t="str">
            <v xml:space="preserve"> seven hundred and ten Lakhs</v>
          </cell>
          <cell r="F714" t="str">
            <v xml:space="preserve"> seven hundred and ten Crores</v>
          </cell>
          <cell r="G714" t="str">
            <v xml:space="preserve"> seven hundred and ten Millions</v>
          </cell>
          <cell r="H714" t="str">
            <v xml:space="preserve"> seven hundred and ten Billions</v>
          </cell>
        </row>
        <row r="715">
          <cell r="A715">
            <v>711</v>
          </cell>
          <cell r="B715" t="str">
            <v xml:space="preserve"> seven hundred and eleven</v>
          </cell>
          <cell r="C715" t="str">
            <v xml:space="preserve"> seven hundred and eleven</v>
          </cell>
          <cell r="D715" t="str">
            <v xml:space="preserve"> seven hundred and eleven Thousand</v>
          </cell>
          <cell r="E715" t="str">
            <v xml:space="preserve"> seven hundred and eleven Lakhs</v>
          </cell>
          <cell r="F715" t="str">
            <v xml:space="preserve"> seven hundred and eleven Crores</v>
          </cell>
          <cell r="G715" t="str">
            <v xml:space="preserve"> seven hundred and eleven Millions</v>
          </cell>
          <cell r="H715" t="str">
            <v xml:space="preserve"> seven hundred and eleven Billions</v>
          </cell>
        </row>
        <row r="716">
          <cell r="A716">
            <v>712</v>
          </cell>
          <cell r="B716" t="str">
            <v xml:space="preserve"> seven hundred and twelve</v>
          </cell>
          <cell r="C716" t="str">
            <v xml:space="preserve"> seven hundred and twelve</v>
          </cell>
          <cell r="D716" t="str">
            <v xml:space="preserve"> seven hundred and twelve Thousand</v>
          </cell>
          <cell r="E716" t="str">
            <v xml:space="preserve"> seven hundred and twelve Lakhs</v>
          </cell>
          <cell r="F716" t="str">
            <v xml:space="preserve"> seven hundred and twelve Crores</v>
          </cell>
          <cell r="G716" t="str">
            <v xml:space="preserve"> seven hundred and twelve Millions</v>
          </cell>
          <cell r="H716" t="str">
            <v xml:space="preserve"> seven hundred and twelve Billions</v>
          </cell>
        </row>
        <row r="717">
          <cell r="A717">
            <v>713</v>
          </cell>
          <cell r="B717" t="str">
            <v xml:space="preserve"> seven hundred and thirteen</v>
          </cell>
          <cell r="C717" t="str">
            <v xml:space="preserve"> seven hundred and thirteen</v>
          </cell>
          <cell r="D717" t="str">
            <v xml:space="preserve"> seven hundred and thirteen Thousand</v>
          </cell>
          <cell r="E717" t="str">
            <v xml:space="preserve"> seven hundred and thirteen Lakhs</v>
          </cell>
          <cell r="F717" t="str">
            <v xml:space="preserve"> seven hundred and thirteen Crores</v>
          </cell>
          <cell r="G717" t="str">
            <v xml:space="preserve"> seven hundred and thirteen Millions</v>
          </cell>
          <cell r="H717" t="str">
            <v xml:space="preserve"> seven hundred and thirteen Billions</v>
          </cell>
        </row>
        <row r="718">
          <cell r="A718">
            <v>714</v>
          </cell>
          <cell r="B718" t="str">
            <v xml:space="preserve"> seven hundred and fourteen</v>
          </cell>
          <cell r="C718" t="str">
            <v xml:space="preserve"> seven hundred and fourteen</v>
          </cell>
          <cell r="D718" t="str">
            <v xml:space="preserve"> seven hundred and fourteen Thousand</v>
          </cell>
          <cell r="E718" t="str">
            <v xml:space="preserve"> seven hundred and fourteen Lakhs</v>
          </cell>
          <cell r="F718" t="str">
            <v xml:space="preserve"> seven hundred and fourteen Crores</v>
          </cell>
          <cell r="G718" t="str">
            <v xml:space="preserve"> seven hundred and fourteen Millions</v>
          </cell>
          <cell r="H718" t="str">
            <v xml:space="preserve"> seven hundred and fourteen Billions</v>
          </cell>
        </row>
        <row r="719">
          <cell r="A719">
            <v>715</v>
          </cell>
          <cell r="B719" t="str">
            <v xml:space="preserve"> seven hundred and fifteen</v>
          </cell>
          <cell r="C719" t="str">
            <v xml:space="preserve"> seven hundred and fifteen</v>
          </cell>
          <cell r="D719" t="str">
            <v xml:space="preserve"> seven hundred and fifteen Thousand</v>
          </cell>
          <cell r="E719" t="str">
            <v xml:space="preserve"> seven hundred and fifteen Lakhs</v>
          </cell>
          <cell r="F719" t="str">
            <v xml:space="preserve"> seven hundred and fifteen Crores</v>
          </cell>
          <cell r="G719" t="str">
            <v xml:space="preserve"> seven hundred and fifteen Millions</v>
          </cell>
          <cell r="H719" t="str">
            <v xml:space="preserve"> seven hundred and fifteen Billions</v>
          </cell>
        </row>
        <row r="720">
          <cell r="A720">
            <v>716</v>
          </cell>
          <cell r="B720" t="str">
            <v xml:space="preserve"> seven hundred and sixteen</v>
          </cell>
          <cell r="C720" t="str">
            <v xml:space="preserve"> seven hundred and sixteen</v>
          </cell>
          <cell r="D720" t="str">
            <v xml:space="preserve"> seven hundred and sixteen Thousand</v>
          </cell>
          <cell r="E720" t="str">
            <v xml:space="preserve"> seven hundred and sixteen Lakhs</v>
          </cell>
          <cell r="F720" t="str">
            <v xml:space="preserve"> seven hundred and sixteen Crores</v>
          </cell>
          <cell r="G720" t="str">
            <v xml:space="preserve"> seven hundred and sixteen Millions</v>
          </cell>
          <cell r="H720" t="str">
            <v xml:space="preserve"> seven hundred and sixteen Billions</v>
          </cell>
        </row>
        <row r="721">
          <cell r="A721">
            <v>717</v>
          </cell>
          <cell r="B721" t="str">
            <v xml:space="preserve"> seven hundred and seventeen</v>
          </cell>
          <cell r="C721" t="str">
            <v xml:space="preserve"> seven hundred and seventeen</v>
          </cell>
          <cell r="D721" t="str">
            <v xml:space="preserve"> seven hundred and seventeen Thousand</v>
          </cell>
          <cell r="E721" t="str">
            <v xml:space="preserve"> seven hundred and seventeen Lakhs</v>
          </cell>
          <cell r="F721" t="str">
            <v xml:space="preserve"> seven hundred and seventeen Crores</v>
          </cell>
          <cell r="G721" t="str">
            <v xml:space="preserve"> seven hundred and seventeen Millions</v>
          </cell>
          <cell r="H721" t="str">
            <v xml:space="preserve"> seven hundred and seventeen Billions</v>
          </cell>
        </row>
        <row r="722">
          <cell r="A722">
            <v>718</v>
          </cell>
          <cell r="B722" t="str">
            <v xml:space="preserve"> seven hundred and eighteen</v>
          </cell>
          <cell r="C722" t="str">
            <v xml:space="preserve"> seven hundred and eighteen</v>
          </cell>
          <cell r="D722" t="str">
            <v xml:space="preserve"> seven hundred and eighteen Thousand</v>
          </cell>
          <cell r="E722" t="str">
            <v xml:space="preserve"> seven hundred and eighteen Lakhs</v>
          </cell>
          <cell r="F722" t="str">
            <v xml:space="preserve"> seven hundred and eighteen Crores</v>
          </cell>
          <cell r="G722" t="str">
            <v xml:space="preserve"> seven hundred and eighteen Millions</v>
          </cell>
          <cell r="H722" t="str">
            <v xml:space="preserve"> seven hundred and eighteen Billions</v>
          </cell>
        </row>
        <row r="723">
          <cell r="A723">
            <v>719</v>
          </cell>
          <cell r="B723" t="str">
            <v xml:space="preserve"> seven hundred and nineteen</v>
          </cell>
          <cell r="C723" t="str">
            <v xml:space="preserve"> seven hundred and nineteen</v>
          </cell>
          <cell r="D723" t="str">
            <v xml:space="preserve"> seven hundred and nineteen Thousand</v>
          </cell>
          <cell r="E723" t="str">
            <v xml:space="preserve"> seven hundred and nineteen Lakhs</v>
          </cell>
          <cell r="F723" t="str">
            <v xml:space="preserve"> seven hundred and nineteen Crores</v>
          </cell>
          <cell r="G723" t="str">
            <v xml:space="preserve"> seven hundred and nineteen Millions</v>
          </cell>
          <cell r="H723" t="str">
            <v xml:space="preserve"> seven hundred and nineteen Billions</v>
          </cell>
        </row>
        <row r="724">
          <cell r="A724">
            <v>720</v>
          </cell>
          <cell r="B724" t="str">
            <v xml:space="preserve"> seven hundred and twenty </v>
          </cell>
          <cell r="C724" t="str">
            <v xml:space="preserve"> seven hundred and twenty </v>
          </cell>
          <cell r="D724" t="str">
            <v xml:space="preserve"> seven hundred and twenty  Thousand</v>
          </cell>
          <cell r="E724" t="str">
            <v xml:space="preserve"> seven hundred and twenty  Lakhs</v>
          </cell>
          <cell r="F724" t="str">
            <v xml:space="preserve"> seven hundred and twenty  Crores</v>
          </cell>
          <cell r="G724" t="str">
            <v xml:space="preserve"> seven hundred and twenty  Millions</v>
          </cell>
          <cell r="H724" t="str">
            <v xml:space="preserve"> seven hundred and twenty  Billions</v>
          </cell>
        </row>
        <row r="725">
          <cell r="A725">
            <v>721</v>
          </cell>
          <cell r="B725" t="str">
            <v xml:space="preserve"> seven hundred and twenty one</v>
          </cell>
          <cell r="C725" t="str">
            <v xml:space="preserve"> seven hundred and twenty one</v>
          </cell>
          <cell r="D725" t="str">
            <v xml:space="preserve"> seven hundred and twenty one Thousand</v>
          </cell>
          <cell r="E725" t="str">
            <v xml:space="preserve"> seven hundred and twenty one Lakhs</v>
          </cell>
          <cell r="F725" t="str">
            <v xml:space="preserve"> seven hundred and twenty one Crores</v>
          </cell>
          <cell r="G725" t="str">
            <v xml:space="preserve"> seven hundred and twenty one Millions</v>
          </cell>
          <cell r="H725" t="str">
            <v xml:space="preserve"> seven hundred and twenty one Billions</v>
          </cell>
        </row>
        <row r="726">
          <cell r="A726">
            <v>722</v>
          </cell>
          <cell r="B726" t="str">
            <v xml:space="preserve"> seven hundred and twenty two</v>
          </cell>
          <cell r="C726" t="str">
            <v xml:space="preserve"> seven hundred and twenty two</v>
          </cell>
          <cell r="D726" t="str">
            <v xml:space="preserve"> seven hundred and twenty two Thousand</v>
          </cell>
          <cell r="E726" t="str">
            <v xml:space="preserve"> seven hundred and twenty two Lakhs</v>
          </cell>
          <cell r="F726" t="str">
            <v xml:space="preserve"> seven hundred and twenty two Crores</v>
          </cell>
          <cell r="G726" t="str">
            <v xml:space="preserve"> seven hundred and twenty two Millions</v>
          </cell>
          <cell r="H726" t="str">
            <v xml:space="preserve"> seven hundred and twenty two Billions</v>
          </cell>
        </row>
        <row r="727">
          <cell r="A727">
            <v>723</v>
          </cell>
          <cell r="B727" t="str">
            <v xml:space="preserve"> seven hundred and twenty three</v>
          </cell>
          <cell r="C727" t="str">
            <v xml:space="preserve"> seven hundred and twenty three</v>
          </cell>
          <cell r="D727" t="str">
            <v xml:space="preserve"> seven hundred and twenty three Thousand</v>
          </cell>
          <cell r="E727" t="str">
            <v xml:space="preserve"> seven hundred and twenty three Lakhs</v>
          </cell>
          <cell r="F727" t="str">
            <v xml:space="preserve"> seven hundred and twenty three Crores</v>
          </cell>
          <cell r="G727" t="str">
            <v xml:space="preserve"> seven hundred and twenty three Millions</v>
          </cell>
          <cell r="H727" t="str">
            <v xml:space="preserve"> seven hundred and twenty three Billions</v>
          </cell>
        </row>
        <row r="728">
          <cell r="A728">
            <v>724</v>
          </cell>
          <cell r="B728" t="str">
            <v xml:space="preserve"> seven hundred and twenty four</v>
          </cell>
          <cell r="C728" t="str">
            <v xml:space="preserve"> seven hundred and twenty four</v>
          </cell>
          <cell r="D728" t="str">
            <v xml:space="preserve"> seven hundred and twenty four Thousand</v>
          </cell>
          <cell r="E728" t="str">
            <v xml:space="preserve"> seven hundred and twenty four Lakhs</v>
          </cell>
          <cell r="F728" t="str">
            <v xml:space="preserve"> seven hundred and twenty four Crores</v>
          </cell>
          <cell r="G728" t="str">
            <v xml:space="preserve"> seven hundred and twenty four Millions</v>
          </cell>
          <cell r="H728" t="str">
            <v xml:space="preserve"> seven hundred and twenty four Billions</v>
          </cell>
        </row>
        <row r="729">
          <cell r="A729">
            <v>725</v>
          </cell>
          <cell r="B729" t="str">
            <v xml:space="preserve"> seven hundred and twenty five</v>
          </cell>
          <cell r="C729" t="str">
            <v xml:space="preserve"> seven hundred and twenty five</v>
          </cell>
          <cell r="D729" t="str">
            <v xml:space="preserve"> seven hundred and twenty five Thousand</v>
          </cell>
          <cell r="E729" t="str">
            <v xml:space="preserve"> seven hundred and twenty five Lakhs</v>
          </cell>
          <cell r="F729" t="str">
            <v xml:space="preserve"> seven hundred and twenty five Crores</v>
          </cell>
          <cell r="G729" t="str">
            <v xml:space="preserve"> seven hundred and twenty five Millions</v>
          </cell>
          <cell r="H729" t="str">
            <v xml:space="preserve"> seven hundred and twenty five Billions</v>
          </cell>
        </row>
        <row r="730">
          <cell r="A730">
            <v>726</v>
          </cell>
          <cell r="B730" t="str">
            <v xml:space="preserve"> seven hundred and twenty six</v>
          </cell>
          <cell r="C730" t="str">
            <v xml:space="preserve"> seven hundred and twenty six</v>
          </cell>
          <cell r="D730" t="str">
            <v xml:space="preserve"> seven hundred and twenty six Thousand</v>
          </cell>
          <cell r="E730" t="str">
            <v xml:space="preserve"> seven hundred and twenty six Lakhs</v>
          </cell>
          <cell r="F730" t="str">
            <v xml:space="preserve"> seven hundred and twenty six Crores</v>
          </cell>
          <cell r="G730" t="str">
            <v xml:space="preserve"> seven hundred and twenty six Millions</v>
          </cell>
          <cell r="H730" t="str">
            <v xml:space="preserve"> seven hundred and twenty six Billions</v>
          </cell>
        </row>
        <row r="731">
          <cell r="A731">
            <v>727</v>
          </cell>
          <cell r="B731" t="str">
            <v xml:space="preserve"> seven hundred and twenty seven</v>
          </cell>
          <cell r="C731" t="str">
            <v xml:space="preserve"> seven hundred and twenty seven</v>
          </cell>
          <cell r="D731" t="str">
            <v xml:space="preserve"> seven hundred and twenty seven Thousand</v>
          </cell>
          <cell r="E731" t="str">
            <v xml:space="preserve"> seven hundred and twenty seven Lakhs</v>
          </cell>
          <cell r="F731" t="str">
            <v xml:space="preserve"> seven hundred and twenty seven Crores</v>
          </cell>
          <cell r="G731" t="str">
            <v xml:space="preserve"> seven hundred and twenty seven Millions</v>
          </cell>
          <cell r="H731" t="str">
            <v xml:space="preserve"> seven hundred and twenty seven Billions</v>
          </cell>
        </row>
        <row r="732">
          <cell r="A732">
            <v>728</v>
          </cell>
          <cell r="B732" t="str">
            <v xml:space="preserve"> seven hundred and twenty eight</v>
          </cell>
          <cell r="C732" t="str">
            <v xml:space="preserve"> seven hundred and twenty eight</v>
          </cell>
          <cell r="D732" t="str">
            <v xml:space="preserve"> seven hundred and twenty eight Thousand</v>
          </cell>
          <cell r="E732" t="str">
            <v xml:space="preserve"> seven hundred and twenty eight Lakhs</v>
          </cell>
          <cell r="F732" t="str">
            <v xml:space="preserve"> seven hundred and twenty eight Crores</v>
          </cell>
          <cell r="G732" t="str">
            <v xml:space="preserve"> seven hundred and twenty eight Millions</v>
          </cell>
          <cell r="H732" t="str">
            <v xml:space="preserve"> seven hundred and twenty eight Billions</v>
          </cell>
        </row>
        <row r="733">
          <cell r="A733">
            <v>729</v>
          </cell>
          <cell r="B733" t="str">
            <v xml:space="preserve"> seven hundred and twenty nine</v>
          </cell>
          <cell r="C733" t="str">
            <v xml:space="preserve"> seven hundred and twenty nine</v>
          </cell>
          <cell r="D733" t="str">
            <v xml:space="preserve"> seven hundred and twenty nine Thousand</v>
          </cell>
          <cell r="E733" t="str">
            <v xml:space="preserve"> seven hundred and twenty nine Lakhs</v>
          </cell>
          <cell r="F733" t="str">
            <v xml:space="preserve"> seven hundred and twenty nine Crores</v>
          </cell>
          <cell r="G733" t="str">
            <v xml:space="preserve"> seven hundred and twenty nine Millions</v>
          </cell>
          <cell r="H733" t="str">
            <v xml:space="preserve"> seven hundred and twenty nine Billions</v>
          </cell>
        </row>
        <row r="734">
          <cell r="A734">
            <v>730</v>
          </cell>
          <cell r="B734" t="str">
            <v xml:space="preserve"> seven hundred and thirty</v>
          </cell>
          <cell r="C734" t="str">
            <v xml:space="preserve"> seven hundred and thirty</v>
          </cell>
          <cell r="D734" t="str">
            <v xml:space="preserve"> seven hundred and thirty Thousand</v>
          </cell>
          <cell r="E734" t="str">
            <v xml:space="preserve"> seven hundred and thirty Lakhs</v>
          </cell>
          <cell r="F734" t="str">
            <v xml:space="preserve"> seven hundred and thirty Crores</v>
          </cell>
          <cell r="G734" t="str">
            <v xml:space="preserve"> seven hundred and thirty Millions</v>
          </cell>
          <cell r="H734" t="str">
            <v xml:space="preserve"> seven hundred and thirty Billions</v>
          </cell>
        </row>
        <row r="735">
          <cell r="A735">
            <v>731</v>
          </cell>
          <cell r="B735" t="str">
            <v xml:space="preserve"> seven hundred and thirty one</v>
          </cell>
          <cell r="C735" t="str">
            <v xml:space="preserve"> seven hundred and thirty one</v>
          </cell>
          <cell r="D735" t="str">
            <v xml:space="preserve"> seven hundred and thirty one Thousand</v>
          </cell>
          <cell r="E735" t="str">
            <v xml:space="preserve"> seven hundred and thirty one Lakhs</v>
          </cell>
          <cell r="F735" t="str">
            <v xml:space="preserve"> seven hundred and thirty one Crores</v>
          </cell>
          <cell r="G735" t="str">
            <v xml:space="preserve"> seven hundred and thirty one Millions</v>
          </cell>
          <cell r="H735" t="str">
            <v xml:space="preserve"> seven hundred and thirty one Billions</v>
          </cell>
        </row>
        <row r="736">
          <cell r="A736">
            <v>732</v>
          </cell>
          <cell r="B736" t="str">
            <v xml:space="preserve"> seven hundred and thirty two</v>
          </cell>
          <cell r="C736" t="str">
            <v xml:space="preserve"> seven hundred and thirty two</v>
          </cell>
          <cell r="D736" t="str">
            <v xml:space="preserve"> seven hundred and thirty two Thousand</v>
          </cell>
          <cell r="E736" t="str">
            <v xml:space="preserve"> seven hundred and thirty two Lakhs</v>
          </cell>
          <cell r="F736" t="str">
            <v xml:space="preserve"> seven hundred and thirty two Crores</v>
          </cell>
          <cell r="G736" t="str">
            <v xml:space="preserve"> seven hundred and thirty two Millions</v>
          </cell>
          <cell r="H736" t="str">
            <v xml:space="preserve"> seven hundred and thirty two Billions</v>
          </cell>
        </row>
        <row r="737">
          <cell r="A737">
            <v>733</v>
          </cell>
          <cell r="B737" t="str">
            <v xml:space="preserve"> seven hundred and thirty three</v>
          </cell>
          <cell r="C737" t="str">
            <v xml:space="preserve"> seven hundred and thirty three</v>
          </cell>
          <cell r="D737" t="str">
            <v xml:space="preserve"> seven hundred and thirty three Thousand</v>
          </cell>
          <cell r="E737" t="str">
            <v xml:space="preserve"> seven hundred and thirty three Lakhs</v>
          </cell>
          <cell r="F737" t="str">
            <v xml:space="preserve"> seven hundred and thirty three Crores</v>
          </cell>
          <cell r="G737" t="str">
            <v xml:space="preserve"> seven hundred and thirty three Millions</v>
          </cell>
          <cell r="H737" t="str">
            <v xml:space="preserve"> seven hundred and thirty three Billions</v>
          </cell>
        </row>
        <row r="738">
          <cell r="A738">
            <v>734</v>
          </cell>
          <cell r="B738" t="str">
            <v xml:space="preserve"> seven hundred and thirty four</v>
          </cell>
          <cell r="C738" t="str">
            <v xml:space="preserve"> seven hundred and thirty four</v>
          </cell>
          <cell r="D738" t="str">
            <v xml:space="preserve"> seven hundred and thirty four Thousand</v>
          </cell>
          <cell r="E738" t="str">
            <v xml:space="preserve"> seven hundred and thirty four Lakhs</v>
          </cell>
          <cell r="F738" t="str">
            <v xml:space="preserve"> seven hundred and thirty four Crores</v>
          </cell>
          <cell r="G738" t="str">
            <v xml:space="preserve"> seven hundred and thirty four Millions</v>
          </cell>
          <cell r="H738" t="str">
            <v xml:space="preserve"> seven hundred and thirty four Billions</v>
          </cell>
        </row>
        <row r="739">
          <cell r="A739">
            <v>735</v>
          </cell>
          <cell r="B739" t="str">
            <v xml:space="preserve"> seven hundred and thirty five</v>
          </cell>
          <cell r="C739" t="str">
            <v xml:space="preserve"> seven hundred and thirty five</v>
          </cell>
          <cell r="D739" t="str">
            <v xml:space="preserve"> seven hundred and thirty five Thousand</v>
          </cell>
          <cell r="E739" t="str">
            <v xml:space="preserve"> seven hundred and thirty five Lakhs</v>
          </cell>
          <cell r="F739" t="str">
            <v xml:space="preserve"> seven hundred and thirty five Crores</v>
          </cell>
          <cell r="G739" t="str">
            <v xml:space="preserve"> seven hundred and thirty five Millions</v>
          </cell>
          <cell r="H739" t="str">
            <v xml:space="preserve"> seven hundred and thirty five Billions</v>
          </cell>
        </row>
        <row r="740">
          <cell r="A740">
            <v>736</v>
          </cell>
          <cell r="B740" t="str">
            <v xml:space="preserve"> seven hundred and thirty six</v>
          </cell>
          <cell r="C740" t="str">
            <v xml:space="preserve"> seven hundred and thirty six</v>
          </cell>
          <cell r="D740" t="str">
            <v xml:space="preserve"> seven hundred and thirty six Thousand</v>
          </cell>
          <cell r="E740" t="str">
            <v xml:space="preserve"> seven hundred and thirty six Lakhs</v>
          </cell>
          <cell r="F740" t="str">
            <v xml:space="preserve"> seven hundred and thirty six Crores</v>
          </cell>
          <cell r="G740" t="str">
            <v xml:space="preserve"> seven hundred and thirty six Millions</v>
          </cell>
          <cell r="H740" t="str">
            <v xml:space="preserve"> seven hundred and thirty six Billions</v>
          </cell>
        </row>
        <row r="741">
          <cell r="A741">
            <v>737</v>
          </cell>
          <cell r="B741" t="str">
            <v xml:space="preserve"> seven hundred and thirty seven</v>
          </cell>
          <cell r="C741" t="str">
            <v xml:space="preserve"> seven hundred and thirty seven</v>
          </cell>
          <cell r="D741" t="str">
            <v xml:space="preserve"> seven hundred and thirty seven Thousand</v>
          </cell>
          <cell r="E741" t="str">
            <v xml:space="preserve"> seven hundred and thirty seven Lakhs</v>
          </cell>
          <cell r="F741" t="str">
            <v xml:space="preserve"> seven hundred and thirty seven Crores</v>
          </cell>
          <cell r="G741" t="str">
            <v xml:space="preserve"> seven hundred and thirty seven Millions</v>
          </cell>
          <cell r="H741" t="str">
            <v xml:space="preserve"> seven hundred and thirty seven Billions</v>
          </cell>
        </row>
        <row r="742">
          <cell r="A742">
            <v>738</v>
          </cell>
          <cell r="B742" t="str">
            <v xml:space="preserve"> seven hundred and thirty eight</v>
          </cell>
          <cell r="C742" t="str">
            <v xml:space="preserve"> seven hundred and thirty eight</v>
          </cell>
          <cell r="D742" t="str">
            <v xml:space="preserve"> seven hundred and thirty eight Thousand</v>
          </cell>
          <cell r="E742" t="str">
            <v xml:space="preserve"> seven hundred and thirty eight Lakhs</v>
          </cell>
          <cell r="F742" t="str">
            <v xml:space="preserve"> seven hundred and thirty eight Crores</v>
          </cell>
          <cell r="G742" t="str">
            <v xml:space="preserve"> seven hundred and thirty eight Millions</v>
          </cell>
          <cell r="H742" t="str">
            <v xml:space="preserve"> seven hundred and thirty eight Billions</v>
          </cell>
        </row>
        <row r="743">
          <cell r="A743">
            <v>739</v>
          </cell>
          <cell r="B743" t="str">
            <v xml:space="preserve"> seven hundred and thirty nine</v>
          </cell>
          <cell r="C743" t="str">
            <v xml:space="preserve"> seven hundred and thirty nine</v>
          </cell>
          <cell r="D743" t="str">
            <v xml:space="preserve"> seven hundred and thirty nine Thousand</v>
          </cell>
          <cell r="E743" t="str">
            <v xml:space="preserve"> seven hundred and thirty nine Lakhs</v>
          </cell>
          <cell r="F743" t="str">
            <v xml:space="preserve"> seven hundred and thirty nine Crores</v>
          </cell>
          <cell r="G743" t="str">
            <v xml:space="preserve"> seven hundred and thirty nine Millions</v>
          </cell>
          <cell r="H743" t="str">
            <v xml:space="preserve"> seven hundred and thirty nine Billions</v>
          </cell>
        </row>
        <row r="744">
          <cell r="A744">
            <v>740</v>
          </cell>
          <cell r="B744" t="str">
            <v xml:space="preserve"> seven hundred and forty</v>
          </cell>
          <cell r="C744" t="str">
            <v xml:space="preserve"> seven hundred and forty</v>
          </cell>
          <cell r="D744" t="str">
            <v xml:space="preserve"> seven hundred and forty Thousand</v>
          </cell>
          <cell r="E744" t="str">
            <v xml:space="preserve"> seven hundred and forty Lakhs</v>
          </cell>
          <cell r="F744" t="str">
            <v xml:space="preserve"> seven hundred and forty Crores</v>
          </cell>
          <cell r="G744" t="str">
            <v xml:space="preserve"> seven hundred and forty Millions</v>
          </cell>
          <cell r="H744" t="str">
            <v xml:space="preserve"> seven hundred and forty Billions</v>
          </cell>
        </row>
        <row r="745">
          <cell r="A745">
            <v>741</v>
          </cell>
          <cell r="B745" t="str">
            <v xml:space="preserve"> seven hundred and forty one </v>
          </cell>
          <cell r="C745" t="str">
            <v xml:space="preserve"> seven hundred and forty one </v>
          </cell>
          <cell r="D745" t="str">
            <v xml:space="preserve"> seven hundred and forty one  Thousand</v>
          </cell>
          <cell r="E745" t="str">
            <v xml:space="preserve"> seven hundred and forty one  Lakhs</v>
          </cell>
          <cell r="F745" t="str">
            <v xml:space="preserve"> seven hundred and forty one  Crores</v>
          </cell>
          <cell r="G745" t="str">
            <v xml:space="preserve"> seven hundred and forty one  Millions</v>
          </cell>
          <cell r="H745" t="str">
            <v xml:space="preserve"> seven hundred and forty one  Billions</v>
          </cell>
        </row>
        <row r="746">
          <cell r="A746">
            <v>742</v>
          </cell>
          <cell r="B746" t="str">
            <v xml:space="preserve"> seven hundred and forty two</v>
          </cell>
          <cell r="C746" t="str">
            <v xml:space="preserve"> seven hundred and forty two</v>
          </cell>
          <cell r="D746" t="str">
            <v xml:space="preserve"> seven hundred and forty two Thousand</v>
          </cell>
          <cell r="E746" t="str">
            <v xml:space="preserve"> seven hundred and forty two Lakhs</v>
          </cell>
          <cell r="F746" t="str">
            <v xml:space="preserve"> seven hundred and forty two Crores</v>
          </cell>
          <cell r="G746" t="str">
            <v xml:space="preserve"> seven hundred and forty two Millions</v>
          </cell>
          <cell r="H746" t="str">
            <v xml:space="preserve"> seven hundred and forty two Billions</v>
          </cell>
        </row>
        <row r="747">
          <cell r="A747">
            <v>743</v>
          </cell>
          <cell r="B747" t="str">
            <v xml:space="preserve"> seven hundred and forty three </v>
          </cell>
          <cell r="C747" t="str">
            <v xml:space="preserve"> seven hundred and forty three </v>
          </cell>
          <cell r="D747" t="str">
            <v xml:space="preserve"> seven hundred and forty three  Thousand</v>
          </cell>
          <cell r="E747" t="str">
            <v xml:space="preserve"> seven hundred and forty three  Lakhs</v>
          </cell>
          <cell r="F747" t="str">
            <v xml:space="preserve"> seven hundred and forty three  Crores</v>
          </cell>
          <cell r="G747" t="str">
            <v xml:space="preserve"> seven hundred and forty three  Millions</v>
          </cell>
          <cell r="H747" t="str">
            <v xml:space="preserve"> seven hundred and forty three  Billions</v>
          </cell>
        </row>
        <row r="748">
          <cell r="A748">
            <v>744</v>
          </cell>
          <cell r="B748" t="str">
            <v xml:space="preserve"> seven hundred and forty four</v>
          </cell>
          <cell r="C748" t="str">
            <v xml:space="preserve"> seven hundred and forty four</v>
          </cell>
          <cell r="D748" t="str">
            <v xml:space="preserve"> seven hundred and forty four Thousand</v>
          </cell>
          <cell r="E748" t="str">
            <v xml:space="preserve"> seven hundred and forty four Lakhs</v>
          </cell>
          <cell r="F748" t="str">
            <v xml:space="preserve"> seven hundred and forty four Crores</v>
          </cell>
          <cell r="G748" t="str">
            <v xml:space="preserve"> seven hundred and forty four Millions</v>
          </cell>
          <cell r="H748" t="str">
            <v xml:space="preserve"> seven hundred and forty four Billions</v>
          </cell>
        </row>
        <row r="749">
          <cell r="A749">
            <v>745</v>
          </cell>
          <cell r="B749" t="str">
            <v xml:space="preserve"> seven hundred and forty five</v>
          </cell>
          <cell r="C749" t="str">
            <v xml:space="preserve"> seven hundred and forty five</v>
          </cell>
          <cell r="D749" t="str">
            <v xml:space="preserve"> seven hundred and forty five Thousand</v>
          </cell>
          <cell r="E749" t="str">
            <v xml:space="preserve"> seven hundred and forty five Lakhs</v>
          </cell>
          <cell r="F749" t="str">
            <v xml:space="preserve"> seven hundred and forty five Crores</v>
          </cell>
          <cell r="G749" t="str">
            <v xml:space="preserve"> seven hundred and forty five Millions</v>
          </cell>
          <cell r="H749" t="str">
            <v xml:space="preserve"> seven hundred and forty five Billions</v>
          </cell>
        </row>
        <row r="750">
          <cell r="A750">
            <v>746</v>
          </cell>
          <cell r="B750" t="str">
            <v xml:space="preserve"> seven hundred and forty six</v>
          </cell>
          <cell r="C750" t="str">
            <v xml:space="preserve"> seven hundred and forty six</v>
          </cell>
          <cell r="D750" t="str">
            <v xml:space="preserve"> seven hundred and forty six Thousand</v>
          </cell>
          <cell r="E750" t="str">
            <v xml:space="preserve"> seven hundred and forty six Lakhs</v>
          </cell>
          <cell r="F750" t="str">
            <v xml:space="preserve"> seven hundred and forty six Crores</v>
          </cell>
          <cell r="G750" t="str">
            <v xml:space="preserve"> seven hundred and forty six Millions</v>
          </cell>
          <cell r="H750" t="str">
            <v xml:space="preserve"> seven hundred and forty six Billions</v>
          </cell>
        </row>
        <row r="751">
          <cell r="A751">
            <v>747</v>
          </cell>
          <cell r="B751" t="str">
            <v xml:space="preserve"> seven hundred and forty seven</v>
          </cell>
          <cell r="C751" t="str">
            <v xml:space="preserve"> seven hundred and forty seven</v>
          </cell>
          <cell r="D751" t="str">
            <v xml:space="preserve"> seven hundred and forty seven Thousand</v>
          </cell>
          <cell r="E751" t="str">
            <v xml:space="preserve"> seven hundred and forty seven Lakhs</v>
          </cell>
          <cell r="F751" t="str">
            <v xml:space="preserve"> seven hundred and forty seven Crores</v>
          </cell>
          <cell r="G751" t="str">
            <v xml:space="preserve"> seven hundred and forty seven Millions</v>
          </cell>
          <cell r="H751" t="str">
            <v xml:space="preserve"> seven hundred and forty seven Billions</v>
          </cell>
        </row>
        <row r="752">
          <cell r="A752">
            <v>748</v>
          </cell>
          <cell r="B752" t="str">
            <v xml:space="preserve"> seven hundred and forty eight</v>
          </cell>
          <cell r="C752" t="str">
            <v xml:space="preserve"> seven hundred and forty eight</v>
          </cell>
          <cell r="D752" t="str">
            <v xml:space="preserve"> seven hundred and forty eight Thousand</v>
          </cell>
          <cell r="E752" t="str">
            <v xml:space="preserve"> seven hundred and forty eight Lakhs</v>
          </cell>
          <cell r="F752" t="str">
            <v xml:space="preserve"> seven hundred and forty eight Crores</v>
          </cell>
          <cell r="G752" t="str">
            <v xml:space="preserve"> seven hundred and forty eight Millions</v>
          </cell>
          <cell r="H752" t="str">
            <v xml:space="preserve"> seven hundred and forty eight Billions</v>
          </cell>
        </row>
        <row r="753">
          <cell r="A753">
            <v>749</v>
          </cell>
          <cell r="B753" t="str">
            <v xml:space="preserve"> seven hundred and forty nine</v>
          </cell>
          <cell r="C753" t="str">
            <v xml:space="preserve"> seven hundred and forty nine</v>
          </cell>
          <cell r="D753" t="str">
            <v xml:space="preserve"> seven hundred and forty nine Thousand</v>
          </cell>
          <cell r="E753" t="str">
            <v xml:space="preserve"> seven hundred and forty nine Lakhs</v>
          </cell>
          <cell r="F753" t="str">
            <v xml:space="preserve"> seven hundred and forty nine Crores</v>
          </cell>
          <cell r="G753" t="str">
            <v xml:space="preserve"> seven hundred and forty nine Millions</v>
          </cell>
          <cell r="H753" t="str">
            <v xml:space="preserve"> seven hundred and forty nine Billions</v>
          </cell>
        </row>
        <row r="754">
          <cell r="A754">
            <v>750</v>
          </cell>
          <cell r="B754" t="str">
            <v xml:space="preserve"> seven hundred and fifty</v>
          </cell>
          <cell r="C754" t="str">
            <v xml:space="preserve"> seven hundred and fifty</v>
          </cell>
          <cell r="D754" t="str">
            <v xml:space="preserve"> seven hundred and fifty Thousand</v>
          </cell>
          <cell r="E754" t="str">
            <v xml:space="preserve"> seven hundred and fifty Lakhs</v>
          </cell>
          <cell r="F754" t="str">
            <v xml:space="preserve"> seven hundred and fifty Crores</v>
          </cell>
          <cell r="G754" t="str">
            <v xml:space="preserve"> seven hundred and fifty Millions</v>
          </cell>
          <cell r="H754" t="str">
            <v xml:space="preserve"> seven hundred and fifty Billions</v>
          </cell>
        </row>
        <row r="755">
          <cell r="A755">
            <v>751</v>
          </cell>
          <cell r="B755" t="str">
            <v xml:space="preserve"> seven hundred and fifty one</v>
          </cell>
          <cell r="C755" t="str">
            <v xml:space="preserve"> seven hundred and fifty one</v>
          </cell>
          <cell r="D755" t="str">
            <v xml:space="preserve"> seven hundred and fifty one Thousand</v>
          </cell>
          <cell r="E755" t="str">
            <v xml:space="preserve"> seven hundred and fifty one Lakhs</v>
          </cell>
          <cell r="F755" t="str">
            <v xml:space="preserve"> seven hundred and fifty one Crores</v>
          </cell>
          <cell r="G755" t="str">
            <v xml:space="preserve"> seven hundred and fifty one Millions</v>
          </cell>
          <cell r="H755" t="str">
            <v xml:space="preserve"> seven hundred and fifty one Billions</v>
          </cell>
        </row>
        <row r="756">
          <cell r="A756">
            <v>752</v>
          </cell>
          <cell r="B756" t="str">
            <v xml:space="preserve"> seven hundred and fifty two</v>
          </cell>
          <cell r="C756" t="str">
            <v xml:space="preserve"> seven hundred and fifty two</v>
          </cell>
          <cell r="D756" t="str">
            <v xml:space="preserve"> seven hundred and fifty two Thousand</v>
          </cell>
          <cell r="E756" t="str">
            <v xml:space="preserve"> seven hundred and fifty two Lakhs</v>
          </cell>
          <cell r="F756" t="str">
            <v xml:space="preserve"> seven hundred and fifty two Crores</v>
          </cell>
          <cell r="G756" t="str">
            <v xml:space="preserve"> seven hundred and fifty two Millions</v>
          </cell>
          <cell r="H756" t="str">
            <v xml:space="preserve"> seven hundred and fifty two Billions</v>
          </cell>
        </row>
        <row r="757">
          <cell r="A757">
            <v>753</v>
          </cell>
          <cell r="B757" t="str">
            <v xml:space="preserve"> seven hundred and fifty three</v>
          </cell>
          <cell r="C757" t="str">
            <v xml:space="preserve"> seven hundred and fifty three</v>
          </cell>
          <cell r="D757" t="str">
            <v xml:space="preserve"> seven hundred and fifty three Thousand</v>
          </cell>
          <cell r="E757" t="str">
            <v xml:space="preserve"> seven hundred and fifty three Lakhs</v>
          </cell>
          <cell r="F757" t="str">
            <v xml:space="preserve"> seven hundred and fifty three Crores</v>
          </cell>
          <cell r="G757" t="str">
            <v xml:space="preserve"> seven hundred and fifty three Millions</v>
          </cell>
          <cell r="H757" t="str">
            <v xml:space="preserve"> seven hundred and fifty three Billions</v>
          </cell>
        </row>
        <row r="758">
          <cell r="A758">
            <v>754</v>
          </cell>
          <cell r="B758" t="str">
            <v xml:space="preserve"> seven hundred and fifty four</v>
          </cell>
          <cell r="C758" t="str">
            <v xml:space="preserve"> seven hundred and fifty four</v>
          </cell>
          <cell r="D758" t="str">
            <v xml:space="preserve"> seven hundred and fifty four Thousand</v>
          </cell>
          <cell r="E758" t="str">
            <v xml:space="preserve"> seven hundred and fifty four Lakhs</v>
          </cell>
          <cell r="F758" t="str">
            <v xml:space="preserve"> seven hundred and fifty four Crores</v>
          </cell>
          <cell r="G758" t="str">
            <v xml:space="preserve"> seven hundred and fifty four Millions</v>
          </cell>
          <cell r="H758" t="str">
            <v xml:space="preserve"> seven hundred and fifty four Billions</v>
          </cell>
        </row>
        <row r="759">
          <cell r="A759">
            <v>755</v>
          </cell>
          <cell r="B759" t="str">
            <v xml:space="preserve"> seven hundred and fifty five</v>
          </cell>
          <cell r="C759" t="str">
            <v xml:space="preserve"> seven hundred and fifty five</v>
          </cell>
          <cell r="D759" t="str">
            <v xml:space="preserve"> seven hundred and fifty five Thousand</v>
          </cell>
          <cell r="E759" t="str">
            <v xml:space="preserve"> seven hundred and fifty five Lakhs</v>
          </cell>
          <cell r="F759" t="str">
            <v xml:space="preserve"> seven hundred and fifty five Crores</v>
          </cell>
          <cell r="G759" t="str">
            <v xml:space="preserve"> seven hundred and fifty five Millions</v>
          </cell>
          <cell r="H759" t="str">
            <v xml:space="preserve"> seven hundred and fifty five Billions</v>
          </cell>
        </row>
        <row r="760">
          <cell r="A760">
            <v>756</v>
          </cell>
          <cell r="B760" t="str">
            <v xml:space="preserve"> seven hundred and fifty six</v>
          </cell>
          <cell r="C760" t="str">
            <v xml:space="preserve"> seven hundred and fifty six</v>
          </cell>
          <cell r="D760" t="str">
            <v xml:space="preserve"> seven hundred and fifty six Thousand</v>
          </cell>
          <cell r="E760" t="str">
            <v xml:space="preserve"> seven hundred and fifty six Lakhs</v>
          </cell>
          <cell r="F760" t="str">
            <v xml:space="preserve"> seven hundred and fifty six Crores</v>
          </cell>
          <cell r="G760" t="str">
            <v xml:space="preserve"> seven hundred and fifty six Millions</v>
          </cell>
          <cell r="H760" t="str">
            <v xml:space="preserve"> seven hundred and fifty six Billions</v>
          </cell>
        </row>
        <row r="761">
          <cell r="A761">
            <v>757</v>
          </cell>
          <cell r="B761" t="str">
            <v xml:space="preserve"> seven hundred and fifty seven</v>
          </cell>
          <cell r="C761" t="str">
            <v xml:space="preserve"> seven hundred and fifty seven</v>
          </cell>
          <cell r="D761" t="str">
            <v xml:space="preserve"> seven hundred and fifty seven Thousand</v>
          </cell>
          <cell r="E761" t="str">
            <v xml:space="preserve"> seven hundred and fifty seven Lakhs</v>
          </cell>
          <cell r="F761" t="str">
            <v xml:space="preserve"> seven hundred and fifty seven Crores</v>
          </cell>
          <cell r="G761" t="str">
            <v xml:space="preserve"> seven hundred and fifty seven Millions</v>
          </cell>
          <cell r="H761" t="str">
            <v xml:space="preserve"> seven hundred and fifty seven Billions</v>
          </cell>
        </row>
        <row r="762">
          <cell r="A762">
            <v>758</v>
          </cell>
          <cell r="B762" t="str">
            <v xml:space="preserve"> seven hundred and fifty eight</v>
          </cell>
          <cell r="C762" t="str">
            <v xml:space="preserve"> seven hundred and fifty eight</v>
          </cell>
          <cell r="D762" t="str">
            <v xml:space="preserve"> seven hundred and fifty eight Thousand</v>
          </cell>
          <cell r="E762" t="str">
            <v xml:space="preserve"> seven hundred and fifty eight Lakhs</v>
          </cell>
          <cell r="F762" t="str">
            <v xml:space="preserve"> seven hundred and fifty eight Crores</v>
          </cell>
          <cell r="G762" t="str">
            <v xml:space="preserve"> seven hundred and fifty eight Millions</v>
          </cell>
          <cell r="H762" t="str">
            <v xml:space="preserve"> seven hundred and fifty eight Billions</v>
          </cell>
        </row>
        <row r="763">
          <cell r="A763">
            <v>759</v>
          </cell>
          <cell r="B763" t="str">
            <v xml:space="preserve"> seven hundred and fifty nine</v>
          </cell>
          <cell r="C763" t="str">
            <v xml:space="preserve"> seven hundred and fifty nine</v>
          </cell>
          <cell r="D763" t="str">
            <v xml:space="preserve"> seven hundred and fifty nine Thousand</v>
          </cell>
          <cell r="E763" t="str">
            <v xml:space="preserve"> seven hundred and fifty nine Lakhs</v>
          </cell>
          <cell r="F763" t="str">
            <v xml:space="preserve"> seven hundred and fifty nine Crores</v>
          </cell>
          <cell r="G763" t="str">
            <v xml:space="preserve"> seven hundred and fifty nine Millions</v>
          </cell>
          <cell r="H763" t="str">
            <v xml:space="preserve"> seven hundred and fifty nine Billions</v>
          </cell>
        </row>
        <row r="764">
          <cell r="A764">
            <v>760</v>
          </cell>
          <cell r="B764" t="str">
            <v xml:space="preserve"> seven hundred and sixty</v>
          </cell>
          <cell r="C764" t="str">
            <v xml:space="preserve"> seven hundred and sixty</v>
          </cell>
          <cell r="D764" t="str">
            <v xml:space="preserve"> seven hundred and sixty Thousand</v>
          </cell>
          <cell r="E764" t="str">
            <v xml:space="preserve"> seven hundred and sixty Lakhs</v>
          </cell>
          <cell r="F764" t="str">
            <v xml:space="preserve"> seven hundred and sixty Crores</v>
          </cell>
          <cell r="G764" t="str">
            <v xml:space="preserve"> seven hundred and sixty Millions</v>
          </cell>
          <cell r="H764" t="str">
            <v xml:space="preserve"> seven hundred and sixty Billions</v>
          </cell>
        </row>
        <row r="765">
          <cell r="A765">
            <v>761</v>
          </cell>
          <cell r="B765" t="str">
            <v xml:space="preserve"> seven hundred and sixty one</v>
          </cell>
          <cell r="C765" t="str">
            <v xml:space="preserve"> seven hundred and sixty one</v>
          </cell>
          <cell r="D765" t="str">
            <v xml:space="preserve"> seven hundred and sixty one Thousand</v>
          </cell>
          <cell r="E765" t="str">
            <v xml:space="preserve"> seven hundred and sixty one Lakhs</v>
          </cell>
          <cell r="F765" t="str">
            <v xml:space="preserve"> seven hundred and sixty one Crores</v>
          </cell>
          <cell r="G765" t="str">
            <v xml:space="preserve"> seven hundred and sixty one Millions</v>
          </cell>
          <cell r="H765" t="str">
            <v xml:space="preserve"> seven hundred and sixty one Billions</v>
          </cell>
        </row>
        <row r="766">
          <cell r="A766">
            <v>762</v>
          </cell>
          <cell r="B766" t="str">
            <v xml:space="preserve"> seven hundred and sixty two</v>
          </cell>
          <cell r="C766" t="str">
            <v xml:space="preserve"> seven hundred and sixty two</v>
          </cell>
          <cell r="D766" t="str">
            <v xml:space="preserve"> seven hundred and sixty two Thousand</v>
          </cell>
          <cell r="E766" t="str">
            <v xml:space="preserve"> seven hundred and sixty two Lakhs</v>
          </cell>
          <cell r="F766" t="str">
            <v xml:space="preserve"> seven hundred and sixty two Crores</v>
          </cell>
          <cell r="G766" t="str">
            <v xml:space="preserve"> seven hundred and sixty two Millions</v>
          </cell>
          <cell r="H766" t="str">
            <v xml:space="preserve"> seven hundred and sixty two Billions</v>
          </cell>
        </row>
        <row r="767">
          <cell r="A767">
            <v>763</v>
          </cell>
          <cell r="B767" t="str">
            <v xml:space="preserve"> seven hundred and sixty three</v>
          </cell>
          <cell r="C767" t="str">
            <v xml:space="preserve"> seven hundred and sixty three</v>
          </cell>
          <cell r="D767" t="str">
            <v xml:space="preserve"> seven hundred and sixty three Thousand</v>
          </cell>
          <cell r="E767" t="str">
            <v xml:space="preserve"> seven hundred and sixty three Lakhs</v>
          </cell>
          <cell r="F767" t="str">
            <v xml:space="preserve"> seven hundred and sixty three Crores</v>
          </cell>
          <cell r="G767" t="str">
            <v xml:space="preserve"> seven hundred and sixty three Millions</v>
          </cell>
          <cell r="H767" t="str">
            <v xml:space="preserve"> seven hundred and sixty three Billions</v>
          </cell>
        </row>
        <row r="768">
          <cell r="A768">
            <v>764</v>
          </cell>
          <cell r="B768" t="str">
            <v xml:space="preserve"> seven hundred and sixty four</v>
          </cell>
          <cell r="C768" t="str">
            <v xml:space="preserve"> seven hundred and sixty four</v>
          </cell>
          <cell r="D768" t="str">
            <v xml:space="preserve"> seven hundred and sixty four Thousand</v>
          </cell>
          <cell r="E768" t="str">
            <v xml:space="preserve"> seven hundred and sixty four Lakhs</v>
          </cell>
          <cell r="F768" t="str">
            <v xml:space="preserve"> seven hundred and sixty four Crores</v>
          </cell>
          <cell r="G768" t="str">
            <v xml:space="preserve"> seven hundred and sixty four Millions</v>
          </cell>
          <cell r="H768" t="str">
            <v xml:space="preserve"> seven hundred and sixty four Billions</v>
          </cell>
        </row>
        <row r="769">
          <cell r="A769">
            <v>765</v>
          </cell>
          <cell r="B769" t="str">
            <v xml:space="preserve"> seven hundred and sixty five</v>
          </cell>
          <cell r="C769" t="str">
            <v xml:space="preserve"> seven hundred and sixty five</v>
          </cell>
          <cell r="D769" t="str">
            <v xml:space="preserve"> seven hundred and sixty five Thousand</v>
          </cell>
          <cell r="E769" t="str">
            <v xml:space="preserve"> seven hundred and sixty five Lakhs</v>
          </cell>
          <cell r="F769" t="str">
            <v xml:space="preserve"> seven hundred and sixty five Crores</v>
          </cell>
          <cell r="G769" t="str">
            <v xml:space="preserve"> seven hundred and sixty five Millions</v>
          </cell>
          <cell r="H769" t="str">
            <v xml:space="preserve"> seven hundred and sixty five Billions</v>
          </cell>
        </row>
        <row r="770">
          <cell r="A770">
            <v>766</v>
          </cell>
          <cell r="B770" t="str">
            <v xml:space="preserve"> seven hundred and sixty six</v>
          </cell>
          <cell r="C770" t="str">
            <v xml:space="preserve"> seven hundred and sixty six</v>
          </cell>
          <cell r="D770" t="str">
            <v xml:space="preserve"> seven hundred and sixty six Thousand</v>
          </cell>
          <cell r="E770" t="str">
            <v xml:space="preserve"> seven hundred and sixty six Lakhs</v>
          </cell>
          <cell r="F770" t="str">
            <v xml:space="preserve"> seven hundred and sixty six Crores</v>
          </cell>
          <cell r="G770" t="str">
            <v xml:space="preserve"> seven hundred and sixty six Millions</v>
          </cell>
          <cell r="H770" t="str">
            <v xml:space="preserve"> seven hundred and sixty six Billions</v>
          </cell>
        </row>
        <row r="771">
          <cell r="A771">
            <v>767</v>
          </cell>
          <cell r="B771" t="str">
            <v xml:space="preserve"> seven hundred and sixty seven</v>
          </cell>
          <cell r="C771" t="str">
            <v xml:space="preserve"> seven hundred and sixty seven</v>
          </cell>
          <cell r="D771" t="str">
            <v xml:space="preserve"> seven hundred and sixty seven Thousand</v>
          </cell>
          <cell r="E771" t="str">
            <v xml:space="preserve"> seven hundred and sixty seven Lakhs</v>
          </cell>
          <cell r="F771" t="str">
            <v xml:space="preserve"> seven hundred and sixty seven Crores</v>
          </cell>
          <cell r="G771" t="str">
            <v xml:space="preserve"> seven hundred and sixty seven Millions</v>
          </cell>
          <cell r="H771" t="str">
            <v xml:space="preserve"> seven hundred and sixty seven Billions</v>
          </cell>
        </row>
        <row r="772">
          <cell r="A772">
            <v>768</v>
          </cell>
          <cell r="B772" t="str">
            <v xml:space="preserve"> seven hundred and sixty eight</v>
          </cell>
          <cell r="C772" t="str">
            <v xml:space="preserve"> seven hundred and sixty eight</v>
          </cell>
          <cell r="D772" t="str">
            <v xml:space="preserve"> seven hundred and sixty eight Thousand</v>
          </cell>
          <cell r="E772" t="str">
            <v xml:space="preserve"> seven hundred and sixty eight Lakhs</v>
          </cell>
          <cell r="F772" t="str">
            <v xml:space="preserve"> seven hundred and sixty eight Crores</v>
          </cell>
          <cell r="G772" t="str">
            <v xml:space="preserve"> seven hundred and sixty eight Millions</v>
          </cell>
          <cell r="H772" t="str">
            <v xml:space="preserve"> seven hundred and sixty eight Billions</v>
          </cell>
        </row>
        <row r="773">
          <cell r="A773">
            <v>769</v>
          </cell>
          <cell r="B773" t="str">
            <v xml:space="preserve"> seven hundred and sixty nine</v>
          </cell>
          <cell r="C773" t="str">
            <v xml:space="preserve"> seven hundred and sixty nine</v>
          </cell>
          <cell r="D773" t="str">
            <v xml:space="preserve"> seven hundred and sixty nine Thousand</v>
          </cell>
          <cell r="E773" t="str">
            <v xml:space="preserve"> seven hundred and sixty nine Lakhs</v>
          </cell>
          <cell r="F773" t="str">
            <v xml:space="preserve"> seven hundred and sixty nine Crores</v>
          </cell>
          <cell r="G773" t="str">
            <v xml:space="preserve"> seven hundred and sixty nine Millions</v>
          </cell>
          <cell r="H773" t="str">
            <v xml:space="preserve"> seven hundred and sixty nine Billions</v>
          </cell>
        </row>
        <row r="774">
          <cell r="A774">
            <v>770</v>
          </cell>
          <cell r="B774" t="str">
            <v xml:space="preserve"> seven hundred and seventy</v>
          </cell>
          <cell r="C774" t="str">
            <v xml:space="preserve"> seven hundred and seventy</v>
          </cell>
          <cell r="D774" t="str">
            <v xml:space="preserve"> seven hundred and seventy Thousand</v>
          </cell>
          <cell r="E774" t="str">
            <v xml:space="preserve"> seven hundred and seventy Lakhs</v>
          </cell>
          <cell r="F774" t="str">
            <v xml:space="preserve"> seven hundred and seventy Crores</v>
          </cell>
          <cell r="G774" t="str">
            <v xml:space="preserve"> seven hundred and seventy Millions</v>
          </cell>
          <cell r="H774" t="str">
            <v xml:space="preserve"> seven hundred and seventy Billions</v>
          </cell>
        </row>
        <row r="775">
          <cell r="A775">
            <v>771</v>
          </cell>
          <cell r="B775" t="str">
            <v xml:space="preserve"> seven hundred and seventy one</v>
          </cell>
          <cell r="C775" t="str">
            <v xml:space="preserve"> seven hundred and seventy one</v>
          </cell>
          <cell r="D775" t="str">
            <v xml:space="preserve"> seven hundred and seventy one Thousand</v>
          </cell>
          <cell r="E775" t="str">
            <v xml:space="preserve"> seven hundred and seventy one Lakhs</v>
          </cell>
          <cell r="F775" t="str">
            <v xml:space="preserve"> seven hundred and seventy one Crores</v>
          </cell>
          <cell r="G775" t="str">
            <v xml:space="preserve"> seven hundred and seventy one Millions</v>
          </cell>
          <cell r="H775" t="str">
            <v xml:space="preserve"> seven hundred and seventy one Billions</v>
          </cell>
        </row>
        <row r="776">
          <cell r="A776">
            <v>772</v>
          </cell>
          <cell r="B776" t="str">
            <v xml:space="preserve"> seven hundred and seventy two</v>
          </cell>
          <cell r="C776" t="str">
            <v xml:space="preserve"> seven hundred and seventy two</v>
          </cell>
          <cell r="D776" t="str">
            <v xml:space="preserve"> seven hundred and seventy two Thousand</v>
          </cell>
          <cell r="E776" t="str">
            <v xml:space="preserve"> seven hundred and seventy two Lakhs</v>
          </cell>
          <cell r="F776" t="str">
            <v xml:space="preserve"> seven hundred and seventy two Crores</v>
          </cell>
          <cell r="G776" t="str">
            <v xml:space="preserve"> seven hundred and seventy two Millions</v>
          </cell>
          <cell r="H776" t="str">
            <v xml:space="preserve"> seven hundred and seventy two Billions</v>
          </cell>
        </row>
        <row r="777">
          <cell r="A777">
            <v>773</v>
          </cell>
          <cell r="B777" t="str">
            <v xml:space="preserve"> seven hundred and seventy three</v>
          </cell>
          <cell r="C777" t="str">
            <v xml:space="preserve"> seven hundred and seventy three</v>
          </cell>
          <cell r="D777" t="str">
            <v xml:space="preserve"> seven hundred and seventy three Thousand</v>
          </cell>
          <cell r="E777" t="str">
            <v xml:space="preserve"> seven hundred and seventy three Lakhs</v>
          </cell>
          <cell r="F777" t="str">
            <v xml:space="preserve"> seven hundred and seventy three Crores</v>
          </cell>
          <cell r="G777" t="str">
            <v xml:space="preserve"> seven hundred and seventy three Millions</v>
          </cell>
          <cell r="H777" t="str">
            <v xml:space="preserve"> seven hundred and seventy three Billions</v>
          </cell>
        </row>
        <row r="778">
          <cell r="A778">
            <v>774</v>
          </cell>
          <cell r="B778" t="str">
            <v xml:space="preserve"> seven hundred and seventy four</v>
          </cell>
          <cell r="C778" t="str">
            <v xml:space="preserve"> seven hundred and seventy four</v>
          </cell>
          <cell r="D778" t="str">
            <v xml:space="preserve"> seven hundred and seventy four Thousand</v>
          </cell>
          <cell r="E778" t="str">
            <v xml:space="preserve"> seven hundred and seventy four Lakhs</v>
          </cell>
          <cell r="F778" t="str">
            <v xml:space="preserve"> seven hundred and seventy four Crores</v>
          </cell>
          <cell r="G778" t="str">
            <v xml:space="preserve"> seven hundred and seventy four Millions</v>
          </cell>
          <cell r="H778" t="str">
            <v xml:space="preserve"> seven hundred and seventy four Billions</v>
          </cell>
        </row>
        <row r="779">
          <cell r="A779">
            <v>775</v>
          </cell>
          <cell r="B779" t="str">
            <v xml:space="preserve"> seven hundred and seventy five</v>
          </cell>
          <cell r="C779" t="str">
            <v xml:space="preserve"> seven hundred and seventy five</v>
          </cell>
          <cell r="D779" t="str">
            <v xml:space="preserve"> seven hundred and seventy five Thousand</v>
          </cell>
          <cell r="E779" t="str">
            <v xml:space="preserve"> seven hundred and seventy five Lakhs</v>
          </cell>
          <cell r="F779" t="str">
            <v xml:space="preserve"> seven hundred and seventy five Crores</v>
          </cell>
          <cell r="G779" t="str">
            <v xml:space="preserve"> seven hundred and seventy five Millions</v>
          </cell>
          <cell r="H779" t="str">
            <v xml:space="preserve"> seven hundred and seventy five Billions</v>
          </cell>
        </row>
        <row r="780">
          <cell r="A780">
            <v>776</v>
          </cell>
          <cell r="B780" t="str">
            <v xml:space="preserve"> seven hundred and seventy six</v>
          </cell>
          <cell r="C780" t="str">
            <v xml:space="preserve"> seven hundred and seventy six</v>
          </cell>
          <cell r="D780" t="str">
            <v xml:space="preserve"> seven hundred and seventy six Thousand</v>
          </cell>
          <cell r="E780" t="str">
            <v xml:space="preserve"> seven hundred and seventy six Lakhs</v>
          </cell>
          <cell r="F780" t="str">
            <v xml:space="preserve"> seven hundred and seventy six Crores</v>
          </cell>
          <cell r="G780" t="str">
            <v xml:space="preserve"> seven hundred and seventy six Millions</v>
          </cell>
          <cell r="H780" t="str">
            <v xml:space="preserve"> seven hundred and seventy six Billions</v>
          </cell>
        </row>
        <row r="781">
          <cell r="A781">
            <v>777</v>
          </cell>
          <cell r="B781" t="str">
            <v xml:space="preserve"> seven hundred and seventy seven</v>
          </cell>
          <cell r="C781" t="str">
            <v xml:space="preserve"> seven hundred and seventy seven</v>
          </cell>
          <cell r="D781" t="str">
            <v xml:space="preserve"> seven hundred and seventy seven Thousand</v>
          </cell>
          <cell r="E781" t="str">
            <v xml:space="preserve"> seven hundred and seventy seven Lakhs</v>
          </cell>
          <cell r="F781" t="str">
            <v xml:space="preserve"> seven hundred and seventy seven Crores</v>
          </cell>
          <cell r="G781" t="str">
            <v xml:space="preserve"> seven hundred and seventy seven Millions</v>
          </cell>
          <cell r="H781" t="str">
            <v xml:space="preserve"> seven hundred and seventy seven Billions</v>
          </cell>
        </row>
        <row r="782">
          <cell r="A782">
            <v>778</v>
          </cell>
          <cell r="B782" t="str">
            <v xml:space="preserve"> seven hundred and seventy eight</v>
          </cell>
          <cell r="C782" t="str">
            <v xml:space="preserve"> seven hundred and seventy eight</v>
          </cell>
          <cell r="D782" t="str">
            <v xml:space="preserve"> seven hundred and seventy eight Thousand</v>
          </cell>
          <cell r="E782" t="str">
            <v xml:space="preserve"> seven hundred and seventy eight Lakhs</v>
          </cell>
          <cell r="F782" t="str">
            <v xml:space="preserve"> seven hundred and seventy eight Crores</v>
          </cell>
          <cell r="G782" t="str">
            <v xml:space="preserve"> seven hundred and seventy eight Millions</v>
          </cell>
          <cell r="H782" t="str">
            <v xml:space="preserve"> seven hundred and seventy eight Billions</v>
          </cell>
        </row>
        <row r="783">
          <cell r="A783">
            <v>779</v>
          </cell>
          <cell r="B783" t="str">
            <v xml:space="preserve"> seven hundred and seventy nine</v>
          </cell>
          <cell r="C783" t="str">
            <v xml:space="preserve"> seven hundred and seventy nine</v>
          </cell>
          <cell r="D783" t="str">
            <v xml:space="preserve"> seven hundred and seventy nine Thousand</v>
          </cell>
          <cell r="E783" t="str">
            <v xml:space="preserve"> seven hundred and seventy nine Lakhs</v>
          </cell>
          <cell r="F783" t="str">
            <v xml:space="preserve"> seven hundred and seventy nine Crores</v>
          </cell>
          <cell r="G783" t="str">
            <v xml:space="preserve"> seven hundred and seventy nine Millions</v>
          </cell>
          <cell r="H783" t="str">
            <v xml:space="preserve"> seven hundred and seventy nine Billions</v>
          </cell>
        </row>
        <row r="784">
          <cell r="A784">
            <v>780</v>
          </cell>
          <cell r="B784" t="str">
            <v xml:space="preserve"> seven hundred and eighty</v>
          </cell>
          <cell r="C784" t="str">
            <v xml:space="preserve"> seven hundred and eighty</v>
          </cell>
          <cell r="D784" t="str">
            <v xml:space="preserve"> seven hundred and eighty Thousand</v>
          </cell>
          <cell r="E784" t="str">
            <v xml:space="preserve"> seven hundred and eighty Lakhs</v>
          </cell>
          <cell r="F784" t="str">
            <v xml:space="preserve"> seven hundred and eighty Crores</v>
          </cell>
          <cell r="G784" t="str">
            <v xml:space="preserve"> seven hundred and eighty Millions</v>
          </cell>
          <cell r="H784" t="str">
            <v xml:space="preserve"> seven hundred and eighty Billions</v>
          </cell>
        </row>
        <row r="785">
          <cell r="A785">
            <v>781</v>
          </cell>
          <cell r="B785" t="str">
            <v xml:space="preserve"> seven hundred and eighty one</v>
          </cell>
          <cell r="C785" t="str">
            <v xml:space="preserve"> seven hundred and eighty one</v>
          </cell>
          <cell r="D785" t="str">
            <v xml:space="preserve"> seven hundred and eighty one Thousand</v>
          </cell>
          <cell r="E785" t="str">
            <v xml:space="preserve"> seven hundred and eighty one Lakhs</v>
          </cell>
          <cell r="F785" t="str">
            <v xml:space="preserve"> seven hundred and eighty one Crores</v>
          </cell>
          <cell r="G785" t="str">
            <v xml:space="preserve"> seven hundred and eighty one Millions</v>
          </cell>
          <cell r="H785" t="str">
            <v xml:space="preserve"> seven hundred and eighty one Billions</v>
          </cell>
        </row>
        <row r="786">
          <cell r="A786">
            <v>782</v>
          </cell>
          <cell r="B786" t="str">
            <v xml:space="preserve"> seven hundred and eighty two</v>
          </cell>
          <cell r="C786" t="str">
            <v xml:space="preserve"> seven hundred and eighty two</v>
          </cell>
          <cell r="D786" t="str">
            <v xml:space="preserve"> seven hundred and eighty two Thousand</v>
          </cell>
          <cell r="E786" t="str">
            <v xml:space="preserve"> seven hundred and eighty two Lakhs</v>
          </cell>
          <cell r="F786" t="str">
            <v xml:space="preserve"> seven hundred and eighty two Crores</v>
          </cell>
          <cell r="G786" t="str">
            <v xml:space="preserve"> seven hundred and eighty two Millions</v>
          </cell>
          <cell r="H786" t="str">
            <v xml:space="preserve"> seven hundred and eighty two Billions</v>
          </cell>
        </row>
        <row r="787">
          <cell r="A787">
            <v>783</v>
          </cell>
          <cell r="B787" t="str">
            <v xml:space="preserve"> seven hundred and eighty three</v>
          </cell>
          <cell r="C787" t="str">
            <v xml:space="preserve"> seven hundred and eighty three</v>
          </cell>
          <cell r="D787" t="str">
            <v xml:space="preserve"> seven hundred and eighty three Thousand</v>
          </cell>
          <cell r="E787" t="str">
            <v xml:space="preserve"> seven hundred and eighty three Lakhs</v>
          </cell>
          <cell r="F787" t="str">
            <v xml:space="preserve"> seven hundred and eighty three Crores</v>
          </cell>
          <cell r="G787" t="str">
            <v xml:space="preserve"> seven hundred and eighty three Millions</v>
          </cell>
          <cell r="H787" t="str">
            <v xml:space="preserve"> seven hundred and eighty three Billions</v>
          </cell>
        </row>
        <row r="788">
          <cell r="A788">
            <v>784</v>
          </cell>
          <cell r="B788" t="str">
            <v xml:space="preserve"> seven hundred and eighty four</v>
          </cell>
          <cell r="C788" t="str">
            <v xml:space="preserve"> seven hundred and eighty four</v>
          </cell>
          <cell r="D788" t="str">
            <v xml:space="preserve"> seven hundred and eighty four Thousand</v>
          </cell>
          <cell r="E788" t="str">
            <v xml:space="preserve"> seven hundred and eighty four Lakhs</v>
          </cell>
          <cell r="F788" t="str">
            <v xml:space="preserve"> seven hundred and eighty four Crores</v>
          </cell>
          <cell r="G788" t="str">
            <v xml:space="preserve"> seven hundred and eighty four Millions</v>
          </cell>
          <cell r="H788" t="str">
            <v xml:space="preserve"> seven hundred and eighty four Billions</v>
          </cell>
        </row>
        <row r="789">
          <cell r="A789">
            <v>785</v>
          </cell>
          <cell r="B789" t="str">
            <v xml:space="preserve"> seven hundred and eighty five</v>
          </cell>
          <cell r="C789" t="str">
            <v xml:space="preserve"> seven hundred and eighty five</v>
          </cell>
          <cell r="D789" t="str">
            <v xml:space="preserve"> seven hundred and eighty five Thousand</v>
          </cell>
          <cell r="E789" t="str">
            <v xml:space="preserve"> seven hundred and eighty five Lakhs</v>
          </cell>
          <cell r="F789" t="str">
            <v xml:space="preserve"> seven hundred and eighty five Crores</v>
          </cell>
          <cell r="G789" t="str">
            <v xml:space="preserve"> seven hundred and eighty five Millions</v>
          </cell>
          <cell r="H789" t="str">
            <v xml:space="preserve"> seven hundred and eighty five Billions</v>
          </cell>
        </row>
        <row r="790">
          <cell r="A790">
            <v>786</v>
          </cell>
          <cell r="B790" t="str">
            <v xml:space="preserve"> seven hundred and eighty six</v>
          </cell>
          <cell r="C790" t="str">
            <v xml:space="preserve"> seven hundred and eighty six</v>
          </cell>
          <cell r="D790" t="str">
            <v xml:space="preserve"> seven hundred and eighty six Thousand</v>
          </cell>
          <cell r="E790" t="str">
            <v xml:space="preserve"> seven hundred and eighty six Lakhs</v>
          </cell>
          <cell r="F790" t="str">
            <v xml:space="preserve"> seven hundred and eighty six Crores</v>
          </cell>
          <cell r="G790" t="str">
            <v xml:space="preserve"> seven hundred and eighty six Millions</v>
          </cell>
          <cell r="H790" t="str">
            <v xml:space="preserve"> seven hundred and eighty six Billions</v>
          </cell>
        </row>
        <row r="791">
          <cell r="A791">
            <v>787</v>
          </cell>
          <cell r="B791" t="str">
            <v xml:space="preserve"> seven hundred and eighty seven</v>
          </cell>
          <cell r="C791" t="str">
            <v xml:space="preserve"> seven hundred and eighty seven</v>
          </cell>
          <cell r="D791" t="str">
            <v xml:space="preserve"> seven hundred and eighty seven Thousand</v>
          </cell>
          <cell r="E791" t="str">
            <v xml:space="preserve"> seven hundred and eighty seven Lakhs</v>
          </cell>
          <cell r="F791" t="str">
            <v xml:space="preserve"> seven hundred and eighty seven Crores</v>
          </cell>
          <cell r="G791" t="str">
            <v xml:space="preserve"> seven hundred and eighty seven Millions</v>
          </cell>
          <cell r="H791" t="str">
            <v xml:space="preserve"> seven hundred and eighty seven Billions</v>
          </cell>
        </row>
        <row r="792">
          <cell r="A792">
            <v>788</v>
          </cell>
          <cell r="B792" t="str">
            <v xml:space="preserve"> seven hundred and eighty eight</v>
          </cell>
          <cell r="C792" t="str">
            <v xml:space="preserve"> seven hundred and eighty eight</v>
          </cell>
          <cell r="D792" t="str">
            <v xml:space="preserve"> seven hundred and eighty eight Thousand</v>
          </cell>
          <cell r="E792" t="str">
            <v xml:space="preserve"> seven hundred and eighty eight Lakhs</v>
          </cell>
          <cell r="F792" t="str">
            <v xml:space="preserve"> seven hundred and eighty eight Crores</v>
          </cell>
          <cell r="G792" t="str">
            <v xml:space="preserve"> seven hundred and eighty eight Millions</v>
          </cell>
          <cell r="H792" t="str">
            <v xml:space="preserve"> seven hundred and eighty eight Billions</v>
          </cell>
        </row>
        <row r="793">
          <cell r="A793">
            <v>789</v>
          </cell>
          <cell r="B793" t="str">
            <v xml:space="preserve"> seven hundred and eighty nine</v>
          </cell>
          <cell r="C793" t="str">
            <v xml:space="preserve"> seven hundred and eighty nine</v>
          </cell>
          <cell r="D793" t="str">
            <v xml:space="preserve"> seven hundred and eighty nine Thousand</v>
          </cell>
          <cell r="E793" t="str">
            <v xml:space="preserve"> seven hundred and eighty nine Lakhs</v>
          </cell>
          <cell r="F793" t="str">
            <v xml:space="preserve"> seven hundred and eighty nine Crores</v>
          </cell>
          <cell r="G793" t="str">
            <v xml:space="preserve"> seven hundred and eighty nine Millions</v>
          </cell>
          <cell r="H793" t="str">
            <v xml:space="preserve"> seven hundred and eighty nine Billions</v>
          </cell>
        </row>
        <row r="794">
          <cell r="A794">
            <v>790</v>
          </cell>
          <cell r="B794" t="str">
            <v xml:space="preserve"> seven hundred and ninety</v>
          </cell>
          <cell r="C794" t="str">
            <v xml:space="preserve"> seven hundred and ninety</v>
          </cell>
          <cell r="D794" t="str">
            <v xml:space="preserve"> seven hundred and ninety Thousand</v>
          </cell>
          <cell r="E794" t="str">
            <v xml:space="preserve"> seven hundred and ninety Lakhs</v>
          </cell>
          <cell r="F794" t="str">
            <v xml:space="preserve"> seven hundred and ninety Crores</v>
          </cell>
          <cell r="G794" t="str">
            <v xml:space="preserve"> seven hundred and ninety Millions</v>
          </cell>
          <cell r="H794" t="str">
            <v xml:space="preserve"> seven hundred and ninety Billions</v>
          </cell>
        </row>
        <row r="795">
          <cell r="A795">
            <v>791</v>
          </cell>
          <cell r="B795" t="str">
            <v xml:space="preserve"> seven hundred and ninety one</v>
          </cell>
          <cell r="C795" t="str">
            <v xml:space="preserve"> seven hundred and ninety one</v>
          </cell>
          <cell r="D795" t="str">
            <v xml:space="preserve"> seven hundred and ninety one Thousand</v>
          </cell>
          <cell r="E795" t="str">
            <v xml:space="preserve"> seven hundred and ninety one Lakhs</v>
          </cell>
          <cell r="F795" t="str">
            <v xml:space="preserve"> seven hundred and ninety one Crores</v>
          </cell>
          <cell r="G795" t="str">
            <v xml:space="preserve"> seven hundred and ninety one Millions</v>
          </cell>
          <cell r="H795" t="str">
            <v xml:space="preserve"> seven hundred and ninety one Billions</v>
          </cell>
        </row>
        <row r="796">
          <cell r="A796">
            <v>792</v>
          </cell>
          <cell r="B796" t="str">
            <v xml:space="preserve"> seven hundred and ninety two</v>
          </cell>
          <cell r="C796" t="str">
            <v xml:space="preserve"> seven hundred and ninety two</v>
          </cell>
          <cell r="D796" t="str">
            <v xml:space="preserve"> seven hundred and ninety two Thousand</v>
          </cell>
          <cell r="E796" t="str">
            <v xml:space="preserve"> seven hundred and ninety two Lakhs</v>
          </cell>
          <cell r="F796" t="str">
            <v xml:space="preserve"> seven hundred and ninety two Crores</v>
          </cell>
          <cell r="G796" t="str">
            <v xml:space="preserve"> seven hundred and ninety two Millions</v>
          </cell>
          <cell r="H796" t="str">
            <v xml:space="preserve"> seven hundred and ninety two Billions</v>
          </cell>
        </row>
        <row r="797">
          <cell r="A797">
            <v>793</v>
          </cell>
          <cell r="B797" t="str">
            <v xml:space="preserve"> seven hundred and ninety three</v>
          </cell>
          <cell r="C797" t="str">
            <v xml:space="preserve"> seven hundred and ninety three</v>
          </cell>
          <cell r="D797" t="str">
            <v xml:space="preserve"> seven hundred and ninety three Thousand</v>
          </cell>
          <cell r="E797" t="str">
            <v xml:space="preserve"> seven hundred and ninety three Lakhs</v>
          </cell>
          <cell r="F797" t="str">
            <v xml:space="preserve"> seven hundred and ninety three Crores</v>
          </cell>
          <cell r="G797" t="str">
            <v xml:space="preserve"> seven hundred and ninety three Millions</v>
          </cell>
          <cell r="H797" t="str">
            <v xml:space="preserve"> seven hundred and ninety three Billions</v>
          </cell>
        </row>
        <row r="798">
          <cell r="A798">
            <v>794</v>
          </cell>
          <cell r="B798" t="str">
            <v xml:space="preserve"> seven hundred and ninety four </v>
          </cell>
          <cell r="C798" t="str">
            <v xml:space="preserve"> seven hundred and ninety four </v>
          </cell>
          <cell r="D798" t="str">
            <v xml:space="preserve"> seven hundred and ninety four  Thousand</v>
          </cell>
          <cell r="E798" t="str">
            <v xml:space="preserve"> seven hundred and ninety four  Lakhs</v>
          </cell>
          <cell r="F798" t="str">
            <v xml:space="preserve"> seven hundred and ninety four  Crores</v>
          </cell>
          <cell r="G798" t="str">
            <v xml:space="preserve"> seven hundred and ninety four  Millions</v>
          </cell>
          <cell r="H798" t="str">
            <v xml:space="preserve"> seven hundred and ninety four  Billions</v>
          </cell>
        </row>
        <row r="799">
          <cell r="A799">
            <v>795</v>
          </cell>
          <cell r="B799" t="str">
            <v xml:space="preserve"> seven hundred and ninety five</v>
          </cell>
          <cell r="C799" t="str">
            <v xml:space="preserve"> seven hundred and ninety five</v>
          </cell>
          <cell r="D799" t="str">
            <v xml:space="preserve"> seven hundred and ninety five Thousand</v>
          </cell>
          <cell r="E799" t="str">
            <v xml:space="preserve"> seven hundred and ninety five Lakhs</v>
          </cell>
          <cell r="F799" t="str">
            <v xml:space="preserve"> seven hundred and ninety five Crores</v>
          </cell>
          <cell r="G799" t="str">
            <v xml:space="preserve"> seven hundred and ninety five Millions</v>
          </cell>
          <cell r="H799" t="str">
            <v xml:space="preserve"> seven hundred and ninety five Billions</v>
          </cell>
        </row>
        <row r="800">
          <cell r="A800">
            <v>796</v>
          </cell>
          <cell r="B800" t="str">
            <v xml:space="preserve"> seven hundred and ninety six</v>
          </cell>
          <cell r="C800" t="str">
            <v xml:space="preserve"> seven hundred and ninety six</v>
          </cell>
          <cell r="D800" t="str">
            <v xml:space="preserve"> seven hundred and ninety six Thousand</v>
          </cell>
          <cell r="E800" t="str">
            <v xml:space="preserve"> seven hundred and ninety six Lakhs</v>
          </cell>
          <cell r="F800" t="str">
            <v xml:space="preserve"> seven hundred and ninety six Crores</v>
          </cell>
          <cell r="G800" t="str">
            <v xml:space="preserve"> seven hundred and ninety six Millions</v>
          </cell>
          <cell r="H800" t="str">
            <v xml:space="preserve"> seven hundred and ninety six Billions</v>
          </cell>
        </row>
        <row r="801">
          <cell r="A801">
            <v>797</v>
          </cell>
          <cell r="B801" t="str">
            <v xml:space="preserve"> seven hundred and ninety seven</v>
          </cell>
          <cell r="C801" t="str">
            <v xml:space="preserve"> seven hundred and ninety seven</v>
          </cell>
          <cell r="D801" t="str">
            <v xml:space="preserve"> seven hundred and ninety seven Thousand</v>
          </cell>
          <cell r="E801" t="str">
            <v xml:space="preserve"> seven hundred and ninety seven Lakhs</v>
          </cell>
          <cell r="F801" t="str">
            <v xml:space="preserve"> seven hundred and ninety seven Crores</v>
          </cell>
          <cell r="G801" t="str">
            <v xml:space="preserve"> seven hundred and ninety seven Millions</v>
          </cell>
          <cell r="H801" t="str">
            <v xml:space="preserve"> seven hundred and ninety seven Billions</v>
          </cell>
        </row>
        <row r="802">
          <cell r="A802">
            <v>798</v>
          </cell>
          <cell r="B802" t="str">
            <v xml:space="preserve"> seven hundred and ninety eight</v>
          </cell>
          <cell r="C802" t="str">
            <v xml:space="preserve"> seven hundred and ninety eight</v>
          </cell>
          <cell r="D802" t="str">
            <v xml:space="preserve"> seven hundred and ninety eight Thousand</v>
          </cell>
          <cell r="E802" t="str">
            <v xml:space="preserve"> seven hundred and ninety eight Lakhs</v>
          </cell>
          <cell r="F802" t="str">
            <v xml:space="preserve"> seven hundred and ninety eight Crores</v>
          </cell>
          <cell r="G802" t="str">
            <v xml:space="preserve"> seven hundred and ninety eight Millions</v>
          </cell>
          <cell r="H802" t="str">
            <v xml:space="preserve"> seven hundred and ninety eight Billions</v>
          </cell>
        </row>
        <row r="803">
          <cell r="A803">
            <v>799</v>
          </cell>
          <cell r="B803" t="str">
            <v xml:space="preserve"> seven hundred and ninety nine</v>
          </cell>
          <cell r="C803" t="str">
            <v xml:space="preserve"> seven hundred and ninety nine</v>
          </cell>
          <cell r="D803" t="str">
            <v xml:space="preserve"> seven hundred and ninety nine Thousand</v>
          </cell>
          <cell r="E803" t="str">
            <v xml:space="preserve"> seven hundred and ninety nine Lakhs</v>
          </cell>
          <cell r="F803" t="str">
            <v xml:space="preserve"> seven hundred and ninety nine Crores</v>
          </cell>
          <cell r="G803" t="str">
            <v xml:space="preserve"> seven hundred and ninety nine Millions</v>
          </cell>
          <cell r="H803" t="str">
            <v xml:space="preserve"> seven hundred and ninety nine Billions</v>
          </cell>
        </row>
        <row r="804">
          <cell r="A804">
            <v>800</v>
          </cell>
          <cell r="B804" t="str">
            <v xml:space="preserve"> eight hundred</v>
          </cell>
          <cell r="C804" t="str">
            <v xml:space="preserve"> eight hundred</v>
          </cell>
          <cell r="D804" t="str">
            <v xml:space="preserve"> eight hundred Thousand</v>
          </cell>
          <cell r="E804" t="str">
            <v xml:space="preserve"> eight hundred Lakhs</v>
          </cell>
          <cell r="F804" t="str">
            <v xml:space="preserve"> eight hundred Crores</v>
          </cell>
          <cell r="G804" t="str">
            <v xml:space="preserve"> eight hundred Millions</v>
          </cell>
          <cell r="H804" t="str">
            <v xml:space="preserve"> eight hundred Billions</v>
          </cell>
        </row>
        <row r="805">
          <cell r="A805">
            <v>801</v>
          </cell>
          <cell r="B805" t="str">
            <v xml:space="preserve"> eight hundred and one</v>
          </cell>
          <cell r="C805" t="str">
            <v xml:space="preserve"> eight hundred and one</v>
          </cell>
          <cell r="D805" t="str">
            <v xml:space="preserve"> eight hundred and one Thousand</v>
          </cell>
          <cell r="E805" t="str">
            <v xml:space="preserve"> eight hundred and one Lakhs</v>
          </cell>
          <cell r="F805" t="str">
            <v xml:space="preserve"> eight hundred and one Crores</v>
          </cell>
          <cell r="G805" t="str">
            <v xml:space="preserve"> eight hundred and one Millions</v>
          </cell>
          <cell r="H805" t="str">
            <v xml:space="preserve"> eight hundred and one Billions</v>
          </cell>
        </row>
        <row r="806">
          <cell r="A806">
            <v>802</v>
          </cell>
          <cell r="B806" t="str">
            <v xml:space="preserve"> eight hundred and two</v>
          </cell>
          <cell r="C806" t="str">
            <v xml:space="preserve"> eight hundred and two</v>
          </cell>
          <cell r="D806" t="str">
            <v xml:space="preserve"> eight hundred and two Thousand</v>
          </cell>
          <cell r="E806" t="str">
            <v xml:space="preserve"> eight hundred and two Lakhs</v>
          </cell>
          <cell r="F806" t="str">
            <v xml:space="preserve"> eight hundred and two Crores</v>
          </cell>
          <cell r="G806" t="str">
            <v xml:space="preserve"> eight hundred and two Millions</v>
          </cell>
          <cell r="H806" t="str">
            <v xml:space="preserve"> eight hundred and two Billions</v>
          </cell>
        </row>
        <row r="807">
          <cell r="A807">
            <v>803</v>
          </cell>
          <cell r="B807" t="str">
            <v xml:space="preserve"> eight hundred and three</v>
          </cell>
          <cell r="C807" t="str">
            <v xml:space="preserve"> eight hundred and three</v>
          </cell>
          <cell r="D807" t="str">
            <v xml:space="preserve"> eight hundred and three Thousand</v>
          </cell>
          <cell r="E807" t="str">
            <v xml:space="preserve"> eight hundred and three Lakhs</v>
          </cell>
          <cell r="F807" t="str">
            <v xml:space="preserve"> eight hundred and three Crores</v>
          </cell>
          <cell r="G807" t="str">
            <v xml:space="preserve"> eight hundred and three Millions</v>
          </cell>
          <cell r="H807" t="str">
            <v xml:space="preserve"> eight hundred and three Billions</v>
          </cell>
        </row>
        <row r="808">
          <cell r="A808">
            <v>804</v>
          </cell>
          <cell r="B808" t="str">
            <v xml:space="preserve"> eight hundred and four</v>
          </cell>
          <cell r="C808" t="str">
            <v xml:space="preserve"> eight hundred and four</v>
          </cell>
          <cell r="D808" t="str">
            <v xml:space="preserve"> eight hundred and four Thousand</v>
          </cell>
          <cell r="E808" t="str">
            <v xml:space="preserve"> eight hundred and four Lakhs</v>
          </cell>
          <cell r="F808" t="str">
            <v xml:space="preserve"> eight hundred and four Crores</v>
          </cell>
          <cell r="G808" t="str">
            <v xml:space="preserve"> eight hundred and four Millions</v>
          </cell>
          <cell r="H808" t="str">
            <v xml:space="preserve"> eight hundred and four Billions</v>
          </cell>
        </row>
        <row r="809">
          <cell r="A809">
            <v>805</v>
          </cell>
          <cell r="B809" t="str">
            <v xml:space="preserve"> eight hundred and five</v>
          </cell>
          <cell r="C809" t="str">
            <v xml:space="preserve"> eight hundred and five</v>
          </cell>
          <cell r="D809" t="str">
            <v xml:space="preserve"> eight hundred and five Thousand</v>
          </cell>
          <cell r="E809" t="str">
            <v xml:space="preserve"> eight hundred and five Lakhs</v>
          </cell>
          <cell r="F809" t="str">
            <v xml:space="preserve"> eight hundred and five Crores</v>
          </cell>
          <cell r="G809" t="str">
            <v xml:space="preserve"> eight hundred and five Millions</v>
          </cell>
          <cell r="H809" t="str">
            <v xml:space="preserve"> eight hundred and five Billions</v>
          </cell>
        </row>
        <row r="810">
          <cell r="A810">
            <v>806</v>
          </cell>
          <cell r="B810" t="str">
            <v xml:space="preserve"> eight hundred and six</v>
          </cell>
          <cell r="C810" t="str">
            <v xml:space="preserve"> eight hundred and six</v>
          </cell>
          <cell r="D810" t="str">
            <v xml:space="preserve"> eight hundred and six Thousand</v>
          </cell>
          <cell r="E810" t="str">
            <v xml:space="preserve"> eight hundred and six Lakhs</v>
          </cell>
          <cell r="F810" t="str">
            <v xml:space="preserve"> eight hundred and six Crores</v>
          </cell>
          <cell r="G810" t="str">
            <v xml:space="preserve"> eight hundred and six Millions</v>
          </cell>
          <cell r="H810" t="str">
            <v xml:space="preserve"> eight hundred and six Billions</v>
          </cell>
        </row>
        <row r="811">
          <cell r="A811">
            <v>807</v>
          </cell>
          <cell r="B811" t="str">
            <v xml:space="preserve"> eight hundred and seven</v>
          </cell>
          <cell r="C811" t="str">
            <v xml:space="preserve"> eight hundred and seven</v>
          </cell>
          <cell r="D811" t="str">
            <v xml:space="preserve"> eight hundred and seven Thousand</v>
          </cell>
          <cell r="E811" t="str">
            <v xml:space="preserve"> eight hundred and seven Lakhs</v>
          </cell>
          <cell r="F811" t="str">
            <v xml:space="preserve"> eight hundred and seven Crores</v>
          </cell>
          <cell r="G811" t="str">
            <v xml:space="preserve"> eight hundred and seven Millions</v>
          </cell>
          <cell r="H811" t="str">
            <v xml:space="preserve"> eight hundred and seven Billions</v>
          </cell>
        </row>
        <row r="812">
          <cell r="A812">
            <v>808</v>
          </cell>
          <cell r="B812" t="str">
            <v xml:space="preserve"> eight hundred and eight</v>
          </cell>
          <cell r="C812" t="str">
            <v xml:space="preserve"> eight hundred and eight</v>
          </cell>
          <cell r="D812" t="str">
            <v xml:space="preserve"> eight hundred and eight Thousand</v>
          </cell>
          <cell r="E812" t="str">
            <v xml:space="preserve"> eight hundred and eight Lakhs</v>
          </cell>
          <cell r="F812" t="str">
            <v xml:space="preserve"> eight hundred and eight Crores</v>
          </cell>
          <cell r="G812" t="str">
            <v xml:space="preserve"> eight hundred and eight Millions</v>
          </cell>
          <cell r="H812" t="str">
            <v xml:space="preserve"> eight hundred and eight Billions</v>
          </cell>
        </row>
        <row r="813">
          <cell r="A813">
            <v>809</v>
          </cell>
          <cell r="B813" t="str">
            <v xml:space="preserve"> eight hundred and nine</v>
          </cell>
          <cell r="C813" t="str">
            <v xml:space="preserve"> eight hundred and nine</v>
          </cell>
          <cell r="D813" t="str">
            <v xml:space="preserve"> eight hundred and nine Thousand</v>
          </cell>
          <cell r="E813" t="str">
            <v xml:space="preserve"> eight hundred and nine Lakhs</v>
          </cell>
          <cell r="F813" t="str">
            <v xml:space="preserve"> eight hundred and nine Crores</v>
          </cell>
          <cell r="G813" t="str">
            <v xml:space="preserve"> eight hundred and nine Millions</v>
          </cell>
          <cell r="H813" t="str">
            <v xml:space="preserve"> eight hundred and nine Billions</v>
          </cell>
        </row>
        <row r="814">
          <cell r="A814">
            <v>810</v>
          </cell>
          <cell r="B814" t="str">
            <v xml:space="preserve"> eight hundred and ten</v>
          </cell>
          <cell r="C814" t="str">
            <v xml:space="preserve"> eight hundred and ten</v>
          </cell>
          <cell r="D814" t="str">
            <v xml:space="preserve"> eight hundred and ten Thousand</v>
          </cell>
          <cell r="E814" t="str">
            <v xml:space="preserve"> eight hundred and ten Lakhs</v>
          </cell>
          <cell r="F814" t="str">
            <v xml:space="preserve"> eight hundred and ten Crores</v>
          </cell>
          <cell r="G814" t="str">
            <v xml:space="preserve"> eight hundred and ten Millions</v>
          </cell>
          <cell r="H814" t="str">
            <v xml:space="preserve"> eight hundred and ten Billions</v>
          </cell>
        </row>
        <row r="815">
          <cell r="A815">
            <v>811</v>
          </cell>
          <cell r="B815" t="str">
            <v xml:space="preserve"> eight hundred and eleven</v>
          </cell>
          <cell r="C815" t="str">
            <v xml:space="preserve"> eight hundred and eleven</v>
          </cell>
          <cell r="D815" t="str">
            <v xml:space="preserve"> eight hundred and eleven Thousand</v>
          </cell>
          <cell r="E815" t="str">
            <v xml:space="preserve"> eight hundred and eleven Lakhs</v>
          </cell>
          <cell r="F815" t="str">
            <v xml:space="preserve"> eight hundred and eleven Crores</v>
          </cell>
          <cell r="G815" t="str">
            <v xml:space="preserve"> eight hundred and eleven Millions</v>
          </cell>
          <cell r="H815" t="str">
            <v xml:space="preserve"> eight hundred and eleven Billions</v>
          </cell>
        </row>
        <row r="816">
          <cell r="A816">
            <v>812</v>
          </cell>
          <cell r="B816" t="str">
            <v xml:space="preserve"> eight hundred and twelve</v>
          </cell>
          <cell r="C816" t="str">
            <v xml:space="preserve"> eight hundred and twelve</v>
          </cell>
          <cell r="D816" t="str">
            <v xml:space="preserve"> eight hundred and twelve Thousand</v>
          </cell>
          <cell r="E816" t="str">
            <v xml:space="preserve"> eight hundred and twelve Lakhs</v>
          </cell>
          <cell r="F816" t="str">
            <v xml:space="preserve"> eight hundred and twelve Crores</v>
          </cell>
          <cell r="G816" t="str">
            <v xml:space="preserve"> eight hundred and twelve Millions</v>
          </cell>
          <cell r="H816" t="str">
            <v xml:space="preserve"> eight hundred and twelve Billions</v>
          </cell>
        </row>
        <row r="817">
          <cell r="A817">
            <v>813</v>
          </cell>
          <cell r="B817" t="str">
            <v xml:space="preserve"> eight hundred and thirteen</v>
          </cell>
          <cell r="C817" t="str">
            <v xml:space="preserve"> eight hundred and thirteen</v>
          </cell>
          <cell r="D817" t="str">
            <v xml:space="preserve"> eight hundred and thirteen Thousand</v>
          </cell>
          <cell r="E817" t="str">
            <v xml:space="preserve"> eight hundred and thirteen Lakhs</v>
          </cell>
          <cell r="F817" t="str">
            <v xml:space="preserve"> eight hundred and thirteen Crores</v>
          </cell>
          <cell r="G817" t="str">
            <v xml:space="preserve"> eight hundred and thirteen Millions</v>
          </cell>
          <cell r="H817" t="str">
            <v xml:space="preserve"> eight hundred and thirteen Billions</v>
          </cell>
        </row>
        <row r="818">
          <cell r="A818">
            <v>814</v>
          </cell>
          <cell r="B818" t="str">
            <v xml:space="preserve"> eight hundred and fourteen</v>
          </cell>
          <cell r="C818" t="str">
            <v xml:space="preserve"> eight hundred and fourteen</v>
          </cell>
          <cell r="D818" t="str">
            <v xml:space="preserve"> eight hundred and fourteen Thousand</v>
          </cell>
          <cell r="E818" t="str">
            <v xml:space="preserve"> eight hundred and fourteen Lakhs</v>
          </cell>
          <cell r="F818" t="str">
            <v xml:space="preserve"> eight hundred and fourteen Crores</v>
          </cell>
          <cell r="G818" t="str">
            <v xml:space="preserve"> eight hundred and fourteen Millions</v>
          </cell>
          <cell r="H818" t="str">
            <v xml:space="preserve"> eight hundred and fourteen Billions</v>
          </cell>
        </row>
        <row r="819">
          <cell r="A819">
            <v>815</v>
          </cell>
          <cell r="B819" t="str">
            <v xml:space="preserve"> eight hundred and fifteen</v>
          </cell>
          <cell r="C819" t="str">
            <v xml:space="preserve"> eight hundred and fifteen</v>
          </cell>
          <cell r="D819" t="str">
            <v xml:space="preserve"> eight hundred and fifteen Thousand</v>
          </cell>
          <cell r="E819" t="str">
            <v xml:space="preserve"> eight hundred and fifteen Lakhs</v>
          </cell>
          <cell r="F819" t="str">
            <v xml:space="preserve"> eight hundred and fifteen Crores</v>
          </cell>
          <cell r="G819" t="str">
            <v xml:space="preserve"> eight hundred and fifteen Millions</v>
          </cell>
          <cell r="H819" t="str">
            <v xml:space="preserve"> eight hundred and fifteen Billions</v>
          </cell>
        </row>
        <row r="820">
          <cell r="A820">
            <v>816</v>
          </cell>
          <cell r="B820" t="str">
            <v xml:space="preserve"> eight hundred and sixteen</v>
          </cell>
          <cell r="C820" t="str">
            <v xml:space="preserve"> eight hundred and sixteen</v>
          </cell>
          <cell r="D820" t="str">
            <v xml:space="preserve"> eight hundred and sixteen Thousand</v>
          </cell>
          <cell r="E820" t="str">
            <v xml:space="preserve"> eight hundred and sixteen Lakhs</v>
          </cell>
          <cell r="F820" t="str">
            <v xml:space="preserve"> eight hundred and sixteen Crores</v>
          </cell>
          <cell r="G820" t="str">
            <v xml:space="preserve"> eight hundred and sixteen Millions</v>
          </cell>
          <cell r="H820" t="str">
            <v xml:space="preserve"> eight hundred and sixteen Billions</v>
          </cell>
        </row>
        <row r="821">
          <cell r="A821">
            <v>817</v>
          </cell>
          <cell r="B821" t="str">
            <v xml:space="preserve"> eight hundred and seventeen</v>
          </cell>
          <cell r="C821" t="str">
            <v xml:space="preserve"> eight hundred and seventeen</v>
          </cell>
          <cell r="D821" t="str">
            <v xml:space="preserve"> eight hundred and seventeen Thousand</v>
          </cell>
          <cell r="E821" t="str">
            <v xml:space="preserve"> eight hundred and seventeen Lakhs</v>
          </cell>
          <cell r="F821" t="str">
            <v xml:space="preserve"> eight hundred and seventeen Crores</v>
          </cell>
          <cell r="G821" t="str">
            <v xml:space="preserve"> eight hundred and seventeen Millions</v>
          </cell>
          <cell r="H821" t="str">
            <v xml:space="preserve"> eight hundred and seventeen Billions</v>
          </cell>
        </row>
        <row r="822">
          <cell r="A822">
            <v>818</v>
          </cell>
          <cell r="B822" t="str">
            <v xml:space="preserve"> eight hundred and eighteen</v>
          </cell>
          <cell r="C822" t="str">
            <v xml:space="preserve"> eight hundred and eighteen</v>
          </cell>
          <cell r="D822" t="str">
            <v xml:space="preserve"> eight hundred and eighteen Thousand</v>
          </cell>
          <cell r="E822" t="str">
            <v xml:space="preserve"> eight hundred and eighteen Lakhs</v>
          </cell>
          <cell r="F822" t="str">
            <v xml:space="preserve"> eight hundred and eighteen Crores</v>
          </cell>
          <cell r="G822" t="str">
            <v xml:space="preserve"> eight hundred and eighteen Millions</v>
          </cell>
          <cell r="H822" t="str">
            <v xml:space="preserve"> eight hundred and eighteen Billions</v>
          </cell>
        </row>
        <row r="823">
          <cell r="A823">
            <v>819</v>
          </cell>
          <cell r="B823" t="str">
            <v xml:space="preserve"> eight hundred and nineteen</v>
          </cell>
          <cell r="C823" t="str">
            <v xml:space="preserve"> eight hundred and nineteen</v>
          </cell>
          <cell r="D823" t="str">
            <v xml:space="preserve"> eight hundred and nineteen Thousand</v>
          </cell>
          <cell r="E823" t="str">
            <v xml:space="preserve"> eight hundred and nineteen Lakhs</v>
          </cell>
          <cell r="F823" t="str">
            <v xml:space="preserve"> eight hundred and nineteen Crores</v>
          </cell>
          <cell r="G823" t="str">
            <v xml:space="preserve"> eight hundred and nineteen Millions</v>
          </cell>
          <cell r="H823" t="str">
            <v xml:space="preserve"> eight hundred and nineteen Billions</v>
          </cell>
        </row>
        <row r="824">
          <cell r="A824">
            <v>820</v>
          </cell>
          <cell r="B824" t="str">
            <v xml:space="preserve"> eight hundred and twenty </v>
          </cell>
          <cell r="C824" t="str">
            <v xml:space="preserve"> eight hundred and twenty </v>
          </cell>
          <cell r="D824" t="str">
            <v xml:space="preserve"> eight hundred and twenty  Thousand</v>
          </cell>
          <cell r="E824" t="str">
            <v xml:space="preserve"> eight hundred and twenty  Lakhs</v>
          </cell>
          <cell r="F824" t="str">
            <v xml:space="preserve"> eight hundred and twenty  Crores</v>
          </cell>
          <cell r="G824" t="str">
            <v xml:space="preserve"> eight hundred and twenty  Millions</v>
          </cell>
          <cell r="H824" t="str">
            <v xml:space="preserve"> eight hundred and twenty  Billions</v>
          </cell>
        </row>
        <row r="825">
          <cell r="A825">
            <v>821</v>
          </cell>
          <cell r="B825" t="str">
            <v xml:space="preserve"> eight hundred and twenty one</v>
          </cell>
          <cell r="C825" t="str">
            <v xml:space="preserve"> eight hundred and twenty one</v>
          </cell>
          <cell r="D825" t="str">
            <v xml:space="preserve"> eight hundred and twenty one Thousand</v>
          </cell>
          <cell r="E825" t="str">
            <v xml:space="preserve"> eight hundred and twenty one Lakhs</v>
          </cell>
          <cell r="F825" t="str">
            <v xml:space="preserve"> eight hundred and twenty one Crores</v>
          </cell>
          <cell r="G825" t="str">
            <v xml:space="preserve"> eight hundred and twenty one Millions</v>
          </cell>
          <cell r="H825" t="str">
            <v xml:space="preserve"> eight hundred and twenty one Billions</v>
          </cell>
        </row>
        <row r="826">
          <cell r="A826">
            <v>822</v>
          </cell>
          <cell r="B826" t="str">
            <v xml:space="preserve"> eight hundred and twenty two</v>
          </cell>
          <cell r="C826" t="str">
            <v xml:space="preserve"> eight hundred and twenty two</v>
          </cell>
          <cell r="D826" t="str">
            <v xml:space="preserve"> eight hundred and twenty two Thousand</v>
          </cell>
          <cell r="E826" t="str">
            <v xml:space="preserve"> eight hundred and twenty two Lakhs</v>
          </cell>
          <cell r="F826" t="str">
            <v xml:space="preserve"> eight hundred and twenty two Crores</v>
          </cell>
          <cell r="G826" t="str">
            <v xml:space="preserve"> eight hundred and twenty two Millions</v>
          </cell>
          <cell r="H826" t="str">
            <v xml:space="preserve"> eight hundred and twenty two Billions</v>
          </cell>
        </row>
        <row r="827">
          <cell r="A827">
            <v>823</v>
          </cell>
          <cell r="B827" t="str">
            <v xml:space="preserve"> eight hundred and twenty three</v>
          </cell>
          <cell r="C827" t="str">
            <v xml:space="preserve"> eight hundred and twenty three</v>
          </cell>
          <cell r="D827" t="str">
            <v xml:space="preserve"> eight hundred and twenty three Thousand</v>
          </cell>
          <cell r="E827" t="str">
            <v xml:space="preserve"> eight hundred and twenty three Lakhs</v>
          </cell>
          <cell r="F827" t="str">
            <v xml:space="preserve"> eight hundred and twenty three Crores</v>
          </cell>
          <cell r="G827" t="str">
            <v xml:space="preserve"> eight hundred and twenty three Millions</v>
          </cell>
          <cell r="H827" t="str">
            <v xml:space="preserve"> eight hundred and twenty three Billions</v>
          </cell>
        </row>
        <row r="828">
          <cell r="A828">
            <v>824</v>
          </cell>
          <cell r="B828" t="str">
            <v xml:space="preserve"> eight hundred and twenty four</v>
          </cell>
          <cell r="C828" t="str">
            <v xml:space="preserve"> eight hundred and twenty four</v>
          </cell>
          <cell r="D828" t="str">
            <v xml:space="preserve"> eight hundred and twenty four Thousand</v>
          </cell>
          <cell r="E828" t="str">
            <v xml:space="preserve"> eight hundred and twenty four Lakhs</v>
          </cell>
          <cell r="F828" t="str">
            <v xml:space="preserve"> eight hundred and twenty four Crores</v>
          </cell>
          <cell r="G828" t="str">
            <v xml:space="preserve"> eight hundred and twenty four Millions</v>
          </cell>
          <cell r="H828" t="str">
            <v xml:space="preserve"> eight hundred and twenty four Billions</v>
          </cell>
        </row>
        <row r="829">
          <cell r="A829">
            <v>825</v>
          </cell>
          <cell r="B829" t="str">
            <v xml:space="preserve"> eight hundred and twenty five</v>
          </cell>
          <cell r="C829" t="str">
            <v xml:space="preserve"> eight hundred and twenty five</v>
          </cell>
          <cell r="D829" t="str">
            <v xml:space="preserve"> eight hundred and twenty five Thousand</v>
          </cell>
          <cell r="E829" t="str">
            <v xml:space="preserve"> eight hundred and twenty five Lakhs</v>
          </cell>
          <cell r="F829" t="str">
            <v xml:space="preserve"> eight hundred and twenty five Crores</v>
          </cell>
          <cell r="G829" t="str">
            <v xml:space="preserve"> eight hundred and twenty five Millions</v>
          </cell>
          <cell r="H829" t="str">
            <v xml:space="preserve"> eight hundred and twenty five Billions</v>
          </cell>
        </row>
        <row r="830">
          <cell r="A830">
            <v>826</v>
          </cell>
          <cell r="B830" t="str">
            <v xml:space="preserve"> eight hundred and twenty six</v>
          </cell>
          <cell r="C830" t="str">
            <v xml:space="preserve"> eight hundred and twenty six</v>
          </cell>
          <cell r="D830" t="str">
            <v xml:space="preserve"> eight hundred and twenty six Thousand</v>
          </cell>
          <cell r="E830" t="str">
            <v xml:space="preserve"> eight hundred and twenty six Lakhs</v>
          </cell>
          <cell r="F830" t="str">
            <v xml:space="preserve"> eight hundred and twenty six Crores</v>
          </cell>
          <cell r="G830" t="str">
            <v xml:space="preserve"> eight hundred and twenty six Millions</v>
          </cell>
          <cell r="H830" t="str">
            <v xml:space="preserve"> eight hundred and twenty six Billions</v>
          </cell>
        </row>
        <row r="831">
          <cell r="A831">
            <v>827</v>
          </cell>
          <cell r="B831" t="str">
            <v xml:space="preserve"> eight hundred and twenty seven</v>
          </cell>
          <cell r="C831" t="str">
            <v xml:space="preserve"> eight hundred and twenty seven</v>
          </cell>
          <cell r="D831" t="str">
            <v xml:space="preserve"> eight hundred and twenty seven Thousand</v>
          </cell>
          <cell r="E831" t="str">
            <v xml:space="preserve"> eight hundred and twenty seven Lakhs</v>
          </cell>
          <cell r="F831" t="str">
            <v xml:space="preserve"> eight hundred and twenty seven Crores</v>
          </cell>
          <cell r="G831" t="str">
            <v xml:space="preserve"> eight hundred and twenty seven Millions</v>
          </cell>
          <cell r="H831" t="str">
            <v xml:space="preserve"> eight hundred and twenty seven Billions</v>
          </cell>
        </row>
        <row r="832">
          <cell r="A832">
            <v>828</v>
          </cell>
          <cell r="B832" t="str">
            <v xml:space="preserve"> eight hundred and twenty eight</v>
          </cell>
          <cell r="C832" t="str">
            <v xml:space="preserve"> eight hundred and twenty eight</v>
          </cell>
          <cell r="D832" t="str">
            <v xml:space="preserve"> eight hundred and twenty eight Thousand</v>
          </cell>
          <cell r="E832" t="str">
            <v xml:space="preserve"> eight hundred and twenty eight Lakhs</v>
          </cell>
          <cell r="F832" t="str">
            <v xml:space="preserve"> eight hundred and twenty eight Crores</v>
          </cell>
          <cell r="G832" t="str">
            <v xml:space="preserve"> eight hundred and twenty eight Millions</v>
          </cell>
          <cell r="H832" t="str">
            <v xml:space="preserve"> eight hundred and twenty eight Billions</v>
          </cell>
        </row>
        <row r="833">
          <cell r="A833">
            <v>829</v>
          </cell>
          <cell r="B833" t="str">
            <v xml:space="preserve"> eight hundred and twenty nine</v>
          </cell>
          <cell r="C833" t="str">
            <v xml:space="preserve"> eight hundred and twenty nine</v>
          </cell>
          <cell r="D833" t="str">
            <v xml:space="preserve"> eight hundred and twenty nine Thousand</v>
          </cell>
          <cell r="E833" t="str">
            <v xml:space="preserve"> eight hundred and twenty nine Lakhs</v>
          </cell>
          <cell r="F833" t="str">
            <v xml:space="preserve"> eight hundred and twenty nine Crores</v>
          </cell>
          <cell r="G833" t="str">
            <v xml:space="preserve"> eight hundred and twenty nine Millions</v>
          </cell>
          <cell r="H833" t="str">
            <v xml:space="preserve"> eight hundred and twenty nine Billions</v>
          </cell>
        </row>
        <row r="834">
          <cell r="A834">
            <v>830</v>
          </cell>
          <cell r="B834" t="str">
            <v xml:space="preserve"> eight hundred and thirty</v>
          </cell>
          <cell r="C834" t="str">
            <v xml:space="preserve"> eight hundred and thirty</v>
          </cell>
          <cell r="D834" t="str">
            <v xml:space="preserve"> eight hundred and thirty Thousand</v>
          </cell>
          <cell r="E834" t="str">
            <v xml:space="preserve"> eight hundred and thirty Lakhs</v>
          </cell>
          <cell r="F834" t="str">
            <v xml:space="preserve"> eight hundred and thirty Crores</v>
          </cell>
          <cell r="G834" t="str">
            <v xml:space="preserve"> eight hundred and thirty Millions</v>
          </cell>
          <cell r="H834" t="str">
            <v xml:space="preserve"> eight hundred and thirty Billions</v>
          </cell>
        </row>
        <row r="835">
          <cell r="A835">
            <v>831</v>
          </cell>
          <cell r="B835" t="str">
            <v xml:space="preserve"> eight hundred and thirty one</v>
          </cell>
          <cell r="C835" t="str">
            <v xml:space="preserve"> eight hundred and thirty one</v>
          </cell>
          <cell r="D835" t="str">
            <v xml:space="preserve"> eight hundred and thirty one Thousand</v>
          </cell>
          <cell r="E835" t="str">
            <v xml:space="preserve"> eight hundred and thirty one Lakhs</v>
          </cell>
          <cell r="F835" t="str">
            <v xml:space="preserve"> eight hundred and thirty one Crores</v>
          </cell>
          <cell r="G835" t="str">
            <v xml:space="preserve"> eight hundred and thirty one Millions</v>
          </cell>
          <cell r="H835" t="str">
            <v xml:space="preserve"> eight hundred and thirty one Billions</v>
          </cell>
        </row>
        <row r="836">
          <cell r="A836">
            <v>832</v>
          </cell>
          <cell r="B836" t="str">
            <v xml:space="preserve"> eight hundred and thirty two</v>
          </cell>
          <cell r="C836" t="str">
            <v xml:space="preserve"> eight hundred and thirty two</v>
          </cell>
          <cell r="D836" t="str">
            <v xml:space="preserve"> eight hundred and thirty two Thousand</v>
          </cell>
          <cell r="E836" t="str">
            <v xml:space="preserve"> eight hundred and thirty two Lakhs</v>
          </cell>
          <cell r="F836" t="str">
            <v xml:space="preserve"> eight hundred and thirty two Crores</v>
          </cell>
          <cell r="G836" t="str">
            <v xml:space="preserve"> eight hundred and thirty two Millions</v>
          </cell>
          <cell r="H836" t="str">
            <v xml:space="preserve"> eight hundred and thirty two Billions</v>
          </cell>
        </row>
        <row r="837">
          <cell r="A837">
            <v>833</v>
          </cell>
          <cell r="B837" t="str">
            <v xml:space="preserve"> eight hundred and thirty three</v>
          </cell>
          <cell r="C837" t="str">
            <v xml:space="preserve"> eight hundred and thirty three</v>
          </cell>
          <cell r="D837" t="str">
            <v xml:space="preserve"> eight hundred and thirty three Thousand</v>
          </cell>
          <cell r="E837" t="str">
            <v xml:space="preserve"> eight hundred and thirty three Lakhs</v>
          </cell>
          <cell r="F837" t="str">
            <v xml:space="preserve"> eight hundred and thirty three Crores</v>
          </cell>
          <cell r="G837" t="str">
            <v xml:space="preserve"> eight hundred and thirty three Millions</v>
          </cell>
          <cell r="H837" t="str">
            <v xml:space="preserve"> eight hundred and thirty three Billions</v>
          </cell>
        </row>
        <row r="838">
          <cell r="A838">
            <v>834</v>
          </cell>
          <cell r="B838" t="str">
            <v xml:space="preserve"> eight hundred and thirty four</v>
          </cell>
          <cell r="C838" t="str">
            <v xml:space="preserve"> eight hundred and thirty four</v>
          </cell>
          <cell r="D838" t="str">
            <v xml:space="preserve"> eight hundred and thirty four Thousand</v>
          </cell>
          <cell r="E838" t="str">
            <v xml:space="preserve"> eight hundred and thirty four Lakhs</v>
          </cell>
          <cell r="F838" t="str">
            <v xml:space="preserve"> eight hundred and thirty four Crores</v>
          </cell>
          <cell r="G838" t="str">
            <v xml:space="preserve"> eight hundred and thirty four Millions</v>
          </cell>
          <cell r="H838" t="str">
            <v xml:space="preserve"> eight hundred and thirty four Billions</v>
          </cell>
        </row>
        <row r="839">
          <cell r="A839">
            <v>835</v>
          </cell>
          <cell r="B839" t="str">
            <v xml:space="preserve"> eight hundred and thirty five</v>
          </cell>
          <cell r="C839" t="str">
            <v xml:space="preserve"> eight hundred and thirty five</v>
          </cell>
          <cell r="D839" t="str">
            <v xml:space="preserve"> eight hundred and thirty five Thousand</v>
          </cell>
          <cell r="E839" t="str">
            <v xml:space="preserve"> eight hundred and thirty five Lakhs</v>
          </cell>
          <cell r="F839" t="str">
            <v xml:space="preserve"> eight hundred and thirty five Crores</v>
          </cell>
          <cell r="G839" t="str">
            <v xml:space="preserve"> eight hundred and thirty five Millions</v>
          </cell>
          <cell r="H839" t="str">
            <v xml:space="preserve"> eight hundred and thirty five Billions</v>
          </cell>
        </row>
        <row r="840">
          <cell r="A840">
            <v>836</v>
          </cell>
          <cell r="B840" t="str">
            <v xml:space="preserve"> eight hundred and thirty six</v>
          </cell>
          <cell r="C840" t="str">
            <v xml:space="preserve"> eight hundred and thirty six</v>
          </cell>
          <cell r="D840" t="str">
            <v xml:space="preserve"> eight hundred and thirty six Thousand</v>
          </cell>
          <cell r="E840" t="str">
            <v xml:space="preserve"> eight hundred and thirty six Lakhs</v>
          </cell>
          <cell r="F840" t="str">
            <v xml:space="preserve"> eight hundred and thirty six Crores</v>
          </cell>
          <cell r="G840" t="str">
            <v xml:space="preserve"> eight hundred and thirty six Millions</v>
          </cell>
          <cell r="H840" t="str">
            <v xml:space="preserve"> eight hundred and thirty six Billions</v>
          </cell>
        </row>
        <row r="841">
          <cell r="A841">
            <v>837</v>
          </cell>
          <cell r="B841" t="str">
            <v xml:space="preserve"> eight hundred and thirty seven</v>
          </cell>
          <cell r="C841" t="str">
            <v xml:space="preserve"> eight hundred and thirty seven</v>
          </cell>
          <cell r="D841" t="str">
            <v xml:space="preserve"> eight hundred and thirty seven Thousand</v>
          </cell>
          <cell r="E841" t="str">
            <v xml:space="preserve"> eight hundred and thirty seven Lakhs</v>
          </cell>
          <cell r="F841" t="str">
            <v xml:space="preserve"> eight hundred and thirty seven Crores</v>
          </cell>
          <cell r="G841" t="str">
            <v xml:space="preserve"> eight hundred and thirty seven Millions</v>
          </cell>
          <cell r="H841" t="str">
            <v xml:space="preserve"> eight hundred and thirty seven Billions</v>
          </cell>
        </row>
        <row r="842">
          <cell r="A842">
            <v>838</v>
          </cell>
          <cell r="B842" t="str">
            <v xml:space="preserve"> eight hundred and thirty eight</v>
          </cell>
          <cell r="C842" t="str">
            <v xml:space="preserve"> eight hundred and thirty eight</v>
          </cell>
          <cell r="D842" t="str">
            <v xml:space="preserve"> eight hundred and thirty eight Thousand</v>
          </cell>
          <cell r="E842" t="str">
            <v xml:space="preserve"> eight hundred and thirty eight Lakhs</v>
          </cell>
          <cell r="F842" t="str">
            <v xml:space="preserve"> eight hundred and thirty eight Crores</v>
          </cell>
          <cell r="G842" t="str">
            <v xml:space="preserve"> eight hundred and thirty eight Millions</v>
          </cell>
          <cell r="H842" t="str">
            <v xml:space="preserve"> eight hundred and thirty eight Billions</v>
          </cell>
        </row>
        <row r="843">
          <cell r="A843">
            <v>839</v>
          </cell>
          <cell r="B843" t="str">
            <v xml:space="preserve"> eight hundred and thirty nine</v>
          </cell>
          <cell r="C843" t="str">
            <v xml:space="preserve"> eight hundred and thirty nine</v>
          </cell>
          <cell r="D843" t="str">
            <v xml:space="preserve"> eight hundred and thirty nine Thousand</v>
          </cell>
          <cell r="E843" t="str">
            <v xml:space="preserve"> eight hundred and thirty nine Lakhs</v>
          </cell>
          <cell r="F843" t="str">
            <v xml:space="preserve"> eight hundred and thirty nine Crores</v>
          </cell>
          <cell r="G843" t="str">
            <v xml:space="preserve"> eight hundred and thirty nine Millions</v>
          </cell>
          <cell r="H843" t="str">
            <v xml:space="preserve"> eight hundred and thirty nine Billions</v>
          </cell>
        </row>
        <row r="844">
          <cell r="A844">
            <v>840</v>
          </cell>
          <cell r="B844" t="str">
            <v xml:space="preserve"> eight hundred and forty</v>
          </cell>
          <cell r="C844" t="str">
            <v xml:space="preserve"> eight hundred and forty</v>
          </cell>
          <cell r="D844" t="str">
            <v xml:space="preserve"> eight hundred and forty Thousand</v>
          </cell>
          <cell r="E844" t="str">
            <v xml:space="preserve"> eight hundred and forty Lakhs</v>
          </cell>
          <cell r="F844" t="str">
            <v xml:space="preserve"> eight hundred and forty Crores</v>
          </cell>
          <cell r="G844" t="str">
            <v xml:space="preserve"> eight hundred and forty Millions</v>
          </cell>
          <cell r="H844" t="str">
            <v xml:space="preserve"> eight hundred and forty Billions</v>
          </cell>
        </row>
        <row r="845">
          <cell r="A845">
            <v>841</v>
          </cell>
          <cell r="B845" t="str">
            <v xml:space="preserve"> eight hundred and forty one </v>
          </cell>
          <cell r="C845" t="str">
            <v xml:space="preserve"> eight hundred and forty one </v>
          </cell>
          <cell r="D845" t="str">
            <v xml:space="preserve"> eight hundred and forty one  Thousand</v>
          </cell>
          <cell r="E845" t="str">
            <v xml:space="preserve"> eight hundred and forty one  Lakhs</v>
          </cell>
          <cell r="F845" t="str">
            <v xml:space="preserve"> eight hundred and forty one  Crores</v>
          </cell>
          <cell r="G845" t="str">
            <v xml:space="preserve"> eight hundred and forty one  Millions</v>
          </cell>
          <cell r="H845" t="str">
            <v xml:space="preserve"> eight hundred and forty one  Billions</v>
          </cell>
        </row>
        <row r="846">
          <cell r="A846">
            <v>842</v>
          </cell>
          <cell r="B846" t="str">
            <v xml:space="preserve"> eight hundred and forty two</v>
          </cell>
          <cell r="C846" t="str">
            <v xml:space="preserve"> eight hundred and forty two</v>
          </cell>
          <cell r="D846" t="str">
            <v xml:space="preserve"> eight hundred and forty two Thousand</v>
          </cell>
          <cell r="E846" t="str">
            <v xml:space="preserve"> eight hundred and forty two Lakhs</v>
          </cell>
          <cell r="F846" t="str">
            <v xml:space="preserve"> eight hundred and forty two Crores</v>
          </cell>
          <cell r="G846" t="str">
            <v xml:space="preserve"> eight hundred and forty two Millions</v>
          </cell>
          <cell r="H846" t="str">
            <v xml:space="preserve"> eight hundred and forty two Billions</v>
          </cell>
        </row>
        <row r="847">
          <cell r="A847">
            <v>843</v>
          </cell>
          <cell r="B847" t="str">
            <v xml:space="preserve"> eight hundred and forty three </v>
          </cell>
          <cell r="C847" t="str">
            <v xml:space="preserve"> eight hundred and forty three </v>
          </cell>
          <cell r="D847" t="str">
            <v xml:space="preserve"> eight hundred and forty three  Thousand</v>
          </cell>
          <cell r="E847" t="str">
            <v xml:space="preserve"> eight hundred and forty three  Lakhs</v>
          </cell>
          <cell r="F847" t="str">
            <v xml:space="preserve"> eight hundred and forty three  Crores</v>
          </cell>
          <cell r="G847" t="str">
            <v xml:space="preserve"> eight hundred and forty three  Millions</v>
          </cell>
          <cell r="H847" t="str">
            <v xml:space="preserve"> eight hundred and forty three  Billions</v>
          </cell>
        </row>
        <row r="848">
          <cell r="A848">
            <v>844</v>
          </cell>
          <cell r="B848" t="str">
            <v xml:space="preserve"> eight hundred and forty four</v>
          </cell>
          <cell r="C848" t="str">
            <v xml:space="preserve"> eight hundred and forty four</v>
          </cell>
          <cell r="D848" t="str">
            <v xml:space="preserve"> eight hundred and forty four Thousand</v>
          </cell>
          <cell r="E848" t="str">
            <v xml:space="preserve"> eight hundred and forty four Lakhs</v>
          </cell>
          <cell r="F848" t="str">
            <v xml:space="preserve"> eight hundred and forty four Crores</v>
          </cell>
          <cell r="G848" t="str">
            <v xml:space="preserve"> eight hundred and forty four Millions</v>
          </cell>
          <cell r="H848" t="str">
            <v xml:space="preserve"> eight hundred and forty four Billions</v>
          </cell>
        </row>
        <row r="849">
          <cell r="A849">
            <v>845</v>
          </cell>
          <cell r="B849" t="str">
            <v xml:space="preserve"> eight hundred and forty five</v>
          </cell>
          <cell r="C849" t="str">
            <v xml:space="preserve"> eight hundred and forty five</v>
          </cell>
          <cell r="D849" t="str">
            <v xml:space="preserve"> eight hundred and forty five Thousand</v>
          </cell>
          <cell r="E849" t="str">
            <v xml:space="preserve"> eight hundred and forty five Lakhs</v>
          </cell>
          <cell r="F849" t="str">
            <v xml:space="preserve"> eight hundred and forty five Crores</v>
          </cell>
          <cell r="G849" t="str">
            <v xml:space="preserve"> eight hundred and forty five Millions</v>
          </cell>
          <cell r="H849" t="str">
            <v xml:space="preserve"> eight hundred and forty five Billions</v>
          </cell>
        </row>
        <row r="850">
          <cell r="A850">
            <v>846</v>
          </cell>
          <cell r="B850" t="str">
            <v xml:space="preserve"> eight hundred and forty six</v>
          </cell>
          <cell r="C850" t="str">
            <v xml:space="preserve"> eight hundred and forty six</v>
          </cell>
          <cell r="D850" t="str">
            <v xml:space="preserve"> eight hundred and forty six Thousand</v>
          </cell>
          <cell r="E850" t="str">
            <v xml:space="preserve"> eight hundred and forty six Lakhs</v>
          </cell>
          <cell r="F850" t="str">
            <v xml:space="preserve"> eight hundred and forty six Crores</v>
          </cell>
          <cell r="G850" t="str">
            <v xml:space="preserve"> eight hundred and forty six Millions</v>
          </cell>
          <cell r="H850" t="str">
            <v xml:space="preserve"> eight hundred and forty six Billions</v>
          </cell>
        </row>
        <row r="851">
          <cell r="A851">
            <v>847</v>
          </cell>
          <cell r="B851" t="str">
            <v xml:space="preserve"> eight hundred and forty seven</v>
          </cell>
          <cell r="C851" t="str">
            <v xml:space="preserve"> eight hundred and forty seven</v>
          </cell>
          <cell r="D851" t="str">
            <v xml:space="preserve"> eight hundred and forty seven Thousand</v>
          </cell>
          <cell r="E851" t="str">
            <v xml:space="preserve"> eight hundred and forty seven Lakhs</v>
          </cell>
          <cell r="F851" t="str">
            <v xml:space="preserve"> eight hundred and forty seven Crores</v>
          </cell>
          <cell r="G851" t="str">
            <v xml:space="preserve"> eight hundred and forty seven Millions</v>
          </cell>
          <cell r="H851" t="str">
            <v xml:space="preserve"> eight hundred and forty seven Billions</v>
          </cell>
        </row>
        <row r="852">
          <cell r="A852">
            <v>848</v>
          </cell>
          <cell r="B852" t="str">
            <v xml:space="preserve"> eight hundred and forty eight</v>
          </cell>
          <cell r="C852" t="str">
            <v xml:space="preserve"> eight hundred and forty eight</v>
          </cell>
          <cell r="D852" t="str">
            <v xml:space="preserve"> eight hundred and forty eight Thousand</v>
          </cell>
          <cell r="E852" t="str">
            <v xml:space="preserve"> eight hundred and forty eight Lakhs</v>
          </cell>
          <cell r="F852" t="str">
            <v xml:space="preserve"> eight hundred and forty eight Crores</v>
          </cell>
          <cell r="G852" t="str">
            <v xml:space="preserve"> eight hundred and forty eight Millions</v>
          </cell>
          <cell r="H852" t="str">
            <v xml:space="preserve"> eight hundred and forty eight Billions</v>
          </cell>
        </row>
        <row r="853">
          <cell r="A853">
            <v>849</v>
          </cell>
          <cell r="B853" t="str">
            <v xml:space="preserve"> eight hundred and forty nine</v>
          </cell>
          <cell r="C853" t="str">
            <v xml:space="preserve"> eight hundred and forty nine</v>
          </cell>
          <cell r="D853" t="str">
            <v xml:space="preserve"> eight hundred and forty nine Thousand</v>
          </cell>
          <cell r="E853" t="str">
            <v xml:space="preserve"> eight hundred and forty nine Lakhs</v>
          </cell>
          <cell r="F853" t="str">
            <v xml:space="preserve"> eight hundred and forty nine Crores</v>
          </cell>
          <cell r="G853" t="str">
            <v xml:space="preserve"> eight hundred and forty nine Millions</v>
          </cell>
          <cell r="H853" t="str">
            <v xml:space="preserve"> eight hundred and forty nine Billions</v>
          </cell>
        </row>
        <row r="854">
          <cell r="A854">
            <v>850</v>
          </cell>
          <cell r="B854" t="str">
            <v xml:space="preserve"> eight hundred and fifty</v>
          </cell>
          <cell r="C854" t="str">
            <v xml:space="preserve"> eight hundred and fifty</v>
          </cell>
          <cell r="D854" t="str">
            <v xml:space="preserve"> eight hundred and fifty Thousand</v>
          </cell>
          <cell r="E854" t="str">
            <v xml:space="preserve"> eight hundred and fifty Lakhs</v>
          </cell>
          <cell r="F854" t="str">
            <v xml:space="preserve"> eight hundred and fifty Crores</v>
          </cell>
          <cell r="G854" t="str">
            <v xml:space="preserve"> eight hundred and fifty Millions</v>
          </cell>
          <cell r="H854" t="str">
            <v xml:space="preserve"> eight hundred and fifty Billions</v>
          </cell>
        </row>
        <row r="855">
          <cell r="A855">
            <v>851</v>
          </cell>
          <cell r="B855" t="str">
            <v xml:space="preserve"> eight hundred and fifty one</v>
          </cell>
          <cell r="C855" t="str">
            <v xml:space="preserve"> eight hundred and fifty one</v>
          </cell>
          <cell r="D855" t="str">
            <v xml:space="preserve"> eight hundred and fifty one Thousand</v>
          </cell>
          <cell r="E855" t="str">
            <v xml:space="preserve"> eight hundred and fifty one Lakhs</v>
          </cell>
          <cell r="F855" t="str">
            <v xml:space="preserve"> eight hundred and fifty one Crores</v>
          </cell>
          <cell r="G855" t="str">
            <v xml:space="preserve"> eight hundred and fifty one Millions</v>
          </cell>
          <cell r="H855" t="str">
            <v xml:space="preserve"> eight hundred and fifty one Billions</v>
          </cell>
        </row>
        <row r="856">
          <cell r="A856">
            <v>852</v>
          </cell>
          <cell r="B856" t="str">
            <v xml:space="preserve"> eight hundred and fifty two</v>
          </cell>
          <cell r="C856" t="str">
            <v xml:space="preserve"> eight hundred and fifty two</v>
          </cell>
          <cell r="D856" t="str">
            <v xml:space="preserve"> eight hundred and fifty two Thousand</v>
          </cell>
          <cell r="E856" t="str">
            <v xml:space="preserve"> eight hundred and fifty two Lakhs</v>
          </cell>
          <cell r="F856" t="str">
            <v xml:space="preserve"> eight hundred and fifty two Crores</v>
          </cell>
          <cell r="G856" t="str">
            <v xml:space="preserve"> eight hundred and fifty two Millions</v>
          </cell>
          <cell r="H856" t="str">
            <v xml:space="preserve"> eight hundred and fifty two Billions</v>
          </cell>
        </row>
        <row r="857">
          <cell r="A857">
            <v>853</v>
          </cell>
          <cell r="B857" t="str">
            <v xml:space="preserve"> eight hundred and fifty three</v>
          </cell>
          <cell r="C857" t="str">
            <v xml:space="preserve"> eight hundred and fifty three</v>
          </cell>
          <cell r="D857" t="str">
            <v xml:space="preserve"> eight hundred and fifty three Thousand</v>
          </cell>
          <cell r="E857" t="str">
            <v xml:space="preserve"> eight hundred and fifty three Lakhs</v>
          </cell>
          <cell r="F857" t="str">
            <v xml:space="preserve"> eight hundred and fifty three Crores</v>
          </cell>
          <cell r="G857" t="str">
            <v xml:space="preserve"> eight hundred and fifty three Millions</v>
          </cell>
          <cell r="H857" t="str">
            <v xml:space="preserve"> eight hundred and fifty three Billions</v>
          </cell>
        </row>
        <row r="858">
          <cell r="A858">
            <v>854</v>
          </cell>
          <cell r="B858" t="str">
            <v xml:space="preserve"> eight hundred and fifty four</v>
          </cell>
          <cell r="C858" t="str">
            <v xml:space="preserve"> eight hundred and fifty four</v>
          </cell>
          <cell r="D858" t="str">
            <v xml:space="preserve"> eight hundred and fifty four Thousand</v>
          </cell>
          <cell r="E858" t="str">
            <v xml:space="preserve"> eight hundred and fifty four Lakhs</v>
          </cell>
          <cell r="F858" t="str">
            <v xml:space="preserve"> eight hundred and fifty four Crores</v>
          </cell>
          <cell r="G858" t="str">
            <v xml:space="preserve"> eight hundred and fifty four Millions</v>
          </cell>
          <cell r="H858" t="str">
            <v xml:space="preserve"> eight hundred and fifty four Billions</v>
          </cell>
        </row>
        <row r="859">
          <cell r="A859">
            <v>855</v>
          </cell>
          <cell r="B859" t="str">
            <v xml:space="preserve"> eight hundred and fifty five</v>
          </cell>
          <cell r="C859" t="str">
            <v xml:space="preserve"> eight hundred and fifty five</v>
          </cell>
          <cell r="D859" t="str">
            <v xml:space="preserve"> eight hundred and fifty five Thousand</v>
          </cell>
          <cell r="E859" t="str">
            <v xml:space="preserve"> eight hundred and fifty five Lakhs</v>
          </cell>
          <cell r="F859" t="str">
            <v xml:space="preserve"> eight hundred and fifty five Crores</v>
          </cell>
          <cell r="G859" t="str">
            <v xml:space="preserve"> eight hundred and fifty five Millions</v>
          </cell>
          <cell r="H859" t="str">
            <v xml:space="preserve"> eight hundred and fifty five Billions</v>
          </cell>
        </row>
        <row r="860">
          <cell r="A860">
            <v>856</v>
          </cell>
          <cell r="B860" t="str">
            <v xml:space="preserve"> eight hundred and fifty six</v>
          </cell>
          <cell r="C860" t="str">
            <v xml:space="preserve"> eight hundred and fifty six</v>
          </cell>
          <cell r="D860" t="str">
            <v xml:space="preserve"> eight hundred and fifty six Thousand</v>
          </cell>
          <cell r="E860" t="str">
            <v xml:space="preserve"> eight hundred and fifty six Lakhs</v>
          </cell>
          <cell r="F860" t="str">
            <v xml:space="preserve"> eight hundred and fifty six Crores</v>
          </cell>
          <cell r="G860" t="str">
            <v xml:space="preserve"> eight hundred and fifty six Millions</v>
          </cell>
          <cell r="H860" t="str">
            <v xml:space="preserve"> eight hundred and fifty six Billions</v>
          </cell>
        </row>
        <row r="861">
          <cell r="A861">
            <v>857</v>
          </cell>
          <cell r="B861" t="str">
            <v xml:space="preserve"> eight hundred and fifty seven</v>
          </cell>
          <cell r="C861" t="str">
            <v xml:space="preserve"> eight hundred and fifty seven</v>
          </cell>
          <cell r="D861" t="str">
            <v xml:space="preserve"> eight hundred and fifty seven Thousand</v>
          </cell>
          <cell r="E861" t="str">
            <v xml:space="preserve"> eight hundred and fifty seven Lakhs</v>
          </cell>
          <cell r="F861" t="str">
            <v xml:space="preserve"> eight hundred and fifty seven Crores</v>
          </cell>
          <cell r="G861" t="str">
            <v xml:space="preserve"> eight hundred and fifty seven Millions</v>
          </cell>
          <cell r="H861" t="str">
            <v xml:space="preserve"> eight hundred and fifty seven Billions</v>
          </cell>
        </row>
        <row r="862">
          <cell r="A862">
            <v>858</v>
          </cell>
          <cell r="B862" t="str">
            <v xml:space="preserve"> eight hundred and fifty eight</v>
          </cell>
          <cell r="C862" t="str">
            <v xml:space="preserve"> eight hundred and fifty eight</v>
          </cell>
          <cell r="D862" t="str">
            <v xml:space="preserve"> eight hundred and fifty eight Thousand</v>
          </cell>
          <cell r="E862" t="str">
            <v xml:space="preserve"> eight hundred and fifty eight Lakhs</v>
          </cell>
          <cell r="F862" t="str">
            <v xml:space="preserve"> eight hundred and fifty eight Crores</v>
          </cell>
          <cell r="G862" t="str">
            <v xml:space="preserve"> eight hundred and fifty eight Millions</v>
          </cell>
          <cell r="H862" t="str">
            <v xml:space="preserve"> eight hundred and fifty eight Billions</v>
          </cell>
        </row>
        <row r="863">
          <cell r="A863">
            <v>859</v>
          </cell>
          <cell r="B863" t="str">
            <v xml:space="preserve"> eight hundred and fifty nine</v>
          </cell>
          <cell r="C863" t="str">
            <v xml:space="preserve"> eight hundred and fifty nine</v>
          </cell>
          <cell r="D863" t="str">
            <v xml:space="preserve"> eight hundred and fifty nine Thousand</v>
          </cell>
          <cell r="E863" t="str">
            <v xml:space="preserve"> eight hundred and fifty nine Lakhs</v>
          </cell>
          <cell r="F863" t="str">
            <v xml:space="preserve"> eight hundred and fifty nine Crores</v>
          </cell>
          <cell r="G863" t="str">
            <v xml:space="preserve"> eight hundred and fifty nine Millions</v>
          </cell>
          <cell r="H863" t="str">
            <v xml:space="preserve"> eight hundred and fifty nine Billions</v>
          </cell>
        </row>
        <row r="864">
          <cell r="A864">
            <v>860</v>
          </cell>
          <cell r="B864" t="str">
            <v xml:space="preserve"> eight hundred and sixty</v>
          </cell>
          <cell r="C864" t="str">
            <v xml:space="preserve"> eight hundred and sixty</v>
          </cell>
          <cell r="D864" t="str">
            <v xml:space="preserve"> eight hundred and sixty Thousand</v>
          </cell>
          <cell r="E864" t="str">
            <v xml:space="preserve"> eight hundred and sixty Lakhs</v>
          </cell>
          <cell r="F864" t="str">
            <v xml:space="preserve"> eight hundred and sixty Crores</v>
          </cell>
          <cell r="G864" t="str">
            <v xml:space="preserve"> eight hundred and sixty Millions</v>
          </cell>
          <cell r="H864" t="str">
            <v xml:space="preserve"> eight hundred and sixty Billions</v>
          </cell>
        </row>
        <row r="865">
          <cell r="A865">
            <v>861</v>
          </cell>
          <cell r="B865" t="str">
            <v xml:space="preserve"> eight hundred and sixty one</v>
          </cell>
          <cell r="C865" t="str">
            <v xml:space="preserve"> eight hundred and sixty one</v>
          </cell>
          <cell r="D865" t="str">
            <v xml:space="preserve"> eight hundred and sixty one Thousand</v>
          </cell>
          <cell r="E865" t="str">
            <v xml:space="preserve"> eight hundred and sixty one Lakhs</v>
          </cell>
          <cell r="F865" t="str">
            <v xml:space="preserve"> eight hundred and sixty one Crores</v>
          </cell>
          <cell r="G865" t="str">
            <v xml:space="preserve"> eight hundred and sixty one Millions</v>
          </cell>
          <cell r="H865" t="str">
            <v xml:space="preserve"> eight hundred and sixty one Billions</v>
          </cell>
        </row>
        <row r="866">
          <cell r="A866">
            <v>862</v>
          </cell>
          <cell r="B866" t="str">
            <v xml:space="preserve"> eight hundred and sixty two</v>
          </cell>
          <cell r="C866" t="str">
            <v xml:space="preserve"> eight hundred and sixty two</v>
          </cell>
          <cell r="D866" t="str">
            <v xml:space="preserve"> eight hundred and sixty two Thousand</v>
          </cell>
          <cell r="E866" t="str">
            <v xml:space="preserve"> eight hundred and sixty two Lakhs</v>
          </cell>
          <cell r="F866" t="str">
            <v xml:space="preserve"> eight hundred and sixty two Crores</v>
          </cell>
          <cell r="G866" t="str">
            <v xml:space="preserve"> eight hundred and sixty two Millions</v>
          </cell>
          <cell r="H866" t="str">
            <v xml:space="preserve"> eight hundred and sixty two Billions</v>
          </cell>
        </row>
        <row r="867">
          <cell r="A867">
            <v>863</v>
          </cell>
          <cell r="B867" t="str">
            <v xml:space="preserve"> eight hundred and sixty three</v>
          </cell>
          <cell r="C867" t="str">
            <v xml:space="preserve"> eight hundred and sixty three</v>
          </cell>
          <cell r="D867" t="str">
            <v xml:space="preserve"> eight hundred and sixty three Thousand</v>
          </cell>
          <cell r="E867" t="str">
            <v xml:space="preserve"> eight hundred and sixty three Lakhs</v>
          </cell>
          <cell r="F867" t="str">
            <v xml:space="preserve"> eight hundred and sixty three Crores</v>
          </cell>
          <cell r="G867" t="str">
            <v xml:space="preserve"> eight hundred and sixty three Millions</v>
          </cell>
          <cell r="H867" t="str">
            <v xml:space="preserve"> eight hundred and sixty three Billions</v>
          </cell>
        </row>
        <row r="868">
          <cell r="A868">
            <v>864</v>
          </cell>
          <cell r="B868" t="str">
            <v xml:space="preserve"> eight hundred and sixty four</v>
          </cell>
          <cell r="C868" t="str">
            <v xml:space="preserve"> eight hundred and sixty four</v>
          </cell>
          <cell r="D868" t="str">
            <v xml:space="preserve"> eight hundred and sixty four Thousand</v>
          </cell>
          <cell r="E868" t="str">
            <v xml:space="preserve"> eight hundred and sixty four Lakhs</v>
          </cell>
          <cell r="F868" t="str">
            <v xml:space="preserve"> eight hundred and sixty four Crores</v>
          </cell>
          <cell r="G868" t="str">
            <v xml:space="preserve"> eight hundred and sixty four Millions</v>
          </cell>
          <cell r="H868" t="str">
            <v xml:space="preserve"> eight hundred and sixty four Billions</v>
          </cell>
        </row>
        <row r="869">
          <cell r="A869">
            <v>865</v>
          </cell>
          <cell r="B869" t="str">
            <v xml:space="preserve"> eight hundred and sixty five</v>
          </cell>
          <cell r="C869" t="str">
            <v xml:space="preserve"> eight hundred and sixty five</v>
          </cell>
          <cell r="D869" t="str">
            <v xml:space="preserve"> eight hundred and sixty five Thousand</v>
          </cell>
          <cell r="E869" t="str">
            <v xml:space="preserve"> eight hundred and sixty five Lakhs</v>
          </cell>
          <cell r="F869" t="str">
            <v xml:space="preserve"> eight hundred and sixty five Crores</v>
          </cell>
          <cell r="G869" t="str">
            <v xml:space="preserve"> eight hundred and sixty five Millions</v>
          </cell>
          <cell r="H869" t="str">
            <v xml:space="preserve"> eight hundred and sixty five Billions</v>
          </cell>
        </row>
        <row r="870">
          <cell r="A870">
            <v>866</v>
          </cell>
          <cell r="B870" t="str">
            <v xml:space="preserve"> eight hundred and sixty six</v>
          </cell>
          <cell r="C870" t="str">
            <v xml:space="preserve"> eight hundred and sixty six</v>
          </cell>
          <cell r="D870" t="str">
            <v xml:space="preserve"> eight hundred and sixty six Thousand</v>
          </cell>
          <cell r="E870" t="str">
            <v xml:space="preserve"> eight hundred and sixty six Lakhs</v>
          </cell>
          <cell r="F870" t="str">
            <v xml:space="preserve"> eight hundred and sixty six Crores</v>
          </cell>
          <cell r="G870" t="str">
            <v xml:space="preserve"> eight hundred and sixty six Millions</v>
          </cell>
          <cell r="H870" t="str">
            <v xml:space="preserve"> eight hundred and sixty six Billions</v>
          </cell>
        </row>
        <row r="871">
          <cell r="A871">
            <v>867</v>
          </cell>
          <cell r="B871" t="str">
            <v xml:space="preserve"> eight hundred and sixty seven</v>
          </cell>
          <cell r="C871" t="str">
            <v xml:space="preserve"> eight hundred and sixty seven</v>
          </cell>
          <cell r="D871" t="str">
            <v xml:space="preserve"> eight hundred and sixty seven Thousand</v>
          </cell>
          <cell r="E871" t="str">
            <v xml:space="preserve"> eight hundred and sixty seven Lakhs</v>
          </cell>
          <cell r="F871" t="str">
            <v xml:space="preserve"> eight hundred and sixty seven Crores</v>
          </cell>
          <cell r="G871" t="str">
            <v xml:space="preserve"> eight hundred and sixty seven Millions</v>
          </cell>
          <cell r="H871" t="str">
            <v xml:space="preserve"> eight hundred and sixty seven Billions</v>
          </cell>
        </row>
        <row r="872">
          <cell r="A872">
            <v>868</v>
          </cell>
          <cell r="B872" t="str">
            <v xml:space="preserve"> eight hundred and sixty eight</v>
          </cell>
          <cell r="C872" t="str">
            <v xml:space="preserve"> eight hundred and sixty eight</v>
          </cell>
          <cell r="D872" t="str">
            <v xml:space="preserve"> eight hundred and sixty eight Thousand</v>
          </cell>
          <cell r="E872" t="str">
            <v xml:space="preserve"> eight hundred and sixty eight Lakhs</v>
          </cell>
          <cell r="F872" t="str">
            <v xml:space="preserve"> eight hundred and sixty eight Crores</v>
          </cell>
          <cell r="G872" t="str">
            <v xml:space="preserve"> eight hundred and sixty eight Millions</v>
          </cell>
          <cell r="H872" t="str">
            <v xml:space="preserve"> eight hundred and sixty eight Billions</v>
          </cell>
        </row>
        <row r="873">
          <cell r="A873">
            <v>869</v>
          </cell>
          <cell r="B873" t="str">
            <v xml:space="preserve"> eight hundred and sixty nine</v>
          </cell>
          <cell r="C873" t="str">
            <v xml:space="preserve"> eight hundred and sixty nine</v>
          </cell>
          <cell r="D873" t="str">
            <v xml:space="preserve"> eight hundred and sixty nine Thousand</v>
          </cell>
          <cell r="E873" t="str">
            <v xml:space="preserve"> eight hundred and sixty nine Lakhs</v>
          </cell>
          <cell r="F873" t="str">
            <v xml:space="preserve"> eight hundred and sixty nine Crores</v>
          </cell>
          <cell r="G873" t="str">
            <v xml:space="preserve"> eight hundred and sixty nine Millions</v>
          </cell>
          <cell r="H873" t="str">
            <v xml:space="preserve"> eight hundred and sixty nine Billions</v>
          </cell>
        </row>
        <row r="874">
          <cell r="A874">
            <v>870</v>
          </cell>
          <cell r="B874" t="str">
            <v xml:space="preserve"> eight hundred and seventy</v>
          </cell>
          <cell r="C874" t="str">
            <v xml:space="preserve"> eight hundred and seventy</v>
          </cell>
          <cell r="D874" t="str">
            <v xml:space="preserve"> eight hundred and seventy Thousand</v>
          </cell>
          <cell r="E874" t="str">
            <v xml:space="preserve"> eight hundred and seventy Lakhs</v>
          </cell>
          <cell r="F874" t="str">
            <v xml:space="preserve"> eight hundred and seventy Crores</v>
          </cell>
          <cell r="G874" t="str">
            <v xml:space="preserve"> eight hundred and seventy Millions</v>
          </cell>
          <cell r="H874" t="str">
            <v xml:space="preserve"> eight hundred and seventy Billions</v>
          </cell>
        </row>
        <row r="875">
          <cell r="A875">
            <v>871</v>
          </cell>
          <cell r="B875" t="str">
            <v xml:space="preserve"> eight hundred and seventy one</v>
          </cell>
          <cell r="C875" t="str">
            <v xml:space="preserve"> eight hundred and seventy one</v>
          </cell>
          <cell r="D875" t="str">
            <v xml:space="preserve"> eight hundred and seventy one Thousand</v>
          </cell>
          <cell r="E875" t="str">
            <v xml:space="preserve"> eight hundred and seventy one Lakhs</v>
          </cell>
          <cell r="F875" t="str">
            <v xml:space="preserve"> eight hundred and seventy one Crores</v>
          </cell>
          <cell r="G875" t="str">
            <v xml:space="preserve"> eight hundred and seventy one Millions</v>
          </cell>
          <cell r="H875" t="str">
            <v xml:space="preserve"> eight hundred and seventy one Billions</v>
          </cell>
        </row>
        <row r="876">
          <cell r="A876">
            <v>872</v>
          </cell>
          <cell r="B876" t="str">
            <v xml:space="preserve"> eight hundred and seventy two</v>
          </cell>
          <cell r="C876" t="str">
            <v xml:space="preserve"> eight hundred and seventy two</v>
          </cell>
          <cell r="D876" t="str">
            <v xml:space="preserve"> eight hundred and seventy two Thousand</v>
          </cell>
          <cell r="E876" t="str">
            <v xml:space="preserve"> eight hundred and seventy two Lakhs</v>
          </cell>
          <cell r="F876" t="str">
            <v xml:space="preserve"> eight hundred and seventy two Crores</v>
          </cell>
          <cell r="G876" t="str">
            <v xml:space="preserve"> eight hundred and seventy two Millions</v>
          </cell>
          <cell r="H876" t="str">
            <v xml:space="preserve"> eight hundred and seventy two Billions</v>
          </cell>
        </row>
        <row r="877">
          <cell r="A877">
            <v>873</v>
          </cell>
          <cell r="B877" t="str">
            <v xml:space="preserve"> eight hundred and seventy three</v>
          </cell>
          <cell r="C877" t="str">
            <v xml:space="preserve"> eight hundred and seventy three</v>
          </cell>
          <cell r="D877" t="str">
            <v xml:space="preserve"> eight hundred and seventy three Thousand</v>
          </cell>
          <cell r="E877" t="str">
            <v xml:space="preserve"> eight hundred and seventy three Lakhs</v>
          </cell>
          <cell r="F877" t="str">
            <v xml:space="preserve"> eight hundred and seventy three Crores</v>
          </cell>
          <cell r="G877" t="str">
            <v xml:space="preserve"> eight hundred and seventy three Millions</v>
          </cell>
          <cell r="H877" t="str">
            <v xml:space="preserve"> eight hundred and seventy three Billions</v>
          </cell>
        </row>
        <row r="878">
          <cell r="A878">
            <v>874</v>
          </cell>
          <cell r="B878" t="str">
            <v xml:space="preserve"> eight hundred and seventy four</v>
          </cell>
          <cell r="C878" t="str">
            <v xml:space="preserve"> eight hundred and seventy four</v>
          </cell>
          <cell r="D878" t="str">
            <v xml:space="preserve"> eight hundred and seventy four Thousand</v>
          </cell>
          <cell r="E878" t="str">
            <v xml:space="preserve"> eight hundred and seventy four Lakhs</v>
          </cell>
          <cell r="F878" t="str">
            <v xml:space="preserve"> eight hundred and seventy four Crores</v>
          </cell>
          <cell r="G878" t="str">
            <v xml:space="preserve"> eight hundred and seventy four Millions</v>
          </cell>
          <cell r="H878" t="str">
            <v xml:space="preserve"> eight hundred and seventy four Billions</v>
          </cell>
        </row>
        <row r="879">
          <cell r="A879">
            <v>875</v>
          </cell>
          <cell r="B879" t="str">
            <v xml:space="preserve"> eight hundred and seventy five</v>
          </cell>
          <cell r="C879" t="str">
            <v xml:space="preserve"> eight hundred and seventy five</v>
          </cell>
          <cell r="D879" t="str">
            <v xml:space="preserve"> eight hundred and seventy five Thousand</v>
          </cell>
          <cell r="E879" t="str">
            <v xml:space="preserve"> eight hundred and seventy five Lakhs</v>
          </cell>
          <cell r="F879" t="str">
            <v xml:space="preserve"> eight hundred and seventy five Crores</v>
          </cell>
          <cell r="G879" t="str">
            <v xml:space="preserve"> eight hundred and seventy five Millions</v>
          </cell>
          <cell r="H879" t="str">
            <v xml:space="preserve"> eight hundred and seventy five Billions</v>
          </cell>
        </row>
        <row r="880">
          <cell r="A880">
            <v>876</v>
          </cell>
          <cell r="B880" t="str">
            <v xml:space="preserve"> eight hundred and seventy six</v>
          </cell>
          <cell r="C880" t="str">
            <v xml:space="preserve"> eight hundred and seventy six</v>
          </cell>
          <cell r="D880" t="str">
            <v xml:space="preserve"> eight hundred and seventy six Thousand</v>
          </cell>
          <cell r="E880" t="str">
            <v xml:space="preserve"> eight hundred and seventy six Lakhs</v>
          </cell>
          <cell r="F880" t="str">
            <v xml:space="preserve"> eight hundred and seventy six Crores</v>
          </cell>
          <cell r="G880" t="str">
            <v xml:space="preserve"> eight hundred and seventy six Millions</v>
          </cell>
          <cell r="H880" t="str">
            <v xml:space="preserve"> eight hundred and seventy six Billions</v>
          </cell>
        </row>
        <row r="881">
          <cell r="A881">
            <v>877</v>
          </cell>
          <cell r="B881" t="str">
            <v xml:space="preserve"> eight hundred and seventy seven</v>
          </cell>
          <cell r="C881" t="str">
            <v xml:space="preserve"> eight hundred and seventy seven</v>
          </cell>
          <cell r="D881" t="str">
            <v xml:space="preserve"> eight hundred and seventy seven Thousand</v>
          </cell>
          <cell r="E881" t="str">
            <v xml:space="preserve"> eight hundred and seventy seven Lakhs</v>
          </cell>
          <cell r="F881" t="str">
            <v xml:space="preserve"> eight hundred and seventy seven Crores</v>
          </cell>
          <cell r="G881" t="str">
            <v xml:space="preserve"> eight hundred and seventy seven Millions</v>
          </cell>
          <cell r="H881" t="str">
            <v xml:space="preserve"> eight hundred and seventy seven Billions</v>
          </cell>
        </row>
        <row r="882">
          <cell r="A882">
            <v>878</v>
          </cell>
          <cell r="B882" t="str">
            <v xml:space="preserve"> eight hundred and seventy eight</v>
          </cell>
          <cell r="C882" t="str">
            <v xml:space="preserve"> eight hundred and seventy eight</v>
          </cell>
          <cell r="D882" t="str">
            <v xml:space="preserve"> eight hundred and seventy eight Thousand</v>
          </cell>
          <cell r="E882" t="str">
            <v xml:space="preserve"> eight hundred and seventy eight Lakhs</v>
          </cell>
          <cell r="F882" t="str">
            <v xml:space="preserve"> eight hundred and seventy eight Crores</v>
          </cell>
          <cell r="G882" t="str">
            <v xml:space="preserve"> eight hundred and seventy eight Millions</v>
          </cell>
          <cell r="H882" t="str">
            <v xml:space="preserve"> eight hundred and seventy eight Billions</v>
          </cell>
        </row>
        <row r="883">
          <cell r="A883">
            <v>879</v>
          </cell>
          <cell r="B883" t="str">
            <v xml:space="preserve"> eight hundred and seventy nine</v>
          </cell>
          <cell r="C883" t="str">
            <v xml:space="preserve"> eight hundred and seventy nine</v>
          </cell>
          <cell r="D883" t="str">
            <v xml:space="preserve"> eight hundred and seventy nine Thousand</v>
          </cell>
          <cell r="E883" t="str">
            <v xml:space="preserve"> eight hundred and seventy nine Lakhs</v>
          </cell>
          <cell r="F883" t="str">
            <v xml:space="preserve"> eight hundred and seventy nine Crores</v>
          </cell>
          <cell r="G883" t="str">
            <v xml:space="preserve"> eight hundred and seventy nine Millions</v>
          </cell>
          <cell r="H883" t="str">
            <v xml:space="preserve"> eight hundred and seventy nine Billions</v>
          </cell>
        </row>
        <row r="884">
          <cell r="A884">
            <v>880</v>
          </cell>
          <cell r="B884" t="str">
            <v xml:space="preserve"> eight hundred and eighty</v>
          </cell>
          <cell r="C884" t="str">
            <v xml:space="preserve"> eight hundred and eighty</v>
          </cell>
          <cell r="D884" t="str">
            <v xml:space="preserve"> eight hundred and eighty Thousand</v>
          </cell>
          <cell r="E884" t="str">
            <v xml:space="preserve"> eight hundred and eighty Lakhs</v>
          </cell>
          <cell r="F884" t="str">
            <v xml:space="preserve"> eight hundred and eighty Crores</v>
          </cell>
          <cell r="G884" t="str">
            <v xml:space="preserve"> eight hundred and eighty Millions</v>
          </cell>
          <cell r="H884" t="str">
            <v xml:space="preserve"> eight hundred and eighty Billions</v>
          </cell>
        </row>
        <row r="885">
          <cell r="A885">
            <v>881</v>
          </cell>
          <cell r="B885" t="str">
            <v xml:space="preserve"> eight hundred and eighty one</v>
          </cell>
          <cell r="C885" t="str">
            <v xml:space="preserve"> eight hundred and eighty one</v>
          </cell>
          <cell r="D885" t="str">
            <v xml:space="preserve"> eight hundred and eighty one Thousand</v>
          </cell>
          <cell r="E885" t="str">
            <v xml:space="preserve"> eight hundred and eighty one Lakhs</v>
          </cell>
          <cell r="F885" t="str">
            <v xml:space="preserve"> eight hundred and eighty one Crores</v>
          </cell>
          <cell r="G885" t="str">
            <v xml:space="preserve"> eight hundred and eighty one Millions</v>
          </cell>
          <cell r="H885" t="str">
            <v xml:space="preserve"> eight hundred and eighty one Billions</v>
          </cell>
        </row>
        <row r="886">
          <cell r="A886">
            <v>882</v>
          </cell>
          <cell r="B886" t="str">
            <v xml:space="preserve"> eight hundred and eighty two</v>
          </cell>
          <cell r="C886" t="str">
            <v xml:space="preserve"> eight hundred and eighty two</v>
          </cell>
          <cell r="D886" t="str">
            <v xml:space="preserve"> eight hundred and eighty two Thousand</v>
          </cell>
          <cell r="E886" t="str">
            <v xml:space="preserve"> eight hundred and eighty two Lakhs</v>
          </cell>
          <cell r="F886" t="str">
            <v xml:space="preserve"> eight hundred and eighty two Crores</v>
          </cell>
          <cell r="G886" t="str">
            <v xml:space="preserve"> eight hundred and eighty two Millions</v>
          </cell>
          <cell r="H886" t="str">
            <v xml:space="preserve"> eight hundred and eighty two Billions</v>
          </cell>
        </row>
        <row r="887">
          <cell r="A887">
            <v>883</v>
          </cell>
          <cell r="B887" t="str">
            <v xml:space="preserve"> eight hundred and eighty three</v>
          </cell>
          <cell r="C887" t="str">
            <v xml:space="preserve"> eight hundred and eighty three</v>
          </cell>
          <cell r="D887" t="str">
            <v xml:space="preserve"> eight hundred and eighty three Thousand</v>
          </cell>
          <cell r="E887" t="str">
            <v xml:space="preserve"> eight hundred and eighty three Lakhs</v>
          </cell>
          <cell r="F887" t="str">
            <v xml:space="preserve"> eight hundred and eighty three Crores</v>
          </cell>
          <cell r="G887" t="str">
            <v xml:space="preserve"> eight hundred and eighty three Millions</v>
          </cell>
          <cell r="H887" t="str">
            <v xml:space="preserve"> eight hundred and eighty three Billions</v>
          </cell>
        </row>
        <row r="888">
          <cell r="A888">
            <v>884</v>
          </cell>
          <cell r="B888" t="str">
            <v xml:space="preserve"> eight hundred and eighty four</v>
          </cell>
          <cell r="C888" t="str">
            <v xml:space="preserve"> eight hundred and eighty four</v>
          </cell>
          <cell r="D888" t="str">
            <v xml:space="preserve"> eight hundred and eighty four Thousand</v>
          </cell>
          <cell r="E888" t="str">
            <v xml:space="preserve"> eight hundred and eighty four Lakhs</v>
          </cell>
          <cell r="F888" t="str">
            <v xml:space="preserve"> eight hundred and eighty four Crores</v>
          </cell>
          <cell r="G888" t="str">
            <v xml:space="preserve"> eight hundred and eighty four Millions</v>
          </cell>
          <cell r="H888" t="str">
            <v xml:space="preserve"> eight hundred and eighty four Billions</v>
          </cell>
        </row>
        <row r="889">
          <cell r="A889">
            <v>885</v>
          </cell>
          <cell r="B889" t="str">
            <v xml:space="preserve"> eight hundred and eighty five</v>
          </cell>
          <cell r="C889" t="str">
            <v xml:space="preserve"> eight hundred and eighty five</v>
          </cell>
          <cell r="D889" t="str">
            <v xml:space="preserve"> eight hundred and eighty five Thousand</v>
          </cell>
          <cell r="E889" t="str">
            <v xml:space="preserve"> eight hundred and eighty five Lakhs</v>
          </cell>
          <cell r="F889" t="str">
            <v xml:space="preserve"> eight hundred and eighty five Crores</v>
          </cell>
          <cell r="G889" t="str">
            <v xml:space="preserve"> eight hundred and eighty five Millions</v>
          </cell>
          <cell r="H889" t="str">
            <v xml:space="preserve"> eight hundred and eighty five Billions</v>
          </cell>
        </row>
        <row r="890">
          <cell r="A890">
            <v>886</v>
          </cell>
          <cell r="B890" t="str">
            <v xml:space="preserve"> eight hundred and eighty six</v>
          </cell>
          <cell r="C890" t="str">
            <v xml:space="preserve"> eight hundred and eighty six</v>
          </cell>
          <cell r="D890" t="str">
            <v xml:space="preserve"> eight hundred and eighty six Thousand</v>
          </cell>
          <cell r="E890" t="str">
            <v xml:space="preserve"> eight hundred and eighty six Lakhs</v>
          </cell>
          <cell r="F890" t="str">
            <v xml:space="preserve"> eight hundred and eighty six Crores</v>
          </cell>
          <cell r="G890" t="str">
            <v xml:space="preserve"> eight hundred and eighty six Millions</v>
          </cell>
          <cell r="H890" t="str">
            <v xml:space="preserve"> eight hundred and eighty six Billions</v>
          </cell>
        </row>
        <row r="891">
          <cell r="A891">
            <v>887</v>
          </cell>
          <cell r="B891" t="str">
            <v xml:space="preserve"> eight hundred and eighty seven</v>
          </cell>
          <cell r="C891" t="str">
            <v xml:space="preserve"> eight hundred and eighty seven</v>
          </cell>
          <cell r="D891" t="str">
            <v xml:space="preserve"> eight hundred and eighty seven Thousand</v>
          </cell>
          <cell r="E891" t="str">
            <v xml:space="preserve"> eight hundred and eighty seven Lakhs</v>
          </cell>
          <cell r="F891" t="str">
            <v xml:space="preserve"> eight hundred and eighty seven Crores</v>
          </cell>
          <cell r="G891" t="str">
            <v xml:space="preserve"> eight hundred and eighty seven Millions</v>
          </cell>
          <cell r="H891" t="str">
            <v xml:space="preserve"> eight hundred and eighty seven Billions</v>
          </cell>
        </row>
        <row r="892">
          <cell r="A892">
            <v>888</v>
          </cell>
          <cell r="B892" t="str">
            <v xml:space="preserve"> eight hundred and eighty eight</v>
          </cell>
          <cell r="C892" t="str">
            <v xml:space="preserve"> eight hundred and eighty eight</v>
          </cell>
          <cell r="D892" t="str">
            <v xml:space="preserve"> eight hundred and eighty eight Thousand</v>
          </cell>
          <cell r="E892" t="str">
            <v xml:space="preserve"> eight hundred and eighty eight Lakhs</v>
          </cell>
          <cell r="F892" t="str">
            <v xml:space="preserve"> eight hundred and eighty eight Crores</v>
          </cell>
          <cell r="G892" t="str">
            <v xml:space="preserve"> eight hundred and eighty eight Millions</v>
          </cell>
          <cell r="H892" t="str">
            <v xml:space="preserve"> eight hundred and eighty eight Billions</v>
          </cell>
        </row>
        <row r="893">
          <cell r="A893">
            <v>889</v>
          </cell>
          <cell r="B893" t="str">
            <v xml:space="preserve"> eight hundred and eighty nine</v>
          </cell>
          <cell r="C893" t="str">
            <v xml:space="preserve"> eight hundred and eighty nine</v>
          </cell>
          <cell r="D893" t="str">
            <v xml:space="preserve"> eight hundred and eighty nine Thousand</v>
          </cell>
          <cell r="E893" t="str">
            <v xml:space="preserve"> eight hundred and eighty nine Lakhs</v>
          </cell>
          <cell r="F893" t="str">
            <v xml:space="preserve"> eight hundred and eighty nine Crores</v>
          </cell>
          <cell r="G893" t="str">
            <v xml:space="preserve"> eight hundred and eighty nine Millions</v>
          </cell>
          <cell r="H893" t="str">
            <v xml:space="preserve"> eight hundred and eighty nine Billions</v>
          </cell>
        </row>
        <row r="894">
          <cell r="A894">
            <v>890</v>
          </cell>
          <cell r="B894" t="str">
            <v xml:space="preserve"> eight hundred and ninety</v>
          </cell>
          <cell r="C894" t="str">
            <v xml:space="preserve"> eight hundred and ninety</v>
          </cell>
          <cell r="D894" t="str">
            <v xml:space="preserve"> eight hundred and ninety Thousand</v>
          </cell>
          <cell r="E894" t="str">
            <v xml:space="preserve"> eight hundred and ninety Lakhs</v>
          </cell>
          <cell r="F894" t="str">
            <v xml:space="preserve"> eight hundred and ninety Crores</v>
          </cell>
          <cell r="G894" t="str">
            <v xml:space="preserve"> eight hundred and ninety Millions</v>
          </cell>
          <cell r="H894" t="str">
            <v xml:space="preserve"> eight hundred and ninety Billions</v>
          </cell>
        </row>
        <row r="895">
          <cell r="A895">
            <v>891</v>
          </cell>
          <cell r="B895" t="str">
            <v xml:space="preserve"> eight hundred and ninety one</v>
          </cell>
          <cell r="C895" t="str">
            <v xml:space="preserve"> eight hundred and ninety one</v>
          </cell>
          <cell r="D895" t="str">
            <v xml:space="preserve"> eight hundred and ninety one Thousand</v>
          </cell>
          <cell r="E895" t="str">
            <v xml:space="preserve"> eight hundred and ninety one Lakhs</v>
          </cell>
          <cell r="F895" t="str">
            <v xml:space="preserve"> eight hundred and ninety one Crores</v>
          </cell>
          <cell r="G895" t="str">
            <v xml:space="preserve"> eight hundred and ninety one Millions</v>
          </cell>
          <cell r="H895" t="str">
            <v xml:space="preserve"> eight hundred and ninety one Billions</v>
          </cell>
        </row>
        <row r="896">
          <cell r="A896">
            <v>892</v>
          </cell>
          <cell r="B896" t="str">
            <v xml:space="preserve"> eight hundred and ninety two</v>
          </cell>
          <cell r="C896" t="str">
            <v xml:space="preserve"> eight hundred and ninety two</v>
          </cell>
          <cell r="D896" t="str">
            <v xml:space="preserve"> eight hundred and ninety two Thousand</v>
          </cell>
          <cell r="E896" t="str">
            <v xml:space="preserve"> eight hundred and ninety two Lakhs</v>
          </cell>
          <cell r="F896" t="str">
            <v xml:space="preserve"> eight hundred and ninety two Crores</v>
          </cell>
          <cell r="G896" t="str">
            <v xml:space="preserve"> eight hundred and ninety two Millions</v>
          </cell>
          <cell r="H896" t="str">
            <v xml:space="preserve"> eight hundred and ninety two Billions</v>
          </cell>
        </row>
        <row r="897">
          <cell r="A897">
            <v>893</v>
          </cell>
          <cell r="B897" t="str">
            <v xml:space="preserve"> eight hundred and ninety three</v>
          </cell>
          <cell r="C897" t="str">
            <v xml:space="preserve"> eight hundred and ninety three</v>
          </cell>
          <cell r="D897" t="str">
            <v xml:space="preserve"> eight hundred and ninety three Thousand</v>
          </cell>
          <cell r="E897" t="str">
            <v xml:space="preserve"> eight hundred and ninety three Lakhs</v>
          </cell>
          <cell r="F897" t="str">
            <v xml:space="preserve"> eight hundred and ninety three Crores</v>
          </cell>
          <cell r="G897" t="str">
            <v xml:space="preserve"> eight hundred and ninety three Millions</v>
          </cell>
          <cell r="H897" t="str">
            <v xml:space="preserve"> eight hundred and ninety three Billions</v>
          </cell>
        </row>
        <row r="898">
          <cell r="A898">
            <v>894</v>
          </cell>
          <cell r="B898" t="str">
            <v xml:space="preserve"> eight hundred and ninety four </v>
          </cell>
          <cell r="C898" t="str">
            <v xml:space="preserve"> eight hundred and ninety four </v>
          </cell>
          <cell r="D898" t="str">
            <v xml:space="preserve"> eight hundred and ninety four  Thousand</v>
          </cell>
          <cell r="E898" t="str">
            <v xml:space="preserve"> eight hundred and ninety four  Lakhs</v>
          </cell>
          <cell r="F898" t="str">
            <v xml:space="preserve"> eight hundred and ninety four  Crores</v>
          </cell>
          <cell r="G898" t="str">
            <v xml:space="preserve"> eight hundred and ninety four  Millions</v>
          </cell>
          <cell r="H898" t="str">
            <v xml:space="preserve"> eight hundred and ninety four  Billions</v>
          </cell>
        </row>
        <row r="899">
          <cell r="A899">
            <v>895</v>
          </cell>
          <cell r="B899" t="str">
            <v xml:space="preserve"> eight hundred and ninety five</v>
          </cell>
          <cell r="C899" t="str">
            <v xml:space="preserve"> eight hundred and ninety five</v>
          </cell>
          <cell r="D899" t="str">
            <v xml:space="preserve"> eight hundred and ninety five Thousand</v>
          </cell>
          <cell r="E899" t="str">
            <v xml:space="preserve"> eight hundred and ninety five Lakhs</v>
          </cell>
          <cell r="F899" t="str">
            <v xml:space="preserve"> eight hundred and ninety five Crores</v>
          </cell>
          <cell r="G899" t="str">
            <v xml:space="preserve"> eight hundred and ninety five Millions</v>
          </cell>
          <cell r="H899" t="str">
            <v xml:space="preserve"> eight hundred and ninety five Billions</v>
          </cell>
        </row>
        <row r="900">
          <cell r="A900">
            <v>896</v>
          </cell>
          <cell r="B900" t="str">
            <v xml:space="preserve"> eight hundred and ninety six</v>
          </cell>
          <cell r="C900" t="str">
            <v xml:space="preserve"> eight hundred and ninety six</v>
          </cell>
          <cell r="D900" t="str">
            <v xml:space="preserve"> eight hundred and ninety six Thousand</v>
          </cell>
          <cell r="E900" t="str">
            <v xml:space="preserve"> eight hundred and ninety six Lakhs</v>
          </cell>
          <cell r="F900" t="str">
            <v xml:space="preserve"> eight hundred and ninety six Crores</v>
          </cell>
          <cell r="G900" t="str">
            <v xml:space="preserve"> eight hundred and ninety six Millions</v>
          </cell>
          <cell r="H900" t="str">
            <v xml:space="preserve"> eight hundred and ninety six Billions</v>
          </cell>
        </row>
        <row r="901">
          <cell r="A901">
            <v>897</v>
          </cell>
          <cell r="B901" t="str">
            <v xml:space="preserve"> eight hundred and ninety seven</v>
          </cell>
          <cell r="C901" t="str">
            <v xml:space="preserve"> eight hundred and ninety seven</v>
          </cell>
          <cell r="D901" t="str">
            <v xml:space="preserve"> eight hundred and ninety seven Thousand</v>
          </cell>
          <cell r="E901" t="str">
            <v xml:space="preserve"> eight hundred and ninety seven Lakhs</v>
          </cell>
          <cell r="F901" t="str">
            <v xml:space="preserve"> eight hundred and ninety seven Crores</v>
          </cell>
          <cell r="G901" t="str">
            <v xml:space="preserve"> eight hundred and ninety seven Millions</v>
          </cell>
          <cell r="H901" t="str">
            <v xml:space="preserve"> eight hundred and ninety seven Billions</v>
          </cell>
        </row>
        <row r="902">
          <cell r="A902">
            <v>898</v>
          </cell>
          <cell r="B902" t="str">
            <v xml:space="preserve"> eight hundred and ninety eight</v>
          </cell>
          <cell r="C902" t="str">
            <v xml:space="preserve"> eight hundred and ninety eight</v>
          </cell>
          <cell r="D902" t="str">
            <v xml:space="preserve"> eight hundred and ninety eight Thousand</v>
          </cell>
          <cell r="E902" t="str">
            <v xml:space="preserve"> eight hundred and ninety eight Lakhs</v>
          </cell>
          <cell r="F902" t="str">
            <v xml:space="preserve"> eight hundred and ninety eight Crores</v>
          </cell>
          <cell r="G902" t="str">
            <v xml:space="preserve"> eight hundred and ninety eight Millions</v>
          </cell>
          <cell r="H902" t="str">
            <v xml:space="preserve"> eight hundred and ninety eight Billions</v>
          </cell>
        </row>
        <row r="903">
          <cell r="A903">
            <v>899</v>
          </cell>
          <cell r="B903" t="str">
            <v xml:space="preserve"> eight hundred and ninety nine</v>
          </cell>
          <cell r="C903" t="str">
            <v xml:space="preserve"> eight hundred and ninety nine</v>
          </cell>
          <cell r="D903" t="str">
            <v xml:space="preserve"> eight hundred and ninety nine Thousand</v>
          </cell>
          <cell r="E903" t="str">
            <v xml:space="preserve"> eight hundred and ninety nine Lakhs</v>
          </cell>
          <cell r="F903" t="str">
            <v xml:space="preserve"> eight hundred and ninety nine Crores</v>
          </cell>
          <cell r="G903" t="str">
            <v xml:space="preserve"> eight hundred and ninety nine Millions</v>
          </cell>
          <cell r="H903" t="str">
            <v xml:space="preserve"> eight hundred and ninety nine Billions</v>
          </cell>
        </row>
        <row r="904">
          <cell r="A904">
            <v>900</v>
          </cell>
          <cell r="B904" t="str">
            <v xml:space="preserve"> nine hundred</v>
          </cell>
          <cell r="C904" t="str">
            <v xml:space="preserve"> nine hundred</v>
          </cell>
          <cell r="D904" t="str">
            <v xml:space="preserve"> nine hundred Thousand</v>
          </cell>
          <cell r="E904" t="str">
            <v xml:space="preserve"> nine hundred Lakhs</v>
          </cell>
          <cell r="F904" t="str">
            <v xml:space="preserve"> nine hundred Crores</v>
          </cell>
          <cell r="G904" t="str">
            <v xml:space="preserve"> nine hundred Millions</v>
          </cell>
          <cell r="H904" t="str">
            <v xml:space="preserve"> nine hundred Billions</v>
          </cell>
        </row>
        <row r="905">
          <cell r="A905">
            <v>901</v>
          </cell>
          <cell r="B905" t="str">
            <v xml:space="preserve"> nine hundred and one</v>
          </cell>
          <cell r="C905" t="str">
            <v xml:space="preserve"> nine hundred and one</v>
          </cell>
          <cell r="D905" t="str">
            <v xml:space="preserve"> nine hundred and one Thousand</v>
          </cell>
          <cell r="E905" t="str">
            <v xml:space="preserve"> nine hundred and one Lakhs</v>
          </cell>
          <cell r="F905" t="str">
            <v xml:space="preserve"> nine hundred and one Crores</v>
          </cell>
          <cell r="G905" t="str">
            <v xml:space="preserve"> nine hundred and one Millions</v>
          </cell>
          <cell r="H905" t="str">
            <v xml:space="preserve"> nine hundred and one Billions</v>
          </cell>
        </row>
        <row r="906">
          <cell r="A906">
            <v>902</v>
          </cell>
          <cell r="B906" t="str">
            <v xml:space="preserve"> nine hundred and two</v>
          </cell>
          <cell r="C906" t="str">
            <v xml:space="preserve"> nine hundred and two</v>
          </cell>
          <cell r="D906" t="str">
            <v xml:space="preserve"> nine hundred and two Thousand</v>
          </cell>
          <cell r="E906" t="str">
            <v xml:space="preserve"> nine hundred and two Lakhs</v>
          </cell>
          <cell r="F906" t="str">
            <v xml:space="preserve"> nine hundred and two Crores</v>
          </cell>
          <cell r="G906" t="str">
            <v xml:space="preserve"> nine hundred and two Millions</v>
          </cell>
          <cell r="H906" t="str">
            <v xml:space="preserve"> nine hundred and two Billions</v>
          </cell>
        </row>
        <row r="907">
          <cell r="A907">
            <v>903</v>
          </cell>
          <cell r="B907" t="str">
            <v xml:space="preserve"> nine hundred and three</v>
          </cell>
          <cell r="C907" t="str">
            <v xml:space="preserve"> nine hundred and three</v>
          </cell>
          <cell r="D907" t="str">
            <v xml:space="preserve"> nine hundred and three Thousand</v>
          </cell>
          <cell r="E907" t="str">
            <v xml:space="preserve"> nine hundred and three Lakhs</v>
          </cell>
          <cell r="F907" t="str">
            <v xml:space="preserve"> nine hundred and three Crores</v>
          </cell>
          <cell r="G907" t="str">
            <v xml:space="preserve"> nine hundred and three Millions</v>
          </cell>
          <cell r="H907" t="str">
            <v xml:space="preserve"> nine hundred and three Billions</v>
          </cell>
        </row>
        <row r="908">
          <cell r="A908">
            <v>904</v>
          </cell>
          <cell r="B908" t="str">
            <v xml:space="preserve"> nine hundred and four</v>
          </cell>
          <cell r="C908" t="str">
            <v xml:space="preserve"> nine hundred and four</v>
          </cell>
          <cell r="D908" t="str">
            <v xml:space="preserve"> nine hundred and four Thousand</v>
          </cell>
          <cell r="E908" t="str">
            <v xml:space="preserve"> nine hundred and four Lakhs</v>
          </cell>
          <cell r="F908" t="str">
            <v xml:space="preserve"> nine hundred and four Crores</v>
          </cell>
          <cell r="G908" t="str">
            <v xml:space="preserve"> nine hundred and four Millions</v>
          </cell>
          <cell r="H908" t="str">
            <v xml:space="preserve"> nine hundred and four Billions</v>
          </cell>
        </row>
        <row r="909">
          <cell r="A909">
            <v>905</v>
          </cell>
          <cell r="B909" t="str">
            <v xml:space="preserve"> nine hundred and five</v>
          </cell>
          <cell r="C909" t="str">
            <v xml:space="preserve"> nine hundred and five</v>
          </cell>
          <cell r="D909" t="str">
            <v xml:space="preserve"> nine hundred and five Thousand</v>
          </cell>
          <cell r="E909" t="str">
            <v xml:space="preserve"> nine hundred and five Lakhs</v>
          </cell>
          <cell r="F909" t="str">
            <v xml:space="preserve"> nine hundred and five Crores</v>
          </cell>
          <cell r="G909" t="str">
            <v xml:space="preserve"> nine hundred and five Millions</v>
          </cell>
          <cell r="H909" t="str">
            <v xml:space="preserve"> nine hundred and five Billions</v>
          </cell>
        </row>
        <row r="910">
          <cell r="A910">
            <v>906</v>
          </cell>
          <cell r="B910" t="str">
            <v xml:space="preserve"> nine hundred and six</v>
          </cell>
          <cell r="C910" t="str">
            <v xml:space="preserve"> nine hundred and six</v>
          </cell>
          <cell r="D910" t="str">
            <v xml:space="preserve"> nine hundred and six Thousand</v>
          </cell>
          <cell r="E910" t="str">
            <v xml:space="preserve"> nine hundred and six Lakhs</v>
          </cell>
          <cell r="F910" t="str">
            <v xml:space="preserve"> nine hundred and six Crores</v>
          </cell>
          <cell r="G910" t="str">
            <v xml:space="preserve"> nine hundred and six Millions</v>
          </cell>
          <cell r="H910" t="str">
            <v xml:space="preserve"> nine hundred and six Billions</v>
          </cell>
        </row>
        <row r="911">
          <cell r="A911">
            <v>907</v>
          </cell>
          <cell r="B911" t="str">
            <v xml:space="preserve"> nine hundred and seven</v>
          </cell>
          <cell r="C911" t="str">
            <v xml:space="preserve"> nine hundred and seven</v>
          </cell>
          <cell r="D911" t="str">
            <v xml:space="preserve"> nine hundred and seven Thousand</v>
          </cell>
          <cell r="E911" t="str">
            <v xml:space="preserve"> nine hundred and seven Lakhs</v>
          </cell>
          <cell r="F911" t="str">
            <v xml:space="preserve"> nine hundred and seven Crores</v>
          </cell>
          <cell r="G911" t="str">
            <v xml:space="preserve"> nine hundred and seven Millions</v>
          </cell>
          <cell r="H911" t="str">
            <v xml:space="preserve"> nine hundred and seven Billions</v>
          </cell>
        </row>
        <row r="912">
          <cell r="A912">
            <v>908</v>
          </cell>
          <cell r="B912" t="str">
            <v xml:space="preserve"> nine hundred and eight</v>
          </cell>
          <cell r="C912" t="str">
            <v xml:space="preserve"> nine hundred and eight</v>
          </cell>
          <cell r="D912" t="str">
            <v xml:space="preserve"> nine hundred and eight Thousand</v>
          </cell>
          <cell r="E912" t="str">
            <v xml:space="preserve"> nine hundred and eight Lakhs</v>
          </cell>
          <cell r="F912" t="str">
            <v xml:space="preserve"> nine hundred and eight Crores</v>
          </cell>
          <cell r="G912" t="str">
            <v xml:space="preserve"> nine hundred and eight Millions</v>
          </cell>
          <cell r="H912" t="str">
            <v xml:space="preserve"> nine hundred and eight Billions</v>
          </cell>
        </row>
        <row r="913">
          <cell r="A913">
            <v>909</v>
          </cell>
          <cell r="B913" t="str">
            <v xml:space="preserve"> nine hundred and nine</v>
          </cell>
          <cell r="C913" t="str">
            <v xml:space="preserve"> nine hundred and nine</v>
          </cell>
          <cell r="D913" t="str">
            <v xml:space="preserve"> nine hundred and nine Thousand</v>
          </cell>
          <cell r="E913" t="str">
            <v xml:space="preserve"> nine hundred and nine Lakhs</v>
          </cell>
          <cell r="F913" t="str">
            <v xml:space="preserve"> nine hundred and nine Crores</v>
          </cell>
          <cell r="G913" t="str">
            <v xml:space="preserve"> nine hundred and nine Millions</v>
          </cell>
          <cell r="H913" t="str">
            <v xml:space="preserve"> nine hundred and nine Billions</v>
          </cell>
        </row>
        <row r="914">
          <cell r="A914">
            <v>910</v>
          </cell>
          <cell r="B914" t="str">
            <v xml:space="preserve"> nine hundred and ten</v>
          </cell>
          <cell r="C914" t="str">
            <v xml:space="preserve"> nine hundred and ten</v>
          </cell>
          <cell r="D914" t="str">
            <v xml:space="preserve"> nine hundred and ten Thousand</v>
          </cell>
          <cell r="E914" t="str">
            <v xml:space="preserve"> nine hundred and ten Lakhs</v>
          </cell>
          <cell r="F914" t="str">
            <v xml:space="preserve"> nine hundred and ten Crores</v>
          </cell>
          <cell r="G914" t="str">
            <v xml:space="preserve"> nine hundred and ten Millions</v>
          </cell>
          <cell r="H914" t="str">
            <v xml:space="preserve"> nine hundred and ten Billions</v>
          </cell>
        </row>
        <row r="915">
          <cell r="A915">
            <v>911</v>
          </cell>
          <cell r="B915" t="str">
            <v xml:space="preserve"> nine hundred and eleven</v>
          </cell>
          <cell r="C915" t="str">
            <v xml:space="preserve"> nine hundred and eleven</v>
          </cell>
          <cell r="D915" t="str">
            <v xml:space="preserve"> nine hundred and eleven Thousand</v>
          </cell>
          <cell r="E915" t="str">
            <v xml:space="preserve"> nine hundred and eleven Lakhs</v>
          </cell>
          <cell r="F915" t="str">
            <v xml:space="preserve"> nine hundred and eleven Crores</v>
          </cell>
          <cell r="G915" t="str">
            <v xml:space="preserve"> nine hundred and eleven Millions</v>
          </cell>
          <cell r="H915" t="str">
            <v xml:space="preserve"> nine hundred and eleven Billions</v>
          </cell>
        </row>
        <row r="916">
          <cell r="A916">
            <v>912</v>
          </cell>
          <cell r="B916" t="str">
            <v xml:space="preserve"> nine hundred and twelve</v>
          </cell>
          <cell r="C916" t="str">
            <v xml:space="preserve"> nine hundred and twelve</v>
          </cell>
          <cell r="D916" t="str">
            <v xml:space="preserve"> nine hundred and twelve Thousand</v>
          </cell>
          <cell r="E916" t="str">
            <v xml:space="preserve"> nine hundred and twelve Lakhs</v>
          </cell>
          <cell r="F916" t="str">
            <v xml:space="preserve"> nine hundred and twelve Crores</v>
          </cell>
          <cell r="G916" t="str">
            <v xml:space="preserve"> nine hundred and twelve Millions</v>
          </cell>
          <cell r="H916" t="str">
            <v xml:space="preserve"> nine hundred and twelve Billions</v>
          </cell>
        </row>
        <row r="917">
          <cell r="A917">
            <v>913</v>
          </cell>
          <cell r="B917" t="str">
            <v xml:space="preserve"> nine hundred and thirteen</v>
          </cell>
          <cell r="C917" t="str">
            <v xml:space="preserve"> nine hundred and thirteen</v>
          </cell>
          <cell r="D917" t="str">
            <v xml:space="preserve"> nine hundred and thirteen Thousand</v>
          </cell>
          <cell r="E917" t="str">
            <v xml:space="preserve"> nine hundred and thirteen Lakhs</v>
          </cell>
          <cell r="F917" t="str">
            <v xml:space="preserve"> nine hundred and thirteen Crores</v>
          </cell>
          <cell r="G917" t="str">
            <v xml:space="preserve"> nine hundred and thirteen Millions</v>
          </cell>
          <cell r="H917" t="str">
            <v xml:space="preserve"> nine hundred and thirteen Billions</v>
          </cell>
        </row>
        <row r="918">
          <cell r="A918">
            <v>914</v>
          </cell>
          <cell r="B918" t="str">
            <v xml:space="preserve"> nine hundred and fourteen</v>
          </cell>
          <cell r="C918" t="str">
            <v xml:space="preserve"> nine hundred and fourteen</v>
          </cell>
          <cell r="D918" t="str">
            <v xml:space="preserve"> nine hundred and fourteen Thousand</v>
          </cell>
          <cell r="E918" t="str">
            <v xml:space="preserve"> nine hundred and fourteen Lakhs</v>
          </cell>
          <cell r="F918" t="str">
            <v xml:space="preserve"> nine hundred and fourteen Crores</v>
          </cell>
          <cell r="G918" t="str">
            <v xml:space="preserve"> nine hundred and fourteen Millions</v>
          </cell>
          <cell r="H918" t="str">
            <v xml:space="preserve"> nine hundred and fourteen Billions</v>
          </cell>
        </row>
        <row r="919">
          <cell r="A919">
            <v>915</v>
          </cell>
          <cell r="B919" t="str">
            <v xml:space="preserve"> nine hundred and fifteen</v>
          </cell>
          <cell r="C919" t="str">
            <v xml:space="preserve"> nine hundred and fifteen</v>
          </cell>
          <cell r="D919" t="str">
            <v xml:space="preserve"> nine hundred and fifteen Thousand</v>
          </cell>
          <cell r="E919" t="str">
            <v xml:space="preserve"> nine hundred and fifteen Lakhs</v>
          </cell>
          <cell r="F919" t="str">
            <v xml:space="preserve"> nine hundred and fifteen Crores</v>
          </cell>
          <cell r="G919" t="str">
            <v xml:space="preserve"> nine hundred and fifteen Millions</v>
          </cell>
          <cell r="H919" t="str">
            <v xml:space="preserve"> nine hundred and fifteen Billions</v>
          </cell>
        </row>
        <row r="920">
          <cell r="A920">
            <v>916</v>
          </cell>
          <cell r="B920" t="str">
            <v xml:space="preserve"> nine hundred and sixteen</v>
          </cell>
          <cell r="C920" t="str">
            <v xml:space="preserve"> nine hundred and sixteen</v>
          </cell>
          <cell r="D920" t="str">
            <v xml:space="preserve"> nine hundred and sixteen Thousand</v>
          </cell>
          <cell r="E920" t="str">
            <v xml:space="preserve"> nine hundred and sixteen Lakhs</v>
          </cell>
          <cell r="F920" t="str">
            <v xml:space="preserve"> nine hundred and sixteen Crores</v>
          </cell>
          <cell r="G920" t="str">
            <v xml:space="preserve"> nine hundred and sixteen Millions</v>
          </cell>
          <cell r="H920" t="str">
            <v xml:space="preserve"> nine hundred and sixteen Billions</v>
          </cell>
        </row>
        <row r="921">
          <cell r="A921">
            <v>917</v>
          </cell>
          <cell r="B921" t="str">
            <v xml:space="preserve"> nine hundred and seventeen</v>
          </cell>
          <cell r="C921" t="str">
            <v xml:space="preserve"> nine hundred and seventeen</v>
          </cell>
          <cell r="D921" t="str">
            <v xml:space="preserve"> nine hundred and seventeen Thousand</v>
          </cell>
          <cell r="E921" t="str">
            <v xml:space="preserve"> nine hundred and seventeen Lakhs</v>
          </cell>
          <cell r="F921" t="str">
            <v xml:space="preserve"> nine hundred and seventeen Crores</v>
          </cell>
          <cell r="G921" t="str">
            <v xml:space="preserve"> nine hundred and seventeen Millions</v>
          </cell>
          <cell r="H921" t="str">
            <v xml:space="preserve"> nine hundred and seventeen Billions</v>
          </cell>
        </row>
        <row r="922">
          <cell r="A922">
            <v>918</v>
          </cell>
          <cell r="B922" t="str">
            <v xml:space="preserve"> nine hundred and eighteen</v>
          </cell>
          <cell r="C922" t="str">
            <v xml:space="preserve"> nine hundred and eighteen</v>
          </cell>
          <cell r="D922" t="str">
            <v xml:space="preserve"> nine hundred and eighteen Thousand</v>
          </cell>
          <cell r="E922" t="str">
            <v xml:space="preserve"> nine hundred and eighteen Lakhs</v>
          </cell>
          <cell r="F922" t="str">
            <v xml:space="preserve"> nine hundred and eighteen Crores</v>
          </cell>
          <cell r="G922" t="str">
            <v xml:space="preserve"> nine hundred and eighteen Millions</v>
          </cell>
          <cell r="H922" t="str">
            <v xml:space="preserve"> nine hundred and eighteen Billions</v>
          </cell>
        </row>
        <row r="923">
          <cell r="A923">
            <v>919</v>
          </cell>
          <cell r="B923" t="str">
            <v xml:space="preserve"> nine hundred and nineteen</v>
          </cell>
          <cell r="C923" t="str">
            <v xml:space="preserve"> nine hundred and nineteen</v>
          </cell>
          <cell r="D923" t="str">
            <v xml:space="preserve"> nine hundred and nineteen Thousand</v>
          </cell>
          <cell r="E923" t="str">
            <v xml:space="preserve"> nine hundred and nineteen Lakhs</v>
          </cell>
          <cell r="F923" t="str">
            <v xml:space="preserve"> nine hundred and nineteen Crores</v>
          </cell>
          <cell r="G923" t="str">
            <v xml:space="preserve"> nine hundred and nineteen Millions</v>
          </cell>
          <cell r="H923" t="str">
            <v xml:space="preserve"> nine hundred and nineteen Billions</v>
          </cell>
        </row>
        <row r="924">
          <cell r="A924">
            <v>920</v>
          </cell>
          <cell r="B924" t="str">
            <v xml:space="preserve"> nine hundred and twenty </v>
          </cell>
          <cell r="C924" t="str">
            <v xml:space="preserve"> nine hundred and twenty </v>
          </cell>
          <cell r="D924" t="str">
            <v xml:space="preserve"> nine hundred and twenty  Thousand</v>
          </cell>
          <cell r="E924" t="str">
            <v xml:space="preserve"> nine hundred and twenty  Lakhs</v>
          </cell>
          <cell r="F924" t="str">
            <v xml:space="preserve"> nine hundred and twenty  Crores</v>
          </cell>
          <cell r="G924" t="str">
            <v xml:space="preserve"> nine hundred and twenty  Millions</v>
          </cell>
          <cell r="H924" t="str">
            <v xml:space="preserve"> nine hundred and twenty  Billions</v>
          </cell>
        </row>
        <row r="925">
          <cell r="A925">
            <v>921</v>
          </cell>
          <cell r="B925" t="str">
            <v xml:space="preserve"> nine hundred and twenty one</v>
          </cell>
          <cell r="C925" t="str">
            <v xml:space="preserve"> nine hundred and twenty one</v>
          </cell>
          <cell r="D925" t="str">
            <v xml:space="preserve"> nine hundred and twenty one Thousand</v>
          </cell>
          <cell r="E925" t="str">
            <v xml:space="preserve"> nine hundred and twenty one Lakhs</v>
          </cell>
          <cell r="F925" t="str">
            <v xml:space="preserve"> nine hundred and twenty one Crores</v>
          </cell>
          <cell r="G925" t="str">
            <v xml:space="preserve"> nine hundred and twenty one Millions</v>
          </cell>
          <cell r="H925" t="str">
            <v xml:space="preserve"> nine hundred and twenty one Billions</v>
          </cell>
        </row>
        <row r="926">
          <cell r="A926">
            <v>922</v>
          </cell>
          <cell r="B926" t="str">
            <v xml:space="preserve"> nine hundred and twenty two</v>
          </cell>
          <cell r="C926" t="str">
            <v xml:space="preserve"> nine hundred and twenty two</v>
          </cell>
          <cell r="D926" t="str">
            <v xml:space="preserve"> nine hundred and twenty two Thousand</v>
          </cell>
          <cell r="E926" t="str">
            <v xml:space="preserve"> nine hundred and twenty two Lakhs</v>
          </cell>
          <cell r="F926" t="str">
            <v xml:space="preserve"> nine hundred and twenty two Crores</v>
          </cell>
          <cell r="G926" t="str">
            <v xml:space="preserve"> nine hundred and twenty two Millions</v>
          </cell>
          <cell r="H926" t="str">
            <v xml:space="preserve"> nine hundred and twenty two Billions</v>
          </cell>
        </row>
        <row r="927">
          <cell r="A927">
            <v>923</v>
          </cell>
          <cell r="B927" t="str">
            <v xml:space="preserve"> nine hundred and twenty three</v>
          </cell>
          <cell r="C927" t="str">
            <v xml:space="preserve"> nine hundred and twenty three</v>
          </cell>
          <cell r="D927" t="str">
            <v xml:space="preserve"> nine hundred and twenty three Thousand</v>
          </cell>
          <cell r="E927" t="str">
            <v xml:space="preserve"> nine hundred and twenty three Lakhs</v>
          </cell>
          <cell r="F927" t="str">
            <v xml:space="preserve"> nine hundred and twenty three Crores</v>
          </cell>
          <cell r="G927" t="str">
            <v xml:space="preserve"> nine hundred and twenty three Millions</v>
          </cell>
          <cell r="H927" t="str">
            <v xml:space="preserve"> nine hundred and twenty three Billions</v>
          </cell>
        </row>
        <row r="928">
          <cell r="A928">
            <v>924</v>
          </cell>
          <cell r="B928" t="str">
            <v xml:space="preserve"> nine hundred and twenty four</v>
          </cell>
          <cell r="C928" t="str">
            <v xml:space="preserve"> nine hundred and twenty four</v>
          </cell>
          <cell r="D928" t="str">
            <v xml:space="preserve"> nine hundred and twenty four Thousand</v>
          </cell>
          <cell r="E928" t="str">
            <v xml:space="preserve"> nine hundred and twenty four Lakhs</v>
          </cell>
          <cell r="F928" t="str">
            <v xml:space="preserve"> nine hundred and twenty four Crores</v>
          </cell>
          <cell r="G928" t="str">
            <v xml:space="preserve"> nine hundred and twenty four Millions</v>
          </cell>
          <cell r="H928" t="str">
            <v xml:space="preserve"> nine hundred and twenty four Billions</v>
          </cell>
        </row>
        <row r="929">
          <cell r="A929">
            <v>925</v>
          </cell>
          <cell r="B929" t="str">
            <v xml:space="preserve"> nine hundred and twenty five</v>
          </cell>
          <cell r="C929" t="str">
            <v xml:space="preserve"> nine hundred and twenty five</v>
          </cell>
          <cell r="D929" t="str">
            <v xml:space="preserve"> nine hundred and twenty five Thousand</v>
          </cell>
          <cell r="E929" t="str">
            <v xml:space="preserve"> nine hundred and twenty five Lakhs</v>
          </cell>
          <cell r="F929" t="str">
            <v xml:space="preserve"> nine hundred and twenty five Crores</v>
          </cell>
          <cell r="G929" t="str">
            <v xml:space="preserve"> nine hundred and twenty five Millions</v>
          </cell>
          <cell r="H929" t="str">
            <v xml:space="preserve"> nine hundred and twenty five Billions</v>
          </cell>
        </row>
        <row r="930">
          <cell r="A930">
            <v>926</v>
          </cell>
          <cell r="B930" t="str">
            <v xml:space="preserve"> nine hundred and twenty six</v>
          </cell>
          <cell r="C930" t="str">
            <v xml:space="preserve"> nine hundred and twenty six</v>
          </cell>
          <cell r="D930" t="str">
            <v xml:space="preserve"> nine hundred and twenty six Thousand</v>
          </cell>
          <cell r="E930" t="str">
            <v xml:space="preserve"> nine hundred and twenty six Lakhs</v>
          </cell>
          <cell r="F930" t="str">
            <v xml:space="preserve"> nine hundred and twenty six Crores</v>
          </cell>
          <cell r="G930" t="str">
            <v xml:space="preserve"> nine hundred and twenty six Millions</v>
          </cell>
          <cell r="H930" t="str">
            <v xml:space="preserve"> nine hundred and twenty six Billions</v>
          </cell>
        </row>
        <row r="931">
          <cell r="A931">
            <v>927</v>
          </cell>
          <cell r="B931" t="str">
            <v xml:space="preserve"> nine hundred and twenty seven</v>
          </cell>
          <cell r="C931" t="str">
            <v xml:space="preserve"> nine hundred and twenty seven</v>
          </cell>
          <cell r="D931" t="str">
            <v xml:space="preserve"> nine hundred and twenty seven Thousand</v>
          </cell>
          <cell r="E931" t="str">
            <v xml:space="preserve"> nine hundred and twenty seven Lakhs</v>
          </cell>
          <cell r="F931" t="str">
            <v xml:space="preserve"> nine hundred and twenty seven Crores</v>
          </cell>
          <cell r="G931" t="str">
            <v xml:space="preserve"> nine hundred and twenty seven Millions</v>
          </cell>
          <cell r="H931" t="str">
            <v xml:space="preserve"> nine hundred and twenty seven Billions</v>
          </cell>
        </row>
        <row r="932">
          <cell r="A932">
            <v>928</v>
          </cell>
          <cell r="B932" t="str">
            <v xml:space="preserve"> nine hundred and twenty eight</v>
          </cell>
          <cell r="C932" t="str">
            <v xml:space="preserve"> nine hundred and twenty eight</v>
          </cell>
          <cell r="D932" t="str">
            <v xml:space="preserve"> nine hundred and twenty eight Thousand</v>
          </cell>
          <cell r="E932" t="str">
            <v xml:space="preserve"> nine hundred and twenty eight Lakhs</v>
          </cell>
          <cell r="F932" t="str">
            <v xml:space="preserve"> nine hundred and twenty eight Crores</v>
          </cell>
          <cell r="G932" t="str">
            <v xml:space="preserve"> nine hundred and twenty eight Millions</v>
          </cell>
          <cell r="H932" t="str">
            <v xml:space="preserve"> nine hundred and twenty eight Billions</v>
          </cell>
        </row>
        <row r="933">
          <cell r="A933">
            <v>929</v>
          </cell>
          <cell r="B933" t="str">
            <v xml:space="preserve"> nine hundred and twenty nine</v>
          </cell>
          <cell r="C933" t="str">
            <v xml:space="preserve"> nine hundred and twenty nine</v>
          </cell>
          <cell r="D933" t="str">
            <v xml:space="preserve"> nine hundred and twenty nine Thousand</v>
          </cell>
          <cell r="E933" t="str">
            <v xml:space="preserve"> nine hundred and twenty nine Lakhs</v>
          </cell>
          <cell r="F933" t="str">
            <v xml:space="preserve"> nine hundred and twenty nine Crores</v>
          </cell>
          <cell r="G933" t="str">
            <v xml:space="preserve"> nine hundred and twenty nine Millions</v>
          </cell>
          <cell r="H933" t="str">
            <v xml:space="preserve"> nine hundred and twenty nine Billions</v>
          </cell>
        </row>
        <row r="934">
          <cell r="A934">
            <v>930</v>
          </cell>
          <cell r="B934" t="str">
            <v xml:space="preserve"> nine hundred and thirty</v>
          </cell>
          <cell r="C934" t="str">
            <v xml:space="preserve"> nine hundred and thirty</v>
          </cell>
          <cell r="D934" t="str">
            <v xml:space="preserve"> nine hundred and thirty Thousand</v>
          </cell>
          <cell r="E934" t="str">
            <v xml:space="preserve"> nine hundred and thirty Lakhs</v>
          </cell>
          <cell r="F934" t="str">
            <v xml:space="preserve"> nine hundred and thirty Crores</v>
          </cell>
          <cell r="G934" t="str">
            <v xml:space="preserve"> nine hundred and thirty Millions</v>
          </cell>
          <cell r="H934" t="str">
            <v xml:space="preserve"> nine hundred and thirty Billions</v>
          </cell>
        </row>
        <row r="935">
          <cell r="A935">
            <v>931</v>
          </cell>
          <cell r="B935" t="str">
            <v xml:space="preserve"> nine hundred and thirty one</v>
          </cell>
          <cell r="C935" t="str">
            <v xml:space="preserve"> nine hundred and thirty one</v>
          </cell>
          <cell r="D935" t="str">
            <v xml:space="preserve"> nine hundred and thirty one Thousand</v>
          </cell>
          <cell r="E935" t="str">
            <v xml:space="preserve"> nine hundred and thirty one Lakhs</v>
          </cell>
          <cell r="F935" t="str">
            <v xml:space="preserve"> nine hundred and thirty one Crores</v>
          </cell>
          <cell r="G935" t="str">
            <v xml:space="preserve"> nine hundred and thirty one Millions</v>
          </cell>
          <cell r="H935" t="str">
            <v xml:space="preserve"> nine hundred and thirty one Billions</v>
          </cell>
        </row>
        <row r="936">
          <cell r="A936">
            <v>932</v>
          </cell>
          <cell r="B936" t="str">
            <v xml:space="preserve"> nine hundred and thirty two</v>
          </cell>
          <cell r="C936" t="str">
            <v xml:space="preserve"> nine hundred and thirty two</v>
          </cell>
          <cell r="D936" t="str">
            <v xml:space="preserve"> nine hundred and thirty two Thousand</v>
          </cell>
          <cell r="E936" t="str">
            <v xml:space="preserve"> nine hundred and thirty two Lakhs</v>
          </cell>
          <cell r="F936" t="str">
            <v xml:space="preserve"> nine hundred and thirty two Crores</v>
          </cell>
          <cell r="G936" t="str">
            <v xml:space="preserve"> nine hundred and thirty two Millions</v>
          </cell>
          <cell r="H936" t="str">
            <v xml:space="preserve"> nine hundred and thirty two Billions</v>
          </cell>
        </row>
        <row r="937">
          <cell r="A937">
            <v>933</v>
          </cell>
          <cell r="B937" t="str">
            <v xml:space="preserve"> nine hundred and thirty three</v>
          </cell>
          <cell r="C937" t="str">
            <v xml:space="preserve"> nine hundred and thirty three</v>
          </cell>
          <cell r="D937" t="str">
            <v xml:space="preserve"> nine hundred and thirty three Thousand</v>
          </cell>
          <cell r="E937" t="str">
            <v xml:space="preserve"> nine hundred and thirty three Lakhs</v>
          </cell>
          <cell r="F937" t="str">
            <v xml:space="preserve"> nine hundred and thirty three Crores</v>
          </cell>
          <cell r="G937" t="str">
            <v xml:space="preserve"> nine hundred and thirty three Millions</v>
          </cell>
          <cell r="H937" t="str">
            <v xml:space="preserve"> nine hundred and thirty three Billions</v>
          </cell>
        </row>
        <row r="938">
          <cell r="A938">
            <v>934</v>
          </cell>
          <cell r="B938" t="str">
            <v xml:space="preserve"> nine hundred and thirty four</v>
          </cell>
          <cell r="C938" t="str">
            <v xml:space="preserve"> nine hundred and thirty four</v>
          </cell>
          <cell r="D938" t="str">
            <v xml:space="preserve"> nine hundred and thirty four Thousand</v>
          </cell>
          <cell r="E938" t="str">
            <v xml:space="preserve"> nine hundred and thirty four Lakhs</v>
          </cell>
          <cell r="F938" t="str">
            <v xml:space="preserve"> nine hundred and thirty four Crores</v>
          </cell>
          <cell r="G938" t="str">
            <v xml:space="preserve"> nine hundred and thirty four Millions</v>
          </cell>
          <cell r="H938" t="str">
            <v xml:space="preserve"> nine hundred and thirty four Billions</v>
          </cell>
        </row>
        <row r="939">
          <cell r="A939">
            <v>935</v>
          </cell>
          <cell r="B939" t="str">
            <v xml:space="preserve"> nine hundred and thirty five</v>
          </cell>
          <cell r="C939" t="str">
            <v xml:space="preserve"> nine hundred and thirty five</v>
          </cell>
          <cell r="D939" t="str">
            <v xml:space="preserve"> nine hundred and thirty five Thousand</v>
          </cell>
          <cell r="E939" t="str">
            <v xml:space="preserve"> nine hundred and thirty five Lakhs</v>
          </cell>
          <cell r="F939" t="str">
            <v xml:space="preserve"> nine hundred and thirty five Crores</v>
          </cell>
          <cell r="G939" t="str">
            <v xml:space="preserve"> nine hundred and thirty five Millions</v>
          </cell>
          <cell r="H939" t="str">
            <v xml:space="preserve"> nine hundred and thirty five Billions</v>
          </cell>
        </row>
        <row r="940">
          <cell r="A940">
            <v>936</v>
          </cell>
          <cell r="B940" t="str">
            <v xml:space="preserve"> nine hundred and thirty six</v>
          </cell>
          <cell r="C940" t="str">
            <v xml:space="preserve"> nine hundred and thirty six</v>
          </cell>
          <cell r="D940" t="str">
            <v xml:space="preserve"> nine hundred and thirty six Thousand</v>
          </cell>
          <cell r="E940" t="str">
            <v xml:space="preserve"> nine hundred and thirty six Lakhs</v>
          </cell>
          <cell r="F940" t="str">
            <v xml:space="preserve"> nine hundred and thirty six Crores</v>
          </cell>
          <cell r="G940" t="str">
            <v xml:space="preserve"> nine hundred and thirty six Millions</v>
          </cell>
          <cell r="H940" t="str">
            <v xml:space="preserve"> nine hundred and thirty six Billions</v>
          </cell>
        </row>
        <row r="941">
          <cell r="A941">
            <v>937</v>
          </cell>
          <cell r="B941" t="str">
            <v xml:space="preserve"> nine hundred and thirty seven</v>
          </cell>
          <cell r="C941" t="str">
            <v xml:space="preserve"> nine hundred and thirty seven</v>
          </cell>
          <cell r="D941" t="str">
            <v xml:space="preserve"> nine hundred and thirty seven Thousand</v>
          </cell>
          <cell r="E941" t="str">
            <v xml:space="preserve"> nine hundred and thirty seven Lakhs</v>
          </cell>
          <cell r="F941" t="str">
            <v xml:space="preserve"> nine hundred and thirty seven Crores</v>
          </cell>
          <cell r="G941" t="str">
            <v xml:space="preserve"> nine hundred and thirty seven Millions</v>
          </cell>
          <cell r="H941" t="str">
            <v xml:space="preserve"> nine hundred and thirty seven Billions</v>
          </cell>
        </row>
        <row r="942">
          <cell r="A942">
            <v>938</v>
          </cell>
          <cell r="B942" t="str">
            <v xml:space="preserve"> nine hundred and thirty eight</v>
          </cell>
          <cell r="C942" t="str">
            <v xml:space="preserve"> nine hundred and thirty eight</v>
          </cell>
          <cell r="D942" t="str">
            <v xml:space="preserve"> nine hundred and thirty eight Thousand</v>
          </cell>
          <cell r="E942" t="str">
            <v xml:space="preserve"> nine hundred and thirty eight Lakhs</v>
          </cell>
          <cell r="F942" t="str">
            <v xml:space="preserve"> nine hundred and thirty eight Crores</v>
          </cell>
          <cell r="G942" t="str">
            <v xml:space="preserve"> nine hundred and thirty eight Millions</v>
          </cell>
          <cell r="H942" t="str">
            <v xml:space="preserve"> nine hundred and thirty eight Billions</v>
          </cell>
        </row>
        <row r="943">
          <cell r="A943">
            <v>939</v>
          </cell>
          <cell r="B943" t="str">
            <v xml:space="preserve"> nine hundred and thirty nine</v>
          </cell>
          <cell r="C943" t="str">
            <v xml:space="preserve"> nine hundred and thirty nine</v>
          </cell>
          <cell r="D943" t="str">
            <v xml:space="preserve"> nine hundred and thirty nine Thousand</v>
          </cell>
          <cell r="E943" t="str">
            <v xml:space="preserve"> nine hundred and thirty nine Lakhs</v>
          </cell>
          <cell r="F943" t="str">
            <v xml:space="preserve"> nine hundred and thirty nine Crores</v>
          </cell>
          <cell r="G943" t="str">
            <v xml:space="preserve"> nine hundred and thirty nine Millions</v>
          </cell>
          <cell r="H943" t="str">
            <v xml:space="preserve"> nine hundred and thirty nine Billions</v>
          </cell>
        </row>
        <row r="944">
          <cell r="A944">
            <v>940</v>
          </cell>
          <cell r="B944" t="str">
            <v xml:space="preserve"> nine hundred and forty</v>
          </cell>
          <cell r="C944" t="str">
            <v xml:space="preserve"> nine hundred and forty</v>
          </cell>
          <cell r="D944" t="str">
            <v xml:space="preserve"> nine hundred and forty Thousand</v>
          </cell>
          <cell r="E944" t="str">
            <v xml:space="preserve"> nine hundred and forty Lakhs</v>
          </cell>
          <cell r="F944" t="str">
            <v xml:space="preserve"> nine hundred and forty Crores</v>
          </cell>
          <cell r="G944" t="str">
            <v xml:space="preserve"> nine hundred and forty Millions</v>
          </cell>
          <cell r="H944" t="str">
            <v xml:space="preserve"> nine hundred and forty Billions</v>
          </cell>
        </row>
        <row r="945">
          <cell r="A945">
            <v>941</v>
          </cell>
          <cell r="B945" t="str">
            <v xml:space="preserve"> nine hundred and forty one </v>
          </cell>
          <cell r="C945" t="str">
            <v xml:space="preserve"> nine hundred and forty one </v>
          </cell>
          <cell r="D945" t="str">
            <v xml:space="preserve"> nine hundred and forty one  Thousand</v>
          </cell>
          <cell r="E945" t="str">
            <v xml:space="preserve"> nine hundred and forty one  Lakhs</v>
          </cell>
          <cell r="F945" t="str">
            <v xml:space="preserve"> nine hundred and forty one  Crores</v>
          </cell>
          <cell r="G945" t="str">
            <v xml:space="preserve"> nine hundred and forty one  Millions</v>
          </cell>
          <cell r="H945" t="str">
            <v xml:space="preserve"> nine hundred and forty one  Billions</v>
          </cell>
        </row>
        <row r="946">
          <cell r="A946">
            <v>942</v>
          </cell>
          <cell r="B946" t="str">
            <v xml:space="preserve"> nine hundred and forty two</v>
          </cell>
          <cell r="C946" t="str">
            <v xml:space="preserve"> nine hundred and forty two</v>
          </cell>
          <cell r="D946" t="str">
            <v xml:space="preserve"> nine hundred and forty two Thousand</v>
          </cell>
          <cell r="E946" t="str">
            <v xml:space="preserve"> nine hundred and forty two Lakhs</v>
          </cell>
          <cell r="F946" t="str">
            <v xml:space="preserve"> nine hundred and forty two Crores</v>
          </cell>
          <cell r="G946" t="str">
            <v xml:space="preserve"> nine hundred and forty two Millions</v>
          </cell>
          <cell r="H946" t="str">
            <v xml:space="preserve"> nine hundred and forty two Billions</v>
          </cell>
        </row>
        <row r="947">
          <cell r="A947">
            <v>943</v>
          </cell>
          <cell r="B947" t="str">
            <v xml:space="preserve"> nine hundred and forty three </v>
          </cell>
          <cell r="C947" t="str">
            <v xml:space="preserve"> nine hundred and forty three </v>
          </cell>
          <cell r="D947" t="str">
            <v xml:space="preserve"> nine hundred and forty three  Thousand</v>
          </cell>
          <cell r="E947" t="str">
            <v xml:space="preserve"> nine hundred and forty three  Lakhs</v>
          </cell>
          <cell r="F947" t="str">
            <v xml:space="preserve"> nine hundred and forty three  Crores</v>
          </cell>
          <cell r="G947" t="str">
            <v xml:space="preserve"> nine hundred and forty three  Millions</v>
          </cell>
          <cell r="H947" t="str">
            <v xml:space="preserve"> nine hundred and forty three  Billions</v>
          </cell>
        </row>
        <row r="948">
          <cell r="A948">
            <v>944</v>
          </cell>
          <cell r="B948" t="str">
            <v xml:space="preserve"> nine hundred and forty four</v>
          </cell>
          <cell r="C948" t="str">
            <v xml:space="preserve"> nine hundred and forty four</v>
          </cell>
          <cell r="D948" t="str">
            <v xml:space="preserve"> nine hundred and forty four Thousand</v>
          </cell>
          <cell r="E948" t="str">
            <v xml:space="preserve"> nine hundred and forty four Lakhs</v>
          </cell>
          <cell r="F948" t="str">
            <v xml:space="preserve"> nine hundred and forty four Crores</v>
          </cell>
          <cell r="G948" t="str">
            <v xml:space="preserve"> nine hundred and forty four Millions</v>
          </cell>
          <cell r="H948" t="str">
            <v xml:space="preserve"> nine hundred and forty four Billions</v>
          </cell>
        </row>
        <row r="949">
          <cell r="A949">
            <v>945</v>
          </cell>
          <cell r="B949" t="str">
            <v xml:space="preserve"> nine hundred and forty five</v>
          </cell>
          <cell r="C949" t="str">
            <v xml:space="preserve"> nine hundred and forty five</v>
          </cell>
          <cell r="D949" t="str">
            <v xml:space="preserve"> nine hundred and forty five Thousand</v>
          </cell>
          <cell r="E949" t="str">
            <v xml:space="preserve"> nine hundred and forty five Lakhs</v>
          </cell>
          <cell r="F949" t="str">
            <v xml:space="preserve"> nine hundred and forty five Crores</v>
          </cell>
          <cell r="G949" t="str">
            <v xml:space="preserve"> nine hundred and forty five Millions</v>
          </cell>
          <cell r="H949" t="str">
            <v xml:space="preserve"> nine hundred and forty five Billions</v>
          </cell>
        </row>
        <row r="950">
          <cell r="A950">
            <v>946</v>
          </cell>
          <cell r="B950" t="str">
            <v xml:space="preserve"> nine hundred and forty six</v>
          </cell>
          <cell r="C950" t="str">
            <v xml:space="preserve"> nine hundred and forty six</v>
          </cell>
          <cell r="D950" t="str">
            <v xml:space="preserve"> nine hundred and forty six Thousand</v>
          </cell>
          <cell r="E950" t="str">
            <v xml:space="preserve"> nine hundred and forty six Lakhs</v>
          </cell>
          <cell r="F950" t="str">
            <v xml:space="preserve"> nine hundred and forty six Crores</v>
          </cell>
          <cell r="G950" t="str">
            <v xml:space="preserve"> nine hundred and forty six Millions</v>
          </cell>
          <cell r="H950" t="str">
            <v xml:space="preserve"> nine hundred and forty six Billions</v>
          </cell>
        </row>
        <row r="951">
          <cell r="A951">
            <v>947</v>
          </cell>
          <cell r="B951" t="str">
            <v xml:space="preserve"> nine hundred and forty seven</v>
          </cell>
          <cell r="C951" t="str">
            <v xml:space="preserve"> nine hundred and forty seven</v>
          </cell>
          <cell r="D951" t="str">
            <v xml:space="preserve"> nine hundred and forty seven Thousand</v>
          </cell>
          <cell r="E951" t="str">
            <v xml:space="preserve"> nine hundred and forty seven Lakhs</v>
          </cell>
          <cell r="F951" t="str">
            <v xml:space="preserve"> nine hundred and forty seven Crores</v>
          </cell>
          <cell r="G951" t="str">
            <v xml:space="preserve"> nine hundred and forty seven Millions</v>
          </cell>
          <cell r="H951" t="str">
            <v xml:space="preserve"> nine hundred and forty seven Billions</v>
          </cell>
        </row>
        <row r="952">
          <cell r="A952">
            <v>948</v>
          </cell>
          <cell r="B952" t="str">
            <v xml:space="preserve"> nine hundred and forty eight</v>
          </cell>
          <cell r="C952" t="str">
            <v xml:space="preserve"> nine hundred and forty eight</v>
          </cell>
          <cell r="D952" t="str">
            <v xml:space="preserve"> nine hundred and forty eight Thousand</v>
          </cell>
          <cell r="E952" t="str">
            <v xml:space="preserve"> nine hundred and forty eight Lakhs</v>
          </cell>
          <cell r="F952" t="str">
            <v xml:space="preserve"> nine hundred and forty eight Crores</v>
          </cell>
          <cell r="G952" t="str">
            <v xml:space="preserve"> nine hundred and forty eight Millions</v>
          </cell>
          <cell r="H952" t="str">
            <v xml:space="preserve"> nine hundred and forty eight Billions</v>
          </cell>
        </row>
        <row r="953">
          <cell r="A953">
            <v>949</v>
          </cell>
          <cell r="B953" t="str">
            <v xml:space="preserve"> nine hundred and forty nine</v>
          </cell>
          <cell r="C953" t="str">
            <v xml:space="preserve"> nine hundred and forty nine</v>
          </cell>
          <cell r="D953" t="str">
            <v xml:space="preserve"> nine hundred and forty nine Thousand</v>
          </cell>
          <cell r="E953" t="str">
            <v xml:space="preserve"> nine hundred and forty nine Lakhs</v>
          </cell>
          <cell r="F953" t="str">
            <v xml:space="preserve"> nine hundred and forty nine Crores</v>
          </cell>
          <cell r="G953" t="str">
            <v xml:space="preserve"> nine hundred and forty nine Millions</v>
          </cell>
          <cell r="H953" t="str">
            <v xml:space="preserve"> nine hundred and forty nine Billions</v>
          </cell>
        </row>
        <row r="954">
          <cell r="A954">
            <v>950</v>
          </cell>
          <cell r="B954" t="str">
            <v xml:space="preserve"> nine hundred and fifty</v>
          </cell>
          <cell r="C954" t="str">
            <v xml:space="preserve"> nine hundred and fifty</v>
          </cell>
          <cell r="D954" t="str">
            <v xml:space="preserve"> nine hundred and fifty Thousand</v>
          </cell>
          <cell r="E954" t="str">
            <v xml:space="preserve"> nine hundred and fifty Lakhs</v>
          </cell>
          <cell r="F954" t="str">
            <v xml:space="preserve"> nine hundred and fifty Crores</v>
          </cell>
          <cell r="G954" t="str">
            <v xml:space="preserve"> nine hundred and fifty Millions</v>
          </cell>
          <cell r="H954" t="str">
            <v xml:space="preserve"> nine hundred and fifty Billions</v>
          </cell>
        </row>
        <row r="955">
          <cell r="A955">
            <v>951</v>
          </cell>
          <cell r="B955" t="str">
            <v xml:space="preserve"> nine hundred and fifty one</v>
          </cell>
          <cell r="C955" t="str">
            <v xml:space="preserve"> nine hundred and fifty one</v>
          </cell>
          <cell r="D955" t="str">
            <v xml:space="preserve"> nine hundred and fifty one Thousand</v>
          </cell>
          <cell r="E955" t="str">
            <v xml:space="preserve"> nine hundred and fifty one Lakhs</v>
          </cell>
          <cell r="F955" t="str">
            <v xml:space="preserve"> nine hundred and fifty one Crores</v>
          </cell>
          <cell r="G955" t="str">
            <v xml:space="preserve"> nine hundred and fifty one Millions</v>
          </cell>
          <cell r="H955" t="str">
            <v xml:space="preserve"> nine hundred and fifty one Billions</v>
          </cell>
        </row>
        <row r="956">
          <cell r="A956">
            <v>952</v>
          </cell>
          <cell r="B956" t="str">
            <v xml:space="preserve"> nine hundred and fifty two</v>
          </cell>
          <cell r="C956" t="str">
            <v xml:space="preserve"> nine hundred and fifty two</v>
          </cell>
          <cell r="D956" t="str">
            <v xml:space="preserve"> nine hundred and fifty two Thousand</v>
          </cell>
          <cell r="E956" t="str">
            <v xml:space="preserve"> nine hundred and fifty two Lakhs</v>
          </cell>
          <cell r="F956" t="str">
            <v xml:space="preserve"> nine hundred and fifty two Crores</v>
          </cell>
          <cell r="G956" t="str">
            <v xml:space="preserve"> nine hundred and fifty two Millions</v>
          </cell>
          <cell r="H956" t="str">
            <v xml:space="preserve"> nine hundred and fifty two Billions</v>
          </cell>
        </row>
        <row r="957">
          <cell r="A957">
            <v>953</v>
          </cell>
          <cell r="B957" t="str">
            <v xml:space="preserve"> nine hundred and fifty three</v>
          </cell>
          <cell r="C957" t="str">
            <v xml:space="preserve"> nine hundred and fifty three</v>
          </cell>
          <cell r="D957" t="str">
            <v xml:space="preserve"> nine hundred and fifty three Thousand</v>
          </cell>
          <cell r="E957" t="str">
            <v xml:space="preserve"> nine hundred and fifty three Lakhs</v>
          </cell>
          <cell r="F957" t="str">
            <v xml:space="preserve"> nine hundred and fifty three Crores</v>
          </cell>
          <cell r="G957" t="str">
            <v xml:space="preserve"> nine hundred and fifty three Millions</v>
          </cell>
          <cell r="H957" t="str">
            <v xml:space="preserve"> nine hundred and fifty three Billions</v>
          </cell>
        </row>
        <row r="958">
          <cell r="A958">
            <v>954</v>
          </cell>
          <cell r="B958" t="str">
            <v xml:space="preserve"> nine hundred and fifty four</v>
          </cell>
          <cell r="C958" t="str">
            <v xml:space="preserve"> nine hundred and fifty four</v>
          </cell>
          <cell r="D958" t="str">
            <v xml:space="preserve"> nine hundred and fifty four Thousand</v>
          </cell>
          <cell r="E958" t="str">
            <v xml:space="preserve"> nine hundred and fifty four Lakhs</v>
          </cell>
          <cell r="F958" t="str">
            <v xml:space="preserve"> nine hundred and fifty four Crores</v>
          </cell>
          <cell r="G958" t="str">
            <v xml:space="preserve"> nine hundred and fifty four Millions</v>
          </cell>
          <cell r="H958" t="str">
            <v xml:space="preserve"> nine hundred and fifty four Billions</v>
          </cell>
        </row>
        <row r="959">
          <cell r="A959">
            <v>955</v>
          </cell>
          <cell r="B959" t="str">
            <v xml:space="preserve"> nine hundred and fifty five</v>
          </cell>
          <cell r="C959" t="str">
            <v xml:space="preserve"> nine hundred and fifty five</v>
          </cell>
          <cell r="D959" t="str">
            <v xml:space="preserve"> nine hundred and fifty five Thousand</v>
          </cell>
          <cell r="E959" t="str">
            <v xml:space="preserve"> nine hundred and fifty five Lakhs</v>
          </cell>
          <cell r="F959" t="str">
            <v xml:space="preserve"> nine hundred and fifty five Crores</v>
          </cell>
          <cell r="G959" t="str">
            <v xml:space="preserve"> nine hundred and fifty five Millions</v>
          </cell>
          <cell r="H959" t="str">
            <v xml:space="preserve"> nine hundred and fifty five Billions</v>
          </cell>
        </row>
        <row r="960">
          <cell r="A960">
            <v>956</v>
          </cell>
          <cell r="B960" t="str">
            <v xml:space="preserve"> nine hundred and fifty six</v>
          </cell>
          <cell r="C960" t="str">
            <v xml:space="preserve"> nine hundred and fifty six</v>
          </cell>
          <cell r="D960" t="str">
            <v xml:space="preserve"> nine hundred and fifty six Thousand</v>
          </cell>
          <cell r="E960" t="str">
            <v xml:space="preserve"> nine hundred and fifty six Lakhs</v>
          </cell>
          <cell r="F960" t="str">
            <v xml:space="preserve"> nine hundred and fifty six Crores</v>
          </cell>
          <cell r="G960" t="str">
            <v xml:space="preserve"> nine hundred and fifty six Millions</v>
          </cell>
          <cell r="H960" t="str">
            <v xml:space="preserve"> nine hundred and fifty six Billions</v>
          </cell>
        </row>
        <row r="961">
          <cell r="A961">
            <v>957</v>
          </cell>
          <cell r="B961" t="str">
            <v xml:space="preserve"> nine hundred and fifty seven</v>
          </cell>
          <cell r="C961" t="str">
            <v xml:space="preserve"> nine hundred and fifty seven</v>
          </cell>
          <cell r="D961" t="str">
            <v xml:space="preserve"> nine hundred and fifty seven Thousand</v>
          </cell>
          <cell r="E961" t="str">
            <v xml:space="preserve"> nine hundred and fifty seven Lakhs</v>
          </cell>
          <cell r="F961" t="str">
            <v xml:space="preserve"> nine hundred and fifty seven Crores</v>
          </cell>
          <cell r="G961" t="str">
            <v xml:space="preserve"> nine hundred and fifty seven Millions</v>
          </cell>
          <cell r="H961" t="str">
            <v xml:space="preserve"> nine hundred and fifty seven Billions</v>
          </cell>
        </row>
        <row r="962">
          <cell r="A962">
            <v>958</v>
          </cell>
          <cell r="B962" t="str">
            <v xml:space="preserve"> nine hundred and fifty eight</v>
          </cell>
          <cell r="C962" t="str">
            <v xml:space="preserve"> nine hundred and fifty eight</v>
          </cell>
          <cell r="D962" t="str">
            <v xml:space="preserve"> nine hundred and fifty eight Thousand</v>
          </cell>
          <cell r="E962" t="str">
            <v xml:space="preserve"> nine hundred and fifty eight Lakhs</v>
          </cell>
          <cell r="F962" t="str">
            <v xml:space="preserve"> nine hundred and fifty eight Crores</v>
          </cell>
          <cell r="G962" t="str">
            <v xml:space="preserve"> nine hundred and fifty eight Millions</v>
          </cell>
          <cell r="H962" t="str">
            <v xml:space="preserve"> nine hundred and fifty eight Billions</v>
          </cell>
        </row>
        <row r="963">
          <cell r="A963">
            <v>959</v>
          </cell>
          <cell r="B963" t="str">
            <v xml:space="preserve"> nine hundred and fifty nine</v>
          </cell>
          <cell r="C963" t="str">
            <v xml:space="preserve"> nine hundred and fifty nine</v>
          </cell>
          <cell r="D963" t="str">
            <v xml:space="preserve"> nine hundred and fifty nine Thousand</v>
          </cell>
          <cell r="E963" t="str">
            <v xml:space="preserve"> nine hundred and fifty nine Lakhs</v>
          </cell>
          <cell r="F963" t="str">
            <v xml:space="preserve"> nine hundred and fifty nine Crores</v>
          </cell>
          <cell r="G963" t="str">
            <v xml:space="preserve"> nine hundred and fifty nine Millions</v>
          </cell>
          <cell r="H963" t="str">
            <v xml:space="preserve"> nine hundred and fifty nine Billions</v>
          </cell>
        </row>
        <row r="964">
          <cell r="A964">
            <v>960</v>
          </cell>
          <cell r="B964" t="str">
            <v xml:space="preserve"> nine hundred and sixty</v>
          </cell>
          <cell r="C964" t="str">
            <v xml:space="preserve"> nine hundred and sixty</v>
          </cell>
          <cell r="D964" t="str">
            <v xml:space="preserve"> nine hundred and sixty Thousand</v>
          </cell>
          <cell r="E964" t="str">
            <v xml:space="preserve"> nine hundred and sixty Lakhs</v>
          </cell>
          <cell r="F964" t="str">
            <v xml:space="preserve"> nine hundred and sixty Crores</v>
          </cell>
          <cell r="G964" t="str">
            <v xml:space="preserve"> nine hundred and sixty Millions</v>
          </cell>
          <cell r="H964" t="str">
            <v xml:space="preserve"> nine hundred and sixty Billions</v>
          </cell>
        </row>
        <row r="965">
          <cell r="A965">
            <v>961</v>
          </cell>
          <cell r="B965" t="str">
            <v xml:space="preserve"> nine hundred and sixty one</v>
          </cell>
          <cell r="C965" t="str">
            <v xml:space="preserve"> nine hundred and sixty one</v>
          </cell>
          <cell r="D965" t="str">
            <v xml:space="preserve"> nine hundred and sixty one Thousand</v>
          </cell>
          <cell r="E965" t="str">
            <v xml:space="preserve"> nine hundred and sixty one Lakhs</v>
          </cell>
          <cell r="F965" t="str">
            <v xml:space="preserve"> nine hundred and sixty one Crores</v>
          </cell>
          <cell r="G965" t="str">
            <v xml:space="preserve"> nine hundred and sixty one Millions</v>
          </cell>
          <cell r="H965" t="str">
            <v xml:space="preserve"> nine hundred and sixty one Billions</v>
          </cell>
        </row>
        <row r="966">
          <cell r="A966">
            <v>962</v>
          </cell>
          <cell r="B966" t="str">
            <v xml:space="preserve"> nine hundred and sixty two</v>
          </cell>
          <cell r="C966" t="str">
            <v xml:space="preserve"> nine hundred and sixty two</v>
          </cell>
          <cell r="D966" t="str">
            <v xml:space="preserve"> nine hundred and sixty two Thousand</v>
          </cell>
          <cell r="E966" t="str">
            <v xml:space="preserve"> nine hundred and sixty two Lakhs</v>
          </cell>
          <cell r="F966" t="str">
            <v xml:space="preserve"> nine hundred and sixty two Crores</v>
          </cell>
          <cell r="G966" t="str">
            <v xml:space="preserve"> nine hundred and sixty two Millions</v>
          </cell>
          <cell r="H966" t="str">
            <v xml:space="preserve"> nine hundred and sixty two Billions</v>
          </cell>
        </row>
        <row r="967">
          <cell r="A967">
            <v>963</v>
          </cell>
          <cell r="B967" t="str">
            <v xml:space="preserve"> nine hundred and sixty three</v>
          </cell>
          <cell r="C967" t="str">
            <v xml:space="preserve"> nine hundred and sixty three</v>
          </cell>
          <cell r="D967" t="str">
            <v xml:space="preserve"> nine hundred and sixty three Thousand</v>
          </cell>
          <cell r="E967" t="str">
            <v xml:space="preserve"> nine hundred and sixty three Lakhs</v>
          </cell>
          <cell r="F967" t="str">
            <v xml:space="preserve"> nine hundred and sixty three Crores</v>
          </cell>
          <cell r="G967" t="str">
            <v xml:space="preserve"> nine hundred and sixty three Millions</v>
          </cell>
          <cell r="H967" t="str">
            <v xml:space="preserve"> nine hundred and sixty three Billions</v>
          </cell>
        </row>
        <row r="968">
          <cell r="A968">
            <v>964</v>
          </cell>
          <cell r="B968" t="str">
            <v xml:space="preserve"> nine hundred and sixty four</v>
          </cell>
          <cell r="C968" t="str">
            <v xml:space="preserve"> nine hundred and sixty four</v>
          </cell>
          <cell r="D968" t="str">
            <v xml:space="preserve"> nine hundred and sixty four Thousand</v>
          </cell>
          <cell r="E968" t="str">
            <v xml:space="preserve"> nine hundred and sixty four Lakhs</v>
          </cell>
          <cell r="F968" t="str">
            <v xml:space="preserve"> nine hundred and sixty four Crores</v>
          </cell>
          <cell r="G968" t="str">
            <v xml:space="preserve"> nine hundred and sixty four Millions</v>
          </cell>
          <cell r="H968" t="str">
            <v xml:space="preserve"> nine hundred and sixty four Billions</v>
          </cell>
        </row>
        <row r="969">
          <cell r="A969">
            <v>965</v>
          </cell>
          <cell r="B969" t="str">
            <v xml:space="preserve"> nine hundred and sixty five</v>
          </cell>
          <cell r="C969" t="str">
            <v xml:space="preserve"> nine hundred and sixty five</v>
          </cell>
          <cell r="D969" t="str">
            <v xml:space="preserve"> nine hundred and sixty five Thousand</v>
          </cell>
          <cell r="E969" t="str">
            <v xml:space="preserve"> nine hundred and sixty five Lakhs</v>
          </cell>
          <cell r="F969" t="str">
            <v xml:space="preserve"> nine hundred and sixty five Crores</v>
          </cell>
          <cell r="G969" t="str">
            <v xml:space="preserve"> nine hundred and sixty five Millions</v>
          </cell>
          <cell r="H969" t="str">
            <v xml:space="preserve"> nine hundred and sixty five Billions</v>
          </cell>
        </row>
        <row r="970">
          <cell r="A970">
            <v>966</v>
          </cell>
          <cell r="B970" t="str">
            <v xml:space="preserve"> nine hundred and sixty six</v>
          </cell>
          <cell r="C970" t="str">
            <v xml:space="preserve"> nine hundred and sixty six</v>
          </cell>
          <cell r="D970" t="str">
            <v xml:space="preserve"> nine hundred and sixty six Thousand</v>
          </cell>
          <cell r="E970" t="str">
            <v xml:space="preserve"> nine hundred and sixty six Lakhs</v>
          </cell>
          <cell r="F970" t="str">
            <v xml:space="preserve"> nine hundred and sixty six Crores</v>
          </cell>
          <cell r="G970" t="str">
            <v xml:space="preserve"> nine hundred and sixty six Millions</v>
          </cell>
          <cell r="H970" t="str">
            <v xml:space="preserve"> nine hundred and sixty six Billions</v>
          </cell>
        </row>
        <row r="971">
          <cell r="A971">
            <v>967</v>
          </cell>
          <cell r="B971" t="str">
            <v xml:space="preserve"> nine hundred and sixty seven</v>
          </cell>
          <cell r="C971" t="str">
            <v xml:space="preserve"> nine hundred and sixty seven</v>
          </cell>
          <cell r="D971" t="str">
            <v xml:space="preserve"> nine hundred and sixty seven Thousand</v>
          </cell>
          <cell r="E971" t="str">
            <v xml:space="preserve"> nine hundred and sixty seven Lakhs</v>
          </cell>
          <cell r="F971" t="str">
            <v xml:space="preserve"> nine hundred and sixty seven Crores</v>
          </cell>
          <cell r="G971" t="str">
            <v xml:space="preserve"> nine hundred and sixty seven Millions</v>
          </cell>
          <cell r="H971" t="str">
            <v xml:space="preserve"> nine hundred and sixty seven Billions</v>
          </cell>
        </row>
        <row r="972">
          <cell r="A972">
            <v>968</v>
          </cell>
          <cell r="B972" t="str">
            <v xml:space="preserve"> nine hundred and sixty eight</v>
          </cell>
          <cell r="C972" t="str">
            <v xml:space="preserve"> nine hundred and sixty eight</v>
          </cell>
          <cell r="D972" t="str">
            <v xml:space="preserve"> nine hundred and sixty eight Thousand</v>
          </cell>
          <cell r="E972" t="str">
            <v xml:space="preserve"> nine hundred and sixty eight Lakhs</v>
          </cell>
          <cell r="F972" t="str">
            <v xml:space="preserve"> nine hundred and sixty eight Crores</v>
          </cell>
          <cell r="G972" t="str">
            <v xml:space="preserve"> nine hundred and sixty eight Millions</v>
          </cell>
          <cell r="H972" t="str">
            <v xml:space="preserve"> nine hundred and sixty eight Billions</v>
          </cell>
        </row>
        <row r="973">
          <cell r="A973">
            <v>969</v>
          </cell>
          <cell r="B973" t="str">
            <v xml:space="preserve"> nine hundred and sixty nine</v>
          </cell>
          <cell r="C973" t="str">
            <v xml:space="preserve"> nine hundred and sixty nine</v>
          </cell>
          <cell r="D973" t="str">
            <v xml:space="preserve"> nine hundred and sixty nine Thousand</v>
          </cell>
          <cell r="E973" t="str">
            <v xml:space="preserve"> nine hundred and sixty nine Lakhs</v>
          </cell>
          <cell r="F973" t="str">
            <v xml:space="preserve"> nine hundred and sixty nine Crores</v>
          </cell>
          <cell r="G973" t="str">
            <v xml:space="preserve"> nine hundred and sixty nine Millions</v>
          </cell>
          <cell r="H973" t="str">
            <v xml:space="preserve"> nine hundred and sixty nine Billions</v>
          </cell>
        </row>
        <row r="974">
          <cell r="A974">
            <v>970</v>
          </cell>
          <cell r="B974" t="str">
            <v xml:space="preserve"> nine hundred and seventy</v>
          </cell>
          <cell r="C974" t="str">
            <v xml:space="preserve"> nine hundred and seventy</v>
          </cell>
          <cell r="D974" t="str">
            <v xml:space="preserve"> nine hundred and seventy Thousand</v>
          </cell>
          <cell r="E974" t="str">
            <v xml:space="preserve"> nine hundred and seventy Lakhs</v>
          </cell>
          <cell r="F974" t="str">
            <v xml:space="preserve"> nine hundred and seventy Crores</v>
          </cell>
          <cell r="G974" t="str">
            <v xml:space="preserve"> nine hundred and seventy Millions</v>
          </cell>
          <cell r="H974" t="str">
            <v xml:space="preserve"> nine hundred and seventy Billions</v>
          </cell>
        </row>
        <row r="975">
          <cell r="A975">
            <v>971</v>
          </cell>
          <cell r="B975" t="str">
            <v xml:space="preserve"> nine hundred and seventy one</v>
          </cell>
          <cell r="C975" t="str">
            <v xml:space="preserve"> nine hundred and seventy one</v>
          </cell>
          <cell r="D975" t="str">
            <v xml:space="preserve"> nine hundred and seventy one Thousand</v>
          </cell>
          <cell r="E975" t="str">
            <v xml:space="preserve"> nine hundred and seventy one Lakhs</v>
          </cell>
          <cell r="F975" t="str">
            <v xml:space="preserve"> nine hundred and seventy one Crores</v>
          </cell>
          <cell r="G975" t="str">
            <v xml:space="preserve"> nine hundred and seventy one Millions</v>
          </cell>
          <cell r="H975" t="str">
            <v xml:space="preserve"> nine hundred and seventy one Billions</v>
          </cell>
        </row>
        <row r="976">
          <cell r="A976">
            <v>972</v>
          </cell>
          <cell r="B976" t="str">
            <v xml:space="preserve"> nine hundred and seventy two</v>
          </cell>
          <cell r="C976" t="str">
            <v xml:space="preserve"> nine hundred and seventy two</v>
          </cell>
          <cell r="D976" t="str">
            <v xml:space="preserve"> nine hundred and seventy two Thousand</v>
          </cell>
          <cell r="E976" t="str">
            <v xml:space="preserve"> nine hundred and seventy two Lakhs</v>
          </cell>
          <cell r="F976" t="str">
            <v xml:space="preserve"> nine hundred and seventy two Crores</v>
          </cell>
          <cell r="G976" t="str">
            <v xml:space="preserve"> nine hundred and seventy two Millions</v>
          </cell>
          <cell r="H976" t="str">
            <v xml:space="preserve"> nine hundred and seventy two Billions</v>
          </cell>
        </row>
        <row r="977">
          <cell r="A977">
            <v>973</v>
          </cell>
          <cell r="B977" t="str">
            <v xml:space="preserve"> nine hundred and seventy three</v>
          </cell>
          <cell r="C977" t="str">
            <v xml:space="preserve"> nine hundred and seventy three</v>
          </cell>
          <cell r="D977" t="str">
            <v xml:space="preserve"> nine hundred and seventy three Thousand</v>
          </cell>
          <cell r="E977" t="str">
            <v xml:space="preserve"> nine hundred and seventy three Lakhs</v>
          </cell>
          <cell r="F977" t="str">
            <v xml:space="preserve"> nine hundred and seventy three Crores</v>
          </cell>
          <cell r="G977" t="str">
            <v xml:space="preserve"> nine hundred and seventy three Millions</v>
          </cell>
          <cell r="H977" t="str">
            <v xml:space="preserve"> nine hundred and seventy three Billions</v>
          </cell>
        </row>
        <row r="978">
          <cell r="A978">
            <v>974</v>
          </cell>
          <cell r="B978" t="str">
            <v xml:space="preserve"> nine hundred and seventy four</v>
          </cell>
          <cell r="C978" t="str">
            <v xml:space="preserve"> nine hundred and seventy four</v>
          </cell>
          <cell r="D978" t="str">
            <v xml:space="preserve"> nine hundred and seventy four Thousand</v>
          </cell>
          <cell r="E978" t="str">
            <v xml:space="preserve"> nine hundred and seventy four Lakhs</v>
          </cell>
          <cell r="F978" t="str">
            <v xml:space="preserve"> nine hundred and seventy four Crores</v>
          </cell>
          <cell r="G978" t="str">
            <v xml:space="preserve"> nine hundred and seventy four Millions</v>
          </cell>
          <cell r="H978" t="str">
            <v xml:space="preserve"> nine hundred and seventy four Billions</v>
          </cell>
        </row>
        <row r="979">
          <cell r="A979">
            <v>975</v>
          </cell>
          <cell r="B979" t="str">
            <v xml:space="preserve"> nine hundred and seventy five</v>
          </cell>
          <cell r="C979" t="str">
            <v xml:space="preserve"> nine hundred and seventy five</v>
          </cell>
          <cell r="D979" t="str">
            <v xml:space="preserve"> nine hundred and seventy five Thousand</v>
          </cell>
          <cell r="E979" t="str">
            <v xml:space="preserve"> nine hundred and seventy five Lakhs</v>
          </cell>
          <cell r="F979" t="str">
            <v xml:space="preserve"> nine hundred and seventy five Crores</v>
          </cell>
          <cell r="G979" t="str">
            <v xml:space="preserve"> nine hundred and seventy five Millions</v>
          </cell>
          <cell r="H979" t="str">
            <v xml:space="preserve"> nine hundred and seventy five Billions</v>
          </cell>
        </row>
        <row r="980">
          <cell r="A980">
            <v>976</v>
          </cell>
          <cell r="B980" t="str">
            <v xml:space="preserve"> nine hundred and seventy six</v>
          </cell>
          <cell r="C980" t="str">
            <v xml:space="preserve"> nine hundred and seventy six</v>
          </cell>
          <cell r="D980" t="str">
            <v xml:space="preserve"> nine hundred and seventy six Thousand</v>
          </cell>
          <cell r="E980" t="str">
            <v xml:space="preserve"> nine hundred and seventy six Lakhs</v>
          </cell>
          <cell r="F980" t="str">
            <v xml:space="preserve"> nine hundred and seventy six Crores</v>
          </cell>
          <cell r="G980" t="str">
            <v xml:space="preserve"> nine hundred and seventy six Millions</v>
          </cell>
          <cell r="H980" t="str">
            <v xml:space="preserve"> nine hundred and seventy six Billions</v>
          </cell>
        </row>
        <row r="981">
          <cell r="A981">
            <v>977</v>
          </cell>
          <cell r="B981" t="str">
            <v xml:space="preserve"> nine hundred and seventy seven</v>
          </cell>
          <cell r="C981" t="str">
            <v xml:space="preserve"> nine hundred and seventy seven</v>
          </cell>
          <cell r="D981" t="str">
            <v xml:space="preserve"> nine hundred and seventy seven Thousand</v>
          </cell>
          <cell r="E981" t="str">
            <v xml:space="preserve"> nine hundred and seventy seven Lakhs</v>
          </cell>
          <cell r="F981" t="str">
            <v xml:space="preserve"> nine hundred and seventy seven Crores</v>
          </cell>
          <cell r="G981" t="str">
            <v xml:space="preserve"> nine hundred and seventy seven Millions</v>
          </cell>
          <cell r="H981" t="str">
            <v xml:space="preserve"> nine hundred and seventy seven Billions</v>
          </cell>
        </row>
        <row r="982">
          <cell r="A982">
            <v>978</v>
          </cell>
          <cell r="B982" t="str">
            <v xml:space="preserve"> nine hundred and seventy eight</v>
          </cell>
          <cell r="C982" t="str">
            <v xml:space="preserve"> nine hundred and seventy eight</v>
          </cell>
          <cell r="D982" t="str">
            <v xml:space="preserve"> nine hundred and seventy eight Thousand</v>
          </cell>
          <cell r="E982" t="str">
            <v xml:space="preserve"> nine hundred and seventy eight Lakhs</v>
          </cell>
          <cell r="F982" t="str">
            <v xml:space="preserve"> nine hundred and seventy eight Crores</v>
          </cell>
          <cell r="G982" t="str">
            <v xml:space="preserve"> nine hundred and seventy eight Millions</v>
          </cell>
          <cell r="H982" t="str">
            <v xml:space="preserve"> nine hundred and seventy eight Billions</v>
          </cell>
        </row>
        <row r="983">
          <cell r="A983">
            <v>979</v>
          </cell>
          <cell r="B983" t="str">
            <v xml:space="preserve"> nine hundred and seventy nine</v>
          </cell>
          <cell r="C983" t="str">
            <v xml:space="preserve"> nine hundred and seventy nine</v>
          </cell>
          <cell r="D983" t="str">
            <v xml:space="preserve"> nine hundred and seventy nine Thousand</v>
          </cell>
          <cell r="E983" t="str">
            <v xml:space="preserve"> nine hundred and seventy nine Lakhs</v>
          </cell>
          <cell r="F983" t="str">
            <v xml:space="preserve"> nine hundred and seventy nine Crores</v>
          </cell>
          <cell r="G983" t="str">
            <v xml:space="preserve"> nine hundred and seventy nine Millions</v>
          </cell>
          <cell r="H983" t="str">
            <v xml:space="preserve"> nine hundred and seventy nine Billions</v>
          </cell>
        </row>
        <row r="984">
          <cell r="A984">
            <v>980</v>
          </cell>
          <cell r="B984" t="str">
            <v xml:space="preserve"> nine hundred and eighty</v>
          </cell>
          <cell r="C984" t="str">
            <v xml:space="preserve"> nine hundred and eighty</v>
          </cell>
          <cell r="D984" t="str">
            <v xml:space="preserve"> nine hundred and eighty Thousand</v>
          </cell>
          <cell r="E984" t="str">
            <v xml:space="preserve"> nine hundred and eighty Lakhs</v>
          </cell>
          <cell r="F984" t="str">
            <v xml:space="preserve"> nine hundred and eighty Crores</v>
          </cell>
          <cell r="G984" t="str">
            <v xml:space="preserve"> nine hundred and eighty Millions</v>
          </cell>
          <cell r="H984" t="str">
            <v xml:space="preserve"> nine hundred and eighty Billions</v>
          </cell>
        </row>
        <row r="985">
          <cell r="A985">
            <v>981</v>
          </cell>
          <cell r="B985" t="str">
            <v xml:space="preserve"> nine hundred and eighty one</v>
          </cell>
          <cell r="C985" t="str">
            <v xml:space="preserve"> nine hundred and eighty one</v>
          </cell>
          <cell r="D985" t="str">
            <v xml:space="preserve"> nine hundred and eighty one Thousand</v>
          </cell>
          <cell r="E985" t="str">
            <v xml:space="preserve"> nine hundred and eighty one Lakhs</v>
          </cell>
          <cell r="F985" t="str">
            <v xml:space="preserve"> nine hundred and eighty one Crores</v>
          </cell>
          <cell r="G985" t="str">
            <v xml:space="preserve"> nine hundred and eighty one Millions</v>
          </cell>
          <cell r="H985" t="str">
            <v xml:space="preserve"> nine hundred and eighty one Billions</v>
          </cell>
        </row>
        <row r="986">
          <cell r="A986">
            <v>982</v>
          </cell>
          <cell r="B986" t="str">
            <v xml:space="preserve"> nine hundred and eighty two</v>
          </cell>
          <cell r="C986" t="str">
            <v xml:space="preserve"> nine hundred and eighty two</v>
          </cell>
          <cell r="D986" t="str">
            <v xml:space="preserve"> nine hundred and eighty two Thousand</v>
          </cell>
          <cell r="E986" t="str">
            <v xml:space="preserve"> nine hundred and eighty two Lakhs</v>
          </cell>
          <cell r="F986" t="str">
            <v xml:space="preserve"> nine hundred and eighty two Crores</v>
          </cell>
          <cell r="G986" t="str">
            <v xml:space="preserve"> nine hundred and eighty two Millions</v>
          </cell>
          <cell r="H986" t="str">
            <v xml:space="preserve"> nine hundred and eighty two Billions</v>
          </cell>
        </row>
        <row r="987">
          <cell r="A987">
            <v>983</v>
          </cell>
          <cell r="B987" t="str">
            <v xml:space="preserve"> nine hundred and eighty three</v>
          </cell>
          <cell r="C987" t="str">
            <v xml:space="preserve"> nine hundred and eighty three</v>
          </cell>
          <cell r="D987" t="str">
            <v xml:space="preserve"> nine hundred and eighty three Thousand</v>
          </cell>
          <cell r="E987" t="str">
            <v xml:space="preserve"> nine hundred and eighty three Lakhs</v>
          </cell>
          <cell r="F987" t="str">
            <v xml:space="preserve"> nine hundred and eighty three Crores</v>
          </cell>
          <cell r="G987" t="str">
            <v xml:space="preserve"> nine hundred and eighty three Millions</v>
          </cell>
          <cell r="H987" t="str">
            <v xml:space="preserve"> nine hundred and eighty three Billions</v>
          </cell>
        </row>
        <row r="988">
          <cell r="A988">
            <v>984</v>
          </cell>
          <cell r="B988" t="str">
            <v xml:space="preserve"> nine hundred and eighty four</v>
          </cell>
          <cell r="C988" t="str">
            <v xml:space="preserve"> nine hundred and eighty four</v>
          </cell>
          <cell r="D988" t="str">
            <v xml:space="preserve"> nine hundred and eighty four Thousand</v>
          </cell>
          <cell r="E988" t="str">
            <v xml:space="preserve"> nine hundred and eighty four Lakhs</v>
          </cell>
          <cell r="F988" t="str">
            <v xml:space="preserve"> nine hundred and eighty four Crores</v>
          </cell>
          <cell r="G988" t="str">
            <v xml:space="preserve"> nine hundred and eighty four Millions</v>
          </cell>
          <cell r="H988" t="str">
            <v xml:space="preserve"> nine hundred and eighty four Billions</v>
          </cell>
        </row>
        <row r="989">
          <cell r="A989">
            <v>985</v>
          </cell>
          <cell r="B989" t="str">
            <v xml:space="preserve"> nine hundred and eighty five</v>
          </cell>
          <cell r="C989" t="str">
            <v xml:space="preserve"> nine hundred and eighty five</v>
          </cell>
          <cell r="D989" t="str">
            <v xml:space="preserve"> nine hundred and eighty five Thousand</v>
          </cell>
          <cell r="E989" t="str">
            <v xml:space="preserve"> nine hundred and eighty five Lakhs</v>
          </cell>
          <cell r="F989" t="str">
            <v xml:space="preserve"> nine hundred and eighty five Crores</v>
          </cell>
          <cell r="G989" t="str">
            <v xml:space="preserve"> nine hundred and eighty five Millions</v>
          </cell>
          <cell r="H989" t="str">
            <v xml:space="preserve"> nine hundred and eighty five Billions</v>
          </cell>
        </row>
        <row r="990">
          <cell r="A990">
            <v>986</v>
          </cell>
          <cell r="B990" t="str">
            <v xml:space="preserve"> nine hundred and eighty six</v>
          </cell>
          <cell r="C990" t="str">
            <v xml:space="preserve"> nine hundred and eighty six</v>
          </cell>
          <cell r="D990" t="str">
            <v xml:space="preserve"> nine hundred and eighty six Thousand</v>
          </cell>
          <cell r="E990" t="str">
            <v xml:space="preserve"> nine hundred and eighty six Lakhs</v>
          </cell>
          <cell r="F990" t="str">
            <v xml:space="preserve"> nine hundred and eighty six Crores</v>
          </cell>
          <cell r="G990" t="str">
            <v xml:space="preserve"> nine hundred and eighty six Millions</v>
          </cell>
          <cell r="H990" t="str">
            <v xml:space="preserve"> nine hundred and eighty six Billions</v>
          </cell>
        </row>
        <row r="991">
          <cell r="A991">
            <v>987</v>
          </cell>
          <cell r="B991" t="str">
            <v xml:space="preserve"> nine hundred and eighty seven</v>
          </cell>
          <cell r="C991" t="str">
            <v xml:space="preserve"> nine hundred and eighty seven</v>
          </cell>
          <cell r="D991" t="str">
            <v xml:space="preserve"> nine hundred and eighty seven Thousand</v>
          </cell>
          <cell r="E991" t="str">
            <v xml:space="preserve"> nine hundred and eighty seven Lakhs</v>
          </cell>
          <cell r="F991" t="str">
            <v xml:space="preserve"> nine hundred and eighty seven Crores</v>
          </cell>
          <cell r="G991" t="str">
            <v xml:space="preserve"> nine hundred and eighty seven Millions</v>
          </cell>
          <cell r="H991" t="str">
            <v xml:space="preserve"> nine hundred and eighty seven Billions</v>
          </cell>
        </row>
        <row r="992">
          <cell r="A992">
            <v>988</v>
          </cell>
          <cell r="B992" t="str">
            <v xml:space="preserve"> nine hundred and eighty eight</v>
          </cell>
          <cell r="C992" t="str">
            <v xml:space="preserve"> nine hundred and eighty eight</v>
          </cell>
          <cell r="D992" t="str">
            <v xml:space="preserve"> nine hundred and eighty eight Thousand</v>
          </cell>
          <cell r="E992" t="str">
            <v xml:space="preserve"> nine hundred and eighty eight Lakhs</v>
          </cell>
          <cell r="F992" t="str">
            <v xml:space="preserve"> nine hundred and eighty eight Crores</v>
          </cell>
          <cell r="G992" t="str">
            <v xml:space="preserve"> nine hundred and eighty eight Millions</v>
          </cell>
          <cell r="H992" t="str">
            <v xml:space="preserve"> nine hundred and eighty eight Billions</v>
          </cell>
        </row>
        <row r="993">
          <cell r="A993">
            <v>989</v>
          </cell>
          <cell r="B993" t="str">
            <v xml:space="preserve"> nine hundred and eighty nine</v>
          </cell>
          <cell r="C993" t="str">
            <v xml:space="preserve"> nine hundred and eighty nine</v>
          </cell>
          <cell r="D993" t="str">
            <v xml:space="preserve"> nine hundred and eighty nine Thousand</v>
          </cell>
          <cell r="E993" t="str">
            <v xml:space="preserve"> nine hundred and eighty nine Lakhs</v>
          </cell>
          <cell r="F993" t="str">
            <v xml:space="preserve"> nine hundred and eighty nine Crores</v>
          </cell>
          <cell r="G993" t="str">
            <v xml:space="preserve"> nine hundred and eighty nine Millions</v>
          </cell>
          <cell r="H993" t="str">
            <v xml:space="preserve"> nine hundred and eighty nine Billions</v>
          </cell>
        </row>
        <row r="994">
          <cell r="A994">
            <v>990</v>
          </cell>
          <cell r="B994" t="str">
            <v xml:space="preserve"> nine hundred and ninety</v>
          </cell>
          <cell r="C994" t="str">
            <v xml:space="preserve"> nine hundred and ninety</v>
          </cell>
          <cell r="D994" t="str">
            <v xml:space="preserve"> nine hundred and ninety Thousand</v>
          </cell>
          <cell r="E994" t="str">
            <v xml:space="preserve"> nine hundred and ninety Lakhs</v>
          </cell>
          <cell r="F994" t="str">
            <v xml:space="preserve"> nine hundred and ninety Crores</v>
          </cell>
          <cell r="G994" t="str">
            <v xml:space="preserve"> nine hundred and ninety Millions</v>
          </cell>
          <cell r="H994" t="str">
            <v xml:space="preserve"> nine hundred and ninety Billions</v>
          </cell>
        </row>
        <row r="995">
          <cell r="A995">
            <v>991</v>
          </cell>
          <cell r="B995" t="str">
            <v xml:space="preserve"> nine hundred and ninety one</v>
          </cell>
          <cell r="C995" t="str">
            <v xml:space="preserve"> nine hundred and ninety one</v>
          </cell>
          <cell r="D995" t="str">
            <v xml:space="preserve"> nine hundred and ninety one Thousand</v>
          </cell>
          <cell r="E995" t="str">
            <v xml:space="preserve"> nine hundred and ninety one Lakhs</v>
          </cell>
          <cell r="F995" t="str">
            <v xml:space="preserve"> nine hundred and ninety one Crores</v>
          </cell>
          <cell r="G995" t="str">
            <v xml:space="preserve"> nine hundred and ninety one Millions</v>
          </cell>
          <cell r="H995" t="str">
            <v xml:space="preserve"> nine hundred and ninety one Billions</v>
          </cell>
        </row>
        <row r="996">
          <cell r="A996">
            <v>992</v>
          </cell>
          <cell r="B996" t="str">
            <v xml:space="preserve"> nine hundred and ninety two</v>
          </cell>
          <cell r="C996" t="str">
            <v xml:space="preserve"> nine hundred and ninety two</v>
          </cell>
          <cell r="D996" t="str">
            <v xml:space="preserve"> nine hundred and ninety two Thousand</v>
          </cell>
          <cell r="E996" t="str">
            <v xml:space="preserve"> nine hundred and ninety two Lakhs</v>
          </cell>
          <cell r="F996" t="str">
            <v xml:space="preserve"> nine hundred and ninety two Crores</v>
          </cell>
          <cell r="G996" t="str">
            <v xml:space="preserve"> nine hundred and ninety two Millions</v>
          </cell>
          <cell r="H996" t="str">
            <v xml:space="preserve"> nine hundred and ninety two Billions</v>
          </cell>
        </row>
        <row r="997">
          <cell r="A997">
            <v>993</v>
          </cell>
          <cell r="B997" t="str">
            <v xml:space="preserve"> nine hundred and ninety three</v>
          </cell>
          <cell r="C997" t="str">
            <v xml:space="preserve"> nine hundred and ninety three</v>
          </cell>
          <cell r="D997" t="str">
            <v xml:space="preserve"> nine hundred and ninety three Thousand</v>
          </cell>
          <cell r="E997" t="str">
            <v xml:space="preserve"> nine hundred and ninety three Lakhs</v>
          </cell>
          <cell r="F997" t="str">
            <v xml:space="preserve"> nine hundred and ninety three Crores</v>
          </cell>
          <cell r="G997" t="str">
            <v xml:space="preserve"> nine hundred and ninety three Millions</v>
          </cell>
          <cell r="H997" t="str">
            <v xml:space="preserve"> nine hundred and ninety three Billions</v>
          </cell>
        </row>
        <row r="998">
          <cell r="A998">
            <v>994</v>
          </cell>
          <cell r="B998" t="str">
            <v xml:space="preserve"> nine hundred and ninety four </v>
          </cell>
          <cell r="C998" t="str">
            <v xml:space="preserve"> nine hundred and ninety four </v>
          </cell>
          <cell r="D998" t="str">
            <v xml:space="preserve"> nine hundred and ninety four  Thousand</v>
          </cell>
          <cell r="E998" t="str">
            <v xml:space="preserve"> nine hundred and ninety four  Lakhs</v>
          </cell>
          <cell r="F998" t="str">
            <v xml:space="preserve"> nine hundred and ninety four  Crores</v>
          </cell>
          <cell r="G998" t="str">
            <v xml:space="preserve"> nine hundred and ninety four  Millions</v>
          </cell>
          <cell r="H998" t="str">
            <v xml:space="preserve"> nine hundred and ninety four  Billions</v>
          </cell>
        </row>
        <row r="999">
          <cell r="A999">
            <v>995</v>
          </cell>
          <cell r="B999" t="str">
            <v xml:space="preserve"> nine hundred and ninety five</v>
          </cell>
          <cell r="C999" t="str">
            <v xml:space="preserve"> nine hundred and ninety five</v>
          </cell>
          <cell r="D999" t="str">
            <v xml:space="preserve"> nine hundred and ninety five Thousand</v>
          </cell>
          <cell r="E999" t="str">
            <v xml:space="preserve"> nine hundred and ninety five Lakhs</v>
          </cell>
          <cell r="F999" t="str">
            <v xml:space="preserve"> nine hundred and ninety five Crores</v>
          </cell>
          <cell r="G999" t="str">
            <v xml:space="preserve"> nine hundred and ninety five Millions</v>
          </cell>
          <cell r="H999" t="str">
            <v xml:space="preserve"> nine hundred and ninety five Billions</v>
          </cell>
        </row>
        <row r="1000">
          <cell r="A1000">
            <v>996</v>
          </cell>
          <cell r="B1000" t="str">
            <v xml:space="preserve"> nine hundred and ninety six</v>
          </cell>
          <cell r="C1000" t="str">
            <v xml:space="preserve"> nine hundred and ninety six</v>
          </cell>
          <cell r="D1000" t="str">
            <v xml:space="preserve"> nine hundred and ninety six Thousand</v>
          </cell>
          <cell r="E1000" t="str">
            <v xml:space="preserve"> nine hundred and ninety six Lakhs</v>
          </cell>
          <cell r="F1000" t="str">
            <v xml:space="preserve"> nine hundred and ninety six Crores</v>
          </cell>
          <cell r="G1000" t="str">
            <v xml:space="preserve"> nine hundred and ninety six Millions</v>
          </cell>
          <cell r="H1000" t="str">
            <v xml:space="preserve"> nine hundred and ninety six Billions</v>
          </cell>
        </row>
        <row r="1001">
          <cell r="A1001">
            <v>997</v>
          </cell>
          <cell r="B1001" t="str">
            <v xml:space="preserve"> nine hundred and ninety seven</v>
          </cell>
          <cell r="C1001" t="str">
            <v xml:space="preserve"> nine hundred and ninety seven</v>
          </cell>
          <cell r="D1001" t="str">
            <v xml:space="preserve"> nine hundred and ninety seven Thousand</v>
          </cell>
          <cell r="E1001" t="str">
            <v xml:space="preserve"> nine hundred and ninety seven Lakhs</v>
          </cell>
          <cell r="F1001" t="str">
            <v xml:space="preserve"> nine hundred and ninety seven Crores</v>
          </cell>
          <cell r="G1001" t="str">
            <v xml:space="preserve"> nine hundred and ninety seven Millions</v>
          </cell>
          <cell r="H1001" t="str">
            <v xml:space="preserve"> nine hundred and ninety seven Billions</v>
          </cell>
        </row>
        <row r="1002">
          <cell r="A1002">
            <v>998</v>
          </cell>
          <cell r="B1002" t="str">
            <v xml:space="preserve"> nine hundred and ninety eight</v>
          </cell>
          <cell r="C1002" t="str">
            <v xml:space="preserve"> nine hundred and ninety eight</v>
          </cell>
          <cell r="D1002" t="str">
            <v xml:space="preserve"> nine hundred and ninety eight Thousand</v>
          </cell>
          <cell r="E1002" t="str">
            <v xml:space="preserve"> nine hundred and ninety eight Lakhs</v>
          </cell>
          <cell r="F1002" t="str">
            <v xml:space="preserve"> nine hundred and ninety eight Crores</v>
          </cell>
          <cell r="G1002" t="str">
            <v xml:space="preserve"> nine hundred and ninety eight Millions</v>
          </cell>
          <cell r="H1002" t="str">
            <v xml:space="preserve"> nine hundred and ninety eight Billions</v>
          </cell>
        </row>
        <row r="1003">
          <cell r="A1003">
            <v>999</v>
          </cell>
          <cell r="B1003" t="str">
            <v xml:space="preserve"> nine hundred and ninety nine</v>
          </cell>
          <cell r="C1003" t="str">
            <v xml:space="preserve"> nine hundred and ninety nine</v>
          </cell>
          <cell r="D1003" t="str">
            <v xml:space="preserve"> nine hundred and ninety nine Thousand</v>
          </cell>
          <cell r="E1003" t="str">
            <v xml:space="preserve"> nine hundred and ninety nine Lakhs</v>
          </cell>
          <cell r="F1003" t="str">
            <v xml:space="preserve"> nine hundred and ninety nine Crores</v>
          </cell>
          <cell r="G1003" t="str">
            <v xml:space="preserve"> nine hundred and ninety nine Millions</v>
          </cell>
          <cell r="H1003" t="str">
            <v xml:space="preserve"> nine hundred and ninety nine Billions</v>
          </cell>
        </row>
        <row r="1004">
          <cell r="A1004">
            <v>1000</v>
          </cell>
          <cell r="B1004" t="str">
            <v xml:space="preserve"> one thousand</v>
          </cell>
          <cell r="C1004" t="str">
            <v xml:space="preserve"> one thousand</v>
          </cell>
          <cell r="D1004" t="str">
            <v xml:space="preserve"> one thousand Thousand</v>
          </cell>
          <cell r="E1004" t="str">
            <v xml:space="preserve"> one thousand Lakhs</v>
          </cell>
          <cell r="F1004" t="str">
            <v xml:space="preserve"> one thousand Crores</v>
          </cell>
          <cell r="G1004" t="str">
            <v xml:space="preserve"> one thousand Millions</v>
          </cell>
          <cell r="H1004" t="str">
            <v xml:space="preserve"> one thousand Billions</v>
          </cell>
        </row>
        <row r="1005">
          <cell r="A1005">
            <v>1001</v>
          </cell>
          <cell r="B1005" t="str">
            <v xml:space="preserve"> ?????ERROR?????</v>
          </cell>
          <cell r="C1005" t="str">
            <v xml:space="preserve"> ?????ERROR?????</v>
          </cell>
          <cell r="D1005" t="str">
            <v xml:space="preserve"> ?????ERROR????? Thousand</v>
          </cell>
          <cell r="E1005" t="str">
            <v xml:space="preserve"> ?????ERROR????? Lakhs</v>
          </cell>
          <cell r="F1005" t="str">
            <v xml:space="preserve"> ?????ERROR????? Crores</v>
          </cell>
          <cell r="G1005" t="str">
            <v xml:space="preserve"> ?????ERROR????? Millions</v>
          </cell>
          <cell r="H1005" t="str">
            <v xml:space="preserve"> ?????ERROR????? Billions</v>
          </cell>
          <cell r="I1005" t="str">
            <v>?????ERROR?????</v>
          </cell>
        </row>
      </sheetData>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ares 6 yrs-Pneu sys(Incl DLP)"/>
      <sheetName val="Pneumatic system Final BOQ"/>
      <sheetName val="itemwise for ATMS"/>
      <sheetName val="ATMS - BoQ for inst subcontract"/>
      <sheetName val="ATMS-Inst cost"/>
      <sheetName val="ATMS Recommended spares"/>
      <sheetName val="ATMS - Final BOQ"/>
      <sheetName val="Implemention cost BOQ"/>
      <sheetName val="Cost Summary"/>
      <sheetName val="Master data"/>
      <sheetName val="FAT &amp; SAT cal"/>
      <sheetName val="Toll Spares List(5 yrs)"/>
      <sheetName val="Spares"/>
      <sheetName val="Toll - Final BOQ"/>
      <sheetName val="Tentative CABLES-8lanes"/>
      <sheetName val="Tentative CABLES-12 lanes"/>
      <sheetName val="Toll-Itemwise costing"/>
      <sheetName val="AVC costing"/>
      <sheetName val="LC costing"/>
      <sheetName val="Toll-Loop Sealant calculation"/>
      <sheetName val="CHIFLET"/>
      <sheetName val="ANNEXURE-A"/>
    </sheetNames>
    <sheetDataSet>
      <sheetData sheetId="0"/>
      <sheetData sheetId="1"/>
      <sheetData sheetId="2"/>
      <sheetData sheetId="3"/>
      <sheetData sheetId="4"/>
      <sheetData sheetId="5"/>
      <sheetData sheetId="6"/>
      <sheetData sheetId="7"/>
      <sheetData sheetId="8"/>
      <sheetData sheetId="9">
        <row r="6">
          <cell r="A6" t="str">
            <v>INR</v>
          </cell>
          <cell r="B6">
            <v>1</v>
          </cell>
        </row>
        <row r="7">
          <cell r="A7" t="str">
            <v>EURO</v>
          </cell>
          <cell r="B7">
            <v>68</v>
          </cell>
        </row>
        <row r="8">
          <cell r="A8" t="str">
            <v>USD</v>
          </cell>
          <cell r="B8">
            <v>47</v>
          </cell>
        </row>
        <row r="9">
          <cell r="A9" t="str">
            <v>MYR</v>
          </cell>
          <cell r="B9">
            <v>14</v>
          </cell>
        </row>
        <row r="10">
          <cell r="A10" t="str">
            <v>ZAR</v>
          </cell>
          <cell r="B10">
            <v>6</v>
          </cell>
        </row>
        <row r="11">
          <cell r="A11" t="str">
            <v>GBP</v>
          </cell>
          <cell r="B11">
            <v>86</v>
          </cell>
        </row>
        <row r="18">
          <cell r="A18" t="str">
            <v>Local</v>
          </cell>
          <cell r="B18">
            <v>0.03</v>
          </cell>
        </row>
        <row r="19">
          <cell r="A19" t="str">
            <v>Imported</v>
          </cell>
          <cell r="B19">
            <v>0.05</v>
          </cell>
        </row>
        <row r="22">
          <cell r="A22" t="str">
            <v>Local</v>
          </cell>
          <cell r="B22">
            <v>0</v>
          </cell>
        </row>
        <row r="23">
          <cell r="A23" t="str">
            <v>Imported</v>
          </cell>
          <cell r="B23">
            <v>0.01</v>
          </cell>
        </row>
        <row r="52">
          <cell r="A52" t="str">
            <v>Bought out</v>
          </cell>
          <cell r="B52">
            <v>0.18</v>
          </cell>
        </row>
        <row r="53">
          <cell r="A53" t="str">
            <v>In-built</v>
          </cell>
          <cell r="B53">
            <v>0.18</v>
          </cell>
        </row>
        <row r="56">
          <cell r="A56" t="str">
            <v>Bought out</v>
          </cell>
          <cell r="B56">
            <v>0.2</v>
          </cell>
        </row>
        <row r="57">
          <cell r="A57" t="str">
            <v>In-built</v>
          </cell>
          <cell r="B57">
            <v>0.25</v>
          </cell>
        </row>
      </sheetData>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ANALYSIS"/>
      <sheetName val="p&amp;m"/>
      <sheetName val="BOQ_Direct_selling cost"/>
      <sheetName val="Rate Analysis"/>
      <sheetName val="Expenditure plan"/>
      <sheetName val="BOQ-Civil"/>
      <sheetName val="Admin"/>
      <sheetName val="Format - 4"/>
      <sheetName val="Codes"/>
      <sheetName val="Input"/>
      <sheetName val="Transactions"/>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WB0203-OLDLOAN"/>
      <sheetName val="TBAL9697 -group wise  sdpl"/>
      <sheetName val="Tender Summary"/>
      <sheetName val="BHANDUP"/>
      <sheetName val="concrete"/>
      <sheetName val="beam-reinft-IIInd floor"/>
      <sheetName val="Sheet1"/>
      <sheetName val="labour coeff"/>
      <sheetName val="Dayworks Bill"/>
      <sheetName val="Bills of Quantities"/>
      <sheetName val="TCS_Schedule (2)"/>
      <sheetName val="Earthwork MCW"/>
      <sheetName val="TCS Proposed"/>
      <sheetName val="Input1"/>
      <sheetName val="CFL-KIM"/>
      <sheetName val="Cable data"/>
      <sheetName val="MAT"/>
      <sheetName val="VCH-SLC"/>
      <sheetName val="Supplier"/>
      <sheetName val="dBase"/>
      <sheetName val="RCC,Ret. Wall"/>
      <sheetName val="ETC Plant Cost"/>
      <sheetName val="4.4"/>
      <sheetName val="summery-I"/>
      <sheetName val="2.07 EMB"/>
      <sheetName val="3.01"/>
      <sheetName val="8.ii.8.(b)"/>
      <sheetName val="4.1"/>
      <sheetName val="8.1.2.(a)"/>
      <sheetName val="2.07 S.G"/>
      <sheetName val="4.2(ii)"/>
      <sheetName val="3.02"/>
      <sheetName val="Royalty Agg."/>
      <sheetName val="COST"/>
      <sheetName val="Consolidated CF"/>
      <sheetName val="Figures in"/>
      <sheetName val="SPILL OVER"/>
      <sheetName val="Detail"/>
      <sheetName val="DOOR-WIND"/>
      <sheetName val="Ave.wtd.rates"/>
      <sheetName val="Material "/>
      <sheetName val="Labour &amp; Plan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内外控制表"/>
      <sheetName val="海盐加工装置"/>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Deduction of assets"/>
      <sheetName val="ESP Control Bldg_"/>
      <sheetName val="FORM7"/>
      <sheetName val="PRECAST lightconc-II"/>
      <sheetName val="Design"/>
      <sheetName val="RA-markate"/>
      <sheetName val="Stress Calculation"/>
      <sheetName val="final abstract"/>
      <sheetName val="Form 6"/>
      <sheetName val="Sheet3"/>
      <sheetName val="Labour productivity"/>
      <sheetName val="Material List "/>
      <sheetName val="Labour Rate "/>
      <sheetName val="base"/>
      <sheetName val="(M+L)"/>
      <sheetName val="EqpPerfJun08"/>
      <sheetName val="BOQ Distribution"/>
      <sheetName val="Sheet4"/>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電気設備表"/>
      <sheetName val="SC list"/>
      <sheetName val="R.A."/>
      <sheetName val="SPILL_OVER"/>
      <sheetName val="PRECAST_lightconc-II"/>
      <sheetName val="Stress_Calculation"/>
      <sheetName val="final_abstract"/>
      <sheetName val="Form_6"/>
      <sheetName val="Labour_productivity"/>
      <sheetName val="Material_List_"/>
      <sheetName val="Labour_Rate_"/>
      <sheetName val="BOQ-Part1"/>
      <sheetName val="Definitions"/>
      <sheetName val="BS HO Format"/>
      <sheetName val="ORDER BOOKING"/>
      <sheetName val="ABSTRACT PHASE-I"/>
      <sheetName val="ABSTRACT-PHASE-II (2)"/>
      <sheetName val="Build-up"/>
      <sheetName val="Client Bill Status"/>
      <sheetName val="Category A - No Material"/>
      <sheetName val="Category B - Major Works"/>
      <sheetName val="Category C - Minor Works"/>
      <sheetName val="Data"/>
      <sheetName val="Plinth beam"/>
      <sheetName val="Service Function"/>
      <sheetName val="Results"/>
      <sheetName val="PLGroupings"/>
      <sheetName val="Meas.-Hotel Part"/>
      <sheetName val="Mat_Cost"/>
      <sheetName val="#REF"/>
      <sheetName val="Lead"/>
      <sheetName val="ACS(1)"/>
      <sheetName val="FAS-C(4)"/>
      <sheetName val="CCTV(old)"/>
      <sheetName val="factors"/>
      <sheetName val="BS-NCL"/>
      <sheetName val="IO List"/>
      <sheetName val="PL Inst RA 12"/>
      <sheetName val="Civil Boq"/>
      <sheetName val="REFERENCE"/>
      <sheetName val="Basicrates"/>
      <sheetName val="ANAL"/>
      <sheetName val="Summary"/>
      <sheetName val="FORM-W3"/>
      <sheetName val="MPR_PA_1"/>
      <sheetName val="Data-Month"/>
      <sheetName val="Accounts2"/>
      <sheetName val="Raw Data"/>
      <sheetName val="Design sheet"/>
      <sheetName val="Amortization of bond exp."/>
      <sheetName val="BANKINT"/>
      <sheetName val="po-log - curr. rate"/>
      <sheetName val="sch"/>
      <sheetName val="Staff Acco."/>
      <sheetName val="MRATES"/>
      <sheetName val="Basic"/>
      <sheetName val="Batching plant"/>
      <sheetName val="DSLP"/>
      <sheetName val="leads"/>
      <sheetName val="BPL"/>
      <sheetName val="3    OK"/>
      <sheetName val="11-hsd"/>
      <sheetName val="13-septic"/>
      <sheetName val="7-ug"/>
      <sheetName val="2-utility"/>
      <sheetName val="18-misc"/>
      <sheetName val="5-pipe"/>
      <sheetName val="hyperstatic"/>
      <sheetName val="97 사업추정(WEKI)"/>
      <sheetName val="NDOCBT"/>
      <sheetName val="97_사업추정(WEKI)"/>
      <sheetName val="ETC_Plant_Cost"/>
      <sheetName val="SOR"/>
      <sheetName val="s"/>
      <sheetName val="Basic Rate"/>
      <sheetName val="SIEVE ANALYSIS_Sand"/>
      <sheetName val="bar bending"/>
      <sheetName val="sheet6"/>
      <sheetName val="LTG-STG"/>
      <sheetName val="ft-05-02isobom"/>
      <sheetName val="FOO2 FOOTING"/>
      <sheetName val="Project_review_U1_1of_28"/>
      <sheetName val="Project_review_U1_2_of_28"/>
      <sheetName val="concrete_8"/>
      <sheetName val="transportation_cost8"/>
      <sheetName val="Road_Works8"/>
      <sheetName val="Bitumen_Works8"/>
      <sheetName val="Road_Works_(2)8"/>
      <sheetName val="Rate_Breakup8"/>
      <sheetName val="BOQ_(2)8"/>
      <sheetName val="n_rays_8"/>
      <sheetName val="anishk_rates8"/>
      <sheetName val="comp_statement8"/>
      <sheetName val="BOQ_(3)8"/>
      <sheetName val="BOQ_FINAL8"/>
      <sheetName val="BOQ__2_8"/>
      <sheetName val="Expenditure_plan7"/>
      <sheetName val="beam-reinft-IIInd_floor4"/>
      <sheetName val="BOQ_Direct_selling_cost7"/>
      <sheetName val="Rate_Analysis7"/>
      <sheetName val="Fill_this_out_first___7"/>
      <sheetName val="Site_Dev_BOQ7"/>
      <sheetName val="labour_coeff7"/>
      <sheetName val="TBAL9697_-group_wise__sdpl6"/>
      <sheetName val="Tender_Summary6"/>
      <sheetName val="RCC,Ret__Wall3"/>
      <sheetName val="ETC_Plant_Cost3"/>
      <sheetName val="4_42"/>
      <sheetName val="2_07_EMB2"/>
      <sheetName val="3_012"/>
      <sheetName val="8_ii_8_(b)2"/>
      <sheetName val="4_12"/>
      <sheetName val="8_1_2_(a)2"/>
      <sheetName val="2_07_S_G2"/>
      <sheetName val="4_2(ii)2"/>
      <sheetName val="3_022"/>
      <sheetName val="Ave_wtd_rates6"/>
      <sheetName val="Material_6"/>
      <sheetName val="Labour_&amp;_Plant6"/>
      <sheetName val="Consolidated_CF3"/>
      <sheetName val="Figures_in3"/>
      <sheetName val="SPILL_OVER3"/>
      <sheetName val="Deduction_of_assets3"/>
      <sheetName val="ESP_Control_Bldg_3"/>
      <sheetName val="PRECAST_lightconc-II3"/>
      <sheetName val="Stress_Calculation3"/>
      <sheetName val="final_abstract3"/>
      <sheetName val="Form_63"/>
      <sheetName val="Labour_productivity3"/>
      <sheetName val="Material_List_3"/>
      <sheetName val="Labour_Rate_3"/>
      <sheetName val="Royalty_Agg_2"/>
      <sheetName val="R_A_2"/>
      <sheetName val="97_사업추정(WEKI)3"/>
      <sheetName val="Dayworks_Bill2"/>
      <sheetName val="Bills_of_Quantities2"/>
      <sheetName val="TCS_Schedule_(2)2"/>
      <sheetName val="Earthwork_MCW2"/>
      <sheetName val="TCS_Proposed2"/>
      <sheetName val="BOQ_Distribution2"/>
      <sheetName val="SC_list2"/>
      <sheetName val="Format_-_42"/>
      <sheetName val="Project_review_U1_1of_26"/>
      <sheetName val="Project_review_U1_2_of_26"/>
      <sheetName val="concrete_6"/>
      <sheetName val="transportation_cost6"/>
      <sheetName val="Road_Works6"/>
      <sheetName val="Bitumen_Works6"/>
      <sheetName val="Road_Works_(2)6"/>
      <sheetName val="Rate_Breakup6"/>
      <sheetName val="BOQ_(2)6"/>
      <sheetName val="n_rays_6"/>
      <sheetName val="anishk_rates6"/>
      <sheetName val="comp_statement6"/>
      <sheetName val="BOQ_(3)6"/>
      <sheetName val="BOQ_FINAL6"/>
      <sheetName val="BOQ__2_6"/>
      <sheetName val="Expenditure_plan5"/>
      <sheetName val="beam-reinft-IIInd_floor2"/>
      <sheetName val="BOQ_Direct_selling_cost5"/>
      <sheetName val="Rate_Analysis5"/>
      <sheetName val="Fill_this_out_first___5"/>
      <sheetName val="Site_Dev_BOQ5"/>
      <sheetName val="labour_coeff5"/>
      <sheetName val="TBAL9697_-group_wise__sdpl4"/>
      <sheetName val="Tender_Summary4"/>
      <sheetName val="RCC,Ret__Wall1"/>
      <sheetName val="ETC_Plant_Cost1"/>
      <sheetName val="4_4"/>
      <sheetName val="2_07_EMB"/>
      <sheetName val="3_01"/>
      <sheetName val="8_ii_8_(b)"/>
      <sheetName val="4_1"/>
      <sheetName val="8_1_2_(a)"/>
      <sheetName val="2_07_S_G"/>
      <sheetName val="4_2(ii)"/>
      <sheetName val="3_02"/>
      <sheetName val="Ave_wtd_rates4"/>
      <sheetName val="Material_4"/>
      <sheetName val="Labour_&amp;_Plant4"/>
      <sheetName val="Consolidated_CF1"/>
      <sheetName val="Figures_in1"/>
      <sheetName val="SPILL_OVER1"/>
      <sheetName val="Deduction_of_assets1"/>
      <sheetName val="ESP_Control_Bldg_1"/>
      <sheetName val="PRECAST_lightconc-II1"/>
      <sheetName val="Stress_Calculation1"/>
      <sheetName val="final_abstract1"/>
      <sheetName val="Form_61"/>
      <sheetName val="Labour_productivity1"/>
      <sheetName val="Material_List_1"/>
      <sheetName val="Labour_Rate_1"/>
      <sheetName val="Royalty_Agg_"/>
      <sheetName val="R_A_"/>
      <sheetName val="97_사업추정(WEKI)1"/>
      <sheetName val="Dayworks_Bill"/>
      <sheetName val="Bills_of_Quantities"/>
      <sheetName val="TCS_Schedule_(2)"/>
      <sheetName val="Earthwork_MCW"/>
      <sheetName val="TCS_Proposed"/>
      <sheetName val="BOQ_Distribution"/>
      <sheetName val="SC_list"/>
      <sheetName val="Format_-_4"/>
      <sheetName val="RCC,Ret__Wall"/>
      <sheetName val="Project_review_U1_1of_27"/>
      <sheetName val="Project_review_U1_2_of_27"/>
      <sheetName val="concrete_7"/>
      <sheetName val="transportation_cost7"/>
      <sheetName val="Road_Works7"/>
      <sheetName val="Bitumen_Works7"/>
      <sheetName val="Road_Works_(2)7"/>
      <sheetName val="Rate_Breakup7"/>
      <sheetName val="BOQ_(2)7"/>
      <sheetName val="n_rays_7"/>
      <sheetName val="anishk_rates7"/>
      <sheetName val="comp_statement7"/>
      <sheetName val="BOQ_(3)7"/>
      <sheetName val="BOQ_FINAL7"/>
      <sheetName val="BOQ__2_7"/>
      <sheetName val="Expenditure_plan6"/>
      <sheetName val="beam-reinft-IIInd_floor3"/>
      <sheetName val="BOQ_Direct_selling_cost6"/>
      <sheetName val="Rate_Analysis6"/>
      <sheetName val="Fill_this_out_first___6"/>
      <sheetName val="Site_Dev_BOQ6"/>
      <sheetName val="labour_coeff6"/>
      <sheetName val="TBAL9697_-group_wise__sdpl5"/>
      <sheetName val="Tender_Summary5"/>
      <sheetName val="RCC,Ret__Wall2"/>
      <sheetName val="ETC_Plant_Cost2"/>
      <sheetName val="4_41"/>
      <sheetName val="2_07_EMB1"/>
      <sheetName val="3_011"/>
      <sheetName val="8_ii_8_(b)1"/>
      <sheetName val="4_11"/>
      <sheetName val="8_1_2_(a)1"/>
      <sheetName val="2_07_S_G1"/>
      <sheetName val="4_2(ii)1"/>
      <sheetName val="3_021"/>
      <sheetName val="Ave_wtd_rates5"/>
      <sheetName val="Material_5"/>
      <sheetName val="Labour_&amp;_Plant5"/>
      <sheetName val="Consolidated_CF2"/>
      <sheetName val="Figures_in2"/>
      <sheetName val="SPILL_OVER2"/>
      <sheetName val="Deduction_of_assets2"/>
      <sheetName val="ESP_Control_Bldg_2"/>
      <sheetName val="PRECAST_lightconc-II2"/>
      <sheetName val="Stress_Calculation2"/>
      <sheetName val="final_abstract2"/>
      <sheetName val="Form_62"/>
      <sheetName val="Labour_productivity2"/>
      <sheetName val="Material_List_2"/>
      <sheetName val="Labour_Rate_2"/>
      <sheetName val="Royalty_Agg_1"/>
      <sheetName val="R_A_1"/>
      <sheetName val="97_사업추정(WEKI)2"/>
      <sheetName val="Dayworks_Bill1"/>
      <sheetName val="Bills_of_Quantities1"/>
      <sheetName val="TCS_Schedule_(2)1"/>
      <sheetName val="Earthwork_MCW1"/>
      <sheetName val="TCS_Proposed1"/>
      <sheetName val="BOQ_Distribution1"/>
      <sheetName val="SC_list1"/>
      <sheetName val="Format_-_41"/>
      <sheetName val="Project_review_U1_1of_29"/>
      <sheetName val="Project_review_U1_2_of_29"/>
      <sheetName val="concrete_9"/>
      <sheetName val="transportation_cost9"/>
      <sheetName val="Road_Works9"/>
      <sheetName val="Bitumen_Works9"/>
      <sheetName val="Road_Works_(2)9"/>
      <sheetName val="Rate_Breakup9"/>
      <sheetName val="BOQ_(2)9"/>
      <sheetName val="n_rays_9"/>
      <sheetName val="anishk_rates9"/>
      <sheetName val="comp_statement9"/>
      <sheetName val="BOQ_(3)9"/>
      <sheetName val="BOQ_FINAL9"/>
      <sheetName val="BOQ__2_9"/>
      <sheetName val="Expenditure_plan8"/>
      <sheetName val="beam-reinft-IIInd_floor5"/>
      <sheetName val="BOQ_Direct_selling_cost8"/>
      <sheetName val="Rate_Analysis8"/>
      <sheetName val="Fill_this_out_first___8"/>
      <sheetName val="Site_Dev_BOQ8"/>
      <sheetName val="labour_coeff8"/>
      <sheetName val="TBAL9697_-group_wise__sdpl7"/>
      <sheetName val="Tender_Summary7"/>
      <sheetName val="RCC,Ret__Wall4"/>
      <sheetName val="ETC_Plant_Cost4"/>
      <sheetName val="4_43"/>
      <sheetName val="2_07_EMB3"/>
      <sheetName val="3_013"/>
      <sheetName val="8_ii_8_(b)3"/>
      <sheetName val="4_13"/>
      <sheetName val="8_1_2_(a)3"/>
      <sheetName val="2_07_S_G3"/>
      <sheetName val="4_2(ii)3"/>
      <sheetName val="3_023"/>
      <sheetName val="Ave_wtd_rates7"/>
      <sheetName val="Material_7"/>
      <sheetName val="Labour_&amp;_Plant7"/>
      <sheetName val="Consolidated_CF4"/>
      <sheetName val="Figures_in4"/>
      <sheetName val="SPILL_OVER4"/>
      <sheetName val="Deduction_of_assets4"/>
      <sheetName val="ESP_Control_Bldg_4"/>
      <sheetName val="PRECAST_lightconc-II4"/>
      <sheetName val="Stress_Calculation4"/>
      <sheetName val="final_abstract4"/>
      <sheetName val="Form_64"/>
      <sheetName val="Labour_productivity4"/>
      <sheetName val="Material_List_4"/>
      <sheetName val="Labour_Rate_4"/>
      <sheetName val="Royalty_Agg_3"/>
      <sheetName val="R_A_3"/>
      <sheetName val="97_사업추정(WEKI)4"/>
      <sheetName val="Dayworks_Bill3"/>
      <sheetName val="Bills_of_Quantities3"/>
      <sheetName val="TCS_Schedule_(2)3"/>
      <sheetName val="Earthwork_MCW3"/>
      <sheetName val="TCS_Proposed3"/>
      <sheetName val="BOQ_Distribution3"/>
      <sheetName val="SC_list3"/>
      <sheetName val="Format_-_43"/>
      <sheetName val="FOO2_FOOTING"/>
      <sheetName val="Cable_data"/>
      <sheetName val="General"/>
      <sheetName val="Main Bs"/>
      <sheetName val="TAKE OFF"/>
      <sheetName val="FORM-16"/>
      <sheetName val="MFG"/>
      <sheetName val="Connections"/>
      <sheetName val="DWTables"/>
      <sheetName val="MN T.B."/>
      <sheetName val="SPT vs PHI"/>
      <sheetName val="Cat A Change Control"/>
      <sheetName val="Sch-3"/>
      <sheetName val="4NEXRA"/>
      <sheetName val="Mix Design"/>
      <sheetName val="std-rates"/>
      <sheetName val="SITE OVERHEADS"/>
      <sheetName val="DREV"/>
      <sheetName val="CREV"/>
      <sheetName val="Steel-Circular"/>
      <sheetName val="PROCTOR"/>
      <sheetName val="gvl"/>
      <sheetName val="Civil Works"/>
      <sheetName val="INTSHEET"/>
      <sheetName val="INTSHEET3"/>
      <sheetName val="appendix 2.5 final accounts"/>
      <sheetName val="FIRST"/>
      <sheetName val="Ene"/>
      <sheetName val="CODE BOOK REFERENCE"/>
      <sheetName val="Sheet11"/>
      <sheetName val="적용"/>
      <sheetName val="Adopted DBM"/>
      <sheetName val="1"/>
      <sheetName val="Intro"/>
      <sheetName val="CODE_BOOK_REFERENCE"/>
      <sheetName val="Adopted_DBM"/>
      <sheetName val="dlvoid"/>
      <sheetName val="clay"/>
      <sheetName val="Assumptions"/>
      <sheetName val="I 2ry activity reduction"/>
      <sheetName val="Master Sheet"/>
      <sheetName val="DETAILED  BOQ"/>
      <sheetName val="As per PCA"/>
      <sheetName val="Assumption"/>
      <sheetName val="Coalmine"/>
      <sheetName val="CE"/>
      <sheetName val="New33KVSS_E3"/>
      <sheetName val="Prop aug of Ex 33KVSS_E3a"/>
    </sheetNames>
    <sheetDataSet>
      <sheetData sheetId="0">
        <row r="1">
          <cell r="B1" t="str">
            <v>BOQ of Burhur - Amarkantak</v>
          </cell>
        </row>
      </sheetData>
      <sheetData sheetId="1">
        <row r="1">
          <cell r="B1" t="str">
            <v>BOQ of Burhur - Amarkantak</v>
          </cell>
        </row>
      </sheetData>
      <sheetData sheetId="2">
        <row r="1">
          <cell r="B1" t="str">
            <v>BOQ of Burhur - Amarkantak</v>
          </cell>
        </row>
      </sheetData>
      <sheetData sheetId="3">
        <row r="1">
          <cell r="B1" t="str">
            <v>BOQ of Burhur - Amarkantak</v>
          </cell>
        </row>
      </sheetData>
      <sheetData sheetId="4"/>
      <sheetData sheetId="5"/>
      <sheetData sheetId="6"/>
      <sheetData sheetId="7"/>
      <sheetData sheetId="8">
        <row r="1">
          <cell r="B1" t="str">
            <v>BOQ of Burhur - Amarkantak</v>
          </cell>
        </row>
      </sheetData>
      <sheetData sheetId="9">
        <row r="1">
          <cell r="B1" t="str">
            <v>BOQ of Burhur - Amarkantak</v>
          </cell>
        </row>
      </sheetData>
      <sheetData sheetId="10">
        <row r="1">
          <cell r="B1" t="str">
            <v>BOQ of Burhur - Amarkantak</v>
          </cell>
        </row>
        <row r="2">
          <cell r="A2" t="str">
            <v>Item</v>
          </cell>
          <cell r="B2" t="str">
            <v>Description</v>
          </cell>
          <cell r="C2" t="str">
            <v>Unit</v>
          </cell>
          <cell r="D2" t="str">
            <v>Quantity</v>
          </cell>
        </row>
        <row r="3">
          <cell r="A3" t="str">
            <v>No.</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ow r="1">
          <cell r="B1" t="str">
            <v>BOQ of Burhur - Amarkantak</v>
          </cell>
        </row>
      </sheetData>
      <sheetData sheetId="12">
        <row r="1">
          <cell r="B1" t="str">
            <v>BOQ of Burhur - Amarkantak</v>
          </cell>
        </row>
      </sheetData>
      <sheetData sheetId="13">
        <row r="1">
          <cell r="B1" t="str">
            <v>BOQ of Burhur - Amarkantak</v>
          </cell>
        </row>
      </sheetData>
      <sheetData sheetId="14">
        <row r="1">
          <cell r="B1" t="str">
            <v>BOQ of Burhur - Amarkantak</v>
          </cell>
        </row>
      </sheetData>
      <sheetData sheetId="15">
        <row r="1">
          <cell r="B1" t="str">
            <v>BOQ of Burhur - Amarkantak</v>
          </cell>
        </row>
      </sheetData>
      <sheetData sheetId="16">
        <row r="1">
          <cell r="B1" t="str">
            <v>BOQ of Burhur - Amarkantak</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sheetData sheetId="126"/>
      <sheetData sheetId="127">
        <row r="1">
          <cell r="B1" t="str">
            <v>BOQ of Burhur - Amarkantak</v>
          </cell>
        </row>
      </sheetData>
      <sheetData sheetId="128">
        <row r="1">
          <cell r="B1" t="str">
            <v>BOQ of Burhur - Amarkantak</v>
          </cell>
        </row>
      </sheetData>
      <sheetData sheetId="129">
        <row r="1">
          <cell r="B1" t="str">
            <v>BOQ of Burhur - Amarkantak</v>
          </cell>
        </row>
      </sheetData>
      <sheetData sheetId="130">
        <row r="1">
          <cell r="B1" t="str">
            <v>BOQ of Burhur - Amarkantak</v>
          </cell>
        </row>
      </sheetData>
      <sheetData sheetId="131">
        <row r="1">
          <cell r="B1" t="str">
            <v>BOQ of Burhur - Amarkantak</v>
          </cell>
        </row>
      </sheetData>
      <sheetData sheetId="132">
        <row r="1">
          <cell r="B1" t="str">
            <v>BOQ of Burhur - Amarkantak</v>
          </cell>
        </row>
      </sheetData>
      <sheetData sheetId="133">
        <row r="1">
          <cell r="B1" t="str">
            <v>BOQ of Burhur - Amarkantak</v>
          </cell>
        </row>
      </sheetData>
      <sheetData sheetId="134">
        <row r="1">
          <cell r="B1" t="str">
            <v>BOQ of Burhur - Amarkantak</v>
          </cell>
        </row>
      </sheetData>
      <sheetData sheetId="135">
        <row r="1">
          <cell r="B1" t="str">
            <v>BOQ of Burhur - Amarkantak</v>
          </cell>
        </row>
      </sheetData>
      <sheetData sheetId="136">
        <row r="1">
          <cell r="B1" t="str">
            <v>BOQ of Burhur - Amarkantak</v>
          </cell>
        </row>
      </sheetData>
      <sheetData sheetId="137">
        <row r="1">
          <cell r="B1" t="str">
            <v>BOQ of Burhur - Amarkantak</v>
          </cell>
        </row>
      </sheetData>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ow r="1">
          <cell r="B1" t="str">
            <v>BOQ of Burhur - Amarkantak</v>
          </cell>
        </row>
      </sheetData>
      <sheetData sheetId="226">
        <row r="1">
          <cell r="B1" t="str">
            <v>BOQ of Burhur - Amarkantak</v>
          </cell>
        </row>
      </sheetData>
      <sheetData sheetId="227">
        <row r="1">
          <cell r="B1" t="str">
            <v>BOQ of Burhur - Amarkantak</v>
          </cell>
        </row>
      </sheetData>
      <sheetData sheetId="228">
        <row r="1">
          <cell r="B1" t="str">
            <v>BOQ of Burhur - Amarkantak</v>
          </cell>
        </row>
      </sheetData>
      <sheetData sheetId="229">
        <row r="1">
          <cell r="B1" t="str">
            <v>BOQ of Burhur - Amarkantak</v>
          </cell>
        </row>
      </sheetData>
      <sheetData sheetId="230">
        <row r="1">
          <cell r="B1" t="str">
            <v>BOQ of Burhur - Amarkantak</v>
          </cell>
        </row>
      </sheetData>
      <sheetData sheetId="231">
        <row r="1">
          <cell r="B1" t="str">
            <v>BOQ of Burhur - Amarkantak</v>
          </cell>
        </row>
      </sheetData>
      <sheetData sheetId="232">
        <row r="1">
          <cell r="B1" t="str">
            <v>BOQ of Burhur - Amarkantak</v>
          </cell>
        </row>
      </sheetData>
      <sheetData sheetId="233">
        <row r="1">
          <cell r="B1" t="str">
            <v>BOQ of Burhur - Amarkantak</v>
          </cell>
        </row>
      </sheetData>
      <sheetData sheetId="234">
        <row r="1">
          <cell r="B1" t="str">
            <v>BOQ of Burhur - Amarkantak</v>
          </cell>
        </row>
      </sheetData>
      <sheetData sheetId="235">
        <row r="1">
          <cell r="B1" t="str">
            <v>BOQ of Burhur - Amarkantak</v>
          </cell>
        </row>
      </sheetData>
      <sheetData sheetId="236">
        <row r="1">
          <cell r="B1" t="str">
            <v>BOQ of Burhur - Amarkantak</v>
          </cell>
        </row>
      </sheetData>
      <sheetData sheetId="237">
        <row r="1">
          <cell r="B1" t="str">
            <v>BOQ of Burhur - Amarkantak</v>
          </cell>
        </row>
      </sheetData>
      <sheetData sheetId="238">
        <row r="1">
          <cell r="B1" t="str">
            <v>BOQ of Burhur - Amarkantak</v>
          </cell>
        </row>
      </sheetData>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row r="1">
          <cell r="B1" t="str">
            <v>BOQ of Burhur - Amarkantak</v>
          </cell>
        </row>
      </sheetData>
      <sheetData sheetId="255">
        <row r="1">
          <cell r="B1" t="str">
            <v>BOQ of Burhur - Amarkantak</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ow r="1">
          <cell r="B1" t="str">
            <v>BOQ of Burhur - Amarkantak</v>
          </cell>
        </row>
      </sheetData>
      <sheetData sheetId="321">
        <row r="1">
          <cell r="B1" t="str">
            <v>BOQ of Burhur - Amarkantak</v>
          </cell>
        </row>
      </sheetData>
      <sheetData sheetId="322">
        <row r="1">
          <cell r="B1" t="str">
            <v>BOQ of Burhur - Amarkantak</v>
          </cell>
        </row>
      </sheetData>
      <sheetData sheetId="323">
        <row r="1">
          <cell r="B1" t="str">
            <v>BOQ of Burhur - Amarkantak</v>
          </cell>
        </row>
      </sheetData>
      <sheetData sheetId="324">
        <row r="1">
          <cell r="B1" t="str">
            <v>BOQ of Burhur - Amarkantak</v>
          </cell>
        </row>
      </sheetData>
      <sheetData sheetId="325">
        <row r="1">
          <cell r="B1" t="str">
            <v>BOQ of Burhur - Amarkantak</v>
          </cell>
        </row>
      </sheetData>
      <sheetData sheetId="326">
        <row r="1">
          <cell r="B1" t="str">
            <v>BOQ of Burhur - Amarkantak</v>
          </cell>
        </row>
      </sheetData>
      <sheetData sheetId="327">
        <row r="1">
          <cell r="B1" t="str">
            <v>BOQ of Burhur - Amarkantak</v>
          </cell>
        </row>
      </sheetData>
      <sheetData sheetId="328">
        <row r="1">
          <cell r="B1" t="str">
            <v>BOQ of Burhur - Amarkantak</v>
          </cell>
        </row>
      </sheetData>
      <sheetData sheetId="329">
        <row r="1">
          <cell r="B1" t="str">
            <v>BOQ of Burhur - Amarkantak</v>
          </cell>
        </row>
      </sheetData>
      <sheetData sheetId="330">
        <row r="1">
          <cell r="B1" t="str">
            <v>BOQ of Burhur - Amarkantak</v>
          </cell>
        </row>
      </sheetData>
      <sheetData sheetId="331">
        <row r="1">
          <cell r="B1" t="str">
            <v>BOQ of Burhur - Amarkantak</v>
          </cell>
        </row>
      </sheetData>
      <sheetData sheetId="332">
        <row r="1">
          <cell r="B1" t="str">
            <v>BOQ of Burhur - Amarkantak</v>
          </cell>
        </row>
      </sheetData>
      <sheetData sheetId="333">
        <row r="1">
          <cell r="B1" t="str">
            <v>BOQ of Burhur - Amarkantak</v>
          </cell>
        </row>
      </sheetData>
      <sheetData sheetId="334">
        <row r="1">
          <cell r="B1" t="str">
            <v>BOQ of Burhur - Amarkantak</v>
          </cell>
        </row>
      </sheetData>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row r="1">
          <cell r="B1" t="str">
            <v>BOQ of Burhur - Amarkantak</v>
          </cell>
        </row>
      </sheetData>
      <sheetData sheetId="380">
        <row r="1">
          <cell r="B1" t="str">
            <v>BOQ of Burhur - Amarkantak</v>
          </cell>
        </row>
      </sheetData>
      <sheetData sheetId="381">
        <row r="1">
          <cell r="B1" t="str">
            <v>BOQ of Burhur - Amarkantak</v>
          </cell>
        </row>
      </sheetData>
      <sheetData sheetId="382">
        <row r="1">
          <cell r="B1" t="str">
            <v>BOQ of Burhur - Amarkantak</v>
          </cell>
        </row>
      </sheetData>
      <sheetData sheetId="383">
        <row r="1">
          <cell r="B1" t="str">
            <v>BOQ of Burhur - Amarkantak</v>
          </cell>
        </row>
      </sheetData>
      <sheetData sheetId="384">
        <row r="1">
          <cell r="B1" t="str">
            <v>BOQ of Burhur - Amarkantak</v>
          </cell>
        </row>
      </sheetData>
      <sheetData sheetId="385">
        <row r="1">
          <cell r="B1" t="str">
            <v>BOQ of Burhur - Amarkantak</v>
          </cell>
        </row>
      </sheetData>
      <sheetData sheetId="386">
        <row r="1">
          <cell r="B1" t="str">
            <v>BOQ of Burhur - Amarkantak</v>
          </cell>
        </row>
      </sheetData>
      <sheetData sheetId="387">
        <row r="1">
          <cell r="B1" t="str">
            <v>BOQ of Burhur - Amarkantak</v>
          </cell>
        </row>
      </sheetData>
      <sheetData sheetId="388">
        <row r="1">
          <cell r="B1" t="str">
            <v>BOQ of Burhur - Amarkantak</v>
          </cell>
        </row>
      </sheetData>
      <sheetData sheetId="389">
        <row r="1">
          <cell r="B1" t="str">
            <v>BOQ of Burhur - Amarkantak</v>
          </cell>
        </row>
      </sheetData>
      <sheetData sheetId="390">
        <row r="1">
          <cell r="B1" t="str">
            <v>BOQ of Burhur - Amarkantak</v>
          </cell>
        </row>
      </sheetData>
      <sheetData sheetId="391">
        <row r="1">
          <cell r="B1" t="str">
            <v>BOQ of Burhur - Amarkantak</v>
          </cell>
        </row>
      </sheetData>
      <sheetData sheetId="392">
        <row r="1">
          <cell r="B1" t="str">
            <v>BOQ of Burhur - Amarkantak</v>
          </cell>
        </row>
      </sheetData>
      <sheetData sheetId="393">
        <row r="1">
          <cell r="B1" t="str">
            <v>BOQ of Burhur - Amarkantak</v>
          </cell>
        </row>
      </sheetData>
      <sheetData sheetId="394">
        <row r="1">
          <cell r="B1" t="str">
            <v>BOQ of Burhur - Amarkantak</v>
          </cell>
        </row>
      </sheetData>
      <sheetData sheetId="395">
        <row r="1">
          <cell r="B1" t="str">
            <v>BOQ of Burhur - Amarkantak</v>
          </cell>
        </row>
      </sheetData>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row r="1">
          <cell r="B1" t="str">
            <v>BOQ of Burhur - Amarkantak</v>
          </cell>
        </row>
      </sheetData>
      <sheetData sheetId="442">
        <row r="1">
          <cell r="B1" t="str">
            <v>BOQ of Burhur - Amarkantak</v>
          </cell>
        </row>
      </sheetData>
      <sheetData sheetId="443">
        <row r="1">
          <cell r="B1" t="str">
            <v>BOQ of Burhur - Amarkantak</v>
          </cell>
        </row>
      </sheetData>
      <sheetData sheetId="444">
        <row r="1">
          <cell r="B1" t="str">
            <v>BOQ of Burhur - Amarkantak</v>
          </cell>
        </row>
      </sheetData>
      <sheetData sheetId="445">
        <row r="1">
          <cell r="B1" t="str">
            <v>BOQ of Burhur - Amarkantak</v>
          </cell>
        </row>
      </sheetData>
      <sheetData sheetId="446">
        <row r="1">
          <cell r="B1" t="str">
            <v>BOQ of Burhur - Amarkantak</v>
          </cell>
        </row>
      </sheetData>
      <sheetData sheetId="447">
        <row r="1">
          <cell r="B1" t="str">
            <v>BOQ of Burhur - Amarkantak</v>
          </cell>
        </row>
      </sheetData>
      <sheetData sheetId="448">
        <row r="1">
          <cell r="B1" t="str">
            <v>BOQ of Burhur - Amarkantak</v>
          </cell>
        </row>
      </sheetData>
      <sheetData sheetId="449">
        <row r="1">
          <cell r="B1" t="str">
            <v>BOQ of Burhur - Amarkantak</v>
          </cell>
        </row>
      </sheetData>
      <sheetData sheetId="450">
        <row r="1">
          <cell r="B1" t="str">
            <v>BOQ of Burhur - Amarkantak</v>
          </cell>
        </row>
      </sheetData>
      <sheetData sheetId="451">
        <row r="1">
          <cell r="B1" t="str">
            <v>BOQ of Burhur - Amarkantak</v>
          </cell>
        </row>
      </sheetData>
      <sheetData sheetId="452">
        <row r="1">
          <cell r="B1" t="str">
            <v>BOQ of Burhur - Amarkantak</v>
          </cell>
        </row>
      </sheetData>
      <sheetData sheetId="453">
        <row r="1">
          <cell r="B1" t="str">
            <v>BOQ of Burhur - Amarkantak</v>
          </cell>
        </row>
      </sheetData>
      <sheetData sheetId="454">
        <row r="1">
          <cell r="B1" t="str">
            <v>BOQ of Burhur - Amarkantak</v>
          </cell>
        </row>
      </sheetData>
      <sheetData sheetId="455">
        <row r="1">
          <cell r="B1" t="str">
            <v>BOQ of Burhur - Amarkantak</v>
          </cell>
        </row>
      </sheetData>
      <sheetData sheetId="456">
        <row r="1">
          <cell r="B1" t="str">
            <v>BOQ of Burhur - Amarkantak</v>
          </cell>
        </row>
      </sheetData>
      <sheetData sheetId="457">
        <row r="1">
          <cell r="B1" t="str">
            <v>BOQ of Burhur - Amarkantak</v>
          </cell>
        </row>
      </sheetData>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sheetData sheetId="600"/>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2)"/>
      <sheetName val="family members,  dependants"/>
      <sheetName val="FAMILY TEXT"/>
      <sheetName val="Sheet1"/>
    </sheetNames>
    <sheetDataSet>
      <sheetData sheetId="0" refreshError="1"/>
      <sheetData sheetId="1" refreshError="1"/>
      <sheetData sheetId="2" refreshError="1">
        <row r="2">
          <cell r="A2">
            <v>1</v>
          </cell>
          <cell r="G2" t="str">
            <v>01</v>
          </cell>
        </row>
        <row r="3">
          <cell r="A3">
            <v>2</v>
          </cell>
          <cell r="G3" t="str">
            <v>02</v>
          </cell>
        </row>
        <row r="4">
          <cell r="A4">
            <v>11</v>
          </cell>
          <cell r="G4" t="str">
            <v>03</v>
          </cell>
        </row>
        <row r="5">
          <cell r="A5">
            <v>12</v>
          </cell>
          <cell r="G5" t="str">
            <v>04</v>
          </cell>
        </row>
        <row r="6">
          <cell r="A6">
            <v>93</v>
          </cell>
          <cell r="G6" t="str">
            <v>05</v>
          </cell>
        </row>
        <row r="7">
          <cell r="A7">
            <v>94</v>
          </cell>
        </row>
      </sheetData>
      <sheetData sheetId="3"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 - Acc for Office"/>
      <sheetName val="Dec - 2"/>
      <sheetName val="Dec-1(Acctcode)"/>
      <sheetName val="Dec - 1 "/>
      <sheetName val="Dec - 1(2)"/>
      <sheetName val="Nov -2 (2)"/>
      <sheetName val="Stament of Account November"/>
      <sheetName val="Stament of Account Nov-2 &amp;Dec I"/>
      <sheetName val="Account -Nov -2 "/>
      <sheetName val="Traial Balance as on Nov 15"/>
      <sheetName val="Sheet2"/>
      <sheetName val="Nov -2"/>
      <sheetName val="Account Nov -1  (2)"/>
      <sheetName val="Account Nov -1 "/>
      <sheetName val="Statement of Acc Nov-1"/>
      <sheetName val="Nov -1"/>
      <sheetName val="Statement of Acc Spe-2 (2)"/>
      <sheetName val="Traial Balance as on Oct 30"/>
      <sheetName val="Oct -2 (2)"/>
      <sheetName val="Statement of Acc Oct - II"/>
      <sheetName val="Traial Balance as on Sept30"/>
      <sheetName val="Statement of Acc Bal"/>
      <sheetName val="Oct -2"/>
      <sheetName val="Statement of Oct - 1 (2)"/>
      <sheetName val="Statement of Acc Oct - 1"/>
      <sheetName val="Statement of Oct - 1"/>
      <sheetName val="Oct - 1"/>
      <sheetName val="Sept - 1&amp;2 (2)"/>
      <sheetName val="Statement of Acc Spe-2"/>
      <sheetName val="Atatement of Acc Sept-2"/>
      <sheetName val="Statement of Acc Spe-1"/>
      <sheetName val="Sept - Acc"/>
      <sheetName val="Sept - 1&amp;2"/>
      <sheetName val="June-I&amp;II"/>
      <sheetName val="july-I (2)"/>
      <sheetName val="Aug-I (2)"/>
      <sheetName val="Traial Balance as on Aug -31"/>
      <sheetName val="Aug-second"/>
      <sheetName val="Statement of Account Aug - I"/>
      <sheetName val="Statement of Acc - Aug-I"/>
      <sheetName val="Aug-I"/>
      <sheetName val="Statement of Account May"/>
      <sheetName val="july-I ACC"/>
      <sheetName val="Statement of AccountJuly"/>
      <sheetName val="feb&amp;mar (2)"/>
      <sheetName val="feb&amp;mar"/>
      <sheetName val="sheet2 (2)"/>
      <sheetName val="july-I"/>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126">
          <cell r="H126">
            <v>5000</v>
          </cell>
        </row>
        <row r="127">
          <cell r="H127">
            <v>48251</v>
          </cell>
        </row>
        <row r="128">
          <cell r="H128">
            <v>9194</v>
          </cell>
        </row>
        <row r="129">
          <cell r="H129">
            <v>347566</v>
          </cell>
        </row>
        <row r="130">
          <cell r="H130">
            <v>2200</v>
          </cell>
        </row>
        <row r="131">
          <cell r="H131">
            <v>1500</v>
          </cell>
        </row>
        <row r="132">
          <cell r="H132">
            <v>4200</v>
          </cell>
        </row>
        <row r="133">
          <cell r="H133">
            <v>6527</v>
          </cell>
        </row>
        <row r="134">
          <cell r="H134">
            <v>37826</v>
          </cell>
        </row>
        <row r="135">
          <cell r="H135">
            <v>75652</v>
          </cell>
        </row>
        <row r="136">
          <cell r="H136">
            <v>10963</v>
          </cell>
        </row>
        <row r="137">
          <cell r="H137">
            <v>1725</v>
          </cell>
        </row>
        <row r="138">
          <cell r="H138">
            <v>3450</v>
          </cell>
        </row>
        <row r="139">
          <cell r="H139">
            <v>74992</v>
          </cell>
        </row>
        <row r="140">
          <cell r="H140">
            <v>150300</v>
          </cell>
        </row>
      </sheetData>
      <sheetData sheetId="48"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rcuit"/>
      <sheetName val="Report"/>
      <sheetName val="Cond data"/>
      <sheetName val="Cubiceqn-33"/>
      <sheetName val="Cubiceqn-51"/>
      <sheetName val="Cubiceqn-61"/>
      <sheetName val="Goalseek"/>
      <sheetName val="Sheet3"/>
      <sheetName val="Topsheet"/>
      <sheetName val="PROG_DATA"/>
      <sheetName val="except wiring"/>
      <sheetName val="220KV CS"/>
      <sheetName val="Design"/>
      <sheetName val="beam-reinft"/>
      <sheetName val="FT-05-02IsoBOM"/>
      <sheetName val="REf"/>
      <sheetName val="Summary(Termn)"/>
      <sheetName val="step &amp; touch "/>
      <sheetName val="GBW"/>
      <sheetName val="Sheet2"/>
      <sheetName val="Conductor Size"/>
      <sheetName val="CFL-KIM"/>
      <sheetName val="Discom Details"/>
      <sheetName val="A1-Continuous"/>
      <sheetName val="M.S."/>
      <sheetName val="Timesheet"/>
      <sheetName val="DATA"/>
      <sheetName val="PCS"/>
      <sheetName val="#REF"/>
      <sheetName val="july-I"/>
      <sheetName val="Sheet1"/>
      <sheetName val="BOQ (2)"/>
      <sheetName val="Dep"/>
      <sheetName val="COST"/>
      <sheetName val="dBase"/>
      <sheetName val="3BPA00132-5-3 W plan HVPNL"/>
      <sheetName val="titles"/>
      <sheetName val="cal"/>
      <sheetName val="CE"/>
      <sheetName val="SAP"/>
      <sheetName val="Tables"/>
      <sheetName val="DETAILED  BOQ"/>
      <sheetName val="Attach-3 (QR)"/>
      <sheetName val="Vind - BtB"/>
      <sheetName val="Sch-3"/>
      <sheetName val="Cond_data2"/>
      <sheetName val="except_wiring2"/>
      <sheetName val="220KV_CS2"/>
      <sheetName val="step_&amp;_touch_2"/>
      <sheetName val="Cond_data1"/>
      <sheetName val="except_wiring1"/>
      <sheetName val="220KV_CS1"/>
      <sheetName val="step_&amp;_touch_1"/>
      <sheetName val="Cond_data"/>
      <sheetName val="except_wiring"/>
      <sheetName val="220KV_CS"/>
      <sheetName val="step_&amp;_touch_"/>
      <sheetName val="Cond_data3"/>
      <sheetName val="except_wiring3"/>
      <sheetName val="220KV_CS3"/>
      <sheetName val="step_&amp;_touch_3"/>
      <sheetName val="Conductor_Size"/>
      <sheetName val="Discom_Details"/>
      <sheetName val="DB1"/>
      <sheetName val="DB"/>
      <sheetName val="Sch-1a"/>
      <sheetName val="Sump_cal"/>
      <sheetName val="Sheet4"/>
      <sheetName val="Civil Works"/>
      <sheetName val="Vind-BtB"/>
      <sheetName val="TBAL9697 -group wise  sdpl"/>
      <sheetName val="1"/>
      <sheetName val="M_S_"/>
      <sheetName val="3BPA00132-5-3_W_plan_HVPNL"/>
      <sheetName val="DETAILED__BOQ"/>
      <sheetName val="Attach-3_(QR)"/>
      <sheetName val="Supply info"/>
      <sheetName val="May Budget"/>
      <sheetName val="May Actual"/>
      <sheetName val="CMF-S"/>
      <sheetName val="Compressed Air"/>
      <sheetName val="Dosing Calcs"/>
      <sheetName val="BW &amp; Neut Pit"/>
      <sheetName val="Cond_data4"/>
      <sheetName val="except_wiring4"/>
      <sheetName val="220KV_CS4"/>
      <sheetName val="step_&amp;_touch_4"/>
      <sheetName val="Conductor_Size1"/>
      <sheetName val="Discom_Details1"/>
      <sheetName val="M_S_1"/>
      <sheetName val="BOQ_(2)"/>
      <sheetName val="3BPA00132-5-3_W_plan_HVPNL1"/>
      <sheetName val="DETAILED__BOQ1"/>
      <sheetName val="Attach-3_(QR)1"/>
      <sheetName val="Vind_-_BtB"/>
      <sheetName val="Civil_Works"/>
      <sheetName val="TBAL9697_-group_wise__sdpl"/>
      <sheetName val="Supply_info"/>
      <sheetName val="May_Budget"/>
      <sheetName val="May_Actual"/>
      <sheetName val="Compressed_Air"/>
      <sheetName val="Dosing_Calcs"/>
      <sheetName val="BW_&amp;_Neut_Pit"/>
      <sheetName val="Staff Acco."/>
      <sheetName val="YTD-March'10"/>
      <sheetName val="Cable data"/>
      <sheetName val="S1BOQ"/>
      <sheetName val="dpc cost"/>
      <sheetName val="SUMMERY"/>
      <sheetName val="PRECAST lightconc-II"/>
      <sheetName val="DREV"/>
      <sheetName val="CREV"/>
      <sheetName val="T - FDn"/>
      <sheetName val="regions &amp; PL"/>
      <sheetName val="girder"/>
      <sheetName val="analysis"/>
      <sheetName val="concrete"/>
      <sheetName val="DSLP"/>
      <sheetName val="horizontal"/>
      <sheetName val="Set"/>
      <sheetName val="Fin Sum"/>
      <sheetName val="LEVEL RHS"/>
      <sheetName val="col-reinft1"/>
      <sheetName val="BOQ-Bill1-8"/>
      <sheetName val="BOQ"/>
      <sheetName val="LEVEL LHS"/>
      <sheetName val="수입"/>
      <sheetName val="ACS(1)"/>
      <sheetName val="FAS-C(4)"/>
      <sheetName val="CCTV(old)"/>
      <sheetName val="400KV short circuit force calcu"/>
      <sheetName val="IDCCALHYD-GOO"/>
      <sheetName val="_Information"/>
      <sheetName val="_DDList"/>
      <sheetName val="_UOM"/>
      <sheetName val="Y-WORK"/>
      <sheetName val="Basic input"/>
      <sheetName val="Load Details-220kV"/>
      <sheetName val="Nortel-Core"/>
      <sheetName val="Title"/>
      <sheetName val="Sketch"/>
      <sheetName val="Summary Rates From Contract"/>
      <sheetName val="DetEst"/>
      <sheetName val="labour"/>
      <sheetName val="Quantities"/>
      <sheetName val="CLAY"/>
      <sheetName val="Sum"/>
      <sheetName val="6.2_Cover"/>
      <sheetName val="Consultant Qty-with Pile"/>
      <sheetName val="3 Go&amp;Get Eval."/>
      <sheetName val="Rate Analysis"/>
      <sheetName val="General input"/>
      <sheetName val="cashflow"/>
      <sheetName val="Basic Rates"/>
      <sheetName val="FEVA"/>
      <sheetName val="HO Costs"/>
      <sheetName val="Cond_data5"/>
      <sheetName val="except_wiring5"/>
      <sheetName val="220KV_CS5"/>
      <sheetName val="step_&amp;_touch_5"/>
      <sheetName val="Conductor_Size2"/>
      <sheetName val="Discom_Details2"/>
      <sheetName val="M_S_2"/>
      <sheetName val="3BPA00132-5-3_W_plan_HVPNL2"/>
      <sheetName val="DETAILED__BOQ2"/>
      <sheetName val="Attach-3_(QR)2"/>
      <sheetName val="Supply_info1"/>
      <sheetName val="Civil_Works1"/>
      <sheetName val="Vind_-_BtB1"/>
      <sheetName val="BOQ_(2)1"/>
      <sheetName val="TBAL9697_-group_wise__sdpl1"/>
      <sheetName val="Compressed_Air1"/>
      <sheetName val="Dosing_Calcs1"/>
      <sheetName val="BW_&amp;_Neut_Pit1"/>
      <sheetName val="dpc_cost"/>
      <sheetName val="PRECAST_lightconc-II"/>
      <sheetName val="May_Budget1"/>
      <sheetName val="May_Actual1"/>
      <sheetName val="Cable_data"/>
      <sheetName val="Fin_Sum"/>
      <sheetName val="LEVEL_RHS"/>
      <sheetName val="LEVEL_LHS"/>
      <sheetName val="T_-_FDn"/>
      <sheetName val="Cond_data6"/>
      <sheetName val="except_wiring6"/>
      <sheetName val="220KV_CS6"/>
      <sheetName val="step_&amp;_touch_6"/>
      <sheetName val="Conductor_Size3"/>
      <sheetName val="Discom_Details3"/>
      <sheetName val="M_S_3"/>
      <sheetName val="DETAILED__BOQ3"/>
      <sheetName val="Attach-3_(QR)3"/>
      <sheetName val="3BPA00132-5-3_W_plan_HVPNL3"/>
      <sheetName val="Cable_data1"/>
      <sheetName val="Supply_info2"/>
      <sheetName val="Vind_-_BtB2"/>
      <sheetName val="BOQ_(2)2"/>
      <sheetName val="Civil_Works2"/>
      <sheetName val="TBAL9697_-group_wise__sdpl2"/>
      <sheetName val="Compressed_Air2"/>
      <sheetName val="Dosing_Calcs2"/>
      <sheetName val="BW_&amp;_Neut_Pit2"/>
      <sheetName val="May_Budget2"/>
      <sheetName val="May_Actual2"/>
      <sheetName val="dpc_cost1"/>
      <sheetName val="PRECAST_lightconc-II1"/>
      <sheetName val="T_-_FDn1"/>
      <sheetName val="Fin_Sum1"/>
      <sheetName val="LEVEL_RHS1"/>
      <sheetName val="LEVEL_LHS1"/>
      <sheetName val="Cond_data7"/>
      <sheetName val="except_wiring7"/>
      <sheetName val="220KV_CS7"/>
      <sheetName val="step_&amp;_touch_7"/>
      <sheetName val="Conductor_Size4"/>
      <sheetName val="Discom_Details4"/>
      <sheetName val="M_S_4"/>
      <sheetName val="DETAILED__BOQ4"/>
      <sheetName val="Attach-3_(QR)4"/>
      <sheetName val="3BPA00132-5-3_W_plan_HVPNL4"/>
      <sheetName val="Cable_data2"/>
      <sheetName val="Supply_info3"/>
      <sheetName val="Vind_-_BtB3"/>
      <sheetName val="BOQ_(2)3"/>
      <sheetName val="Civil_Works3"/>
      <sheetName val="TBAL9697_-group_wise__sdpl3"/>
      <sheetName val="Compressed_Air3"/>
      <sheetName val="Dosing_Calcs3"/>
      <sheetName val="BW_&amp;_Neut_Pit3"/>
      <sheetName val="May_Budget3"/>
      <sheetName val="May_Actual3"/>
      <sheetName val="dpc_cost2"/>
      <sheetName val="PRECAST_lightconc-II2"/>
      <sheetName val="T_-_FDn2"/>
      <sheetName val="Fin_Sum2"/>
      <sheetName val="LEVEL_RHS2"/>
      <sheetName val="LEVEL_LHS2"/>
      <sheetName val="97 사업추정(WEKI)"/>
      <sheetName val="Settings"/>
      <sheetName val="E1"/>
      <sheetName val="water prop."/>
      <sheetName val="dlvoid"/>
      <sheetName val="JCR TOP(ITEM)-KTRP"/>
      <sheetName val="Basic Data"/>
      <sheetName val="Harga Satuan &amp; Upah"/>
      <sheetName val="ARMBG"/>
      <sheetName val="P &amp; L "/>
      <sheetName val="Main Bs"/>
      <sheetName val="Boiler&amp;TG"/>
      <sheetName val="CFForecast detail"/>
      <sheetName val="M_S_5"/>
      <sheetName val="M_S_6"/>
      <sheetName val="Top"/>
      <sheetName val="sag-ten"/>
      <sheetName val="GenDataPh4"/>
      <sheetName val="General Items"/>
      <sheetName val="Beauty"/>
      <sheetName val="Core Eqpt"/>
      <sheetName val="Home"/>
      <sheetName val="Kids"/>
      <sheetName val="Lingerie"/>
      <sheetName val="Mens"/>
      <sheetName val="New Home"/>
      <sheetName val="Re-Useable"/>
      <sheetName val="Womens"/>
      <sheetName val="220 11  BS "/>
      <sheetName val="Intro."/>
      <sheetName val="Build-up"/>
      <sheetName val="CABLERET"/>
      <sheetName val="Basement Budget"/>
      <sheetName val="CF"/>
      <sheetName val="PLAN_FEB97"/>
      <sheetName val="meas-wp"/>
      <sheetName val="Bu_Lookup"/>
      <sheetName val="Cond_data18"/>
      <sheetName val="except_wiring18"/>
      <sheetName val="220KV_CS18"/>
      <sheetName val="step_&amp;_touch_18"/>
      <sheetName val="Conductor_Size15"/>
      <sheetName val="Discom_Details15"/>
      <sheetName val="M_S_15"/>
      <sheetName val="BOQ_(2)14"/>
      <sheetName val="3BPA00132-5-3_W_plan_HVPNL15"/>
      <sheetName val="DETAILED__BOQ15"/>
      <sheetName val="Attach-3_(QR)15"/>
      <sheetName val="Vind_-_BtB14"/>
      <sheetName val="Civil_Works14"/>
      <sheetName val="TBAL9697_-group_wise__sdpl14"/>
      <sheetName val="May_Budget14"/>
      <sheetName val="May_Actual14"/>
      <sheetName val="Supply_info14"/>
      <sheetName val="Compressed_Air14"/>
      <sheetName val="Dosing_Calcs14"/>
      <sheetName val="BW_&amp;_Neut_Pit14"/>
      <sheetName val="Cable_data13"/>
      <sheetName val="T_-_FDn13"/>
      <sheetName val="PRECAST_lightconc-II13"/>
      <sheetName val="dpc_cost13"/>
      <sheetName val="Staff_Acco_13"/>
      <sheetName val="Fin_Sum13"/>
      <sheetName val="LEVEL_RHS13"/>
      <sheetName val="LEVEL_LHS13"/>
      <sheetName val="400KV_short_circuit_force_cal13"/>
      <sheetName val="regions_&amp;_PL13"/>
      <sheetName val="3_Go&amp;Get_Eval_13"/>
      <sheetName val="6_2_Cover13"/>
      <sheetName val="Basic_input13"/>
      <sheetName val="Load_Details-220kV13"/>
      <sheetName val="P_&amp;_L_13"/>
      <sheetName val="Main_Bs13"/>
      <sheetName val="Summary_Rates_From_Contract13"/>
      <sheetName val="Rate_Analysis7"/>
      <sheetName val="General_input7"/>
      <sheetName val="Basic_Rates7"/>
      <sheetName val="HO_Costs7"/>
      <sheetName val="97_사업추정(WEKI)7"/>
      <sheetName val="water_prop_7"/>
      <sheetName val="JCR_TOP(ITEM)-KTRP7"/>
      <sheetName val="Basic_Data7"/>
      <sheetName val="Harga_Satuan_&amp;_Upah7"/>
      <sheetName val="Staff_Acco_"/>
      <sheetName val="400KV_short_circuit_force_calcu"/>
      <sheetName val="regions_&amp;_PL"/>
      <sheetName val="3_Go&amp;Get_Eval_"/>
      <sheetName val="6_2_Cover"/>
      <sheetName val="Basic_input"/>
      <sheetName val="Load_Details-220kV"/>
      <sheetName val="P_&amp;_L_"/>
      <sheetName val="Main_Bs"/>
      <sheetName val="Summary_Rates_From_Contract"/>
      <sheetName val="Staff_Acco_1"/>
      <sheetName val="400KV_short_circuit_force_calc1"/>
      <sheetName val="regions_&amp;_PL1"/>
      <sheetName val="3_Go&amp;Get_Eval_1"/>
      <sheetName val="6_2_Cover1"/>
      <sheetName val="Basic_input1"/>
      <sheetName val="Load_Details-220kV1"/>
      <sheetName val="P_&amp;_L_1"/>
      <sheetName val="Main_Bs1"/>
      <sheetName val="Summary_Rates_From_Contract1"/>
      <sheetName val="Staff_Acco_2"/>
      <sheetName val="400KV_short_circuit_force_calc2"/>
      <sheetName val="regions_&amp;_PL2"/>
      <sheetName val="3_Go&amp;Get_Eval_2"/>
      <sheetName val="6_2_Cover2"/>
      <sheetName val="Basic_input2"/>
      <sheetName val="Load_Details-220kV2"/>
      <sheetName val="P_&amp;_L_2"/>
      <sheetName val="Main_Bs2"/>
      <sheetName val="Summary_Rates_From_Contract2"/>
      <sheetName val="Cond_data8"/>
      <sheetName val="except_wiring8"/>
      <sheetName val="220KV_CS8"/>
      <sheetName val="step_&amp;_touch_8"/>
      <sheetName val="Conductor_Size5"/>
      <sheetName val="Discom_Details5"/>
      <sheetName val="BOQ_(2)4"/>
      <sheetName val="3BPA00132-5-3_W_plan_HVPNL5"/>
      <sheetName val="DETAILED__BOQ5"/>
      <sheetName val="Attach-3_(QR)5"/>
      <sheetName val="Vind_-_BtB4"/>
      <sheetName val="Civil_Works4"/>
      <sheetName val="TBAL9697_-group_wise__sdpl4"/>
      <sheetName val="May_Budget4"/>
      <sheetName val="May_Actual4"/>
      <sheetName val="Supply_info4"/>
      <sheetName val="Compressed_Air4"/>
      <sheetName val="Dosing_Calcs4"/>
      <sheetName val="BW_&amp;_Neut_Pit4"/>
      <sheetName val="Cable_data3"/>
      <sheetName val="T_-_FDn3"/>
      <sheetName val="PRECAST_lightconc-II3"/>
      <sheetName val="dpc_cost3"/>
      <sheetName val="Staff_Acco_3"/>
      <sheetName val="Fin_Sum3"/>
      <sheetName val="LEVEL_RHS3"/>
      <sheetName val="LEVEL_LHS3"/>
      <sheetName val="400KV_short_circuit_force_calc3"/>
      <sheetName val="regions_&amp;_PL3"/>
      <sheetName val="3_Go&amp;Get_Eval_3"/>
      <sheetName val="6_2_Cover3"/>
      <sheetName val="Basic_input3"/>
      <sheetName val="Load_Details-220kV3"/>
      <sheetName val="P_&amp;_L_3"/>
      <sheetName val="Main_Bs3"/>
      <sheetName val="Summary_Rates_From_Contract3"/>
      <sheetName val="Cond_data9"/>
      <sheetName val="except_wiring9"/>
      <sheetName val="220KV_CS9"/>
      <sheetName val="step_&amp;_touch_9"/>
      <sheetName val="Conductor_Size6"/>
      <sheetName val="Discom_Details6"/>
      <sheetName val="BOQ_(2)5"/>
      <sheetName val="3BPA00132-5-3_W_plan_HVPNL6"/>
      <sheetName val="DETAILED__BOQ6"/>
      <sheetName val="Attach-3_(QR)6"/>
      <sheetName val="Vind_-_BtB5"/>
      <sheetName val="Civil_Works5"/>
      <sheetName val="TBAL9697_-group_wise__sdpl5"/>
      <sheetName val="May_Budget5"/>
      <sheetName val="May_Actual5"/>
      <sheetName val="Supply_info5"/>
      <sheetName val="Compressed_Air5"/>
      <sheetName val="Dosing_Calcs5"/>
      <sheetName val="BW_&amp;_Neut_Pit5"/>
      <sheetName val="Cable_data4"/>
      <sheetName val="T_-_FDn4"/>
      <sheetName val="PRECAST_lightconc-II4"/>
      <sheetName val="dpc_cost4"/>
      <sheetName val="Staff_Acco_4"/>
      <sheetName val="Fin_Sum4"/>
      <sheetName val="LEVEL_RHS4"/>
      <sheetName val="LEVEL_LHS4"/>
      <sheetName val="400KV_short_circuit_force_calc4"/>
      <sheetName val="regions_&amp;_PL4"/>
      <sheetName val="3_Go&amp;Get_Eval_4"/>
      <sheetName val="6_2_Cover4"/>
      <sheetName val="Basic_input4"/>
      <sheetName val="Load_Details-220kV4"/>
      <sheetName val="P_&amp;_L_4"/>
      <sheetName val="Main_Bs4"/>
      <sheetName val="Summary_Rates_From_Contract4"/>
      <sheetName val="Cond_data14"/>
      <sheetName val="except_wiring14"/>
      <sheetName val="220KV_CS14"/>
      <sheetName val="step_&amp;_touch_14"/>
      <sheetName val="Conductor_Size11"/>
      <sheetName val="Discom_Details11"/>
      <sheetName val="M_S_11"/>
      <sheetName val="3BPA00132-5-3_W_plan_HVPNL11"/>
      <sheetName val="DETAILED__BOQ11"/>
      <sheetName val="BOQ_(2)10"/>
      <sheetName val="Attach-3_(QR)11"/>
      <sheetName val="Vind_-_BtB10"/>
      <sheetName val="Civil_Works10"/>
      <sheetName val="TBAL9697_-group_wise__sdpl10"/>
      <sheetName val="May_Budget10"/>
      <sheetName val="May_Actual10"/>
      <sheetName val="Supply_info10"/>
      <sheetName val="Compressed_Air10"/>
      <sheetName val="Dosing_Calcs10"/>
      <sheetName val="BW_&amp;_Neut_Pit10"/>
      <sheetName val="Cable_data9"/>
      <sheetName val="T_-_FDn9"/>
      <sheetName val="PRECAST_lightconc-II9"/>
      <sheetName val="dpc_cost9"/>
      <sheetName val="Staff_Acco_9"/>
      <sheetName val="Fin_Sum9"/>
      <sheetName val="LEVEL_RHS9"/>
      <sheetName val="LEVEL_LHS9"/>
      <sheetName val="400KV_short_circuit_force_calc9"/>
      <sheetName val="regions_&amp;_PL9"/>
      <sheetName val="Basic_input9"/>
      <sheetName val="Load_Details-220kV9"/>
      <sheetName val="Summary_Rates_From_Contract9"/>
      <sheetName val="3_Go&amp;Get_Eval_9"/>
      <sheetName val="6_2_Cover9"/>
      <sheetName val="P_&amp;_L_9"/>
      <sheetName val="Main_Bs9"/>
      <sheetName val="Cond_data10"/>
      <sheetName val="except_wiring10"/>
      <sheetName val="220KV_CS10"/>
      <sheetName val="step_&amp;_touch_10"/>
      <sheetName val="Conductor_Size7"/>
      <sheetName val="Discom_Details7"/>
      <sheetName val="M_S_7"/>
      <sheetName val="BOQ_(2)6"/>
      <sheetName val="3BPA00132-5-3_W_plan_HVPNL7"/>
      <sheetName val="DETAILED__BOQ7"/>
      <sheetName val="Attach-3_(QR)7"/>
      <sheetName val="Vind_-_BtB6"/>
      <sheetName val="Civil_Works6"/>
      <sheetName val="TBAL9697_-group_wise__sdpl6"/>
      <sheetName val="May_Budget6"/>
      <sheetName val="May_Actual6"/>
      <sheetName val="Supply_info6"/>
      <sheetName val="Compressed_Air6"/>
      <sheetName val="Dosing_Calcs6"/>
      <sheetName val="BW_&amp;_Neut_Pit6"/>
      <sheetName val="Cable_data5"/>
      <sheetName val="T_-_FDn5"/>
      <sheetName val="PRECAST_lightconc-II5"/>
      <sheetName val="dpc_cost5"/>
      <sheetName val="Staff_Acco_5"/>
      <sheetName val="Fin_Sum5"/>
      <sheetName val="LEVEL_RHS5"/>
      <sheetName val="LEVEL_LHS5"/>
      <sheetName val="400KV_short_circuit_force_calc5"/>
      <sheetName val="regions_&amp;_PL5"/>
      <sheetName val="3_Go&amp;Get_Eval_5"/>
      <sheetName val="6_2_Cover5"/>
      <sheetName val="Basic_input5"/>
      <sheetName val="Load_Details-220kV5"/>
      <sheetName val="P_&amp;_L_5"/>
      <sheetName val="Main_Bs5"/>
      <sheetName val="Summary_Rates_From_Contract5"/>
      <sheetName val="Rate_Analysis3"/>
      <sheetName val="General_input3"/>
      <sheetName val="Basic_Rates3"/>
      <sheetName val="HO_Costs3"/>
      <sheetName val="97_사업추정(WEKI)3"/>
      <sheetName val="water_prop_3"/>
      <sheetName val="JCR_TOP(ITEM)-KTRP3"/>
      <sheetName val="Basic_Data3"/>
      <sheetName val="Harga_Satuan_&amp;_Upah3"/>
      <sheetName val="Cond_data12"/>
      <sheetName val="except_wiring12"/>
      <sheetName val="220KV_CS12"/>
      <sheetName val="step_&amp;_touch_12"/>
      <sheetName val="Conductor_Size9"/>
      <sheetName val="Discom_Details9"/>
      <sheetName val="M_S_9"/>
      <sheetName val="BOQ_(2)8"/>
      <sheetName val="3BPA00132-5-3_W_plan_HVPNL9"/>
      <sheetName val="DETAILED__BOQ9"/>
      <sheetName val="Attach-3_(QR)9"/>
      <sheetName val="Vind_-_BtB8"/>
      <sheetName val="Civil_Works8"/>
      <sheetName val="TBAL9697_-group_wise__sdpl8"/>
      <sheetName val="May_Budget8"/>
      <sheetName val="May_Actual8"/>
      <sheetName val="Supply_info8"/>
      <sheetName val="Compressed_Air8"/>
      <sheetName val="Dosing_Calcs8"/>
      <sheetName val="BW_&amp;_Neut_Pit8"/>
      <sheetName val="Cable_data7"/>
      <sheetName val="T_-_FDn7"/>
      <sheetName val="PRECAST_lightconc-II7"/>
      <sheetName val="dpc_cost7"/>
      <sheetName val="Staff_Acco_7"/>
      <sheetName val="Fin_Sum7"/>
      <sheetName val="LEVEL_RHS7"/>
      <sheetName val="LEVEL_LHS7"/>
      <sheetName val="400KV_short_circuit_force_calc7"/>
      <sheetName val="regions_&amp;_PL7"/>
      <sheetName val="3_Go&amp;Get_Eval_7"/>
      <sheetName val="6_2_Cover7"/>
      <sheetName val="Basic_input7"/>
      <sheetName val="Load_Details-220kV7"/>
      <sheetName val="P_&amp;_L_7"/>
      <sheetName val="Main_Bs7"/>
      <sheetName val="Summary_Rates_From_Contract7"/>
      <sheetName val="Rate_Analysis1"/>
      <sheetName val="General_input1"/>
      <sheetName val="Basic_Rates1"/>
      <sheetName val="HO_Costs1"/>
      <sheetName val="97_사업추정(WEKI)1"/>
      <sheetName val="water_prop_1"/>
      <sheetName val="JCR_TOP(ITEM)-KTRP1"/>
      <sheetName val="Basic_Data1"/>
      <sheetName val="Harga_Satuan_&amp;_Upah1"/>
      <sheetName val="Cond_data11"/>
      <sheetName val="except_wiring11"/>
      <sheetName val="220KV_CS11"/>
      <sheetName val="step_&amp;_touch_11"/>
      <sheetName val="Conductor_Size8"/>
      <sheetName val="Discom_Details8"/>
      <sheetName val="M_S_8"/>
      <sheetName val="3BPA00132-5-3_W_plan_HVPNL8"/>
      <sheetName val="DETAILED__BOQ8"/>
      <sheetName val="BOQ_(2)7"/>
      <sheetName val="Attach-3_(QR)8"/>
      <sheetName val="Vind_-_BtB7"/>
      <sheetName val="Civil_Works7"/>
      <sheetName val="TBAL9697_-group_wise__sdpl7"/>
      <sheetName val="May_Budget7"/>
      <sheetName val="May_Actual7"/>
      <sheetName val="Supply_info7"/>
      <sheetName val="Compressed_Air7"/>
      <sheetName val="Dosing_Calcs7"/>
      <sheetName val="BW_&amp;_Neut_Pit7"/>
      <sheetName val="Cable_data6"/>
      <sheetName val="T_-_FDn6"/>
      <sheetName val="PRECAST_lightconc-II6"/>
      <sheetName val="dpc_cost6"/>
      <sheetName val="Staff_Acco_6"/>
      <sheetName val="Fin_Sum6"/>
      <sheetName val="LEVEL_RHS6"/>
      <sheetName val="LEVEL_LHS6"/>
      <sheetName val="400KV_short_circuit_force_calc6"/>
      <sheetName val="regions_&amp;_PL6"/>
      <sheetName val="Basic_input6"/>
      <sheetName val="Load_Details-220kV6"/>
      <sheetName val="Summary_Rates_From_Contract6"/>
      <sheetName val="3_Go&amp;Get_Eval_6"/>
      <sheetName val="6_2_Cover6"/>
      <sheetName val="P_&amp;_L_6"/>
      <sheetName val="Main_Bs6"/>
      <sheetName val="Rate_Analysis"/>
      <sheetName val="General_input"/>
      <sheetName val="Basic_Rates"/>
      <sheetName val="HO_Costs"/>
      <sheetName val="97_사업추정(WEKI)"/>
      <sheetName val="water_prop_"/>
      <sheetName val="JCR_TOP(ITEM)-KTRP"/>
      <sheetName val="Basic_Data"/>
      <sheetName val="Harga_Satuan_&amp;_Upah"/>
      <sheetName val="Cond_data13"/>
      <sheetName val="except_wiring13"/>
      <sheetName val="220KV_CS13"/>
      <sheetName val="step_&amp;_touch_13"/>
      <sheetName val="Conductor_Size10"/>
      <sheetName val="Discom_Details10"/>
      <sheetName val="M_S_10"/>
      <sheetName val="3BPA00132-5-3_W_plan_HVPNL10"/>
      <sheetName val="DETAILED__BOQ10"/>
      <sheetName val="BOQ_(2)9"/>
      <sheetName val="Attach-3_(QR)10"/>
      <sheetName val="Vind_-_BtB9"/>
      <sheetName val="Civil_Works9"/>
      <sheetName val="TBAL9697_-group_wise__sdpl9"/>
      <sheetName val="May_Budget9"/>
      <sheetName val="May_Actual9"/>
      <sheetName val="Supply_info9"/>
      <sheetName val="Compressed_Air9"/>
      <sheetName val="Dosing_Calcs9"/>
      <sheetName val="BW_&amp;_Neut_Pit9"/>
      <sheetName val="Cable_data8"/>
      <sheetName val="T_-_FDn8"/>
      <sheetName val="PRECAST_lightconc-II8"/>
      <sheetName val="dpc_cost8"/>
      <sheetName val="Staff_Acco_8"/>
      <sheetName val="Fin_Sum8"/>
      <sheetName val="LEVEL_RHS8"/>
      <sheetName val="LEVEL_LHS8"/>
      <sheetName val="400KV_short_circuit_force_calc8"/>
      <sheetName val="regions_&amp;_PL8"/>
      <sheetName val="Basic_input8"/>
      <sheetName val="Load_Details-220kV8"/>
      <sheetName val="Summary_Rates_From_Contract8"/>
      <sheetName val="3_Go&amp;Get_Eval_8"/>
      <sheetName val="6_2_Cover8"/>
      <sheetName val="P_&amp;_L_8"/>
      <sheetName val="Main_Bs8"/>
      <sheetName val="Rate_Analysis2"/>
      <sheetName val="General_input2"/>
      <sheetName val="Basic_Rates2"/>
      <sheetName val="HO_Costs2"/>
      <sheetName val="97_사업추정(WEKI)2"/>
      <sheetName val="water_prop_2"/>
      <sheetName val="JCR_TOP(ITEM)-KTRP2"/>
      <sheetName val="Basic_Data2"/>
      <sheetName val="Harga_Satuan_&amp;_Upah2"/>
      <sheetName val="Cond_data15"/>
      <sheetName val="except_wiring15"/>
      <sheetName val="220KV_CS15"/>
      <sheetName val="step_&amp;_touch_15"/>
      <sheetName val="Conductor_Size12"/>
      <sheetName val="Discom_Details12"/>
      <sheetName val="M_S_12"/>
      <sheetName val="BOQ_(2)11"/>
      <sheetName val="3BPA00132-5-3_W_plan_HVPNL12"/>
      <sheetName val="DETAILED__BOQ12"/>
      <sheetName val="Attach-3_(QR)12"/>
      <sheetName val="Vind_-_BtB11"/>
      <sheetName val="Civil_Works11"/>
      <sheetName val="TBAL9697_-group_wise__sdpl11"/>
      <sheetName val="May_Budget11"/>
      <sheetName val="May_Actual11"/>
      <sheetName val="Supply_info11"/>
      <sheetName val="Compressed_Air11"/>
      <sheetName val="Dosing_Calcs11"/>
      <sheetName val="BW_&amp;_Neut_Pit11"/>
      <sheetName val="Cable_data10"/>
      <sheetName val="T_-_FDn10"/>
      <sheetName val="PRECAST_lightconc-II10"/>
      <sheetName val="dpc_cost10"/>
      <sheetName val="Staff_Acco_10"/>
      <sheetName val="Fin_Sum10"/>
      <sheetName val="LEVEL_RHS10"/>
      <sheetName val="LEVEL_LHS10"/>
      <sheetName val="400KV_short_circuit_force_cal10"/>
      <sheetName val="regions_&amp;_PL10"/>
      <sheetName val="3_Go&amp;Get_Eval_10"/>
      <sheetName val="6_2_Cover10"/>
      <sheetName val="Basic_input10"/>
      <sheetName val="Load_Details-220kV10"/>
      <sheetName val="P_&amp;_L_10"/>
      <sheetName val="Main_Bs10"/>
      <sheetName val="Summary_Rates_From_Contract10"/>
      <sheetName val="Rate_Analysis4"/>
      <sheetName val="General_input4"/>
      <sheetName val="Basic_Rates4"/>
      <sheetName val="HO_Costs4"/>
      <sheetName val="97_사업추정(WEKI)4"/>
      <sheetName val="water_prop_4"/>
      <sheetName val="JCR_TOP(ITEM)-KTRP4"/>
      <sheetName val="Basic_Data4"/>
      <sheetName val="Harga_Satuan_&amp;_Upah4"/>
      <sheetName val="Cond_data16"/>
      <sheetName val="except_wiring16"/>
      <sheetName val="220KV_CS16"/>
      <sheetName val="step_&amp;_touch_16"/>
      <sheetName val="Conductor_Size13"/>
      <sheetName val="Discom_Details13"/>
      <sheetName val="M_S_13"/>
      <sheetName val="3BPA00132-5-3_W_plan_HVPNL13"/>
      <sheetName val="DETAILED__BOQ13"/>
      <sheetName val="BOQ_(2)12"/>
      <sheetName val="Attach-3_(QR)13"/>
      <sheetName val="Vind_-_BtB12"/>
      <sheetName val="Civil_Works12"/>
      <sheetName val="TBAL9697_-group_wise__sdpl12"/>
      <sheetName val="May_Budget12"/>
      <sheetName val="May_Actual12"/>
      <sheetName val="Supply_info12"/>
      <sheetName val="Compressed_Air12"/>
      <sheetName val="Dosing_Calcs12"/>
      <sheetName val="BW_&amp;_Neut_Pit12"/>
      <sheetName val="Cable_data11"/>
      <sheetName val="T_-_FDn11"/>
      <sheetName val="PRECAST_lightconc-II11"/>
      <sheetName val="dpc_cost11"/>
      <sheetName val="Staff_Acco_11"/>
      <sheetName val="Fin_Sum11"/>
      <sheetName val="LEVEL_RHS11"/>
      <sheetName val="LEVEL_LHS11"/>
      <sheetName val="400KV_short_circuit_force_cal11"/>
      <sheetName val="regions_&amp;_PL11"/>
      <sheetName val="Basic_input11"/>
      <sheetName val="Load_Details-220kV11"/>
      <sheetName val="Summary_Rates_From_Contract11"/>
      <sheetName val="3_Go&amp;Get_Eval_11"/>
      <sheetName val="6_2_Cover11"/>
      <sheetName val="P_&amp;_L_11"/>
      <sheetName val="Main_Bs11"/>
      <sheetName val="Rate_Analysis5"/>
      <sheetName val="General_input5"/>
      <sheetName val="Basic_Rates5"/>
      <sheetName val="HO_Costs5"/>
      <sheetName val="97_사업추정(WEKI)5"/>
      <sheetName val="water_prop_5"/>
      <sheetName val="JCR_TOP(ITEM)-KTRP5"/>
      <sheetName val="Basic_Data5"/>
      <sheetName val="Harga_Satuan_&amp;_Upah5"/>
      <sheetName val="Cond_data17"/>
      <sheetName val="except_wiring17"/>
      <sheetName val="220KV_CS17"/>
      <sheetName val="step_&amp;_touch_17"/>
      <sheetName val="Conductor_Size14"/>
      <sheetName val="Discom_Details14"/>
      <sheetName val="M_S_14"/>
      <sheetName val="BOQ_(2)13"/>
      <sheetName val="3BPA00132-5-3_W_plan_HVPNL14"/>
      <sheetName val="DETAILED__BOQ14"/>
      <sheetName val="Attach-3_(QR)14"/>
      <sheetName val="Vind_-_BtB13"/>
      <sheetName val="Civil_Works13"/>
      <sheetName val="TBAL9697_-group_wise__sdpl13"/>
      <sheetName val="May_Budget13"/>
      <sheetName val="May_Actual13"/>
      <sheetName val="Supply_info13"/>
      <sheetName val="Compressed_Air13"/>
      <sheetName val="Dosing_Calcs13"/>
      <sheetName val="BW_&amp;_Neut_Pit13"/>
      <sheetName val="Cable_data12"/>
      <sheetName val="T_-_FDn12"/>
      <sheetName val="PRECAST_lightconc-II12"/>
      <sheetName val="dpc_cost12"/>
      <sheetName val="Staff_Acco_12"/>
      <sheetName val="Fin_Sum12"/>
      <sheetName val="LEVEL_RHS12"/>
      <sheetName val="LEVEL_LHS12"/>
      <sheetName val="400KV_short_circuit_force_cal12"/>
      <sheetName val="regions_&amp;_PL12"/>
      <sheetName val="3_Go&amp;Get_Eval_12"/>
      <sheetName val="6_2_Cover12"/>
      <sheetName val="Basic_input12"/>
      <sheetName val="Load_Details-220kV12"/>
      <sheetName val="P_&amp;_L_12"/>
      <sheetName val="Main_Bs12"/>
      <sheetName val="Summary_Rates_From_Contract12"/>
      <sheetName val="Rate_Analysis6"/>
      <sheetName val="General_input6"/>
      <sheetName val="Basic_Rates6"/>
      <sheetName val="HO_Costs6"/>
      <sheetName val="97_사업추정(WEKI)6"/>
      <sheetName val="water_prop_6"/>
      <sheetName val="JCR_TOP(ITEM)-KTRP6"/>
      <sheetName val="Basic_Data6"/>
      <sheetName val="Harga_Satuan_&amp;_Upah6"/>
      <sheetName val="Cond_data19"/>
      <sheetName val="except_wiring19"/>
      <sheetName val="220KV_CS19"/>
      <sheetName val="step_&amp;_touch_19"/>
      <sheetName val="Conductor_Size16"/>
      <sheetName val="Discom_Details16"/>
      <sheetName val="M_S_16"/>
      <sheetName val="BOQ_(2)15"/>
      <sheetName val="3BPA00132-5-3_W_plan_HVPNL16"/>
      <sheetName val="DETAILED__BOQ16"/>
      <sheetName val="Attach-3_(QR)16"/>
      <sheetName val="Vind_-_BtB15"/>
      <sheetName val="Civil_Works15"/>
      <sheetName val="TBAL9697_-group_wise__sdpl15"/>
      <sheetName val="May_Budget15"/>
      <sheetName val="May_Actual15"/>
      <sheetName val="Supply_info15"/>
      <sheetName val="Compressed_Air15"/>
      <sheetName val="Dosing_Calcs15"/>
      <sheetName val="BW_&amp;_Neut_Pit15"/>
      <sheetName val="Cable_data14"/>
      <sheetName val="T_-_FDn14"/>
      <sheetName val="PRECAST_lightconc-II14"/>
      <sheetName val="dpc_cost14"/>
      <sheetName val="Staff_Acco_14"/>
      <sheetName val="Fin_Sum14"/>
      <sheetName val="LEVEL_RHS14"/>
      <sheetName val="LEVEL_LHS14"/>
      <sheetName val="400KV_short_circuit_force_cal14"/>
      <sheetName val="regions_&amp;_PL14"/>
      <sheetName val="3_Go&amp;Get_Eval_14"/>
      <sheetName val="6_2_Cover14"/>
      <sheetName val="Basic_input14"/>
      <sheetName val="Load_Details-220kV14"/>
      <sheetName val="P_&amp;_L_14"/>
      <sheetName val="Main_Bs14"/>
      <sheetName val="Summary_Rates_From_Contract14"/>
      <sheetName val="Rate_Analysis8"/>
      <sheetName val="General_input8"/>
      <sheetName val="Basic_Rates8"/>
      <sheetName val="HO_Costs8"/>
      <sheetName val="97_사업추정(WEKI)8"/>
      <sheetName val="water_prop_8"/>
      <sheetName val="JCR_TOP(ITEM)-KTRP8"/>
      <sheetName val="Basic_Data8"/>
      <sheetName val="Harga_Satuan_&amp;_Upah8"/>
      <sheetName val="Cond_data20"/>
      <sheetName val="except_wiring20"/>
      <sheetName val="220KV_CS20"/>
      <sheetName val="step_&amp;_touch_20"/>
      <sheetName val="Conductor_Size17"/>
      <sheetName val="Discom_Details17"/>
      <sheetName val="M_S_17"/>
      <sheetName val="BOQ_(2)16"/>
      <sheetName val="3BPA00132-5-3_W_plan_HVPNL17"/>
      <sheetName val="DETAILED__BOQ17"/>
      <sheetName val="Attach-3_(QR)17"/>
      <sheetName val="Vind_-_BtB16"/>
      <sheetName val="Civil_Works16"/>
      <sheetName val="TBAL9697_-group_wise__sdpl16"/>
      <sheetName val="May_Budget16"/>
      <sheetName val="May_Actual16"/>
      <sheetName val="Supply_info16"/>
      <sheetName val="Compressed_Air16"/>
      <sheetName val="Dosing_Calcs16"/>
      <sheetName val="BW_&amp;_Neut_Pit16"/>
      <sheetName val="Cable_data15"/>
      <sheetName val="T_-_FDn15"/>
      <sheetName val="PRECAST_lightconc-II15"/>
      <sheetName val="dpc_cost15"/>
      <sheetName val="Staff_Acco_15"/>
      <sheetName val="Fin_Sum15"/>
      <sheetName val="LEVEL_RHS15"/>
      <sheetName val="LEVEL_LHS15"/>
      <sheetName val="400KV_short_circuit_force_cal15"/>
      <sheetName val="regions_&amp;_PL15"/>
      <sheetName val="3_Go&amp;Get_Eval_15"/>
      <sheetName val="6_2_Cover15"/>
      <sheetName val="Basic_input15"/>
      <sheetName val="Load_Details-220kV15"/>
      <sheetName val="P_&amp;_L_15"/>
      <sheetName val="Main_Bs15"/>
      <sheetName val="Summary_Rates_From_Contract15"/>
      <sheetName val="Rate_Analysis9"/>
      <sheetName val="General_input9"/>
      <sheetName val="Basic_Rates9"/>
      <sheetName val="HO_Costs9"/>
      <sheetName val="97_사업추정(WEKI)9"/>
      <sheetName val="water_prop_9"/>
      <sheetName val="JCR_TOP(ITEM)-KTRP9"/>
      <sheetName val="Basic_Data9"/>
      <sheetName val="Harga_Satuan_&amp;_Upah9"/>
    </sheetNames>
    <sheetDataSet>
      <sheetData sheetId="0" refreshError="1"/>
      <sheetData sheetId="1"/>
      <sheetData sheetId="2" refreshError="1"/>
      <sheetData sheetId="3"/>
      <sheetData sheetId="4"/>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oblg"/>
      <sheetName val="ACC-A"/>
      <sheetName val="drg"/>
      <sheetName val="BOM"/>
      <sheetName val=" FDN"/>
      <sheetName val="Supply"/>
      <sheetName val="ERECTION-Sipat"/>
      <sheetName val="Chart1"/>
      <sheetName val="drg1"/>
      <sheetName val="Acc"/>
      <sheetName val="FDN"/>
      <sheetName val="Misc info"/>
      <sheetName val="Intake"/>
      <sheetName val="Stub&amp;Twr"/>
      <sheetName val="Twr Qty."/>
      <sheetName val="DS Approved"/>
      <sheetName val="S-C"/>
      <sheetName val="62-Gty Bhadla"/>
      <sheetName val="Vdc5"/>
      <sheetName val="SIN"/>
      <sheetName val="Twr Qty Old."/>
      <sheetName val="Sheet1"/>
      <sheetName val="DS Approved (T) (2)"/>
      <sheetName val="1-14"/>
      <sheetName val="50-56"/>
      <sheetName val="DSLP CALCULATION"/>
      <sheetName val="IDCCALHYD-GOO"/>
      <sheetName val="NJP"/>
      <sheetName val="FitOutConfCentre"/>
      <sheetName val="sheeet7"/>
      <sheetName val="Info Entry"/>
      <sheetName val="P-Ins &amp; Bonds"/>
      <sheetName val="P Staff fac"/>
      <sheetName val="BQMPALOC"/>
      <sheetName val="july-I"/>
      <sheetName val="CASH-FLOW"/>
      <sheetName val="Design"/>
      <sheetName val="COMPLEXALL"/>
      <sheetName val="SUMMARY"/>
      <sheetName val="Validation"/>
      <sheetName val="TMRS"/>
      <sheetName val="FAMILY TEXT"/>
      <sheetName val="EDWise"/>
      <sheetName val="04REL"/>
      <sheetName val="STN WISE EMR"/>
      <sheetName val="data"/>
      <sheetName val="Dom"/>
      <sheetName val="BREAKUP OF OIL"/>
      <sheetName val="R.Hrs. Since Comm"/>
      <sheetName val="R_Hrs_ Since Comm"/>
      <sheetName val="A"/>
      <sheetName val="Data base 12-13 back Jan 10"/>
      <sheetName val="B-Chart"/>
      <sheetName val="IP"/>
      <sheetName val="Civil &amp; design"/>
      <sheetName val="BOQ"/>
      <sheetName val="SOP "/>
      <sheetName val="wt"/>
      <sheetName val="BHANDUP"/>
      <sheetName val="SCHEDULE"/>
      <sheetName val="Database"/>
      <sheetName val="schedule nos"/>
      <sheetName val="Rate Analysis"/>
      <sheetName val="inter"/>
      <sheetName val="IDCCALHYD_GOO"/>
      <sheetName val="UK"/>
      <sheetName val="#REF"/>
      <sheetName val="SUPPORT1"/>
    </sheetNames>
    <sheetDataSet>
      <sheetData sheetId="0" refreshError="1"/>
      <sheetData sheetId="1" refreshError="1"/>
      <sheetData sheetId="2"/>
      <sheetData sheetId="3" refreshError="1"/>
      <sheetData sheetId="4" refreshError="1"/>
      <sheetData sheetId="5"/>
      <sheetData sheetId="6"/>
      <sheetData sheetId="7" refreshError="1"/>
      <sheetData sheetId="8"/>
      <sheetData sheetId="9"/>
      <sheetData sheetId="10"/>
      <sheetData sheetId="1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Main "/>
      <sheetName val="Load Comb"/>
      <sheetName val="Analysis and design results"/>
      <sheetName val="Sls"/>
      <sheetName val="Uls"/>
      <sheetName val="5-Piles"/>
      <sheetName val="4-Piles"/>
      <sheetName val="4-Piles (2)"/>
      <sheetName val="pedestal"/>
      <sheetName val="Bolts"/>
      <sheetName val="STAAD OUTPUT"/>
      <sheetName val="WEIGHT CAL"/>
      <sheetName val="Water Sinking"/>
    </sheetNames>
    <sheetDataSet>
      <sheetData sheetId="0" refreshError="1"/>
      <sheetData sheetId="1" refreshError="1"/>
      <sheetData sheetId="2" refreshError="1"/>
      <sheetData sheetId="3" refreshError="1"/>
      <sheetData sheetId="4" refreshError="1"/>
      <sheetData sheetId="5" refreshError="1">
        <row r="5">
          <cell r="I5" t="str">
            <v>FOUNDATION CALCULATION NOTE FOR PIPERACK PR-3F3</v>
          </cell>
        </row>
        <row r="7">
          <cell r="C7" t="str">
            <v>Horizontal</v>
          </cell>
          <cell r="D7" t="str">
            <v>Vertical</v>
          </cell>
          <cell r="E7" t="str">
            <v>Horizontal</v>
          </cell>
          <cell r="I7">
            <v>6.2</v>
          </cell>
          <cell r="J7" t="str">
            <v xml:space="preserve"> LOADS FROM STRUCTURE ON SUPPORTS FOR ULTIMATE LIMIT STATE</v>
          </cell>
        </row>
        <row r="8">
          <cell r="C8" t="str">
            <v>Horizontal</v>
          </cell>
          <cell r="D8" t="str">
            <v>Vertical</v>
          </cell>
          <cell r="E8" t="str">
            <v>Horizontal</v>
          </cell>
          <cell r="F8" t="str">
            <v>Moment</v>
          </cell>
          <cell r="G8" t="str">
            <v>F</v>
          </cell>
          <cell r="H8" t="str">
            <v>G</v>
          </cell>
          <cell r="K8" t="str">
            <v>Vertical</v>
          </cell>
        </row>
        <row r="9">
          <cell r="C9" t="str">
            <v>Fx kN</v>
          </cell>
          <cell r="D9" t="str">
            <v>Fy kN</v>
          </cell>
          <cell r="E9" t="str">
            <v>Fz kN</v>
          </cell>
          <cell r="F9" t="str">
            <v>Mx kNm</v>
          </cell>
          <cell r="G9" t="str">
            <v>My kNm</v>
          </cell>
          <cell r="H9" t="str">
            <v>Mz kNm</v>
          </cell>
          <cell r="I9" t="str">
            <v>Node</v>
          </cell>
          <cell r="J9" t="str">
            <v>Load Case</v>
          </cell>
          <cell r="K9" t="str">
            <v>Fy kN</v>
          </cell>
        </row>
        <row r="10">
          <cell r="C10">
            <v>-48</v>
          </cell>
          <cell r="D10">
            <v>113.8</v>
          </cell>
          <cell r="E10">
            <v>0</v>
          </cell>
          <cell r="F10">
            <v>0</v>
          </cell>
          <cell r="G10">
            <v>0</v>
          </cell>
          <cell r="H10">
            <v>234.5</v>
          </cell>
          <cell r="I10">
            <v>101</v>
          </cell>
          <cell r="J10" t="str">
            <v>1001 0.9DL + 0.9PE + 1.5WLX</v>
          </cell>
          <cell r="K10">
            <v>-113.8</v>
          </cell>
        </row>
        <row r="11">
          <cell r="C11">
            <v>46.1</v>
          </cell>
          <cell r="D11">
            <v>208.3</v>
          </cell>
          <cell r="E11">
            <v>0</v>
          </cell>
          <cell r="F11">
            <v>0</v>
          </cell>
          <cell r="G11">
            <v>0</v>
          </cell>
          <cell r="H11">
            <v>-249.9</v>
          </cell>
          <cell r="J11" t="str">
            <v>1002 0.9DL + 0.9PE - 1.5WLX</v>
          </cell>
          <cell r="K11">
            <v>-208.3</v>
          </cell>
        </row>
        <row r="12">
          <cell r="C12">
            <v>-1.1000000000000001</v>
          </cell>
          <cell r="D12">
            <v>160.9</v>
          </cell>
          <cell r="E12">
            <v>-8.9</v>
          </cell>
          <cell r="F12">
            <v>0</v>
          </cell>
          <cell r="G12">
            <v>0.1</v>
          </cell>
          <cell r="H12">
            <v>-6.9</v>
          </cell>
          <cell r="J12" t="str">
            <v>1003 0.9DL + 0.9PE + 1.5WLZ</v>
          </cell>
          <cell r="K12">
            <v>-160.9</v>
          </cell>
        </row>
        <row r="13">
          <cell r="C13">
            <v>-0.8</v>
          </cell>
          <cell r="D13">
            <v>161.30000000000001</v>
          </cell>
          <cell r="E13">
            <v>8.9</v>
          </cell>
          <cell r="F13">
            <v>0</v>
          </cell>
          <cell r="G13">
            <v>-0.1</v>
          </cell>
          <cell r="H13">
            <v>-8.6</v>
          </cell>
          <cell r="J13" t="str">
            <v>1004 0.9DL + 0.9PE - 1.5WLZ</v>
          </cell>
          <cell r="K13">
            <v>-161.30000000000001</v>
          </cell>
        </row>
        <row r="14">
          <cell r="C14">
            <v>21.7</v>
          </cell>
          <cell r="D14">
            <v>191.4</v>
          </cell>
          <cell r="E14">
            <v>0</v>
          </cell>
          <cell r="F14">
            <v>0</v>
          </cell>
          <cell r="G14">
            <v>0</v>
          </cell>
          <cell r="H14">
            <v>122.3</v>
          </cell>
          <cell r="J14" t="str">
            <v>1005 0.9DL + 0.9PE + 1.5EQX</v>
          </cell>
          <cell r="K14">
            <v>-191.4</v>
          </cell>
        </row>
        <row r="15">
          <cell r="C15">
            <v>-23.6</v>
          </cell>
          <cell r="D15">
            <v>130.80000000000001</v>
          </cell>
          <cell r="E15">
            <v>-0.1</v>
          </cell>
          <cell r="F15">
            <v>0</v>
          </cell>
          <cell r="G15">
            <v>0</v>
          </cell>
          <cell r="H15">
            <v>-137.69999999999999</v>
          </cell>
          <cell r="J15" t="str">
            <v>1006 0.9DL + 0.9PE - 1.5EQX</v>
          </cell>
          <cell r="K15">
            <v>-130.80000000000001</v>
          </cell>
        </row>
        <row r="16">
          <cell r="C16">
            <v>9.3000000000000007</v>
          </cell>
          <cell r="D16">
            <v>177.2</v>
          </cell>
          <cell r="E16">
            <v>0.2</v>
          </cell>
          <cell r="F16">
            <v>0</v>
          </cell>
          <cell r="G16">
            <v>0</v>
          </cell>
          <cell r="H16">
            <v>50.8</v>
          </cell>
          <cell r="J16" t="str">
            <v>1007 0.9DL + 0.9PE + 1.5EQZ</v>
          </cell>
          <cell r="K16">
            <v>-177.2</v>
          </cell>
        </row>
        <row r="17">
          <cell r="C17">
            <v>-11.2</v>
          </cell>
          <cell r="D17">
            <v>144.9</v>
          </cell>
          <cell r="E17">
            <v>-0.3</v>
          </cell>
          <cell r="F17">
            <v>0</v>
          </cell>
          <cell r="G17">
            <v>0</v>
          </cell>
          <cell r="H17">
            <v>-66.2</v>
          </cell>
          <cell r="J17" t="str">
            <v>1008 0.9DL + 0.9PE - 1.5EQZ</v>
          </cell>
          <cell r="K17">
            <v>-144.9</v>
          </cell>
        </row>
        <row r="18">
          <cell r="C18">
            <v>-14.7</v>
          </cell>
          <cell r="D18">
            <v>349.9</v>
          </cell>
          <cell r="E18">
            <v>0</v>
          </cell>
          <cell r="F18">
            <v>0</v>
          </cell>
          <cell r="G18">
            <v>0</v>
          </cell>
          <cell r="H18">
            <v>50.8</v>
          </cell>
          <cell r="J18" t="str">
            <v>1009 1.5DL + 1.5PO + 1.5FL + 1.5AL</v>
          </cell>
          <cell r="K18">
            <v>-349.9</v>
          </cell>
        </row>
        <row r="19">
          <cell r="C19">
            <v>9.1</v>
          </cell>
          <cell r="D19">
            <v>377.9</v>
          </cell>
          <cell r="E19">
            <v>0.2</v>
          </cell>
          <cell r="F19">
            <v>0</v>
          </cell>
          <cell r="G19">
            <v>0</v>
          </cell>
          <cell r="H19">
            <v>-84.9</v>
          </cell>
          <cell r="J19" t="str">
            <v>1010 1.5DL + 1.5PO - 1.5FL + 1.5AL</v>
          </cell>
          <cell r="K19">
            <v>-377.9</v>
          </cell>
        </row>
        <row r="20">
          <cell r="C20">
            <v>-49.4</v>
          </cell>
          <cell r="D20">
            <v>242.1</v>
          </cell>
          <cell r="E20">
            <v>0</v>
          </cell>
          <cell r="F20">
            <v>0</v>
          </cell>
          <cell r="G20">
            <v>0</v>
          </cell>
          <cell r="H20">
            <v>234.5</v>
          </cell>
          <cell r="J20" t="str">
            <v>1011 1.2DL + 1.2PO + 1.2FL + 1.2AL + 1.2WLX</v>
          </cell>
          <cell r="K20">
            <v>-242.1</v>
          </cell>
        </row>
        <row r="21">
          <cell r="C21">
            <v>-30.4</v>
          </cell>
          <cell r="D21">
            <v>264.60000000000002</v>
          </cell>
          <cell r="E21">
            <v>0.1</v>
          </cell>
          <cell r="F21">
            <v>0</v>
          </cell>
          <cell r="G21">
            <v>0</v>
          </cell>
          <cell r="H21">
            <v>125.9</v>
          </cell>
          <cell r="J21" t="str">
            <v>1012 1.2DL + 1.2PO - 1.2FL + 1.2AL + 1.2WLX</v>
          </cell>
          <cell r="K21">
            <v>-264.60000000000002</v>
          </cell>
        </row>
        <row r="22">
          <cell r="C22">
            <v>25.9</v>
          </cell>
          <cell r="D22">
            <v>317.7</v>
          </cell>
          <cell r="E22">
            <v>0</v>
          </cell>
          <cell r="F22">
            <v>0</v>
          </cell>
          <cell r="G22">
            <v>0</v>
          </cell>
          <cell r="H22">
            <v>-153.1</v>
          </cell>
          <cell r="J22" t="str">
            <v>1013 1.2DL + 1.2PO + 1.2FL + 1.2AL - 1.2WLX</v>
          </cell>
          <cell r="K22">
            <v>-317.7</v>
          </cell>
        </row>
        <row r="23">
          <cell r="C23">
            <v>44.9</v>
          </cell>
          <cell r="D23">
            <v>340.1</v>
          </cell>
          <cell r="E23">
            <v>0.1</v>
          </cell>
          <cell r="F23">
            <v>0</v>
          </cell>
          <cell r="G23">
            <v>0</v>
          </cell>
          <cell r="H23">
            <v>-261.7</v>
          </cell>
          <cell r="J23" t="str">
            <v>1014 1.2DL + 1.2PO - 1.2FL + 1.2AL - 1.2WLX</v>
          </cell>
          <cell r="K23">
            <v>-340.1</v>
          </cell>
        </row>
        <row r="24">
          <cell r="C24">
            <v>-11.9</v>
          </cell>
          <cell r="D24">
            <v>279.7</v>
          </cell>
          <cell r="E24">
            <v>-7.1</v>
          </cell>
          <cell r="F24">
            <v>0</v>
          </cell>
          <cell r="G24">
            <v>0.1</v>
          </cell>
          <cell r="H24">
            <v>41.4</v>
          </cell>
          <cell r="J24" t="str">
            <v>1015 1.2DL + 1.2PO + 1.2FL + 1.2AL + 1.2WLZ</v>
          </cell>
          <cell r="K24">
            <v>-279.7</v>
          </cell>
        </row>
        <row r="25">
          <cell r="C25">
            <v>7.1</v>
          </cell>
          <cell r="D25">
            <v>302.2</v>
          </cell>
          <cell r="E25">
            <v>-7</v>
          </cell>
          <cell r="F25">
            <v>0</v>
          </cell>
          <cell r="G25">
            <v>0.1</v>
          </cell>
          <cell r="H25">
            <v>-67.2</v>
          </cell>
          <cell r="J25" t="str">
            <v>1016 1.2DL + 1.2PO - 1.2FL + 1.2AL + 1.2WLZ</v>
          </cell>
          <cell r="K25">
            <v>-302.2</v>
          </cell>
        </row>
        <row r="26">
          <cell r="C26">
            <v>-11.7</v>
          </cell>
          <cell r="D26">
            <v>280.10000000000002</v>
          </cell>
          <cell r="E26">
            <v>7.1</v>
          </cell>
          <cell r="F26">
            <v>0</v>
          </cell>
          <cell r="G26">
            <v>-0.1</v>
          </cell>
          <cell r="H26">
            <v>40</v>
          </cell>
          <cell r="J26" t="str">
            <v>1017 1.2DL + 1.2PO + 1.2FL + 1.2AL - 1.2WLZ</v>
          </cell>
          <cell r="K26">
            <v>-280.10000000000002</v>
          </cell>
        </row>
        <row r="27">
          <cell r="C27">
            <v>7.4</v>
          </cell>
          <cell r="D27">
            <v>302.5</v>
          </cell>
          <cell r="E27">
            <v>7.2</v>
          </cell>
          <cell r="F27">
            <v>0</v>
          </cell>
          <cell r="G27">
            <v>-0.1</v>
          </cell>
          <cell r="H27">
            <v>-68.599999999999994</v>
          </cell>
          <cell r="J27" t="str">
            <v>1018 1.2DL + 1.2PO - 1.2FL + 1.2AL - 1.2WLZ</v>
          </cell>
          <cell r="K27">
            <v>-302.5</v>
          </cell>
        </row>
        <row r="28">
          <cell r="C28">
            <v>6.4</v>
          </cell>
          <cell r="D28">
            <v>304.10000000000002</v>
          </cell>
          <cell r="E28">
            <v>0</v>
          </cell>
          <cell r="F28">
            <v>0</v>
          </cell>
          <cell r="G28">
            <v>0</v>
          </cell>
          <cell r="H28">
            <v>144.69999999999999</v>
          </cell>
          <cell r="J28" t="str">
            <v>1019 1.2DL + 1.2PO + 1.2FL + 1.2AL + 1.2EQX</v>
          </cell>
          <cell r="K28">
            <v>-304.10000000000002</v>
          </cell>
        </row>
        <row r="29">
          <cell r="C29">
            <v>25.4</v>
          </cell>
          <cell r="D29">
            <v>326.60000000000002</v>
          </cell>
          <cell r="E29">
            <v>0.2</v>
          </cell>
          <cell r="F29">
            <v>0</v>
          </cell>
          <cell r="G29">
            <v>0</v>
          </cell>
          <cell r="H29">
            <v>36.1</v>
          </cell>
          <cell r="J29" t="str">
            <v>1020 1.2DL + 1.2PO - 1.2FL + 1.2AL + 1.2EQX</v>
          </cell>
          <cell r="K29">
            <v>-326.60000000000002</v>
          </cell>
        </row>
        <row r="30">
          <cell r="C30">
            <v>-29.9</v>
          </cell>
          <cell r="D30">
            <v>255.7</v>
          </cell>
          <cell r="E30">
            <v>-0.1</v>
          </cell>
          <cell r="F30">
            <v>0</v>
          </cell>
          <cell r="G30">
            <v>0</v>
          </cell>
          <cell r="H30">
            <v>-63.3</v>
          </cell>
          <cell r="J30" t="str">
            <v>1021 1.2DL + 1.2PO + 1.2FL + 1.2AL - 1.2EQX</v>
          </cell>
          <cell r="K30">
            <v>-255.7</v>
          </cell>
        </row>
        <row r="31">
          <cell r="C31">
            <v>-10.9</v>
          </cell>
          <cell r="D31">
            <v>278.10000000000002</v>
          </cell>
          <cell r="E31">
            <v>0.1</v>
          </cell>
          <cell r="F31">
            <v>0</v>
          </cell>
          <cell r="G31">
            <v>0</v>
          </cell>
          <cell r="H31">
            <v>-171.9</v>
          </cell>
          <cell r="J31" t="str">
            <v>1022 1.2DL + 1.2PO - 1.2FL + 1.2AL - 1.2EQX</v>
          </cell>
          <cell r="K31">
            <v>-278.10000000000002</v>
          </cell>
        </row>
        <row r="32">
          <cell r="C32">
            <v>-3.6</v>
          </cell>
          <cell r="D32">
            <v>292.8</v>
          </cell>
          <cell r="E32">
            <v>0.2</v>
          </cell>
          <cell r="F32">
            <v>0</v>
          </cell>
          <cell r="G32">
            <v>0</v>
          </cell>
          <cell r="H32">
            <v>87.5</v>
          </cell>
          <cell r="J32" t="str">
            <v>1023 1.2DL + 1.2PO + 1.2FL + 1.2AL + 1.2EQZ</v>
          </cell>
          <cell r="K32">
            <v>-292.8</v>
          </cell>
        </row>
        <row r="33">
          <cell r="C33">
            <v>15.4</v>
          </cell>
          <cell r="D33">
            <v>315.3</v>
          </cell>
          <cell r="E33">
            <v>0.3</v>
          </cell>
          <cell r="F33">
            <v>0</v>
          </cell>
          <cell r="G33">
            <v>0</v>
          </cell>
          <cell r="H33">
            <v>-21.1</v>
          </cell>
          <cell r="J33" t="str">
            <v>1024 1.2DL + 1.2PO - 1.2FL + 1.2AL + 1.2EQZ</v>
          </cell>
          <cell r="K33">
            <v>-315.3</v>
          </cell>
        </row>
        <row r="34">
          <cell r="C34">
            <v>-20</v>
          </cell>
          <cell r="D34">
            <v>267</v>
          </cell>
          <cell r="E34">
            <v>-0.2</v>
          </cell>
          <cell r="F34">
            <v>0</v>
          </cell>
          <cell r="G34">
            <v>0</v>
          </cell>
          <cell r="H34">
            <v>-6.1</v>
          </cell>
          <cell r="J34" t="str">
            <v>1025 1.2DL + 1.2PO + 1.2FL + 1.2AL - 1.2EQZ</v>
          </cell>
          <cell r="K34">
            <v>-267</v>
          </cell>
        </row>
        <row r="35">
          <cell r="C35">
            <v>-0.9</v>
          </cell>
          <cell r="D35">
            <v>289.39999999999998</v>
          </cell>
          <cell r="E35">
            <v>-0.1</v>
          </cell>
          <cell r="F35">
            <v>0</v>
          </cell>
          <cell r="G35">
            <v>0</v>
          </cell>
          <cell r="H35">
            <v>-114.7</v>
          </cell>
          <cell r="J35" t="str">
            <v>1026 1.2DL + 1.2PO - 1.2FL + 1.2AL - 1.2EQZ</v>
          </cell>
          <cell r="K35">
            <v>-289.39999999999998</v>
          </cell>
        </row>
        <row r="36">
          <cell r="C36">
            <v>-2.9</v>
          </cell>
          <cell r="D36">
            <v>385.1</v>
          </cell>
          <cell r="E36">
            <v>0</v>
          </cell>
          <cell r="F36">
            <v>0</v>
          </cell>
          <cell r="G36">
            <v>0</v>
          </cell>
          <cell r="H36">
            <v>-18.2</v>
          </cell>
          <cell r="J36" t="str">
            <v>1027 1.5DL + 1.5PT</v>
          </cell>
          <cell r="K36">
            <v>-385.1</v>
          </cell>
        </row>
        <row r="37">
          <cell r="C37">
            <v>-11.7</v>
          </cell>
          <cell r="D37">
            <v>298.7</v>
          </cell>
          <cell r="E37">
            <v>0</v>
          </cell>
          <cell r="F37">
            <v>0</v>
          </cell>
          <cell r="G37">
            <v>0</v>
          </cell>
          <cell r="H37">
            <v>33.9</v>
          </cell>
          <cell r="J37" t="str">
            <v>1028 1.2DL + 1.2PT + 0.3WLX</v>
          </cell>
          <cell r="K37">
            <v>-298.7</v>
          </cell>
        </row>
        <row r="38">
          <cell r="C38">
            <v>7.1</v>
          </cell>
          <cell r="D38">
            <v>317.60000000000002</v>
          </cell>
          <cell r="E38">
            <v>0</v>
          </cell>
          <cell r="F38">
            <v>0</v>
          </cell>
          <cell r="G38">
            <v>0</v>
          </cell>
          <cell r="H38">
            <v>-63</v>
          </cell>
          <cell r="J38" t="str">
            <v>1029 1.2DL + 1.2PT - 0.3WLX</v>
          </cell>
          <cell r="K38">
            <v>-317.60000000000002</v>
          </cell>
        </row>
        <row r="39">
          <cell r="C39">
            <v>-2.4</v>
          </cell>
          <cell r="D39">
            <v>308.10000000000002</v>
          </cell>
          <cell r="E39">
            <v>-1.8</v>
          </cell>
          <cell r="F39">
            <v>0</v>
          </cell>
          <cell r="G39">
            <v>0</v>
          </cell>
          <cell r="H39">
            <v>-14.4</v>
          </cell>
          <cell r="J39" t="str">
            <v>1030 1.2DL + 1.2PT + 0.3WLZ</v>
          </cell>
          <cell r="K39">
            <v>-308.10000000000002</v>
          </cell>
        </row>
        <row r="40">
          <cell r="C40">
            <v>-2.2999999999999998</v>
          </cell>
          <cell r="D40">
            <v>308.2</v>
          </cell>
          <cell r="E40">
            <v>1.8</v>
          </cell>
          <cell r="F40">
            <v>0</v>
          </cell>
          <cell r="G40">
            <v>0</v>
          </cell>
          <cell r="H40">
            <v>-14.7</v>
          </cell>
          <cell r="J40" t="str">
            <v>1031 1.2DL + 1.2PT - 0.3WLZ</v>
          </cell>
          <cell r="K40">
            <v>-308.2</v>
          </cell>
        </row>
        <row r="41">
          <cell r="C41">
            <v>-46.2</v>
          </cell>
          <cell r="D41">
            <v>77.099999999999994</v>
          </cell>
          <cell r="E41">
            <v>0</v>
          </cell>
          <cell r="F41">
            <v>0</v>
          </cell>
          <cell r="G41">
            <v>0</v>
          </cell>
          <cell r="H41">
            <v>229.6</v>
          </cell>
          <cell r="I41">
            <v>102</v>
          </cell>
          <cell r="J41" t="str">
            <v>1001 0.9DL + 0.9PE + 1.5WLX</v>
          </cell>
          <cell r="K41">
            <v>-77.099999999999994</v>
          </cell>
        </row>
        <row r="42">
          <cell r="C42">
            <v>48</v>
          </cell>
          <cell r="D42">
            <v>-17.3</v>
          </cell>
          <cell r="E42">
            <v>0</v>
          </cell>
          <cell r="F42">
            <v>0</v>
          </cell>
          <cell r="G42">
            <v>0</v>
          </cell>
          <cell r="H42">
            <v>-254.9</v>
          </cell>
          <cell r="I42">
            <v>102</v>
          </cell>
          <cell r="J42" t="str">
            <v>1002 0.9DL + 0.9PE - 1.5WLX</v>
          </cell>
          <cell r="K42">
            <v>17.3</v>
          </cell>
        </row>
        <row r="43">
          <cell r="C43">
            <v>0.8</v>
          </cell>
          <cell r="D43">
            <v>30.1</v>
          </cell>
          <cell r="E43">
            <v>-8.8000000000000007</v>
          </cell>
          <cell r="F43">
            <v>0</v>
          </cell>
          <cell r="G43">
            <v>-0.1</v>
          </cell>
          <cell r="H43">
            <v>-11.8</v>
          </cell>
          <cell r="I43">
            <v>102</v>
          </cell>
          <cell r="J43" t="str">
            <v>1003 0.9DL + 0.9PE + 1.5WLZ</v>
          </cell>
          <cell r="K43">
            <v>-30.1</v>
          </cell>
        </row>
        <row r="44">
          <cell r="C44">
            <v>1.1000000000000001</v>
          </cell>
          <cell r="D44">
            <v>29.7</v>
          </cell>
          <cell r="E44">
            <v>8.8000000000000007</v>
          </cell>
          <cell r="F44">
            <v>0</v>
          </cell>
          <cell r="G44">
            <v>0.1</v>
          </cell>
          <cell r="H44">
            <v>-13.5</v>
          </cell>
          <cell r="I44">
            <v>102</v>
          </cell>
          <cell r="J44" t="str">
            <v>1004 0.9DL + 0.9PE - 1.5WLZ</v>
          </cell>
          <cell r="K44">
            <v>-29.7</v>
          </cell>
        </row>
        <row r="45">
          <cell r="C45">
            <v>23.4</v>
          </cell>
          <cell r="D45">
            <v>57.3</v>
          </cell>
          <cell r="E45">
            <v>0</v>
          </cell>
          <cell r="F45">
            <v>0</v>
          </cell>
          <cell r="G45">
            <v>0</v>
          </cell>
          <cell r="H45">
            <v>116.8</v>
          </cell>
          <cell r="I45">
            <v>102</v>
          </cell>
          <cell r="J45" t="str">
            <v>1005 0.9DL + 0.9PE + 1.5EQX</v>
          </cell>
          <cell r="K45">
            <v>-57.3</v>
          </cell>
        </row>
        <row r="46">
          <cell r="C46">
            <v>-21.6</v>
          </cell>
          <cell r="D46">
            <v>2.5</v>
          </cell>
          <cell r="E46">
            <v>0</v>
          </cell>
          <cell r="F46">
            <v>0</v>
          </cell>
          <cell r="G46">
            <v>0</v>
          </cell>
          <cell r="H46">
            <v>-142.1</v>
          </cell>
          <cell r="I46">
            <v>102</v>
          </cell>
          <cell r="J46" t="str">
            <v>1006 0.9DL + 0.9PE - 1.5EQX</v>
          </cell>
          <cell r="K46">
            <v>-2.5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amp;D(Domestic) 13-14"/>
      <sheetName val="IE 13-14"/>
      <sheetName val="SS 13-14"/>
      <sheetName val="TL 13-14"/>
      <sheetName val="EP 13-14"/>
      <sheetName val="Sheet1"/>
      <sheetName val="Sheet3"/>
      <sheetName val="Jobwise YTD"/>
      <sheetName val="Sheet2"/>
      <sheetName val="Sheet4"/>
      <sheetName val="Sheet5"/>
      <sheetName val="PRECAST lightconc-II"/>
      <sheetName val="Data Sheet"/>
      <sheetName val="Codes"/>
      <sheetName val="As per PCA"/>
      <sheetName val="Sch-3"/>
      <sheetName val="PT&amp;D(Domestic)_13-14"/>
      <sheetName val="IE_13-14"/>
      <sheetName val="SS_13-14"/>
      <sheetName val="TL_13-14"/>
      <sheetName val="EP_13-14"/>
      <sheetName val="Jobwise_YTD"/>
      <sheetName val="PRECAST_lightconc-II"/>
      <sheetName val="Data_Sheet"/>
      <sheetName val="As_per_PCA"/>
      <sheetName val="Design"/>
      <sheetName val="REL"/>
      <sheetName val="CAPEX Summary"/>
      <sheetName val="Assumptions"/>
      <sheetName val="Sch-1(Option-I)"/>
      <sheetName val="3BPA00132-5-3 W plan HVPNL"/>
      <sheetName val="mr21"/>
      <sheetName val="direct cost shed a-2 "/>
      <sheetName val="SE800"/>
      <sheetName val="대비표"/>
    </sheetNames>
    <sheetDataSet>
      <sheetData sheetId="0">
        <row r="3">
          <cell r="AN3" t="str">
            <v>04.EP</v>
          </cell>
        </row>
      </sheetData>
      <sheetData sheetId="1">
        <row r="3">
          <cell r="AN3" t="str">
            <v>01.IE</v>
          </cell>
        </row>
      </sheetData>
      <sheetData sheetId="2">
        <row r="3">
          <cell r="AN3" t="str">
            <v>02.SS</v>
          </cell>
        </row>
      </sheetData>
      <sheetData sheetId="3">
        <row r="3">
          <cell r="AN3" t="str">
            <v>03.TL</v>
          </cell>
        </row>
      </sheetData>
      <sheetData sheetId="4">
        <row r="3">
          <cell r="AN3" t="str">
            <v>04.EP</v>
          </cell>
        </row>
      </sheetData>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Sch-13"/>
      <sheetName val="Sch-14"/>
      <sheetName val="Sch-15"/>
      <sheetName val="Sch-16"/>
      <sheetName val="Sch-17"/>
      <sheetName val="Annexure A"/>
      <sheetName val="Sch-18"/>
      <sheetName val="Sch-19"/>
      <sheetName val="Sch-20"/>
      <sheetName val="Measurment"/>
      <sheetName val="july-I"/>
      <sheetName val="BOQ"/>
      <sheetName val="Design"/>
      <sheetName val="Annexure_A"/>
      <sheetName val="Sch-3"/>
      <sheetName val="dpc cost"/>
      <sheetName val="SUMMERY"/>
      <sheetName val="Analysis"/>
      <sheetName val="Conductor Size"/>
      <sheetName val="DETAILED  BOQ"/>
      <sheetName val="calcul"/>
      <sheetName val="Annexure_A1"/>
      <sheetName val="Annexure_A2"/>
      <sheetName val="Annexure_A3"/>
      <sheetName val="Annexure_A4"/>
      <sheetName val="Sheet3"/>
      <sheetName val="Data Sheet"/>
      <sheetName val="CE(F)"/>
      <sheetName val="Format - 4"/>
      <sheetName val="Conductor Parameter"/>
      <sheetName val="Report"/>
      <sheetName val="C.S.GENERATION"/>
      <sheetName val="CE (Onshore)"/>
      <sheetName val="dlvoid"/>
      <sheetName val="DetEst"/>
      <sheetName val="labour"/>
      <sheetName val="PGCIL-Pugalur-Sch"/>
      <sheetName val="GBW"/>
      <sheetName val="Vind-BtB"/>
      <sheetName val="BOQ (2)"/>
      <sheetName val="Cable data"/>
      <sheetName val="girder"/>
      <sheetName val="220 11  BS "/>
      <sheetName val="Tables"/>
      <sheetName val="COST"/>
      <sheetName val="DATA"/>
      <sheetName val=" Summary"/>
      <sheetName val="Title"/>
      <sheetName val="Sketch"/>
      <sheetName val="Sheet4"/>
      <sheetName val="gen"/>
      <sheetName val="Annexure_A5"/>
      <sheetName val="DETAILED__BOQ"/>
      <sheetName val="dpc_cost"/>
      <sheetName val="Conductor_Size"/>
      <sheetName val="Data_Sheet"/>
      <sheetName val="Format_-_4"/>
      <sheetName val="Conductor_Parameter"/>
      <sheetName val="C_S_GENERATION"/>
      <sheetName val="220_11__BS_"/>
      <sheetName val="BOQ_(2)"/>
      <sheetName val="Cable_data"/>
      <sheetName val="CE_(Onshore)"/>
      <sheetName val="_Summary"/>
      <sheetName val="dpc_cost2"/>
      <sheetName val="Conductor_Size2"/>
      <sheetName val="dpc_cost1"/>
      <sheetName val="Conductor_Size1"/>
      <sheetName val="dpc_cost3"/>
      <sheetName val="Conductor_Size3"/>
      <sheetName val="Form-B"/>
      <sheetName val="SITE OVERHEADS"/>
      <sheetName val="SE800"/>
      <sheetName val="Indices"/>
      <sheetName val="1"/>
      <sheetName val="Summary"/>
      <sheetName val="p.dhanunjay"/>
      <sheetName val="nandlal sarma"/>
      <sheetName val="t.raveendran"/>
      <sheetName val="pricing"/>
      <sheetName val="sof"/>
      <sheetName val="WORK TABLE"/>
      <sheetName val="환율"/>
      <sheetName val="Coalmine"/>
      <sheetName val="NPCPP-70-DS-017"/>
      <sheetName val="Model"/>
      <sheetName val="CONSTRUCTION COMPONENT"/>
      <sheetName val="ETC Plant Cost"/>
      <sheetName val="Commercial Inputs"/>
      <sheetName val="Comm. Inputs"/>
      <sheetName val="SPT vs PHI"/>
      <sheetName val="SCF"/>
      <sheetName val="Break Dw"/>
      <sheetName val="TblPriceDB"/>
      <sheetName val="Annexure_A6"/>
      <sheetName val="DETAILED__BOQ1"/>
      <sheetName val="Data_Sheet1"/>
      <sheetName val="Deckblatt"/>
      <sheetName val="VAT &amp; ST"/>
      <sheetName val="configurations-cables"/>
      <sheetName val="configurations-lvohl"/>
      <sheetName val="material cacus"/>
      <sheetName val="2008 material cost"/>
      <sheetName val="config-11kVohl"/>
      <sheetName val="PayItems"/>
      <sheetName val="DB1"/>
      <sheetName val="DB"/>
      <sheetName val="SALA-002"/>
      <sheetName val="dBase"/>
      <sheetName val="dpc_cost4"/>
      <sheetName val="Conductor_Size4"/>
      <sheetName val="SITE_OVERHEADS"/>
      <sheetName val="材料マスタ"/>
      <sheetName val="Recursos Humanos"/>
      <sheetName val="Nortel-Core"/>
      <sheetName val="Rate Analysis"/>
      <sheetName val="Currencies"/>
      <sheetName val="INPUT"/>
      <sheetName val="EqpPerfJun08"/>
      <sheetName val="estimate"/>
      <sheetName val="Rectangular Beam"/>
      <sheetName val="SCurv (3)"/>
      <sheetName val="Costing"/>
      <sheetName val="Estimation"/>
      <sheetName val="INPUT SHEET"/>
      <sheetName val="RES-PLANNING"/>
      <sheetName val="SILICATE"/>
      <sheetName val="#REF"/>
      <sheetName val="Timesheet"/>
      <sheetName val="Sheet2"/>
      <sheetName val="Control"/>
      <sheetName val="PV FDN"/>
      <sheetName val="PROG_DATA"/>
      <sheetName val="Annexure_A7"/>
      <sheetName val="DETAILED__BOQ2"/>
      <sheetName val="C_S_GENERATION1"/>
      <sheetName val="220_11__BS_1"/>
      <sheetName val="Data_Sheet2"/>
      <sheetName val="BOQ_(2)1"/>
      <sheetName val="Cable_data1"/>
      <sheetName val="_Summary1"/>
      <sheetName val="WORK_TABLE"/>
      <sheetName val="SPT_vs_PHI"/>
      <sheetName val="Format_-_41"/>
      <sheetName val="Conductor_Parameter1"/>
      <sheetName val="p_dhanunjay"/>
      <sheetName val="nandlal_sarma"/>
      <sheetName val="t_raveendran"/>
      <sheetName val="CE_(Onshore)1"/>
      <sheetName val="ETC_Plant_Cost"/>
      <sheetName val="Commercial_Inputs"/>
      <sheetName val="Comm__Inputs"/>
      <sheetName val="CONSTRUCTION_COMPONENT"/>
      <sheetName val="Break_Dw"/>
      <sheetName val="Annexure_A8"/>
      <sheetName val="dpc_cost6"/>
      <sheetName val="Conductor_Size6"/>
      <sheetName val="DETAILED__BOQ3"/>
      <sheetName val="C_S_GENERATION3"/>
      <sheetName val="220_11__BS_3"/>
      <sheetName val="Data_Sheet3"/>
      <sheetName val="BOQ_(2)3"/>
      <sheetName val="Cable_data3"/>
      <sheetName val="_Summary3"/>
      <sheetName val="Format_-_43"/>
      <sheetName val="Conductor_Parameter3"/>
      <sheetName val="SITE_OVERHEADS2"/>
      <sheetName val="WORK_TABLE2"/>
      <sheetName val="CE_(Onshore)3"/>
      <sheetName val="p_dhanunjay2"/>
      <sheetName val="nandlal_sarma2"/>
      <sheetName val="t_raveendran2"/>
      <sheetName val="Break_Dw2"/>
      <sheetName val="ETC_Plant_Cost2"/>
      <sheetName val="Commercial_Inputs2"/>
      <sheetName val="Comm__Inputs2"/>
      <sheetName val="CONSTRUCTION_COMPONENT2"/>
      <sheetName val="dpc_cost5"/>
      <sheetName val="Conductor_Size5"/>
      <sheetName val="C_S_GENERATION2"/>
      <sheetName val="220_11__BS_2"/>
      <sheetName val="BOQ_(2)2"/>
      <sheetName val="Cable_data2"/>
      <sheetName val="_Summary2"/>
      <sheetName val="Format_-_42"/>
      <sheetName val="Conductor_Parameter2"/>
      <sheetName val="SITE_OVERHEADS1"/>
      <sheetName val="WORK_TABLE1"/>
      <sheetName val="CE_(Onshore)2"/>
      <sheetName val="p_dhanunjay1"/>
      <sheetName val="nandlal_sarma1"/>
      <sheetName val="t_raveendran1"/>
      <sheetName val="Break_Dw1"/>
      <sheetName val="ETC_Plant_Cost1"/>
      <sheetName val="Commercial_Inputs1"/>
      <sheetName val="Comm__Inputs1"/>
      <sheetName val="CONSTRUCTION_COMPONENT1"/>
      <sheetName val="Cost Analysis"/>
      <sheetName val="IDC"/>
      <sheetName val="Design Sheet"/>
      <sheetName val="Cover"/>
      <sheetName val="Lead"/>
      <sheetName val="Annexure_A14"/>
      <sheetName val="Annexure_A10"/>
      <sheetName val="Annexure_A9"/>
      <sheetName val="Annexure_A11"/>
      <sheetName val="Annexure_A12"/>
      <sheetName val="Annexure_A13"/>
      <sheetName val="Annexure_A20"/>
      <sheetName val="Annexure_A15"/>
      <sheetName val="Annexure_A16"/>
      <sheetName val="WORK_TABLE3"/>
      <sheetName val="SCurv_(3)3"/>
      <sheetName val="Annexure_A17"/>
      <sheetName val="SCurv_(3)"/>
      <sheetName val="Annexure_A18"/>
      <sheetName val="SCurv_(3)1"/>
      <sheetName val="Annexure_A19"/>
      <sheetName val="SCurv_(3)2"/>
      <sheetName val="Annexure_A21"/>
      <sheetName val="WORK_TABLE4"/>
      <sheetName val="SCurv_(3)4"/>
      <sheetName val="Annexure_A22"/>
      <sheetName val="WORK_TABLE5"/>
      <sheetName val="SCurv_(3)5"/>
      <sheetName val="Annexure_A23"/>
      <sheetName val="WORK_TABLE6"/>
      <sheetName val="SCurv_(3)6"/>
      <sheetName val="Annexure_A24"/>
      <sheetName val="WORK_TABLE7"/>
      <sheetName val="SCurv_(3)7"/>
      <sheetName val="P4-B"/>
      <sheetName val="Reference Information"/>
      <sheetName val="Employee List"/>
      <sheetName val="Sales Office"/>
      <sheetName val="Sheet 1"/>
      <sheetName val="Fill this out first..."/>
      <sheetName val="FORM7"/>
      <sheetName val="Basic Rates"/>
      <sheetName val="1641"/>
      <sheetName val="대비표"/>
      <sheetName val="Quantities"/>
      <sheetName val="MRATES"/>
      <sheetName val="PDT(L)1"/>
      <sheetName val="LANGUAGE"/>
    </sheetNames>
    <sheetDataSet>
      <sheetData sheetId="0" refreshError="1">
        <row r="6">
          <cell r="C6" t="str">
            <v>IFB Number : C-55802-S119A-7</v>
          </cell>
        </row>
        <row r="7">
          <cell r="C7" t="str">
            <v>Place : Chennai</v>
          </cell>
        </row>
        <row r="8">
          <cell r="C8" t="str">
            <v>Date  : 12-08-2005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sheetData sheetId="239" refreshError="1"/>
      <sheetData sheetId="240"/>
      <sheetData sheetId="241"/>
      <sheetData sheetId="242" refreshError="1"/>
      <sheetData sheetId="243"/>
      <sheetData sheetId="244"/>
      <sheetData sheetId="245"/>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Abstract of cost"/>
      <sheetName val="Summary"/>
      <sheetName val="Validation"/>
      <sheetName val="TMRS"/>
      <sheetName val="drg"/>
      <sheetName val="Inputs"/>
      <sheetName val="Casting Yard"/>
      <sheetName val="POL"/>
    </sheetNames>
    <sheetDataSet>
      <sheetData sheetId="0">
        <row r="9">
          <cell r="A9" t="str">
            <v xml:space="preserve">    Name and Address of the Employer</v>
          </cell>
          <cell r="H9" t="str">
            <v>Name and Designation of the</v>
          </cell>
        </row>
        <row r="10">
          <cell r="H10" t="str">
            <v>Employee</v>
          </cell>
        </row>
        <row r="12">
          <cell r="A12">
            <v>0</v>
          </cell>
          <cell r="H12">
            <v>0</v>
          </cell>
        </row>
        <row r="13">
          <cell r="A13">
            <v>0</v>
          </cell>
          <cell r="H13" t="str">
            <v>15 April 2000 to 31 March 2001</v>
          </cell>
        </row>
        <row r="14">
          <cell r="A14">
            <v>0</v>
          </cell>
        </row>
        <row r="15">
          <cell r="A15" t="str">
            <v xml:space="preserve">    PAN/GIR NO.</v>
          </cell>
          <cell r="D15" t="str">
            <v xml:space="preserve">   TAN</v>
          </cell>
          <cell r="H15" t="str">
            <v>PAN/GIR NO.</v>
          </cell>
        </row>
        <row r="16">
          <cell r="D16">
            <v>0</v>
          </cell>
          <cell r="H16">
            <v>0</v>
          </cell>
        </row>
        <row r="17">
          <cell r="F17" t="str">
            <v xml:space="preserve">      PERIOD</v>
          </cell>
          <cell r="I17" t="str">
            <v>ASSESSMENT</v>
          </cell>
        </row>
        <row r="18">
          <cell r="A18" t="str">
            <v xml:space="preserve">TDS Circle where Annual Return/Statement under </v>
          </cell>
          <cell r="F18" t="str">
            <v>FROM</v>
          </cell>
          <cell r="H18" t="str">
            <v>TO</v>
          </cell>
          <cell r="I18" t="str">
            <v>YEAR</v>
          </cell>
        </row>
        <row r="19">
          <cell r="A19" t="str">
            <v xml:space="preserve">section 206 is to be filed                   </v>
          </cell>
          <cell r="F19" t="str">
            <v>2001-2002</v>
          </cell>
          <cell r="I19" t="str">
            <v>THOMAS MUDAYANKAVIL</v>
          </cell>
          <cell r="J19">
            <v>0</v>
          </cell>
        </row>
        <row r="22">
          <cell r="A22" t="str">
            <v>DETAILS OF SALARY PAID AND ANY OTHER INCOME AND TAX DEDUCTED</v>
          </cell>
        </row>
        <row r="24">
          <cell r="I24" t="str">
            <v>Rs.</v>
          </cell>
          <cell r="J24" t="str">
            <v>Rs.</v>
          </cell>
        </row>
        <row r="25">
          <cell r="A25" t="str">
            <v>1.</v>
          </cell>
          <cell r="B25" t="str">
            <v xml:space="preserve">GROSS SALARY * </v>
          </cell>
          <cell r="I25">
            <v>4826770</v>
          </cell>
        </row>
        <row r="27">
          <cell r="A27" t="str">
            <v>2.</v>
          </cell>
          <cell r="B27" t="str">
            <v>LESS :</v>
          </cell>
          <cell r="C27" t="str">
            <v>Allowance to the extent exempt under</v>
          </cell>
        </row>
        <row r="28">
          <cell r="C28" t="str">
            <v xml:space="preserve">section 10 : </v>
          </cell>
          <cell r="H28">
            <v>0</v>
          </cell>
        </row>
        <row r="30">
          <cell r="A30" t="str">
            <v>3.</v>
          </cell>
          <cell r="B30" t="str">
            <v>BALANCE (1-2)</v>
          </cell>
          <cell r="I30">
            <v>4826770</v>
          </cell>
        </row>
        <row r="32">
          <cell r="A32" t="str">
            <v>4.</v>
          </cell>
          <cell r="B32" t="str">
            <v>DEDUCTIONS :</v>
          </cell>
        </row>
        <row r="33">
          <cell r="B33" t="str">
            <v>(a)  Standard deduction</v>
          </cell>
          <cell r="F33">
            <v>0</v>
          </cell>
          <cell r="H33">
            <v>0</v>
          </cell>
        </row>
        <row r="34">
          <cell r="B34" t="str">
            <v>(b)  Entertainment allowance</v>
          </cell>
          <cell r="F34">
            <v>0</v>
          </cell>
        </row>
        <row r="35">
          <cell r="B35" t="str">
            <v>(c)  Tax on Employment</v>
          </cell>
          <cell r="F35">
            <v>0</v>
          </cell>
        </row>
        <row r="37">
          <cell r="A37" t="str">
            <v>5.</v>
          </cell>
          <cell r="B37" t="str">
            <v>AGGREGATE OF 4 (a to c)</v>
          </cell>
          <cell r="H37">
            <v>0</v>
          </cell>
        </row>
        <row r="39">
          <cell r="A39" t="str">
            <v>6.</v>
          </cell>
          <cell r="B39" t="str">
            <v>INCOME CHARGEABLE UNDER</v>
          </cell>
        </row>
        <row r="40">
          <cell r="B40" t="str">
            <v>THE HEAD SALARIES (3-5)</v>
          </cell>
          <cell r="J40">
            <v>4826770</v>
          </cell>
        </row>
        <row r="42">
          <cell r="A42" t="str">
            <v>7.</v>
          </cell>
          <cell r="B42" t="str">
            <v>ADD :</v>
          </cell>
          <cell r="C42" t="str">
            <v>Any other income reported by the</v>
          </cell>
        </row>
        <row r="43">
          <cell r="B43" t="str">
            <v>employee</v>
          </cell>
          <cell r="J43">
            <v>0</v>
          </cell>
        </row>
        <row r="45">
          <cell r="A45" t="str">
            <v>8.</v>
          </cell>
          <cell r="B45" t="str">
            <v>GROSS TOTAL INCOME (6+7)</v>
          </cell>
          <cell r="J45">
            <v>4826770</v>
          </cell>
        </row>
        <row r="47">
          <cell r="A47" t="str">
            <v>9.</v>
          </cell>
          <cell r="B47" t="str">
            <v>DEDUCTIONS UNDER CHAPTER VI-A</v>
          </cell>
          <cell r="F47" t="str">
            <v>GROSS</v>
          </cell>
          <cell r="H47" t="str">
            <v>QUALIFYING</v>
          </cell>
          <cell r="I47" t="str">
            <v>DEDUCTIBLE</v>
          </cell>
        </row>
        <row r="48">
          <cell r="F48" t="str">
            <v>AMOUNT</v>
          </cell>
          <cell r="H48" t="str">
            <v>AMOUNT</v>
          </cell>
          <cell r="I48" t="str">
            <v>AMOUNT</v>
          </cell>
        </row>
        <row r="50">
          <cell r="B50" t="str">
            <v>(a)</v>
          </cell>
          <cell r="F50" t="str">
            <v>Rs.............</v>
          </cell>
          <cell r="H50" t="str">
            <v>Rs.............</v>
          </cell>
          <cell r="I50" t="str">
            <v>Rs.............</v>
          </cell>
        </row>
        <row r="51">
          <cell r="B51" t="str">
            <v>(b)</v>
          </cell>
          <cell r="F51" t="str">
            <v>Rs.............</v>
          </cell>
          <cell r="H51" t="str">
            <v>Rs.............</v>
          </cell>
          <cell r="I51" t="str">
            <v>Rs.............</v>
          </cell>
        </row>
        <row r="52">
          <cell r="B52" t="str">
            <v>(c)</v>
          </cell>
          <cell r="F52" t="str">
            <v>Rs.............</v>
          </cell>
          <cell r="H52" t="str">
            <v>Rs.............</v>
          </cell>
          <cell r="I52" t="str">
            <v>Rs.............</v>
          </cell>
        </row>
        <row r="53">
          <cell r="B53" t="str">
            <v>(d)</v>
          </cell>
          <cell r="F53" t="str">
            <v>Rs.............</v>
          </cell>
          <cell r="H53" t="str">
            <v>Rs.............</v>
          </cell>
          <cell r="I53" t="str">
            <v>Rs.............</v>
          </cell>
        </row>
        <row r="55">
          <cell r="A55" t="str">
            <v>10.</v>
          </cell>
          <cell r="B55" t="str">
            <v>Aggregate of deductible amount under</v>
          </cell>
          <cell r="J55">
            <v>0</v>
          </cell>
        </row>
        <row r="56">
          <cell r="B56" t="str">
            <v>Chapter VI-A</v>
          </cell>
          <cell r="J56">
            <v>0</v>
          </cell>
        </row>
        <row r="57">
          <cell r="J57">
            <v>0</v>
          </cell>
        </row>
        <row r="58">
          <cell r="A58" t="str">
            <v>11.</v>
          </cell>
          <cell r="B58" t="str">
            <v>TOTAL INCOME (8-10)</v>
          </cell>
          <cell r="J58">
            <v>4826770</v>
          </cell>
        </row>
        <row r="59">
          <cell r="J59">
            <v>0</v>
          </cell>
        </row>
        <row r="60">
          <cell r="A60" t="str">
            <v>12.</v>
          </cell>
          <cell r="B60" t="str">
            <v>TAX ON TOTAL INCOME</v>
          </cell>
          <cell r="J60">
            <v>1422031</v>
          </cell>
        </row>
        <row r="63">
          <cell r="I63" t="str">
            <v>Rs.</v>
          </cell>
          <cell r="J63" t="str">
            <v>Rs.</v>
          </cell>
        </row>
        <row r="64">
          <cell r="A64" t="str">
            <v>13.</v>
          </cell>
          <cell r="B64" t="str">
            <v>REBATE AND RELIEF UNDER CHAPTER VIII</v>
          </cell>
        </row>
        <row r="66">
          <cell r="F66" t="str">
            <v>GROSS</v>
          </cell>
          <cell r="H66" t="str">
            <v>QUALIFYING</v>
          </cell>
          <cell r="I66" t="str">
            <v>TAX REBATE/</v>
          </cell>
        </row>
        <row r="67">
          <cell r="B67" t="str">
            <v>I.   Under Section 88 (please specify)</v>
          </cell>
          <cell r="F67" t="str">
            <v>AMOUNT</v>
          </cell>
          <cell r="H67" t="str">
            <v>AMOUNT</v>
          </cell>
          <cell r="I67" t="str">
            <v>RELIEF</v>
          </cell>
        </row>
        <row r="69">
          <cell r="B69" t="str">
            <v>(a) LIC</v>
          </cell>
          <cell r="F69" t="str">
            <v xml:space="preserve">Rs. </v>
          </cell>
          <cell r="H69" t="str">
            <v xml:space="preserve">Rs. </v>
          </cell>
        </row>
        <row r="70">
          <cell r="B70" t="str">
            <v>(b) PPF</v>
          </cell>
          <cell r="F70" t="str">
            <v xml:space="preserve">Rs. </v>
          </cell>
          <cell r="H70" t="str">
            <v xml:space="preserve">Rs. </v>
          </cell>
        </row>
        <row r="71">
          <cell r="B71" t="str">
            <v>(c) National Savings Certificates</v>
          </cell>
          <cell r="F71" t="str">
            <v xml:space="preserve">Rs. </v>
          </cell>
          <cell r="H71" t="str">
            <v xml:space="preserve">Rs. </v>
          </cell>
        </row>
        <row r="72">
          <cell r="B72" t="str">
            <v>(d)UTI(s)</v>
          </cell>
          <cell r="F72" t="str">
            <v xml:space="preserve">Rs. </v>
          </cell>
          <cell r="H72" t="str">
            <v xml:space="preserve">Rs. </v>
          </cell>
        </row>
        <row r="73">
          <cell r="B73" t="str">
            <v>(e)</v>
          </cell>
          <cell r="F73" t="str">
            <v xml:space="preserve">Rs. </v>
          </cell>
          <cell r="H73" t="str">
            <v xml:space="preserve">Rs. </v>
          </cell>
        </row>
        <row r="74">
          <cell r="B74" t="str">
            <v>(f)  TOTAL (a) to (e)</v>
          </cell>
          <cell r="F74" t="str">
            <v xml:space="preserve">Rs. </v>
          </cell>
          <cell r="H74" t="str">
            <v xml:space="preserve">Rs. </v>
          </cell>
          <cell r="I74">
            <v>0</v>
          </cell>
        </row>
        <row r="76">
          <cell r="F76" t="str">
            <v>GROSS</v>
          </cell>
          <cell r="H76" t="str">
            <v>QUALIFYING</v>
          </cell>
        </row>
        <row r="77">
          <cell r="B77" t="str">
            <v>II.   Under Section 88A (please specify)</v>
          </cell>
          <cell r="F77" t="str">
            <v>AMOUNT</v>
          </cell>
          <cell r="H77" t="str">
            <v>AMOUNT</v>
          </cell>
        </row>
        <row r="79">
          <cell r="B79" t="str">
            <v>(a)</v>
          </cell>
          <cell r="F79" t="str">
            <v>Rs.............</v>
          </cell>
          <cell r="H79" t="str">
            <v>Rs.............</v>
          </cell>
        </row>
        <row r="80">
          <cell r="B80" t="str">
            <v>(b)</v>
          </cell>
          <cell r="F80" t="str">
            <v>Rs.............</v>
          </cell>
          <cell r="H80" t="str">
            <v>Rs.............</v>
          </cell>
        </row>
        <row r="81">
          <cell r="B81" t="str">
            <v>(c)  TOTAL [(a) + (b)]</v>
          </cell>
          <cell r="F81" t="str">
            <v>Rs.............</v>
          </cell>
          <cell r="H81" t="str">
            <v>Rs.............</v>
          </cell>
          <cell r="I81" t="str">
            <v>Nil</v>
          </cell>
        </row>
        <row r="83">
          <cell r="B83" t="str">
            <v>III.  Under Section 89 (attach details)</v>
          </cell>
          <cell r="I83" t="str">
            <v>Nil</v>
          </cell>
        </row>
        <row r="85">
          <cell r="A85" t="str">
            <v>14.</v>
          </cell>
          <cell r="B85" t="str">
            <v>AGGREGATE OF TAX REBATES</v>
          </cell>
        </row>
        <row r="86">
          <cell r="B86" t="str">
            <v xml:space="preserve">AND RELIEF AT 13 ABOVE </v>
          </cell>
        </row>
        <row r="87">
          <cell r="B87" t="str">
            <v>[I(f) + II(c) + III]</v>
          </cell>
          <cell r="J87">
            <v>0</v>
          </cell>
        </row>
        <row r="89">
          <cell r="A89" t="str">
            <v>15.</v>
          </cell>
          <cell r="B89" t="str">
            <v xml:space="preserve">TAX PAYABLE (12-14) AND </v>
          </cell>
        </row>
        <row r="90">
          <cell r="B90" t="str">
            <v>SURCHARGE THEREON</v>
          </cell>
          <cell r="J90">
            <v>1564234.1</v>
          </cell>
        </row>
        <row r="92">
          <cell r="A92" t="str">
            <v>16.</v>
          </cell>
          <cell r="B92" t="str">
            <v>LESS TAX DEDUCTED AT SOURCE</v>
          </cell>
          <cell r="J92">
            <v>0</v>
          </cell>
        </row>
        <row r="95">
          <cell r="A95" t="str">
            <v>17.</v>
          </cell>
          <cell r="B95" t="str">
            <v>TAX PAYABLE/(REFUNDABLE) (15-16)</v>
          </cell>
          <cell r="J95">
            <v>1564234.1</v>
          </cell>
        </row>
        <row r="98">
          <cell r="A98" t="str">
            <v>DETAILS OF TAX DEDUCTED AND DEPOSITED INTO CENTRAL GOVERNMENT ACCOUNT</v>
          </cell>
        </row>
        <row r="100">
          <cell r="A100" t="str">
            <v>AMOUNT (Rs.)</v>
          </cell>
          <cell r="C100" t="str">
            <v>DATE OF PAYMENT</v>
          </cell>
          <cell r="E100" t="str">
            <v xml:space="preserve">   NAME OF BANK AND BRANCH WHERE TAX DEPOSITED</v>
          </cell>
        </row>
        <row r="117">
          <cell r="B117">
            <v>0</v>
          </cell>
        </row>
        <row r="120">
          <cell r="A120" t="str">
            <v xml:space="preserve">Certified that a sum of Rs. ……………………………………………………………………………………………………………………………………………………………………………………… </v>
          </cell>
        </row>
        <row r="121">
          <cell r="A121" t="str">
            <v>has been deducted and paid to the credit of the Central Government. Further certified that the above information is true and</v>
          </cell>
        </row>
        <row r="122">
          <cell r="A122" t="str">
            <v>correct as per records.</v>
          </cell>
        </row>
        <row r="124">
          <cell r="F124" t="str">
            <v>....................................................................................................</v>
          </cell>
        </row>
        <row r="125">
          <cell r="F125" t="str">
            <v>Signature of the person responsible for deduction of tax</v>
          </cell>
        </row>
        <row r="127">
          <cell r="A127" t="str">
            <v xml:space="preserve">Place: </v>
          </cell>
          <cell r="F127" t="str">
            <v xml:space="preserve">Full Name : </v>
          </cell>
        </row>
        <row r="128">
          <cell r="A128" t="str">
            <v xml:space="preserve">Date:  </v>
          </cell>
          <cell r="F128" t="str">
            <v xml:space="preserve">Designation : </v>
          </cell>
        </row>
        <row r="130">
          <cell r="A130" t="str">
            <v xml:space="preserve">*  See sections 15 and 17 and rule 3. Furnish separate details of value of the perquisites and profits in lieu of or in </v>
          </cell>
        </row>
        <row r="131">
          <cell r="A131" t="str">
            <v>addition to salary or wages.</v>
          </cell>
        </row>
        <row r="134">
          <cell r="A134" t="str">
            <v>As per Income Tax (6th Amendment) Rules, 1991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2)"/>
      <sheetName val="BOQ"/>
      <sheetName val="MAJOR QTY"/>
      <sheetName val="RATES"/>
      <sheetName val="BOQ WORKING"/>
      <sheetName val="Master Rates"/>
      <sheetName val="Cencrete"/>
      <sheetName val="POLcoeff"/>
      <sheetName val="Analysis "/>
      <sheetName val="Earth"/>
      <sheetName val="Rein+Str."/>
      <sheetName val="Paint"/>
      <sheetName val="Estimation"/>
      <sheetName val="Sheet3"/>
      <sheetName val="Sheet4"/>
      <sheetName val="Sheet5"/>
    </sheetNames>
    <sheetDataSet>
      <sheetData sheetId="0" refreshError="1">
        <row r="16">
          <cell r="L16">
            <v>561</v>
          </cell>
        </row>
        <row r="17">
          <cell r="L17">
            <v>999.6</v>
          </cell>
        </row>
        <row r="18">
          <cell r="L18">
            <v>765</v>
          </cell>
        </row>
        <row r="46">
          <cell r="L46">
            <v>484.2</v>
          </cell>
        </row>
        <row r="59">
          <cell r="L59">
            <v>225</v>
          </cell>
        </row>
        <row r="69">
          <cell r="L69">
            <v>245</v>
          </cell>
        </row>
      </sheetData>
      <sheetData sheetId="1" refreshError="1"/>
      <sheetData sheetId="2" refreshError="1"/>
      <sheetData sheetId="3" refreshError="1"/>
      <sheetData sheetId="4" refreshError="1"/>
      <sheetData sheetId="5" refreshError="1">
        <row r="5">
          <cell r="D5">
            <v>66.718099497443134</v>
          </cell>
        </row>
        <row r="7">
          <cell r="D7">
            <v>155</v>
          </cell>
        </row>
      </sheetData>
      <sheetData sheetId="6" refreshError="1">
        <row r="10">
          <cell r="AE10">
            <v>138.09623777857081</v>
          </cell>
          <cell r="AF10">
            <v>211.53932433267599</v>
          </cell>
        </row>
        <row r="17">
          <cell r="AD17">
            <v>1014.4400142857144</v>
          </cell>
          <cell r="AE17">
            <v>138.09623777857081</v>
          </cell>
          <cell r="AF17">
            <v>211.53932433267599</v>
          </cell>
        </row>
        <row r="18">
          <cell r="AD18">
            <v>1007.1832655172415</v>
          </cell>
          <cell r="AE18">
            <v>138.09623777857081</v>
          </cell>
          <cell r="AF18">
            <v>211.53932433267599</v>
          </cell>
        </row>
        <row r="19">
          <cell r="AD19">
            <v>1055.8476000000001</v>
          </cell>
          <cell r="AE19">
            <v>138.09623777857081</v>
          </cell>
          <cell r="AF19">
            <v>211.53932433267599</v>
          </cell>
        </row>
        <row r="21">
          <cell r="AD21">
            <v>960.79230000000007</v>
          </cell>
          <cell r="AE21">
            <v>138.09623777857081</v>
          </cell>
          <cell r="AF21">
            <v>211.53932433267599</v>
          </cell>
        </row>
        <row r="22">
          <cell r="AD22">
            <v>952.42230000000018</v>
          </cell>
          <cell r="AE22">
            <v>138.09623777857081</v>
          </cell>
          <cell r="AF22">
            <v>211.53932433267599</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6"/>
      <sheetName val="FORM7"/>
      <sheetName val="Civil Boq"/>
      <sheetName val="analysis-superstructure"/>
      <sheetName val="1.1 KV"/>
      <sheetName val="REGIONWISE POPULATION"/>
      <sheetName val="FORM6&amp;7"/>
      <sheetName val="Sheet2"/>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FORM 6"/>
      <sheetName val="FORM 7"/>
      <sheetName val="Job valuation sheet"/>
      <sheetName val="Cash Flow"/>
      <sheetName val="purpose&amp;input"/>
      <sheetName val="GR.slab-reinft"/>
      <sheetName val="TABLES"/>
      <sheetName val="Spacing of Delineators"/>
      <sheetName val="Bills of Quantities"/>
      <sheetName val="data"/>
      <sheetName val="Cul_detail"/>
      <sheetName val="WAGES"/>
      <sheetName val="Chi tiet"/>
      <sheetName val="dBase"/>
      <sheetName val="water prop."/>
      <sheetName val="INDEX"/>
      <sheetName val="P&amp;M"/>
      <sheetName val="plot"/>
      <sheetName val="Mat Status"/>
      <sheetName val="P-new Jul"/>
      <sheetName val="Summary"/>
      <sheetName val="Engg Progress"/>
      <sheetName val="status of invoice eREC"/>
      <sheetName val="INV SUPP-R1"/>
      <sheetName val="support"/>
      <sheetName val="Procurement Schedule (M)"/>
      <sheetName val="Procurement Schedule (E)"/>
      <sheetName val="p-neW"/>
      <sheetName val="Report"/>
      <sheetName val="ENCL10-C"/>
      <sheetName val="DETAILED  BOQ"/>
      <sheetName val="DSLP"/>
      <sheetName val="EP 13-14"/>
      <sheetName val="IE 13-14"/>
      <sheetName val="SS 13-14"/>
      <sheetName val="TL 13-14"/>
      <sheetName val="FDn Wet"/>
      <sheetName val="Tower Erection"/>
      <sheetName val="Labour"/>
      <sheetName val="Material"/>
      <sheetName val="Plant &amp;  Machinery"/>
      <sheetName val="dummy"/>
      <sheetName val="Breakup"/>
      <sheetName val="Ranges"/>
      <sheetName val="STEEL STRUCTURE"/>
      <sheetName val="Material "/>
      <sheetName val="Abutment "/>
      <sheetName val=""/>
      <sheetName val="Timesheet"/>
      <sheetName val="ptvcot"/>
      <sheetName val="TDT"/>
      <sheetName val="dtct"/>
      <sheetName val="GVL§CT"/>
      <sheetName val="§G"/>
      <sheetName val="TC"/>
      <sheetName val="M+MC"/>
      <sheetName val="Tkp"/>
      <sheetName val="ksp"/>
      <sheetName val="00000000"/>
      <sheetName val="10000000"/>
      <sheetName val="Liability Mgmt"/>
      <sheetName val="std.wt."/>
      <sheetName val="As per PCA"/>
      <sheetName val="AT-3"/>
      <sheetName val="RAJU ASSO"/>
      <sheetName val="#REF"/>
      <sheetName val="CABLE DATA"/>
      <sheetName val="220 11  BS "/>
      <sheetName val="Design"/>
      <sheetName val="Codes"/>
      <sheetName val="Elect."/>
      <sheetName val="Civil_Boq"/>
      <sheetName val="1_1_KV"/>
      <sheetName val="REGIONWISE_POPULATIO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FORM_6"/>
      <sheetName val="FORM_7"/>
      <sheetName val="Job_valuation_sheet"/>
      <sheetName val="Cash_Flow"/>
      <sheetName val="GR_slab-reinft"/>
      <sheetName val="Spacing_of_Delineators"/>
      <sheetName val="Bills_of_Quantities"/>
      <sheetName val="Chi_tiet"/>
      <sheetName val="water_prop_"/>
      <sheetName val="Mat_Status"/>
      <sheetName val="P-new_Jul"/>
      <sheetName val="Engg_Progress"/>
      <sheetName val="status_of_invoice_eREC"/>
      <sheetName val="INV_SUPP-R1"/>
      <sheetName val="Procurement_Schedule_(M)"/>
      <sheetName val="Procurement_Schedule_(E)"/>
      <sheetName val="DETAILED__BOQ"/>
      <sheetName val="EP_13-14"/>
      <sheetName val="IE_13-14"/>
      <sheetName val="SS_13-14"/>
      <sheetName val="TL_13-14"/>
      <sheetName val="FDn_Wet"/>
      <sheetName val="Tower_Erection"/>
      <sheetName val="Plant_&amp;__Machinery"/>
      <sheetName val="STEEL_STRUCTURE"/>
      <sheetName val="Material_"/>
      <sheetName val="Abutment_"/>
      <sheetName val="Liability_Mgmt"/>
      <sheetName val="std_wt_"/>
      <sheetName val="As_per_PCA"/>
      <sheetName val="RAJU_ASSO"/>
      <sheetName val="CABLE_DATA"/>
      <sheetName val="220_11__BS_"/>
      <sheetName val="Elect_"/>
      <sheetName val="CLAY"/>
      <sheetName val="220Kv"/>
      <sheetName val="strain"/>
      <sheetName val="BURDEN"/>
      <sheetName val="Construction"/>
      <sheetName val="Anl"/>
      <sheetName val="유동표"/>
      <sheetName val="Bill-12"/>
      <sheetName val="PROCTOR"/>
      <sheetName val="부대내역"/>
      <sheetName val="Road data"/>
      <sheetName val="제출내역 (2)"/>
      <sheetName val="COST"/>
      <sheetName val="3차설계"/>
      <sheetName val="Harga Satuan &amp; Upah"/>
      <sheetName val="So"/>
      <sheetName val="Invoice"/>
      <sheetName val="Const.Schedule"/>
      <sheetName val="Pile cap"/>
      <sheetName val="FdN"/>
      <sheetName val="Tower"/>
      <sheetName val="PRECAST lightconc-II"/>
      <sheetName val="EW L&amp;T"/>
      <sheetName val="Maj_Br L&amp;T"/>
      <sheetName val="Valesco Paste"/>
      <sheetName val="cover page"/>
      <sheetName val="V.Summary"/>
      <sheetName val="Defn"/>
      <sheetName val="BILL NO.2A"/>
      <sheetName val="moments-table(tri)"/>
      <sheetName val="RateAnalysis"/>
      <sheetName val="Purlin(7m)"/>
      <sheetName val="BC &amp; MNB "/>
      <sheetName val="Return Wall"/>
      <sheetName val="Cum_DEC-2014"/>
      <sheetName val="COLUMN"/>
      <sheetName val="Details_RMC"/>
      <sheetName val="RATE COMPILATION"/>
      <sheetName val="Template"/>
      <sheetName val="13M TRUSS-TOP CHORD"/>
      <sheetName val="Unit Rate"/>
      <sheetName val="Material&amp;equipment"/>
      <sheetName val="office"/>
      <sheetName val="IO LIST"/>
      <sheetName val="Costing"/>
      <sheetName val="water prop_"/>
      <sheetName val="Vehicles"/>
      <sheetName val="Material Rates"/>
      <sheetName val="analysis"/>
      <sheetName val="GBW"/>
      <sheetName val="Basement Budget"/>
      <sheetName val="labour coeff"/>
      <sheetName val="Fill this out first..."/>
      <sheetName val="Site Dev BOQ"/>
      <sheetName val="RCC,Ret. Wall"/>
      <sheetName val="BOQ_Direct_selling cost"/>
      <sheetName val="VCH-SLC"/>
      <sheetName val="Sheet3"/>
      <sheetName val="Supplier"/>
      <sheetName val="NPV"/>
      <sheetName val="월선수금"/>
      <sheetName val="BOQ (2)"/>
      <sheetName val="Headings"/>
      <sheetName val="電気設備表"/>
      <sheetName val="Labour productivity"/>
      <sheetName val="Wordsdata"/>
      <sheetName val="item"/>
      <sheetName val="Lists"/>
      <sheetName val="PCS"/>
      <sheetName val="HPL"/>
      <sheetName val="factors"/>
      <sheetName val="Cost summary"/>
      <sheetName val="LIST OF MAKES"/>
      <sheetName val="A"/>
      <sheetName val="Estimation"/>
      <sheetName val="boq"/>
      <sheetName val="LOM_MOD"/>
      <sheetName val="HEAD"/>
      <sheetName val="Cable-data"/>
      <sheetName val="Civil Works"/>
      <sheetName val="MG"/>
      <sheetName val="07016, Master List-Major Minor"/>
      <sheetName val="final abstract"/>
      <sheetName val="AREAS"/>
      <sheetName val="INPUT SHEET"/>
      <sheetName val="RES-PLANNING"/>
      <sheetName val="Data sheet"/>
      <sheetName val="Set"/>
      <sheetName val="3cd Annexure"/>
      <sheetName val="except wiring"/>
      <sheetName val="IDCCALHYD-GOO"/>
      <sheetName val="Staff Acco."/>
      <sheetName val="Database"/>
      <sheetName val="schedule nos"/>
      <sheetName val="pile Fabrication"/>
      <sheetName val="CondPol"/>
      <sheetName val="site fab&amp;ernstr"/>
      <sheetName val="Analy_7-10"/>
      <sheetName val="LOCAL RATES"/>
      <sheetName val="Voucher"/>
      <sheetName val="s"/>
      <sheetName val="Rate Analysis"/>
      <sheetName val="w't table"/>
      <sheetName val="Forecast"/>
      <sheetName val="VALIDATION"/>
      <sheetName val="tamx"/>
      <sheetName val="CHIFLET"/>
      <sheetName val="E_Summary"/>
      <sheetName val="D_Cntnts"/>
      <sheetName val="BQLIST"/>
      <sheetName val="Labour &amp; Plant"/>
      <sheetName val="Details - SAP"/>
      <sheetName val="SCHEDULE"/>
      <sheetName val="Project Budget Worksheet"/>
      <sheetName val="SOR"/>
      <sheetName val="STAFFSCHED "/>
      <sheetName val="Macro1"/>
      <sheetName val="Build-up"/>
      <sheetName val="doq-10"/>
      <sheetName val="PLAN_FEB97"/>
      <sheetName val="oresreqsum"/>
      <sheetName val="Detail"/>
      <sheetName val="AOR"/>
      <sheetName val="Publicbuilding"/>
      <sheetName val="Lead"/>
      <sheetName val="Indices"/>
      <sheetName val="Master Data Sheet"/>
      <sheetName val="INDIGINEOUS ITEMS "/>
      <sheetName val="RA-markate"/>
      <sheetName val="estimate"/>
      <sheetName val="Basic Rates"/>
      <sheetName val="Variables"/>
      <sheetName val="X rate"/>
      <sheetName val="Input"/>
      <sheetName val="meas-wp"/>
      <sheetName val="calcul"/>
      <sheetName val="TBAL9697 -group wise  sdpl"/>
      <sheetName val="DL,WL,EQL"/>
      <sheetName val="SUMMERY"/>
      <sheetName val="A 3.7"/>
      <sheetName val="Load Details(B1)"/>
      <sheetName val="storm water1"/>
      <sheetName val="ITEMS"/>
      <sheetName val="ARMBG"/>
      <sheetName val="mweqpt"/>
      <sheetName val="bhandup"/>
      <sheetName val="SP Break Up"/>
      <sheetName val="1515"/>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s>
    <sheetDataSet>
      <sheetData sheetId="0" refreshError="1"/>
      <sheetData sheetId="1" refreshError="1">
        <row r="3">
          <cell r="R3">
            <v>1</v>
          </cell>
          <cell r="S3" t="str">
            <v>Direct</v>
          </cell>
        </row>
        <row r="4">
          <cell r="R4">
            <v>2</v>
          </cell>
          <cell r="S4" t="str">
            <v>L&amp;T Customer Job</v>
          </cell>
        </row>
        <row r="5">
          <cell r="R5">
            <v>3</v>
          </cell>
          <cell r="S5" t="str">
            <v>L&amp;T Capital</v>
          </cell>
        </row>
        <row r="6">
          <cell r="R6">
            <v>4</v>
          </cell>
          <cell r="S6" t="str">
            <v>ECC Capital</v>
          </cell>
        </row>
        <row r="7">
          <cell r="R7">
            <v>5</v>
          </cell>
          <cell r="S7" t="str">
            <v>Intra Unit</v>
          </cell>
        </row>
      </sheetData>
      <sheetData sheetId="2" refreshError="1"/>
      <sheetData sheetId="3" refreshError="1"/>
      <sheetData sheetId="4" refreshError="1"/>
      <sheetData sheetId="5" refreshError="1"/>
      <sheetData sheetId="6" refreshError="1"/>
      <sheetData sheetId="7">
        <row r="23">
          <cell r="D23">
            <v>775474</v>
          </cell>
        </row>
      </sheetData>
      <sheetData sheetId="8">
        <row r="23">
          <cell r="D23">
            <v>775474</v>
          </cell>
        </row>
      </sheetData>
      <sheetData sheetId="9">
        <row r="23">
          <cell r="D23">
            <v>775474</v>
          </cell>
        </row>
      </sheetData>
      <sheetData sheetId="10">
        <row r="23">
          <cell r="D23">
            <v>775474</v>
          </cell>
        </row>
      </sheetData>
      <sheetData sheetId="11">
        <row r="23">
          <cell r="D23">
            <v>775474</v>
          </cell>
        </row>
      </sheetData>
      <sheetData sheetId="12">
        <row r="23">
          <cell r="D23">
            <v>775474</v>
          </cell>
        </row>
      </sheetData>
      <sheetData sheetId="13">
        <row r="23">
          <cell r="D23">
            <v>775474</v>
          </cell>
        </row>
      </sheetData>
      <sheetData sheetId="14">
        <row r="23">
          <cell r="D23">
            <v>775474</v>
          </cell>
        </row>
      </sheetData>
      <sheetData sheetId="15">
        <row r="23">
          <cell r="D23">
            <v>775474</v>
          </cell>
        </row>
      </sheetData>
      <sheetData sheetId="16">
        <row r="23">
          <cell r="D23">
            <v>775474</v>
          </cell>
        </row>
      </sheetData>
      <sheetData sheetId="17">
        <row r="23">
          <cell r="D23">
            <v>775474</v>
          </cell>
        </row>
      </sheetData>
      <sheetData sheetId="18">
        <row r="23">
          <cell r="D23">
            <v>775474</v>
          </cell>
        </row>
      </sheetData>
      <sheetData sheetId="19">
        <row r="23">
          <cell r="D23">
            <v>775474</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sheetData sheetId="66" refreshError="1"/>
      <sheetData sheetId="67" refreshError="1"/>
      <sheetData sheetId="68" refreshError="1"/>
      <sheetData sheetId="69" refreshError="1"/>
      <sheetData sheetId="70" refreshError="1"/>
      <sheetData sheetId="71">
        <row r="23">
          <cell r="D23">
            <v>775474</v>
          </cell>
        </row>
      </sheetData>
      <sheetData sheetId="72">
        <row r="23">
          <cell r="D23">
            <v>775474</v>
          </cell>
        </row>
      </sheetData>
      <sheetData sheetId="73">
        <row r="23">
          <cell r="D23">
            <v>775474</v>
          </cell>
        </row>
      </sheetData>
      <sheetData sheetId="74">
        <row r="23">
          <cell r="D23">
            <v>775474</v>
          </cell>
        </row>
      </sheetData>
      <sheetData sheetId="75">
        <row r="23">
          <cell r="D23">
            <v>775474</v>
          </cell>
        </row>
      </sheetData>
      <sheetData sheetId="76">
        <row r="23">
          <cell r="D23">
            <v>775474</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Data"/>
      <sheetName val="Outputparameters"/>
      <sheetName val="Loadcases"/>
      <sheetName val="Summary"/>
      <sheetName val="Userarea"/>
      <sheetName val="Correction"/>
      <sheetName val="Pile Capacity"/>
      <sheetName val="eq. cantilever"/>
    </sheetNames>
    <sheetDataSet>
      <sheetData sheetId="0" refreshError="1"/>
      <sheetData sheetId="1" refreshError="1">
        <row r="3">
          <cell r="C3" t="str">
            <v>Atkins Geotechnics (UK)</v>
          </cell>
        </row>
        <row r="7">
          <cell r="C7">
            <v>3</v>
          </cell>
        </row>
        <row r="10">
          <cell r="C10">
            <v>5833</v>
          </cell>
        </row>
        <row r="11">
          <cell r="C11">
            <v>269</v>
          </cell>
        </row>
        <row r="12">
          <cell r="C12">
            <v>0</v>
          </cell>
        </row>
        <row r="13">
          <cell r="C13">
            <v>5833</v>
          </cell>
        </row>
        <row r="14">
          <cell r="C14">
            <v>269</v>
          </cell>
        </row>
        <row r="15">
          <cell r="C15">
            <v>0.2</v>
          </cell>
        </row>
        <row r="18">
          <cell r="C18">
            <v>0</v>
          </cell>
        </row>
        <row r="19">
          <cell r="C19">
            <v>31000000</v>
          </cell>
        </row>
        <row r="20">
          <cell r="C20">
            <v>31000000</v>
          </cell>
        </row>
        <row r="21">
          <cell r="C21">
            <v>31000000</v>
          </cell>
        </row>
        <row r="22">
          <cell r="C22">
            <v>31000000</v>
          </cell>
        </row>
        <row r="23">
          <cell r="C23">
            <v>1</v>
          </cell>
        </row>
        <row r="27">
          <cell r="C27">
            <v>7768</v>
          </cell>
          <cell r="I27">
            <v>1</v>
          </cell>
        </row>
        <row r="28">
          <cell r="C28">
            <v>7768</v>
          </cell>
          <cell r="D28">
            <v>1500</v>
          </cell>
          <cell r="E28">
            <v>6750</v>
          </cell>
          <cell r="F28">
            <v>750</v>
          </cell>
          <cell r="G28">
            <v>7575</v>
          </cell>
          <cell r="H28">
            <v>0</v>
          </cell>
          <cell r="I28">
            <v>1</v>
          </cell>
        </row>
        <row r="29">
          <cell r="C29">
            <v>7768</v>
          </cell>
          <cell r="D29">
            <v>0</v>
          </cell>
          <cell r="E29">
            <v>0</v>
          </cell>
          <cell r="F29">
            <v>750</v>
          </cell>
          <cell r="G29">
            <v>7575</v>
          </cell>
          <cell r="H29">
            <v>0</v>
          </cell>
          <cell r="I29">
            <v>1</v>
          </cell>
        </row>
        <row r="30">
          <cell r="C30">
            <v>7768</v>
          </cell>
          <cell r="D30">
            <v>1500</v>
          </cell>
          <cell r="E30">
            <v>6750</v>
          </cell>
          <cell r="F30">
            <v>0</v>
          </cell>
          <cell r="G30">
            <v>0</v>
          </cell>
          <cell r="H30">
            <v>0</v>
          </cell>
          <cell r="I30">
            <v>1</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
      <sheetName val="Const Revenue"/>
      <sheetName val="Strecth Readiness (3)"/>
      <sheetName val="Strecth Readiness"/>
      <sheetName val="DPR_TA123"/>
      <sheetName val="FDN_BAL"/>
      <sheetName val="EREC_BAL"/>
      <sheetName val="TOWER SUPPLY"/>
      <sheetName val="RATE"/>
      <sheetName val="ERT"/>
      <sheetName val="Soil Inv"/>
      <sheetName val="Tack Welding"/>
      <sheetName val="Ins Hosting"/>
      <sheetName val="TOWER SCHEDULE"/>
    </sheetNames>
    <sheetDataSet>
      <sheetData sheetId="0">
        <row r="1">
          <cell r="A1" t="str">
            <v>FDNEREERTINSSTR</v>
          </cell>
        </row>
      </sheetData>
      <sheetData sheetId="1" refreshError="1"/>
      <sheetData sheetId="2" refreshError="1"/>
      <sheetData sheetId="3"/>
      <sheetData sheetId="4" refreshError="1"/>
      <sheetData sheetId="5"/>
      <sheetData sheetId="6"/>
      <sheetData sheetId="7">
        <row r="4">
          <cell r="B4" t="str">
            <v>DA</v>
          </cell>
        </row>
      </sheetData>
      <sheetData sheetId="8">
        <row r="3">
          <cell r="A3" t="str">
            <v>DA-3</v>
          </cell>
          <cell r="B3">
            <v>253329</v>
          </cell>
        </row>
        <row r="4">
          <cell r="A4" t="str">
            <v>DA-1.5</v>
          </cell>
          <cell r="B4">
            <v>258765</v>
          </cell>
        </row>
        <row r="5">
          <cell r="A5" t="str">
            <v>DA+0</v>
          </cell>
          <cell r="B5">
            <v>264234</v>
          </cell>
        </row>
        <row r="6">
          <cell r="A6" t="str">
            <v>DA+1.5</v>
          </cell>
          <cell r="B6">
            <v>268621</v>
          </cell>
        </row>
        <row r="7">
          <cell r="A7" t="str">
            <v>DA+3</v>
          </cell>
          <cell r="B7">
            <v>278322</v>
          </cell>
        </row>
        <row r="8">
          <cell r="A8" t="str">
            <v>DA+4.5</v>
          </cell>
          <cell r="B8">
            <v>309632</v>
          </cell>
        </row>
        <row r="9">
          <cell r="A9" t="str">
            <v>DA+6</v>
          </cell>
          <cell r="B9">
            <v>318304</v>
          </cell>
        </row>
        <row r="10">
          <cell r="A10" t="str">
            <v>DA+7.5</v>
          </cell>
          <cell r="B10">
            <v>321921.15000000002</v>
          </cell>
        </row>
        <row r="11">
          <cell r="A11" t="str">
            <v>DA+9</v>
          </cell>
          <cell r="B11">
            <v>339061</v>
          </cell>
        </row>
        <row r="12">
          <cell r="A12" t="str">
            <v>DB1+0</v>
          </cell>
          <cell r="B12">
            <v>329794</v>
          </cell>
        </row>
        <row r="13">
          <cell r="A13" t="str">
            <v>DB1+3</v>
          </cell>
          <cell r="B13">
            <v>344155</v>
          </cell>
        </row>
        <row r="14">
          <cell r="A14" t="str">
            <v>DB1+6</v>
          </cell>
          <cell r="B14">
            <v>399796</v>
          </cell>
        </row>
        <row r="15">
          <cell r="A15" t="str">
            <v>DB1+9</v>
          </cell>
          <cell r="B15">
            <v>413584</v>
          </cell>
        </row>
        <row r="16">
          <cell r="A16" t="str">
            <v>DB1+18</v>
          </cell>
        </row>
        <row r="17">
          <cell r="A17" t="str">
            <v>DB2+0</v>
          </cell>
          <cell r="B17">
            <v>363261</v>
          </cell>
        </row>
        <row r="18">
          <cell r="A18" t="str">
            <v>DB2+3</v>
          </cell>
          <cell r="B18">
            <v>379423</v>
          </cell>
        </row>
        <row r="19">
          <cell r="A19" t="str">
            <v>DB2+6</v>
          </cell>
          <cell r="B19">
            <v>426585.48</v>
          </cell>
        </row>
        <row r="20">
          <cell r="A20" t="str">
            <v>DB2+9</v>
          </cell>
          <cell r="B20">
            <v>457434</v>
          </cell>
        </row>
        <row r="21">
          <cell r="A21" t="str">
            <v>DB2+18</v>
          </cell>
          <cell r="B21">
            <v>611136</v>
          </cell>
        </row>
        <row r="22">
          <cell r="A22" t="str">
            <v>DC1+0</v>
          </cell>
          <cell r="B22">
            <v>366481</v>
          </cell>
        </row>
        <row r="23">
          <cell r="A23" t="str">
            <v>DC1+3</v>
          </cell>
        </row>
        <row r="24">
          <cell r="A24" t="str">
            <v>DC1+6</v>
          </cell>
        </row>
        <row r="25">
          <cell r="A25" t="str">
            <v>DC1+9</v>
          </cell>
        </row>
        <row r="26">
          <cell r="A26" t="str">
            <v>DC2+0</v>
          </cell>
          <cell r="B26">
            <v>388052</v>
          </cell>
        </row>
        <row r="27">
          <cell r="A27" t="str">
            <v>DC2+3</v>
          </cell>
          <cell r="B27">
            <v>414540.99</v>
          </cell>
        </row>
        <row r="28">
          <cell r="A28" t="str">
            <v>DC2+6</v>
          </cell>
        </row>
        <row r="29">
          <cell r="A29" t="str">
            <v>DC2+9</v>
          </cell>
          <cell r="B29">
            <v>488092</v>
          </cell>
        </row>
        <row r="30">
          <cell r="A30" t="str">
            <v>DD45+0</v>
          </cell>
          <cell r="B30">
            <v>407674</v>
          </cell>
        </row>
        <row r="31">
          <cell r="A31" t="str">
            <v>DD45+3</v>
          </cell>
          <cell r="B31">
            <v>433214</v>
          </cell>
        </row>
        <row r="32">
          <cell r="A32" t="str">
            <v>DD60+0</v>
          </cell>
          <cell r="B32">
            <v>458755</v>
          </cell>
        </row>
        <row r="33">
          <cell r="A33" t="str">
            <v>DD60+3</v>
          </cell>
          <cell r="B33">
            <v>486517</v>
          </cell>
        </row>
        <row r="34">
          <cell r="A34" t="str">
            <v>DD60+6</v>
          </cell>
          <cell r="B34">
            <v>545342</v>
          </cell>
        </row>
        <row r="35">
          <cell r="A35" t="str">
            <v>DD60+9</v>
          </cell>
          <cell r="B35">
            <v>588235</v>
          </cell>
        </row>
        <row r="36">
          <cell r="A36" t="str">
            <v>DD60+18</v>
          </cell>
          <cell r="B36">
            <v>785915</v>
          </cell>
        </row>
      </sheetData>
      <sheetData sheetId="9" refreshError="1"/>
      <sheetData sheetId="10" refreshError="1"/>
      <sheetData sheetId="11" refreshError="1"/>
      <sheetData sheetId="12">
        <row r="6">
          <cell r="C6" t="str">
            <v>82/1</v>
          </cell>
        </row>
      </sheetData>
      <sheetData sheetId="13"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ster data"/>
      <sheetName val="appendix 2.5 final accou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master"/>
      <sheetName val="Master Rates"/>
      <sheetName val="RATES (2)"/>
      <sheetName val="Cencrete"/>
      <sheetName val="Rate Analysis"/>
      <sheetName val="Account Book"/>
      <sheetName val="Basic Rates"/>
      <sheetName val="Cut&amp;Grub"/>
      <sheetName val="GSB+WMM"/>
    </sheetNames>
    <sheetDataSet>
      <sheetData sheetId="0">
        <row r="9">
          <cell r="A9" t="str">
            <v xml:space="preserve">    Name and Address of the Employer</v>
          </cell>
          <cell r="H9" t="str">
            <v>Name and Designation of the</v>
          </cell>
        </row>
        <row r="10">
          <cell r="H10" t="str">
            <v>Employee</v>
          </cell>
        </row>
        <row r="12">
          <cell r="A12" t="str">
            <v xml:space="preserve">BANK OF NOVA SCOTIA, </v>
          </cell>
          <cell r="H12" t="str">
            <v>PETER NESBITT</v>
          </cell>
        </row>
        <row r="13">
          <cell r="A13" t="str">
            <v>DR. GOPAL DAS BHAWAN</v>
          </cell>
          <cell r="H13" t="str">
            <v>MANAGER</v>
          </cell>
        </row>
        <row r="14">
          <cell r="A14" t="str">
            <v>28, BARAKHAMBA ROAD</v>
          </cell>
        </row>
        <row r="15">
          <cell r="A15" t="str">
            <v xml:space="preserve">    PAN/GIR NO.</v>
          </cell>
          <cell r="D15" t="str">
            <v xml:space="preserve">   TAN</v>
          </cell>
          <cell r="H15" t="str">
            <v>PAN/GIR NO.</v>
          </cell>
        </row>
        <row r="16">
          <cell r="A16" t="str">
            <v>AAACB 1536H</v>
          </cell>
          <cell r="D16" t="b">
            <v>0</v>
          </cell>
          <cell r="H16" t="str">
            <v>APPLIED FOR</v>
          </cell>
        </row>
        <row r="17">
          <cell r="F17" t="str">
            <v xml:space="preserve">      PERIOD</v>
          </cell>
          <cell r="I17" t="str">
            <v>ASSESSMENT</v>
          </cell>
        </row>
        <row r="18">
          <cell r="A18" t="str">
            <v xml:space="preserve">TDS Circle where Annual Return/Statement under </v>
          </cell>
          <cell r="F18" t="str">
            <v>FROM</v>
          </cell>
          <cell r="H18" t="str">
            <v>TO</v>
          </cell>
          <cell r="I18" t="str">
            <v>YEAR</v>
          </cell>
        </row>
        <row r="19">
          <cell r="A19" t="str">
            <v xml:space="preserve">section 206 is to be filed                   </v>
          </cell>
          <cell r="F19" t="str">
            <v>1 April 2001</v>
          </cell>
          <cell r="H19" t="str">
            <v>31 March 2002</v>
          </cell>
          <cell r="I19" t="str">
            <v>2002-2003</v>
          </cell>
          <cell r="J19">
            <v>0</v>
          </cell>
        </row>
        <row r="22">
          <cell r="A22" t="str">
            <v>DETAILS OF SALARY PAID AND ANY OTHER INCOME AND TAX DEDUCTED</v>
          </cell>
        </row>
        <row r="24">
          <cell r="I24" t="str">
            <v>Rs.</v>
          </cell>
          <cell r="J24" t="str">
            <v>Rs.</v>
          </cell>
        </row>
        <row r="25">
          <cell r="A25" t="str">
            <v>1.</v>
          </cell>
          <cell r="B25" t="str">
            <v xml:space="preserve">GROSS SALARY * </v>
          </cell>
          <cell r="I25">
            <v>5572880</v>
          </cell>
        </row>
        <row r="27">
          <cell r="A27" t="str">
            <v>2.</v>
          </cell>
          <cell r="B27" t="str">
            <v>LESS :</v>
          </cell>
          <cell r="C27" t="str">
            <v>Allowance to the extent exempt under</v>
          </cell>
        </row>
        <row r="28">
          <cell r="C28" t="str">
            <v xml:space="preserve">section 10 : </v>
          </cell>
          <cell r="H28">
            <v>0</v>
          </cell>
        </row>
        <row r="30">
          <cell r="A30" t="str">
            <v>3.</v>
          </cell>
          <cell r="B30" t="str">
            <v>BALANCE (1-2)</v>
          </cell>
          <cell r="I30">
            <v>5572880</v>
          </cell>
        </row>
        <row r="32">
          <cell r="A32" t="str">
            <v>4.</v>
          </cell>
          <cell r="B32" t="str">
            <v>DEDUCTIONS :</v>
          </cell>
        </row>
        <row r="33">
          <cell r="B33" t="str">
            <v>(a)  Standard deduction</v>
          </cell>
          <cell r="F33">
            <v>0</v>
          </cell>
          <cell r="H33">
            <v>0</v>
          </cell>
        </row>
        <row r="34">
          <cell r="B34" t="str">
            <v>(b)  Entertainment allowance</v>
          </cell>
          <cell r="F34">
            <v>0</v>
          </cell>
        </row>
        <row r="35">
          <cell r="B35" t="str">
            <v>(c)  Tax on Employment</v>
          </cell>
          <cell r="F35">
            <v>0</v>
          </cell>
        </row>
        <row r="37">
          <cell r="A37" t="str">
            <v>5.</v>
          </cell>
          <cell r="B37" t="str">
            <v>AGGREGATE OF 4 (a to c)</v>
          </cell>
          <cell r="H37">
            <v>0</v>
          </cell>
        </row>
        <row r="39">
          <cell r="A39" t="str">
            <v>6.</v>
          </cell>
          <cell r="B39" t="str">
            <v>INCOME CHARGEABLE UNDER</v>
          </cell>
        </row>
        <row r="40">
          <cell r="B40" t="str">
            <v>THE HEAD SALARIES (3-5)</v>
          </cell>
          <cell r="J40">
            <v>5572880</v>
          </cell>
        </row>
        <row r="42">
          <cell r="A42" t="str">
            <v>7.</v>
          </cell>
          <cell r="B42" t="str">
            <v>ADD :</v>
          </cell>
          <cell r="C42" t="str">
            <v>Any other income reported by the</v>
          </cell>
        </row>
        <row r="43">
          <cell r="B43" t="str">
            <v>employee</v>
          </cell>
          <cell r="J43">
            <v>0</v>
          </cell>
        </row>
        <row r="45">
          <cell r="A45" t="str">
            <v>8.</v>
          </cell>
          <cell r="B45" t="str">
            <v>GROSS TOTAL INCOME (6+7)</v>
          </cell>
          <cell r="J45">
            <v>5572880</v>
          </cell>
        </row>
        <row r="47">
          <cell r="A47" t="str">
            <v>9.</v>
          </cell>
          <cell r="B47" t="str">
            <v>DEDUCTIONS UNDER CHAPTER VI-A</v>
          </cell>
          <cell r="F47" t="str">
            <v>GROSS</v>
          </cell>
          <cell r="H47" t="str">
            <v>QUALIFYING</v>
          </cell>
          <cell r="I47" t="str">
            <v>DEDUCTIBLE</v>
          </cell>
        </row>
        <row r="48">
          <cell r="F48" t="str">
            <v>AMOUNT</v>
          </cell>
          <cell r="H48" t="str">
            <v>AMOUNT</v>
          </cell>
          <cell r="I48" t="str">
            <v>AMOUNT</v>
          </cell>
        </row>
        <row r="50">
          <cell r="B50" t="str">
            <v>(a)</v>
          </cell>
          <cell r="F50" t="str">
            <v>Rs.............</v>
          </cell>
          <cell r="H50" t="str">
            <v>Rs.............</v>
          </cell>
          <cell r="I50" t="str">
            <v>Rs.............</v>
          </cell>
        </row>
        <row r="51">
          <cell r="B51" t="str">
            <v>(b)</v>
          </cell>
          <cell r="F51" t="str">
            <v>Rs.............</v>
          </cell>
          <cell r="H51" t="str">
            <v>Rs.............</v>
          </cell>
          <cell r="I51" t="str">
            <v>Rs.............</v>
          </cell>
        </row>
        <row r="52">
          <cell r="B52" t="str">
            <v>(c)</v>
          </cell>
          <cell r="F52" t="str">
            <v>Rs.............</v>
          </cell>
          <cell r="H52" t="str">
            <v>Rs.............</v>
          </cell>
          <cell r="I52" t="str">
            <v>Rs.............</v>
          </cell>
        </row>
        <row r="53">
          <cell r="B53" t="str">
            <v>(d)</v>
          </cell>
          <cell r="F53" t="str">
            <v>Rs.............</v>
          </cell>
          <cell r="H53" t="str">
            <v>Rs.............</v>
          </cell>
          <cell r="I53" t="str">
            <v>Rs.............</v>
          </cell>
        </row>
        <row r="55">
          <cell r="A55" t="str">
            <v>10.</v>
          </cell>
          <cell r="B55" t="str">
            <v>Aggregate of deductible amount under</v>
          </cell>
          <cell r="J55">
            <v>0</v>
          </cell>
        </row>
        <row r="56">
          <cell r="B56" t="str">
            <v>Chapter VI-A</v>
          </cell>
          <cell r="J56">
            <v>0</v>
          </cell>
        </row>
        <row r="57">
          <cell r="J57">
            <v>0</v>
          </cell>
        </row>
        <row r="58">
          <cell r="A58" t="str">
            <v>11.</v>
          </cell>
          <cell r="B58" t="str">
            <v>TOTAL INCOME (8-10)</v>
          </cell>
          <cell r="J58">
            <v>5572880</v>
          </cell>
        </row>
        <row r="59">
          <cell r="J59">
            <v>0</v>
          </cell>
        </row>
        <row r="60">
          <cell r="A60" t="str">
            <v>12.</v>
          </cell>
          <cell r="B60" t="str">
            <v>TAX ON TOTAL INCOME</v>
          </cell>
          <cell r="J60">
            <v>1645864</v>
          </cell>
        </row>
        <row r="63">
          <cell r="I63" t="str">
            <v>Rs.</v>
          </cell>
          <cell r="J63" t="str">
            <v>Rs.</v>
          </cell>
        </row>
        <row r="64">
          <cell r="A64" t="str">
            <v>13.</v>
          </cell>
          <cell r="B64" t="str">
            <v>REBATE AND RELIEF UNDER CHAPTER VIII</v>
          </cell>
        </row>
        <row r="66">
          <cell r="F66" t="str">
            <v>GROSS</v>
          </cell>
          <cell r="H66" t="str">
            <v>QUALIFYING</v>
          </cell>
          <cell r="I66" t="str">
            <v>TAX REBATE/</v>
          </cell>
        </row>
        <row r="67">
          <cell r="B67" t="str">
            <v>I.   Under Section 88 (please specify)</v>
          </cell>
          <cell r="F67" t="str">
            <v>AMOUNT</v>
          </cell>
          <cell r="H67" t="str">
            <v>AMOUNT</v>
          </cell>
          <cell r="I67" t="str">
            <v>RELIEF</v>
          </cell>
        </row>
        <row r="69">
          <cell r="B69" t="str">
            <v>(a) LIC</v>
          </cell>
          <cell r="F69" t="str">
            <v xml:space="preserve">Rs. </v>
          </cell>
          <cell r="H69" t="str">
            <v xml:space="preserve">Rs. </v>
          </cell>
        </row>
        <row r="70">
          <cell r="B70" t="str">
            <v>(b) PPF</v>
          </cell>
          <cell r="F70" t="str">
            <v xml:space="preserve">Rs. </v>
          </cell>
          <cell r="H70" t="str">
            <v xml:space="preserve">Rs. </v>
          </cell>
        </row>
        <row r="71">
          <cell r="B71" t="str">
            <v>(c) National Savings Certificates</v>
          </cell>
          <cell r="F71" t="str">
            <v xml:space="preserve">Rs. </v>
          </cell>
          <cell r="H71" t="str">
            <v xml:space="preserve">Rs. </v>
          </cell>
        </row>
        <row r="72">
          <cell r="B72" t="str">
            <v>(d)UTI(s)</v>
          </cell>
          <cell r="F72" t="str">
            <v xml:space="preserve">Rs. </v>
          </cell>
          <cell r="H72" t="str">
            <v xml:space="preserve">Rs. </v>
          </cell>
        </row>
        <row r="73">
          <cell r="B73" t="str">
            <v>(e)</v>
          </cell>
          <cell r="F73" t="str">
            <v xml:space="preserve">Rs. </v>
          </cell>
          <cell r="H73" t="str">
            <v xml:space="preserve">Rs. </v>
          </cell>
        </row>
        <row r="74">
          <cell r="B74" t="str">
            <v>(f)  TOTAL (a) to (e)</v>
          </cell>
          <cell r="F74" t="str">
            <v xml:space="preserve">Rs. </v>
          </cell>
          <cell r="H74" t="str">
            <v xml:space="preserve">Rs. </v>
          </cell>
          <cell r="I74">
            <v>0</v>
          </cell>
        </row>
        <row r="76">
          <cell r="F76" t="str">
            <v>GROSS</v>
          </cell>
          <cell r="H76" t="str">
            <v>QUALIFYING</v>
          </cell>
        </row>
        <row r="77">
          <cell r="B77" t="str">
            <v>II.   Under Section 88A (please specify)</v>
          </cell>
          <cell r="F77" t="str">
            <v>AMOUNT</v>
          </cell>
          <cell r="H77" t="str">
            <v>AMOUNT</v>
          </cell>
        </row>
        <row r="79">
          <cell r="B79" t="str">
            <v>(a)</v>
          </cell>
          <cell r="F79" t="str">
            <v>Rs.............</v>
          </cell>
          <cell r="H79" t="str">
            <v>Rs.............</v>
          </cell>
        </row>
        <row r="80">
          <cell r="B80" t="str">
            <v>(b)</v>
          </cell>
          <cell r="F80" t="str">
            <v>Rs.............</v>
          </cell>
          <cell r="H80" t="str">
            <v>Rs.............</v>
          </cell>
        </row>
        <row r="81">
          <cell r="B81" t="str">
            <v>(c)  TOTAL [(a) + (b)]</v>
          </cell>
          <cell r="F81" t="str">
            <v>Rs.............</v>
          </cell>
          <cell r="H81" t="str">
            <v>Rs.............</v>
          </cell>
          <cell r="I81" t="str">
            <v>Nil</v>
          </cell>
        </row>
        <row r="83">
          <cell r="B83" t="str">
            <v>III.  Under Section 89 (attach details)</v>
          </cell>
          <cell r="I83" t="str">
            <v>Nil</v>
          </cell>
        </row>
        <row r="85">
          <cell r="A85" t="str">
            <v>14.</v>
          </cell>
          <cell r="B85" t="str">
            <v>AGGREGATE OF TAX REBATES</v>
          </cell>
        </row>
        <row r="86">
          <cell r="B86" t="str">
            <v xml:space="preserve">AND RELIEF AT 13 ABOVE </v>
          </cell>
        </row>
        <row r="87">
          <cell r="B87" t="str">
            <v>[I(f) + II(c) + III]</v>
          </cell>
          <cell r="J87">
            <v>0</v>
          </cell>
        </row>
        <row r="89">
          <cell r="A89" t="str">
            <v>15.</v>
          </cell>
          <cell r="B89" t="str">
            <v xml:space="preserve">TAX PAYABLE (12-14) AND </v>
          </cell>
        </row>
        <row r="90">
          <cell r="B90" t="str">
            <v>SURCHARGE THEREON</v>
          </cell>
          <cell r="J90">
            <v>1810450.4000000001</v>
          </cell>
        </row>
        <row r="92">
          <cell r="A92" t="str">
            <v>16.</v>
          </cell>
          <cell r="B92" t="str">
            <v>LESS TAX DEDUCTED AT SOURCE</v>
          </cell>
          <cell r="J92">
            <v>0</v>
          </cell>
        </row>
        <row r="95">
          <cell r="A95" t="str">
            <v>17.</v>
          </cell>
          <cell r="B95" t="str">
            <v>TAX PAYABLE/(REFUNDABLE) (15-16)</v>
          </cell>
          <cell r="J95">
            <v>1810450.4000000001</v>
          </cell>
        </row>
        <row r="98">
          <cell r="A98" t="str">
            <v>DETAILS OF TAX DEDUCTED AND DEPOSITED INTO CENTRAL GOVERNMENT ACCOUNT</v>
          </cell>
        </row>
        <row r="100">
          <cell r="A100" t="str">
            <v>AMOUNT (Rs.)</v>
          </cell>
          <cell r="C100" t="str">
            <v>DATE OF PAYMENT</v>
          </cell>
          <cell r="E100" t="str">
            <v xml:space="preserve">   NAME OF BANK AND BRANCH WHERE TAX DEPOSITED</v>
          </cell>
        </row>
        <row r="117">
          <cell r="B117">
            <v>0</v>
          </cell>
        </row>
        <row r="120">
          <cell r="A120" t="str">
            <v xml:space="preserve">Certified that a sum of Rs. ……………………………………………………………………………………………………………………………………………………………………………………… </v>
          </cell>
        </row>
        <row r="121">
          <cell r="A121" t="str">
            <v>has been deducted and paid to the credit of the Central Government. Further certified that the above information is true and</v>
          </cell>
        </row>
        <row r="122">
          <cell r="A122" t="str">
            <v>correct as per records.</v>
          </cell>
        </row>
        <row r="124">
          <cell r="F124" t="str">
            <v>....................................................................................................</v>
          </cell>
        </row>
        <row r="125">
          <cell r="F125" t="str">
            <v>Signature of the person responsible for deduction of tax</v>
          </cell>
        </row>
        <row r="127">
          <cell r="A127" t="str">
            <v xml:space="preserve">Place: </v>
          </cell>
          <cell r="F127" t="str">
            <v xml:space="preserve">Full Name : </v>
          </cell>
        </row>
        <row r="128">
          <cell r="A128" t="str">
            <v xml:space="preserve">Date:  </v>
          </cell>
          <cell r="F128" t="str">
            <v xml:space="preserve">Designation : </v>
          </cell>
        </row>
        <row r="130">
          <cell r="A130" t="str">
            <v xml:space="preserve">*  See sections 15 and 17 and rule 3. Furnish separate details of value of the perquisites and profits in lieu of or in </v>
          </cell>
        </row>
        <row r="131">
          <cell r="A131" t="str">
            <v>addition to salary or wages.</v>
          </cell>
        </row>
        <row r="134">
          <cell r="A134" t="str">
            <v>As per Income Tax (6th Amendment) Rules, 1991</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S"/>
      <sheetName val="TBCRSsdpl"/>
      <sheetName val="TB9798OBPL03"/>
      <sheetName val="TBCRSobpl"/>
      <sheetName val="TB9798OBPL06 (2)"/>
      <sheetName val="TBL9798SDPL03"/>
      <sheetName val="CORPN OCT"/>
      <sheetName val="inout consol-nov"/>
      <sheetName val="inout consol (2)"/>
      <sheetName val="AS ON DT EXPS Mar"/>
      <sheetName val="fa-pl &amp; mach-site"/>
      <sheetName val="fa-veh"/>
      <sheetName val="fa_comp"/>
      <sheetName val="fa_off eqp"/>
      <sheetName val="fa_fur&amp; fix"/>
      <sheetName val="fa-pl &amp; mach-Off"/>
      <sheetName val="B_Equity-sdpl INC"/>
      <sheetName val="inout consol wkg"/>
      <sheetName val="inout consol WKNG"/>
      <sheetName val="B_Sheet 97"/>
      <sheetName val="P&amp;L 97 "/>
      <sheetName val="B_Sheet 97-BEXP"/>
      <sheetName val="P&amp;L 97 -BEXP"/>
      <sheetName val="consol flows"/>
      <sheetName val="A_EQUITY-OBPL"/>
      <sheetName val="G-1_sdpl_work"/>
      <sheetName val="G_1_obpl_Work"/>
      <sheetName val="sdpl_oth Liab"/>
      <sheetName val="obpl-oth liab"/>
      <sheetName val="G-1"/>
      <sheetName val="G_land advance"/>
      <sheetName val="I-Wip-ot (2)"/>
      <sheetName val="I-Wip-ot"/>
      <sheetName val="detail WIP (2)"/>
      <sheetName val="detail G-1"/>
      <sheetName val="TBCRS"/>
      <sheetName val="sobha menon ac"/>
      <sheetName val="pnc ac"/>
      <sheetName val="FIXREG-VEH"/>
      <sheetName val="FIXREG-P&amp;M-SITE"/>
      <sheetName val="fix -p &amp; M -SCC"/>
      <sheetName val="C_fix asst"/>
      <sheetName val="D fix asst scdl "/>
      <sheetName val="creditors tb obpl"/>
      <sheetName val="TBAL9697 -group wise  sdpl"/>
      <sheetName val="TBAL9697 -group wise "/>
      <sheetName val="salestax9697-AR"/>
      <sheetName val="crs -G-1"/>
      <sheetName val="TBAL9697 -group wise  onpl"/>
      <sheetName val="B_Sheet 97-OBPL"/>
      <sheetName val="B_Sheet 97 sdpl"/>
      <sheetName val="TBAL9697 -group wise  sdpl2"/>
      <sheetName val="inout consol jan"/>
      <sheetName val="consol flow"/>
      <sheetName val="D_Loan  Prom"/>
      <sheetName val="E_Bank Loan"/>
      <sheetName val="F_Adv-Client"/>
      <sheetName val="G_work Cap"/>
      <sheetName val="H_land adv-dec"/>
      <sheetName val="J_Con WIP"/>
      <sheetName val="detail J"/>
      <sheetName val="L_Oth Co"/>
      <sheetName val="K_fix asst  "/>
      <sheetName val="fixass-scc-obpl"/>
      <sheetName val="C_fix asst-SDPL "/>
      <sheetName val="TBAL9697 _group wise  sdpl"/>
      <sheetName val="inout consol okg"/>
      <sheetName val="detail OIP (2)"/>
      <sheetName val="FIXRE_-P&amp;M-SITE"/>
      <sheetName val="D fix ysst scdl "/>
      <sheetName val="G-±"/>
      <sheetName val="FIXREG-P&amp;M-QITE"/>
      <sheetName val="cre`itors tb obpl"/>
      <sheetName val="3AL9697 -group wise  onpl"/>
      <sheetName val="3‰AL9697 -group wise  onpl"/>
      <sheetName val=""/>
      <sheetName val="L_Oth Bo"/>
      <sheetName val="FORM-16"/>
      <sheetName val="Boq"/>
      <sheetName val="Civil Boq"/>
      <sheetName val="p&amp;m"/>
      <sheetName val="Staff Acco."/>
      <sheetName val="STEEL"/>
      <sheetName val="Sheet3"/>
      <sheetName val="SITE OVERHEADS"/>
      <sheetName val="Boq Block A"/>
      <sheetName val="Sheet1"/>
      <sheetName val="analysis"/>
      <sheetName val="Headings"/>
      <sheetName val="Precalculation"/>
      <sheetName val="G-�"/>
      <sheetName val="3�AL9697 -group wise  onpl"/>
      <sheetName val="PRECAST lightconc-II"/>
      <sheetName val="sept-plan"/>
      <sheetName val="Project-Material "/>
      <sheetName val="Build-up"/>
      <sheetName val="1. PayRec"/>
      <sheetName val="PL"/>
      <sheetName val="PRW"/>
      <sheetName val="Cashflow projection"/>
      <sheetName val="SPT vs PHI"/>
      <sheetName val="factors"/>
      <sheetName val="key dates"/>
      <sheetName val="Actuals"/>
      <sheetName val="Main-Material"/>
      <sheetName val="Design"/>
      <sheetName val="TBL9798_x005f_x0010_DPL03"/>
      <sheetName val="CORPN O_x005f_x0000_T"/>
      <sheetName val="ino4t conso,-nov"/>
      <sheetName val="(nout co,sol (2)"/>
      <sheetName val="Blr hire"/>
      <sheetName val="INPUT SHEET"/>
      <sheetName val="A-General"/>
      <sheetName val="VCH-SLC"/>
      <sheetName val="Supplier"/>
      <sheetName val="G_1_obpl_x005f_x000b_Wori"/>
      <sheetName val="_x005f_x0003_dpl_oth Lia`"/>
      <sheetName val=".bpl,oth lia "/>
      <sheetName val="G_,and adv nce"/>
      <sheetName val="I,Wip-ot  2)"/>
      <sheetName val="I-Rip-Lt"/>
      <sheetName val="det!il WIP (2)"/>
      <sheetName val="de4ail G-1"/>
      <sheetName val="T@CRS"/>
      <sheetName val="sobha mennn ac"/>
      <sheetName val="FIPREG-P&amp;M-SITE"/>
      <sheetName val="C_&amp;ix asst"/>
      <sheetName val="TBAL9697 _x005f_x000d_grotp wise "/>
      <sheetName val="G_1_obpl_x005f_x005f_x005f_x000b_Wori"/>
      <sheetName val="_x005f_x005f_x005f_x0003_dpl_oth Lia`"/>
      <sheetName val="TBAL9697 _x005f_x005f_x005f_x000d_grotp wis"/>
      <sheetName val="St.co.91.5lvl"/>
      <sheetName val="目录"/>
      <sheetName val="Names&amp;Cases"/>
      <sheetName val="Stress Calculation"/>
      <sheetName val="3MLKQ"/>
      <sheetName val="TB9798OBPL06_(2)"/>
      <sheetName val="CORPN_OCT"/>
      <sheetName val="inout_consol-nov"/>
      <sheetName val="inout_consol_(2)"/>
      <sheetName val="AS_ON_DT_EXPS_Mar"/>
      <sheetName val="fa-pl_&amp;_mach-site"/>
      <sheetName val="fa_off_eqp"/>
      <sheetName val="fa_fur&amp;_fix"/>
      <sheetName val="fa-pl_&amp;_mach-Off"/>
      <sheetName val="B_Equity-sdpl_INC"/>
      <sheetName val="inout_consol_wkg"/>
      <sheetName val="inout_consol_WKNG"/>
      <sheetName val="B_Sheet_97"/>
      <sheetName val="P&amp;L_97_"/>
      <sheetName val="B_Sheet_97-BEXP"/>
      <sheetName val="P&amp;L_97_-BEXP"/>
      <sheetName val="consol_flows"/>
      <sheetName val="sdpl_oth_Liab"/>
      <sheetName val="obpl-oth_liab"/>
      <sheetName val="G_land_advance"/>
      <sheetName val="I-Wip-ot_(2)"/>
      <sheetName val="detail_WIP_(2)"/>
      <sheetName val="detail_G-1"/>
      <sheetName val="sobha_menon_ac"/>
      <sheetName val="pnc_ac"/>
      <sheetName val="fix_-p_&amp;_M_-SCC"/>
      <sheetName val="C_fix_asst"/>
      <sheetName val="D_fix_asst_scdl_"/>
      <sheetName val="creditors_tb_obpl"/>
      <sheetName val="TBAL9697_-group_wise__sdpl"/>
      <sheetName val="TBAL9697_-group_wise_"/>
      <sheetName val="crs_-G-1"/>
      <sheetName val="TBAL9697_-group_wise__onpl"/>
      <sheetName val="B_Sheet_97-OBPL"/>
      <sheetName val="B_Sheet_97_sdpl"/>
      <sheetName val="TBAL9697_-group_wise__sdpl2"/>
      <sheetName val="inout_consol_jan"/>
      <sheetName val="consol_flow"/>
      <sheetName val="D_Loan__Prom"/>
      <sheetName val="E_Bank_Loan"/>
      <sheetName val="G_work_Cap"/>
      <sheetName val="H_land_adv-dec"/>
      <sheetName val="J_Con_WIP"/>
      <sheetName val="detail_J"/>
      <sheetName val="L_Oth_Co"/>
      <sheetName val="K_fix_asst__"/>
      <sheetName val="C_fix_asst-SDPL_"/>
      <sheetName val="TBAL9697__group_wise__sdpl"/>
      <sheetName val="inout_consol_okg"/>
      <sheetName val="detail_OIP_(2)"/>
      <sheetName val="D_fix_ysst_scdl_"/>
      <sheetName val="cre`itors_tb_obpl"/>
      <sheetName val="3AL9697_-group_wise__onpl"/>
      <sheetName val="3‰AL9697_-group_wise__onpl"/>
      <sheetName val="L_Oth_Bo"/>
      <sheetName val="Civil_Boq"/>
      <sheetName val="Staff_Acco_"/>
      <sheetName val="SITE_OVERHEADS"/>
      <sheetName val="PRECAST_lightconc-II"/>
      <sheetName val="TBL9798_x005f_x005f_x005f_x0010_DPL03"/>
      <sheetName val="CORPN O_x005f_x005f_x005f_x0000_T"/>
      <sheetName val="External"/>
      <sheetName val="SUPPLY -Sanitary Fixtures"/>
      <sheetName val="ITEMS FOR CIVIL TENDER"/>
      <sheetName val="R2"/>
      <sheetName val="template"/>
      <sheetName val="CORPN O"/>
      <sheetName val="BS1"/>
      <sheetName val="CORPN O_T"/>
      <sheetName val="FORM7"/>
      <sheetName val="TBAL9697 _x005f_x000a_grotp wise "/>
      <sheetName val="data"/>
      <sheetName val="Sun E Type"/>
      <sheetName val="PCC"/>
      <sheetName val="Pay_Sep06"/>
      <sheetName val="Fin Sum"/>
      <sheetName val="Labor abs-NMR"/>
      <sheetName val="Inventory"/>
      <sheetName val="MAR98"/>
      <sheetName val="환율"/>
      <sheetName val="CCTV_EST1"/>
      <sheetName val="Input"/>
      <sheetName val="Control"/>
      <sheetName val="gen"/>
      <sheetName val="dBase"/>
      <sheetName val="labour coeff"/>
      <sheetName val="beam-reinft"/>
      <sheetName val="Shuttering Analysis"/>
      <sheetName val="General P+M"/>
      <sheetName val="Curing Analysis "/>
      <sheetName val="Concrete P+M ( RMC )"/>
      <sheetName val="P+M ( SMC )"/>
      <sheetName val="P+M -EW"/>
      <sheetName val="Costing"/>
      <sheetName val="P&amp;L - AD"/>
      <sheetName val="1__PayRec"/>
      <sheetName val="Boq_Block_A"/>
      <sheetName val="Cashflow_projection"/>
      <sheetName val="G_1_obpl_x005f_x005f_x005f_x005f_x005f_x005f_x000"/>
      <sheetName val="_x005f_x005f_x005f_x005f_x005f_x005f_x005f_x0003_dpl_ot"/>
      <sheetName val="TBAL9697 _x005f_x005f_x005f_x005f_x005f_x005f_x00"/>
      <sheetName val="CASHFLOWS"/>
      <sheetName val="Annex"/>
      <sheetName val="TBAL9697 _grotp wise "/>
      <sheetName val="Fin. Assumpt. - Sensitivities"/>
      <sheetName val="LOAD SHEET "/>
      <sheetName val="Fill this out first..."/>
      <sheetName val="Labour productivity"/>
      <sheetName val="RCC,Ret. Wall"/>
      <sheetName val="Basic"/>
      <sheetName val="Labour"/>
      <sheetName val="Area &amp; Cate. Master"/>
      <sheetName val="SILICATE"/>
      <sheetName val="nanjprofit"/>
      <sheetName val="DG "/>
      <sheetName val="MRATES"/>
      <sheetName val="Detail"/>
      <sheetName val="basic-data"/>
      <sheetName val="mem-property"/>
      <sheetName val="Bill No.5"/>
      <sheetName val="11B "/>
      <sheetName val="12A"/>
      <sheetName val="12B"/>
      <sheetName val="2A"/>
      <sheetName val="2B"/>
      <sheetName val="2C"/>
      <sheetName val="2D"/>
      <sheetName val="2E"/>
      <sheetName val="2F"/>
      <sheetName val="2G"/>
      <sheetName val="2H"/>
      <sheetName val="3A"/>
      <sheetName val="3B"/>
      <sheetName val="4"/>
      <sheetName val="6B"/>
      <sheetName val="7A"/>
      <sheetName val="7B"/>
      <sheetName val="8A"/>
      <sheetName val="8B"/>
      <sheetName val="9A"/>
      <sheetName val="9B"/>
      <sheetName val="9C"/>
      <sheetName val="9D"/>
      <sheetName val="9E"/>
      <sheetName val="9F"/>
      <sheetName val="9G"/>
      <sheetName val="9H"/>
      <sheetName val="9I"/>
      <sheetName val="9J"/>
      <sheetName val="9K"/>
      <sheetName val="1"/>
      <sheetName val="BOQ (2)"/>
      <sheetName val="TBL9798_x005f_x005f_x005f_x005f_x005f_x005f_x0010"/>
      <sheetName val="CORPN O_x005f_x005f_x005f_x005f_x005f_x005f_x0000"/>
      <sheetName val="Detail 1A"/>
      <sheetName val="Rate"/>
      <sheetName val="DLC lookups"/>
      <sheetName val="Structure Bills Qty"/>
      <sheetName val="RA-markate"/>
      <sheetName val="Sheet2"/>
      <sheetName val="GBW"/>
      <sheetName val="Fee Rate Summary"/>
      <sheetName val="Name List"/>
      <sheetName val="TBAL9697 _x005f_x005f_x005f_x000a_grotp wis"/>
      <sheetName val="220 11  BS "/>
      <sheetName val="ISO.Reconcilation Statment"/>
      <sheetName val="AVG pur rate"/>
      <sheetName val="Driveway Beams"/>
      <sheetName val="TBL9798_x0010_DPL03"/>
      <sheetName val="CORPN O_x0000_T"/>
      <sheetName val="G_1_obpl_x000b_Wori"/>
      <sheetName val="_x0003_dpl_oth Lia`"/>
      <sheetName val="TBAL9697 _x000d_grotp wise "/>
      <sheetName val="CORPN O?T"/>
      <sheetName val="TBAL9697 _x000a_grotp wise "/>
      <sheetName val="inWords"/>
      <sheetName val="Cat A Change Control"/>
      <sheetName val="#REF!"/>
      <sheetName val="concrete"/>
      <sheetName val="Boq-Con"/>
      <sheetName val="Break up Sheet"/>
      <sheetName val="Manmaster"/>
      <sheetName val="Summary of P &amp; M"/>
      <sheetName val="Config"/>
      <sheetName val="Break Dw"/>
      <sheetName val="Payroll_Statement"/>
      <sheetName val="FITZ MORT 94"/>
      <sheetName val="Sheet 1"/>
      <sheetName val="3BPA00132-5-3 W plan HVPNL"/>
      <sheetName val="Mix Design"/>
      <sheetName val="std-rates"/>
      <sheetName val="입력"/>
      <sheetName val="Intro."/>
      <sheetName val="LIST OF MAKES"/>
      <sheetName val="細目"/>
      <sheetName val="2004"/>
      <sheetName val="Form 6"/>
      <sheetName val="acevsSp (ABC)"/>
      <sheetName val="A.O.R."/>
      <sheetName val="Quote Sheet"/>
      <sheetName val="d-safe DELUXE"/>
      <sheetName val="Works - Quote Sheet"/>
      <sheetName val="IO LIST"/>
      <sheetName val="TBAL9697 _x005f_x000d_grotp wis"/>
      <sheetName val="TBAL9697  grotp wise "/>
      <sheetName val="Pivots"/>
      <sheetName val="#REF"/>
      <sheetName val="총괄표"/>
      <sheetName val="keyword"/>
      <sheetName val="Civil Works"/>
      <sheetName val="BLOCK-A (MEA.SHEET)"/>
      <sheetName val="crews"/>
      <sheetName val="fa-pl &amp; myy_x000b__x000b__x0002_"/>
      <sheetName val="Capex-fixed"/>
      <sheetName val="NLD - Assum"/>
      <sheetName val="Components"/>
      <sheetName val="Assumption Inputs"/>
      <sheetName val="3�AL9697_-group_wise__onpl"/>
      <sheetName val="Project-Material_"/>
      <sheetName val="TB9798OBPL06_(2)16"/>
      <sheetName val="CORPN_OCT16"/>
      <sheetName val="inout_consol-nov16"/>
      <sheetName val="inout_consol_(2)16"/>
      <sheetName val="AS_ON_DT_EXPS_Mar16"/>
      <sheetName val="fa-pl_&amp;_mach-site16"/>
      <sheetName val="fa_off_eqp16"/>
      <sheetName val="fa_fur&amp;_fix16"/>
      <sheetName val="fa-pl_&amp;_mach-Off16"/>
      <sheetName val="B_Equity-sdpl_INC16"/>
      <sheetName val="inout_consol_wkg16"/>
      <sheetName val="inout_consol_WKNG16"/>
      <sheetName val="B_Sheet_9716"/>
      <sheetName val="P&amp;L_97_16"/>
      <sheetName val="B_Sheet_97-BEXP16"/>
      <sheetName val="P&amp;L_97_-BEXP16"/>
      <sheetName val="consol_flows16"/>
      <sheetName val="sdpl_oth_Liab16"/>
      <sheetName val="obpl-oth_liab16"/>
      <sheetName val="G_land_advance16"/>
      <sheetName val="I-Wip-ot_(2)16"/>
      <sheetName val="detail_WIP_(2)16"/>
      <sheetName val="detail_G-116"/>
      <sheetName val="sobha_menon_ac16"/>
      <sheetName val="pnc_ac16"/>
      <sheetName val="fix_-p_&amp;_M_-SCC16"/>
      <sheetName val="C_fix_asst16"/>
      <sheetName val="D_fix_asst_scdl_16"/>
      <sheetName val="creditors_tb_obpl16"/>
      <sheetName val="TBAL9697_-group_wise__sdpl17"/>
      <sheetName val="TBAL9697_-group_wise_16"/>
      <sheetName val="crs_-G-116"/>
      <sheetName val="TBAL9697_-group_wise__onpl16"/>
      <sheetName val="B_Sheet_97-OBPL16"/>
      <sheetName val="B_Sheet_97_sdpl16"/>
      <sheetName val="TBAL9697_-group_wise__sdpl216"/>
      <sheetName val="inout_consol_jan16"/>
      <sheetName val="consol_flow16"/>
      <sheetName val="D_Loan__Prom16"/>
      <sheetName val="E_Bank_Loan16"/>
      <sheetName val="G_work_Cap16"/>
      <sheetName val="H_land_adv-dec16"/>
      <sheetName val="J_Con_WIP16"/>
      <sheetName val="detail_J16"/>
      <sheetName val="L_Oth_Co16"/>
      <sheetName val="K_fix_asst__16"/>
      <sheetName val="C_fix_asst-SDPL_16"/>
      <sheetName val="TBAL9697__group_wise__sdpl16"/>
      <sheetName val="inout_consol_okg16"/>
      <sheetName val="detail_OIP_(2)16"/>
      <sheetName val="D_fix_ysst_scdl_16"/>
      <sheetName val="cre`itors_tb_obpl16"/>
      <sheetName val="3AL9697_-group_wise__onpl16"/>
      <sheetName val="3‰AL9697_-group_wise__onpl16"/>
      <sheetName val="L_Oth_Bo16"/>
      <sheetName val="Civil_Boq16"/>
      <sheetName val="3�AL9697_-group_wise__onpl16"/>
      <sheetName val="Staff_Acco_16"/>
      <sheetName val="SITE_OVERHEADS16"/>
      <sheetName val="Boq_Block_A16"/>
      <sheetName val="Project-Material_16"/>
      <sheetName val="TB9798OBPL06_(2)9"/>
      <sheetName val="CORPN_OCT9"/>
      <sheetName val="inout_consol-nov9"/>
      <sheetName val="inout_consol_(2)9"/>
      <sheetName val="AS_ON_DT_EXPS_Mar9"/>
      <sheetName val="fa-pl_&amp;_mach-site9"/>
      <sheetName val="fa_off_eqp9"/>
      <sheetName val="fa_fur&amp;_fix9"/>
      <sheetName val="fa-pl_&amp;_mach-Off9"/>
      <sheetName val="B_Equity-sdpl_INC9"/>
      <sheetName val="inout_consol_wkg9"/>
      <sheetName val="inout_consol_WKNG9"/>
      <sheetName val="B_Sheet_979"/>
      <sheetName val="P&amp;L_97_9"/>
      <sheetName val="B_Sheet_97-BEXP9"/>
      <sheetName val="P&amp;L_97_-BEXP9"/>
      <sheetName val="consol_flows9"/>
      <sheetName val="sdpl_oth_Liab9"/>
      <sheetName val="obpl-oth_liab9"/>
      <sheetName val="G_land_advance9"/>
      <sheetName val="I-Wip-ot_(2)9"/>
      <sheetName val="detail_WIP_(2)9"/>
      <sheetName val="detail_G-19"/>
      <sheetName val="sobha_menon_ac9"/>
      <sheetName val="pnc_ac9"/>
      <sheetName val="fix_-p_&amp;_M_-SCC9"/>
      <sheetName val="C_fix_asst9"/>
      <sheetName val="D_fix_asst_scdl_9"/>
      <sheetName val="creditors_tb_obpl9"/>
      <sheetName val="TBAL9697_-group_wise__sdpl10"/>
      <sheetName val="TBAL9697_-group_wise_9"/>
      <sheetName val="crs_-G-19"/>
      <sheetName val="TBAL9697_-group_wise__onpl9"/>
      <sheetName val="B_Sheet_97-OBPL9"/>
      <sheetName val="B_Sheet_97_sdpl9"/>
      <sheetName val="TBAL9697_-group_wise__sdpl29"/>
      <sheetName val="inout_consol_jan9"/>
      <sheetName val="consol_flow9"/>
      <sheetName val="D_Loan__Prom9"/>
      <sheetName val="E_Bank_Loan9"/>
      <sheetName val="G_work_Cap9"/>
      <sheetName val="H_land_adv-dec9"/>
      <sheetName val="J_Con_WIP9"/>
      <sheetName val="detail_J9"/>
      <sheetName val="L_Oth_Co9"/>
      <sheetName val="K_fix_asst__9"/>
      <sheetName val="C_fix_asst-SDPL_9"/>
      <sheetName val="TBAL9697__group_wise__sdpl9"/>
      <sheetName val="inout_consol_okg9"/>
      <sheetName val="detail_OIP_(2)9"/>
      <sheetName val="D_fix_ysst_scdl_9"/>
      <sheetName val="cre`itors_tb_obpl9"/>
      <sheetName val="3AL9697_-group_wise__onpl9"/>
      <sheetName val="3‰AL9697_-group_wise__onpl9"/>
      <sheetName val="L_Oth_Bo9"/>
      <sheetName val="Civil_Boq9"/>
      <sheetName val="3�AL9697_-group_wise__onpl9"/>
      <sheetName val="Staff_Acco_9"/>
      <sheetName val="SITE_OVERHEADS9"/>
      <sheetName val="Boq_Block_A9"/>
      <sheetName val="Project-Material_9"/>
      <sheetName val="TB9798OBPL06_(2)1"/>
      <sheetName val="CORPN_OCT1"/>
      <sheetName val="inout_consol-nov1"/>
      <sheetName val="inout_consol_(2)1"/>
      <sheetName val="AS_ON_DT_EXPS_Mar1"/>
      <sheetName val="fa-pl_&amp;_mach-site1"/>
      <sheetName val="fa_off_eqp1"/>
      <sheetName val="fa_fur&amp;_fix1"/>
      <sheetName val="fa-pl_&amp;_mach-Off1"/>
      <sheetName val="B_Equity-sdpl_INC1"/>
      <sheetName val="inout_consol_wkg1"/>
      <sheetName val="inout_consol_WKNG1"/>
      <sheetName val="B_Sheet_971"/>
      <sheetName val="P&amp;L_97_1"/>
      <sheetName val="B_Sheet_97-BEXP1"/>
      <sheetName val="P&amp;L_97_-BEXP1"/>
      <sheetName val="consol_flows1"/>
      <sheetName val="sdpl_oth_Liab1"/>
      <sheetName val="obpl-oth_liab1"/>
      <sheetName val="G_land_advance1"/>
      <sheetName val="I-Wip-ot_(2)1"/>
      <sheetName val="detail_WIP_(2)1"/>
      <sheetName val="detail_G-11"/>
      <sheetName val="sobha_menon_ac1"/>
      <sheetName val="pnc_ac1"/>
      <sheetName val="fix_-p_&amp;_M_-SCC1"/>
      <sheetName val="C_fix_asst1"/>
      <sheetName val="D_fix_asst_scdl_1"/>
      <sheetName val="creditors_tb_obpl1"/>
      <sheetName val="TBAL9697_-group_wise__sdpl1"/>
      <sheetName val="Tender Summary"/>
      <sheetName val="Excess Calc"/>
      <sheetName val="TBAL9697_-group_wise_1"/>
      <sheetName val="crs_-G-11"/>
      <sheetName val="Phasing"/>
      <sheetName val="Legal Risk Analysis"/>
      <sheetName val="Cash Flow Input Data_ISC"/>
      <sheetName val="Interface_SC"/>
      <sheetName val="Calc_ISC"/>
      <sheetName val="Calc_SC"/>
      <sheetName val="Interface_ISC"/>
      <sheetName val="GD"/>
      <sheetName val="Exc"/>
      <sheetName val="Analy_7-10"/>
      <sheetName val="Intro"/>
      <sheetName val="TBAL9697_-group_wise__onpl1"/>
      <sheetName val="B_Sheet_97-OBPL1"/>
      <sheetName val="B_Sheet_97_sdpl1"/>
      <sheetName val="TBAL9697_-group_wise__sdpl21"/>
      <sheetName val="inout_consol_jan1"/>
      <sheetName val="consol_flow1"/>
      <sheetName val="D_Loan__Prom1"/>
      <sheetName val="E_Bank_Loan1"/>
      <sheetName val="G_work_Cap1"/>
      <sheetName val="H_land_adv-dec1"/>
      <sheetName val="J_Con_WIP1"/>
      <sheetName val="detail_J1"/>
      <sheetName val="L_Oth_Co1"/>
      <sheetName val="K_fix_asst__1"/>
      <sheetName val="C_fix_asst-SDPL_1"/>
      <sheetName val="TBAL9697__group_wise__sdpl1"/>
      <sheetName val="inout_consol_okg1"/>
      <sheetName val="detail_OIP_(2)1"/>
      <sheetName val="D_fix_ysst_scdl_1"/>
      <sheetName val="cre`itors_tb_obpl1"/>
      <sheetName val="3AL9697_-group_wise__onpl1"/>
      <sheetName val="3‰AL9697_-group_wise__onpl1"/>
      <sheetName val="L_Oth_Bo1"/>
      <sheetName val="Civil_Boq1"/>
      <sheetName val="Staff_Acco_1"/>
      <sheetName val="SITE_OVERHEADS1"/>
      <sheetName val="PRECAST_lightconc-II1"/>
      <sheetName val="SPT_vs_PHI"/>
      <sheetName val="DG_"/>
      <sheetName val="key_dates"/>
      <sheetName val="TBL9798DPL03"/>
      <sheetName val="CORPN_OT"/>
      <sheetName val="ino4t_conso,-nov"/>
      <sheetName val="(nout_co,sol_(2)"/>
      <sheetName val="Blr_hire"/>
      <sheetName val="INPUT_SHEET"/>
      <sheetName val="Sun_E_Type"/>
      <sheetName val="G_1_obplWori"/>
      <sheetName val="dpl_oth_Lia`"/>
      <sheetName val="_bpl,oth_lia_"/>
      <sheetName val="G_,and_adv_nce"/>
      <sheetName val="I,Wip-ot__2)"/>
      <sheetName val="det!il_WIP_(2)"/>
      <sheetName val="de4ail_G-1"/>
      <sheetName val="sobha_mennn_ac"/>
      <sheetName val="C_&amp;ix_asst"/>
      <sheetName val="TBAL9697__x000a_grotp_wise_"/>
      <sheetName val="Fin_Sum"/>
      <sheetName val="_x005f_x0003_dpl_oth_Lia`"/>
      <sheetName val="TBAL9697__x005f_x000d_grotp_wise_"/>
      <sheetName val="St_co_91_5lvl"/>
      <sheetName val="Labor_abs-NMR"/>
      <sheetName val="CORPN_O_x005f_x0000_T"/>
      <sheetName val="SUPPLY_-Sanitary_Fixtures"/>
      <sheetName val="ITEMS_FOR_CIVIL_TENDER"/>
      <sheetName val="CORPN_O"/>
      <sheetName val="_x005f_x005f_x005f_x0003_dpl_oth_Lia`"/>
      <sheetName val="TBAL9697__x005f_x005f_x005f_x000d_grotp_wis"/>
      <sheetName val="CORPN_O?T"/>
      <sheetName val="Stress_Calculation"/>
      <sheetName val="TB9798OBPL06_(2)2"/>
      <sheetName val="CORPN_OCT2"/>
      <sheetName val="inout_consol-nov2"/>
      <sheetName val="inout_consol_(2)2"/>
      <sheetName val="AS_ON_DT_EXPS_Mar2"/>
      <sheetName val="fa-pl_&amp;_mach-site2"/>
      <sheetName val="fa_off_eqp2"/>
      <sheetName val="fa_fur&amp;_fix2"/>
      <sheetName val="fa-pl_&amp;_mach-Off2"/>
      <sheetName val="B_Equity-sdpl_INC2"/>
      <sheetName val="inout_consol_wkg2"/>
      <sheetName val="inout_consol_WKNG2"/>
      <sheetName val="B_Sheet_972"/>
      <sheetName val="P&amp;L_97_2"/>
      <sheetName val="B_Sheet_97-BEXP2"/>
      <sheetName val="P&amp;L_97_-BEXP2"/>
      <sheetName val="consol_flows2"/>
      <sheetName val="sdpl_oth_Liab2"/>
      <sheetName val="obpl-oth_liab2"/>
      <sheetName val="G_land_advance2"/>
      <sheetName val="I-Wip-ot_(2)2"/>
      <sheetName val="detail_WIP_(2)2"/>
      <sheetName val="detail_G-12"/>
      <sheetName val="sobha_menon_ac2"/>
      <sheetName val="pnc_ac2"/>
      <sheetName val="fix_-p_&amp;_M_-SCC2"/>
      <sheetName val="C_fix_asst2"/>
      <sheetName val="D_fix_asst_scdl_2"/>
      <sheetName val="creditors_tb_obpl2"/>
      <sheetName val="TBAL9697_-group_wise__sdpl3"/>
      <sheetName val="TBAL9697_-group_wise_2"/>
      <sheetName val="crs_-G-12"/>
      <sheetName val="TBAL9697_-group_wise__onpl2"/>
      <sheetName val="B_Sheet_97-OBPL2"/>
      <sheetName val="B_Sheet_97_sdpl2"/>
      <sheetName val="TBAL9697_-group_wise__sdpl22"/>
      <sheetName val="inout_consol_jan2"/>
      <sheetName val="consol_flow2"/>
      <sheetName val="D_Loan__Prom2"/>
      <sheetName val="E_Bank_Loan2"/>
      <sheetName val="G_work_Cap2"/>
      <sheetName val="H_land_adv-dec2"/>
      <sheetName val="J_Con_WIP2"/>
      <sheetName val="detail_J2"/>
      <sheetName val="L_Oth_Co2"/>
      <sheetName val="K_fix_asst__2"/>
      <sheetName val="C_fix_asst-SDPL_2"/>
      <sheetName val="TBAL9697__group_wise__sdpl2"/>
      <sheetName val="inout_consol_okg2"/>
      <sheetName val="detail_OIP_(2)2"/>
      <sheetName val="D_fix_ysst_scdl_2"/>
      <sheetName val="cre`itors_tb_obpl2"/>
      <sheetName val="3AL9697_-group_wise__onpl2"/>
      <sheetName val="3‰AL9697_-group_wise__onpl2"/>
      <sheetName val="L_Oth_Bo2"/>
      <sheetName val="Civil_Boq2"/>
      <sheetName val="Mat.-Rates"/>
      <sheetName val="Deduction of assets"/>
      <sheetName val="Summary"/>
      <sheetName val="Basis"/>
      <sheetName val="BALAN1"/>
      <sheetName val="10"/>
      <sheetName val="11A"/>
      <sheetName val="6A"/>
      <sheetName val="5"/>
      <sheetName val="13"/>
      <sheetName val="14"/>
      <sheetName val="pol-60"/>
      <sheetName val="annx-1(Boq)"/>
      <sheetName val="Labels"/>
      <sheetName val="PO Payroll"/>
      <sheetName val="tie beam"/>
      <sheetName val="COST"/>
      <sheetName val="SICAM"/>
      <sheetName val="A1-Continuous"/>
      <sheetName val="Mat_Cost"/>
      <sheetName val="DetEst"/>
      <sheetName val="外気負荷"/>
      <sheetName val="3�AL9697_-group_wise__onpl1"/>
      <sheetName val="Staff_Acco_2"/>
      <sheetName val="SITE_OVERHEADS2"/>
      <sheetName val="DETAILED  BOQ"/>
      <sheetName val="PRECAST_lightconc-II2"/>
      <sheetName val="Cashflow_projection1"/>
      <sheetName val="SPT_vs_PHI1"/>
      <sheetName val="1__PayRec1"/>
      <sheetName val="Boq_Block_A1"/>
      <sheetName val="Project-Material_1"/>
      <sheetName val="DG_1"/>
      <sheetName val="key_dates1"/>
      <sheetName val="ino4t_conso,-nov1"/>
      <sheetName val="(nout_co,sol_(2)1"/>
      <sheetName val="Blr_hire1"/>
      <sheetName val="INPUT_SHEET1"/>
      <sheetName val="Sun_E_Type1"/>
      <sheetName val="_bpl,oth_lia_1"/>
      <sheetName val="G_,and_adv_nce1"/>
      <sheetName val="I,Wip-ot__2)1"/>
      <sheetName val="det!il_WIP_(2)1"/>
      <sheetName val="de4ail_G-11"/>
      <sheetName val="sobha_mennn_ac1"/>
      <sheetName val="C_&amp;ix_asst1"/>
      <sheetName val="Fin_Sum1"/>
      <sheetName val="_x005f_x0003_dpl_oth_Lia`1"/>
      <sheetName val="TBAL9697__x005f_x000d_grotp_wise_1"/>
      <sheetName val="St_co_91_5lvl1"/>
      <sheetName val="Labor_abs-NMR1"/>
      <sheetName val="CORPN_O_x005f_x0000_T1"/>
      <sheetName val="SUPPLY_-Sanitary_Fixtures1"/>
      <sheetName val="3�AL9697_-group_wise__onpl2"/>
      <sheetName val="Boq_Block_A2"/>
      <sheetName val="Project-Material_2"/>
      <sheetName val="TB9798OBPL06_(2)3"/>
      <sheetName val="CORPN_OCT3"/>
      <sheetName val="inout_consol-nov3"/>
      <sheetName val="inout_consol_(2)3"/>
      <sheetName val="AS_ON_DT_EXPS_Mar3"/>
      <sheetName val="fa-pl_&amp;_mach-site3"/>
      <sheetName val="fa_off_eqp3"/>
      <sheetName val="fa_fur&amp;_fix3"/>
      <sheetName val="fa-pl_&amp;_mach-Off3"/>
      <sheetName val="B_Equity-sdpl_INC3"/>
      <sheetName val="inout_consol_wkg3"/>
      <sheetName val="inout_consol_WKNG3"/>
      <sheetName val="B_Sheet_973"/>
      <sheetName val="P&amp;L_97_3"/>
      <sheetName val="B_Sheet_97-BEXP3"/>
      <sheetName val="P&amp;L_97_-BEXP3"/>
      <sheetName val="consol_flows3"/>
      <sheetName val="sdpl_oth_Liab3"/>
      <sheetName val="obpl-oth_liab3"/>
      <sheetName val="G_land_advance3"/>
      <sheetName val="I-Wip-ot_(2)3"/>
      <sheetName val="detail_WIP_(2)3"/>
      <sheetName val="detail_G-13"/>
      <sheetName val="sobha_menon_ac3"/>
      <sheetName val="pnc_ac3"/>
      <sheetName val="fix_-p_&amp;_M_-SCC3"/>
      <sheetName val="C_fix_asst3"/>
      <sheetName val="D_fix_asst_scdl_3"/>
      <sheetName val="creditors_tb_obpl3"/>
      <sheetName val="TBAL9697_-group_wise__sdpl4"/>
      <sheetName val="TBAL9697_-group_wise_3"/>
      <sheetName val="crs_-G-13"/>
      <sheetName val="TBAL9697_-group_wise__onpl3"/>
      <sheetName val="B_Sheet_97-OBPL3"/>
      <sheetName val="B_Sheet_97_sdpl3"/>
      <sheetName val="TBAL9697_-group_wise__sdpl23"/>
      <sheetName val="inout_consol_jan3"/>
      <sheetName val="consol_flow3"/>
      <sheetName val="D_Loan__Prom3"/>
      <sheetName val="E_Bank_Loan3"/>
      <sheetName val="G_work_Cap3"/>
      <sheetName val="WWR"/>
      <sheetName val="Section Catalogue"/>
      <sheetName val="ITEMS_FOR_CIVIL_TENDER1"/>
      <sheetName val="CORPN_O1"/>
      <sheetName val="_x005f_x005f_x005f_x0003_dpl_oth_Lia`1"/>
      <sheetName val="TBAL9697__x005f_x005f_x005f_x000d_grotp_wi1"/>
      <sheetName val="TBAL9697__x000a_grotp_wise_1"/>
      <sheetName val="CORPN_O?T1"/>
      <sheetName val="Stress_Calculation1"/>
      <sheetName val="H_land_adv-dec3"/>
      <sheetName val="J_Con_WIP3"/>
      <sheetName val="detail_J3"/>
      <sheetName val="L_Oth_Co3"/>
      <sheetName val="K_fix_asst__3"/>
      <sheetName val="C_fix_asst-SDPL_3"/>
      <sheetName val="TBAL9697__group_wise__sdpl3"/>
      <sheetName val="inout_consol_okg3"/>
      <sheetName val="detail_OIP_(2)3"/>
      <sheetName val="D_fix_ysst_scdl_3"/>
      <sheetName val="cre`itors_tb_obpl3"/>
      <sheetName val="3AL9697_-group_wise__onpl3"/>
      <sheetName val="Lead"/>
      <sheetName val="Site Dev BOQ"/>
      <sheetName val="labour_coeff"/>
      <sheetName val="Shuttering_Analysis"/>
      <sheetName val="General_P+M"/>
      <sheetName val="Curing_Analysis_"/>
      <sheetName val="Concrete_P+M_(_RMC_)"/>
      <sheetName val="P+M_(_SMC_)"/>
      <sheetName val="P+M_-EW"/>
      <sheetName val="P&amp;L_-_AD"/>
      <sheetName val="CORPN_O_T"/>
      <sheetName val="Fin__Assumpt__-_Sensitivities"/>
      <sheetName val="LOAD_SHEET_"/>
      <sheetName val="Fill_this_out_first___"/>
      <sheetName val="Labour_productivity"/>
      <sheetName val="RCC,Ret__Wall"/>
      <sheetName val="Area_&amp;_Cate__Master"/>
      <sheetName val="Driveway_Beams"/>
      <sheetName val="TBAL9697__grotp_wise_"/>
      <sheetName val="Bill_No_5"/>
      <sheetName val="11B_"/>
      <sheetName val="BOQ_(2)"/>
      <sheetName val="Detail_1A"/>
      <sheetName val="INDIGINEOUS ITEMS "/>
      <sheetName val="TB9798OBPL06_(2)22"/>
      <sheetName val="CORPN_OCT22"/>
      <sheetName val="inout_consol-nov22"/>
      <sheetName val="inout_consol_(2)22"/>
      <sheetName val="AS_ON_DT_EXPS_Mar22"/>
      <sheetName val="fa-pl_&amp;_mach-site22"/>
      <sheetName val="fa_off_eqp22"/>
      <sheetName val="fa_fur&amp;_fix22"/>
      <sheetName val="fa-pl_&amp;_mach-Off22"/>
      <sheetName val="B_Equity-sdpl_INC22"/>
      <sheetName val="inout_consol_wkg22"/>
      <sheetName val="inout_consol_WKNG22"/>
      <sheetName val="B_Sheet_9722"/>
      <sheetName val="P&amp;L_97_22"/>
      <sheetName val="B_Sheet_97-BEXP22"/>
      <sheetName val="P&amp;L_97_-BEXP22"/>
      <sheetName val="consol_flows22"/>
      <sheetName val="sdpl_oth_Liab22"/>
      <sheetName val="obpl-oth_liab22"/>
      <sheetName val="G_land_advance22"/>
      <sheetName val="I-Wip-ot_(2)22"/>
      <sheetName val="detail_WIP_(2)22"/>
      <sheetName val="detail_G-122"/>
      <sheetName val="sobha_menon_ac22"/>
      <sheetName val="pnc_ac22"/>
      <sheetName val="fix_-p_&amp;_M_-SCC22"/>
      <sheetName val="C_fix_asst22"/>
      <sheetName val="D_fix_asst_scdl_22"/>
      <sheetName val="creditors_tb_obpl22"/>
      <sheetName val="TBAL9697_-group_wise__sdpl32"/>
      <sheetName val="TBAL9697_-group_wise_22"/>
      <sheetName val="crs_-G-122"/>
      <sheetName val="TBAL9697_-group_wise__onpl22"/>
      <sheetName val="B_Sheet_97-OBPL22"/>
      <sheetName val="B_Sheet_97_sdpl22"/>
      <sheetName val="TBAL9697_-group_wise__sdpl222"/>
      <sheetName val="inout_consol_jan22"/>
      <sheetName val="consol_flow22"/>
      <sheetName val="D_Loan__Prom22"/>
      <sheetName val="E_Bank_Loan22"/>
      <sheetName val="G_work_Cap22"/>
      <sheetName val="H_land_adv-dec22"/>
      <sheetName val="J_Con_WIP22"/>
      <sheetName val="detail_J22"/>
      <sheetName val="L_Oth_Co22"/>
      <sheetName val="K_fix_asst__22"/>
      <sheetName val="C_fix_asst-SDPL_22"/>
      <sheetName val="TBAL9697__group_wise__sdpl22"/>
      <sheetName val="inout_consol_okg22"/>
      <sheetName val="detail_OIP_(2)22"/>
      <sheetName val="D_fix_ysst_scdl_22"/>
      <sheetName val="cre`itors_tb_obpl22"/>
      <sheetName val="3AL9697_-group_wise__onpl22"/>
      <sheetName val="3‰AL9697_-group_wise__onpl22"/>
      <sheetName val="L_Oth_Bo22"/>
      <sheetName val="Civil_Boq22"/>
      <sheetName val="3�AL9697_-group_wise__onpl22"/>
      <sheetName val="Staff_Acco_22"/>
      <sheetName val="SITE_OVERHEADS22"/>
      <sheetName val="Boq_Block_A22"/>
      <sheetName val="Project-Material_22"/>
      <sheetName val="TB9798OBPL06_(2)20"/>
      <sheetName val="CORPN_OCT20"/>
      <sheetName val="inout_consol-nov20"/>
      <sheetName val="inout_consol_(2)20"/>
      <sheetName val="AS_ON_DT_EXPS_Mar20"/>
      <sheetName val="fa-pl_&amp;_mach-site20"/>
      <sheetName val="fa_off_eqp20"/>
      <sheetName val="fa_fur&amp;_fix20"/>
      <sheetName val="fa-pl_&amp;_mach-Off20"/>
      <sheetName val="B_Equity-sdpl_INC20"/>
      <sheetName val="inout_consol_wkg20"/>
      <sheetName val="inout_consol_WKNG20"/>
      <sheetName val="B_Sheet_9720"/>
      <sheetName val="P&amp;L_97_20"/>
      <sheetName val="B_Sheet_97-BEXP20"/>
      <sheetName val="P&amp;L_97_-BEXP20"/>
      <sheetName val="consol_flows20"/>
      <sheetName val="sdpl_oth_Liab20"/>
      <sheetName val="obpl-oth_liab20"/>
      <sheetName val="G_land_advance20"/>
      <sheetName val="I-Wip-ot_(2)20"/>
      <sheetName val="detail_WIP_(2)20"/>
      <sheetName val="detail_G-120"/>
      <sheetName val="sobha_menon_ac20"/>
      <sheetName val="pnc_ac20"/>
      <sheetName val="fix_-p_&amp;_M_-SCC20"/>
      <sheetName val="C_fix_asst20"/>
      <sheetName val="D_fix_asst_scdl_20"/>
      <sheetName val="creditors_tb_obpl20"/>
      <sheetName val="TBAL9697_-group_wise__sdpl30"/>
      <sheetName val="TBAL9697_-group_wise_20"/>
      <sheetName val="crs_-G-120"/>
      <sheetName val="TBAL9697_-group_wise__onpl20"/>
      <sheetName val="B_Sheet_97-OBPL20"/>
      <sheetName val="B_Sheet_97_sdpl20"/>
      <sheetName val="TBAL9697_-group_wise__sdpl220"/>
      <sheetName val="inout_consol_jan20"/>
      <sheetName val="consol_flow20"/>
      <sheetName val="D_Loan__Prom20"/>
      <sheetName val="E_Bank_Loan20"/>
      <sheetName val="G_work_Cap20"/>
      <sheetName val="H_land_adv-dec20"/>
      <sheetName val="J_Con_WIP20"/>
      <sheetName val="detail_J20"/>
      <sheetName val="L_Oth_Co20"/>
      <sheetName val="K_fix_asst__20"/>
      <sheetName val="C_fix_asst-SDPL_20"/>
      <sheetName val="TBAL9697__group_wise__sdpl20"/>
      <sheetName val="inout_consol_okg20"/>
      <sheetName val="detail_OIP_(2)20"/>
      <sheetName val="D_fix_ysst_scdl_20"/>
      <sheetName val="cre`itors_tb_obpl20"/>
      <sheetName val="3AL9697_-group_wise__onpl20"/>
      <sheetName val="3‰AL9697_-group_wise__onpl20"/>
      <sheetName val="L_Oth_Bo20"/>
      <sheetName val="Civil_Boq20"/>
      <sheetName val="3�AL9697_-group_wise__onpl20"/>
      <sheetName val="Staff_Acco_20"/>
      <sheetName val="SITE_OVERHEADS20"/>
      <sheetName val="Boq_Block_A20"/>
      <sheetName val="Project-Material_20"/>
      <sheetName val="Material"/>
      <sheetName val="Set"/>
      <sheetName val="CABLE DATA"/>
      <sheetName val="Parameter"/>
      <sheetName val="1_Project_Profile"/>
      <sheetName val="Quote_Sheet"/>
      <sheetName val="d-safe_DELUXE"/>
      <sheetName val="DLC_lookups"/>
      <sheetName val="Works_-_Quote_Sheet"/>
      <sheetName val="IO_LIST"/>
      <sheetName val="TBAL9697__x005f_x000d_grotp_wis"/>
      <sheetName val="TBAL9697__grotp_wise_1"/>
      <sheetName val="Fee_Rate_Summary"/>
      <sheetName val="Name_List"/>
      <sheetName val="Structure_Bills_Qty"/>
      <sheetName val="Break_Dw"/>
      <sheetName val="TBAL9697__x005f_x000a_grotp_wise_"/>
      <sheetName val="Sheet_1"/>
      <sheetName val="3BPA00132-5-3_W_plan_HVPNL"/>
      <sheetName val="Mix_Design"/>
      <sheetName val="CORPN_O_x005f_x005f_x005f_x0000_T"/>
      <sheetName val="220_11__BS_"/>
      <sheetName val="Cat_A_Change_Control"/>
      <sheetName val="Break_up_Sheet"/>
      <sheetName val="Summary_of_P_&amp;_M"/>
      <sheetName val="FITZ_MORT_94"/>
      <sheetName val="ISO_Reconcilation_Statment"/>
      <sheetName val="AVG_pur_rate"/>
      <sheetName val="BLOCK-A_(MEA_SHEET)"/>
      <sheetName val="NLD_-_Assum"/>
      <sheetName val="3‰AL9697_-group_wise__onpl3"/>
      <sheetName val="L_Oth_Bo3"/>
      <sheetName val="Civil_Boq3"/>
      <sheetName val="Staff_Acco_3"/>
      <sheetName val="SITE_OVERHEADS3"/>
      <sheetName val="Boq_Block_A3"/>
      <sheetName val="Project-Material_3"/>
      <sheetName val="3�AL9697_-group_wise__onpl3"/>
      <sheetName val="TB9798OBPL06_(2)4"/>
      <sheetName val="CORPN_OCT4"/>
      <sheetName val="inout_consol-nov4"/>
      <sheetName val="inout_consol_(2)4"/>
      <sheetName val="AS_ON_DT_EXPS_Mar4"/>
      <sheetName val="fa-pl_&amp;_mach-site4"/>
      <sheetName val="fa_off_eqp4"/>
      <sheetName val="fa_fur&amp;_fix4"/>
      <sheetName val="fa-pl_&amp;_mach-Off4"/>
      <sheetName val="B_Equity-sdpl_INC4"/>
      <sheetName val="inout_consol_wkg4"/>
      <sheetName val="inout_consol_WKNG4"/>
      <sheetName val="B_Sheet_974"/>
      <sheetName val="P&amp;L_97_4"/>
      <sheetName val="B_Sheet_97-BEXP4"/>
      <sheetName val="P&amp;L_97_-BEXP4"/>
      <sheetName val="consol_flows4"/>
      <sheetName val="sdpl_oth_Liab4"/>
      <sheetName val="obpl-oth_liab4"/>
      <sheetName val="G_land_advance4"/>
      <sheetName val="I-Wip-ot_(2)4"/>
      <sheetName val="detail_WIP_(2)4"/>
      <sheetName val="detail_G-14"/>
      <sheetName val="sobha_menon_ac4"/>
      <sheetName val="pnc_ac4"/>
      <sheetName val="fix_-p_&amp;_M_-SCC4"/>
      <sheetName val="C_fix_asst4"/>
      <sheetName val="D_fix_asst_scdl_4"/>
      <sheetName val="creditors_tb_obpl4"/>
      <sheetName val="TBAL9697_-group_wise__sdpl5"/>
      <sheetName val="TBAL9697_-group_wise_4"/>
      <sheetName val="crs_-G-14"/>
      <sheetName val="TBAL9697_-group_wise__onpl4"/>
      <sheetName val="B_Sheet_97-OBPL4"/>
      <sheetName val="B_Sheet_97_sdpl4"/>
      <sheetName val="TBAL9697_-group_wise__sdpl24"/>
      <sheetName val="inout_consol_jan4"/>
      <sheetName val="consol_flow4"/>
      <sheetName val="D_Loan__Prom4"/>
      <sheetName val="E_Bank_Loan4"/>
      <sheetName val="G_work_Cap4"/>
      <sheetName val="H_land_adv-dec4"/>
      <sheetName val="J_Con_WIP4"/>
      <sheetName val="detail_J4"/>
      <sheetName val="L_Oth_Co4"/>
      <sheetName val="K_fix_asst__4"/>
      <sheetName val="C_fix_asst-SDPL_4"/>
      <sheetName val="TBAL9697_ grotp_wise_"/>
      <sheetName val="TBAL9697_ grotp_wise_1"/>
      <sheetName val="PRECAST_lightconc-II3"/>
      <sheetName val="1__PayRec2"/>
      <sheetName val="ino4t_conso,-nov2"/>
      <sheetName val="(nout_co,sol_(2)2"/>
      <sheetName val="Blr_hire2"/>
      <sheetName val="Cashflow_projection2"/>
      <sheetName val="SPT_vs_PHI2"/>
      <sheetName val="key_dates2"/>
      <sheetName val="INPUT_SHEET2"/>
      <sheetName val="_bpl,oth_lia_2"/>
      <sheetName val="G_,and_adv_nce2"/>
      <sheetName val="I,Wip-ot__2)2"/>
      <sheetName val="det!il_WIP_(2)2"/>
      <sheetName val="de4ail_G-12"/>
      <sheetName val="sobha_mennn_ac2"/>
      <sheetName val="C_&amp;ix_asst2"/>
      <sheetName val="_x005f_x0003_dpl_oth_Lia`2"/>
      <sheetName val="TBAL9697__x005f_x000d_grotp_wise_2"/>
      <sheetName val="St_co_91_5lvl2"/>
      <sheetName val="Sun_E_Type2"/>
      <sheetName val="Fin_Sum2"/>
      <sheetName val="CORPN_O?T2"/>
      <sheetName val="Labor_abs-NMR2"/>
      <sheetName val="Stress_Calculation2"/>
      <sheetName val="TBAL9697__x000a_grotp_wise_2"/>
      <sheetName val="CORPN_O_x005f_x0000_T2"/>
      <sheetName val="SUPPLY_-Sanitary_Fixtures2"/>
      <sheetName val="ITEMS_FOR_CIVIL_TENDER2"/>
      <sheetName val="_x005f_x005f_x005f_x0003_dpl_oth_Lia`2"/>
      <sheetName val="TBAL9697__x005f_x005f_x005f_x000d_grotp_wi2"/>
      <sheetName val="CORPN_O2"/>
      <sheetName val="DG_2"/>
      <sheetName val="Intro_"/>
      <sheetName val="TBAL9697__x005f_x005f_x005f_x005f_x005f_x005f_x00"/>
      <sheetName val="Form_6"/>
      <sheetName val="acevsSp_(ABC)"/>
      <sheetName val="A_O_R_"/>
      <sheetName val="LIST_OF_MAKES"/>
      <sheetName val="fa-pl_&amp;_myy"/>
      <sheetName val="Cash_Flow_Input_Data_ISC"/>
      <sheetName val="DETAILED__BOQ"/>
      <sheetName val="Civil_Works"/>
      <sheetName val="Legal_Risk_Analysis"/>
      <sheetName val="CABLE_DATA"/>
      <sheetName val="Mat_-Rates"/>
      <sheetName val="Assumptions"/>
      <sheetName val="s"/>
      <sheetName val="Detail In Door Stad"/>
      <sheetName val="TBAL9697 _x000d_grotp wis"/>
      <sheetName val="TBAL9697__group_wise__sdpl4"/>
      <sheetName val="inout_consol_okg4"/>
      <sheetName val="detail_OIP_(2)4"/>
      <sheetName val="D_fix_ysst_scdl_4"/>
      <sheetName val="cre`itors_tb_obpl4"/>
      <sheetName val="3AL9697_-group_wise__onpl4"/>
      <sheetName val="labour_coeff1"/>
      <sheetName val="Shuttering_Analysis1"/>
      <sheetName val="General_P+M1"/>
      <sheetName val="Curing_Analysis_1"/>
      <sheetName val="Concrete_P+M_(_RMC_)1"/>
      <sheetName val="P+M_(_SMC_)1"/>
      <sheetName val="P+M_-EW1"/>
      <sheetName val="P&amp;L_-_AD1"/>
      <sheetName val="Fin__Assumpt__-_Sensitivities1"/>
      <sheetName val="LOAD_SHEET_1"/>
      <sheetName val="Fill_this_out_first___1"/>
      <sheetName val="Labour_productivity1"/>
      <sheetName val="RCC,Ret__Wall1"/>
      <sheetName val="CORPN_O_T1"/>
      <sheetName val="Area_&amp;_Cate__Master1"/>
      <sheetName val="DLC_lookups1"/>
      <sheetName val="TBAL9697__x005f_x000a_grotp_wise_1"/>
      <sheetName val="TBAL9697__grotp_wise_2"/>
      <sheetName val="Bill_No_51"/>
      <sheetName val="11B_1"/>
      <sheetName val="BOQ_(2)1"/>
      <sheetName val="Driveway_Beams1"/>
      <sheetName val="Fee_Rate_Summary1"/>
      <sheetName val="Name_List1"/>
      <sheetName val="Detail_1A1"/>
      <sheetName val="Structure_Bills_Qty1"/>
      <sheetName val="Break_Dw1"/>
      <sheetName val="Quote_Sheet1"/>
      <sheetName val="d-safe_DELUXE1"/>
      <sheetName val="Works_-_Quote_Sheet1"/>
      <sheetName val="IO_LIST1"/>
      <sheetName val="TBAL9697__x005f_x000d_grotp_wis1"/>
      <sheetName val="TBAL9697__grotp_wise_3"/>
      <sheetName val="ISO_Reconcilation_Statment1"/>
      <sheetName val="AVG_pur_rate1"/>
      <sheetName val="Cat_A_Change_Control1"/>
      <sheetName val="Break_up_Sheet1"/>
      <sheetName val="Summary_of_P_&amp;_M1"/>
      <sheetName val="FITZ_MORT_941"/>
      <sheetName val="Sheet_11"/>
      <sheetName val="3BPA00132-5-3_W_plan_HVPNL1"/>
      <sheetName val="Mix_Design1"/>
      <sheetName val="Form_61"/>
      <sheetName val="acevsSp_(ABC)1"/>
      <sheetName val="A_O_R_1"/>
      <sheetName val="CORPN_O_x005f_x005f_x005f_x0000_T1"/>
      <sheetName val="220_11__BS_1"/>
      <sheetName val="Section_Catalogue"/>
      <sheetName val="BOQ "/>
      <sheetName val="BOQ-Part1"/>
      <sheetName val="TB9798OBPL06_(2)6"/>
      <sheetName val="CORPN_OCT6"/>
      <sheetName val="inout_consol-nov6"/>
      <sheetName val="inout_consol_(2)6"/>
      <sheetName val="AS_ON_DT_EXPS_Mar6"/>
      <sheetName val="fa-pl_&amp;_mach-site6"/>
      <sheetName val="fa_off_eqp6"/>
      <sheetName val="fa_fur&amp;_fix6"/>
      <sheetName val="fa-pl_&amp;_mach-Off6"/>
      <sheetName val="B_Equity-sdpl_INC6"/>
      <sheetName val="inout_consol_wkg6"/>
      <sheetName val="inout_consol_WKNG6"/>
      <sheetName val="B_Sheet_976"/>
      <sheetName val="P&amp;L_97_6"/>
      <sheetName val="B_Sheet_97-BEXP6"/>
      <sheetName val="P&amp;L_97_-BEXP6"/>
      <sheetName val="consol_flows6"/>
      <sheetName val="sdpl_oth_Liab6"/>
      <sheetName val="obpl-oth_liab6"/>
      <sheetName val="G_land_advance6"/>
      <sheetName val="I-Wip-ot_(2)6"/>
      <sheetName val="detail_WIP_(2)6"/>
      <sheetName val="detail_G-16"/>
      <sheetName val="sobha_menon_ac6"/>
      <sheetName val="pnc_ac6"/>
      <sheetName val="fix_-p_&amp;_M_-SCC6"/>
      <sheetName val="C_fix_asst6"/>
      <sheetName val="D_fix_asst_scdl_6"/>
      <sheetName val="creditors_tb_obpl6"/>
      <sheetName val="TBAL9697_-group_wise__sdpl6"/>
      <sheetName val="TBAL9697_-group_wise_5"/>
      <sheetName val="crs_-G-15"/>
      <sheetName val="TBAL9697_-group_wise__onpl5"/>
      <sheetName val="B_Sheet_97-OBPL5"/>
      <sheetName val="B_Sheet_97_sdpl5"/>
      <sheetName val="TBAL9697_-group_wise__sdpl25"/>
      <sheetName val="inout_consol_jan5"/>
      <sheetName val="consol_flow5"/>
      <sheetName val="D_Loan__Prom5"/>
      <sheetName val="E_Bank_Loan5"/>
      <sheetName val="G_work_Cap5"/>
      <sheetName val="H_land_adv-dec5"/>
      <sheetName val="J_Con_WIP5"/>
      <sheetName val="detail_J5"/>
      <sheetName val="L_Oth_Co5"/>
      <sheetName val="K_fix_asst__5"/>
      <sheetName val="C_fix_asst-SDPL_5"/>
      <sheetName val="TBAL9697__group_wise__sdpl5"/>
      <sheetName val="inout_consol_okg5"/>
      <sheetName val="detail_OIP_(2)5"/>
      <sheetName val="D_fix_ysst_scdl_5"/>
      <sheetName val="cre`itors_tb_obpl5"/>
      <sheetName val="3AL9697_-group_wise__onpl5"/>
      <sheetName val="3‰AL9697_-group_wise__onpl5"/>
      <sheetName val="L_Oth_Bo5"/>
      <sheetName val="Civil_Boq5"/>
      <sheetName val="Boq_Block_A4"/>
      <sheetName val="Staff_Acco_5"/>
      <sheetName val="SITE_OVERHEADS5"/>
      <sheetName val="Project-Material_4"/>
      <sheetName val="PRECAST_lightconc-II5"/>
      <sheetName val="1__PayRec4"/>
      <sheetName val="ino4t_conso,-nov4"/>
      <sheetName val="(nout_co,sol_(2)4"/>
      <sheetName val="Blr_hire4"/>
      <sheetName val="Cashflow_projection4"/>
      <sheetName val="SPT_vs_PHI4"/>
      <sheetName val="key_dates4"/>
      <sheetName val="INPUT_SHEET4"/>
      <sheetName val="_bpl,oth_lia_4"/>
      <sheetName val="G_,and_adv_nce4"/>
      <sheetName val="I,Wip-ot__2)4"/>
      <sheetName val="det!il_WIP_(2)4"/>
      <sheetName val="de4ail_G-14"/>
      <sheetName val="sobha_mennn_ac4"/>
      <sheetName val="C_&amp;ix_asst4"/>
      <sheetName val="3�AL9697_-group_wise__onpl4"/>
      <sheetName val="_x005f_x0003_dpl_oth_Lia`4"/>
      <sheetName val="TBAL9697__x005f_x000d_grotp_wise_4"/>
      <sheetName val="St_co_91_5lvl4"/>
      <sheetName val="Sun_E_Type4"/>
      <sheetName val="Fin_Sum4"/>
      <sheetName val="CORPN_O?T4"/>
      <sheetName val="Labor_abs-NMR4"/>
      <sheetName val="Stress_Calculation4"/>
      <sheetName val="TBAL9697__x000a_grotp_wise_4"/>
      <sheetName val="labour_coeff2"/>
      <sheetName val="Shuttering_Analysis2"/>
      <sheetName val="General_P+M2"/>
      <sheetName val="Curing_Analysis_2"/>
      <sheetName val="Concrete_P+M_(_RMC_)2"/>
      <sheetName val="P+M_(_SMC_)2"/>
      <sheetName val="P+M_-EW2"/>
      <sheetName val="P&amp;L_-_AD2"/>
      <sheetName val="Fin__Assumpt__-_Sensitivities2"/>
      <sheetName val="LOAD_SHEET_2"/>
      <sheetName val="Fill_this_out_first___2"/>
      <sheetName val="Labour_productivity2"/>
      <sheetName val="RCC,Ret__Wall2"/>
      <sheetName val="CORPN_O_x005f_x0000_T4"/>
      <sheetName val="SUPPLY_-Sanitary_Fixtures4"/>
      <sheetName val="ITEMS_FOR_CIVIL_TENDER4"/>
      <sheetName val="_x005f_x005f_x005f_x0003_dpl_oth_Lia`4"/>
      <sheetName val="TBAL9697__x005f_x005f_x005f_x000d_grotp_wi4"/>
      <sheetName val="CORPN_O4"/>
      <sheetName val="CORPN_O_T2"/>
      <sheetName val="Area_&amp;_Cate__Master2"/>
      <sheetName val="Bill_No_52"/>
      <sheetName val="TBAL9697__grotp_wise_4"/>
      <sheetName val="Detail_1A2"/>
      <sheetName val="DG_4"/>
      <sheetName val="11B_2"/>
      <sheetName val="BOQ_(2)2"/>
      <sheetName val="DLC_lookups2"/>
      <sheetName val="Structure_Bills_Qty2"/>
      <sheetName val="Fee_Rate_Summary2"/>
      <sheetName val="Name_List2"/>
      <sheetName val="CORPN_O_x005f_x005f_x005f_x0000_T2"/>
      <sheetName val="TBAL9697__x005f_x000a_grotp_wise_2"/>
      <sheetName val="220_11__BS_2"/>
      <sheetName val="ISO_Reconcilation_Statment2"/>
      <sheetName val="AVG_pur_rate2"/>
      <sheetName val="Driveway_Beams2"/>
      <sheetName val="Cat_A_Change_Control2"/>
      <sheetName val="Break_up_Sheet2"/>
      <sheetName val="Summary_of_P_&amp;_M2"/>
      <sheetName val="Break_Dw2"/>
      <sheetName val="FITZ_MORT_942"/>
      <sheetName val="Sheet_12"/>
      <sheetName val="3BPA00132-5-3_W_plan_HVPNL2"/>
      <sheetName val="Mix_Design2"/>
      <sheetName val="BLOCK-A_(MEA_SHEET)2"/>
      <sheetName val="Quote_Sheet2"/>
      <sheetName val="d-safe_DELUXE2"/>
      <sheetName val="Works_-_Quote_Sheet2"/>
      <sheetName val="IO_LIST2"/>
      <sheetName val="TBAL9697__x005f_x000d_grotp_wis2"/>
      <sheetName val="TBAL9697__grotp_wise_5"/>
      <sheetName val="NLD_-_Assum2"/>
      <sheetName val="Intro_2"/>
      <sheetName val="TBAL9697__x005f_x005f_x005f_x005f_x005f_x005f_x02"/>
      <sheetName val="Form_62"/>
      <sheetName val="acevsSp_(ABC)2"/>
      <sheetName val="A_O_R_2"/>
      <sheetName val="LIST_OF_MAKES2"/>
      <sheetName val="Cash_Flow_Input_Data_ISC2"/>
      <sheetName val="DETAILED__BOQ2"/>
      <sheetName val="Civil_Works2"/>
      <sheetName val="Legal_Risk_Analysis2"/>
      <sheetName val="CABLE_DATA2"/>
      <sheetName val="Mat_-Rates2"/>
      <sheetName val="TB9798OBPL06_(2)5"/>
      <sheetName val="CORPN_OCT5"/>
      <sheetName val="inout_consol-nov5"/>
      <sheetName val="inout_consol_(2)5"/>
      <sheetName val="AS_ON_DT_EXPS_Mar5"/>
      <sheetName val="fa-pl_&amp;_mach-site5"/>
      <sheetName val="fa_off_eqp5"/>
      <sheetName val="fa_fur&amp;_fix5"/>
      <sheetName val="fa-pl_&amp;_mach-Off5"/>
      <sheetName val="B_Equity-sdpl_INC5"/>
      <sheetName val="inout_consol_wkg5"/>
      <sheetName val="inout_consol_WKNG5"/>
      <sheetName val="B_Sheet_975"/>
      <sheetName val="P&amp;L_97_5"/>
      <sheetName val="B_Sheet_97-BEXP5"/>
      <sheetName val="P&amp;L_97_-BEXP5"/>
      <sheetName val="consol_flows5"/>
      <sheetName val="sdpl_oth_Liab5"/>
      <sheetName val="obpl-oth_liab5"/>
      <sheetName val="G_land_advance5"/>
      <sheetName val="I-Wip-ot_(2)5"/>
      <sheetName val="detail_WIP_(2)5"/>
      <sheetName val="detail_G-15"/>
      <sheetName val="sobha_menon_ac5"/>
      <sheetName val="pnc_ac5"/>
      <sheetName val="fix_-p_&amp;_M_-SCC5"/>
      <sheetName val="C_fix_asst5"/>
      <sheetName val="D_fix_asst_scdl_5"/>
      <sheetName val="creditors_tb_obpl5"/>
      <sheetName val="3‰AL9697_-group_wise__onpl4"/>
      <sheetName val="L_Oth_Bo4"/>
      <sheetName val="Civil_Boq4"/>
      <sheetName val="Staff_Acco_4"/>
      <sheetName val="SITE_OVERHEADS4"/>
      <sheetName val="PRECAST_lightconc-II4"/>
      <sheetName val="1__PayRec3"/>
      <sheetName val="ino4t_conso,-nov3"/>
      <sheetName val="(nout_co,sol_(2)3"/>
      <sheetName val="Blr_hire3"/>
      <sheetName val="Cashflow_projection3"/>
      <sheetName val="SPT_vs_PHI3"/>
      <sheetName val="key_dates3"/>
      <sheetName val="INPUT_SHEET3"/>
      <sheetName val="_bpl,oth_lia_3"/>
      <sheetName val="G_,and_adv_nce3"/>
      <sheetName val="I,Wip-ot__2)3"/>
      <sheetName val="det!il_WIP_(2)3"/>
      <sheetName val="de4ail_G-13"/>
      <sheetName val="sobha_mennn_ac3"/>
      <sheetName val="C_&amp;ix_asst3"/>
      <sheetName val="_x005f_x0003_dpl_oth_Lia`3"/>
      <sheetName val="TBAL9697__x005f_x000d_grotp_wise_3"/>
      <sheetName val="St_co_91_5lvl3"/>
      <sheetName val="Sun_E_Type3"/>
      <sheetName val="Fin_Sum3"/>
      <sheetName val="CORPN_O?T3"/>
      <sheetName val="Labor_abs-NMR3"/>
      <sheetName val="Stress_Calculation3"/>
      <sheetName val="TBAL9697__x000a_grotp_wise_3"/>
      <sheetName val="CORPN_O_x005f_x0000_T3"/>
      <sheetName val="SUPPLY_-Sanitary_Fixtures3"/>
      <sheetName val="ITEMS_FOR_CIVIL_TENDER3"/>
      <sheetName val="_x005f_x005f_x005f_x0003_dpl_oth_Lia`3"/>
      <sheetName val="TBAL9697__x005f_x005f_x005f_x000d_grotp_wi3"/>
      <sheetName val="CORPN_O3"/>
      <sheetName val="DG_3"/>
      <sheetName val="BLOCK-A_(MEA_SHEET)1"/>
      <sheetName val="NLD_-_Assum1"/>
      <sheetName val="Intro_1"/>
      <sheetName val="TBAL9697__x005f_x005f_x005f_x005f_x005f_x005f_x01"/>
      <sheetName val="LIST_OF_MAKES1"/>
      <sheetName val="Cash_Flow_Input_Data_ISC1"/>
      <sheetName val="DETAILED__BOQ1"/>
      <sheetName val="Civil_Works1"/>
      <sheetName val="Legal_Risk_Analysis1"/>
      <sheetName val="CABLE_DATA1"/>
      <sheetName val="Mat_-Rates1"/>
      <sheetName val="TB9798OBPL06_(2)7"/>
      <sheetName val="CORPN_OCT7"/>
      <sheetName val="inout_consol-nov7"/>
      <sheetName val="inout_consol_(2)7"/>
      <sheetName val="AS_ON_DT_EXPS_Mar7"/>
      <sheetName val="fa-pl_&amp;_mach-site7"/>
      <sheetName val="fa_off_eqp7"/>
      <sheetName val="fa_fur&amp;_fix7"/>
      <sheetName val="fa-pl_&amp;_mach-Off7"/>
      <sheetName val="B_Equity-sdpl_INC7"/>
      <sheetName val="inout_consol_wkg7"/>
      <sheetName val="inout_consol_WKNG7"/>
      <sheetName val="B_Sheet_977"/>
      <sheetName val="P&amp;L_97_7"/>
      <sheetName val="B_Sheet_97-BEXP7"/>
      <sheetName val="P&amp;L_97_-BEXP7"/>
      <sheetName val="consol_flows7"/>
      <sheetName val="sdpl_oth_Liab7"/>
      <sheetName val="obpl-oth_liab7"/>
      <sheetName val="G_land_advance7"/>
      <sheetName val="I-Wip-ot_(2)7"/>
      <sheetName val="detail_WIP_(2)7"/>
      <sheetName val="detail_G-17"/>
      <sheetName val="sobha_menon_ac7"/>
      <sheetName val="pnc_ac7"/>
      <sheetName val="fix_-p_&amp;_M_-SCC7"/>
      <sheetName val="C_fix_asst7"/>
      <sheetName val="D_fix_asst_scdl_7"/>
      <sheetName val="creditors_tb_obpl7"/>
      <sheetName val="TBAL9697_-group_wise__sdpl7"/>
      <sheetName val="TBAL9697_-group_wise_6"/>
      <sheetName val="crs_-G-16"/>
      <sheetName val="TBAL9697_-group_wise__onpl6"/>
      <sheetName val="B_Sheet_97-OBPL6"/>
      <sheetName val="B_Sheet_97_sdpl6"/>
      <sheetName val="TBAL9697_-group_wise__sdpl26"/>
      <sheetName val="inout_consol_jan6"/>
      <sheetName val="consol_flow6"/>
      <sheetName val="D_Loan__Prom6"/>
      <sheetName val="E_Bank_Loan6"/>
      <sheetName val="G_work_Cap6"/>
      <sheetName val="H_land_adv-dec6"/>
      <sheetName val="J_Con_WIP6"/>
      <sheetName val="detail_J6"/>
      <sheetName val="L_Oth_Co6"/>
      <sheetName val="K_fix_asst__6"/>
      <sheetName val="C_fix_asst-SDPL_6"/>
      <sheetName val="TBAL9697__group_wise__sdpl6"/>
      <sheetName val="inout_consol_okg6"/>
      <sheetName val="detail_OIP_(2)6"/>
      <sheetName val="D_fix_ysst_scdl_6"/>
      <sheetName val="cre`itors_tb_obpl6"/>
      <sheetName val="3AL9697_-group_wise__onpl6"/>
      <sheetName val="3‰AL9697_-group_wise__onpl6"/>
      <sheetName val="L_Oth_Bo6"/>
      <sheetName val="Civil_Boq6"/>
      <sheetName val="Boq_Block_A5"/>
      <sheetName val="Staff_Acco_6"/>
      <sheetName val="SITE_OVERHEADS6"/>
      <sheetName val="Project-Material_5"/>
      <sheetName val="PRECAST_lightconc-II6"/>
      <sheetName val="1__PayRec5"/>
      <sheetName val="ino4t_conso,-nov5"/>
      <sheetName val="(nout_co,sol_(2)5"/>
      <sheetName val="Blr_hire5"/>
      <sheetName val="Cashflow_projection5"/>
      <sheetName val="SPT_vs_PHI5"/>
      <sheetName val="key_dates5"/>
      <sheetName val="INPUT_SHEET5"/>
      <sheetName val="_bpl,oth_lia_5"/>
      <sheetName val="G_,and_adv_nce5"/>
      <sheetName val="I,Wip-ot__2)5"/>
      <sheetName val="det!il_WIP_(2)5"/>
      <sheetName val="de4ail_G-15"/>
      <sheetName val="sobha_mennn_ac5"/>
      <sheetName val="C_&amp;ix_asst5"/>
      <sheetName val="3�AL9697_-group_wise__onpl5"/>
      <sheetName val="_x005f_x0003_dpl_oth_Lia`5"/>
      <sheetName val="TBAL9697__x005f_x000d_grotp_wise_5"/>
      <sheetName val="St_co_91_5lvl5"/>
      <sheetName val="Sun_E_Type5"/>
      <sheetName val="Fin_Sum5"/>
      <sheetName val="CORPN_O?T5"/>
      <sheetName val="Labor_abs-NMR5"/>
      <sheetName val="Stress_Calculation5"/>
      <sheetName val="TBAL9697__x000a_grotp_wise_5"/>
      <sheetName val="labour_coeff3"/>
      <sheetName val="Shuttering_Analysis3"/>
      <sheetName val="General_P+M3"/>
      <sheetName val="Curing_Analysis_3"/>
      <sheetName val="Concrete_P+M_(_RMC_)3"/>
      <sheetName val="P+M_(_SMC_)3"/>
      <sheetName val="P+M_-EW3"/>
      <sheetName val="P&amp;L_-_AD3"/>
      <sheetName val="Fin__Assumpt__-_Sensitivities3"/>
      <sheetName val="LOAD_SHEET_3"/>
      <sheetName val="Fill_this_out_first___3"/>
      <sheetName val="Labour_productivity3"/>
      <sheetName val="RCC,Ret__Wall3"/>
      <sheetName val="CORPN_O_x005f_x0000_T5"/>
      <sheetName val="SUPPLY_-Sanitary_Fixtures5"/>
      <sheetName val="ITEMS_FOR_CIVIL_TENDER5"/>
      <sheetName val="_x005f_x005f_x005f_x0003_dpl_oth_Lia`5"/>
      <sheetName val="TBAL9697__x005f_x005f_x005f_x000d_grotp_wi5"/>
      <sheetName val="CORPN_O5"/>
      <sheetName val="CORPN_O_T3"/>
      <sheetName val="Area_&amp;_Cate__Master3"/>
      <sheetName val="Bill_No_53"/>
      <sheetName val="TBAL9697__grotp_wise_6"/>
      <sheetName val="Detail_1A3"/>
      <sheetName val="DG_5"/>
      <sheetName val="11B_3"/>
      <sheetName val="BOQ_(2)3"/>
      <sheetName val="DLC_lookups3"/>
      <sheetName val="Structure_Bills_Qty3"/>
      <sheetName val="Fee_Rate_Summary3"/>
      <sheetName val="Name_List3"/>
      <sheetName val="CORPN_O_x005f_x005f_x005f_x0000_T3"/>
      <sheetName val="TBAL9697__x005f_x000a_grotp_wise_3"/>
      <sheetName val="220_11__BS_3"/>
      <sheetName val="ISO_Reconcilation_Statment3"/>
      <sheetName val="AVG_pur_rate3"/>
      <sheetName val="Driveway_Beams3"/>
      <sheetName val="Cat_A_Change_Control3"/>
      <sheetName val="Break_up_Sheet3"/>
      <sheetName val="Summary_of_P_&amp;_M3"/>
      <sheetName val="Break_Dw3"/>
      <sheetName val="FITZ_MORT_943"/>
      <sheetName val="Sheet_13"/>
      <sheetName val="3BPA00132-5-3_W_plan_HVPNL3"/>
      <sheetName val="Mix_Design3"/>
      <sheetName val="BLOCK-A_(MEA_SHEET)3"/>
      <sheetName val="Quote_Sheet3"/>
      <sheetName val="d-safe_DELUXE3"/>
      <sheetName val="Works_-_Quote_Sheet3"/>
      <sheetName val="IO_LIST3"/>
      <sheetName val="TBAL9697__x005f_x000d_grotp_wis3"/>
      <sheetName val="TBAL9697__grotp_wise_7"/>
      <sheetName val="NLD_-_Assum3"/>
      <sheetName val="Intro_3"/>
      <sheetName val="TBAL9697__x005f_x005f_x005f_x005f_x005f_x005f_x03"/>
      <sheetName val="Form_63"/>
      <sheetName val="acevsSp_(ABC)3"/>
      <sheetName val="A_O_R_3"/>
      <sheetName val="LIST_OF_MAKES3"/>
      <sheetName val="Cash_Flow_Input_Data_ISC3"/>
      <sheetName val="DETAILED__BOQ3"/>
      <sheetName val="Civil_Works3"/>
      <sheetName val="Legal_Risk_Analysis3"/>
      <sheetName val="CABLE_DATA3"/>
      <sheetName val="Mat_-Rates3"/>
      <sheetName val="TB9798OBPL06_(2)8"/>
      <sheetName val="CORPN_OCT8"/>
      <sheetName val="inout_consol-nov8"/>
      <sheetName val="inout_consol_(2)8"/>
      <sheetName val="AS_ON_DT_EXPS_Mar8"/>
      <sheetName val="fa-pl_&amp;_mach-site8"/>
      <sheetName val="fa_off_eqp8"/>
      <sheetName val="fa_fur&amp;_fix8"/>
      <sheetName val="fa-pl_&amp;_mach-Off8"/>
      <sheetName val="B_Equity-sdpl_INC8"/>
      <sheetName val="inout_consol_wkg8"/>
      <sheetName val="inout_consol_WKNG8"/>
      <sheetName val="B_Sheet_978"/>
      <sheetName val="P&amp;L_97_8"/>
      <sheetName val="B_Sheet_97-BEXP8"/>
      <sheetName val="P&amp;L_97_-BEXP8"/>
      <sheetName val="consol_flows8"/>
      <sheetName val="sdpl_oth_Liab8"/>
      <sheetName val="obpl-oth_liab8"/>
      <sheetName val="G_land_advance8"/>
      <sheetName val="I-Wip-ot_(2)8"/>
      <sheetName val="detail_WIP_(2)8"/>
      <sheetName val="detail_G-18"/>
      <sheetName val="sobha_menon_ac8"/>
      <sheetName val="pnc_ac8"/>
      <sheetName val="fix_-p_&amp;_M_-SCC8"/>
      <sheetName val="C_fix_asst8"/>
      <sheetName val="D_fix_asst_scdl_8"/>
      <sheetName val="creditors_tb_obpl8"/>
      <sheetName val="TBAL9697_-group_wise__sdpl8"/>
      <sheetName val="TBAL9697_-group_wise_7"/>
      <sheetName val="crs_-G-17"/>
      <sheetName val="TBAL9697_-group_wise__onpl7"/>
      <sheetName val="B_Sheet_97-OBPL7"/>
      <sheetName val="B_Sheet_97_sdpl7"/>
      <sheetName val="TBAL9697_-group_wise__sdpl27"/>
      <sheetName val="inout_consol_jan7"/>
      <sheetName val="consol_flow7"/>
      <sheetName val="D_Loan__Prom7"/>
      <sheetName val="E_Bank_Loan7"/>
      <sheetName val="G_work_Cap7"/>
      <sheetName val="H_land_adv-dec7"/>
      <sheetName val="J_Con_WIP7"/>
      <sheetName val="detail_J7"/>
      <sheetName val="L_Oth_Co7"/>
      <sheetName val="K_fix_asst__7"/>
      <sheetName val="C_fix_asst-SDPL_7"/>
      <sheetName val="TBAL9697__group_wise__sdpl7"/>
      <sheetName val="inout_consol_okg7"/>
      <sheetName val="detail_OIP_(2)7"/>
      <sheetName val="D_fix_ysst_scdl_7"/>
      <sheetName val="cre`itors_tb_obpl7"/>
      <sheetName val="3AL9697_-group_wise__onpl7"/>
      <sheetName val="3‰AL9697_-group_wise__onpl7"/>
      <sheetName val="L_Oth_Bo7"/>
      <sheetName val="Civil_Boq7"/>
      <sheetName val="Boq_Block_A6"/>
      <sheetName val="Staff_Acco_7"/>
      <sheetName val="SITE_OVERHEADS7"/>
      <sheetName val="Project-Material_6"/>
      <sheetName val="PRECAST_lightconc-II7"/>
      <sheetName val="1__PayRec6"/>
      <sheetName val="ino4t_conso,-nov6"/>
      <sheetName val="(nout_co,sol_(2)6"/>
      <sheetName val="Blr_hire6"/>
      <sheetName val="Cashflow_projection6"/>
      <sheetName val="SPT_vs_PHI6"/>
      <sheetName val="key_dates6"/>
      <sheetName val="INPUT_SHEET6"/>
      <sheetName val="_bpl,oth_lia_6"/>
      <sheetName val="G_,and_adv_nce6"/>
      <sheetName val="I,Wip-ot__2)6"/>
      <sheetName val="det!il_WIP_(2)6"/>
      <sheetName val="de4ail_G-16"/>
      <sheetName val="sobha_mennn_ac6"/>
      <sheetName val="C_&amp;ix_asst6"/>
      <sheetName val="3�AL9697_-group_wise__onpl6"/>
      <sheetName val="_x005f_x0003_dpl_oth_Lia`6"/>
      <sheetName val="TBAL9697__x005f_x000d_grotp_wise_6"/>
      <sheetName val="St_co_91_5lvl6"/>
      <sheetName val="Sun_E_Type6"/>
      <sheetName val="Fin_Sum6"/>
      <sheetName val="CORPN_O?T6"/>
      <sheetName val="Labor_abs-NMR6"/>
      <sheetName val="Stress_Calculation6"/>
      <sheetName val="TBAL9697__x000a_grotp_wise_6"/>
      <sheetName val="labour_coeff4"/>
      <sheetName val="Shuttering_Analysis4"/>
      <sheetName val="General_P+M4"/>
      <sheetName val="Curing_Analysis_4"/>
      <sheetName val="Concrete_P+M_(_RMC_)4"/>
      <sheetName val="P+M_(_SMC_)4"/>
      <sheetName val="P+M_-EW4"/>
      <sheetName val="P&amp;L_-_AD4"/>
      <sheetName val="Fin__Assumpt__-_Sensitivities4"/>
      <sheetName val="LOAD_SHEET_4"/>
      <sheetName val="Fill_this_out_first___4"/>
      <sheetName val="Labour_productivity4"/>
      <sheetName val="RCC,Ret__Wall4"/>
      <sheetName val="CORPN_O_x005f_x0000_T6"/>
      <sheetName val="SUPPLY_-Sanitary_Fixtures6"/>
      <sheetName val="ITEMS_FOR_CIVIL_TENDER6"/>
      <sheetName val="_x005f_x005f_x005f_x0003_dpl_oth_Lia`6"/>
      <sheetName val="TBAL9697__x005f_x005f_x005f_x000d_grotp_wi6"/>
      <sheetName val="CORPN_O6"/>
      <sheetName val="CORPN_O_T4"/>
      <sheetName val="Area_&amp;_Cate__Master4"/>
      <sheetName val="Bill_No_54"/>
      <sheetName val="TBAL9697__grotp_wise_8"/>
      <sheetName val="Detail_1A4"/>
      <sheetName val="DG_6"/>
      <sheetName val="11B_4"/>
      <sheetName val="BOQ_(2)4"/>
      <sheetName val="DLC_lookups4"/>
      <sheetName val="Structure_Bills_Qty4"/>
      <sheetName val="Fee_Rate_Summary4"/>
      <sheetName val="Name_List4"/>
      <sheetName val="CORPN_O_x005f_x005f_x005f_x0000_T4"/>
      <sheetName val="TBAL9697__x005f_x000a_grotp_wise_4"/>
      <sheetName val="220_11__BS_4"/>
      <sheetName val="ISO_Reconcilation_Statment4"/>
      <sheetName val="AVG_pur_rate4"/>
      <sheetName val="Driveway_Beams4"/>
      <sheetName val="Cat_A_Change_Control4"/>
      <sheetName val="Break_up_Sheet4"/>
      <sheetName val="Summary_of_P_&amp;_M4"/>
      <sheetName val="Break_Dw4"/>
      <sheetName val="FITZ_MORT_944"/>
      <sheetName val="Sheet_14"/>
      <sheetName val="3BPA00132-5-3_W_plan_HVPNL4"/>
      <sheetName val="Mix_Design4"/>
      <sheetName val="BLOCK-A_(MEA_SHEET)4"/>
      <sheetName val="Quote_Sheet4"/>
      <sheetName val="d-safe_DELUXE4"/>
      <sheetName val="Works_-_Quote_Sheet4"/>
      <sheetName val="IO_LIST4"/>
      <sheetName val="TBAL9697__x005f_x000d_grotp_wis4"/>
      <sheetName val="TBAL9697__grotp_wise_9"/>
      <sheetName val="NLD_-_Assum4"/>
      <sheetName val="Intro_4"/>
      <sheetName val="TBAL9697__x005f_x005f_x005f_x005f_x005f_x005f_x04"/>
      <sheetName val="Form_64"/>
      <sheetName val="acevsSp_(ABC)4"/>
      <sheetName val="A_O_R_4"/>
      <sheetName val="LIST_OF_MAKES4"/>
      <sheetName val="Cash_Flow_Input_Data_ISC4"/>
      <sheetName val="DETAILED__BOQ4"/>
      <sheetName val="Civil_Works4"/>
      <sheetName val="Legal_Risk_Analysis4"/>
      <sheetName val="CABLE_DATA4"/>
      <sheetName val="Mat_-Rates4"/>
      <sheetName val="TBAL9697_-group_wise__sdpl9"/>
      <sheetName val="TBAL9697_-group_wise_8"/>
      <sheetName val="crs_-G-18"/>
      <sheetName val="TBAL9697_-group_wise__onpl8"/>
      <sheetName val="B_Sheet_97-OBPL8"/>
      <sheetName val="B_Sheet_97_sdpl8"/>
      <sheetName val="TBAL9697_-group_wise__sdpl28"/>
      <sheetName val="inout_consol_jan8"/>
      <sheetName val="consol_flow8"/>
      <sheetName val="D_Loan__Prom8"/>
      <sheetName val="E_Bank_Loan8"/>
      <sheetName val="G_work_Cap8"/>
      <sheetName val="H_land_adv-dec8"/>
      <sheetName val="J_Con_WIP8"/>
      <sheetName val="detail_J8"/>
      <sheetName val="L_Oth_Co8"/>
      <sheetName val="K_fix_asst__8"/>
      <sheetName val="C_fix_asst-SDPL_8"/>
      <sheetName val="TBAL9697__group_wise__sdpl8"/>
      <sheetName val="inout_consol_okg8"/>
      <sheetName val="detail_OIP_(2)8"/>
      <sheetName val="D_fix_ysst_scdl_8"/>
      <sheetName val="cre`itors_tb_obpl8"/>
      <sheetName val="3AL9697_-group_wise__onpl8"/>
      <sheetName val="3‰AL9697_-group_wise__onpl8"/>
      <sheetName val="L_Oth_Bo8"/>
      <sheetName val="Civil_Boq8"/>
      <sheetName val="Boq_Block_A7"/>
      <sheetName val="Staff_Acco_8"/>
      <sheetName val="SITE_OVERHEADS8"/>
      <sheetName val="Project-Material_7"/>
      <sheetName val="PRECAST_lightconc-II8"/>
      <sheetName val="1__PayRec7"/>
      <sheetName val="ino4t_conso,-nov7"/>
      <sheetName val="(nout_co,sol_(2)7"/>
      <sheetName val="Blr_hire7"/>
      <sheetName val="Cashflow_projection7"/>
      <sheetName val="SPT_vs_PHI7"/>
      <sheetName val="key_dates7"/>
      <sheetName val="INPUT_SHEET7"/>
      <sheetName val="_bpl,oth_lia_7"/>
      <sheetName val="G_,and_adv_nce7"/>
      <sheetName val="I,Wip-ot__2)7"/>
      <sheetName val="det!il_WIP_(2)7"/>
      <sheetName val="de4ail_G-17"/>
      <sheetName val="sobha_mennn_ac7"/>
      <sheetName val="C_&amp;ix_asst7"/>
      <sheetName val="3�AL9697_-group_wise__onpl7"/>
      <sheetName val="_x005f_x0003_dpl_oth_Lia`7"/>
      <sheetName val="TBAL9697__x005f_x000d_grotp_wise_7"/>
      <sheetName val="St_co_91_5lvl7"/>
      <sheetName val="Sun_E_Type7"/>
      <sheetName val="Fin_Sum7"/>
      <sheetName val="CORPN_O?T7"/>
      <sheetName val="Labor_abs-NMR7"/>
      <sheetName val="Stress_Calculation7"/>
      <sheetName val="TBAL9697__x000a_grotp_wise_7"/>
      <sheetName val="labour_coeff5"/>
      <sheetName val="Shuttering_Analysis5"/>
      <sheetName val="General_P+M5"/>
      <sheetName val="Curing_Analysis_5"/>
      <sheetName val="Concrete_P+M_(_RMC_)5"/>
      <sheetName val="P+M_(_SMC_)5"/>
      <sheetName val="P+M_-EW5"/>
      <sheetName val="P&amp;L_-_AD5"/>
      <sheetName val="Fin__Assumpt__-_Sensitivities5"/>
      <sheetName val="LOAD_SHEET_5"/>
      <sheetName val="Fill_this_out_first___5"/>
      <sheetName val="Labour_productivity5"/>
      <sheetName val="RCC,Ret__Wall5"/>
      <sheetName val="CORPN_O_x005f_x0000_T7"/>
      <sheetName val="SUPPLY_-Sanitary_Fixtures7"/>
      <sheetName val="ITEMS_FOR_CIVIL_TENDER7"/>
      <sheetName val="_x005f_x005f_x005f_x0003_dpl_oth_Lia`7"/>
      <sheetName val="TBAL9697__x005f_x005f_x005f_x000d_grotp_wi7"/>
      <sheetName val="CORPN_O7"/>
      <sheetName val="CORPN_O_T5"/>
      <sheetName val="Area_&amp;_Cate__Master5"/>
      <sheetName val="Bill_No_55"/>
      <sheetName val="TBAL9697__grotp_wise_10"/>
      <sheetName val="Detail_1A5"/>
      <sheetName val="DG_7"/>
      <sheetName val="11B_5"/>
      <sheetName val="BOQ_(2)5"/>
      <sheetName val="DLC_lookups5"/>
      <sheetName val="Structure_Bills_Qty5"/>
      <sheetName val="Fee_Rate_Summary5"/>
      <sheetName val="Name_List5"/>
      <sheetName val="CORPN_O_x005f_x005f_x005f_x0000_T5"/>
      <sheetName val="TBAL9697__x005f_x000a_grotp_wise_5"/>
      <sheetName val="220_11__BS_5"/>
      <sheetName val="ISO_Reconcilation_Statment5"/>
      <sheetName val="AVG_pur_rate5"/>
      <sheetName val="Driveway_Beams5"/>
      <sheetName val="Cat_A_Change_Control5"/>
      <sheetName val="Break_up_Sheet5"/>
      <sheetName val="Summary_of_P_&amp;_M5"/>
      <sheetName val="Break_Dw5"/>
      <sheetName val="FITZ_MORT_945"/>
      <sheetName val="Sheet_15"/>
      <sheetName val="3BPA00132-5-3_W_plan_HVPNL5"/>
      <sheetName val="Mix_Design5"/>
      <sheetName val="BLOCK-A_(MEA_SHEET)5"/>
      <sheetName val="Quote_Sheet5"/>
      <sheetName val="d-safe_DELUXE5"/>
      <sheetName val="Works_-_Quote_Sheet5"/>
      <sheetName val="IO_LIST5"/>
      <sheetName val="TBAL9697__x005f_x000d_grotp_wis5"/>
      <sheetName val="TBAL9697__grotp_wise_11"/>
      <sheetName val="NLD_-_Assum5"/>
      <sheetName val="Intro_5"/>
      <sheetName val="TBAL9697__x005f_x005f_x005f_x005f_x005f_x005f_x05"/>
      <sheetName val="Form_65"/>
      <sheetName val="acevsSp_(ABC)5"/>
      <sheetName val="A_O_R_5"/>
      <sheetName val="LIST_OF_MAKES5"/>
      <sheetName val="Cash_Flow_Input_Data_ISC5"/>
      <sheetName val="DETAILED__BOQ5"/>
      <sheetName val="Civil_Works5"/>
      <sheetName val="Legal_Risk_Analysis5"/>
      <sheetName val="CABLE_DATA5"/>
      <sheetName val="Mat_-Rates5"/>
      <sheetName val="TB9798OBPL06_(2)10"/>
      <sheetName val="CORPN_OCT10"/>
      <sheetName val="inout_consol-nov10"/>
      <sheetName val="inout_consol_(2)10"/>
      <sheetName val="AS_ON_DT_EXPS_Mar10"/>
      <sheetName val="fa-pl_&amp;_mach-site10"/>
      <sheetName val="fa_off_eqp10"/>
      <sheetName val="fa_fur&amp;_fix10"/>
      <sheetName val="fa-pl_&amp;_mach-Off10"/>
      <sheetName val="B_Equity-sdpl_INC10"/>
      <sheetName val="inout_consol_wkg10"/>
      <sheetName val="inout_consol_WKNG10"/>
      <sheetName val="B_Sheet_9710"/>
      <sheetName val="P&amp;L_97_10"/>
      <sheetName val="B_Sheet_97-BEXP10"/>
      <sheetName val="P&amp;L_97_-BEXP10"/>
      <sheetName val="consol_flows10"/>
      <sheetName val="sdpl_oth_Liab10"/>
      <sheetName val="obpl-oth_liab10"/>
      <sheetName val="G_land_advance10"/>
      <sheetName val="I-Wip-ot_(2)10"/>
      <sheetName val="detail_WIP_(2)10"/>
      <sheetName val="detail_G-110"/>
      <sheetName val="sobha_menon_ac10"/>
      <sheetName val="pnc_ac10"/>
      <sheetName val="fix_-p_&amp;_M_-SCC10"/>
      <sheetName val="C_fix_asst10"/>
      <sheetName val="D_fix_asst_scdl_10"/>
      <sheetName val="creditors_tb_obpl10"/>
      <sheetName val="Boq_Block_A8"/>
      <sheetName val="Project-Material_8"/>
      <sheetName val="PRECAST_lightconc-II9"/>
      <sheetName val="1__PayRec8"/>
      <sheetName val="ino4t_conso,-nov8"/>
      <sheetName val="(nout_co,sol_(2)8"/>
      <sheetName val="Blr_hire8"/>
      <sheetName val="Cashflow_projection8"/>
      <sheetName val="SPT_vs_PHI8"/>
      <sheetName val="key_dates8"/>
      <sheetName val="INPUT_SHEET8"/>
      <sheetName val="_bpl,oth_lia_8"/>
      <sheetName val="G_,and_adv_nce8"/>
      <sheetName val="I,Wip-ot__2)8"/>
      <sheetName val="det!il_WIP_(2)8"/>
      <sheetName val="de4ail_G-18"/>
      <sheetName val="sobha_mennn_ac8"/>
      <sheetName val="C_&amp;ix_asst8"/>
      <sheetName val="3�AL9697_-group_wise__onpl8"/>
      <sheetName val="_x005f_x0003_dpl_oth_Lia`8"/>
      <sheetName val="TBAL9697__x005f_x000d_grotp_wise_8"/>
      <sheetName val="St_co_91_5lvl8"/>
      <sheetName val="Sun_E_Type8"/>
      <sheetName val="Fin_Sum8"/>
      <sheetName val="CORPN_O?T8"/>
      <sheetName val="Labor_abs-NMR8"/>
      <sheetName val="Stress_Calculation8"/>
      <sheetName val="TBAL9697__x000a_grotp_wise_8"/>
      <sheetName val="labour_coeff6"/>
      <sheetName val="Shuttering_Analysis6"/>
      <sheetName val="General_P+M6"/>
      <sheetName val="Curing_Analysis_6"/>
      <sheetName val="Concrete_P+M_(_RMC_)6"/>
      <sheetName val="P+M_(_SMC_)6"/>
      <sheetName val="P+M_-EW6"/>
      <sheetName val="P&amp;L_-_AD6"/>
      <sheetName val="Fin__Assumpt__-_Sensitivities6"/>
      <sheetName val="LOAD_SHEET_6"/>
      <sheetName val="Fill_this_out_first___6"/>
      <sheetName val="Labour_productivity6"/>
      <sheetName val="RCC,Ret__Wall6"/>
      <sheetName val="CORPN_O_x005f_x0000_T8"/>
      <sheetName val="SUPPLY_-Sanitary_Fixtures8"/>
      <sheetName val="ITEMS_FOR_CIVIL_TENDER8"/>
      <sheetName val="_x005f_x005f_x005f_x0003_dpl_oth_Lia`8"/>
      <sheetName val="TBAL9697__x005f_x005f_x005f_x000d_grotp_wi8"/>
      <sheetName val="CORPN_O8"/>
      <sheetName val="CORPN_O_T6"/>
      <sheetName val="Area_&amp;_Cate__Master6"/>
      <sheetName val="Bill_No_56"/>
      <sheetName val="TBAL9697__grotp_wise_12"/>
      <sheetName val="Detail_1A6"/>
      <sheetName val="DG_8"/>
      <sheetName val="11B_6"/>
      <sheetName val="BOQ_(2)6"/>
      <sheetName val="DLC_lookups6"/>
      <sheetName val="Structure_Bills_Qty6"/>
      <sheetName val="Fee_Rate_Summary6"/>
      <sheetName val="Name_List6"/>
      <sheetName val="CORPN_O_x005f_x005f_x005f_x0000_T6"/>
      <sheetName val="TBAL9697__x005f_x000a_grotp_wise_6"/>
      <sheetName val="220_11__BS_6"/>
      <sheetName val="ISO_Reconcilation_Statment6"/>
      <sheetName val="AVG_pur_rate6"/>
      <sheetName val="Driveway_Beams6"/>
      <sheetName val="Cat_A_Change_Control6"/>
      <sheetName val="Break_up_Sheet6"/>
      <sheetName val="Summary_of_P_&amp;_M6"/>
      <sheetName val="Break_Dw6"/>
      <sheetName val="FITZ_MORT_946"/>
      <sheetName val="Sheet_16"/>
      <sheetName val="3BPA00132-5-3_W_plan_HVPNL6"/>
      <sheetName val="Mix_Design6"/>
      <sheetName val="BLOCK-A_(MEA_SHEET)6"/>
      <sheetName val="Quote_Sheet6"/>
      <sheetName val="d-safe_DELUXE6"/>
      <sheetName val="Works_-_Quote_Sheet6"/>
      <sheetName val="IO_LIST6"/>
      <sheetName val="TBAL9697__x005f_x000d_grotp_wis6"/>
      <sheetName val="TBAL9697__grotp_wise_13"/>
      <sheetName val="NLD_-_Assum6"/>
      <sheetName val="Intro_6"/>
      <sheetName val="TBAL9697__x005f_x005f_x005f_x005f_x005f_x005f_x06"/>
      <sheetName val="Form_66"/>
      <sheetName val="acevsSp_(ABC)6"/>
      <sheetName val="A_O_R_6"/>
      <sheetName val="LIST_OF_MAKES6"/>
      <sheetName val="Cash_Flow_Input_Data_ISC6"/>
      <sheetName val="DETAILED__BOQ6"/>
      <sheetName val="Civil_Works6"/>
      <sheetName val="Legal_Risk_Analysis6"/>
      <sheetName val="CABLE_DATA6"/>
      <sheetName val="Mat_-Rates6"/>
      <sheetName val="TB9798OBPL06_(2)11"/>
      <sheetName val="CORPN_OCT11"/>
      <sheetName val="inout_consol-nov11"/>
      <sheetName val="inout_consol_(2)11"/>
      <sheetName val="AS_ON_DT_EXPS_Mar11"/>
      <sheetName val="fa-pl_&amp;_mach-site11"/>
      <sheetName val="fa_off_eqp11"/>
      <sheetName val="fa_fur&amp;_fix11"/>
      <sheetName val="fa-pl_&amp;_mach-Off11"/>
      <sheetName val="B_Equity-sdpl_INC11"/>
      <sheetName val="inout_consol_wkg11"/>
      <sheetName val="inout_consol_WKNG11"/>
      <sheetName val="B_Sheet_9711"/>
      <sheetName val="P&amp;L_97_11"/>
      <sheetName val="B_Sheet_97-BEXP11"/>
      <sheetName val="P&amp;L_97_-BEXP11"/>
      <sheetName val="consol_flows11"/>
      <sheetName val="sdpl_oth_Liab11"/>
      <sheetName val="obpl-oth_liab11"/>
      <sheetName val="G_land_advance11"/>
      <sheetName val="I-Wip-ot_(2)11"/>
      <sheetName val="detail_WIP_(2)11"/>
      <sheetName val="detail_G-111"/>
      <sheetName val="sobha_menon_ac11"/>
      <sheetName val="pnc_ac11"/>
      <sheetName val="fix_-p_&amp;_M_-SCC11"/>
      <sheetName val="C_fix_asst11"/>
      <sheetName val="D_fix_asst_scdl_11"/>
      <sheetName val="creditors_tb_obpl11"/>
      <sheetName val="TBAL9697_-group_wise__sdpl11"/>
      <sheetName val="TBAL9697_-group_wise_10"/>
      <sheetName val="crs_-G-110"/>
      <sheetName val="TBAL9697_-group_wise__onpl10"/>
      <sheetName val="B_Sheet_97-OBPL10"/>
      <sheetName val="B_Sheet_97_sdpl10"/>
      <sheetName val="TBAL9697_-group_wise__sdpl210"/>
      <sheetName val="inout_consol_jan10"/>
      <sheetName val="consol_flow10"/>
      <sheetName val="D_Loan__Prom10"/>
      <sheetName val="E_Bank_Loan10"/>
      <sheetName val="G_work_Cap10"/>
      <sheetName val="H_land_adv-dec10"/>
      <sheetName val="J_Con_WIP10"/>
      <sheetName val="detail_J10"/>
      <sheetName val="L_Oth_Co10"/>
      <sheetName val="K_fix_asst__10"/>
      <sheetName val="C_fix_asst-SDPL_10"/>
      <sheetName val="TBAL9697__group_wise__sdpl10"/>
      <sheetName val="inout_consol_okg10"/>
      <sheetName val="detail_OIP_(2)10"/>
      <sheetName val="D_fix_ysst_scdl_10"/>
      <sheetName val="cre`itors_tb_obpl10"/>
      <sheetName val="3AL9697_-group_wise__onpl10"/>
      <sheetName val="3‰AL9697_-group_wise__onpl10"/>
      <sheetName val="L_Oth_Bo10"/>
      <sheetName val="Civil_Boq10"/>
      <sheetName val="Staff_Acco_10"/>
      <sheetName val="SITE_OVERHEADS10"/>
      <sheetName val="PRECAST_lightconc-II10"/>
      <sheetName val="1__PayRec9"/>
      <sheetName val="ino4t_conso,-nov9"/>
      <sheetName val="(nout_co,sol_(2)9"/>
      <sheetName val="Blr_hire9"/>
      <sheetName val="Cashflow_projection9"/>
      <sheetName val="SPT_vs_PHI9"/>
      <sheetName val="key_dates9"/>
      <sheetName val="INPUT_SHEET9"/>
      <sheetName val="_bpl,oth_lia_9"/>
      <sheetName val="G_,and_adv_nce9"/>
      <sheetName val="I,Wip-ot__2)9"/>
      <sheetName val="det!il_WIP_(2)9"/>
      <sheetName val="de4ail_G-19"/>
      <sheetName val="sobha_mennn_ac9"/>
      <sheetName val="C_&amp;ix_asst9"/>
      <sheetName val="_x005f_x0003_dpl_oth_Lia`9"/>
      <sheetName val="TBAL9697__x005f_x000d_grotp_wise_9"/>
      <sheetName val="St_co_91_5lvl9"/>
      <sheetName val="Sun_E_Type9"/>
      <sheetName val="Fin_Sum9"/>
      <sheetName val="CORPN_O?T9"/>
      <sheetName val="Labor_abs-NMR9"/>
      <sheetName val="Stress_Calculation9"/>
      <sheetName val="TBAL9697__x000a_grotp_wise_9"/>
      <sheetName val="labour_coeff7"/>
      <sheetName val="Shuttering_Analysis7"/>
      <sheetName val="General_P+M7"/>
      <sheetName val="Curing_Analysis_7"/>
      <sheetName val="Concrete_P+M_(_RMC_)7"/>
      <sheetName val="P+M_(_SMC_)7"/>
      <sheetName val="P+M_-EW7"/>
      <sheetName val="P&amp;L_-_AD7"/>
      <sheetName val="Fin__Assumpt__-_Sensitivities7"/>
      <sheetName val="LOAD_SHEET_7"/>
      <sheetName val="Fill_this_out_first___7"/>
      <sheetName val="Labour_productivity7"/>
      <sheetName val="RCC,Ret__Wall7"/>
      <sheetName val="CORPN_O_x005f_x0000_T9"/>
      <sheetName val="SUPPLY_-Sanitary_Fixtures9"/>
      <sheetName val="ITEMS_FOR_CIVIL_TENDER9"/>
      <sheetName val="_x005f_x005f_x005f_x0003_dpl_oth_Lia`9"/>
      <sheetName val="TBAL9697__x005f_x005f_x005f_x000d_grotp_wi9"/>
      <sheetName val="CORPN_O9"/>
      <sheetName val="CORPN_O_T7"/>
      <sheetName val="Area_&amp;_Cate__Master7"/>
      <sheetName val="Bill_No_57"/>
      <sheetName val="TBAL9697__grotp_wise_14"/>
      <sheetName val="Detail_1A7"/>
      <sheetName val="DG_9"/>
      <sheetName val="11B_7"/>
      <sheetName val="BOQ_(2)7"/>
      <sheetName val="DLC_lookups7"/>
      <sheetName val="Structure_Bills_Qty7"/>
      <sheetName val="Fee_Rate_Summary7"/>
      <sheetName val="Name_List7"/>
      <sheetName val="CORPN_O_x005f_x005f_x005f_x0000_T7"/>
      <sheetName val="TBAL9697__x005f_x000a_grotp_wise_7"/>
      <sheetName val="220_11__BS_7"/>
      <sheetName val="ISO_Reconcilation_Statment7"/>
      <sheetName val="AVG_pur_rate7"/>
      <sheetName val="Driveway_Beams7"/>
      <sheetName val="Cat_A_Change_Control7"/>
      <sheetName val="Break_up_Sheet7"/>
      <sheetName val="Summary_of_P_&amp;_M7"/>
      <sheetName val="Break_Dw7"/>
      <sheetName val="FITZ_MORT_947"/>
      <sheetName val="Sheet_17"/>
      <sheetName val="3BPA00132-5-3_W_plan_HVPNL7"/>
      <sheetName val="Mix_Design7"/>
      <sheetName val="BLOCK-A_(MEA_SHEET)7"/>
      <sheetName val="Quote_Sheet7"/>
      <sheetName val="d-safe_DELUXE7"/>
      <sheetName val="Works_-_Quote_Sheet7"/>
      <sheetName val="IO_LIST7"/>
      <sheetName val="TBAL9697__x005f_x000d_grotp_wis7"/>
      <sheetName val="TBAL9697__grotp_wise_15"/>
      <sheetName val="NLD_-_Assum7"/>
      <sheetName val="Intro_7"/>
      <sheetName val="TBAL9697__x005f_x005f_x005f_x005f_x005f_x005f_x07"/>
      <sheetName val="Form_67"/>
      <sheetName val="acevsSp_(ABC)7"/>
      <sheetName val="A_O_R_7"/>
      <sheetName val="LIST_OF_MAKES7"/>
      <sheetName val="Cash_Flow_Input_Data_ISC7"/>
      <sheetName val="DETAILED__BOQ7"/>
      <sheetName val="Civil_Works7"/>
      <sheetName val="Legal_Risk_Analysis7"/>
      <sheetName val="CABLE_DATA7"/>
      <sheetName val="Mat_-Rates7"/>
      <sheetName val="TB9798OBPL06_(2)12"/>
      <sheetName val="CORPN_OCT12"/>
      <sheetName val="inout_consol-nov12"/>
      <sheetName val="inout_consol_(2)12"/>
      <sheetName val="AS_ON_DT_EXPS_Mar12"/>
      <sheetName val="fa-pl_&amp;_mach-site12"/>
      <sheetName val="fa_off_eqp12"/>
      <sheetName val="fa_fur&amp;_fix12"/>
      <sheetName val="fa-pl_&amp;_mach-Off12"/>
      <sheetName val="B_Equity-sdpl_INC12"/>
      <sheetName val="inout_consol_wkg12"/>
      <sheetName val="inout_consol_WKNG12"/>
      <sheetName val="B_Sheet_9712"/>
      <sheetName val="P&amp;L_97_12"/>
      <sheetName val="B_Sheet_97-BEXP12"/>
      <sheetName val="P&amp;L_97_-BEXP12"/>
      <sheetName val="consol_flows12"/>
      <sheetName val="sdpl_oth_Liab12"/>
      <sheetName val="obpl-oth_liab12"/>
      <sheetName val="G_land_advance12"/>
      <sheetName val="I-Wip-ot_(2)12"/>
      <sheetName val="detail_WIP_(2)12"/>
      <sheetName val="detail_G-112"/>
      <sheetName val="sobha_menon_ac12"/>
      <sheetName val="pnc_ac12"/>
      <sheetName val="fix_-p_&amp;_M_-SCC12"/>
      <sheetName val="C_fix_asst12"/>
      <sheetName val="D_fix_asst_scdl_12"/>
      <sheetName val="creditors_tb_obpl12"/>
      <sheetName val="TBAL9697_-group_wise__sdpl12"/>
      <sheetName val="TBAL9697_-group_wise_11"/>
      <sheetName val="crs_-G-111"/>
      <sheetName val="TBAL9697_-group_wise__onpl11"/>
      <sheetName val="B_Sheet_97-OBPL11"/>
      <sheetName val="B_Sheet_97_sdpl11"/>
      <sheetName val="TBAL9697_-group_wise__sdpl211"/>
      <sheetName val="inout_consol_jan11"/>
      <sheetName val="consol_flow11"/>
      <sheetName val="D_Loan__Prom11"/>
      <sheetName val="E_Bank_Loan11"/>
      <sheetName val="G_work_Cap11"/>
      <sheetName val="H_land_adv-dec11"/>
      <sheetName val="J_Con_WIP11"/>
      <sheetName val="detail_J11"/>
      <sheetName val="L_Oth_Co11"/>
      <sheetName val="K_fix_asst__11"/>
      <sheetName val="C_fix_asst-SDPL_11"/>
      <sheetName val="TBAL9697__group_wise__sdpl11"/>
      <sheetName val="inout_consol_okg11"/>
      <sheetName val="detail_OIP_(2)11"/>
      <sheetName val="D_fix_ysst_scdl_11"/>
      <sheetName val="cre`itors_tb_obpl11"/>
      <sheetName val="3AL9697_-group_wise__onpl11"/>
      <sheetName val="3‰AL9697_-group_wise__onpl11"/>
      <sheetName val="L_Oth_Bo11"/>
      <sheetName val="Civil_Boq11"/>
      <sheetName val="Boq_Block_A10"/>
      <sheetName val="Staff_Acco_11"/>
      <sheetName val="SITE_OVERHEADS11"/>
      <sheetName val="Project-Material_10"/>
      <sheetName val="PRECAST_lightconc-II11"/>
      <sheetName val="1__PayRec10"/>
      <sheetName val="ino4t_conso,-nov10"/>
      <sheetName val="(nout_co,sol_(2)10"/>
      <sheetName val="Blr_hire10"/>
      <sheetName val="Cashflow_projection10"/>
      <sheetName val="SPT_vs_PHI10"/>
      <sheetName val="key_dates10"/>
      <sheetName val="INPUT_SHEET10"/>
      <sheetName val="_bpl,oth_lia_10"/>
      <sheetName val="G_,and_adv_nce10"/>
      <sheetName val="I,Wip-ot__2)10"/>
      <sheetName val="det!il_WIP_(2)10"/>
      <sheetName val="de4ail_G-110"/>
      <sheetName val="sobha_mennn_ac10"/>
      <sheetName val="C_&amp;ix_asst10"/>
      <sheetName val="3�AL9697_-group_wise__onpl10"/>
      <sheetName val="_x005f_x0003_dpl_oth_Lia`10"/>
      <sheetName val="TBAL9697__x005f_x000d_grotp_wise_10"/>
      <sheetName val="St_co_91_5lvl10"/>
      <sheetName val="Sun_E_Type10"/>
      <sheetName val="Fin_Sum10"/>
      <sheetName val="CORPN_O?T10"/>
      <sheetName val="Labor_abs-NMR10"/>
      <sheetName val="Stress_Calculation10"/>
      <sheetName val="TBAL9697__x000a_grotp_wise_10"/>
      <sheetName val="labour_coeff8"/>
      <sheetName val="Shuttering_Analysis8"/>
      <sheetName val="General_P+M8"/>
      <sheetName val="Curing_Analysis_8"/>
      <sheetName val="Concrete_P+M_(_RMC_)8"/>
      <sheetName val="P+M_(_SMC_)8"/>
      <sheetName val="P+M_-EW8"/>
      <sheetName val="P&amp;L_-_AD8"/>
      <sheetName val="Fin__Assumpt__-_Sensitivities8"/>
      <sheetName val="LOAD_SHEET_8"/>
      <sheetName val="Fill_this_out_first___8"/>
      <sheetName val="Labour_productivity8"/>
      <sheetName val="RCC,Ret__Wall8"/>
      <sheetName val="CORPN_O_x005f_x0000_T10"/>
      <sheetName val="SUPPLY_-Sanitary_Fixtures10"/>
      <sheetName val="ITEMS_FOR_CIVIL_TENDER10"/>
      <sheetName val="_x005f_x005f_x005f_x0003_dpl_oth_Lia`10"/>
      <sheetName val="TBAL9697__x005f_x005f_x005f_x000d_grotp_w10"/>
      <sheetName val="CORPN_O10"/>
      <sheetName val="CORPN_O_T8"/>
      <sheetName val="Area_&amp;_Cate__Master8"/>
      <sheetName val="Bill_No_58"/>
      <sheetName val="TBAL9697__grotp_wise_16"/>
      <sheetName val="Detail_1A8"/>
      <sheetName val="DG_10"/>
      <sheetName val="11B_8"/>
      <sheetName val="BOQ_(2)8"/>
      <sheetName val="DLC_lookups8"/>
      <sheetName val="Structure_Bills_Qty8"/>
      <sheetName val="Fee_Rate_Summary8"/>
      <sheetName val="Name_List8"/>
      <sheetName val="CORPN_O_x005f_x005f_x005f_x0000_T8"/>
      <sheetName val="TBAL9697__x005f_x000a_grotp_wise_8"/>
      <sheetName val="220_11__BS_8"/>
      <sheetName val="ISO_Reconcilation_Statment8"/>
      <sheetName val="AVG_pur_rate8"/>
      <sheetName val="Driveway_Beams8"/>
      <sheetName val="Cat_A_Change_Control8"/>
      <sheetName val="Break_up_Sheet8"/>
      <sheetName val="Summary_of_P_&amp;_M8"/>
      <sheetName val="Break_Dw8"/>
      <sheetName val="FITZ_MORT_948"/>
      <sheetName val="Sheet_18"/>
      <sheetName val="3BPA00132-5-3_W_plan_HVPNL8"/>
      <sheetName val="Mix_Design8"/>
      <sheetName val="BLOCK-A_(MEA_SHEET)8"/>
      <sheetName val="Quote_Sheet8"/>
      <sheetName val="d-safe_DELUXE8"/>
      <sheetName val="Works_-_Quote_Sheet8"/>
      <sheetName val="IO_LIST8"/>
      <sheetName val="TBAL9697__x005f_x000d_grotp_wis8"/>
      <sheetName val="TBAL9697__grotp_wise_17"/>
      <sheetName val="NLD_-_Assum8"/>
      <sheetName val="Intro_8"/>
      <sheetName val="TBAL9697__x005f_x005f_x005f_x005f_x005f_x005f_x08"/>
      <sheetName val="Form_68"/>
      <sheetName val="acevsSp_(ABC)8"/>
      <sheetName val="A_O_R_8"/>
      <sheetName val="LIST_OF_MAKES8"/>
      <sheetName val="Cash_Flow_Input_Data_ISC8"/>
      <sheetName val="DETAILED__BOQ8"/>
      <sheetName val="Civil_Works8"/>
      <sheetName val="Legal_Risk_Analysis8"/>
      <sheetName val="CABLE_DATA8"/>
      <sheetName val="Mat_-Rates8"/>
      <sheetName val="COP Final"/>
      <sheetName val="TB9798OBPL06_(2)18"/>
      <sheetName val="CORPN_OCT18"/>
      <sheetName val="inout_consol-nov18"/>
      <sheetName val="inout_consol_(2)18"/>
      <sheetName val="AS_ON_DT_EXPS_Mar18"/>
      <sheetName val="fa-pl_&amp;_mach-site18"/>
      <sheetName val="fa_off_eqp18"/>
      <sheetName val="fa_fur&amp;_fix18"/>
      <sheetName val="fa-pl_&amp;_mach-Off18"/>
      <sheetName val="B_Equity-sdpl_INC18"/>
      <sheetName val="inout_consol_wkg18"/>
      <sheetName val="inout_consol_WKNG18"/>
      <sheetName val="B_Sheet_9718"/>
      <sheetName val="P&amp;L_97_18"/>
      <sheetName val="B_Sheet_97-BEXP18"/>
      <sheetName val="P&amp;L_97_-BEXP18"/>
      <sheetName val="consol_flows18"/>
      <sheetName val="sdpl_oth_Liab18"/>
      <sheetName val="obpl-oth_liab18"/>
      <sheetName val="G_land_advance18"/>
      <sheetName val="I-Wip-ot_(2)18"/>
      <sheetName val="detail_WIP_(2)18"/>
      <sheetName val="detail_G-118"/>
      <sheetName val="sobha_menon_ac18"/>
      <sheetName val="pnc_ac18"/>
      <sheetName val="fix_-p_&amp;_M_-SCC18"/>
      <sheetName val="C_fix_asst18"/>
      <sheetName val="D_fix_asst_scdl_18"/>
      <sheetName val="creditors_tb_obpl18"/>
      <sheetName val="TBAL9697_-group_wise__sdpl18"/>
      <sheetName val="TBAL9697_-group_wise_17"/>
      <sheetName val="crs_-G-117"/>
      <sheetName val="TBAL9697_-group_wise__onpl17"/>
      <sheetName val="B_Sheet_97-OBPL17"/>
      <sheetName val="B_Sheet_97_sdpl17"/>
      <sheetName val="TBAL9697_-group_wise__sdpl217"/>
      <sheetName val="inout_consol_jan17"/>
      <sheetName val="consol_flow17"/>
      <sheetName val="D_Loan__Prom17"/>
      <sheetName val="E_Bank_Loan17"/>
      <sheetName val="G_work_Cap17"/>
      <sheetName val="H_land_adv-dec17"/>
      <sheetName val="J_Con_WIP17"/>
      <sheetName val="detail_J17"/>
      <sheetName val="L_Oth_Co17"/>
      <sheetName val="K_fix_asst__17"/>
      <sheetName val="C_fix_asst-SDPL_17"/>
      <sheetName val="TBAL9697__group_wise__sdpl17"/>
      <sheetName val="inout_consol_okg17"/>
      <sheetName val="detail_OIP_(2)17"/>
      <sheetName val="D_fix_ysst_scdl_17"/>
      <sheetName val="cre`itors_tb_obpl17"/>
      <sheetName val="3AL9697_-group_wise__onpl17"/>
      <sheetName val="3‰AL9697_-group_wise__onpl17"/>
      <sheetName val="L_Oth_Bo17"/>
      <sheetName val="Civil_Boq17"/>
      <sheetName val="Staff_Acco_17"/>
      <sheetName val="SITE_OVERHEADS17"/>
      <sheetName val="PRECAST_lightconc-II17"/>
      <sheetName val="1__PayRec16"/>
      <sheetName val="ino4t_conso,-nov16"/>
      <sheetName val="(nout_co,sol_(2)16"/>
      <sheetName val="Blr_hire16"/>
      <sheetName val="Cashflow_projection16"/>
      <sheetName val="SPT_vs_PHI16"/>
      <sheetName val="key_dates16"/>
      <sheetName val="INPUT_SHEET16"/>
      <sheetName val="_bpl,oth_lia_16"/>
      <sheetName val="G_,and_adv_nce16"/>
      <sheetName val="I,Wip-ot__2)16"/>
      <sheetName val="det!il_WIP_(2)16"/>
      <sheetName val="de4ail_G-116"/>
      <sheetName val="sobha_mennn_ac16"/>
      <sheetName val="C_&amp;ix_asst16"/>
      <sheetName val="_x005f_x0003_dpl_oth_Lia`16"/>
      <sheetName val="TBAL9697__x005f_x000d_grotp_wise_16"/>
      <sheetName val="St_co_91_5lvl16"/>
      <sheetName val="Sun_E_Type16"/>
      <sheetName val="Fin_Sum16"/>
      <sheetName val="CORPN_O?T16"/>
      <sheetName val="Labor_abs-NMR16"/>
      <sheetName val="Stress_Calculation16"/>
      <sheetName val="TBAL9697__x000a_grotp_wise_16"/>
      <sheetName val="labour_coeff14"/>
      <sheetName val="Shuttering_Analysis14"/>
      <sheetName val="General_P+M14"/>
      <sheetName val="Curing_Analysis_14"/>
      <sheetName val="Concrete_P+M_(_RMC_)14"/>
      <sheetName val="P+M_(_SMC_)14"/>
      <sheetName val="P+M_-EW14"/>
      <sheetName val="P&amp;L_-_AD14"/>
      <sheetName val="Fin__Assumpt__-_Sensitivities14"/>
      <sheetName val="LOAD_SHEET_14"/>
      <sheetName val="Fill_this_out_first___14"/>
      <sheetName val="Labour_productivity14"/>
      <sheetName val="RCC,Ret__Wall14"/>
      <sheetName val="CORPN_O_x005f_x0000_T16"/>
      <sheetName val="SUPPLY_-Sanitary_Fixtures16"/>
      <sheetName val="ITEMS_FOR_CIVIL_TENDER16"/>
      <sheetName val="_x005f_x005f_x005f_x0003_dpl_oth_Lia`16"/>
      <sheetName val="TBAL9697__x005f_x005f_x005f_x000d_grotp_w16"/>
      <sheetName val="CORPN_O16"/>
      <sheetName val="CORPN_O_T14"/>
      <sheetName val="Area_&amp;_Cate__Master14"/>
      <sheetName val="Bill_No_514"/>
      <sheetName val="TBAL9697__grotp_wise_28"/>
      <sheetName val="Detail_1A14"/>
      <sheetName val="DG_16"/>
      <sheetName val="11B_14"/>
      <sheetName val="BOQ_(2)14"/>
      <sheetName val="DLC_lookups14"/>
      <sheetName val="Structure_Bills_Qty14"/>
      <sheetName val="Fee_Rate_Summary14"/>
      <sheetName val="Name_List14"/>
      <sheetName val="CORPN_O_x005f_x005f_x005f_x0000_T14"/>
      <sheetName val="TBAL9697__x005f_x000a_grotp_wise_14"/>
      <sheetName val="220_11__BS_14"/>
      <sheetName val="ISO_Reconcilation_Statment14"/>
      <sheetName val="AVG_pur_rate14"/>
      <sheetName val="Driveway_Beams14"/>
      <sheetName val="Cat_A_Change_Control14"/>
      <sheetName val="Break_up_Sheet14"/>
      <sheetName val="Summary_of_P_&amp;_M14"/>
      <sheetName val="Break_Dw14"/>
      <sheetName val="FITZ_MORT_9414"/>
      <sheetName val="Sheet_114"/>
      <sheetName val="3BPA00132-5-3_W_plan_HVPNL14"/>
      <sheetName val="Mix_Design14"/>
      <sheetName val="BLOCK-A_(MEA_SHEET)14"/>
      <sheetName val="Quote_Sheet14"/>
      <sheetName val="d-safe_DELUXE14"/>
      <sheetName val="Works_-_Quote_Sheet14"/>
      <sheetName val="IO_LIST14"/>
      <sheetName val="TBAL9697__x005f_x000d_grotp_wis14"/>
      <sheetName val="TBAL9697__grotp_wise_29"/>
      <sheetName val="NLD_-_Assum14"/>
      <sheetName val="Intro_14"/>
      <sheetName val="TBAL9697__x005f_x005f_x005f_x005f_x005f_x005f_x14"/>
      <sheetName val="Form_614"/>
      <sheetName val="acevsSp_(ABC)14"/>
      <sheetName val="A_O_R_14"/>
      <sheetName val="LIST_OF_MAKES14"/>
      <sheetName val="Cash_Flow_Input_Data_ISC14"/>
      <sheetName val="DETAILED__BOQ14"/>
      <sheetName val="Civil_Works14"/>
      <sheetName val="Legal_Risk_Analysis14"/>
      <sheetName val="CABLE_DATA14"/>
      <sheetName val="Mat_-Rates14"/>
      <sheetName val="TB9798OBPL06_(2)14"/>
      <sheetName val="CORPN_OCT14"/>
      <sheetName val="inout_consol-nov14"/>
      <sheetName val="inout_consol_(2)14"/>
      <sheetName val="AS_ON_DT_EXPS_Mar14"/>
      <sheetName val="fa-pl_&amp;_mach-site14"/>
      <sheetName val="fa_off_eqp14"/>
      <sheetName val="fa_fur&amp;_fix14"/>
      <sheetName val="fa-pl_&amp;_mach-Off14"/>
      <sheetName val="B_Equity-sdpl_INC14"/>
      <sheetName val="inout_consol_wkg14"/>
      <sheetName val="inout_consol_WKNG14"/>
      <sheetName val="B_Sheet_9714"/>
      <sheetName val="P&amp;L_97_14"/>
      <sheetName val="B_Sheet_97-BEXP14"/>
      <sheetName val="P&amp;L_97_-BEXP14"/>
      <sheetName val="consol_flows14"/>
      <sheetName val="sdpl_oth_Liab14"/>
      <sheetName val="obpl-oth_liab14"/>
      <sheetName val="G_land_advance14"/>
      <sheetName val="I-Wip-ot_(2)14"/>
      <sheetName val="detail_WIP_(2)14"/>
      <sheetName val="detail_G-114"/>
      <sheetName val="sobha_menon_ac14"/>
      <sheetName val="pnc_ac14"/>
      <sheetName val="fix_-p_&amp;_M_-SCC14"/>
      <sheetName val="C_fix_asst14"/>
      <sheetName val="D_fix_asst_scdl_14"/>
      <sheetName val="creditors_tb_obpl14"/>
      <sheetName val="TBAL9697_-group_wise__sdpl14"/>
      <sheetName val="TBAL9697_-group_wise_13"/>
      <sheetName val="crs_-G-113"/>
      <sheetName val="TBAL9697_-group_wise__onpl13"/>
      <sheetName val="B_Sheet_97-OBPL13"/>
      <sheetName val="B_Sheet_97_sdpl13"/>
      <sheetName val="TBAL9697_-group_wise__sdpl213"/>
      <sheetName val="inout_consol_jan13"/>
      <sheetName val="consol_flow13"/>
      <sheetName val="D_Loan__Prom13"/>
      <sheetName val="E_Bank_Loan13"/>
      <sheetName val="G_work_Cap13"/>
      <sheetName val="H_land_adv-dec13"/>
      <sheetName val="J_Con_WIP13"/>
      <sheetName val="detail_J13"/>
      <sheetName val="L_Oth_Co13"/>
      <sheetName val="K_fix_asst__13"/>
      <sheetName val="C_fix_asst-SDPL_13"/>
      <sheetName val="TBAL9697__group_wise__sdpl13"/>
      <sheetName val="inout_consol_okg13"/>
      <sheetName val="detail_OIP_(2)13"/>
      <sheetName val="D_fix_ysst_scdl_13"/>
      <sheetName val="cre`itors_tb_obpl13"/>
      <sheetName val="3AL9697_-group_wise__onpl13"/>
      <sheetName val="3‰AL9697_-group_wise__onpl13"/>
      <sheetName val="L_Oth_Bo13"/>
      <sheetName val="Civil_Boq13"/>
      <sheetName val="Boq_Block_A12"/>
      <sheetName val="Staff_Acco_13"/>
      <sheetName val="SITE_OVERHEADS13"/>
      <sheetName val="Project-Material_12"/>
      <sheetName val="PRECAST_lightconc-II13"/>
      <sheetName val="1__PayRec12"/>
      <sheetName val="ino4t_conso,-nov12"/>
      <sheetName val="(nout_co,sol_(2)12"/>
      <sheetName val="Blr_hire12"/>
      <sheetName val="Cashflow_projection12"/>
      <sheetName val="SPT_vs_PHI12"/>
      <sheetName val="key_dates12"/>
      <sheetName val="INPUT_SHEET12"/>
      <sheetName val="_bpl,oth_lia_12"/>
      <sheetName val="G_,and_adv_nce12"/>
      <sheetName val="I,Wip-ot__2)12"/>
      <sheetName val="det!il_WIP_(2)12"/>
      <sheetName val="de4ail_G-112"/>
      <sheetName val="sobha_mennn_ac12"/>
      <sheetName val="C_&amp;ix_asst12"/>
      <sheetName val="3�AL9697_-group_wise__onpl12"/>
      <sheetName val="_x005f_x0003_dpl_oth_Lia`12"/>
      <sheetName val="TBAL9697__x005f_x000d_grotp_wise_12"/>
      <sheetName val="St_co_91_5lvl12"/>
      <sheetName val="Sun_E_Type12"/>
      <sheetName val="Fin_Sum12"/>
      <sheetName val="CORPN_O?T12"/>
      <sheetName val="Labor_abs-NMR12"/>
      <sheetName val="Stress_Calculation12"/>
      <sheetName val="TBAL9697__x000a_grotp_wise_12"/>
      <sheetName val="labour_coeff10"/>
      <sheetName val="Shuttering_Analysis10"/>
      <sheetName val="General_P+M10"/>
      <sheetName val="Curing_Analysis_10"/>
      <sheetName val="Concrete_P+M_(_RMC_)10"/>
      <sheetName val="P+M_(_SMC_)10"/>
      <sheetName val="P+M_-EW10"/>
      <sheetName val="P&amp;L_-_AD10"/>
      <sheetName val="Fin__Assumpt__-_Sensitivities10"/>
      <sheetName val="LOAD_SHEET_10"/>
      <sheetName val="Fill_this_out_first___10"/>
      <sheetName val="Labour_productivity10"/>
      <sheetName val="RCC,Ret__Wall10"/>
      <sheetName val="CORPN_O_x005f_x0000_T12"/>
      <sheetName val="SUPPLY_-Sanitary_Fixtures12"/>
      <sheetName val="ITEMS_FOR_CIVIL_TENDER12"/>
      <sheetName val="_x005f_x005f_x005f_x0003_dpl_oth_Lia`12"/>
      <sheetName val="TBAL9697__x005f_x005f_x005f_x000d_grotp_w12"/>
      <sheetName val="CORPN_O12"/>
      <sheetName val="CORPN_O_T10"/>
      <sheetName val="Area_&amp;_Cate__Master10"/>
      <sheetName val="Bill_No_510"/>
      <sheetName val="TBAL9697__grotp_wise_20"/>
      <sheetName val="Detail_1A10"/>
      <sheetName val="DG_12"/>
      <sheetName val="11B_10"/>
      <sheetName val="BOQ_(2)10"/>
      <sheetName val="DLC_lookups10"/>
      <sheetName val="Structure_Bills_Qty10"/>
      <sheetName val="Fee_Rate_Summary10"/>
      <sheetName val="Name_List10"/>
      <sheetName val="CORPN_O_x005f_x005f_x005f_x0000_T10"/>
      <sheetName val="TBAL9697__x005f_x000a_grotp_wise_10"/>
      <sheetName val="220_11__BS_10"/>
      <sheetName val="ISO_Reconcilation_Statment10"/>
      <sheetName val="AVG_pur_rate10"/>
      <sheetName val="Driveway_Beams10"/>
      <sheetName val="Cat_A_Change_Control10"/>
      <sheetName val="Break_up_Sheet10"/>
      <sheetName val="Summary_of_P_&amp;_M10"/>
      <sheetName val="Break_Dw10"/>
      <sheetName val="FITZ_MORT_9410"/>
      <sheetName val="Sheet_110"/>
      <sheetName val="3BPA00132-5-3_W_plan_HVPNL10"/>
      <sheetName val="Mix_Design10"/>
      <sheetName val="BLOCK-A_(MEA_SHEET)10"/>
      <sheetName val="Quote_Sheet10"/>
      <sheetName val="d-safe_DELUXE10"/>
      <sheetName val="Works_-_Quote_Sheet10"/>
      <sheetName val="IO_LIST10"/>
      <sheetName val="TBAL9697__x005f_x000d_grotp_wis10"/>
      <sheetName val="TBAL9697__grotp_wise_21"/>
      <sheetName val="NLD_-_Assum10"/>
      <sheetName val="Intro_10"/>
      <sheetName val="TBAL9697__x005f_x005f_x005f_x005f_x005f_x005f_x10"/>
      <sheetName val="Form_610"/>
      <sheetName val="acevsSp_(ABC)10"/>
      <sheetName val="A_O_R_10"/>
      <sheetName val="LIST_OF_MAKES10"/>
      <sheetName val="Cash_Flow_Input_Data_ISC10"/>
      <sheetName val="DETAILED__BOQ10"/>
      <sheetName val="Civil_Works10"/>
      <sheetName val="Legal_Risk_Analysis10"/>
      <sheetName val="CABLE_DATA10"/>
      <sheetName val="Mat_-Rates10"/>
      <sheetName val="TB9798OBPL06_(2)13"/>
      <sheetName val="CORPN_OCT13"/>
      <sheetName val="inout_consol-nov13"/>
      <sheetName val="inout_consol_(2)13"/>
      <sheetName val="AS_ON_DT_EXPS_Mar13"/>
      <sheetName val="fa-pl_&amp;_mach-site13"/>
      <sheetName val="fa_off_eqp13"/>
      <sheetName val="fa_fur&amp;_fix13"/>
      <sheetName val="fa-pl_&amp;_mach-Off13"/>
      <sheetName val="B_Equity-sdpl_INC13"/>
      <sheetName val="inout_consol_wkg13"/>
      <sheetName val="inout_consol_WKNG13"/>
      <sheetName val="B_Sheet_9713"/>
      <sheetName val="P&amp;L_97_13"/>
      <sheetName val="B_Sheet_97-BEXP13"/>
      <sheetName val="P&amp;L_97_-BEXP13"/>
      <sheetName val="consol_flows13"/>
      <sheetName val="sdpl_oth_Liab13"/>
      <sheetName val="obpl-oth_liab13"/>
      <sheetName val="G_land_advance13"/>
      <sheetName val="I-Wip-ot_(2)13"/>
      <sheetName val="detail_WIP_(2)13"/>
      <sheetName val="detail_G-113"/>
      <sheetName val="sobha_menon_ac13"/>
      <sheetName val="pnc_ac13"/>
      <sheetName val="fix_-p_&amp;_M_-SCC13"/>
      <sheetName val="C_fix_asst13"/>
      <sheetName val="D_fix_asst_scdl_13"/>
      <sheetName val="creditors_tb_obpl13"/>
      <sheetName val="TBAL9697_-group_wise__sdpl13"/>
      <sheetName val="TBAL9697_-group_wise_12"/>
      <sheetName val="crs_-G-112"/>
      <sheetName val="TBAL9697_-group_wise__onpl12"/>
      <sheetName val="B_Sheet_97-OBPL12"/>
      <sheetName val="B_Sheet_97_sdpl12"/>
      <sheetName val="TBAL9697_-group_wise__sdpl212"/>
      <sheetName val="inout_consol_jan12"/>
      <sheetName val="consol_flow12"/>
      <sheetName val="D_Loan__Prom12"/>
      <sheetName val="E_Bank_Loan12"/>
      <sheetName val="G_work_Cap12"/>
      <sheetName val="H_land_adv-dec12"/>
      <sheetName val="J_Con_WIP12"/>
      <sheetName val="detail_J12"/>
      <sheetName val="L_Oth_Co12"/>
      <sheetName val="K_fix_asst__12"/>
      <sheetName val="C_fix_asst-SDPL_12"/>
      <sheetName val="TBAL9697__group_wise__sdpl12"/>
      <sheetName val="inout_consol_okg12"/>
      <sheetName val="detail_OIP_(2)12"/>
      <sheetName val="D_fix_ysst_scdl_12"/>
      <sheetName val="cre`itors_tb_obpl12"/>
      <sheetName val="3AL9697_-group_wise__onpl12"/>
      <sheetName val="3‰AL9697_-group_wise__onpl12"/>
      <sheetName val="L_Oth_Bo12"/>
      <sheetName val="Civil_Boq12"/>
      <sheetName val="Boq_Block_A11"/>
      <sheetName val="Staff_Acco_12"/>
      <sheetName val="SITE_OVERHEADS12"/>
      <sheetName val="Project-Material_11"/>
      <sheetName val="PRECAST_lightconc-II12"/>
      <sheetName val="1__PayRec11"/>
      <sheetName val="ino4t_conso,-nov11"/>
      <sheetName val="(nout_co,sol_(2)11"/>
      <sheetName val="Blr_hire11"/>
      <sheetName val="Cashflow_projection11"/>
      <sheetName val="SPT_vs_PHI11"/>
      <sheetName val="key_dates11"/>
      <sheetName val="INPUT_SHEET11"/>
      <sheetName val="_bpl,oth_lia_11"/>
      <sheetName val="G_,and_adv_nce11"/>
      <sheetName val="I,Wip-ot__2)11"/>
      <sheetName val="det!il_WIP_(2)11"/>
      <sheetName val="de4ail_G-111"/>
      <sheetName val="sobha_mennn_ac11"/>
      <sheetName val="C_&amp;ix_asst11"/>
      <sheetName val="3�AL9697_-group_wise__onpl11"/>
      <sheetName val="_x005f_x0003_dpl_oth_Lia`11"/>
      <sheetName val="TBAL9697__x005f_x000d_grotp_wise_11"/>
      <sheetName val="St_co_91_5lvl11"/>
      <sheetName val="Sun_E_Type11"/>
      <sheetName val="Fin_Sum11"/>
      <sheetName val="CORPN_O?T11"/>
      <sheetName val="Labor_abs-NMR11"/>
      <sheetName val="Stress_Calculation11"/>
      <sheetName val="TBAL9697__x000a_grotp_wise_11"/>
      <sheetName val="labour_coeff9"/>
      <sheetName val="Shuttering_Analysis9"/>
      <sheetName val="General_P+M9"/>
      <sheetName val="Curing_Analysis_9"/>
      <sheetName val="Concrete_P+M_(_RMC_)9"/>
      <sheetName val="P+M_(_SMC_)9"/>
      <sheetName val="P+M_-EW9"/>
      <sheetName val="P&amp;L_-_AD9"/>
      <sheetName val="Fin__Assumpt__-_Sensitivities9"/>
      <sheetName val="LOAD_SHEET_9"/>
      <sheetName val="Fill_this_out_first___9"/>
      <sheetName val="Labour_productivity9"/>
      <sheetName val="RCC,Ret__Wall9"/>
      <sheetName val="CORPN_O_x005f_x0000_T11"/>
      <sheetName val="SUPPLY_-Sanitary_Fixtures11"/>
      <sheetName val="ITEMS_FOR_CIVIL_TENDER11"/>
      <sheetName val="_x005f_x005f_x005f_x0003_dpl_oth_Lia`11"/>
      <sheetName val="TBAL9697__x005f_x005f_x005f_x000d_grotp_w11"/>
      <sheetName val="CORPN_O11"/>
      <sheetName val="CORPN_O_T9"/>
      <sheetName val="Area_&amp;_Cate__Master9"/>
      <sheetName val="Bill_No_59"/>
      <sheetName val="TBAL9697__grotp_wise_18"/>
      <sheetName val="Detail_1A9"/>
      <sheetName val="DG_11"/>
      <sheetName val="11B_9"/>
      <sheetName val="BOQ_(2)9"/>
      <sheetName val="DLC_lookups9"/>
      <sheetName val="Structure_Bills_Qty9"/>
      <sheetName val="Fee_Rate_Summary9"/>
      <sheetName val="Name_List9"/>
      <sheetName val="CORPN_O_x005f_x005f_x005f_x0000_T9"/>
      <sheetName val="TBAL9697__x005f_x000a_grotp_wise_9"/>
      <sheetName val="220_11__BS_9"/>
      <sheetName val="ISO_Reconcilation_Statment9"/>
      <sheetName val="AVG_pur_rate9"/>
      <sheetName val="Driveway_Beams9"/>
      <sheetName val="Cat_A_Change_Control9"/>
      <sheetName val="Break_up_Sheet9"/>
      <sheetName val="Summary_of_P_&amp;_M9"/>
      <sheetName val="Break_Dw9"/>
      <sheetName val="FITZ_MORT_949"/>
      <sheetName val="Sheet_19"/>
      <sheetName val="3BPA00132-5-3_W_plan_HVPNL9"/>
      <sheetName val="Mix_Design9"/>
      <sheetName val="BLOCK-A_(MEA_SHEET)9"/>
      <sheetName val="Quote_Sheet9"/>
      <sheetName val="d-safe_DELUXE9"/>
      <sheetName val="Works_-_Quote_Sheet9"/>
      <sheetName val="IO_LIST9"/>
      <sheetName val="TBAL9697__x005f_x000d_grotp_wis9"/>
      <sheetName val="TBAL9697__grotp_wise_19"/>
      <sheetName val="NLD_-_Assum9"/>
      <sheetName val="Intro_9"/>
      <sheetName val="TBAL9697__x005f_x005f_x005f_x005f_x005f_x005f_x09"/>
      <sheetName val="Form_69"/>
      <sheetName val="acevsSp_(ABC)9"/>
      <sheetName val="A_O_R_9"/>
      <sheetName val="LIST_OF_MAKES9"/>
      <sheetName val="Cash_Flow_Input_Data_ISC9"/>
      <sheetName val="DETAILED__BOQ9"/>
      <sheetName val="Civil_Works9"/>
      <sheetName val="Legal_Risk_Analysis9"/>
      <sheetName val="CABLE_DATA9"/>
      <sheetName val="Mat_-Rates9"/>
      <sheetName val="TB9798OBPL06_(2)15"/>
      <sheetName val="CORPN_OCT15"/>
      <sheetName val="inout_consol-nov15"/>
      <sheetName val="inout_consol_(2)15"/>
      <sheetName val="AS_ON_DT_EXPS_Mar15"/>
      <sheetName val="fa-pl_&amp;_mach-site15"/>
      <sheetName val="fa_off_eqp15"/>
      <sheetName val="fa_fur&amp;_fix15"/>
      <sheetName val="fa-pl_&amp;_mach-Off15"/>
      <sheetName val="B_Equity-sdpl_INC15"/>
      <sheetName val="inout_consol_wkg15"/>
      <sheetName val="inout_consol_WKNG15"/>
      <sheetName val="B_Sheet_9715"/>
      <sheetName val="P&amp;L_97_15"/>
      <sheetName val="B_Sheet_97-BEXP15"/>
      <sheetName val="P&amp;L_97_-BEXP15"/>
      <sheetName val="consol_flows15"/>
      <sheetName val="sdpl_oth_Liab15"/>
      <sheetName val="obpl-oth_liab15"/>
      <sheetName val="G_land_advance15"/>
      <sheetName val="I-Wip-ot_(2)15"/>
      <sheetName val="detail_WIP_(2)15"/>
      <sheetName val="detail_G-115"/>
      <sheetName val="sobha_menon_ac15"/>
      <sheetName val="pnc_ac15"/>
      <sheetName val="fix_-p_&amp;_M_-SCC15"/>
      <sheetName val="C_fix_asst15"/>
      <sheetName val="D_fix_asst_scdl_15"/>
      <sheetName val="creditors_tb_obpl15"/>
      <sheetName val="TBAL9697_-group_wise__sdpl15"/>
      <sheetName val="TBAL9697_-group_wise_14"/>
      <sheetName val="crs_-G-114"/>
      <sheetName val="TBAL9697_-group_wise__onpl14"/>
      <sheetName val="B_Sheet_97-OBPL14"/>
      <sheetName val="B_Sheet_97_sdpl14"/>
      <sheetName val="TBAL9697_-group_wise__sdpl214"/>
      <sheetName val="inout_consol_jan14"/>
      <sheetName val="consol_flow14"/>
      <sheetName val="D_Loan__Prom14"/>
      <sheetName val="E_Bank_Loan14"/>
      <sheetName val="G_work_Cap14"/>
      <sheetName val="H_land_adv-dec14"/>
      <sheetName val="J_Con_WIP14"/>
      <sheetName val="detail_J14"/>
      <sheetName val="L_Oth_Co14"/>
      <sheetName val="K_fix_asst__14"/>
      <sheetName val="C_fix_asst-SDPL_14"/>
      <sheetName val="TBAL9697__group_wise__sdpl14"/>
      <sheetName val="inout_consol_okg14"/>
      <sheetName val="detail_OIP_(2)14"/>
      <sheetName val="D_fix_ysst_scdl_14"/>
      <sheetName val="cre`itors_tb_obpl14"/>
      <sheetName val="3AL9697_-group_wise__onpl14"/>
      <sheetName val="3‰AL9697_-group_wise__onpl14"/>
      <sheetName val="L_Oth_Bo14"/>
      <sheetName val="Civil_Boq14"/>
      <sheetName val="Boq_Block_A13"/>
      <sheetName val="Staff_Acco_14"/>
      <sheetName val="SITE_OVERHEADS14"/>
      <sheetName val="Project-Material_13"/>
      <sheetName val="PRECAST_lightconc-II14"/>
      <sheetName val="1__PayRec13"/>
      <sheetName val="ino4t_conso,-nov13"/>
      <sheetName val="(nout_co,sol_(2)13"/>
      <sheetName val="Blr_hire13"/>
      <sheetName val="Cashflow_projection13"/>
      <sheetName val="SPT_vs_PHI13"/>
      <sheetName val="key_dates13"/>
      <sheetName val="INPUT_SHEET13"/>
      <sheetName val="_bpl,oth_lia_13"/>
      <sheetName val="G_,and_adv_nce13"/>
      <sheetName val="I,Wip-ot__2)13"/>
      <sheetName val="det!il_WIP_(2)13"/>
      <sheetName val="de4ail_G-113"/>
      <sheetName val="sobha_mennn_ac13"/>
      <sheetName val="C_&amp;ix_asst13"/>
      <sheetName val="3�AL9697_-group_wise__onpl13"/>
      <sheetName val="_x005f_x0003_dpl_oth_Lia`13"/>
      <sheetName val="TBAL9697__x005f_x000d_grotp_wise_13"/>
      <sheetName val="St_co_91_5lvl13"/>
      <sheetName val="Sun_E_Type13"/>
      <sheetName val="Fin_Sum13"/>
      <sheetName val="CORPN_O?T13"/>
      <sheetName val="Labor_abs-NMR13"/>
      <sheetName val="Stress_Calculation13"/>
      <sheetName val="TBAL9697__x000a_grotp_wise_13"/>
      <sheetName val="labour_coeff11"/>
      <sheetName val="Shuttering_Analysis11"/>
      <sheetName val="General_P+M11"/>
      <sheetName val="Curing_Analysis_11"/>
      <sheetName val="Concrete_P+M_(_RMC_)11"/>
      <sheetName val="P+M_(_SMC_)11"/>
      <sheetName val="P+M_-EW11"/>
      <sheetName val="P&amp;L_-_AD11"/>
      <sheetName val="Fin__Assumpt__-_Sensitivities11"/>
      <sheetName val="LOAD_SHEET_11"/>
      <sheetName val="Fill_this_out_first___11"/>
      <sheetName val="Labour_productivity11"/>
      <sheetName val="RCC,Ret__Wall11"/>
      <sheetName val="CORPN_O_x005f_x0000_T13"/>
      <sheetName val="SUPPLY_-Sanitary_Fixtures13"/>
      <sheetName val="ITEMS_FOR_CIVIL_TENDER13"/>
      <sheetName val="_x005f_x005f_x005f_x0003_dpl_oth_Lia`13"/>
      <sheetName val="TBAL9697__x005f_x005f_x005f_x000d_grotp_w13"/>
      <sheetName val="CORPN_O13"/>
      <sheetName val="CORPN_O_T11"/>
      <sheetName val="Area_&amp;_Cate__Master11"/>
      <sheetName val="Bill_No_511"/>
      <sheetName val="TBAL9697__grotp_wise_22"/>
      <sheetName val="Detail_1A11"/>
      <sheetName val="DG_13"/>
      <sheetName val="11B_11"/>
      <sheetName val="BOQ_(2)11"/>
      <sheetName val="DLC_lookups11"/>
      <sheetName val="Structure_Bills_Qty11"/>
      <sheetName val="Fee_Rate_Summary11"/>
      <sheetName val="Name_List11"/>
      <sheetName val="CORPN_O_x005f_x005f_x005f_x0000_T11"/>
      <sheetName val="TBAL9697__x005f_x000a_grotp_wise_11"/>
      <sheetName val="220_11__BS_11"/>
      <sheetName val="ISO_Reconcilation_Statment11"/>
      <sheetName val="AVG_pur_rate11"/>
      <sheetName val="Driveway_Beams11"/>
      <sheetName val="Cat_A_Change_Control11"/>
      <sheetName val="Break_up_Sheet11"/>
      <sheetName val="Summary_of_P_&amp;_M11"/>
      <sheetName val="Break_Dw11"/>
      <sheetName val="FITZ_MORT_9411"/>
      <sheetName val="Sheet_111"/>
      <sheetName val="3BPA00132-5-3_W_plan_HVPNL11"/>
      <sheetName val="Mix_Design11"/>
      <sheetName val="BLOCK-A_(MEA_SHEET)11"/>
      <sheetName val="Quote_Sheet11"/>
      <sheetName val="d-safe_DELUXE11"/>
      <sheetName val="Works_-_Quote_Sheet11"/>
      <sheetName val="IO_LIST11"/>
      <sheetName val="TBAL9697__x005f_x000d_grotp_wis11"/>
      <sheetName val="TBAL9697__grotp_wise_23"/>
      <sheetName val="NLD_-_Assum11"/>
      <sheetName val="Intro_11"/>
      <sheetName val="TBAL9697__x005f_x005f_x005f_x005f_x005f_x005f_x11"/>
      <sheetName val="Form_611"/>
      <sheetName val="acevsSp_(ABC)11"/>
      <sheetName val="A_O_R_11"/>
      <sheetName val="LIST_OF_MAKES11"/>
      <sheetName val="Cash_Flow_Input_Data_ISC11"/>
      <sheetName val="DETAILED__BOQ11"/>
      <sheetName val="Civil_Works11"/>
      <sheetName val="Legal_Risk_Analysis11"/>
      <sheetName val="CABLE_DATA11"/>
      <sheetName val="Mat_-Rates11"/>
      <sheetName val="TBAL9697_-group_wise__sdpl16"/>
      <sheetName val="TBAL9697_-group_wise_15"/>
      <sheetName val="crs_-G-115"/>
      <sheetName val="TBAL9697_-group_wise__onpl15"/>
      <sheetName val="B_Sheet_97-OBPL15"/>
      <sheetName val="B_Sheet_97_sdpl15"/>
      <sheetName val="TBAL9697_-group_wise__sdpl215"/>
      <sheetName val="inout_consol_jan15"/>
      <sheetName val="consol_flow15"/>
      <sheetName val="D_Loan__Prom15"/>
      <sheetName val="E_Bank_Loan15"/>
      <sheetName val="G_work_Cap15"/>
      <sheetName val="H_land_adv-dec15"/>
      <sheetName val="J_Con_WIP15"/>
      <sheetName val="detail_J15"/>
      <sheetName val="L_Oth_Co15"/>
      <sheetName val="K_fix_asst__15"/>
      <sheetName val="C_fix_asst-SDPL_15"/>
      <sheetName val="TBAL9697__group_wise__sdpl15"/>
      <sheetName val="inout_consol_okg15"/>
      <sheetName val="detail_OIP_(2)15"/>
      <sheetName val="D_fix_ysst_scdl_15"/>
      <sheetName val="cre`itors_tb_obpl15"/>
      <sheetName val="3AL9697_-group_wise__onpl15"/>
      <sheetName val="3‰AL9697_-group_wise__onpl15"/>
      <sheetName val="L_Oth_Bo15"/>
      <sheetName val="Civil_Boq15"/>
      <sheetName val="Boq_Block_A14"/>
      <sheetName val="Staff_Acco_15"/>
      <sheetName val="SITE_OVERHEADS15"/>
      <sheetName val="Project-Material_14"/>
      <sheetName val="PRECAST_lightconc-II15"/>
      <sheetName val="1__PayRec14"/>
      <sheetName val="ino4t_conso,-nov14"/>
      <sheetName val="(nout_co,sol_(2)14"/>
      <sheetName val="Blr_hire14"/>
      <sheetName val="Cashflow_projection14"/>
      <sheetName val="SPT_vs_PHI14"/>
      <sheetName val="key_dates14"/>
      <sheetName val="INPUT_SHEET14"/>
      <sheetName val="_bpl,oth_lia_14"/>
      <sheetName val="G_,and_adv_nce14"/>
      <sheetName val="I,Wip-ot__2)14"/>
      <sheetName val="det!il_WIP_(2)14"/>
      <sheetName val="de4ail_G-114"/>
      <sheetName val="sobha_mennn_ac14"/>
      <sheetName val="C_&amp;ix_asst14"/>
      <sheetName val="3�AL9697_-group_wise__onpl14"/>
      <sheetName val="_x005f_x0003_dpl_oth_Lia`14"/>
      <sheetName val="TBAL9697__x005f_x000d_grotp_wise_14"/>
      <sheetName val="St_co_91_5lvl14"/>
      <sheetName val="Sun_E_Type14"/>
      <sheetName val="Fin_Sum14"/>
      <sheetName val="CORPN_O?T14"/>
      <sheetName val="Labor_abs-NMR14"/>
      <sheetName val="Stress_Calculation14"/>
      <sheetName val="TBAL9697__x000a_grotp_wise_14"/>
      <sheetName val="labour_coeff12"/>
      <sheetName val="Shuttering_Analysis12"/>
      <sheetName val="General_P+M12"/>
      <sheetName val="Curing_Analysis_12"/>
      <sheetName val="Concrete_P+M_(_RMC_)12"/>
      <sheetName val="P+M_(_SMC_)12"/>
      <sheetName val="P+M_-EW12"/>
      <sheetName val="P&amp;L_-_AD12"/>
      <sheetName val="Fin__Assumpt__-_Sensitivities12"/>
      <sheetName val="LOAD_SHEET_12"/>
      <sheetName val="Fill_this_out_first___12"/>
      <sheetName val="Labour_productivity12"/>
      <sheetName val="RCC,Ret__Wall12"/>
      <sheetName val="CORPN_O_x005f_x0000_T14"/>
      <sheetName val="SUPPLY_-Sanitary_Fixtures14"/>
      <sheetName val="ITEMS_FOR_CIVIL_TENDER14"/>
      <sheetName val="_x005f_x005f_x005f_x0003_dpl_oth_Lia`14"/>
      <sheetName val="TBAL9697__x005f_x005f_x005f_x000d_grotp_w14"/>
      <sheetName val="CORPN_O14"/>
      <sheetName val="CORPN_O_T12"/>
      <sheetName val="Area_&amp;_Cate__Master12"/>
      <sheetName val="Bill_No_512"/>
      <sheetName val="TBAL9697__grotp_wise_24"/>
      <sheetName val="Detail_1A12"/>
      <sheetName val="DG_14"/>
      <sheetName val="11B_12"/>
      <sheetName val="BOQ_(2)12"/>
      <sheetName val="DLC_lookups12"/>
      <sheetName val="Structure_Bills_Qty12"/>
      <sheetName val="Fee_Rate_Summary12"/>
      <sheetName val="Name_List12"/>
      <sheetName val="CORPN_O_x005f_x005f_x005f_x0000_T12"/>
      <sheetName val="TBAL9697__x005f_x000a_grotp_wise_12"/>
      <sheetName val="220_11__BS_12"/>
      <sheetName val="ISO_Reconcilation_Statment12"/>
      <sheetName val="AVG_pur_rate12"/>
      <sheetName val="Driveway_Beams12"/>
      <sheetName val="Cat_A_Change_Control12"/>
      <sheetName val="Break_up_Sheet12"/>
      <sheetName val="Summary_of_P_&amp;_M12"/>
      <sheetName val="Break_Dw12"/>
      <sheetName val="FITZ_MORT_9412"/>
      <sheetName val="Sheet_112"/>
      <sheetName val="3BPA00132-5-3_W_plan_HVPNL12"/>
      <sheetName val="Mix_Design12"/>
      <sheetName val="BLOCK-A_(MEA_SHEET)12"/>
      <sheetName val="Quote_Sheet12"/>
      <sheetName val="d-safe_DELUXE12"/>
      <sheetName val="Works_-_Quote_Sheet12"/>
      <sheetName val="IO_LIST12"/>
      <sheetName val="TBAL9697__x005f_x000d_grotp_wis12"/>
      <sheetName val="TBAL9697__grotp_wise_25"/>
      <sheetName val="NLD_-_Assum12"/>
      <sheetName val="Intro_12"/>
      <sheetName val="TBAL9697__x005f_x005f_x005f_x005f_x005f_x005f_x12"/>
      <sheetName val="Form_612"/>
      <sheetName val="acevsSp_(ABC)12"/>
      <sheetName val="A_O_R_12"/>
      <sheetName val="LIST_OF_MAKES12"/>
      <sheetName val="Cash_Flow_Input_Data_ISC12"/>
      <sheetName val="DETAILED__BOQ12"/>
      <sheetName val="Civil_Works12"/>
      <sheetName val="Legal_Risk_Analysis12"/>
      <sheetName val="CABLE_DATA12"/>
      <sheetName val="Mat_-Rates12"/>
      <sheetName val="TB9798OBPL06_(2)17"/>
      <sheetName val="CORPN_OCT17"/>
      <sheetName val="inout_consol-nov17"/>
      <sheetName val="inout_consol_(2)17"/>
      <sheetName val="AS_ON_DT_EXPS_Mar17"/>
      <sheetName val="fa-pl_&amp;_mach-site17"/>
      <sheetName val="fa_off_eqp17"/>
      <sheetName val="fa_fur&amp;_fix17"/>
      <sheetName val="fa-pl_&amp;_mach-Off17"/>
      <sheetName val="B_Equity-sdpl_INC17"/>
      <sheetName val="inout_consol_wkg17"/>
      <sheetName val="inout_consol_WKNG17"/>
      <sheetName val="B_Sheet_9717"/>
      <sheetName val="P&amp;L_97_17"/>
      <sheetName val="B_Sheet_97-BEXP17"/>
      <sheetName val="P&amp;L_97_-BEXP17"/>
      <sheetName val="consol_flows17"/>
      <sheetName val="sdpl_oth_Liab17"/>
      <sheetName val="obpl-oth_liab17"/>
      <sheetName val="G_land_advance17"/>
      <sheetName val="I-Wip-ot_(2)17"/>
      <sheetName val="detail_WIP_(2)17"/>
      <sheetName val="detail_G-117"/>
      <sheetName val="sobha_menon_ac17"/>
      <sheetName val="pnc_ac17"/>
      <sheetName val="fix_-p_&amp;_M_-SCC17"/>
      <sheetName val="C_fix_asst17"/>
      <sheetName val="D_fix_asst_scdl_17"/>
      <sheetName val="creditors_tb_obpl17"/>
      <sheetName val="Boq_Block_A15"/>
      <sheetName val="Project-Material_15"/>
      <sheetName val="PRECAST_lightconc-II16"/>
      <sheetName val="1__PayRec15"/>
      <sheetName val="ino4t_conso,-nov15"/>
      <sheetName val="(nout_co,sol_(2)15"/>
      <sheetName val="Blr_hire15"/>
      <sheetName val="Cashflow_projection15"/>
      <sheetName val="SPT_vs_PHI15"/>
      <sheetName val="key_dates15"/>
      <sheetName val="INPUT_SHEET15"/>
      <sheetName val="_bpl,oth_lia_15"/>
      <sheetName val="G_,and_adv_nce15"/>
      <sheetName val="I,Wip-ot__2)15"/>
      <sheetName val="det!il_WIP_(2)15"/>
      <sheetName val="de4ail_G-115"/>
      <sheetName val="sobha_mennn_ac15"/>
      <sheetName val="C_&amp;ix_asst15"/>
      <sheetName val="3�AL9697_-group_wise__onpl15"/>
      <sheetName val="_x005f_x0003_dpl_oth_Lia`15"/>
      <sheetName val="TBAL9697__x005f_x000d_grotp_wise_15"/>
      <sheetName val="St_co_91_5lvl15"/>
      <sheetName val="Sun_E_Type15"/>
      <sheetName val="Fin_Sum15"/>
      <sheetName val="CORPN_O?T15"/>
      <sheetName val="Labor_abs-NMR15"/>
      <sheetName val="Stress_Calculation15"/>
      <sheetName val="TBAL9697__x000a_grotp_wise_15"/>
      <sheetName val="labour_coeff13"/>
      <sheetName val="Shuttering_Analysis13"/>
      <sheetName val="General_P+M13"/>
      <sheetName val="Curing_Analysis_13"/>
      <sheetName val="Concrete_P+M_(_RMC_)13"/>
      <sheetName val="P+M_(_SMC_)13"/>
      <sheetName val="P+M_-EW13"/>
      <sheetName val="P&amp;L_-_AD13"/>
      <sheetName val="Fin__Assumpt__-_Sensitivities13"/>
      <sheetName val="LOAD_SHEET_13"/>
      <sheetName val="Fill_this_out_first___13"/>
      <sheetName val="Labour_productivity13"/>
      <sheetName val="RCC,Ret__Wall13"/>
      <sheetName val="CORPN_O_x005f_x0000_T15"/>
      <sheetName val="SUPPLY_-Sanitary_Fixtures15"/>
      <sheetName val="ITEMS_FOR_CIVIL_TENDER15"/>
      <sheetName val="_x005f_x005f_x005f_x0003_dpl_oth_Lia`15"/>
      <sheetName val="TBAL9697__x005f_x005f_x005f_x000d_grotp_w15"/>
      <sheetName val="CORPN_O15"/>
      <sheetName val="CORPN_O_T13"/>
      <sheetName val="Area_&amp;_Cate__Master13"/>
      <sheetName val="Bill_No_513"/>
      <sheetName val="TBAL9697__grotp_wise_26"/>
      <sheetName val="Detail_1A13"/>
      <sheetName val="DG_15"/>
      <sheetName val="11B_13"/>
      <sheetName val="BOQ_(2)13"/>
      <sheetName val="DLC_lookups13"/>
      <sheetName val="Structure_Bills_Qty13"/>
      <sheetName val="Fee_Rate_Summary13"/>
      <sheetName val="Name_List13"/>
      <sheetName val="CORPN_O_x005f_x005f_x005f_x0000_T13"/>
      <sheetName val="TBAL9697__x005f_x000a_grotp_wise_13"/>
      <sheetName val="220_11__BS_13"/>
      <sheetName val="ISO_Reconcilation_Statment13"/>
      <sheetName val="AVG_pur_rate13"/>
      <sheetName val="Driveway_Beams13"/>
      <sheetName val="Cat_A_Change_Control13"/>
      <sheetName val="Break_up_Sheet13"/>
      <sheetName val="Summary_of_P_&amp;_M13"/>
      <sheetName val="Break_Dw13"/>
      <sheetName val="FITZ_MORT_9413"/>
      <sheetName val="Sheet_113"/>
      <sheetName val="3BPA00132-5-3_W_plan_HVPNL13"/>
      <sheetName val="Mix_Design13"/>
      <sheetName val="BLOCK-A_(MEA_SHEET)13"/>
      <sheetName val="Quote_Sheet13"/>
      <sheetName val="d-safe_DELUXE13"/>
      <sheetName val="Works_-_Quote_Sheet13"/>
      <sheetName val="IO_LIST13"/>
      <sheetName val="TBAL9697__x005f_x000d_grotp_wis13"/>
      <sheetName val="TBAL9697__grotp_wise_27"/>
      <sheetName val="NLD_-_Assum13"/>
      <sheetName val="Intro_13"/>
      <sheetName val="TBAL9697__x005f_x005f_x005f_x005f_x005f_x005f_x13"/>
      <sheetName val="Form_613"/>
      <sheetName val="acevsSp_(ABC)13"/>
      <sheetName val="A_O_R_13"/>
      <sheetName val="LIST_OF_MAKES13"/>
      <sheetName val="Cash_Flow_Input_Data_ISC13"/>
      <sheetName val="DETAILED__BOQ13"/>
      <sheetName val="Civil_Works13"/>
      <sheetName val="Legal_Risk_Analysis13"/>
      <sheetName val="CABLE_DATA13"/>
      <sheetName val="Mat_-Rates13"/>
      <sheetName val="TB9798OBPL06_(2)24"/>
      <sheetName val="CORPN_OCT24"/>
      <sheetName val="inout_consol-nov24"/>
      <sheetName val="inout_consol_(2)24"/>
      <sheetName val="AS_ON_DT_EXPS_Mar24"/>
      <sheetName val="fa-pl_&amp;_mach-site24"/>
      <sheetName val="fa_off_eqp24"/>
      <sheetName val="fa_fur&amp;_fix24"/>
      <sheetName val="fa-pl_&amp;_mach-Off24"/>
      <sheetName val="B_Equity-sdpl_INC24"/>
      <sheetName val="inout_consol_wkg24"/>
      <sheetName val="inout_consol_WKNG24"/>
      <sheetName val="B_Sheet_9724"/>
      <sheetName val="P&amp;L_97_24"/>
      <sheetName val="B_Sheet_97-BEXP24"/>
      <sheetName val="P&amp;L_97_-BEXP24"/>
      <sheetName val="consol_flows24"/>
      <sheetName val="sdpl_oth_Liab24"/>
      <sheetName val="obpl-oth_liab24"/>
      <sheetName val="G_land_advance24"/>
      <sheetName val="I-Wip-ot_(2)24"/>
      <sheetName val="detail_WIP_(2)24"/>
      <sheetName val="detail_G-124"/>
      <sheetName val="sobha_menon_ac24"/>
      <sheetName val="pnc_ac24"/>
      <sheetName val="fix_-p_&amp;_M_-SCC24"/>
      <sheetName val="C_fix_asst24"/>
      <sheetName val="D_fix_asst_scdl_24"/>
      <sheetName val="creditors_tb_obpl24"/>
      <sheetName val="TBAL9697_-group_wise__sdpl33"/>
      <sheetName val="TBAL9697_-group_wise_23"/>
      <sheetName val="crs_-G-123"/>
      <sheetName val="TBAL9697_-group_wise__onpl23"/>
      <sheetName val="B_Sheet_97-OBPL23"/>
      <sheetName val="B_Sheet_97_sdpl23"/>
      <sheetName val="TBAL9697_-group_wise__sdpl223"/>
      <sheetName val="inout_consol_jan23"/>
      <sheetName val="consol_flow23"/>
      <sheetName val="D_Loan__Prom23"/>
      <sheetName val="E_Bank_Loan23"/>
      <sheetName val="G_work_Cap23"/>
      <sheetName val="H_land_adv-dec23"/>
      <sheetName val="J_Con_WIP23"/>
      <sheetName val="detail_J23"/>
      <sheetName val="L_Oth_Co23"/>
      <sheetName val="K_fix_asst__23"/>
      <sheetName val="C_fix_asst-SDPL_23"/>
      <sheetName val="TBAL9697__group_wise__sdpl23"/>
      <sheetName val="inout_consol_okg23"/>
      <sheetName val="detail_OIP_(2)23"/>
      <sheetName val="D_fix_ysst_scdl_23"/>
      <sheetName val="cre`itors_tb_obpl23"/>
      <sheetName val="3AL9697_-group_wise__onpl23"/>
      <sheetName val="3‰AL9697_-group_wise__onpl23"/>
      <sheetName val="L_Oth_Bo23"/>
      <sheetName val="Civil_Boq23"/>
      <sheetName val="Staff_Acco_23"/>
      <sheetName val="SITE_OVERHEADS23"/>
      <sheetName val="PRECAST_lightconc-II23"/>
      <sheetName val="1__PayRec22"/>
      <sheetName val="ino4t_conso,-nov22"/>
      <sheetName val="(nout_co,sol_(2)22"/>
      <sheetName val="Blr_hire22"/>
      <sheetName val="Cashflow_projection22"/>
      <sheetName val="SPT_vs_PHI22"/>
      <sheetName val="key_dates22"/>
      <sheetName val="INPUT_SHEET22"/>
      <sheetName val="_bpl,oth_lia_22"/>
      <sheetName val="G_,and_adv_nce22"/>
      <sheetName val="I,Wip-ot__2)22"/>
      <sheetName val="det!il_WIP_(2)22"/>
      <sheetName val="de4ail_G-122"/>
      <sheetName val="sobha_mennn_ac22"/>
      <sheetName val="C_&amp;ix_asst22"/>
      <sheetName val="_x005f_x0003_dpl_oth_Lia`22"/>
      <sheetName val="TBAL9697__x005f_x000d_grotp_wise_22"/>
      <sheetName val="St_co_91_5lvl22"/>
      <sheetName val="Sun_E_Type22"/>
      <sheetName val="Fin_Sum22"/>
      <sheetName val="CORPN_O?T22"/>
      <sheetName val="Labor_abs-NMR22"/>
      <sheetName val="Stress_Calculation22"/>
      <sheetName val="TBAL9697__x000a_grotp_wise_22"/>
      <sheetName val="labour_coeff20"/>
      <sheetName val="Shuttering_Analysis20"/>
      <sheetName val="General_P+M20"/>
      <sheetName val="Curing_Analysis_20"/>
      <sheetName val="Concrete_P+M_(_RMC_)20"/>
      <sheetName val="P+M_(_SMC_)20"/>
      <sheetName val="P+M_-EW20"/>
      <sheetName val="P&amp;L_-_AD20"/>
      <sheetName val="Fin__Assumpt__-_Sensitivities20"/>
      <sheetName val="LOAD_SHEET_20"/>
      <sheetName val="Fill_this_out_first___20"/>
      <sheetName val="Labour_productivity20"/>
      <sheetName val="RCC,Ret__Wall20"/>
      <sheetName val="CORPN_O_x005f_x0000_T22"/>
      <sheetName val="SUPPLY_-Sanitary_Fixtures22"/>
      <sheetName val="ITEMS_FOR_CIVIL_TENDER22"/>
      <sheetName val="_x005f_x005f_x005f_x0003_dpl_oth_Lia`22"/>
      <sheetName val="TBAL9697__x005f_x005f_x005f_x000d_grotp_w22"/>
      <sheetName val="CORPN_O22"/>
      <sheetName val="CORPN_O_T20"/>
      <sheetName val="Area_&amp;_Cate__Master20"/>
      <sheetName val="Bill_No_520"/>
      <sheetName val="TBAL9697__grotp_wise_40"/>
      <sheetName val="Detail_1A20"/>
      <sheetName val="DG_22"/>
      <sheetName val="11B_20"/>
      <sheetName val="BOQ_(2)20"/>
      <sheetName val="DLC_lookups20"/>
      <sheetName val="Structure_Bills_Qty20"/>
      <sheetName val="Fee_Rate_Summary20"/>
      <sheetName val="Name_List20"/>
      <sheetName val="CORPN_O_x005f_x005f_x005f_x0000_T20"/>
      <sheetName val="TBAL9697__x005f_x000a_grotp_wise_20"/>
      <sheetName val="220_11__BS_20"/>
      <sheetName val="ISO_Reconcilation_Statment20"/>
      <sheetName val="AVG_pur_rate20"/>
      <sheetName val="Driveway_Beams20"/>
      <sheetName val="Cat_A_Change_Control20"/>
      <sheetName val="Break_up_Sheet20"/>
      <sheetName val="Summary_of_P_&amp;_M20"/>
      <sheetName val="Break_Dw20"/>
      <sheetName val="FITZ_MORT_9420"/>
      <sheetName val="Sheet_120"/>
      <sheetName val="3BPA00132-5-3_W_plan_HVPNL20"/>
      <sheetName val="Mix_Design20"/>
      <sheetName val="BLOCK-A_(MEA_SHEET)20"/>
      <sheetName val="Quote_Sheet20"/>
      <sheetName val="d-safe_DELUXE20"/>
      <sheetName val="Works_-_Quote_Sheet20"/>
      <sheetName val="IO_LIST20"/>
      <sheetName val="TBAL9697__x005f_x000d_grotp_wis20"/>
      <sheetName val="TBAL9697__grotp_wise_41"/>
      <sheetName val="NLD_-_Assum20"/>
      <sheetName val="Intro_20"/>
      <sheetName val="TBAL9697__x005f_x005f_x005f_x005f_x005f_x005f_x20"/>
      <sheetName val="Form_620"/>
      <sheetName val="acevsSp_(ABC)20"/>
      <sheetName val="A_O_R_20"/>
      <sheetName val="LIST_OF_MAKES20"/>
      <sheetName val="Cash_Flow_Input_Data_ISC20"/>
      <sheetName val="DETAILED__BOQ20"/>
      <sheetName val="Civil_Works20"/>
      <sheetName val="Legal_Risk_Analysis20"/>
      <sheetName val="CABLE_DATA20"/>
      <sheetName val="Mat_-Rates20"/>
      <sheetName val="TB9798OBPL06_(2)19"/>
      <sheetName val="CORPN_OCT19"/>
      <sheetName val="inout_consol-nov19"/>
      <sheetName val="inout_consol_(2)19"/>
      <sheetName val="AS_ON_DT_EXPS_Mar19"/>
      <sheetName val="fa-pl_&amp;_mach-site19"/>
      <sheetName val="fa_off_eqp19"/>
      <sheetName val="fa_fur&amp;_fix19"/>
      <sheetName val="fa-pl_&amp;_mach-Off19"/>
      <sheetName val="B_Equity-sdpl_INC19"/>
      <sheetName val="inout_consol_wkg19"/>
      <sheetName val="inout_consol_WKNG19"/>
      <sheetName val="B_Sheet_9719"/>
      <sheetName val="P&amp;L_97_19"/>
      <sheetName val="B_Sheet_97-BEXP19"/>
      <sheetName val="P&amp;L_97_-BEXP19"/>
      <sheetName val="consol_flows19"/>
      <sheetName val="sdpl_oth_Liab19"/>
      <sheetName val="obpl-oth_liab19"/>
      <sheetName val="G_land_advance19"/>
      <sheetName val="I-Wip-ot_(2)19"/>
      <sheetName val="detail_WIP_(2)19"/>
      <sheetName val="detail_G-119"/>
      <sheetName val="sobha_menon_ac19"/>
      <sheetName val="pnc_ac19"/>
      <sheetName val="fix_-p_&amp;_M_-SCC19"/>
      <sheetName val="C_fix_asst19"/>
      <sheetName val="D_fix_asst_scdl_19"/>
      <sheetName val="creditors_tb_obpl19"/>
      <sheetName val="TBAL9697_-group_wise__sdpl19"/>
      <sheetName val="TBAL9697_-group_wise_18"/>
      <sheetName val="crs_-G-118"/>
      <sheetName val="TBAL9697_-group_wise__onpl18"/>
      <sheetName val="B_Sheet_97-OBPL18"/>
      <sheetName val="B_Sheet_97_sdpl18"/>
      <sheetName val="TBAL9697_-group_wise__sdpl218"/>
      <sheetName val="inout_consol_jan18"/>
      <sheetName val="consol_flow18"/>
      <sheetName val="D_Loan__Prom18"/>
      <sheetName val="E_Bank_Loan18"/>
      <sheetName val="G_work_Cap18"/>
      <sheetName val="H_land_adv-dec18"/>
      <sheetName val="J_Con_WIP18"/>
      <sheetName val="detail_J18"/>
      <sheetName val="L_Oth_Co18"/>
      <sheetName val="K_fix_asst__18"/>
      <sheetName val="C_fix_asst-SDPL_18"/>
      <sheetName val="TBAL9697__group_wise__sdpl18"/>
      <sheetName val="inout_consol_okg18"/>
      <sheetName val="detail_OIP_(2)18"/>
      <sheetName val="D_fix_ysst_scdl_18"/>
      <sheetName val="cre`itors_tb_obpl18"/>
      <sheetName val="3AL9697_-group_wise__onpl18"/>
      <sheetName val="3‰AL9697_-group_wise__onpl18"/>
      <sheetName val="L_Oth_Bo18"/>
      <sheetName val="Civil_Boq18"/>
      <sheetName val="Boq_Block_A17"/>
      <sheetName val="Staff_Acco_18"/>
      <sheetName val="SITE_OVERHEADS18"/>
      <sheetName val="Project-Material_17"/>
      <sheetName val="PRECAST_lightconc-II18"/>
      <sheetName val="1__PayRec17"/>
      <sheetName val="ino4t_conso,-nov17"/>
      <sheetName val="(nout_co,sol_(2)17"/>
      <sheetName val="Blr_hire17"/>
      <sheetName val="Cashflow_projection17"/>
      <sheetName val="SPT_vs_PHI17"/>
      <sheetName val="key_dates17"/>
      <sheetName val="INPUT_SHEET17"/>
      <sheetName val="_bpl,oth_lia_17"/>
      <sheetName val="G_,and_adv_nce17"/>
      <sheetName val="I,Wip-ot__2)17"/>
      <sheetName val="det!il_WIP_(2)17"/>
      <sheetName val="de4ail_G-117"/>
      <sheetName val="sobha_mennn_ac17"/>
      <sheetName val="C_&amp;ix_asst17"/>
      <sheetName val="3�AL9697_-group_wise__onpl17"/>
      <sheetName val="_x005f_x0003_dpl_oth_Lia`17"/>
      <sheetName val="TBAL9697__x005f_x000d_grotp_wise_17"/>
      <sheetName val="St_co_91_5lvl17"/>
      <sheetName val="Sun_E_Type17"/>
      <sheetName val="Fin_Sum17"/>
      <sheetName val="CORPN_O?T17"/>
      <sheetName val="Labor_abs-NMR17"/>
      <sheetName val="Stress_Calculation17"/>
      <sheetName val="TBAL9697__x000a_grotp_wise_17"/>
      <sheetName val="labour_coeff15"/>
      <sheetName val="Shuttering_Analysis15"/>
      <sheetName val="General_P+M15"/>
      <sheetName val="Curing_Analysis_15"/>
      <sheetName val="Concrete_P+M_(_RMC_)15"/>
      <sheetName val="P+M_(_SMC_)15"/>
      <sheetName val="P+M_-EW15"/>
      <sheetName val="P&amp;L_-_AD15"/>
      <sheetName val="Fin__Assumpt__-_Sensitivities15"/>
      <sheetName val="LOAD_SHEET_15"/>
      <sheetName val="Fill_this_out_first___15"/>
      <sheetName val="Labour_productivity15"/>
      <sheetName val="RCC,Ret__Wall15"/>
      <sheetName val="CORPN_O_x005f_x0000_T17"/>
      <sheetName val="SUPPLY_-Sanitary_Fixtures17"/>
      <sheetName val="ITEMS_FOR_CIVIL_TENDER17"/>
      <sheetName val="_x005f_x005f_x005f_x0003_dpl_oth_Lia`17"/>
      <sheetName val="TBAL9697__x005f_x005f_x005f_x000d_grotp_w17"/>
      <sheetName val="CORPN_O17"/>
      <sheetName val="CORPN_O_T15"/>
      <sheetName val="Area_&amp;_Cate__Master15"/>
      <sheetName val="Bill_No_515"/>
      <sheetName val="TBAL9697__grotp_wise_30"/>
      <sheetName val="Detail_1A15"/>
      <sheetName val="DG_17"/>
      <sheetName val="11B_15"/>
      <sheetName val="BOQ_(2)15"/>
      <sheetName val="DLC_lookups15"/>
      <sheetName val="Structure_Bills_Qty15"/>
      <sheetName val="Fee_Rate_Summary15"/>
      <sheetName val="Name_List15"/>
      <sheetName val="CORPN_O_x005f_x005f_x005f_x0000_T15"/>
      <sheetName val="TBAL9697__x005f_x000a_grotp_wise_15"/>
      <sheetName val="220_11__BS_15"/>
      <sheetName val="ISO_Reconcilation_Statment15"/>
      <sheetName val="AVG_pur_rate15"/>
      <sheetName val="Driveway_Beams15"/>
      <sheetName val="Cat_A_Change_Control15"/>
      <sheetName val="Break_up_Sheet15"/>
      <sheetName val="Summary_of_P_&amp;_M15"/>
      <sheetName val="Break_Dw15"/>
      <sheetName val="FITZ_MORT_9415"/>
      <sheetName val="Sheet_115"/>
      <sheetName val="3BPA00132-5-3_W_plan_HVPNL15"/>
      <sheetName val="Mix_Design15"/>
      <sheetName val="BLOCK-A_(MEA_SHEET)15"/>
      <sheetName val="Quote_Sheet15"/>
      <sheetName val="d-safe_DELUXE15"/>
      <sheetName val="Works_-_Quote_Sheet15"/>
      <sheetName val="IO_LIST15"/>
      <sheetName val="TBAL9697__x005f_x000d_grotp_wis15"/>
      <sheetName val="TBAL9697__grotp_wise_31"/>
      <sheetName val="NLD_-_Assum15"/>
      <sheetName val="Intro_15"/>
      <sheetName val="TBAL9697__x005f_x005f_x005f_x005f_x005f_x005f_x15"/>
      <sheetName val="Form_615"/>
      <sheetName val="acevsSp_(ABC)15"/>
      <sheetName val="A_O_R_15"/>
      <sheetName val="LIST_OF_MAKES15"/>
      <sheetName val="Cash_Flow_Input_Data_ISC15"/>
      <sheetName val="DETAILED__BOQ15"/>
      <sheetName val="Civil_Works15"/>
      <sheetName val="Legal_Risk_Analysis15"/>
      <sheetName val="CABLE_DATA15"/>
      <sheetName val="Mat_-Rates15"/>
      <sheetName val="TBAL9697_-group_wise__sdpl20"/>
      <sheetName val="TBAL9697_-group_wise_19"/>
      <sheetName val="crs_-G-119"/>
      <sheetName val="TBAL9697_-group_wise__onpl19"/>
      <sheetName val="B_Sheet_97-OBPL19"/>
      <sheetName val="B_Sheet_97_sdpl19"/>
      <sheetName val="TBAL9697_-group_wise__sdpl219"/>
      <sheetName val="inout_consol_jan19"/>
      <sheetName val="consol_flow19"/>
      <sheetName val="D_Loan__Prom19"/>
      <sheetName val="E_Bank_Loan19"/>
      <sheetName val="G_work_Cap19"/>
      <sheetName val="H_land_adv-dec19"/>
      <sheetName val="J_Con_WIP19"/>
      <sheetName val="detail_J19"/>
      <sheetName val="L_Oth_Co19"/>
      <sheetName val="K_fix_asst__19"/>
      <sheetName val="C_fix_asst-SDPL_19"/>
      <sheetName val="TBAL9697__group_wise__sdpl19"/>
      <sheetName val="inout_consol_okg19"/>
      <sheetName val="detail_OIP_(2)19"/>
      <sheetName val="D_fix_ysst_scdl_19"/>
      <sheetName val="cre`itors_tb_obpl19"/>
      <sheetName val="3AL9697_-group_wise__onpl19"/>
      <sheetName val="3‰AL9697_-group_wise__onpl19"/>
      <sheetName val="L_Oth_Bo19"/>
      <sheetName val="Civil_Boq19"/>
      <sheetName val="Boq_Block_A18"/>
      <sheetName val="Staff_Acco_19"/>
      <sheetName val="SITE_OVERHEADS19"/>
      <sheetName val="Project-Material_18"/>
      <sheetName val="PRECAST_lightconc-II19"/>
      <sheetName val="1__PayRec18"/>
      <sheetName val="ino4t_conso,-nov18"/>
      <sheetName val="(nout_co,sol_(2)18"/>
      <sheetName val="Blr_hire18"/>
      <sheetName val="Cashflow_projection18"/>
      <sheetName val="SPT_vs_PHI18"/>
      <sheetName val="key_dates18"/>
      <sheetName val="INPUT_SHEET18"/>
      <sheetName val="_bpl,oth_lia_18"/>
      <sheetName val="G_,and_adv_nce18"/>
      <sheetName val="I,Wip-ot__2)18"/>
      <sheetName val="det!il_WIP_(2)18"/>
      <sheetName val="de4ail_G-118"/>
      <sheetName val="sobha_mennn_ac18"/>
      <sheetName val="C_&amp;ix_asst18"/>
      <sheetName val="3�AL9697_-group_wise__onpl18"/>
      <sheetName val="_x005f_x0003_dpl_oth_Lia`18"/>
      <sheetName val="TBAL9697__x005f_x000d_grotp_wise_18"/>
      <sheetName val="St_co_91_5lvl18"/>
      <sheetName val="Sun_E_Type18"/>
      <sheetName val="Fin_Sum18"/>
      <sheetName val="CORPN_O?T18"/>
      <sheetName val="Labor_abs-NMR18"/>
      <sheetName val="Stress_Calculation18"/>
      <sheetName val="TBAL9697__x000a_grotp_wise_18"/>
      <sheetName val="labour_coeff16"/>
      <sheetName val="Shuttering_Analysis16"/>
      <sheetName val="General_P+M16"/>
      <sheetName val="Curing_Analysis_16"/>
      <sheetName val="Concrete_P+M_(_RMC_)16"/>
      <sheetName val="P+M_(_SMC_)16"/>
      <sheetName val="P+M_-EW16"/>
      <sheetName val="P&amp;L_-_AD16"/>
      <sheetName val="Fin__Assumpt__-_Sensitivities16"/>
      <sheetName val="LOAD_SHEET_16"/>
      <sheetName val="Fill_this_out_first___16"/>
      <sheetName val="Labour_productivity16"/>
      <sheetName val="RCC,Ret__Wall16"/>
      <sheetName val="CORPN_O_x005f_x0000_T18"/>
      <sheetName val="SUPPLY_-Sanitary_Fixtures18"/>
      <sheetName val="ITEMS_FOR_CIVIL_TENDER18"/>
      <sheetName val="_x005f_x005f_x005f_x0003_dpl_oth_Lia`18"/>
      <sheetName val="TBAL9697__x005f_x005f_x005f_x000d_grotp_w18"/>
      <sheetName val="CORPN_O18"/>
      <sheetName val="CORPN_O_T16"/>
      <sheetName val="Area_&amp;_Cate__Master16"/>
      <sheetName val="Bill_No_516"/>
      <sheetName val="TBAL9697__grotp_wise_32"/>
      <sheetName val="Detail_1A16"/>
      <sheetName val="DG_18"/>
      <sheetName val="11B_16"/>
      <sheetName val="BOQ_(2)16"/>
      <sheetName val="DLC_lookups16"/>
      <sheetName val="Structure_Bills_Qty16"/>
      <sheetName val="Fee_Rate_Summary16"/>
      <sheetName val="Name_List16"/>
      <sheetName val="CORPN_O_x005f_x005f_x005f_x0000_T16"/>
      <sheetName val="TBAL9697__x005f_x000a_grotp_wise_16"/>
      <sheetName val="220_11__BS_16"/>
      <sheetName val="ISO_Reconcilation_Statment16"/>
      <sheetName val="AVG_pur_rate16"/>
      <sheetName val="Driveway_Beams16"/>
      <sheetName val="Cat_A_Change_Control16"/>
      <sheetName val="Break_up_Sheet16"/>
      <sheetName val="Summary_of_P_&amp;_M16"/>
      <sheetName val="Break_Dw16"/>
      <sheetName val="FITZ_MORT_9416"/>
      <sheetName val="Sheet_116"/>
      <sheetName val="3BPA00132-5-3_W_plan_HVPNL16"/>
      <sheetName val="Mix_Design16"/>
      <sheetName val="BLOCK-A_(MEA_SHEET)16"/>
      <sheetName val="Quote_Sheet16"/>
      <sheetName val="d-safe_DELUXE16"/>
      <sheetName val="Works_-_Quote_Sheet16"/>
      <sheetName val="IO_LIST16"/>
      <sheetName val="TBAL9697__x005f_x000d_grotp_wis16"/>
      <sheetName val="TBAL9697__grotp_wise_33"/>
      <sheetName val="NLD_-_Assum16"/>
      <sheetName val="Intro_16"/>
      <sheetName val="TBAL9697__x005f_x005f_x005f_x005f_x005f_x005f_x16"/>
      <sheetName val="Form_616"/>
      <sheetName val="acevsSp_(ABC)16"/>
      <sheetName val="A_O_R_16"/>
      <sheetName val="LIST_OF_MAKES16"/>
      <sheetName val="Cash_Flow_Input_Data_ISC16"/>
      <sheetName val="DETAILED__BOQ16"/>
      <sheetName val="Civil_Works16"/>
      <sheetName val="Legal_Risk_Analysis16"/>
      <sheetName val="CABLE_DATA16"/>
      <sheetName val="Mat_-Rates16"/>
      <sheetName val="Assumption_Inputs3"/>
      <sheetName val="Tender_Summary3"/>
      <sheetName val="TB9798OBPL06_(2)21"/>
      <sheetName val="CORPN_OCT21"/>
      <sheetName val="inout_consol-nov21"/>
      <sheetName val="inout_consol_(2)21"/>
      <sheetName val="AS_ON_DT_EXPS_Mar21"/>
      <sheetName val="fa-pl_&amp;_mach-site21"/>
      <sheetName val="fa_off_eqp21"/>
      <sheetName val="fa_fur&amp;_fix21"/>
      <sheetName val="fa-pl_&amp;_mach-Off21"/>
      <sheetName val="B_Equity-sdpl_INC21"/>
      <sheetName val="inout_consol_wkg21"/>
      <sheetName val="inout_consol_WKNG21"/>
      <sheetName val="B_Sheet_9721"/>
      <sheetName val="P&amp;L_97_21"/>
      <sheetName val="B_Sheet_97-BEXP21"/>
      <sheetName val="P&amp;L_97_-BEXP21"/>
      <sheetName val="consol_flows21"/>
      <sheetName val="sdpl_oth_Liab21"/>
      <sheetName val="obpl-oth_liab21"/>
      <sheetName val="G_land_advance21"/>
      <sheetName val="I-Wip-ot_(2)21"/>
      <sheetName val="detail_WIP_(2)21"/>
      <sheetName val="detail_G-121"/>
      <sheetName val="sobha_menon_ac21"/>
      <sheetName val="pnc_ac21"/>
      <sheetName val="fix_-p_&amp;_M_-SCC21"/>
      <sheetName val="C_fix_asst21"/>
      <sheetName val="D_fix_asst_scdl_21"/>
      <sheetName val="creditors_tb_obpl21"/>
      <sheetName val="Boq_Block_A19"/>
      <sheetName val="Project-Material_19"/>
      <sheetName val="PRECAST_lightconc-II20"/>
      <sheetName val="1__PayRec19"/>
      <sheetName val="ino4t_conso,-nov19"/>
      <sheetName val="(nout_co,sol_(2)19"/>
      <sheetName val="Blr_hire19"/>
      <sheetName val="Cashflow_projection19"/>
      <sheetName val="SPT_vs_PHI19"/>
      <sheetName val="key_dates19"/>
      <sheetName val="INPUT_SHEET19"/>
      <sheetName val="_bpl,oth_lia_19"/>
      <sheetName val="G_,and_adv_nce19"/>
      <sheetName val="I,Wip-ot__2)19"/>
      <sheetName val="det!il_WIP_(2)19"/>
      <sheetName val="de4ail_G-119"/>
      <sheetName val="sobha_mennn_ac19"/>
      <sheetName val="C_&amp;ix_asst19"/>
      <sheetName val="3�AL9697_-group_wise__onpl19"/>
      <sheetName val="_x005f_x0003_dpl_oth_Lia`19"/>
      <sheetName val="TBAL9697__x005f_x000d_grotp_wise_19"/>
      <sheetName val="St_co_91_5lvl19"/>
      <sheetName val="Sun_E_Type19"/>
      <sheetName val="Fin_Sum19"/>
      <sheetName val="CORPN_O?T19"/>
      <sheetName val="Labor_abs-NMR19"/>
      <sheetName val="Stress_Calculation19"/>
      <sheetName val="TBAL9697__x000a_grotp_wise_19"/>
      <sheetName val="labour_coeff17"/>
      <sheetName val="Shuttering_Analysis17"/>
      <sheetName val="General_P+M17"/>
      <sheetName val="Curing_Analysis_17"/>
      <sheetName val="Concrete_P+M_(_RMC_)17"/>
      <sheetName val="P+M_(_SMC_)17"/>
      <sheetName val="P+M_-EW17"/>
      <sheetName val="P&amp;L_-_AD17"/>
      <sheetName val="Fin__Assumpt__-_Sensitivities17"/>
      <sheetName val="LOAD_SHEET_17"/>
      <sheetName val="Fill_this_out_first___17"/>
      <sheetName val="Labour_productivity17"/>
      <sheetName val="RCC,Ret__Wall17"/>
      <sheetName val="CORPN_O_x005f_x0000_T19"/>
      <sheetName val="SUPPLY_-Sanitary_Fixtures19"/>
      <sheetName val="ITEMS_FOR_CIVIL_TENDER19"/>
      <sheetName val="_x005f_x005f_x005f_x0003_dpl_oth_Lia`19"/>
      <sheetName val="TBAL9697__x005f_x005f_x005f_x000d_grotp_w19"/>
      <sheetName val="CORPN_O19"/>
      <sheetName val="CORPN_O_T17"/>
      <sheetName val="Area_&amp;_Cate__Master17"/>
      <sheetName val="Bill_No_517"/>
      <sheetName val="TBAL9697__grotp_wise_34"/>
      <sheetName val="Detail_1A17"/>
      <sheetName val="DG_19"/>
      <sheetName val="11B_17"/>
      <sheetName val="BOQ_(2)17"/>
      <sheetName val="DLC_lookups17"/>
      <sheetName val="Structure_Bills_Qty17"/>
      <sheetName val="Fee_Rate_Summary17"/>
      <sheetName val="Name_List17"/>
      <sheetName val="CORPN_O_x005f_x005f_x005f_x0000_T17"/>
      <sheetName val="TBAL9697__x005f_x000a_grotp_wise_17"/>
      <sheetName val="220_11__BS_17"/>
      <sheetName val="ISO_Reconcilation_Statment17"/>
      <sheetName val="AVG_pur_rate17"/>
      <sheetName val="Driveway_Beams17"/>
      <sheetName val="Cat_A_Change_Control17"/>
      <sheetName val="Break_up_Sheet17"/>
      <sheetName val="Summary_of_P_&amp;_M17"/>
      <sheetName val="Break_Dw17"/>
      <sheetName val="FITZ_MORT_9417"/>
      <sheetName val="Sheet_117"/>
      <sheetName val="3BPA00132-5-3_W_plan_HVPNL17"/>
      <sheetName val="Mix_Design17"/>
      <sheetName val="BLOCK-A_(MEA_SHEET)17"/>
      <sheetName val="Quote_Sheet17"/>
      <sheetName val="d-safe_DELUXE17"/>
      <sheetName val="Works_-_Quote_Sheet17"/>
      <sheetName val="IO_LIST17"/>
      <sheetName val="TBAL9697__x005f_x000d_grotp_wis17"/>
      <sheetName val="TBAL9697__grotp_wise_35"/>
      <sheetName val="NLD_-_Assum17"/>
      <sheetName val="Intro_17"/>
      <sheetName val="TBAL9697__x005f_x005f_x005f_x005f_x005f_x005f_x17"/>
      <sheetName val="Form_617"/>
      <sheetName val="acevsSp_(ABC)17"/>
      <sheetName val="A_O_R_17"/>
      <sheetName val="LIST_OF_MAKES17"/>
      <sheetName val="Cash_Flow_Input_Data_ISC17"/>
      <sheetName val="DETAILED__BOQ17"/>
      <sheetName val="Civil_Works17"/>
      <sheetName val="Legal_Risk_Analysis17"/>
      <sheetName val="CABLE_DATA17"/>
      <sheetName val="Mat_-Rates17"/>
      <sheetName val="Assumption_Inputs"/>
      <sheetName val="Tender_Summary"/>
      <sheetName val="TBAL9697_-group_wise__sdpl31"/>
      <sheetName val="TBAL9697_-group_wise_21"/>
      <sheetName val="crs_-G-121"/>
      <sheetName val="TBAL9697_-group_wise__onpl21"/>
      <sheetName val="B_Sheet_97-OBPL21"/>
      <sheetName val="B_Sheet_97_sdpl21"/>
      <sheetName val="TBAL9697_-group_wise__sdpl221"/>
      <sheetName val="inout_consol_jan21"/>
      <sheetName val="consol_flow21"/>
      <sheetName val="D_Loan__Prom21"/>
      <sheetName val="E_Bank_Loan21"/>
      <sheetName val="G_work_Cap21"/>
      <sheetName val="H_land_adv-dec21"/>
      <sheetName val="J_Con_WIP21"/>
      <sheetName val="detail_J21"/>
      <sheetName val="L_Oth_Co21"/>
      <sheetName val="K_fix_asst__21"/>
      <sheetName val="C_fix_asst-SDPL_21"/>
      <sheetName val="TBAL9697__group_wise__sdpl21"/>
      <sheetName val="inout_consol_okg21"/>
      <sheetName val="detail_OIP_(2)21"/>
      <sheetName val="D_fix_ysst_scdl_21"/>
      <sheetName val="cre`itors_tb_obpl21"/>
      <sheetName val="3AL9697_-group_wise__onpl21"/>
      <sheetName val="3‰AL9697_-group_wise__onpl21"/>
      <sheetName val="L_Oth_Bo21"/>
      <sheetName val="Civil_Boq21"/>
      <sheetName val="Staff_Acco_21"/>
      <sheetName val="SITE_OVERHEADS21"/>
      <sheetName val="PRECAST_lightconc-II21"/>
      <sheetName val="1__PayRec20"/>
      <sheetName val="ino4t_conso,-nov20"/>
      <sheetName val="(nout_co,sol_(2)20"/>
      <sheetName val="Blr_hire20"/>
      <sheetName val="Cashflow_projection20"/>
      <sheetName val="SPT_vs_PHI20"/>
      <sheetName val="key_dates20"/>
      <sheetName val="INPUT_SHEET20"/>
      <sheetName val="_bpl,oth_lia_20"/>
      <sheetName val="G_,and_adv_nce20"/>
      <sheetName val="I,Wip-ot__2)20"/>
      <sheetName val="det!il_WIP_(2)20"/>
      <sheetName val="de4ail_G-120"/>
      <sheetName val="sobha_mennn_ac20"/>
      <sheetName val="C_&amp;ix_asst20"/>
      <sheetName val="_x005f_x0003_dpl_oth_Lia`20"/>
      <sheetName val="TBAL9697__x005f_x000d_grotp_wise_20"/>
      <sheetName val="St_co_91_5lvl20"/>
      <sheetName val="Sun_E_Type20"/>
      <sheetName val="Fin_Sum20"/>
      <sheetName val="CORPN_O?T20"/>
      <sheetName val="Labor_abs-NMR20"/>
      <sheetName val="Stress_Calculation20"/>
      <sheetName val="TBAL9697__x000a_grotp_wise_20"/>
      <sheetName val="labour_coeff18"/>
      <sheetName val="Shuttering_Analysis18"/>
      <sheetName val="General_P+M18"/>
      <sheetName val="Curing_Analysis_18"/>
      <sheetName val="Concrete_P+M_(_RMC_)18"/>
      <sheetName val="P+M_(_SMC_)18"/>
      <sheetName val="P+M_-EW18"/>
      <sheetName val="P&amp;L_-_AD18"/>
      <sheetName val="Fin__Assumpt__-_Sensitivities18"/>
      <sheetName val="LOAD_SHEET_18"/>
      <sheetName val="Fill_this_out_first___18"/>
      <sheetName val="Labour_productivity18"/>
      <sheetName val="RCC,Ret__Wall18"/>
      <sheetName val="CORPN_O_x005f_x0000_T20"/>
      <sheetName val="SUPPLY_-Sanitary_Fixtures20"/>
      <sheetName val="ITEMS_FOR_CIVIL_TENDER20"/>
      <sheetName val="_x005f_x005f_x005f_x0003_dpl_oth_Lia`20"/>
      <sheetName val="TBAL9697__x005f_x005f_x005f_x000d_grotp_w20"/>
      <sheetName val="CORPN_O20"/>
      <sheetName val="CORPN_O_T18"/>
      <sheetName val="Area_&amp;_Cate__Master18"/>
      <sheetName val="Bill_No_518"/>
      <sheetName val="TBAL9697__grotp_wise_36"/>
      <sheetName val="Detail_1A18"/>
      <sheetName val="DG_20"/>
      <sheetName val="11B_18"/>
      <sheetName val="BOQ_(2)18"/>
      <sheetName val="DLC_lookups18"/>
      <sheetName val="Structure_Bills_Qty18"/>
      <sheetName val="Fee_Rate_Summary18"/>
      <sheetName val="Name_List18"/>
      <sheetName val="CORPN_O_x005f_x005f_x005f_x0000_T18"/>
      <sheetName val="TBAL9697__x005f_x000a_grotp_wise_18"/>
      <sheetName val="220_11__BS_18"/>
      <sheetName val="ISO_Reconcilation_Statment18"/>
      <sheetName val="AVG_pur_rate18"/>
      <sheetName val="Driveway_Beams18"/>
      <sheetName val="Cat_A_Change_Control18"/>
      <sheetName val="Break_up_Sheet18"/>
      <sheetName val="Summary_of_P_&amp;_M18"/>
      <sheetName val="Break_Dw18"/>
      <sheetName val="FITZ_MORT_9418"/>
      <sheetName val="Sheet_118"/>
      <sheetName val="3BPA00132-5-3_W_plan_HVPNL18"/>
      <sheetName val="Mix_Design18"/>
      <sheetName val="BLOCK-A_(MEA_SHEET)18"/>
      <sheetName val="Quote_Sheet18"/>
      <sheetName val="d-safe_DELUXE18"/>
      <sheetName val="Works_-_Quote_Sheet18"/>
      <sheetName val="IO_LIST18"/>
      <sheetName val="TBAL9697__x005f_x000d_grotp_wis18"/>
      <sheetName val="TBAL9697__grotp_wise_37"/>
      <sheetName val="NLD_-_Assum18"/>
      <sheetName val="Intro_18"/>
      <sheetName val="TBAL9697__x005f_x005f_x005f_x005f_x005f_x005f_x18"/>
      <sheetName val="Form_618"/>
      <sheetName val="acevsSp_(ABC)18"/>
      <sheetName val="A_O_R_18"/>
      <sheetName val="LIST_OF_MAKES18"/>
      <sheetName val="Cash_Flow_Input_Data_ISC18"/>
      <sheetName val="DETAILED__BOQ18"/>
      <sheetName val="Civil_Works18"/>
      <sheetName val="Legal_Risk_Analysis18"/>
      <sheetName val="CABLE_DATA18"/>
      <sheetName val="Mat_-Rates18"/>
      <sheetName val="Assumption_Inputs1"/>
      <sheetName val="Tender_Summary1"/>
      <sheetName val="TB9798OBPL06_(2)23"/>
      <sheetName val="CORPN_OCT23"/>
      <sheetName val="inout_consol-nov23"/>
      <sheetName val="inout_consol_(2)23"/>
      <sheetName val="AS_ON_DT_EXPS_Mar23"/>
      <sheetName val="fa-pl_&amp;_mach-site23"/>
      <sheetName val="fa_off_eqp23"/>
      <sheetName val="fa_fur&amp;_fix23"/>
      <sheetName val="fa-pl_&amp;_mach-Off23"/>
      <sheetName val="B_Equity-sdpl_INC23"/>
      <sheetName val="inout_consol_wkg23"/>
      <sheetName val="inout_consol_WKNG23"/>
      <sheetName val="B_Sheet_9723"/>
      <sheetName val="P&amp;L_97_23"/>
      <sheetName val="B_Sheet_97-BEXP23"/>
      <sheetName val="P&amp;L_97_-BEXP23"/>
      <sheetName val="consol_flows23"/>
      <sheetName val="sdpl_oth_Liab23"/>
      <sheetName val="obpl-oth_liab23"/>
      <sheetName val="G_land_advance23"/>
      <sheetName val="I-Wip-ot_(2)23"/>
      <sheetName val="detail_WIP_(2)23"/>
      <sheetName val="detail_G-123"/>
      <sheetName val="sobha_menon_ac23"/>
      <sheetName val="pnc_ac23"/>
      <sheetName val="fix_-p_&amp;_M_-SCC23"/>
      <sheetName val="C_fix_asst23"/>
      <sheetName val="D_fix_asst_scdl_23"/>
      <sheetName val="creditors_tb_obpl23"/>
      <sheetName val="Boq_Block_A21"/>
      <sheetName val="Project-Material_21"/>
      <sheetName val="PRECAST_lightconc-II22"/>
      <sheetName val="1__PayRec21"/>
      <sheetName val="ino4t_conso,-nov21"/>
      <sheetName val="(nout_co,sol_(2)21"/>
      <sheetName val="Blr_hire21"/>
      <sheetName val="Cashflow_projection21"/>
      <sheetName val="SPT_vs_PHI21"/>
      <sheetName val="key_dates21"/>
      <sheetName val="INPUT_SHEET21"/>
      <sheetName val="_bpl,oth_lia_21"/>
      <sheetName val="G_,and_adv_nce21"/>
      <sheetName val="I,Wip-ot__2)21"/>
      <sheetName val="det!il_WIP_(2)21"/>
      <sheetName val="de4ail_G-121"/>
      <sheetName val="sobha_mennn_ac21"/>
      <sheetName val="C_&amp;ix_asst21"/>
      <sheetName val="3�AL9697_-group_wise__onpl21"/>
      <sheetName val="_x005f_x0003_dpl_oth_Lia`21"/>
      <sheetName val="TBAL9697__x005f_x000d_grotp_wise_21"/>
      <sheetName val="St_co_91_5lvl21"/>
      <sheetName val="Sun_E_Type21"/>
      <sheetName val="Fin_Sum21"/>
      <sheetName val="CORPN_O?T21"/>
      <sheetName val="Labor_abs-NMR21"/>
      <sheetName val="Stress_Calculation21"/>
      <sheetName val="TBAL9697__x000a_grotp_wise_21"/>
      <sheetName val="labour_coeff19"/>
      <sheetName val="Shuttering_Analysis19"/>
      <sheetName val="General_P+M19"/>
      <sheetName val="Curing_Analysis_19"/>
      <sheetName val="Concrete_P+M_(_RMC_)19"/>
      <sheetName val="P+M_(_SMC_)19"/>
      <sheetName val="P+M_-EW19"/>
      <sheetName val="P&amp;L_-_AD19"/>
      <sheetName val="Fin__Assumpt__-_Sensitivities19"/>
      <sheetName val="LOAD_SHEET_19"/>
      <sheetName val="Fill_this_out_first___19"/>
      <sheetName val="Labour_productivity19"/>
      <sheetName val="RCC,Ret__Wall19"/>
      <sheetName val="CORPN_O_x005f_x0000_T21"/>
      <sheetName val="SUPPLY_-Sanitary_Fixtures21"/>
      <sheetName val="ITEMS_FOR_CIVIL_TENDER21"/>
      <sheetName val="_x005f_x005f_x005f_x0003_dpl_oth_Lia`21"/>
      <sheetName val="TBAL9697__x005f_x005f_x005f_x000d_grotp_w21"/>
      <sheetName val="CORPN_O21"/>
      <sheetName val="CORPN_O_T19"/>
      <sheetName val="Area_&amp;_Cate__Master19"/>
      <sheetName val="Bill_No_519"/>
      <sheetName val="TBAL9697__grotp_wise_38"/>
      <sheetName val="Detail_1A19"/>
      <sheetName val="DG_21"/>
      <sheetName val="11B_19"/>
      <sheetName val="BOQ_(2)19"/>
      <sheetName val="DLC_lookups19"/>
      <sheetName val="Structure_Bills_Qty19"/>
      <sheetName val="Fee_Rate_Summary19"/>
      <sheetName val="Name_List19"/>
      <sheetName val="CORPN_O_x005f_x005f_x005f_x0000_T19"/>
      <sheetName val="TBAL9697__x005f_x000a_grotp_wise_19"/>
      <sheetName val="220_11__BS_19"/>
      <sheetName val="ISO_Reconcilation_Statment19"/>
      <sheetName val="AVG_pur_rate19"/>
      <sheetName val="Driveway_Beams19"/>
      <sheetName val="Cat_A_Change_Control19"/>
      <sheetName val="Break_up_Sheet19"/>
      <sheetName val="Summary_of_P_&amp;_M19"/>
      <sheetName val="Break_Dw19"/>
      <sheetName val="FITZ_MORT_9419"/>
      <sheetName val="Sheet_119"/>
      <sheetName val="3BPA00132-5-3_W_plan_HVPNL19"/>
      <sheetName val="Mix_Design19"/>
      <sheetName val="BLOCK-A_(MEA_SHEET)19"/>
      <sheetName val="Quote_Sheet19"/>
      <sheetName val="d-safe_DELUXE19"/>
      <sheetName val="Works_-_Quote_Sheet19"/>
      <sheetName val="IO_LIST19"/>
      <sheetName val="TBAL9697__x005f_x000d_grotp_wis19"/>
      <sheetName val="TBAL9697__grotp_wise_39"/>
      <sheetName val="NLD_-_Assum19"/>
      <sheetName val="Intro_19"/>
      <sheetName val="TBAL9697__x005f_x005f_x005f_x005f_x005f_x005f_x19"/>
      <sheetName val="Form_619"/>
      <sheetName val="acevsSp_(ABC)19"/>
      <sheetName val="A_O_R_19"/>
      <sheetName val="LIST_OF_MAKES19"/>
      <sheetName val="Cash_Flow_Input_Data_ISC19"/>
      <sheetName val="DETAILED__BOQ19"/>
      <sheetName val="Civil_Works19"/>
      <sheetName val="Legal_Risk_Analysis19"/>
      <sheetName val="CABLE_DATA19"/>
      <sheetName val="Mat_-Rates19"/>
      <sheetName val="Assumption_Inputs2"/>
      <sheetName val="Tender_Summary2"/>
      <sheetName val="TB9798OBPL06_(2)25"/>
      <sheetName val="CORPN_OCT25"/>
      <sheetName val="inout_consol-nov25"/>
      <sheetName val="inout_consol_(2)25"/>
      <sheetName val="AS_ON_DT_EXPS_Mar25"/>
      <sheetName val="fa-pl_&amp;_mach-site25"/>
      <sheetName val="fa_off_eqp25"/>
      <sheetName val="fa_fur&amp;_fix25"/>
      <sheetName val="fa-pl_&amp;_mach-Off25"/>
      <sheetName val="B_Equity-sdpl_INC25"/>
      <sheetName val="inout_consol_wkg25"/>
      <sheetName val="inout_consol_WKNG25"/>
      <sheetName val="B_Sheet_9725"/>
      <sheetName val="P&amp;L_97_25"/>
      <sheetName val="B_Sheet_97-BEXP25"/>
      <sheetName val="P&amp;L_97_-BEXP25"/>
      <sheetName val="consol_flows25"/>
      <sheetName val="sdpl_oth_Liab25"/>
      <sheetName val="obpl-oth_liab25"/>
      <sheetName val="G_land_advance25"/>
      <sheetName val="I-Wip-ot_(2)25"/>
      <sheetName val="detail_WIP_(2)25"/>
      <sheetName val="detail_G-125"/>
      <sheetName val="sobha_menon_ac25"/>
      <sheetName val="pnc_ac25"/>
      <sheetName val="fix_-p_&amp;_M_-SCC25"/>
      <sheetName val="C_fix_asst25"/>
      <sheetName val="D_fix_asst_scdl_25"/>
      <sheetName val="creditors_tb_obpl25"/>
      <sheetName val="TBAL9697_-group_wise__sdpl34"/>
      <sheetName val="TBAL9697_-group_wise_24"/>
      <sheetName val="crs_-G-124"/>
      <sheetName val="TBAL9697_-group_wise__onpl24"/>
      <sheetName val="B_Sheet_97-OBPL24"/>
      <sheetName val="B_Sheet_97_sdpl24"/>
      <sheetName val="TBAL9697_-group_wise__sdpl224"/>
      <sheetName val="inout_consol_jan24"/>
      <sheetName val="consol_flow24"/>
      <sheetName val="D_Loan__Prom24"/>
      <sheetName val="E_Bank_Loan24"/>
      <sheetName val="G_work_Cap24"/>
      <sheetName val="H_land_adv-dec24"/>
      <sheetName val="J_Con_WIP24"/>
      <sheetName val="detail_J24"/>
      <sheetName val="L_Oth_Co24"/>
      <sheetName val="K_fix_asst__24"/>
      <sheetName val="C_fix_asst-SDPL_24"/>
      <sheetName val="TBAL9697__group_wise__sdpl24"/>
      <sheetName val="inout_consol_okg24"/>
      <sheetName val="detail_OIP_(2)24"/>
      <sheetName val="D_fix_ysst_scdl_24"/>
      <sheetName val="cre`itors_tb_obpl24"/>
      <sheetName val="3AL9697_-group_wise__onpl24"/>
      <sheetName val="3‰AL9697_-group_wise__onpl24"/>
      <sheetName val="L_Oth_Bo24"/>
      <sheetName val="Civil_Boq24"/>
      <sheetName val="Boq_Block_A23"/>
      <sheetName val="Staff_Acco_24"/>
      <sheetName val="SITE_OVERHEADS24"/>
      <sheetName val="Project-Material_23"/>
      <sheetName val="PRECAST_lightconc-II24"/>
      <sheetName val="1__PayRec23"/>
      <sheetName val="ino4t_conso,-nov23"/>
      <sheetName val="(nout_co,sol_(2)23"/>
      <sheetName val="Blr_hire23"/>
      <sheetName val="Cashflow_projection23"/>
      <sheetName val="SPT_vs_PHI23"/>
      <sheetName val="key_dates23"/>
      <sheetName val="INPUT_SHEET23"/>
      <sheetName val="_bpl,oth_lia_23"/>
      <sheetName val="G_,and_adv_nce23"/>
      <sheetName val="I,Wip-ot__2)23"/>
      <sheetName val="det!il_WIP_(2)23"/>
      <sheetName val="de4ail_G-123"/>
      <sheetName val="sobha_mennn_ac23"/>
      <sheetName val="C_&amp;ix_asst23"/>
      <sheetName val="3�AL9697_-group_wise__onpl23"/>
      <sheetName val="_x005f_x0003_dpl_oth_Lia`23"/>
      <sheetName val="TBAL9697__x005f_x000d_grotp_wise_23"/>
      <sheetName val="St_co_91_5lvl23"/>
      <sheetName val="Sun_E_Type23"/>
      <sheetName val="Fin_Sum23"/>
      <sheetName val="CORPN_O?T23"/>
      <sheetName val="Labor_abs-NMR23"/>
      <sheetName val="Stress_Calculation23"/>
      <sheetName val="TBAL9697__x000a_grotp_wise_23"/>
      <sheetName val="labour_coeff21"/>
      <sheetName val="Shuttering_Analysis21"/>
      <sheetName val="General_P+M21"/>
      <sheetName val="Curing_Analysis_21"/>
      <sheetName val="Concrete_P+M_(_RMC_)21"/>
      <sheetName val="P+M_(_SMC_)21"/>
      <sheetName val="P+M_-EW21"/>
      <sheetName val="P&amp;L_-_AD21"/>
      <sheetName val="Fin__Assumpt__-_Sensitivities21"/>
      <sheetName val="LOAD_SHEET_21"/>
      <sheetName val="Fill_this_out_first___21"/>
      <sheetName val="Labour_productivity21"/>
      <sheetName val="RCC,Ret__Wall21"/>
      <sheetName val="CORPN_O_x005f_x0000_T23"/>
      <sheetName val="SUPPLY_-Sanitary_Fixtures23"/>
      <sheetName val="ITEMS_FOR_CIVIL_TENDER23"/>
      <sheetName val="_x005f_x005f_x005f_x0003_dpl_oth_Lia`23"/>
      <sheetName val="TBAL9697__x005f_x005f_x005f_x000d_grotp_w23"/>
      <sheetName val="CORPN_O23"/>
      <sheetName val="CORPN_O_T21"/>
      <sheetName val="Area_&amp;_Cate__Master21"/>
      <sheetName val="Bill_No_521"/>
      <sheetName val="TBAL9697__grotp_wise_42"/>
      <sheetName val="Detail_1A21"/>
      <sheetName val="DG_23"/>
      <sheetName val="11B_21"/>
      <sheetName val="BOQ_(2)21"/>
      <sheetName val="DLC_lookups21"/>
      <sheetName val="Structure_Bills_Qty21"/>
      <sheetName val="Fee_Rate_Summary21"/>
      <sheetName val="Name_List21"/>
      <sheetName val="CORPN_O_x005f_x005f_x005f_x0000_T21"/>
      <sheetName val="TBAL9697__x005f_x000a_grotp_wise_21"/>
      <sheetName val="220_11__BS_21"/>
      <sheetName val="ISO_Reconcilation_Statment21"/>
      <sheetName val="AVG_pur_rate21"/>
      <sheetName val="Driveway_Beams21"/>
      <sheetName val="Cat_A_Change_Control21"/>
      <sheetName val="Break_up_Sheet21"/>
      <sheetName val="Summary_of_P_&amp;_M21"/>
      <sheetName val="Break_Dw21"/>
      <sheetName val="FITZ_MORT_9421"/>
      <sheetName val="Sheet_121"/>
      <sheetName val="3BPA00132-5-3_W_plan_HVPNL21"/>
      <sheetName val="Mix_Design21"/>
      <sheetName val="BLOCK-A_(MEA_SHEET)21"/>
      <sheetName val="Quote_Sheet21"/>
      <sheetName val="d-safe_DELUXE21"/>
      <sheetName val="Works_-_Quote_Sheet21"/>
      <sheetName val="IO_LIST21"/>
      <sheetName val="TBAL9697__x005f_x000d_grotp_wis21"/>
      <sheetName val="TBAL9697__grotp_wise_43"/>
      <sheetName val="NLD_-_Assum21"/>
      <sheetName val="Intro_21"/>
      <sheetName val="TBAL9697__x005f_x005f_x005f_x005f_x005f_x005f_x21"/>
      <sheetName val="Form_621"/>
      <sheetName val="acevsSp_(ABC)21"/>
      <sheetName val="A_O_R_21"/>
      <sheetName val="LIST_OF_MAKES21"/>
      <sheetName val="Cash_Flow_Input_Data_ISC21"/>
      <sheetName val="DETAILED__BOQ21"/>
      <sheetName val="Civil_Works21"/>
      <sheetName val="Legal_Risk_Analysis21"/>
      <sheetName val="CABLE_DATA21"/>
      <sheetName val="Mat_-Rates21"/>
      <sheetName val="Assumption_Inputs4"/>
      <sheetName val="Tender_Summary4"/>
      <sheetName val="TB9798OBPL06_(2)26"/>
      <sheetName val="CORPN_OCT26"/>
      <sheetName val="inout_consol-nov26"/>
      <sheetName val="inout_consol_(2)26"/>
      <sheetName val="AS_ON_DT_EXPS_Mar26"/>
      <sheetName val="fa-pl_&amp;_mach-site26"/>
      <sheetName val="fa_off_eqp26"/>
      <sheetName val="fa_fur&amp;_fix26"/>
      <sheetName val="fa-pl_&amp;_mach-Off26"/>
      <sheetName val="B_Equity-sdpl_INC26"/>
      <sheetName val="inout_consol_wkg26"/>
      <sheetName val="inout_consol_WKNG26"/>
      <sheetName val="B_Sheet_9726"/>
      <sheetName val="P&amp;L_97_26"/>
      <sheetName val="B_Sheet_97-BEXP26"/>
      <sheetName val="P&amp;L_97_-BEXP26"/>
      <sheetName val="consol_flows26"/>
      <sheetName val="sdpl_oth_Liab26"/>
      <sheetName val="obpl-oth_liab26"/>
      <sheetName val="G_land_advance26"/>
      <sheetName val="I-Wip-ot_(2)26"/>
      <sheetName val="detail_WIP_(2)26"/>
      <sheetName val="detail_G-126"/>
      <sheetName val="sobha_menon_ac26"/>
      <sheetName val="pnc_ac26"/>
      <sheetName val="fix_-p_&amp;_M_-SCC26"/>
      <sheetName val="C_fix_asst26"/>
      <sheetName val="D_fix_asst_scdl_26"/>
      <sheetName val="creditors_tb_obpl26"/>
      <sheetName val="TBAL9697_-group_wise__sdpl35"/>
      <sheetName val="TBAL9697_-group_wise_25"/>
      <sheetName val="crs_-G-125"/>
      <sheetName val="TBAL9697_-group_wise__onpl25"/>
      <sheetName val="B_Sheet_97-OBPL25"/>
      <sheetName val="B_Sheet_97_sdpl25"/>
      <sheetName val="TBAL9697_-group_wise__sdpl225"/>
      <sheetName val="inout_consol_jan25"/>
      <sheetName val="consol_flow25"/>
      <sheetName val="D_Loan__Prom25"/>
      <sheetName val="E_Bank_Loan25"/>
      <sheetName val="G_work_Cap25"/>
      <sheetName val="H_land_adv-dec25"/>
      <sheetName val="J_Con_WIP25"/>
      <sheetName val="detail_J25"/>
      <sheetName val="L_Oth_Co25"/>
      <sheetName val="K_fix_asst__25"/>
      <sheetName val="C_fix_asst-SDPL_25"/>
      <sheetName val="TBAL9697__group_wise__sdpl25"/>
      <sheetName val="inout_consol_okg25"/>
      <sheetName val="detail_OIP_(2)25"/>
      <sheetName val="D_fix_ysst_scdl_25"/>
      <sheetName val="cre`itors_tb_obpl25"/>
      <sheetName val="3AL9697_-group_wise__onpl25"/>
      <sheetName val="3‰AL9697_-group_wise__onpl25"/>
      <sheetName val="L_Oth_Bo25"/>
      <sheetName val="Civil_Boq25"/>
      <sheetName val="Boq_Block_A24"/>
      <sheetName val="Staff_Acco_25"/>
      <sheetName val="SITE_OVERHEADS25"/>
      <sheetName val="Project-Material_24"/>
      <sheetName val="PRECAST_lightconc-II25"/>
      <sheetName val="1__PayRec24"/>
      <sheetName val="ino4t_conso,-nov24"/>
      <sheetName val="(nout_co,sol_(2)24"/>
      <sheetName val="Blr_hire24"/>
      <sheetName val="Cashflow_projection24"/>
      <sheetName val="SPT_vs_PHI24"/>
      <sheetName val="key_dates24"/>
      <sheetName val="INPUT_SHEET24"/>
      <sheetName val="_bpl,oth_lia_24"/>
      <sheetName val="G_,and_adv_nce24"/>
      <sheetName val="I,Wip-ot__2)24"/>
      <sheetName val="det!il_WIP_(2)24"/>
      <sheetName val="de4ail_G-124"/>
      <sheetName val="sobha_mennn_ac24"/>
      <sheetName val="C_&amp;ix_asst24"/>
      <sheetName val="3�AL9697_-group_wise__onpl24"/>
      <sheetName val="_x005f_x0003_dpl_oth_Lia`24"/>
      <sheetName val="TBAL9697__x005f_x000d_grotp_wise_24"/>
      <sheetName val="St_co_91_5lvl24"/>
      <sheetName val="Sun_E_Type24"/>
      <sheetName val="Fin_Sum24"/>
      <sheetName val="CORPN_O?T24"/>
      <sheetName val="Labor_abs-NMR24"/>
      <sheetName val="Stress_Calculation24"/>
      <sheetName val="TBAL9697__x000a_grotp_wise_24"/>
      <sheetName val="labour_coeff22"/>
      <sheetName val="Shuttering_Analysis22"/>
      <sheetName val="General_P+M22"/>
      <sheetName val="Curing_Analysis_22"/>
      <sheetName val="Concrete_P+M_(_RMC_)22"/>
      <sheetName val="P+M_(_SMC_)22"/>
      <sheetName val="P+M_-EW22"/>
      <sheetName val="P&amp;L_-_AD22"/>
      <sheetName val="Fin__Assumpt__-_Sensitivities22"/>
      <sheetName val="LOAD_SHEET_22"/>
      <sheetName val="Fill_this_out_first___22"/>
      <sheetName val="Labour_productivity22"/>
      <sheetName val="RCC,Ret__Wall22"/>
      <sheetName val="CORPN_O_x005f_x0000_T24"/>
      <sheetName val="SUPPLY_-Sanitary_Fixtures24"/>
      <sheetName val="ITEMS_FOR_CIVIL_TENDER24"/>
      <sheetName val="_x005f_x005f_x005f_x0003_dpl_oth_Lia`24"/>
      <sheetName val="TBAL9697__x005f_x005f_x005f_x000d_grotp_w24"/>
      <sheetName val="CORPN_O24"/>
      <sheetName val="CORPN_O_T22"/>
      <sheetName val="Area_&amp;_Cate__Master22"/>
      <sheetName val="Bill_No_522"/>
      <sheetName val="TBAL9697__grotp_wise_44"/>
      <sheetName val="Detail_1A22"/>
      <sheetName val="DG_24"/>
      <sheetName val="11B_22"/>
      <sheetName val="BOQ_(2)22"/>
      <sheetName val="DLC_lookups22"/>
      <sheetName val="Structure_Bills_Qty22"/>
      <sheetName val="Fee_Rate_Summary22"/>
      <sheetName val="Name_List22"/>
      <sheetName val="CORPN_O_x005f_x005f_x005f_x0000_T22"/>
      <sheetName val="TBAL9697__x005f_x000a_grotp_wise_22"/>
      <sheetName val="220_11__BS_22"/>
      <sheetName val="ISO_Reconcilation_Statment22"/>
      <sheetName val="AVG_pur_rate22"/>
      <sheetName val="Driveway_Beams22"/>
      <sheetName val="Cat_A_Change_Control22"/>
      <sheetName val="Break_up_Sheet22"/>
      <sheetName val="Summary_of_P_&amp;_M22"/>
      <sheetName val="Break_Dw22"/>
      <sheetName val="FITZ_MORT_9422"/>
      <sheetName val="Sheet_122"/>
      <sheetName val="3BPA00132-5-3_W_plan_HVPNL22"/>
      <sheetName val="Mix_Design22"/>
      <sheetName val="BLOCK-A_(MEA_SHEET)22"/>
      <sheetName val="Quote_Sheet22"/>
      <sheetName val="d-safe_DELUXE22"/>
      <sheetName val="Works_-_Quote_Sheet22"/>
      <sheetName val="IO_LIST22"/>
      <sheetName val="TBAL9697__x005f_x000d_grotp_wis22"/>
      <sheetName val="TBAL9697__grotp_wise_45"/>
      <sheetName val="NLD_-_Assum22"/>
      <sheetName val="Intro_22"/>
      <sheetName val="TBAL9697__x005f_x005f_x005f_x005f_x005f_x005f_x22"/>
      <sheetName val="Form_622"/>
      <sheetName val="acevsSp_(ABC)22"/>
      <sheetName val="A_O_R_22"/>
      <sheetName val="LIST_OF_MAKES22"/>
      <sheetName val="Cash_Flow_Input_Data_ISC22"/>
      <sheetName val="DETAILED__BOQ22"/>
      <sheetName val="Civil_Works22"/>
      <sheetName val="Legal_Risk_Analysis22"/>
      <sheetName val="CABLE_DATA22"/>
      <sheetName val="Mat_-Rates22"/>
      <sheetName val="Assumption_Inputs5"/>
      <sheetName val="Tender_Summary5"/>
      <sheetName val="Summary_Bank"/>
      <sheetName val="Admin"/>
      <sheetName val="Elect."/>
      <sheetName val="hyperstatic"/>
      <sheetName val="Pentaerythritol"/>
      <sheetName val="TBAL9697_ grotp_wise_2"/>
      <sheetName val="TBAL9697_ grotp_wise_4"/>
      <sheetName val="TBAL9697_ grotp_wise_3"/>
      <sheetName val="TBAL9697_ grotp_wise_5"/>
      <sheetName val="TBAL9697_ grotp_wise_6"/>
      <sheetName val="TBAL9697_ grotp_wise_7"/>
      <sheetName val="TBAL9697_ grotp_wise_8"/>
      <sheetName val="TBAL9697_ grotp_wise_9"/>
      <sheetName val="TBAL9697_ grotp_wise_10"/>
      <sheetName val="TBAL9697_ grotp_wise_16"/>
      <sheetName val="TBAL9697_ grotp_wise_12"/>
      <sheetName val="TBAL9697_ grotp_wise_11"/>
      <sheetName val="TBAL9697_ grotp_wise_13"/>
      <sheetName val="TBAL9697_ grotp_wise_14"/>
      <sheetName val="TBAL9697_ grotp_wise_15"/>
      <sheetName val="TBAL9697_ grotp_wise_22"/>
      <sheetName val="TBAL9697_ grotp_wise_17"/>
      <sheetName val="TBAL9697_ grotp_wise_18"/>
      <sheetName val="TBAL9697_ grotp_wise_19"/>
      <sheetName val="TBAL9697_ grotp_wise_20"/>
      <sheetName val="TBAL9697_ grotp_wise_21"/>
      <sheetName val="TBAL9697_ grotp_wise_23"/>
      <sheetName val="TBAL9697_ grotp_wise_24"/>
      <sheetName val="Cost summary"/>
      <sheetName val="G_1_obpl_x005f_x005f_x005f_x005f_x005f_x005f_x005"/>
      <sheetName val="_x005f_x005f_x005f_x005f_x005f_x005f_x005f_x005f_x005f_x005f_"/>
      <sheetName val="TEXT"/>
      <sheetName val="P&amp;L-BDMC"/>
      <sheetName val="dyes"/>
      <sheetName val="UTILITY"/>
      <sheetName val="final abstract"/>
      <sheetName val="sumary(3)"/>
      <sheetName val="Gen Info"/>
      <sheetName val="STAFFSCHED_"/>
      <sheetName val="C-1"/>
      <sheetName val="C-10"/>
      <sheetName val="C-11"/>
      <sheetName val="C-12"/>
      <sheetName val="C-2"/>
      <sheetName val="C-3"/>
      <sheetName val="C-4"/>
      <sheetName val="C-5"/>
      <sheetName val="C-5A"/>
      <sheetName val="C-6"/>
      <sheetName val="C-6A"/>
      <sheetName val="C-7"/>
      <sheetName val="C-8"/>
      <sheetName val="C-9"/>
      <sheetName val="G_1_obpl_x005f_x005f_x000"/>
      <sheetName val="_x005f_x005f_x005f_x0003_dpl_ot"/>
      <sheetName val="TBAL9697 _x005f_x005f_x00"/>
      <sheetName val="RA"/>
      <sheetName val="TB9798OBPL06_(2)27"/>
      <sheetName val="CORPN_OCT27"/>
      <sheetName val="inout_consol-nov27"/>
      <sheetName val="inout_consol_(2)27"/>
      <sheetName val="AS_ON_DT_EXPS_Mar27"/>
      <sheetName val="fa-pl_&amp;_mach-site27"/>
      <sheetName val="fa_off_eqp27"/>
      <sheetName val="fa_fur&amp;_fix27"/>
      <sheetName val="fa-pl_&amp;_mach-Off27"/>
      <sheetName val="B_Equity-sdpl_INC27"/>
      <sheetName val="inout_consol_wkg27"/>
      <sheetName val="inout_consol_WKNG27"/>
      <sheetName val="B_Sheet_9727"/>
      <sheetName val="P&amp;L_97_27"/>
      <sheetName val="B_Sheet_97-BEXP27"/>
      <sheetName val="P&amp;L_97_-BEXP27"/>
      <sheetName val="consol_flows27"/>
      <sheetName val="sdpl_oth_Liab27"/>
      <sheetName val="obpl-oth_liab27"/>
      <sheetName val="G_land_advance27"/>
      <sheetName val="I-Wip-ot_(2)27"/>
      <sheetName val="detail_WIP_(2)27"/>
      <sheetName val="detail_G-127"/>
      <sheetName val="sobha_menon_ac27"/>
      <sheetName val="pnc_ac27"/>
      <sheetName val="fix_-p_&amp;_M_-SCC27"/>
      <sheetName val="C_fix_asst27"/>
      <sheetName val="D_fix_asst_scdl_27"/>
      <sheetName val="creditors_tb_obpl27"/>
      <sheetName val="TBAL9697_-group_wise__sdpl36"/>
      <sheetName val="TBAL9697_-group_wise_26"/>
      <sheetName val="crs_-G-126"/>
      <sheetName val="TBAL9697_-group_wise__onpl26"/>
      <sheetName val="B_Sheet_97-OBPL26"/>
      <sheetName val="B_Sheet_97_sdpl26"/>
      <sheetName val="TBAL9697_-group_wise__sdpl226"/>
      <sheetName val="inout_consol_jan26"/>
      <sheetName val="consol_flow26"/>
      <sheetName val="D_Loan__Prom26"/>
      <sheetName val="E_Bank_Loan26"/>
      <sheetName val="G_work_Cap26"/>
      <sheetName val="H_land_adv-dec26"/>
      <sheetName val="J_Con_WIP26"/>
      <sheetName val="detail_J26"/>
      <sheetName val="L_Oth_Co26"/>
      <sheetName val="K_fix_asst__26"/>
      <sheetName val="C_fix_asst-SDPL_26"/>
      <sheetName val="TBAL9697__group_wise__sdpl26"/>
      <sheetName val="inout_consol_okg26"/>
      <sheetName val="detail_OIP_(2)26"/>
      <sheetName val="D_fix_ysst_scdl_26"/>
      <sheetName val="cre`itors_tb_obpl26"/>
      <sheetName val="3AL9697_-group_wise__onpl26"/>
      <sheetName val="3‰AL9697_-group_wise__onpl26"/>
      <sheetName val="L_Oth_Bo26"/>
      <sheetName val="Civil_Boq26"/>
      <sheetName val="Boq_Block_A25"/>
      <sheetName val="Staff_Acco_26"/>
      <sheetName val="SITE_OVERHEADS26"/>
      <sheetName val="Project-Material_25"/>
      <sheetName val="PRECAST_lightconc-II26"/>
      <sheetName val="1__PayRec25"/>
      <sheetName val="ino4t_conso,-nov25"/>
      <sheetName val="(nout_co,sol_(2)25"/>
      <sheetName val="Blr_hire25"/>
      <sheetName val="Cashflow_projection25"/>
      <sheetName val="SPT_vs_PHI25"/>
      <sheetName val="key_dates25"/>
      <sheetName val="INPUT_SHEET25"/>
      <sheetName val="_bpl,oth_lia_25"/>
      <sheetName val="G_,and_adv_nce25"/>
      <sheetName val="I,Wip-ot__2)25"/>
      <sheetName val="det!il_WIP_(2)25"/>
      <sheetName val="de4ail_G-125"/>
      <sheetName val="sobha_mennn_ac25"/>
      <sheetName val="C_&amp;ix_asst25"/>
      <sheetName val="3�AL9697_-group_wise__onpl25"/>
      <sheetName val="_x005f_x0003_dpl_oth_Lia`25"/>
      <sheetName val="TBAL9697__x005f_x000d_grotp_wise_25"/>
      <sheetName val="St_co_91_5lvl25"/>
      <sheetName val="Sun_E_Type25"/>
      <sheetName val="Fin_Sum25"/>
      <sheetName val="CORPN_O?T25"/>
      <sheetName val="Labor_abs-NMR25"/>
      <sheetName val="Stress_Calculation25"/>
      <sheetName val="TBAL9697__x000a_grotp_wise_25"/>
      <sheetName val="labour_coeff23"/>
      <sheetName val="Shuttering_Analysis23"/>
      <sheetName val="General_P+M23"/>
      <sheetName val="Curing_Analysis_23"/>
      <sheetName val="Concrete_P+M_(_RMC_)23"/>
      <sheetName val="P+M_(_SMC_)23"/>
      <sheetName val="P+M_-EW23"/>
      <sheetName val="P&amp;L_-_AD23"/>
      <sheetName val="Fin__Assumpt__-_Sensitivities23"/>
      <sheetName val="LOAD_SHEET_23"/>
      <sheetName val="Fill_this_out_first___23"/>
      <sheetName val="Labour_productivity23"/>
      <sheetName val="RCC,Ret__Wall23"/>
      <sheetName val="CORPN_O_x005f_x0000_T25"/>
      <sheetName val="SUPPLY_-Sanitary_Fixtures25"/>
      <sheetName val="ITEMS_FOR_CIVIL_TENDER25"/>
      <sheetName val="_x005f_x005f_x005f_x0003_dpl_oth_Lia`25"/>
      <sheetName val="TBAL9697__x005f_x005f_x005f_x000d_grotp_w25"/>
      <sheetName val="CORPN_O25"/>
      <sheetName val="CORPN_O_T23"/>
      <sheetName val="Area_&amp;_Cate__Master23"/>
      <sheetName val="Bill_No_523"/>
      <sheetName val="TBAL9697__grotp_wise_46"/>
      <sheetName val="Detail_1A23"/>
      <sheetName val="DG_25"/>
      <sheetName val="11B_23"/>
      <sheetName val="BOQ_(2)23"/>
      <sheetName val="DLC_lookups23"/>
      <sheetName val="Structure_Bills_Qty23"/>
      <sheetName val="Fee_Rate_Summary23"/>
      <sheetName val="Name_List23"/>
      <sheetName val="CORPN_O_x005f_x005f_x005f_x0000_T23"/>
      <sheetName val="TBAL9697__x005f_x000a_grotp_wise_23"/>
      <sheetName val="220_11__BS_23"/>
      <sheetName val="ISO_Reconcilation_Statment23"/>
      <sheetName val="AVG_pur_rate23"/>
      <sheetName val="Driveway_Beams23"/>
      <sheetName val="Cat_A_Change_Control23"/>
      <sheetName val="Break_up_Sheet23"/>
      <sheetName val="Summary_of_P_&amp;_M23"/>
      <sheetName val="Break_Dw23"/>
      <sheetName val="FITZ_MORT_9423"/>
      <sheetName val="Sheet_123"/>
      <sheetName val="3BPA00132-5-3_W_plan_HVPNL23"/>
      <sheetName val="Mix_Design23"/>
      <sheetName val="BLOCK-A_(MEA_SHEET)23"/>
      <sheetName val="Quote_Sheet23"/>
      <sheetName val="d-safe_DELUXE23"/>
      <sheetName val="Works_-_Quote_Sheet23"/>
      <sheetName val="IO_LIST23"/>
      <sheetName val="TBAL9697__x005f_x000d_grotp_wis23"/>
      <sheetName val="TBAL9697__grotp_wise_47"/>
      <sheetName val="NLD_-_Assum23"/>
      <sheetName val="Intro_23"/>
      <sheetName val="TBAL9697__x005f_x005f_x005f_x005f_x005f_x005f_x23"/>
      <sheetName val="Form_623"/>
      <sheetName val="acevsSp_(ABC)23"/>
      <sheetName val="A_O_R_23"/>
      <sheetName val="LIST_OF_MAKES23"/>
      <sheetName val="Cash_Flow_Input_Data_ISC23"/>
      <sheetName val="DETAILED__BOQ23"/>
      <sheetName val="Civil_Works23"/>
      <sheetName val="Legal_Risk_Analysis23"/>
      <sheetName val="CABLE_DATA23"/>
      <sheetName val="Mat_-Rates23"/>
      <sheetName val="Assumption_Inputs6"/>
      <sheetName val="Tender_Summary6"/>
      <sheetName val="TB9798OBPL06_(2)28"/>
      <sheetName val="CORPN_OCT28"/>
      <sheetName val="inout_consol-nov28"/>
      <sheetName val="inout_consol_(2)28"/>
      <sheetName val="AS_ON_DT_EXPS_Mar28"/>
      <sheetName val="fa-pl_&amp;_mach-site28"/>
      <sheetName val="fa_off_eqp28"/>
      <sheetName val="fa_fur&amp;_fix28"/>
      <sheetName val="fa-pl_&amp;_mach-Off28"/>
      <sheetName val="B_Equity-sdpl_INC28"/>
      <sheetName val="inout_consol_wkg28"/>
      <sheetName val="inout_consol_WKNG28"/>
      <sheetName val="B_Sheet_9728"/>
      <sheetName val="P&amp;L_97_28"/>
      <sheetName val="B_Sheet_97-BEXP28"/>
      <sheetName val="P&amp;L_97_-BEXP28"/>
      <sheetName val="consol_flows28"/>
      <sheetName val="sdpl_oth_Liab28"/>
      <sheetName val="obpl-oth_liab28"/>
      <sheetName val="G_land_advance28"/>
      <sheetName val="I-Wip-ot_(2)28"/>
      <sheetName val="detail_WIP_(2)28"/>
      <sheetName val="detail_G-128"/>
      <sheetName val="sobha_menon_ac28"/>
      <sheetName val="pnc_ac28"/>
      <sheetName val="fix_-p_&amp;_M_-SCC28"/>
      <sheetName val="C_fix_asst28"/>
      <sheetName val="D_fix_asst_scdl_28"/>
      <sheetName val="creditors_tb_obpl28"/>
      <sheetName val="TBAL9697_-group_wise__sdpl37"/>
      <sheetName val="TBAL9697_-group_wise_27"/>
      <sheetName val="crs_-G-127"/>
      <sheetName val="TBAL9697_-group_wise__onpl27"/>
      <sheetName val="B_Sheet_97-OBPL27"/>
      <sheetName val="B_Sheet_97_sdpl27"/>
      <sheetName val="TBAL9697_-group_wise__sdpl227"/>
      <sheetName val="inout_consol_jan27"/>
      <sheetName val="consol_flow27"/>
      <sheetName val="D_Loan__Prom27"/>
      <sheetName val="E_Bank_Loan27"/>
      <sheetName val="G_work_Cap27"/>
      <sheetName val="H_land_adv-dec27"/>
      <sheetName val="J_Con_WIP27"/>
      <sheetName val="detail_J27"/>
      <sheetName val="L_Oth_Co27"/>
      <sheetName val="K_fix_asst__27"/>
      <sheetName val="C_fix_asst-SDPL_27"/>
      <sheetName val="TBAL9697__group_wise__sdpl27"/>
      <sheetName val="inout_consol_okg27"/>
      <sheetName val="detail_OIP_(2)27"/>
      <sheetName val="D_fix_ysst_scdl_27"/>
      <sheetName val="cre`itors_tb_obpl27"/>
      <sheetName val="3AL9697_-group_wise__onpl27"/>
      <sheetName val="3‰AL9697_-group_wise__onpl27"/>
      <sheetName val="L_Oth_Bo27"/>
      <sheetName val="Civil_Boq27"/>
      <sheetName val="Boq_Block_A26"/>
      <sheetName val="Staff_Acco_27"/>
      <sheetName val="SITE_OVERHEADS27"/>
      <sheetName val="Project-Material_26"/>
      <sheetName val="PRECAST_lightconc-II27"/>
      <sheetName val="1__PayRec26"/>
      <sheetName val="ino4t_conso,-nov26"/>
      <sheetName val="(nout_co,sol_(2)26"/>
      <sheetName val="Blr_hire26"/>
      <sheetName val="Cashflow_projection26"/>
      <sheetName val="SPT_vs_PHI26"/>
      <sheetName val="key_dates26"/>
      <sheetName val="INPUT_SHEET26"/>
      <sheetName val="_bpl,oth_lia_26"/>
      <sheetName val="G_,and_adv_nce26"/>
      <sheetName val="I,Wip-ot__2)26"/>
      <sheetName val="det!il_WIP_(2)26"/>
      <sheetName val="de4ail_G-126"/>
      <sheetName val="sobha_mennn_ac26"/>
      <sheetName val="C_&amp;ix_asst26"/>
      <sheetName val="3�AL9697_-group_wise__onpl26"/>
      <sheetName val="_x005f_x0003_dpl_oth_Lia`26"/>
      <sheetName val="TBAL9697__x005f_x000d_grotp_wise_26"/>
      <sheetName val="St_co_91_5lvl26"/>
      <sheetName val="Sun_E_Type26"/>
      <sheetName val="Fin_Sum26"/>
      <sheetName val="CORPN_O?T26"/>
      <sheetName val="Labor_abs-NMR26"/>
      <sheetName val="Stress_Calculation26"/>
      <sheetName val="TBAL9697__x000a_grotp_wise_26"/>
      <sheetName val="labour_coeff24"/>
      <sheetName val="Shuttering_Analysis24"/>
      <sheetName val="General_P+M24"/>
      <sheetName val="Curing_Analysis_24"/>
      <sheetName val="Concrete_P+M_(_RMC_)24"/>
      <sheetName val="P+M_(_SMC_)24"/>
      <sheetName val="P+M_-EW24"/>
      <sheetName val="P&amp;L_-_AD24"/>
      <sheetName val="Fin__Assumpt__-_Sensitivities24"/>
      <sheetName val="LOAD_SHEET_24"/>
      <sheetName val="Fill_this_out_first___24"/>
      <sheetName val="Labour_productivity24"/>
      <sheetName val="RCC,Ret__Wall24"/>
      <sheetName val="CORPN_O_x005f_x0000_T26"/>
      <sheetName val="SUPPLY_-Sanitary_Fixtures26"/>
      <sheetName val="ITEMS_FOR_CIVIL_TENDER26"/>
      <sheetName val="_x005f_x005f_x005f_x0003_dpl_oth_Lia`26"/>
      <sheetName val="TBAL9697__x005f_x005f_x005f_x000d_grotp_w26"/>
      <sheetName val="CORPN_O26"/>
      <sheetName val="CORPN_O_T24"/>
      <sheetName val="Area_&amp;_Cate__Master24"/>
      <sheetName val="Bill_No_524"/>
      <sheetName val="TBAL9697__grotp_wise_48"/>
      <sheetName val="Detail_1A24"/>
      <sheetName val="DG_26"/>
      <sheetName val="11B_24"/>
      <sheetName val="BOQ_(2)24"/>
      <sheetName val="DLC_lookups24"/>
      <sheetName val="Structure_Bills_Qty24"/>
      <sheetName val="Fee_Rate_Summary24"/>
      <sheetName val="Name_List24"/>
      <sheetName val="CORPN_O_x005f_x005f_x005f_x0000_T24"/>
      <sheetName val="TBAL9697__x005f_x000a_grotp_wise_24"/>
      <sheetName val="220_11__BS_24"/>
      <sheetName val="ISO_Reconcilation_Statment24"/>
      <sheetName val="AVG_pur_rate24"/>
      <sheetName val="Driveway_Beams24"/>
      <sheetName val="Cat_A_Change_Control24"/>
      <sheetName val="Break_up_Sheet24"/>
      <sheetName val="Summary_of_P_&amp;_M24"/>
      <sheetName val="Break_Dw24"/>
      <sheetName val="FITZ_MORT_9424"/>
      <sheetName val="Sheet_124"/>
      <sheetName val="3BPA00132-5-3_W_plan_HVPNL24"/>
      <sheetName val="Mix_Design24"/>
      <sheetName val="BLOCK-A_(MEA_SHEET)24"/>
      <sheetName val="Quote_Sheet24"/>
      <sheetName val="d-safe_DELUXE24"/>
      <sheetName val="Works_-_Quote_Sheet24"/>
      <sheetName val="IO_LIST24"/>
      <sheetName val="TBAL9697__x005f_x000d_grotp_wis24"/>
      <sheetName val="TBAL9697__grotp_wise_49"/>
      <sheetName val="NLD_-_Assum24"/>
      <sheetName val="Intro_24"/>
      <sheetName val="TBAL9697__x005f_x005f_x005f_x005f_x005f_x005f_x24"/>
      <sheetName val="Form_624"/>
      <sheetName val="acevsSp_(ABC)24"/>
      <sheetName val="A_O_R_24"/>
      <sheetName val="LIST_OF_MAKES24"/>
      <sheetName val="Cash_Flow_Input_Data_ISC24"/>
      <sheetName val="DETAILED__BOQ24"/>
      <sheetName val="Civil_Works24"/>
      <sheetName val="Legal_Risk_Analysis24"/>
      <sheetName val="CABLE_DATA24"/>
      <sheetName val="Mat_-Rates24"/>
      <sheetName val="Assumption_Inputs7"/>
      <sheetName val="Tender_Summary7"/>
      <sheetName val="288-1"/>
      <sheetName val="SPILL OVER"/>
      <sheetName val="Pacakges split"/>
      <sheetName val="Data sheet"/>
      <sheetName val="Door"/>
      <sheetName val="Per Unit"/>
      <sheetName val="Window"/>
      <sheetName val="Reinforcement"/>
      <sheetName val="tie_beam"/>
      <sheetName val="Meas.-Hotel Part"/>
      <sheetName val="Quotation"/>
      <sheetName val="BFS"/>
      <sheetName val="General input"/>
      <sheetName val="6.05"/>
      <sheetName val="Abstract Sheet"/>
      <sheetName val="Boq- Civil"/>
      <sheetName val="Report"/>
      <sheetName val="tie_beam2"/>
      <sheetName val="Section_Catalogue2"/>
      <sheetName val="tie_beam1"/>
      <sheetName val="Section_Catalogue1"/>
      <sheetName val="TBAL9697__x000d_grotp_wise_"/>
      <sheetName val="TBAL9697__x000d_grotp_wise_1"/>
      <sheetName val="Lintel Beam 104.70 (GF)  "/>
      <sheetName val="BASIC RATES"/>
      <sheetName val="TBAL9697 -group wise sdpl"/>
      <sheetName val=" "/>
      <sheetName val="Contract Night Staff"/>
      <sheetName val="Contract Day Staff"/>
      <sheetName val="Day Shift"/>
      <sheetName val="Night Shift"/>
      <sheetName val="Base Assumptions"/>
      <sheetName val=" COP 100%"/>
      <sheetName val="Package-2"/>
      <sheetName val="Main Gate House"/>
      <sheetName val="COLUMN"/>
      <sheetName val="Invoice"/>
      <sheetName val="lineby line consolidation"/>
      <sheetName val="Global"/>
      <sheetName val="zone-2"/>
      <sheetName val="AutoOpen Stub Data"/>
      <sheetName val="Debits as on 12.04.08"/>
      <sheetName val="Material "/>
      <sheetName val="Extra Item"/>
      <sheetName val="Labour &amp; Plant"/>
      <sheetName val="Labor abs-PW"/>
      <sheetName val="M40"/>
      <sheetName val="RA_markate"/>
      <sheetName val="Columns"/>
      <sheetName val="P&amp;L(F)"/>
      <sheetName val="BS(F)"/>
      <sheetName val="TBAL9697_ grotp_wise_25"/>
      <sheetName val="TBAL9697_ grotp_wise_26"/>
      <sheetName val="TB9798OBPL06_(2)29"/>
      <sheetName val="CORPN_OCT29"/>
      <sheetName val="inout_consol-nov29"/>
      <sheetName val="inout_consol_(2)29"/>
      <sheetName val="AS_ON_DT_EXPS_Mar29"/>
      <sheetName val="fa-pl_&amp;_mach-site29"/>
      <sheetName val="fa_off_eqp29"/>
      <sheetName val="fa_fur&amp;_fix29"/>
      <sheetName val="fa-pl_&amp;_mach-Off29"/>
      <sheetName val="B_Equity-sdpl_INC29"/>
      <sheetName val="inout_consol_wkg29"/>
      <sheetName val="inout_consol_WKNG29"/>
      <sheetName val="B_Sheet_9729"/>
      <sheetName val="P&amp;L_97_29"/>
      <sheetName val="B_Sheet_97-BEXP29"/>
      <sheetName val="P&amp;L_97_-BEXP29"/>
      <sheetName val="consol_flows29"/>
      <sheetName val="sdpl_oth_Liab29"/>
      <sheetName val="obpl-oth_liab29"/>
      <sheetName val="G_land_advance29"/>
      <sheetName val="I-Wip-ot_(2)29"/>
      <sheetName val="detail_WIP_(2)29"/>
      <sheetName val="detail_G-129"/>
      <sheetName val="sobha_menon_ac29"/>
      <sheetName val="pnc_ac29"/>
      <sheetName val="fix_-p_&amp;_M_-SCC29"/>
      <sheetName val="C_fix_asst29"/>
      <sheetName val="D_fix_asst_scdl_29"/>
      <sheetName val="creditors_tb_obpl29"/>
      <sheetName val="TBAL9697_-group_wise__sdpl38"/>
      <sheetName val="TBAL9697_-group_wise_28"/>
      <sheetName val="crs_-G-128"/>
      <sheetName val="TBAL9697_-group_wise__onpl28"/>
      <sheetName val="B_Sheet_97-OBPL28"/>
      <sheetName val="B_Sheet_97_sdpl28"/>
      <sheetName val="TBAL9697_-group_wise__sdpl228"/>
      <sheetName val="inout_consol_jan28"/>
      <sheetName val="consol_flow28"/>
      <sheetName val="D_Loan__Prom28"/>
      <sheetName val="E_Bank_Loan28"/>
      <sheetName val="G_work_Cap28"/>
      <sheetName val="H_land_adv-dec28"/>
      <sheetName val="J_Con_WIP28"/>
      <sheetName val="detail_J28"/>
      <sheetName val="L_Oth_Co28"/>
      <sheetName val="K_fix_asst__28"/>
      <sheetName val="C_fix_asst-SDPL_28"/>
      <sheetName val="TBAL9697__group_wise__sdpl28"/>
      <sheetName val="inout_consol_okg28"/>
      <sheetName val="detail_OIP_(2)28"/>
      <sheetName val="D_fix_ysst_scdl_28"/>
      <sheetName val="cre`itors_tb_obpl28"/>
      <sheetName val="3AL9697_-group_wise__onpl28"/>
      <sheetName val="3‰AL9697_-group_wise__onpl28"/>
      <sheetName val="L_Oth_Bo28"/>
      <sheetName val="Civil_Boq28"/>
      <sheetName val="Staff_Acco_28"/>
      <sheetName val="SITE_OVERHEADS28"/>
      <sheetName val="_bpl,oth_lia_27"/>
      <sheetName val="G_,and_adv_nce27"/>
      <sheetName val="I,Wip-ot__2)27"/>
      <sheetName val="det!il_WIP_(2)27"/>
      <sheetName val="de4ail_G-127"/>
      <sheetName val="sobha_mennn_ac27"/>
      <sheetName val="C_&amp;ix_asst27"/>
      <sheetName val="Boq_Block_A27"/>
      <sheetName val="PRECAST_lightconc-II28"/>
      <sheetName val="SPT_vs_PHI27"/>
      <sheetName val="INPUT_SHEET27"/>
      <sheetName val="1__PayRec27"/>
      <sheetName val="Cashflow_projection27"/>
      <sheetName val="3�AL9697_-group_wise__onpl27"/>
      <sheetName val="Project-Material_27"/>
      <sheetName val="key_dates27"/>
      <sheetName val="ino4t_conso,-nov27"/>
      <sheetName val="(nout_co,sol_(2)27"/>
      <sheetName val="Blr_hire27"/>
      <sheetName val="_x005f_x0003_dpl_oth_Lia`27"/>
      <sheetName val="TBAL9697__x005f_x000d_grotp_wise_27"/>
      <sheetName val="St_co_91_5lvl27"/>
      <sheetName val="Stress_Calculation27"/>
      <sheetName val="labour_coeff25"/>
      <sheetName val="Fill_this_out_first___25"/>
      <sheetName val="Labour_productivity25"/>
      <sheetName val="RCC,Ret__Wall25"/>
      <sheetName val="Sun_E_Type27"/>
      <sheetName val="Fin_Sum27"/>
      <sheetName val="Labor_abs-NMR27"/>
      <sheetName val="CORPN_O?T27"/>
      <sheetName val="Fin__Assumpt__-_Sensitivities25"/>
      <sheetName val="LOAD_SHEET_25"/>
      <sheetName val="TBAL9697__x000a_grotp_wise_27"/>
      <sheetName val="Shuttering_Analysis25"/>
      <sheetName val="General_P+M25"/>
      <sheetName val="Curing_Analysis_25"/>
      <sheetName val="Concrete_P+M_(_RMC_)25"/>
      <sheetName val="P+M_(_SMC_)25"/>
      <sheetName val="P+M_-EW25"/>
      <sheetName val="P&amp;L_-_AD25"/>
      <sheetName val="CORPN_O_x005f_x0000_T27"/>
      <sheetName val="SUPPLY_-Sanitary_Fixtures27"/>
      <sheetName val="ITEMS_FOR_CIVIL_TENDER27"/>
      <sheetName val="_x005f_x005f_x005f_x0003_dpl_oth_Lia`27"/>
      <sheetName val="TBAL9697__x005f_x005f_x005f_x000d_grotp_w27"/>
      <sheetName val="CORPN_O27"/>
      <sheetName val="CORPN_O_T25"/>
      <sheetName val="Area_&amp;_Cate__Master25"/>
      <sheetName val="TBAL9697__grotp_wise_50"/>
      <sheetName val="Bill_No_525"/>
      <sheetName val="DLC_lookups25"/>
      <sheetName val="BOQ_(2)25"/>
      <sheetName val="11B_25"/>
      <sheetName val="Detail_1A25"/>
      <sheetName val="DG_27"/>
      <sheetName val="Structure_Bills_Qty25"/>
      <sheetName val="CORPN_O_x005f_x005f_x005f_x0000_T25"/>
      <sheetName val="Fee_Rate_Summary25"/>
      <sheetName val="Name_List25"/>
      <sheetName val="220_11__BS_25"/>
      <sheetName val="Driveway_Beams25"/>
      <sheetName val="TBAL9697__x005f_x000a_grotp_wise_25"/>
      <sheetName val="Break_Dw25"/>
      <sheetName val="Quote_Sheet25"/>
      <sheetName val="d-safe_DELUXE25"/>
      <sheetName val="Works_-_Quote_Sheet25"/>
      <sheetName val="IO_LIST25"/>
      <sheetName val="TBAL9697__x005f_x000d_grotp_wis25"/>
      <sheetName val="TBAL9697__grotp_wise_51"/>
      <sheetName val="Cat_A_Change_Control25"/>
      <sheetName val="Break_up_Sheet25"/>
      <sheetName val="Summary_of_P_&amp;_M25"/>
      <sheetName val="Groupings-final"/>
      <sheetName val="Sched"/>
      <sheetName val="Trial"/>
      <sheetName val="FA_Final"/>
      <sheetName val="TBL9798_x005f_x005f_x0010"/>
      <sheetName val="CORPN O_x005f_x005f_x0000"/>
      <sheetName val="TBAL9697 _x005f_x000a_grotp wis"/>
      <sheetName val="G_1_obpl_x005f_x005f_x005"/>
      <sheetName val="_x005f_x005f_x005f_x005f_"/>
      <sheetName val="TBAL9697__x005f_x005f_x00"/>
      <sheetName val="fa-pl &amp; myy_x000b__x000b__x00"/>
      <sheetName val="Infrastructure"/>
      <sheetName val="bending stress"/>
      <sheetName val="Area Statement"/>
      <sheetName val="Risk Analysis"/>
      <sheetName val="Material List "/>
      <sheetName val="Section_Catalogue3"/>
      <sheetName val="tie_beam3"/>
      <sheetName val="INDIGINEOUS_ITEMS_"/>
      <sheetName val="Site_Dev_BOQ"/>
      <sheetName val="Elect_"/>
      <sheetName val="final_abstract"/>
      <sheetName val="BASIC_RATES"/>
      <sheetName val="TBAL9697__x005f_x005f_x005f_x000a_grotp_wis"/>
      <sheetName val="CORPN_O_x005f_x005f_x005f_x005f_x005f_x005f_x0000"/>
      <sheetName val="Deduction_of_assets"/>
      <sheetName val="Excess_Calc"/>
      <sheetName val="Meas_-Hotel_Part"/>
      <sheetName val="Capital_by_Years_Valuation"/>
      <sheetName val="ReportsParameters"/>
      <sheetName val="Nopat_by_Years_Valuation"/>
      <sheetName val="STRUCTURAL"/>
      <sheetName val="ARCHITECTURAL"/>
      <sheetName val="SITE DEVELOPMENT"/>
      <sheetName val="Safety"/>
      <sheetName val="FitOutConfCentre"/>
      <sheetName val="office"/>
      <sheetName val="Lab"/>
      <sheetName val="L+M"/>
      <sheetName val="sumary"/>
      <sheetName val="Rate Analysis"/>
      <sheetName val="Xenon(R2)"/>
      <sheetName val="Categories"/>
      <sheetName val="indices "/>
      <sheetName val="month"/>
      <sheetName val="partner"/>
      <sheetName val="year"/>
      <sheetName val="TBAL9697__x005f_x000a_grotp_wis"/>
      <sheetName val="CORPN_O_x005f_x005f_x0000"/>
      <sheetName val="TBL9798_x005f_x005f_x005f"/>
      <sheetName val="CORPN O_x005f_x005f_x005f"/>
      <sheetName val="CORPN_O_T26"/>
      <sheetName val="RES-PLANNING"/>
      <sheetName val="Approved MTD Proj #'s"/>
      <sheetName val="9. Package split - Cost "/>
      <sheetName val="Project Budget Worksheet"/>
      <sheetName val="F1a-Pile"/>
      <sheetName val="estimate"/>
      <sheetName val="NetBQ"/>
      <sheetName val="Sheet7"/>
      <sheetName val="Building 1"/>
      <sheetName val="Lead (Final)"/>
      <sheetName val="Pile cap"/>
      <sheetName val="M.S."/>
      <sheetName val="_x0003_dpl_oth_Lia`"/>
      <sheetName val="CORPN_O_x0000_T"/>
      <sheetName val="_x0003_dpl_oth_Lia`1"/>
      <sheetName val="CORPN_O_x0000_T1"/>
      <sheetName val="TBAL9697__x005f_x000d_grotp_wi1"/>
      <sheetName val="KP1590_E"/>
      <sheetName val="SCHEDULE"/>
      <sheetName val="Database"/>
      <sheetName val="schedule nos"/>
      <sheetName val="Material Rate"/>
      <sheetName val="Customize Your Purchase Order"/>
      <sheetName val="fa-pl &amp; myy_x005f_x000b__x005f_x000b__x00"/>
      <sheetName val="appendix 2.5 final accounts"/>
      <sheetName val="Cover"/>
      <sheetName val="CORPN O_x005f"/>
      <sheetName val="ACS(1)"/>
      <sheetName val="FAS-C(4)"/>
      <sheetName val="CCTV(old)"/>
      <sheetName val="01"/>
      <sheetName val="CFForecast detail"/>
      <sheetName val="Sheet_125"/>
      <sheetName val="3BPA00132-5-3_W_plan_HVPNL25"/>
      <sheetName val="Mix_Design25"/>
      <sheetName val="LIST_OF_MAKES25"/>
      <sheetName val="Civil_Works25"/>
      <sheetName val="Form_625"/>
      <sheetName val="acevsSp_(ABC)25"/>
      <sheetName val="A_O_R_25"/>
      <sheetName val="ISO_Reconcilation_Statment25"/>
      <sheetName val="AVG_pur_rate25"/>
      <sheetName val="FITZ_MORT_9425"/>
      <sheetName val="BLOCK-A_(MEA_SHEET)25"/>
      <sheetName val="Intro_25"/>
      <sheetName val="Cash_Flow_Input_Data_ISC25"/>
      <sheetName val="NLD_-_Assum25"/>
      <sheetName val="Mat_-Rates25"/>
      <sheetName val="Assumption_Inputs8"/>
      <sheetName val="Legal_Risk_Analysis25"/>
      <sheetName val="TBAL9697__x005f_x005f_x005f_x005f_x005f_x005f_x25"/>
      <sheetName val="Tender_Summary8"/>
      <sheetName val="BOQ_"/>
      <sheetName val="PO_Payroll"/>
      <sheetName val="DETAILED__BOQ25"/>
      <sheetName val="CABLE_DATA25"/>
      <sheetName val="Main_Gate_House"/>
      <sheetName val="Detail_In_Door_Stad"/>
      <sheetName val="TBAL9697__x000a_grotp_wis"/>
      <sheetName val="TBAL9697__grotp_wise_52"/>
      <sheetName val="TBAL9697__grotp_wise_110"/>
      <sheetName val="COP_Final"/>
      <sheetName val="Cost_summary"/>
      <sheetName val="TBAL9697__grotp_wise_210"/>
      <sheetName val="TBAL9697__grotp_wise_410"/>
      <sheetName val="TBAL9697__grotp_wise_310"/>
      <sheetName val="TBAL9697__grotp_wise_53"/>
      <sheetName val="TBAL9697__grotp_wise_61"/>
      <sheetName val="TBAL9697__grotp_wise_71"/>
      <sheetName val="TBAL9697__grotp_wise_81"/>
      <sheetName val="TBAL9697__grotp_wise_91"/>
      <sheetName val="TBAL9697__grotp_wise_101"/>
      <sheetName val="TBAL9697__grotp_wise_161"/>
      <sheetName val="TBAL9697__grotp_wise_121"/>
      <sheetName val="TBAL9697__grotp_wise_111"/>
      <sheetName val="TBAL9697__grotp_wise_131"/>
      <sheetName val="TBAL9697__grotp_wise_141"/>
      <sheetName val="TBAL9697__grotp_wise_151"/>
      <sheetName val="TBAL9697__grotp_wise_221"/>
      <sheetName val="TBAL9697__grotp_wise_171"/>
      <sheetName val="TBAL9697__grotp_wise_181"/>
      <sheetName val="TBAL9697__grotp_wise_191"/>
      <sheetName val="TBAL9697__grotp_wise_201"/>
      <sheetName val="TBAL9697__grotp_wise_211"/>
      <sheetName val="TBAL9697__grotp_wise_231"/>
      <sheetName val="TBAL9697__grotp_wise_241"/>
      <sheetName val="SPILL_OVER"/>
      <sheetName val="Pacakges_split"/>
      <sheetName val="Data_sheet"/>
      <sheetName val="Per_Unit"/>
      <sheetName val="General_input"/>
      <sheetName val="6_05"/>
      <sheetName val="Abstract_Sheet"/>
      <sheetName val="Gen_Info"/>
      <sheetName val="Boq-_Civil"/>
      <sheetName val="TBAL9697__grotp_wise_251"/>
      <sheetName val="TBAL9697__grotp_wise_261"/>
      <sheetName val="Debits_as_on_12_04_08"/>
      <sheetName val="Material_"/>
      <sheetName val="Extra_Item"/>
      <sheetName val="Labour_&amp;_Plant"/>
      <sheetName val="AutoOpen_Stub_Data"/>
      <sheetName val="Base_Assumptions"/>
      <sheetName val="_COP_100%"/>
      <sheetName val="Lintel_Beam_104_70_(GF)__"/>
      <sheetName val="TBAL9697__x005f_x005f_x001"/>
      <sheetName val="Labor_abs-PW"/>
      <sheetName val="fa-pl_&amp;_myy_x00"/>
      <sheetName val="lineby_line_consolidation"/>
      <sheetName val="Contract_Night_Staff"/>
      <sheetName val="Contract_Day_Staff"/>
      <sheetName val="Day_Shift"/>
      <sheetName val="Night_Shift"/>
      <sheetName val="TBAL9697_-group_wise_sdpl"/>
      <sheetName val="_"/>
      <sheetName val="Bill 3 - Site Works"/>
      <sheetName val="refer"/>
      <sheetName val="Service Function"/>
      <sheetName val="BS - L+OE"/>
      <sheetName val="Site_Dev_BOQ1"/>
      <sheetName val="tie_beam4"/>
      <sheetName val="Section_Catalogue4"/>
      <sheetName val="final_abstract1"/>
      <sheetName val="Meas_-Hotel_Part1"/>
      <sheetName val="Deduction_of_assets1"/>
      <sheetName val="INDIGINEOUS_ITEMS_1"/>
      <sheetName val="BOQ_1"/>
      <sheetName val="Site_Dev_BOQ2"/>
      <sheetName val="tie_beam5"/>
      <sheetName val="Section_Catalogue5"/>
      <sheetName val="Deduction_of_assets2"/>
      <sheetName val="final_abstract2"/>
      <sheetName val="INDIGINEOUS_ITEMS_2"/>
      <sheetName val="Meas_-Hotel_Part2"/>
      <sheetName val="BOQ_2"/>
      <sheetName val="Site_Dev_BOQ3"/>
      <sheetName val="tie_beam6"/>
      <sheetName val="Section_Catalogue6"/>
      <sheetName val="TBAL9697__x005f_x005f_x005f_x000a_grotp_wi1"/>
      <sheetName val="CORPN_O_x005f_x005f_x005f_x005f_x005f_x005f_x0001"/>
      <sheetName val="Deduction_of_assets3"/>
      <sheetName val="Elect_1"/>
      <sheetName val="final_abstract3"/>
      <sheetName val="INDIGINEOUS_ITEMS_3"/>
      <sheetName val="Cost_summary1"/>
      <sheetName val="Meas_-Hotel_Part3"/>
      <sheetName val="BOQ_3"/>
      <sheetName val="BASIC_RATES1"/>
      <sheetName val="Excess_Calc1"/>
      <sheetName val="PO_Payroll1"/>
      <sheetName val="Detail_In_Door_Stad1"/>
      <sheetName val="COP_Final1"/>
      <sheetName val="General_input1"/>
      <sheetName val="6_051"/>
      <sheetName val="Abstract_Sheet1"/>
      <sheetName val="Boq-_Civil1"/>
      <sheetName val="Financials"/>
      <sheetName val="meas-wp"/>
      <sheetName val="Area_Statement"/>
      <sheetName val="Risk_Analysis"/>
      <sheetName val="Basic Rate"/>
      <sheetName val="INFLUENCES ON GM"/>
      <sheetName val="Load Details(B2)"/>
      <sheetName val="INDEX"/>
      <sheetName val="AREAS"/>
      <sheetName val="Indirect expenses"/>
      <sheetName val="Sheet 2"/>
      <sheetName val="TBAL9697_ grotp_wise_27"/>
      <sheetName val="TBAL9697_ grotp_wis"/>
      <sheetName val="GN-ST-10"/>
      <sheetName val="ELEC2071"/>
      <sheetName val="SUBSCRIPTION"/>
      <sheetName val="crs"/>
      <sheetName val="PIMS"/>
      <sheetName val="ABSTRACT"/>
      <sheetName val="class &amp; category"/>
      <sheetName val="code Control Sheet"/>
      <sheetName val="Check"/>
      <sheetName val="detail'02"/>
      <sheetName val="Cost Basis"/>
      <sheetName val="beam-reinft-IIInd floor"/>
      <sheetName val="GR.slab-reinft"/>
      <sheetName val="SCHEDULE OF RATES"/>
      <sheetName val="CORPN_O_x005f"/>
      <sheetName val="TBAL9697__x005f_x000d_grotp_wi2"/>
      <sheetName val="BLK2"/>
      <sheetName val="BLK3"/>
      <sheetName val="Rate Analysis "/>
      <sheetName val="소상 &quot;1&quot;"/>
      <sheetName val="CPT POST UPLOAD"/>
      <sheetName val="KQ Cost Controlling"/>
      <sheetName val="KQ Appropriation"/>
      <sheetName val="TBAL9697__grotp_䁷ise_18"/>
      <sheetName val="Sheet3 (2)"/>
      <sheetName val="Bill 1"/>
      <sheetName val="Bill 2"/>
      <sheetName val="Bill 3"/>
      <sheetName val="Bill 4"/>
      <sheetName val="Bill 5"/>
      <sheetName val="Bill 6"/>
      <sheetName val="Bill 7"/>
      <sheetName val="2.civil-RA"/>
      <sheetName val="Section_Catalogue8"/>
      <sheetName val="Section_Catalogue7"/>
      <sheetName val="Section_Catalogue9"/>
      <sheetName val="Section_Catalogue11"/>
      <sheetName val="Section_Catalogue10"/>
      <sheetName val="Section_Catalogue15"/>
      <sheetName val="Section_Catalogue14"/>
      <sheetName val="Section_Catalogue13"/>
      <sheetName val="Section_Catalogue12"/>
      <sheetName val="Section_Catalogue16"/>
      <sheetName val="Section_Catalogue17"/>
      <sheetName val="Section_Catalogue18"/>
      <sheetName val="Section_Catalogue19"/>
      <sheetName val="INDIGINEOUS_ITEMS_4"/>
      <sheetName val="Section_Catalogue20"/>
      <sheetName val="INDIGINEOUS_ITEMS_5"/>
      <sheetName val="Section_Catalogue21"/>
      <sheetName val="INDIGINEOUS_ITEMS_6"/>
      <sheetName val="TB9798OBPL06_(2)30"/>
      <sheetName val="CORPN_OCT30"/>
      <sheetName val="inout_consol-nov30"/>
      <sheetName val="inout_consol_(2)30"/>
      <sheetName val="AS_ON_DT_EXPS_Mar30"/>
      <sheetName val="fa-pl_&amp;_mach-site30"/>
      <sheetName val="fa_off_eqp30"/>
      <sheetName val="fa_fur&amp;_fix30"/>
      <sheetName val="fa-pl_&amp;_mach-Off30"/>
      <sheetName val="B_Equity-sdpl_INC30"/>
      <sheetName val="inout_consol_wkg30"/>
      <sheetName val="inout_consol_WKNG30"/>
      <sheetName val="B_Sheet_9730"/>
      <sheetName val="P&amp;L_97_30"/>
      <sheetName val="B_Sheet_97-BEXP30"/>
      <sheetName val="P&amp;L_97_-BEXP30"/>
      <sheetName val="consol_flows30"/>
      <sheetName val="sdpl_oth_Liab30"/>
      <sheetName val="obpl-oth_liab30"/>
      <sheetName val="G_land_advance30"/>
      <sheetName val="I-Wip-ot_(2)30"/>
      <sheetName val="detail_WIP_(2)30"/>
      <sheetName val="detail_G-130"/>
      <sheetName val="sobha_menon_ac30"/>
      <sheetName val="pnc_ac30"/>
      <sheetName val="fix_-p_&amp;_M_-SCC30"/>
      <sheetName val="C_fix_asst30"/>
      <sheetName val="D_fix_asst_scdl_30"/>
      <sheetName val="TBAL9697_-group_wise__sdpl39"/>
      <sheetName val="TBAL9697_-group_wise_29"/>
      <sheetName val="crs_-G-129"/>
      <sheetName val="TBAL9697_-group_wise__onpl29"/>
      <sheetName val="B_Sheet_97-OBPL29"/>
      <sheetName val="B_Sheet_97_sdpl29"/>
      <sheetName val="TBAL9697_-group_wise__sdpl229"/>
      <sheetName val="inout_consol_jan29"/>
      <sheetName val="consol_flow29"/>
      <sheetName val="D_Loan__Prom29"/>
      <sheetName val="E_Bank_Loan29"/>
      <sheetName val="G_work_Cap29"/>
      <sheetName val="H_land_adv-dec29"/>
      <sheetName val="J_Con_WIP29"/>
      <sheetName val="detail_J29"/>
      <sheetName val="L_Oth_Co29"/>
      <sheetName val="K_fix_asst__29"/>
      <sheetName val="C_fix_asst-SDPL_29"/>
      <sheetName val="TBAL9697__group_wise__sdpl29"/>
      <sheetName val="inout_consol_okg29"/>
      <sheetName val="detail_OIP_(2)29"/>
      <sheetName val="D_fix_ysst_scdl_29"/>
      <sheetName val="cre`itors_tb_obpl29"/>
      <sheetName val="3AL9697_-group_wise__onpl29"/>
      <sheetName val="3‰AL9697_-group_wise__onpl29"/>
      <sheetName val="L_Oth_Bo29"/>
      <sheetName val="Civil_Boq29"/>
      <sheetName val="Boq_Block_A28"/>
      <sheetName val="Staff_Acco_29"/>
      <sheetName val="SITE_OVERHEADS29"/>
      <sheetName val="Project-Material_28"/>
      <sheetName val="3�AL9697_-group_wise__onpl28"/>
      <sheetName val="Section_Catalogue22"/>
      <sheetName val="INDIGINEOUS_ITEMS_7"/>
      <sheetName val="tie_beam7"/>
      <sheetName val="TB9798OBPL06_(2)33"/>
      <sheetName val="CORPN_OCT33"/>
      <sheetName val="inout_consol-nov33"/>
      <sheetName val="inout_consol_(2)33"/>
      <sheetName val="AS_ON_DT_EXPS_Mar33"/>
      <sheetName val="fa-pl_&amp;_mach-site33"/>
      <sheetName val="fa_off_eqp33"/>
      <sheetName val="fa_fur&amp;_fix33"/>
      <sheetName val="fa-pl_&amp;_mach-Off33"/>
      <sheetName val="B_Equity-sdpl_INC33"/>
      <sheetName val="inout_consol_wkg33"/>
      <sheetName val="inout_consol_WKNG33"/>
      <sheetName val="B_Sheet_9733"/>
      <sheetName val="P&amp;L_97_33"/>
      <sheetName val="B_Sheet_97-BEXP33"/>
      <sheetName val="P&amp;L_97_-BEXP33"/>
      <sheetName val="consol_flows33"/>
      <sheetName val="sdpl_oth_Liab33"/>
      <sheetName val="obpl-oth_liab33"/>
      <sheetName val="G_land_advance33"/>
      <sheetName val="I-Wip-ot_(2)33"/>
      <sheetName val="detail_WIP_(2)33"/>
      <sheetName val="detail_G-133"/>
      <sheetName val="sobha_menon_ac33"/>
      <sheetName val="pnc_ac33"/>
      <sheetName val="fix_-p_&amp;_M_-SCC33"/>
      <sheetName val="C_fix_asst33"/>
      <sheetName val="D_fix_asst_scdl_33"/>
      <sheetName val="creditors_tb_obpl32"/>
      <sheetName val="TBAL9697_-group_wise__sdpl42"/>
      <sheetName val="TBAL9697_-group_wise_32"/>
      <sheetName val="crs_-G-132"/>
      <sheetName val="TBAL9697_-group_wise__onpl32"/>
      <sheetName val="B_Sheet_97-OBPL32"/>
      <sheetName val="B_Sheet_97_sdpl32"/>
      <sheetName val="TBAL9697_-group_wise__sdpl232"/>
      <sheetName val="inout_consol_jan32"/>
      <sheetName val="consol_flow32"/>
      <sheetName val="D_Loan__Prom32"/>
      <sheetName val="E_Bank_Loan32"/>
      <sheetName val="G_work_Cap32"/>
      <sheetName val="H_land_adv-dec32"/>
      <sheetName val="J_Con_WIP32"/>
      <sheetName val="detail_J32"/>
      <sheetName val="L_Oth_Co32"/>
      <sheetName val="K_fix_asst__32"/>
      <sheetName val="C_fix_asst-SDPL_32"/>
      <sheetName val="TBAL9697__group_wise__sdpl32"/>
      <sheetName val="inout_consol_okg32"/>
      <sheetName val="detail_OIP_(2)32"/>
      <sheetName val="D_fix_ysst_scdl_32"/>
      <sheetName val="cre`itors_tb_obpl32"/>
      <sheetName val="3AL9697_-group_wise__onpl32"/>
      <sheetName val="3‰AL9697_-group_wise__onpl32"/>
      <sheetName val="L_Oth_Bo32"/>
      <sheetName val="Civil_Boq32"/>
      <sheetName val="Boq_Block_A31"/>
      <sheetName val="Staff_Acco_32"/>
      <sheetName val="SITE_OVERHEADS32"/>
      <sheetName val="Project-Material_31"/>
      <sheetName val="PRECAST_lightconc-II31"/>
      <sheetName val="1__PayRec30"/>
      <sheetName val="Cashflow_projection30"/>
      <sheetName val="SPT_vs_PHI30"/>
      <sheetName val="key_dates30"/>
      <sheetName val="ino4t_conso,-nov30"/>
      <sheetName val="(nout_co,sol_(2)30"/>
      <sheetName val="Blr_hire30"/>
      <sheetName val="_bpl,oth_lia_30"/>
      <sheetName val="G_,and_adv_nce30"/>
      <sheetName val="I,Wip-ot__2)30"/>
      <sheetName val="det!il_WIP_(2)30"/>
      <sheetName val="de4ail_G-130"/>
      <sheetName val="sobha_mennn_ac30"/>
      <sheetName val="C_&amp;ix_asst30"/>
      <sheetName val="_x005f_x0003_dpl_oth_Lia`30"/>
      <sheetName val="TBAL9697__x005f_x000d_grotp_wise_30"/>
      <sheetName val="St_co_91_5lvl30"/>
      <sheetName val="INPUT_SHEET30"/>
      <sheetName val="3�AL9697_-group_wise__onpl31"/>
      <sheetName val="Stress_Calculation30"/>
      <sheetName val="Labor_abs-NMR29"/>
      <sheetName val="Sun_E_Type29"/>
      <sheetName val="TBAL9697__x000a_grotp_wise_29"/>
      <sheetName val="Fin_Sum29"/>
      <sheetName val="CORPN_O?T29"/>
      <sheetName val="labour_coeff27"/>
      <sheetName val="Shuttering_Analysis27"/>
      <sheetName val="General_P+M27"/>
      <sheetName val="Curing_Analysis_27"/>
      <sheetName val="Concrete_P+M_(_RMC_)27"/>
      <sheetName val="P+M_(_SMC_)27"/>
      <sheetName val="P+M_-EW27"/>
      <sheetName val="CORPN_O29"/>
      <sheetName val="LIST_OF_MAKES27"/>
      <sheetName val="Fill_this_out_first___27"/>
      <sheetName val="CORPN_O_x005f_x0000_T29"/>
      <sheetName val="SUPPLY_-Sanitary_Fixtures29"/>
      <sheetName val="ITEMS_FOR_CIVIL_TENDER29"/>
      <sheetName val="P&amp;L_-_AD27"/>
      <sheetName val="_x005f_x005f_x005f_x0003_dpl_oth_Lia`29"/>
      <sheetName val="TBAL9697__x005f_x005f_x005f_x000d_grotp_w29"/>
      <sheetName val="DG_29"/>
      <sheetName val="Assumption_Inputs10"/>
      <sheetName val="Section_Catalogue25"/>
      <sheetName val="INDIGINEOUS_ITEMS_10"/>
      <sheetName val="tie_beam10"/>
      <sheetName val="TB9798OBPL06_(2)32"/>
      <sheetName val="CORPN_OCT32"/>
      <sheetName val="inout_consol-nov32"/>
      <sheetName val="inout_consol_(2)32"/>
      <sheetName val="AS_ON_DT_EXPS_Mar32"/>
      <sheetName val="fa-pl_&amp;_mach-site32"/>
      <sheetName val="fa_off_eqp32"/>
      <sheetName val="fa_fur&amp;_fix32"/>
      <sheetName val="fa-pl_&amp;_mach-Off32"/>
      <sheetName val="B_Equity-sdpl_INC32"/>
      <sheetName val="inout_consol_wkg32"/>
      <sheetName val="inout_consol_WKNG32"/>
      <sheetName val="B_Sheet_9732"/>
      <sheetName val="P&amp;L_97_32"/>
      <sheetName val="B_Sheet_97-BEXP32"/>
      <sheetName val="P&amp;L_97_-BEXP32"/>
      <sheetName val="consol_flows32"/>
      <sheetName val="sdpl_oth_Liab32"/>
      <sheetName val="obpl-oth_liab32"/>
      <sheetName val="G_land_advance32"/>
      <sheetName val="I-Wip-ot_(2)32"/>
      <sheetName val="detail_WIP_(2)32"/>
      <sheetName val="detail_G-132"/>
      <sheetName val="sobha_menon_ac32"/>
      <sheetName val="pnc_ac32"/>
      <sheetName val="fix_-p_&amp;_M_-SCC32"/>
      <sheetName val="C_fix_asst32"/>
      <sheetName val="D_fix_asst_scdl_32"/>
      <sheetName val="creditors_tb_obpl31"/>
      <sheetName val="TBAL9697_-group_wise__sdpl41"/>
      <sheetName val="TBAL9697_-group_wise_31"/>
      <sheetName val="crs_-G-131"/>
      <sheetName val="TBAL9697_-group_wise__onpl31"/>
      <sheetName val="B_Sheet_97-OBPL31"/>
      <sheetName val="B_Sheet_97_sdpl31"/>
      <sheetName val="TBAL9697_-group_wise__sdpl231"/>
      <sheetName val="inout_consol_jan31"/>
      <sheetName val="consol_flow31"/>
      <sheetName val="D_Loan__Prom31"/>
      <sheetName val="E_Bank_Loan31"/>
      <sheetName val="G_work_Cap31"/>
      <sheetName val="H_land_adv-dec31"/>
      <sheetName val="J_Con_WIP31"/>
      <sheetName val="detail_J31"/>
      <sheetName val="L_Oth_Co31"/>
      <sheetName val="K_fix_asst__31"/>
      <sheetName val="C_fix_asst-SDPL_31"/>
      <sheetName val="TBAL9697__group_wise__sdpl31"/>
      <sheetName val="inout_consol_okg31"/>
      <sheetName val="detail_OIP_(2)31"/>
      <sheetName val="D_fix_ysst_scdl_31"/>
      <sheetName val="cre`itors_tb_obpl31"/>
      <sheetName val="3AL9697_-group_wise__onpl31"/>
      <sheetName val="3‰AL9697_-group_wise__onpl31"/>
      <sheetName val="L_Oth_Bo31"/>
      <sheetName val="Civil_Boq31"/>
      <sheetName val="Boq_Block_A30"/>
      <sheetName val="Staff_Acco_31"/>
      <sheetName val="SITE_OVERHEADS31"/>
      <sheetName val="Project-Material_30"/>
      <sheetName val="PRECAST_lightconc-II30"/>
      <sheetName val="1__PayRec29"/>
      <sheetName val="Cashflow_projection29"/>
      <sheetName val="SPT_vs_PHI29"/>
      <sheetName val="key_dates29"/>
      <sheetName val="ino4t_conso,-nov29"/>
      <sheetName val="(nout_co,sol_(2)29"/>
      <sheetName val="Blr_hire29"/>
      <sheetName val="_bpl,oth_lia_29"/>
      <sheetName val="G_,and_adv_nce29"/>
      <sheetName val="I,Wip-ot__2)29"/>
      <sheetName val="det!il_WIP_(2)29"/>
      <sheetName val="de4ail_G-129"/>
      <sheetName val="sobha_mennn_ac29"/>
      <sheetName val="C_&amp;ix_asst29"/>
      <sheetName val="_x005f_x0003_dpl_oth_Lia`29"/>
      <sheetName val="TBAL9697__x005f_x000d_grotp_wise_29"/>
      <sheetName val="St_co_91_5lvl29"/>
      <sheetName val="INPUT_SHEET29"/>
      <sheetName val="3�AL9697_-group_wise__onpl30"/>
      <sheetName val="Stress_Calculation29"/>
      <sheetName val="Labor_abs-NMR28"/>
      <sheetName val="Sun_E_Type28"/>
      <sheetName val="TBAL9697__x000a_grotp_wise_28"/>
      <sheetName val="Fin_Sum28"/>
      <sheetName val="CORPN_O?T28"/>
      <sheetName val="labour_coeff26"/>
      <sheetName val="Shuttering_Analysis26"/>
      <sheetName val="General_P+M26"/>
      <sheetName val="Curing_Analysis_26"/>
      <sheetName val="Concrete_P+M_(_RMC_)26"/>
      <sheetName val="P+M_(_SMC_)26"/>
      <sheetName val="P+M_-EW26"/>
      <sheetName val="CORPN_O28"/>
      <sheetName val="LIST_OF_MAKES26"/>
      <sheetName val="Fill_this_out_first___26"/>
      <sheetName val="CORPN_O_x005f_x0000_T28"/>
      <sheetName val="SUPPLY_-Sanitary_Fixtures28"/>
      <sheetName val="ITEMS_FOR_CIVIL_TENDER28"/>
      <sheetName val="P&amp;L_-_AD26"/>
      <sheetName val="_x005f_x005f_x005f_x0003_dpl_oth_Lia`28"/>
      <sheetName val="TBAL9697__x005f_x005f_x005f_x000d_grotp_w28"/>
      <sheetName val="DG_28"/>
      <sheetName val="Assumption_Inputs9"/>
      <sheetName val="Section_Catalogue24"/>
      <sheetName val="INDIGINEOUS_ITEMS_9"/>
      <sheetName val="tie_beam9"/>
      <sheetName val="TB9798OBPL06_(2)31"/>
      <sheetName val="CORPN_OCT31"/>
      <sheetName val="inout_consol-nov31"/>
      <sheetName val="inout_consol_(2)31"/>
      <sheetName val="AS_ON_DT_EXPS_Mar31"/>
      <sheetName val="fa-pl_&amp;_mach-site31"/>
      <sheetName val="fa_off_eqp31"/>
      <sheetName val="fa_fur&amp;_fix31"/>
      <sheetName val="fa-pl_&amp;_mach-Off31"/>
      <sheetName val="B_Equity-sdpl_INC31"/>
      <sheetName val="inout_consol_wkg31"/>
      <sheetName val="inout_consol_WKNG31"/>
      <sheetName val="B_Sheet_9731"/>
      <sheetName val="P&amp;L_97_31"/>
      <sheetName val="B_Sheet_97-BEXP31"/>
      <sheetName val="P&amp;L_97_-BEXP31"/>
      <sheetName val="consol_flows31"/>
      <sheetName val="sdpl_oth_Liab31"/>
      <sheetName val="obpl-oth_liab31"/>
      <sheetName val="G_land_advance31"/>
      <sheetName val="I-Wip-ot_(2)31"/>
      <sheetName val="detail_WIP_(2)31"/>
      <sheetName val="detail_G-131"/>
      <sheetName val="sobha_menon_ac31"/>
      <sheetName val="pnc_ac31"/>
      <sheetName val="fix_-p_&amp;_M_-SCC31"/>
      <sheetName val="C_fix_asst31"/>
      <sheetName val="D_fix_asst_scdl_31"/>
      <sheetName val="creditors_tb_obpl30"/>
      <sheetName val="TBAL9697_-group_wise__sdpl40"/>
      <sheetName val="TBAL9697_-group_wise_30"/>
      <sheetName val="crs_-G-130"/>
      <sheetName val="TBAL9697_-group_wise__onpl30"/>
      <sheetName val="B_Sheet_97-OBPL30"/>
      <sheetName val="B_Sheet_97_sdpl30"/>
      <sheetName val="TBAL9697_-group_wise__sdpl230"/>
      <sheetName val="inout_consol_jan30"/>
      <sheetName val="consol_flow30"/>
      <sheetName val="D_Loan__Prom30"/>
      <sheetName val="E_Bank_Loan30"/>
      <sheetName val="G_work_Cap30"/>
      <sheetName val="H_land_adv-dec30"/>
      <sheetName val="J_Con_WIP30"/>
      <sheetName val="detail_J30"/>
      <sheetName val="L_Oth_Co30"/>
      <sheetName val="K_fix_asst__30"/>
      <sheetName val="C_fix_asst-SDPL_30"/>
      <sheetName val="TBAL9697__group_wise__sdpl30"/>
      <sheetName val="inout_consol_okg30"/>
      <sheetName val="detail_OIP_(2)30"/>
      <sheetName val="D_fix_ysst_scdl_30"/>
      <sheetName val="cre`itors_tb_obpl30"/>
      <sheetName val="3AL9697_-group_wise__onpl30"/>
      <sheetName val="3‰AL9697_-group_wise__onpl30"/>
      <sheetName val="L_Oth_Bo30"/>
      <sheetName val="Civil_Boq30"/>
      <sheetName val="Boq_Block_A29"/>
      <sheetName val="Staff_Acco_30"/>
      <sheetName val="SITE_OVERHEADS30"/>
      <sheetName val="Project-Material_29"/>
      <sheetName val="PRECAST_lightconc-II29"/>
      <sheetName val="1__PayRec28"/>
      <sheetName val="Cashflow_projection28"/>
      <sheetName val="SPT_vs_PHI28"/>
      <sheetName val="key_dates28"/>
      <sheetName val="ino4t_conso,-nov28"/>
      <sheetName val="(nout_co,sol_(2)28"/>
      <sheetName val="Blr_hire28"/>
      <sheetName val="_bpl,oth_lia_28"/>
      <sheetName val="G_,and_adv_nce28"/>
      <sheetName val="I,Wip-ot__2)28"/>
      <sheetName val="det!il_WIP_(2)28"/>
      <sheetName val="de4ail_G-128"/>
      <sheetName val="sobha_mennn_ac28"/>
      <sheetName val="C_&amp;ix_asst28"/>
      <sheetName val="_x005f_x0003_dpl_oth_Lia`28"/>
      <sheetName val="TBAL9697__x005f_x000d_grotp_wise_28"/>
      <sheetName val="St_co_91_5lvl28"/>
      <sheetName val="INPUT_SHEET28"/>
      <sheetName val="3�AL9697_-group_wise__onpl29"/>
      <sheetName val="Stress_Calculation28"/>
      <sheetName val="Section_Catalogue23"/>
      <sheetName val="INDIGINEOUS_ITEMS_8"/>
      <sheetName val="tie_beam8"/>
      <sheetName val="TB9798OBPL06_(2)34"/>
      <sheetName val="CORPN_OCT34"/>
      <sheetName val="inout_consol-nov34"/>
      <sheetName val="inout_consol_(2)34"/>
      <sheetName val="AS_ON_DT_EXPS_Mar34"/>
      <sheetName val="fa-pl_&amp;_mach-site34"/>
      <sheetName val="fa_off_eqp34"/>
      <sheetName val="fa_fur&amp;_fix34"/>
      <sheetName val="fa-pl_&amp;_mach-Off34"/>
      <sheetName val="B_Equity-sdpl_INC34"/>
      <sheetName val="inout_consol_wkg34"/>
      <sheetName val="inout_consol_WKNG34"/>
      <sheetName val="B_Sheet_9734"/>
      <sheetName val="P&amp;L_97_34"/>
      <sheetName val="B_Sheet_97-BEXP34"/>
      <sheetName val="P&amp;L_97_-BEXP34"/>
      <sheetName val="consol_flows34"/>
      <sheetName val="sdpl_oth_Liab34"/>
      <sheetName val="obpl-oth_liab34"/>
      <sheetName val="G_land_advance34"/>
      <sheetName val="I-Wip-ot_(2)34"/>
      <sheetName val="detail_WIP_(2)34"/>
      <sheetName val="detail_G-134"/>
      <sheetName val="sobha_menon_ac34"/>
      <sheetName val="pnc_ac34"/>
      <sheetName val="fix_-p_&amp;_M_-SCC34"/>
      <sheetName val="C_fix_asst34"/>
      <sheetName val="D_fix_asst_scdl_34"/>
      <sheetName val="creditors_tb_obpl33"/>
      <sheetName val="TBAL9697_-group_wise__sdpl43"/>
      <sheetName val="TBAL9697_-group_wise_33"/>
      <sheetName val="crs_-G-133"/>
      <sheetName val="TBAL9697_-group_wise__onpl33"/>
      <sheetName val="B_Sheet_97-OBPL33"/>
      <sheetName val="B_Sheet_97_sdpl33"/>
      <sheetName val="TBAL9697_-group_wise__sdpl233"/>
      <sheetName val="inout_consol_jan33"/>
      <sheetName val="consol_flow33"/>
      <sheetName val="D_Loan__Prom33"/>
      <sheetName val="E_Bank_Loan33"/>
      <sheetName val="G_work_Cap33"/>
      <sheetName val="H_land_adv-dec33"/>
      <sheetName val="J_Con_WIP33"/>
      <sheetName val="detail_J33"/>
      <sheetName val="L_Oth_Co33"/>
      <sheetName val="K_fix_asst__33"/>
      <sheetName val="C_fix_asst-SDPL_33"/>
      <sheetName val="TBAL9697__group_wise__sdpl33"/>
      <sheetName val="inout_consol_okg33"/>
      <sheetName val="detail_OIP_(2)33"/>
      <sheetName val="D_fix_ysst_scdl_33"/>
      <sheetName val="cre`itors_tb_obpl33"/>
      <sheetName val="3AL9697_-group_wise__onpl33"/>
      <sheetName val="3‰AL9697_-group_wise__onpl33"/>
      <sheetName val="L_Oth_Bo33"/>
      <sheetName val="Civil_Boq33"/>
      <sheetName val="Boq_Block_A32"/>
      <sheetName val="Staff_Acco_33"/>
      <sheetName val="SITE_OVERHEADS33"/>
      <sheetName val="Project-Material_32"/>
      <sheetName val="PRECAST_lightconc-II32"/>
      <sheetName val="1__PayRec31"/>
      <sheetName val="Cashflow_projection31"/>
      <sheetName val="SPT_vs_PHI31"/>
      <sheetName val="key_dates31"/>
      <sheetName val="ino4t_conso,-nov31"/>
      <sheetName val="(nout_co,sol_(2)31"/>
      <sheetName val="Blr_hire31"/>
      <sheetName val="_bpl,oth_lia_31"/>
      <sheetName val="G_,and_adv_nce31"/>
      <sheetName val="I,Wip-ot__2)31"/>
      <sheetName val="det!il_WIP_(2)31"/>
      <sheetName val="de4ail_G-131"/>
      <sheetName val="sobha_mennn_ac31"/>
      <sheetName val="C_&amp;ix_asst31"/>
      <sheetName val="_x005f_x0003_dpl_oth_Lia`31"/>
      <sheetName val="TBAL9697__x005f_x000d_grotp_wise_31"/>
      <sheetName val="St_co_91_5lvl31"/>
      <sheetName val="INPUT_SHEET31"/>
      <sheetName val="3�AL9697_-group_wise__onpl32"/>
      <sheetName val="Stress_Calculation31"/>
      <sheetName val="Labor_abs-NMR30"/>
      <sheetName val="Sun_E_Type30"/>
      <sheetName val="TBAL9697__x000a_grotp_wise_30"/>
      <sheetName val="Fin_Sum30"/>
      <sheetName val="CORPN_O?T30"/>
      <sheetName val="labour_coeff28"/>
      <sheetName val="Shuttering_Analysis28"/>
      <sheetName val="General_P+M28"/>
      <sheetName val="Curing_Analysis_28"/>
      <sheetName val="Concrete_P+M_(_RMC_)28"/>
      <sheetName val="P+M_(_SMC_)28"/>
      <sheetName val="P+M_-EW28"/>
      <sheetName val="CORPN_O30"/>
      <sheetName val="LIST_OF_MAKES28"/>
      <sheetName val="Fill_this_out_first___28"/>
      <sheetName val="CORPN_O_x005f_x0000_T30"/>
      <sheetName val="SUPPLY_-Sanitary_Fixtures30"/>
      <sheetName val="ITEMS_FOR_CIVIL_TENDER30"/>
      <sheetName val="P&amp;L_-_AD28"/>
      <sheetName val="_x005f_x005f_x005f_x0003_dpl_oth_Lia`30"/>
      <sheetName val="TBAL9697__x005f_x005f_x005f_x000d_grotp_w30"/>
      <sheetName val="DG_30"/>
      <sheetName val="Fin__Assumpt__-_Sensitivities26"/>
      <sheetName val="LOAD_SHEET_26"/>
      <sheetName val="Labour_productivity26"/>
      <sheetName val="RCC,Ret__Wall26"/>
      <sheetName val="Area_&amp;_Cate__Master26"/>
      <sheetName val="Bill_No_526"/>
      <sheetName val="11B_26"/>
      <sheetName val="BOQ_(2)26"/>
      <sheetName val="DLC_lookups26"/>
      <sheetName val="Driveway_Beams26"/>
      <sheetName val="Fee_Rate_Summary26"/>
      <sheetName val="Name_List26"/>
      <sheetName val="Quote_Sheet26"/>
      <sheetName val="d-safe_DELUXE26"/>
      <sheetName val="Works_-_Quote_Sheet26"/>
      <sheetName val="Cat_A_Change_Control26"/>
      <sheetName val="Break_up_Sheet26"/>
      <sheetName val="Summary_of_P_&amp;_M26"/>
      <sheetName val="Break_Dw26"/>
      <sheetName val="Detail_1A26"/>
      <sheetName val="Structure_Bills_Qty26"/>
      <sheetName val="Form_626"/>
      <sheetName val="TBAL9697__x005f_x000a_grotp_wise_26"/>
      <sheetName val="ISO_Reconcilation_Statment26"/>
      <sheetName val="AVG_pur_rate26"/>
      <sheetName val="CORPN_O_x005f_x005f_x005f_x0000_T26"/>
      <sheetName val="220_11__BS_26"/>
      <sheetName val="IO_LIST26"/>
      <sheetName val="TBAL9697__x005f_x000d_grotp_wis26"/>
      <sheetName val="Sheet_126"/>
      <sheetName val="3BPA00132-5-3_W_plan_HVPNL26"/>
      <sheetName val="Mix_Design26"/>
      <sheetName val="FITZ_MORT_9426"/>
      <sheetName val="Assumption_Inputs11"/>
      <sheetName val="Section_Catalogue26"/>
      <sheetName val="INDIGINEOUS_ITEMS_11"/>
      <sheetName val="tie_beam11"/>
      <sheetName val="ANNEXURE-A"/>
      <sheetName val="COLUMN-CR"/>
      <sheetName val="SPILL_OVER1"/>
      <sheetName val="Elect_2"/>
      <sheetName val="SPILL_OVER2"/>
      <sheetName val="Day2works"/>
      <sheetName val="CABLERET"/>
      <sheetName val="CORPN_O_T27"/>
      <sheetName val="CORPN_O_x005f_x005f_x005f"/>
      <sheetName val="fa-pl &amp; myy_x005f_x000b__"/>
      <sheetName val="AoR Finishing"/>
      <sheetName val="Ass4"/>
      <sheetName val="DCF"/>
      <sheetName val="Key Ass"/>
      <sheetName val="Hardware"/>
      <sheetName val="HPL"/>
      <sheetName val="col-reinft1"/>
      <sheetName val="bs BP 04 SA"/>
      <sheetName val="Col up to plinth"/>
      <sheetName val="Footing"/>
      <sheetName val="int. pla."/>
      <sheetName val="Cash2"/>
      <sheetName val="TBAL9697  grotp wis"/>
      <sheetName val="TAX INCOME"/>
      <sheetName val="Depart Budget"/>
      <sheetName val="Corporate"/>
      <sheetName val="Masters"/>
      <sheetName val="TOS-F"/>
      <sheetName val="구성비"/>
      <sheetName val="BS8007"/>
      <sheetName val="FINOLEX"/>
      <sheetName val="BOQ Distribution"/>
      <sheetName val="Sch-1a"/>
      <sheetName val="Brand"/>
      <sheetName val="Location"/>
      <sheetName val="PackSize"/>
      <sheetName val="PackagingType"/>
      <sheetName val="Plant"/>
      <sheetName val="ProductHierarchy"/>
      <sheetName val="PurchGroup"/>
      <sheetName val="Sub-brand"/>
      <sheetName val="UOM"/>
      <sheetName val="Variant"/>
      <sheetName val="Cost_any"/>
      <sheetName val="Mat.Cost"/>
      <sheetName val="2gii"/>
      <sheetName val="Concourse"/>
      <sheetName val="G_1_obpl_x000"/>
      <sheetName val="_x005f_x0003_dpl_ot"/>
      <sheetName val="TBAL9697 _x00"/>
      <sheetName val="TBL9798_x0010"/>
      <sheetName val="CORPN O_x0000"/>
      <sheetName val="TBAL9697 _x000a_grotp wis"/>
      <sheetName val="G_1_obpl_x005"/>
      <sheetName val="_x005f_x005f_"/>
      <sheetName val="TBAL9697__x000d_grotp_wis"/>
      <sheetName val="TBAL9697__x00"/>
      <sheetName val="CORPN_O_x0000"/>
      <sheetName val="TBL9798_x005f"/>
      <sheetName val="_x0003_dpl_oth_Lia`2"/>
      <sheetName val="CORPN_O_x0000_T2"/>
      <sheetName val="_x0003_dpl_oth_Lia`4"/>
      <sheetName val="CORPN_O_x0000_T4"/>
      <sheetName val="_x0003_dpl_oth_Lia`3"/>
      <sheetName val="CORPN_O_x0000_T3"/>
      <sheetName val="_x0003_dpl_oth_Lia`5"/>
      <sheetName val="CORPN_O_x0000_T5"/>
      <sheetName val="_x0003_dpl_oth_Lia`6"/>
      <sheetName val="CORPN_O_x0000_T6"/>
      <sheetName val="_x0003_dpl_oth_Lia`7"/>
      <sheetName val="CORPN_O_x0000_T7"/>
      <sheetName val="_x0003_dpl_oth_Lia`8"/>
      <sheetName val="CORPN_O_x0000_T8"/>
      <sheetName val="_x0003_dpl_oth_Lia`9"/>
      <sheetName val="CORPN_O_x0000_T9"/>
      <sheetName val="_x0003_dpl_oth_Lia`10"/>
      <sheetName val="CORPN_O_x0000_T10"/>
      <sheetName val="_x0003_dpl_oth_Lia`16"/>
      <sheetName val="CORPN_O_x0000_T16"/>
      <sheetName val="_x0003_dpl_oth_Lia`12"/>
      <sheetName val="CORPN_O_x0000_T12"/>
      <sheetName val="_x0003_dpl_oth_Lia`11"/>
      <sheetName val="CORPN_O_x0000_T11"/>
      <sheetName val="_x0003_dpl_oth_Lia`13"/>
      <sheetName val="CORPN_O_x0000_T13"/>
      <sheetName val="_x0003_dpl_oth_Lia`14"/>
      <sheetName val="CORPN_O_x0000_T14"/>
      <sheetName val="_x0003_dpl_oth_Lia`15"/>
      <sheetName val="CORPN_O_x0000_T15"/>
      <sheetName val="_x0003_dpl_oth_Lia`22"/>
      <sheetName val="CORPN_O_x0000_T22"/>
      <sheetName val="_x0003_dpl_oth_Lia`17"/>
      <sheetName val="CORPN_O_x0000_T17"/>
      <sheetName val="_x0003_dpl_oth_Lia`18"/>
      <sheetName val="CORPN_O_x0000_T18"/>
      <sheetName val="_x0003_dpl_oth_Lia`19"/>
      <sheetName val="CORPN_O_x0000_T19"/>
      <sheetName val="_x0003_dpl_oth_Lia`20"/>
      <sheetName val="CORPN_O_x0000_T20"/>
      <sheetName val="_x0003_dpl_oth_Lia`21"/>
      <sheetName val="CORPN_O_x0000_T21"/>
      <sheetName val="_x0003_dpl_oth_Lia`23"/>
      <sheetName val="CORPN_O_x0000_T23"/>
      <sheetName val="_x0003_dpl_oth_Lia`24"/>
      <sheetName val="CORPN_O_x0000_T24"/>
      <sheetName val="_x0003_dpl_oth_Lia`25"/>
      <sheetName val="CORPN_O_x0000_T25"/>
      <sheetName val="_x0003_dpl_oth_Lia`26"/>
      <sheetName val="CORPN_O_x0000_T26"/>
      <sheetName val="TBAL9697__x000d_grotp_wise_2"/>
      <sheetName val="TBAL9697__x000d_grotp_wise_4"/>
      <sheetName val="TBAL9697__x005f_x000d_grotp_wi4"/>
      <sheetName val="TBAL9697__x000d_grotp_wis2"/>
      <sheetName val="TBAL9697__x005f_x005f_x02"/>
      <sheetName val="TBAL9697__x000d_grotp_wise_3"/>
      <sheetName val="TBAL9697__x005f_x000d_grotp_wi3"/>
      <sheetName val="TBAL9697__x000d_grotp_wis1"/>
      <sheetName val="TBAL9697__x005f_x005f_x01"/>
      <sheetName val="TBAL9697__x000d_grotp_wise_5"/>
      <sheetName val="TBAL9697__x005f_x000d_grotp_wi5"/>
      <sheetName val="TBAL9697__x000d_grotp_wis3"/>
      <sheetName val="TBAL9697__x005f_x005f_x03"/>
      <sheetName val="TBAL9697__x000d_grotp_wise_6"/>
      <sheetName val="TBAL9697__x005f_x000d_grotp_wi6"/>
      <sheetName val="TBAL9697__x000d_grotp_wis4"/>
      <sheetName val="TBAL9697__x005f_x005f_x04"/>
      <sheetName val="TBAL9697__x000d_grotp_wise_7"/>
      <sheetName val="TBAL9697__x005f_x000d_grotp_wi7"/>
      <sheetName val="TBAL9697__x000d_grotp_wis5"/>
      <sheetName val="TBAL9697__x005f_x005f_x05"/>
      <sheetName val="TBAL9697__x000d_grotp_wise_8"/>
      <sheetName val="TBAL9697__x005f_x000d_grotp_wi8"/>
      <sheetName val="TBAL9697__x000d_grotp_wis6"/>
      <sheetName val="TBAL9697__x005f_x005f_x06"/>
      <sheetName val="TBAL9697__x000d_grotp_wise_9"/>
      <sheetName val="TBAL9697__x005f_x000d_grotp_wi9"/>
      <sheetName val="TBAL9697__x000d_grotp_wis7"/>
      <sheetName val="TBAL9697__x005f_x005f_x07"/>
      <sheetName val="TBAL9697__x000d_grotp_wise_10"/>
      <sheetName val="TBAL9697__x005f_x000d_grotp_w10"/>
      <sheetName val="TBAL9697__x000d_grotp_wis8"/>
      <sheetName val="TBAL9697__x005f_x005f_x08"/>
      <sheetName val="TBAL9697__x000d_grotp_wise_16"/>
      <sheetName val="TBAL9697__x005f_x000d_grotp_w16"/>
      <sheetName val="TBAL9697__x000d_grotp_wis14"/>
      <sheetName val="TBAL9697__x005f_x005f_x14"/>
      <sheetName val="TBAL9697__x000d_grotp_wise_12"/>
      <sheetName val="TBAL9697__x005f_x000d_grotp_w12"/>
      <sheetName val="TBAL9697__x000d_grotp_wis10"/>
      <sheetName val="TBAL9697__x005f_x005f_x10"/>
      <sheetName val="TBAL9697__x000d_grotp_wise_11"/>
      <sheetName val="TBAL9697__x005f_x000d_grotp_w11"/>
      <sheetName val="TBAL9697__x000d_grotp_wis9"/>
      <sheetName val="TBAL9697__x005f_x005f_x09"/>
      <sheetName val="TBAL9697__x000d_grotp_wise_13"/>
      <sheetName val="TBAL9697__x005f_x000d_grotp_w13"/>
      <sheetName val="TBAL9697__x000d_grotp_wis11"/>
      <sheetName val="TBAL9697__x005f_x005f_x11"/>
      <sheetName val="TBAL9697__x000d_grotp_wise_14"/>
      <sheetName val="TBAL9697__x005f_x000d_grotp_w14"/>
      <sheetName val="TBAL9697__x000d_grotp_wis12"/>
      <sheetName val="TBAL9697__x005f_x005f_x12"/>
      <sheetName val="TBAL9697__x000d_grotp_wise_15"/>
      <sheetName val="TBAL9697__x005f_x000d_grotp_w15"/>
      <sheetName val="TBAL9697__x000d_grotp_wis13"/>
      <sheetName val="TBAL9697__x005f_x005f_x13"/>
      <sheetName val="TBAL9697__x000d_grotp_wise_22"/>
      <sheetName val="TBAL9697__x005f_x000d_grotp_w22"/>
      <sheetName val="TBAL9697__x000d_grotp_wis20"/>
      <sheetName val="TBAL9697__x005f_x005f_x20"/>
      <sheetName val="TBAL9697__x000d_grotp_wise_17"/>
      <sheetName val="TBAL9697__x005f_x000d_grotp_w17"/>
      <sheetName val="TBAL9697__x000d_grotp_wis15"/>
      <sheetName val="TBAL9697__x005f_x005f_x15"/>
      <sheetName val="TBAL9697__x000d_grotp_wise_18"/>
      <sheetName val="TBAL9697__x005f_x000d_grotp_w18"/>
      <sheetName val="TBAL9697__x000d_grotp_wis16"/>
      <sheetName val="TBAL9697__x005f_x005f_x16"/>
      <sheetName val="TBAL9697__x000d_grotp_wise_19"/>
      <sheetName val="TBAL9697__x005f_x000d_grotp_w19"/>
      <sheetName val="TBAL9697__x000d_grotp_wis17"/>
      <sheetName val="TBAL9697__x005f_x005f_x17"/>
      <sheetName val="TBAL9697__x000d_grotp_wise_20"/>
      <sheetName val="TBAL9697__x005f_x000d_grotp_w20"/>
      <sheetName val="TBAL9697__x000d_grotp_wis18"/>
      <sheetName val="TBAL9697__x005f_x005f_x18"/>
      <sheetName val="TBAL9697__x000d_grotp_wise_21"/>
      <sheetName val="TBAL9697__x005f_x000d_grotp_w21"/>
      <sheetName val="TBAL9697__x000d_grotp_wis19"/>
      <sheetName val="TBAL9697__x005f_x005f_x19"/>
      <sheetName val="TBAL9697__x000d_grotp_wise_23"/>
      <sheetName val="TBAL9697__x005f_x000d_grotp_w23"/>
      <sheetName val="TBAL9697__x000d_grotp_wis21"/>
      <sheetName val="TBAL9697__x005f_x005f_x21"/>
      <sheetName val="TBAL9697__x000d_grotp_wise_24"/>
      <sheetName val="TBAL9697__x005f_x000d_grotp_w24"/>
      <sheetName val="TBAL9697__x000d_grotp_wis22"/>
      <sheetName val="TBAL9697__x005f_x005f_x22"/>
      <sheetName val="TBAL9697__x000d_grotp_wise_25"/>
      <sheetName val="TBAL9697__x005f_x000d_grotp_w25"/>
      <sheetName val="TBAL9697__x000d_grotp_wis23"/>
      <sheetName val="TBAL9697__x005f_x005f_x23"/>
      <sheetName val="TBAL9697__x000d_grotp_wise_26"/>
      <sheetName val="TBAL9697__x005f_x000d_grotp_w26"/>
      <sheetName val="TBAL9697__x000d_grotp_wis24"/>
      <sheetName val="TBAL9697__x005f_x005f_x24"/>
      <sheetName val="PRSH"/>
      <sheetName val="banilad"/>
      <sheetName val="Mactan"/>
      <sheetName val="Mandaue"/>
      <sheetName val="Overall Summary"/>
      <sheetName val="Summary_CFA total - CP1 &amp; CP2"/>
      <sheetName val="S1BOQ"/>
      <sheetName val="Detail P&amp;L"/>
      <sheetName val="Assumption Sheet"/>
      <sheetName val="5_Calculation"/>
      <sheetName val="Subhead_IV"/>
      <sheetName val="Register"/>
      <sheetName val="Deduction_of_assets4"/>
      <sheetName val="Deduction_of_assets5"/>
      <sheetName val="Deduction_of_assets6"/>
      <sheetName val="Deduction_of_assets7"/>
      <sheetName val="Deduction_of_assets8"/>
      <sheetName val="Sqn-Abs(G+6) "/>
      <sheetName val="WO-Abs (G+2) 6 DUs"/>
      <sheetName val="Air-Abs(G+6) 23 DUs"/>
      <sheetName val="labor"/>
      <sheetName val="equipment"/>
      <sheetName val="upa"/>
      <sheetName val="TS"/>
      <sheetName val="Risk Assmnt"/>
      <sheetName val="DS"/>
      <sheetName val="MBOQ"/>
      <sheetName val="Escalation"/>
      <sheetName val="Loading"/>
      <sheetName val="Summary-Jaipur"/>
      <sheetName val="BoQ-Jaipur"/>
      <sheetName val="Enquiry"/>
      <sheetName val="VAT-cal"/>
      <sheetName val="Capex"/>
      <sheetName val="Comparison"/>
      <sheetName val="TC"/>
      <sheetName val="BP"/>
      <sheetName val="ecc_res"/>
      <sheetName val="5. EA"/>
      <sheetName val="DCF_VDF"/>
      <sheetName val="NOPAT_VDF"/>
      <sheetName val="Invested capital_VDF"/>
      <sheetName val="WACC_VDF"/>
      <sheetName val="PV of Op Leases_VDF"/>
      <sheetName val="Cost Index"/>
      <sheetName val="RBFC-BS"/>
      <sheetName val="DDETABLE "/>
      <sheetName val="Sch-3"/>
      <sheetName val="INPUT-DATA"/>
      <sheetName val="CI"/>
      <sheetName val="V.O.4 - PCC Qty"/>
      <sheetName val="costing_ESDV"/>
      <sheetName val="costing_FE"/>
      <sheetName val="costing_Misc"/>
      <sheetName val="costing_MOV"/>
      <sheetName val="costing_Press"/>
      <sheetName val="BoQ-1"/>
      <sheetName val="BoQ-2"/>
      <sheetName val="_x0003_dpl_oth_Lia`27"/>
      <sheetName val="TBAL9697__x000d_grotp_wise_27"/>
      <sheetName val="CORPN_O_x0000_T27"/>
      <sheetName val="TBAL9697__x005f_x000d_grotp_w27"/>
      <sheetName val="TBAL9697__x000d_grotp_wis25"/>
      <sheetName val="Projects"/>
      <sheetName val="PRICE-COMP"/>
      <sheetName val="P&amp;LSum"/>
      <sheetName val="C_link"/>
      <sheetName val="P_link"/>
      <sheetName val="CORPN_OT1"/>
      <sheetName val="dpl_oth_Lia`1"/>
      <sheetName val="TBAL9697__grotp_wise_54"/>
      <sheetName val="TBAL9697__grotp_wise_55"/>
      <sheetName val="NLD_-_Assum26"/>
      <sheetName val="BLOCK-A_(MEA_SHEET)26"/>
      <sheetName val="acevsSp_(ABC)26"/>
      <sheetName val="A_O_R_26"/>
      <sheetName val="Intro_26"/>
      <sheetName val="TBAL9697__x005f_x005f_x005f_x005f_x005f_x005f_x26"/>
      <sheetName val="Civil_Works26"/>
      <sheetName val="Cash_Flow_Input_Data_ISC26"/>
      <sheetName val="DETAILED__BOQ26"/>
      <sheetName val="Mat_-Rates26"/>
      <sheetName val="Legal_Risk_Analysis26"/>
      <sheetName val="Tender_Summary9"/>
      <sheetName val="CABLE_DATA26"/>
      <sheetName val="Elect_3"/>
      <sheetName val="SPILL_OVER3"/>
      <sheetName val="Data_sheet1"/>
      <sheetName val="Per_Unit1"/>
      <sheetName val="TBAL9697__grotp_wise_56"/>
      <sheetName val="TBAL9697__grotp_wise_112"/>
      <sheetName val="Pacakges_split1"/>
      <sheetName val="Material_1"/>
      <sheetName val="Extra_Item1"/>
      <sheetName val="Labour_&amp;_Plant1"/>
      <sheetName val="AutoOpen_Stub_Data1"/>
      <sheetName val="Debits_as_on_12_04_081"/>
      <sheetName val="Labor_abs-PW1"/>
      <sheetName val="Gen_Info1"/>
      <sheetName val="Contract_Night_Staff1"/>
      <sheetName val="Contract_Day_Staff1"/>
      <sheetName val="Day_Shift1"/>
      <sheetName val="Night_Shift1"/>
      <sheetName val="TBAL9697__grotp_wise_212"/>
      <sheetName val="TBAL9697__grotp_wise_411"/>
      <sheetName val="TBAL9697__grotp_wise_311"/>
      <sheetName val="TBAL9697__grotp_wise_57"/>
      <sheetName val="TBAL9697__grotp_wise_62"/>
      <sheetName val="TBAL9697__grotp_wise_72"/>
      <sheetName val="TBAL9697__grotp_wise_82"/>
      <sheetName val="TBAL9697__grotp_wise_92"/>
      <sheetName val="TBAL9697__grotp_wise_102"/>
      <sheetName val="TBAL9697__grotp_wise_162"/>
      <sheetName val="TBAL9697__grotp_wise_122"/>
      <sheetName val="TBAL9697__grotp_wise_113"/>
      <sheetName val="TBAL9697__grotp_wise_132"/>
      <sheetName val="TBAL9697__grotp_wise_142"/>
      <sheetName val="TBAL9697__grotp_wise_152"/>
      <sheetName val="TBAL9697__grotp_wise_222"/>
      <sheetName val="TBAL9697__grotp_wise_172"/>
      <sheetName val="TBAL9697__grotp_wise_182"/>
      <sheetName val="TBAL9697__grotp_wise_192"/>
      <sheetName val="TBAL9697__grotp_wise_202"/>
      <sheetName val="TBAL9697__grotp_wise_213"/>
      <sheetName val="TBAL9697__grotp_wise_232"/>
      <sheetName val="TBAL9697__grotp_wise_242"/>
      <sheetName val="Main_Gate_House1"/>
      <sheetName val="lineby_line_consolidation1"/>
      <sheetName val="Base_Assumptions1"/>
      <sheetName val="_COP_100%1"/>
      <sheetName val="Area_Statement1"/>
      <sheetName val="Risk_Analysis1"/>
      <sheetName val="Material_List_"/>
      <sheetName val="Basic_Rate"/>
      <sheetName val="INFLUENCES_ON_GM"/>
      <sheetName val="Load_Details(B2)"/>
      <sheetName val="Rate_analysis"/>
      <sheetName val="Beam at Ground flr lvl(Steel)"/>
      <sheetName val="Main Assump."/>
      <sheetName val="BEAM SCH"/>
      <sheetName val="SLAB  SCH "/>
      <sheetName val="schedule1"/>
      <sheetName val="電気設備表"/>
      <sheetName val="Boiler&amp;TG"/>
      <sheetName val="ICO_budzet_97"/>
      <sheetName val="App_6"/>
      <sheetName val="P &amp; M"/>
      <sheetName val="MS Items"/>
      <sheetName val="Basic rate summary"/>
      <sheetName val="Basic rate calculations"/>
      <sheetName val="Layer Table"/>
      <sheetName val="purpose&amp;input"/>
      <sheetName val="MG"/>
      <sheetName val="BTB"/>
      <sheetName val="cf"/>
      <sheetName val="orders"/>
      <sheetName val="TBL9798_x005f_x005f_x005f_x005f_x005f_x005f_x005f"/>
      <sheetName val="CORPN O_x005f_x005f_x005f_x005f_x005f_x005f_x005f"/>
      <sheetName val="Gujrat"/>
      <sheetName val="glsrpt129909e"/>
      <sheetName val="CABLE"/>
      <sheetName val="number"/>
      <sheetName val="Input &amp; Calculations"/>
      <sheetName val="Values"/>
      <sheetName val="AA"/>
      <sheetName val="Indirect_expenses"/>
      <sheetName val="Sheet_2"/>
      <sheetName val="AoR_Finishing"/>
      <sheetName val="BOQ_(2)27"/>
      <sheetName val="DLC_lookups27"/>
      <sheetName val="Fin__Assumpt__-_Sensitivities27"/>
      <sheetName val="LOAD_SHEET_27"/>
      <sheetName val="Labour_productivity27"/>
      <sheetName val="RCC,Ret__Wall27"/>
      <sheetName val="Area_&amp;_Cate__Master27"/>
      <sheetName val="Quote_Sheet27"/>
      <sheetName val="d-safe_DELUXE27"/>
      <sheetName val="Break_Dw27"/>
      <sheetName val="BLOCK-A_(MEA_SHEET)27"/>
      <sheetName val="TBAL9697__grotp_wise_58"/>
      <sheetName val="Cat_A_Change_Control27"/>
      <sheetName val="Break_up_Sheet27"/>
      <sheetName val="Summary_of_P_&amp;_M27"/>
      <sheetName val="Works_-_Quote_Sheet27"/>
      <sheetName val="IO_LIST27"/>
      <sheetName val="TBAL9697__x005f_x000d_grotp_wis27"/>
      <sheetName val="TBAL9697__grotp_wise_59"/>
      <sheetName val="Bill_No_527"/>
      <sheetName val="11B_27"/>
      <sheetName val="Fee_Rate_Summary27"/>
      <sheetName val="Name_List27"/>
      <sheetName val="Structure_Bills_Qty27"/>
      <sheetName val="Detail_1A27"/>
      <sheetName val="Driveway_Beams27"/>
      <sheetName val="CORPN_O_x005f_x005f_x005f_x0000_T27"/>
      <sheetName val="TBAL9697__x005f_x005f_x005f_x005f_x005f_x005f_x27"/>
      <sheetName val="Sheet_127"/>
      <sheetName val="3BPA00132-5-3_W_plan_HVPNL27"/>
      <sheetName val="Mix_Design27"/>
      <sheetName val="Form_627"/>
      <sheetName val="acevsSp_(ABC)27"/>
      <sheetName val="A_O_R_27"/>
      <sheetName val="220_11__BS_27"/>
      <sheetName val="TBAL9697__x005f_x000a_grotp_wise_27"/>
      <sheetName val="FITZ_MORT_9427"/>
      <sheetName val="ISO_Reconcilation_Statment27"/>
      <sheetName val="AVG_pur_rate27"/>
      <sheetName val="Civil_Works27"/>
      <sheetName val="Mat_-Rates27"/>
      <sheetName val="Intro_27"/>
      <sheetName val="NLD_-_Assum27"/>
      <sheetName val="Cash_Flow_Input_Data_ISC27"/>
      <sheetName val="Legal_Risk_Analysis27"/>
      <sheetName val="DETAILED__BOQ27"/>
      <sheetName val="TBAL9697__grotp_wise_60"/>
      <sheetName val="TBAL9697__grotp_wise_114"/>
      <sheetName val="CABLE_DATA27"/>
      <sheetName val="BASIC_RATES2"/>
      <sheetName val="Tender_Summary10"/>
      <sheetName val="TBAL9697__x005f_x005f_x005f_x000a_grotp_wi2"/>
      <sheetName val="CORPN_O_x005f_x005f_x005f_x005f_x005f_x005f_x0002"/>
      <sheetName val="Excess_Calc2"/>
      <sheetName val="Contract_Night_Staff2"/>
      <sheetName val="Contract_Day_Staff2"/>
      <sheetName val="Day_Shift2"/>
      <sheetName val="Night_Shift2"/>
      <sheetName val="Base_Assumptions2"/>
      <sheetName val="Abstract_Sheet2"/>
      <sheetName val="_COP_100%2"/>
      <sheetName val="PO_Payroll2"/>
      <sheetName val="Detail_In_Door_Stad2"/>
      <sheetName val="Gen_Info2"/>
      <sheetName val="COP_Final2"/>
      <sheetName val="General_input2"/>
      <sheetName val="6_052"/>
      <sheetName val="Boq-_Civil2"/>
      <sheetName val="Pacakges_split2"/>
      <sheetName val="Cost_summary2"/>
      <sheetName val="TBAL9697__grotp_wise_214"/>
      <sheetName val="TBAL9697__grotp_wise_412"/>
      <sheetName val="TBAL9697__grotp_wise_312"/>
      <sheetName val="TBAL9697__grotp_wise_510"/>
      <sheetName val="TBAL9697__grotp_wise_63"/>
      <sheetName val="TBAL9697__grotp_wise_73"/>
      <sheetName val="TBAL9697__grotp_wise_83"/>
      <sheetName val="TBAL9697__grotp_wise_93"/>
      <sheetName val="TBAL9697__grotp_wise_103"/>
      <sheetName val="TBAL9697__grotp_wise_163"/>
      <sheetName val="TBAL9697__grotp_wise_123"/>
      <sheetName val="TBAL9697__grotp_wise_115"/>
      <sheetName val="TBAL9697__grotp_wise_133"/>
      <sheetName val="TBAL9697__grotp_wise_143"/>
      <sheetName val="TBAL9697__grotp_wise_153"/>
      <sheetName val="TBAL9697__grotp_wise_223"/>
      <sheetName val="TBAL9697__grotp_wise_173"/>
      <sheetName val="TBAL9697__grotp_wise_183"/>
      <sheetName val="TBAL9697__grotp_wise_193"/>
      <sheetName val="TBAL9697__grotp_wise_203"/>
      <sheetName val="TBAL9697__grotp_wise_215"/>
      <sheetName val="TBAL9697__grotp_wise_233"/>
      <sheetName val="TBAL9697__grotp_wise_243"/>
      <sheetName val="Data_sheet2"/>
      <sheetName val="Per_Unit2"/>
      <sheetName val="Main_Gate_House2"/>
      <sheetName val="lineby_line_consolidation2"/>
      <sheetName val="Area_Statement2"/>
      <sheetName val="Risk_Analysis2"/>
      <sheetName val="Basic_Rate1"/>
      <sheetName val="INFLUENCES_ON_GM1"/>
      <sheetName val="Labor_abs-PW2"/>
      <sheetName val="AutoOpen_Stub_Data2"/>
      <sheetName val="Material_2"/>
      <sheetName val="Extra_Item2"/>
      <sheetName val="Labour_&amp;_Plant2"/>
      <sheetName val="Load_Details(B2)1"/>
      <sheetName val="Debits_as_on_12_04_082"/>
      <sheetName val="Material_List_1"/>
      <sheetName val="Indirect_expenses1"/>
      <sheetName val="Sheet_21"/>
      <sheetName val="AoR_Finishing1"/>
      <sheetName val="Bill 1-BOQ-Civil Works"/>
      <sheetName val="TBAL9697__x005f_x005f_x25"/>
      <sheetName val="TBAL9697__x005f_x000d_grotp_w29"/>
      <sheetName val="TBAL9697__x005f_x000d_grotp_w28"/>
      <sheetName val="TBAL9697__x005f_x000d_grotp_w30"/>
      <sheetName val="NPV"/>
      <sheetName val="Detail_P&amp;L"/>
      <sheetName val="Assumptions-Input"/>
      <sheetName val="Costs"/>
      <sheetName val="Customize Your Invoice"/>
      <sheetName val="2_civil-RA"/>
      <sheetName val="Footings"/>
      <sheetName val="organi synthesis lab"/>
      <sheetName val="Rates 7-20"/>
      <sheetName val="S-MMS without TFA"/>
      <sheetName val="TBAL9697_ grotp_wise_29"/>
      <sheetName val="TBAL9697_ grotp_wise_28"/>
      <sheetName val="TBAL9697_ grotp_wise_30"/>
      <sheetName val="factor "/>
    </sheetNames>
    <sheetDataSet>
      <sheetData sheetId="0">
        <row r="34">
          <cell r="A34" t="str">
            <v>Investments Govt Securities</v>
          </cell>
        </row>
      </sheetData>
      <sheetData sheetId="1">
        <row r="34">
          <cell r="A34" t="str">
            <v>Investments Govt Securities</v>
          </cell>
        </row>
      </sheetData>
      <sheetData sheetId="2">
        <row r="34">
          <cell r="A34" t="str">
            <v>Investments Govt Securities</v>
          </cell>
        </row>
      </sheetData>
      <sheetData sheetId="3">
        <row r="34">
          <cell r="A34" t="str">
            <v>Investments Govt Securities</v>
          </cell>
        </row>
      </sheetData>
      <sheetData sheetId="4">
        <row r="34">
          <cell r="A34" t="str">
            <v>Investments Govt Securities</v>
          </cell>
        </row>
      </sheetData>
      <sheetData sheetId="5">
        <row r="34">
          <cell r="A34" t="str">
            <v>Investments Govt Securities</v>
          </cell>
        </row>
      </sheetData>
      <sheetData sheetId="6">
        <row r="34">
          <cell r="A34" t="str">
            <v>Investments Govt Securities</v>
          </cell>
        </row>
      </sheetData>
      <sheetData sheetId="7">
        <row r="34">
          <cell r="A34" t="str">
            <v>Investments Govt Securities</v>
          </cell>
        </row>
      </sheetData>
      <sheetData sheetId="8">
        <row r="34">
          <cell r="A34" t="str">
            <v>Investments Govt Securities</v>
          </cell>
        </row>
      </sheetData>
      <sheetData sheetId="9">
        <row r="34">
          <cell r="A34" t="str">
            <v>Investments Govt Securities</v>
          </cell>
        </row>
      </sheetData>
      <sheetData sheetId="10">
        <row r="34">
          <cell r="A34" t="str">
            <v>Investments Govt Securities</v>
          </cell>
        </row>
      </sheetData>
      <sheetData sheetId="11">
        <row r="34">
          <cell r="A34" t="str">
            <v>Investments Govt Securities</v>
          </cell>
        </row>
      </sheetData>
      <sheetData sheetId="12">
        <row r="34">
          <cell r="A34" t="str">
            <v>Investments Govt Securities</v>
          </cell>
        </row>
      </sheetData>
      <sheetData sheetId="13">
        <row r="34">
          <cell r="A34" t="str">
            <v>Investments Govt Securities</v>
          </cell>
        </row>
      </sheetData>
      <sheetData sheetId="14">
        <row r="34">
          <cell r="A34" t="str">
            <v>Investments Govt Securities</v>
          </cell>
        </row>
      </sheetData>
      <sheetData sheetId="15">
        <row r="34">
          <cell r="A34" t="str">
            <v>Investments Govt Securities</v>
          </cell>
        </row>
      </sheetData>
      <sheetData sheetId="16">
        <row r="34">
          <cell r="A34" t="str">
            <v>Investments Govt Securities</v>
          </cell>
        </row>
      </sheetData>
      <sheetData sheetId="17">
        <row r="34">
          <cell r="A34" t="str">
            <v>Investments Govt Securities</v>
          </cell>
        </row>
      </sheetData>
      <sheetData sheetId="18">
        <row r="34">
          <cell r="A34" t="str">
            <v>Investments Govt Securities</v>
          </cell>
        </row>
      </sheetData>
      <sheetData sheetId="19">
        <row r="34">
          <cell r="A34" t="str">
            <v>Investments Govt Securities</v>
          </cell>
        </row>
      </sheetData>
      <sheetData sheetId="20">
        <row r="34">
          <cell r="A34" t="str">
            <v>Investments Govt Securities</v>
          </cell>
        </row>
      </sheetData>
      <sheetData sheetId="21">
        <row r="34">
          <cell r="A34" t="str">
            <v>Investments Govt Securities</v>
          </cell>
        </row>
      </sheetData>
      <sheetData sheetId="22">
        <row r="34">
          <cell r="A34" t="str">
            <v>Investments Govt Securities</v>
          </cell>
        </row>
      </sheetData>
      <sheetData sheetId="23">
        <row r="34">
          <cell r="A34" t="str">
            <v>Investments Govt Securities</v>
          </cell>
        </row>
      </sheetData>
      <sheetData sheetId="24">
        <row r="34">
          <cell r="A34" t="str">
            <v>Investments Govt Securities</v>
          </cell>
        </row>
      </sheetData>
      <sheetData sheetId="25">
        <row r="34">
          <cell r="A34" t="str">
            <v>Investments Govt Securities</v>
          </cell>
        </row>
      </sheetData>
      <sheetData sheetId="26">
        <row r="34">
          <cell r="A34" t="str">
            <v>Investments Govt Securities</v>
          </cell>
        </row>
      </sheetData>
      <sheetData sheetId="27">
        <row r="34">
          <cell r="A34" t="str">
            <v>Investments Govt Securities</v>
          </cell>
        </row>
      </sheetData>
      <sheetData sheetId="28">
        <row r="34">
          <cell r="A34" t="str">
            <v>Investments Govt Securities</v>
          </cell>
        </row>
      </sheetData>
      <sheetData sheetId="29">
        <row r="34">
          <cell r="A34" t="str">
            <v>Investments Govt Securities</v>
          </cell>
        </row>
      </sheetData>
      <sheetData sheetId="30">
        <row r="34">
          <cell r="A34" t="str">
            <v>Investments Govt Securities</v>
          </cell>
        </row>
      </sheetData>
      <sheetData sheetId="31">
        <row r="34">
          <cell r="A34" t="str">
            <v>Investments Govt Securities</v>
          </cell>
        </row>
      </sheetData>
      <sheetData sheetId="32">
        <row r="34">
          <cell r="A34" t="str">
            <v>Investments Govt Securities</v>
          </cell>
        </row>
      </sheetData>
      <sheetData sheetId="33">
        <row r="34">
          <cell r="A34" t="str">
            <v>Investments Govt Securities</v>
          </cell>
        </row>
      </sheetData>
      <sheetData sheetId="34">
        <row r="34">
          <cell r="A34" t="str">
            <v>Investments Govt Securities</v>
          </cell>
        </row>
      </sheetData>
      <sheetData sheetId="35">
        <row r="34">
          <cell r="A34" t="str">
            <v>Investments Govt Securities</v>
          </cell>
        </row>
      </sheetData>
      <sheetData sheetId="36">
        <row r="34">
          <cell r="A34" t="str">
            <v>Investments Govt Securities</v>
          </cell>
        </row>
      </sheetData>
      <sheetData sheetId="37">
        <row r="34">
          <cell r="A34" t="str">
            <v>Investments Govt Securities</v>
          </cell>
        </row>
      </sheetData>
      <sheetData sheetId="38">
        <row r="34">
          <cell r="A34" t="str">
            <v>Investments Govt Securities</v>
          </cell>
        </row>
      </sheetData>
      <sheetData sheetId="39">
        <row r="34">
          <cell r="A34" t="str">
            <v>Investments Govt Securities</v>
          </cell>
        </row>
      </sheetData>
      <sheetData sheetId="40">
        <row r="34">
          <cell r="A34" t="str">
            <v>Investments Govt Securities</v>
          </cell>
        </row>
      </sheetData>
      <sheetData sheetId="41">
        <row r="34">
          <cell r="A34" t="str">
            <v>Investments Govt Securities</v>
          </cell>
        </row>
      </sheetData>
      <sheetData sheetId="42">
        <row r="34">
          <cell r="A34" t="str">
            <v>Investments Govt Securities</v>
          </cell>
        </row>
      </sheetData>
      <sheetData sheetId="43">
        <row r="34">
          <cell r="A34" t="str">
            <v>Investments Govt Securities</v>
          </cell>
        </row>
      </sheetData>
      <sheetData sheetId="44" refreshError="1">
        <row r="34">
          <cell r="A34" t="str">
            <v>Investments Govt Securities</v>
          </cell>
        </row>
      </sheetData>
      <sheetData sheetId="45">
        <row r="34">
          <cell r="A34" t="str">
            <v>Investments Govt Securities</v>
          </cell>
        </row>
      </sheetData>
      <sheetData sheetId="46">
        <row r="34">
          <cell r="A34" t="str">
            <v>Investments Govt Securities</v>
          </cell>
        </row>
      </sheetData>
      <sheetData sheetId="47">
        <row r="34">
          <cell r="A34" t="str">
            <v>Investments Govt Securities</v>
          </cell>
        </row>
      </sheetData>
      <sheetData sheetId="48">
        <row r="34">
          <cell r="A34" t="str">
            <v>Investments Govt Securities</v>
          </cell>
        </row>
      </sheetData>
      <sheetData sheetId="49">
        <row r="34">
          <cell r="A34" t="str">
            <v>Investments Govt Securities</v>
          </cell>
        </row>
      </sheetData>
      <sheetData sheetId="50">
        <row r="34">
          <cell r="A34" t="str">
            <v>Investments Govt Securities</v>
          </cell>
        </row>
      </sheetData>
      <sheetData sheetId="51">
        <row r="34">
          <cell r="A34" t="str">
            <v>Investments Govt Securities</v>
          </cell>
        </row>
      </sheetData>
      <sheetData sheetId="52">
        <row r="34">
          <cell r="A34" t="str">
            <v>Investments Govt Securities</v>
          </cell>
        </row>
      </sheetData>
      <sheetData sheetId="53">
        <row r="34">
          <cell r="A34" t="str">
            <v>Investments Govt Securities</v>
          </cell>
        </row>
      </sheetData>
      <sheetData sheetId="54">
        <row r="34">
          <cell r="A34" t="str">
            <v>Investments Govt Securities</v>
          </cell>
        </row>
      </sheetData>
      <sheetData sheetId="55">
        <row r="34">
          <cell r="A34" t="str">
            <v>Investments Govt Securities</v>
          </cell>
        </row>
      </sheetData>
      <sheetData sheetId="56">
        <row r="34">
          <cell r="A34" t="str">
            <v>Investments Govt Securities</v>
          </cell>
        </row>
      </sheetData>
      <sheetData sheetId="57">
        <row r="34">
          <cell r="A34" t="str">
            <v>Investments Govt Securities</v>
          </cell>
        </row>
      </sheetData>
      <sheetData sheetId="58">
        <row r="34">
          <cell r="A34" t="str">
            <v>Investments Govt Securities</v>
          </cell>
        </row>
      </sheetData>
      <sheetData sheetId="59">
        <row r="34">
          <cell r="A34" t="str">
            <v>Investments Govt Securities</v>
          </cell>
        </row>
      </sheetData>
      <sheetData sheetId="60">
        <row r="34">
          <cell r="A34" t="str">
            <v>Investments Govt Securities</v>
          </cell>
        </row>
      </sheetData>
      <sheetData sheetId="61">
        <row r="34">
          <cell r="A34" t="str">
            <v>Investments Govt Securities</v>
          </cell>
        </row>
      </sheetData>
      <sheetData sheetId="62">
        <row r="34">
          <cell r="A34" t="str">
            <v>Investments Govt Securities</v>
          </cell>
        </row>
      </sheetData>
      <sheetData sheetId="63">
        <row r="34">
          <cell r="A34" t="str">
            <v>Investments Govt Securities</v>
          </cell>
        </row>
      </sheetData>
      <sheetData sheetId="64">
        <row r="34">
          <cell r="A34" t="str">
            <v>Investments Govt Securities</v>
          </cell>
        </row>
      </sheetData>
      <sheetData sheetId="65">
        <row r="34">
          <cell r="A34" t="str">
            <v>Investments Govt Securities</v>
          </cell>
        </row>
      </sheetData>
      <sheetData sheetId="66">
        <row r="34">
          <cell r="A34" t="str">
            <v>Investments Govt Securities</v>
          </cell>
        </row>
      </sheetData>
      <sheetData sheetId="67">
        <row r="34">
          <cell r="A34" t="str">
            <v>Investments Govt Securities</v>
          </cell>
        </row>
      </sheetData>
      <sheetData sheetId="68">
        <row r="34">
          <cell r="A34" t="str">
            <v>Investments Govt Securities</v>
          </cell>
        </row>
      </sheetData>
      <sheetData sheetId="69">
        <row r="34">
          <cell r="A34" t="str">
            <v>Investments Govt Securities</v>
          </cell>
        </row>
      </sheetData>
      <sheetData sheetId="70">
        <row r="34">
          <cell r="A34" t="str">
            <v>Investments Govt Securities</v>
          </cell>
        </row>
      </sheetData>
      <sheetData sheetId="71">
        <row r="34">
          <cell r="A34" t="str">
            <v>Investments Govt Securities</v>
          </cell>
        </row>
      </sheetData>
      <sheetData sheetId="72">
        <row r="34">
          <cell r="A34" t="str">
            <v>Investments Govt Securities</v>
          </cell>
        </row>
      </sheetData>
      <sheetData sheetId="73" refreshError="1"/>
      <sheetData sheetId="74" refreshError="1"/>
      <sheetData sheetId="75">
        <row r="34">
          <cell r="A34" t="str">
            <v>Investments Govt Securities</v>
          </cell>
        </row>
      </sheetData>
      <sheetData sheetId="76">
        <row r="34">
          <cell r="A34" t="str">
            <v>Investments Govt Securities</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ow r="34">
          <cell r="A34" t="str">
            <v>Investments Govt Securities</v>
          </cell>
        </row>
      </sheetData>
      <sheetData sheetId="350">
        <row r="34">
          <cell r="A34" t="str">
            <v>Investments Govt Securities</v>
          </cell>
        </row>
      </sheetData>
      <sheetData sheetId="351" refreshError="1"/>
      <sheetData sheetId="352" refreshError="1"/>
      <sheetData sheetId="353">
        <row r="34">
          <cell r="A34" t="str">
            <v>Investments Govt Securities</v>
          </cell>
        </row>
      </sheetData>
      <sheetData sheetId="354">
        <row r="34">
          <cell r="A34" t="str">
            <v>Investments Govt Securities</v>
          </cell>
        </row>
      </sheetData>
      <sheetData sheetId="355">
        <row r="34">
          <cell r="A34" t="str">
            <v>Investments Govt Securities</v>
          </cell>
        </row>
      </sheetData>
      <sheetData sheetId="356">
        <row r="34">
          <cell r="A34" t="str">
            <v>Investments Govt Securities</v>
          </cell>
        </row>
      </sheetData>
      <sheetData sheetId="357">
        <row r="34">
          <cell r="A34" t="str">
            <v>Investments Govt Securities</v>
          </cell>
        </row>
      </sheetData>
      <sheetData sheetId="358">
        <row r="34">
          <cell r="A34" t="str">
            <v>Investments Govt Securities</v>
          </cell>
        </row>
      </sheetData>
      <sheetData sheetId="359">
        <row r="34">
          <cell r="A34" t="str">
            <v>Investments Govt Securities</v>
          </cell>
        </row>
      </sheetData>
      <sheetData sheetId="360">
        <row r="34">
          <cell r="A34" t="str">
            <v>Investments Govt Securities</v>
          </cell>
        </row>
      </sheetData>
      <sheetData sheetId="361">
        <row r="34">
          <cell r="A34" t="str">
            <v>Investments Govt Securities</v>
          </cell>
        </row>
      </sheetData>
      <sheetData sheetId="362">
        <row r="34">
          <cell r="A34" t="str">
            <v>Investments Govt Securities</v>
          </cell>
        </row>
      </sheetData>
      <sheetData sheetId="363">
        <row r="34">
          <cell r="A34" t="str">
            <v>Investments Govt Securities</v>
          </cell>
        </row>
      </sheetData>
      <sheetData sheetId="364">
        <row r="34">
          <cell r="A34" t="str">
            <v>Investments Govt Securities</v>
          </cell>
        </row>
      </sheetData>
      <sheetData sheetId="365">
        <row r="34">
          <cell r="A34" t="str">
            <v>Investments Govt Securities</v>
          </cell>
        </row>
      </sheetData>
      <sheetData sheetId="366">
        <row r="34">
          <cell r="A34" t="str">
            <v>Investments Govt Securities</v>
          </cell>
        </row>
      </sheetData>
      <sheetData sheetId="367">
        <row r="34">
          <cell r="A34" t="str">
            <v>Investments Govt Securities</v>
          </cell>
        </row>
      </sheetData>
      <sheetData sheetId="368">
        <row r="34">
          <cell r="A34" t="str">
            <v>Investments Govt Securities</v>
          </cell>
        </row>
      </sheetData>
      <sheetData sheetId="369">
        <row r="34">
          <cell r="A34" t="str">
            <v>Investments Govt Securities</v>
          </cell>
        </row>
      </sheetData>
      <sheetData sheetId="370">
        <row r="34">
          <cell r="A34" t="str">
            <v>Investments Govt Securities</v>
          </cell>
        </row>
      </sheetData>
      <sheetData sheetId="371">
        <row r="34">
          <cell r="A34" t="str">
            <v>Investments Govt Securities</v>
          </cell>
        </row>
      </sheetData>
      <sheetData sheetId="372">
        <row r="34">
          <cell r="A34" t="str">
            <v>Investments Govt Securities</v>
          </cell>
        </row>
      </sheetData>
      <sheetData sheetId="373">
        <row r="34">
          <cell r="A34" t="str">
            <v>Investments Govt Securities</v>
          </cell>
        </row>
      </sheetData>
      <sheetData sheetId="374">
        <row r="34">
          <cell r="A34" t="str">
            <v>Investments Govt Securities</v>
          </cell>
        </row>
      </sheetData>
      <sheetData sheetId="375">
        <row r="34">
          <cell r="A34" t="str">
            <v>Investments Govt Securities</v>
          </cell>
        </row>
      </sheetData>
      <sheetData sheetId="376">
        <row r="34">
          <cell r="A34" t="str">
            <v>Investments Govt Securities</v>
          </cell>
        </row>
      </sheetData>
      <sheetData sheetId="377">
        <row r="34">
          <cell r="A34" t="str">
            <v>Investments Govt Securities</v>
          </cell>
        </row>
      </sheetData>
      <sheetData sheetId="378">
        <row r="34">
          <cell r="A34" t="str">
            <v>Investments Govt Securities</v>
          </cell>
        </row>
      </sheetData>
      <sheetData sheetId="379">
        <row r="34">
          <cell r="A34" t="str">
            <v>Investments Govt Securities</v>
          </cell>
        </row>
      </sheetData>
      <sheetData sheetId="380">
        <row r="34">
          <cell r="A34" t="str">
            <v>Investments Govt Securities</v>
          </cell>
        </row>
      </sheetData>
      <sheetData sheetId="381">
        <row r="34">
          <cell r="A34" t="str">
            <v>Investments Govt Securities</v>
          </cell>
        </row>
      </sheetData>
      <sheetData sheetId="382">
        <row r="34">
          <cell r="A34" t="str">
            <v>Investments Govt Securities</v>
          </cell>
        </row>
      </sheetData>
      <sheetData sheetId="383">
        <row r="34">
          <cell r="A34" t="str">
            <v>Investments Govt Securities</v>
          </cell>
        </row>
      </sheetData>
      <sheetData sheetId="384">
        <row r="34">
          <cell r="A34" t="str">
            <v>Investments Govt Securities</v>
          </cell>
        </row>
      </sheetData>
      <sheetData sheetId="385">
        <row r="34">
          <cell r="A34" t="str">
            <v>Investments Govt Securities</v>
          </cell>
        </row>
      </sheetData>
      <sheetData sheetId="386">
        <row r="34">
          <cell r="A34" t="str">
            <v>Investments Govt Securities</v>
          </cell>
        </row>
      </sheetData>
      <sheetData sheetId="387">
        <row r="34">
          <cell r="A34" t="str">
            <v>Investments Govt Securities</v>
          </cell>
        </row>
      </sheetData>
      <sheetData sheetId="388">
        <row r="34">
          <cell r="A34" t="str">
            <v>Investments Govt Securities</v>
          </cell>
        </row>
      </sheetData>
      <sheetData sheetId="389">
        <row r="34">
          <cell r="A34" t="str">
            <v>Investments Govt Securities</v>
          </cell>
        </row>
      </sheetData>
      <sheetData sheetId="390">
        <row r="34">
          <cell r="A34" t="str">
            <v>Investments Govt Securities</v>
          </cell>
        </row>
      </sheetData>
      <sheetData sheetId="391">
        <row r="34">
          <cell r="A34" t="str">
            <v>Investments Govt Securities</v>
          </cell>
        </row>
      </sheetData>
      <sheetData sheetId="392">
        <row r="34">
          <cell r="A34" t="str">
            <v>Investments Govt Securities</v>
          </cell>
        </row>
      </sheetData>
      <sheetData sheetId="393">
        <row r="34">
          <cell r="A34" t="str">
            <v>Investments Govt Securities</v>
          </cell>
        </row>
      </sheetData>
      <sheetData sheetId="394">
        <row r="34">
          <cell r="A34" t="str">
            <v>Investments Govt Securities</v>
          </cell>
        </row>
      </sheetData>
      <sheetData sheetId="395">
        <row r="34">
          <cell r="A34" t="str">
            <v>Investments Govt Securities</v>
          </cell>
        </row>
      </sheetData>
      <sheetData sheetId="396">
        <row r="34">
          <cell r="A34" t="str">
            <v>Investments Govt Securities</v>
          </cell>
        </row>
      </sheetData>
      <sheetData sheetId="397">
        <row r="34">
          <cell r="A34" t="str">
            <v>Investments Govt Securities</v>
          </cell>
        </row>
      </sheetData>
      <sheetData sheetId="398">
        <row r="34">
          <cell r="A34" t="str">
            <v>Investments Govt Securities</v>
          </cell>
        </row>
      </sheetData>
      <sheetData sheetId="399">
        <row r="34">
          <cell r="A34" t="str">
            <v>Investments Govt Securities</v>
          </cell>
        </row>
      </sheetData>
      <sheetData sheetId="400">
        <row r="34">
          <cell r="A34" t="str">
            <v>Investments Govt Securities</v>
          </cell>
        </row>
      </sheetData>
      <sheetData sheetId="401">
        <row r="34">
          <cell r="A34" t="str">
            <v>Investments Govt Securities</v>
          </cell>
        </row>
      </sheetData>
      <sheetData sheetId="402">
        <row r="34">
          <cell r="A34" t="str">
            <v>Investments Govt Securities</v>
          </cell>
        </row>
      </sheetData>
      <sheetData sheetId="403">
        <row r="34">
          <cell r="A34" t="str">
            <v>Investments Govt Securities</v>
          </cell>
        </row>
      </sheetData>
      <sheetData sheetId="404">
        <row r="34">
          <cell r="A34" t="str">
            <v>Investments Govt Securities</v>
          </cell>
        </row>
      </sheetData>
      <sheetData sheetId="405">
        <row r="34">
          <cell r="A34" t="str">
            <v>Investments Govt Securities</v>
          </cell>
        </row>
      </sheetData>
      <sheetData sheetId="406">
        <row r="34">
          <cell r="A34" t="str">
            <v>Investments Govt Securities</v>
          </cell>
        </row>
      </sheetData>
      <sheetData sheetId="407">
        <row r="34">
          <cell r="A34" t="str">
            <v>Investments Govt Securities</v>
          </cell>
        </row>
      </sheetData>
      <sheetData sheetId="408">
        <row r="34">
          <cell r="A34" t="str">
            <v>Investments Govt Securities</v>
          </cell>
        </row>
      </sheetData>
      <sheetData sheetId="409">
        <row r="34">
          <cell r="A34" t="str">
            <v>Investments Govt Securities</v>
          </cell>
        </row>
      </sheetData>
      <sheetData sheetId="410">
        <row r="34">
          <cell r="A34" t="str">
            <v>Investments Govt Securities</v>
          </cell>
        </row>
      </sheetData>
      <sheetData sheetId="411">
        <row r="34">
          <cell r="A34" t="str">
            <v>Investments Govt Securities</v>
          </cell>
        </row>
      </sheetData>
      <sheetData sheetId="412">
        <row r="34">
          <cell r="A34" t="str">
            <v>Investments Govt Securities</v>
          </cell>
        </row>
      </sheetData>
      <sheetData sheetId="413">
        <row r="34">
          <cell r="A34" t="str">
            <v>Investments Govt Securities</v>
          </cell>
        </row>
      </sheetData>
      <sheetData sheetId="414">
        <row r="34">
          <cell r="A34" t="str">
            <v>Investments Govt Securities</v>
          </cell>
        </row>
      </sheetData>
      <sheetData sheetId="415">
        <row r="34">
          <cell r="A34" t="str">
            <v>Investments Govt Securities</v>
          </cell>
        </row>
      </sheetData>
      <sheetData sheetId="416">
        <row r="34">
          <cell r="A34" t="str">
            <v>Investments Govt Securities</v>
          </cell>
        </row>
      </sheetData>
      <sheetData sheetId="417">
        <row r="34">
          <cell r="A34" t="str">
            <v>Investments Govt Securities</v>
          </cell>
        </row>
      </sheetData>
      <sheetData sheetId="418">
        <row r="34">
          <cell r="A34" t="str">
            <v>Investments Govt Securities</v>
          </cell>
        </row>
      </sheetData>
      <sheetData sheetId="419">
        <row r="34">
          <cell r="A34" t="str">
            <v>Investments Govt Securities</v>
          </cell>
        </row>
      </sheetData>
      <sheetData sheetId="420">
        <row r="34">
          <cell r="A34" t="str">
            <v>Investments Govt Securities</v>
          </cell>
        </row>
      </sheetData>
      <sheetData sheetId="421">
        <row r="34">
          <cell r="A34" t="str">
            <v>Investments Govt Securities</v>
          </cell>
        </row>
      </sheetData>
      <sheetData sheetId="422">
        <row r="34">
          <cell r="A34" t="str">
            <v>Investments Govt Securities</v>
          </cell>
        </row>
      </sheetData>
      <sheetData sheetId="423">
        <row r="34">
          <cell r="A34" t="str">
            <v>Investments Govt Securities</v>
          </cell>
        </row>
      </sheetData>
      <sheetData sheetId="424">
        <row r="34">
          <cell r="A34" t="str">
            <v>Investments Govt Securities</v>
          </cell>
        </row>
      </sheetData>
      <sheetData sheetId="425">
        <row r="34">
          <cell r="A34" t="str">
            <v>Investments Govt Securities</v>
          </cell>
        </row>
      </sheetData>
      <sheetData sheetId="426">
        <row r="34">
          <cell r="A34" t="str">
            <v>Investments Govt Securities</v>
          </cell>
        </row>
      </sheetData>
      <sheetData sheetId="427">
        <row r="34">
          <cell r="A34" t="str">
            <v>Investments Govt Securities</v>
          </cell>
        </row>
      </sheetData>
      <sheetData sheetId="428">
        <row r="34">
          <cell r="A34" t="str">
            <v>Investments Govt Securities</v>
          </cell>
        </row>
      </sheetData>
      <sheetData sheetId="429">
        <row r="34">
          <cell r="A34" t="str">
            <v>Investments Govt Securities</v>
          </cell>
        </row>
      </sheetData>
      <sheetData sheetId="430">
        <row r="34">
          <cell r="A34" t="str">
            <v>Investments Govt Securities</v>
          </cell>
        </row>
      </sheetData>
      <sheetData sheetId="431">
        <row r="34">
          <cell r="A34" t="str">
            <v>Investments Govt Securities</v>
          </cell>
        </row>
      </sheetData>
      <sheetData sheetId="432">
        <row r="34">
          <cell r="A34" t="str">
            <v>Investments Govt Securities</v>
          </cell>
        </row>
      </sheetData>
      <sheetData sheetId="433">
        <row r="34">
          <cell r="A34" t="str">
            <v>Investments Govt Securities</v>
          </cell>
        </row>
      </sheetData>
      <sheetData sheetId="434">
        <row r="34">
          <cell r="A34" t="str">
            <v>Investments Govt Securities</v>
          </cell>
        </row>
      </sheetData>
      <sheetData sheetId="435">
        <row r="34">
          <cell r="A34" t="str">
            <v>Investments Govt Securities</v>
          </cell>
        </row>
      </sheetData>
      <sheetData sheetId="436">
        <row r="34">
          <cell r="A34" t="str">
            <v>Investments Govt Securities</v>
          </cell>
        </row>
      </sheetData>
      <sheetData sheetId="437">
        <row r="34">
          <cell r="A34" t="str">
            <v>Investments Govt Securities</v>
          </cell>
        </row>
      </sheetData>
      <sheetData sheetId="438">
        <row r="34">
          <cell r="A34" t="str">
            <v>Investments Govt Securities</v>
          </cell>
        </row>
      </sheetData>
      <sheetData sheetId="439">
        <row r="34">
          <cell r="A34" t="str">
            <v>Investments Govt Securities</v>
          </cell>
        </row>
      </sheetData>
      <sheetData sheetId="440">
        <row r="34">
          <cell r="A34" t="str">
            <v>Investments Govt Securities</v>
          </cell>
        </row>
      </sheetData>
      <sheetData sheetId="441">
        <row r="34">
          <cell r="A34" t="str">
            <v>Investments Govt Securities</v>
          </cell>
        </row>
      </sheetData>
      <sheetData sheetId="442">
        <row r="34">
          <cell r="A34" t="str">
            <v>Investments Govt Securities</v>
          </cell>
        </row>
      </sheetData>
      <sheetData sheetId="443">
        <row r="34">
          <cell r="A34" t="str">
            <v>Investments Govt Securities</v>
          </cell>
        </row>
      </sheetData>
      <sheetData sheetId="444">
        <row r="34">
          <cell r="A34" t="str">
            <v>Investments Govt Securities</v>
          </cell>
        </row>
      </sheetData>
      <sheetData sheetId="445">
        <row r="34">
          <cell r="A34" t="str">
            <v>Investments Govt Securities</v>
          </cell>
        </row>
      </sheetData>
      <sheetData sheetId="446">
        <row r="34">
          <cell r="A34" t="str">
            <v>Investments Govt Securities</v>
          </cell>
        </row>
      </sheetData>
      <sheetData sheetId="447">
        <row r="34">
          <cell r="A34" t="str">
            <v>Investments Govt Securities</v>
          </cell>
        </row>
      </sheetData>
      <sheetData sheetId="448">
        <row r="34">
          <cell r="A34" t="str">
            <v>Investments Govt Securities</v>
          </cell>
        </row>
      </sheetData>
      <sheetData sheetId="449">
        <row r="34">
          <cell r="A34" t="str">
            <v>Investments Govt Securities</v>
          </cell>
        </row>
      </sheetData>
      <sheetData sheetId="450">
        <row r="34">
          <cell r="A34" t="str">
            <v>Investments Govt Securities</v>
          </cell>
        </row>
      </sheetData>
      <sheetData sheetId="451">
        <row r="34">
          <cell r="A34" t="str">
            <v>Investments Govt Securities</v>
          </cell>
        </row>
      </sheetData>
      <sheetData sheetId="452">
        <row r="34">
          <cell r="A34" t="str">
            <v>Investments Govt Securities</v>
          </cell>
        </row>
      </sheetData>
      <sheetData sheetId="453">
        <row r="34">
          <cell r="A34" t="str">
            <v>Investments Govt Securities</v>
          </cell>
        </row>
      </sheetData>
      <sheetData sheetId="454">
        <row r="34">
          <cell r="A34" t="str">
            <v>Investments Govt Securities</v>
          </cell>
        </row>
      </sheetData>
      <sheetData sheetId="455">
        <row r="34">
          <cell r="A34" t="str">
            <v>Investments Govt Securities</v>
          </cell>
        </row>
      </sheetData>
      <sheetData sheetId="456">
        <row r="34">
          <cell r="A34" t="str">
            <v>Investments Govt Securities</v>
          </cell>
        </row>
      </sheetData>
      <sheetData sheetId="457">
        <row r="34">
          <cell r="A34" t="str">
            <v>Investments Govt Securities</v>
          </cell>
        </row>
      </sheetData>
      <sheetData sheetId="458">
        <row r="34">
          <cell r="A34" t="str">
            <v>Investments Govt Securities</v>
          </cell>
        </row>
      </sheetData>
      <sheetData sheetId="459">
        <row r="34">
          <cell r="A34" t="str">
            <v>Investments Govt Securities</v>
          </cell>
        </row>
      </sheetData>
      <sheetData sheetId="460">
        <row r="34">
          <cell r="A34" t="str">
            <v>Investments Govt Securities</v>
          </cell>
        </row>
      </sheetData>
      <sheetData sheetId="461">
        <row r="34">
          <cell r="A34" t="str">
            <v>Investments Govt Securities</v>
          </cell>
        </row>
      </sheetData>
      <sheetData sheetId="462">
        <row r="34">
          <cell r="A34" t="str">
            <v>Investments Govt Securities</v>
          </cell>
        </row>
      </sheetData>
      <sheetData sheetId="463">
        <row r="34">
          <cell r="A34" t="str">
            <v>Investments Govt Securities</v>
          </cell>
        </row>
      </sheetData>
      <sheetData sheetId="464">
        <row r="34">
          <cell r="A34" t="str">
            <v>Investments Govt Securities</v>
          </cell>
        </row>
      </sheetData>
      <sheetData sheetId="465">
        <row r="34">
          <cell r="A34" t="str">
            <v>Investments Govt Securities</v>
          </cell>
        </row>
      </sheetData>
      <sheetData sheetId="466">
        <row r="34">
          <cell r="A34" t="str">
            <v>Investments Govt Securities</v>
          </cell>
        </row>
      </sheetData>
      <sheetData sheetId="467">
        <row r="34">
          <cell r="A34" t="str">
            <v>Investments Govt Securities</v>
          </cell>
        </row>
      </sheetData>
      <sheetData sheetId="468">
        <row r="34">
          <cell r="A34" t="str">
            <v>Investments Govt Securities</v>
          </cell>
        </row>
      </sheetData>
      <sheetData sheetId="469">
        <row r="34">
          <cell r="A34" t="str">
            <v>Investments Govt Securities</v>
          </cell>
        </row>
      </sheetData>
      <sheetData sheetId="470">
        <row r="34">
          <cell r="A34" t="str">
            <v>Investments Govt Securities</v>
          </cell>
        </row>
      </sheetData>
      <sheetData sheetId="471">
        <row r="34">
          <cell r="A34" t="str">
            <v>Investments Govt Securities</v>
          </cell>
        </row>
      </sheetData>
      <sheetData sheetId="472">
        <row r="34">
          <cell r="A34" t="str">
            <v>Investments Govt Securities</v>
          </cell>
        </row>
      </sheetData>
      <sheetData sheetId="473">
        <row r="34">
          <cell r="A34" t="str">
            <v>Investments Govt Securities</v>
          </cell>
        </row>
      </sheetData>
      <sheetData sheetId="474">
        <row r="34">
          <cell r="A34" t="str">
            <v>Investments Govt Securities</v>
          </cell>
        </row>
      </sheetData>
      <sheetData sheetId="475">
        <row r="34">
          <cell r="A34" t="str">
            <v>Investments Govt Securities</v>
          </cell>
        </row>
      </sheetData>
      <sheetData sheetId="476">
        <row r="34">
          <cell r="A34" t="str">
            <v>Investments Govt Securities</v>
          </cell>
        </row>
      </sheetData>
      <sheetData sheetId="477">
        <row r="34">
          <cell r="A34" t="str">
            <v>Investments Govt Securities</v>
          </cell>
        </row>
      </sheetData>
      <sheetData sheetId="478">
        <row r="34">
          <cell r="A34" t="str">
            <v>Investments Govt Securities</v>
          </cell>
        </row>
      </sheetData>
      <sheetData sheetId="479">
        <row r="34">
          <cell r="A34" t="str">
            <v>Investments Govt Securities</v>
          </cell>
        </row>
      </sheetData>
      <sheetData sheetId="480">
        <row r="34">
          <cell r="A34" t="str">
            <v>Investments Govt Securities</v>
          </cell>
        </row>
      </sheetData>
      <sheetData sheetId="481">
        <row r="34">
          <cell r="A34" t="str">
            <v>Investments Govt Securities</v>
          </cell>
        </row>
      </sheetData>
      <sheetData sheetId="482">
        <row r="34">
          <cell r="A34" t="str">
            <v>Investments Govt Securities</v>
          </cell>
        </row>
      </sheetData>
      <sheetData sheetId="483">
        <row r="34">
          <cell r="A34" t="str">
            <v>Investments Govt Securities</v>
          </cell>
        </row>
      </sheetData>
      <sheetData sheetId="484">
        <row r="34">
          <cell r="A34" t="str">
            <v>Investments Govt Securities</v>
          </cell>
        </row>
      </sheetData>
      <sheetData sheetId="485">
        <row r="34">
          <cell r="A34" t="str">
            <v>Investments Govt Securities</v>
          </cell>
        </row>
      </sheetData>
      <sheetData sheetId="486">
        <row r="34">
          <cell r="A34" t="str">
            <v>Investments Govt Securities</v>
          </cell>
        </row>
      </sheetData>
      <sheetData sheetId="487">
        <row r="34">
          <cell r="A34" t="str">
            <v>Investments Govt Securities</v>
          </cell>
        </row>
      </sheetData>
      <sheetData sheetId="488">
        <row r="34">
          <cell r="A34" t="str">
            <v>Investments Govt Securities</v>
          </cell>
        </row>
      </sheetData>
      <sheetData sheetId="489">
        <row r="34">
          <cell r="A34" t="str">
            <v>Investments Govt Securities</v>
          </cell>
        </row>
      </sheetData>
      <sheetData sheetId="490">
        <row r="34">
          <cell r="A34" t="str">
            <v>Investments Govt Securities</v>
          </cell>
        </row>
      </sheetData>
      <sheetData sheetId="491">
        <row r="34">
          <cell r="A34" t="str">
            <v>Investments Govt Securities</v>
          </cell>
        </row>
      </sheetData>
      <sheetData sheetId="492">
        <row r="34">
          <cell r="A34" t="str">
            <v>Investments Govt Securities</v>
          </cell>
        </row>
      </sheetData>
      <sheetData sheetId="493">
        <row r="34">
          <cell r="A34" t="str">
            <v>Investments Govt Securities</v>
          </cell>
        </row>
      </sheetData>
      <sheetData sheetId="494">
        <row r="34">
          <cell r="A34" t="str">
            <v>Investments Govt Securities</v>
          </cell>
        </row>
      </sheetData>
      <sheetData sheetId="495">
        <row r="34">
          <cell r="A34" t="str">
            <v>Investments Govt Securities</v>
          </cell>
        </row>
      </sheetData>
      <sheetData sheetId="496">
        <row r="34">
          <cell r="A34" t="str">
            <v>Investments Govt Securities</v>
          </cell>
        </row>
      </sheetData>
      <sheetData sheetId="497">
        <row r="34">
          <cell r="A34" t="str">
            <v>Investments Govt Securities</v>
          </cell>
        </row>
      </sheetData>
      <sheetData sheetId="498">
        <row r="34">
          <cell r="A34" t="str">
            <v>Investments Govt Securities</v>
          </cell>
        </row>
      </sheetData>
      <sheetData sheetId="499">
        <row r="34">
          <cell r="A34" t="str">
            <v>Investments Govt Securities</v>
          </cell>
        </row>
      </sheetData>
      <sheetData sheetId="500">
        <row r="34">
          <cell r="A34" t="str">
            <v>Investments Govt Securities</v>
          </cell>
        </row>
      </sheetData>
      <sheetData sheetId="501"/>
      <sheetData sheetId="502"/>
      <sheetData sheetId="503"/>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ow r="34">
          <cell r="A34" t="str">
            <v>Investments Govt Securities</v>
          </cell>
        </row>
      </sheetData>
      <sheetData sheetId="514">
        <row r="34">
          <cell r="A34" t="str">
            <v>Investments Govt Securities</v>
          </cell>
        </row>
      </sheetData>
      <sheetData sheetId="515">
        <row r="34">
          <cell r="A34" t="str">
            <v>Investments Govt Securities</v>
          </cell>
        </row>
      </sheetData>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ow r="34">
          <cell r="A34" t="str">
            <v>Investments Govt Securities</v>
          </cell>
        </row>
      </sheetData>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sheetData sheetId="665"/>
      <sheetData sheetId="666"/>
      <sheetData sheetId="667"/>
      <sheetData sheetId="668" refreshError="1"/>
      <sheetData sheetId="669" refreshError="1"/>
      <sheetData sheetId="670" refreshError="1"/>
      <sheetData sheetId="671">
        <row r="34">
          <cell r="A34" t="str">
            <v>Investments Govt Securities</v>
          </cell>
        </row>
      </sheetData>
      <sheetData sheetId="672" refreshError="1"/>
      <sheetData sheetId="673">
        <row r="34">
          <cell r="A34" t="str">
            <v>Investments Govt Securities</v>
          </cell>
        </row>
      </sheetData>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ow r="34">
          <cell r="A34" t="str">
            <v>Investments Govt Securities</v>
          </cell>
        </row>
      </sheetData>
      <sheetData sheetId="723">
        <row r="34">
          <cell r="A34" t="str">
            <v>Investments Govt Securities</v>
          </cell>
        </row>
      </sheetData>
      <sheetData sheetId="724"/>
      <sheetData sheetId="725"/>
      <sheetData sheetId="726"/>
      <sheetData sheetId="727"/>
      <sheetData sheetId="728">
        <row r="34">
          <cell r="A34" t="str">
            <v>Investments Govt Securities</v>
          </cell>
        </row>
      </sheetData>
      <sheetData sheetId="729">
        <row r="34">
          <cell r="A34" t="str">
            <v>Investments Govt Securities</v>
          </cell>
        </row>
      </sheetData>
      <sheetData sheetId="730"/>
      <sheetData sheetId="731">
        <row r="34">
          <cell r="A34" t="str">
            <v>Investments Govt Securities</v>
          </cell>
        </row>
      </sheetData>
      <sheetData sheetId="732">
        <row r="34">
          <cell r="A34" t="str">
            <v>Investments Govt Securities</v>
          </cell>
        </row>
      </sheetData>
      <sheetData sheetId="733">
        <row r="34">
          <cell r="A34" t="str">
            <v>Investments Govt Securities</v>
          </cell>
        </row>
      </sheetData>
      <sheetData sheetId="734">
        <row r="34">
          <cell r="A34" t="str">
            <v>Investments Govt Securities</v>
          </cell>
        </row>
      </sheetData>
      <sheetData sheetId="735">
        <row r="34">
          <cell r="A34" t="str">
            <v>Investments Govt Securities</v>
          </cell>
        </row>
      </sheetData>
      <sheetData sheetId="736">
        <row r="34">
          <cell r="A34" t="str">
            <v>Investments Govt Securities</v>
          </cell>
        </row>
      </sheetData>
      <sheetData sheetId="737" refreshError="1"/>
      <sheetData sheetId="738" refreshError="1"/>
      <sheetData sheetId="739" refreshError="1"/>
      <sheetData sheetId="740">
        <row r="34">
          <cell r="A34" t="str">
            <v>Investments Govt Securities</v>
          </cell>
        </row>
      </sheetData>
      <sheetData sheetId="741">
        <row r="34">
          <cell r="A34" t="str">
            <v>Investments Govt Securities</v>
          </cell>
        </row>
      </sheetData>
      <sheetData sheetId="742">
        <row r="34">
          <cell r="A34" t="str">
            <v>Investments Govt Securities</v>
          </cell>
        </row>
      </sheetData>
      <sheetData sheetId="743">
        <row r="34">
          <cell r="A34" t="str">
            <v>Investments Govt Securities</v>
          </cell>
        </row>
      </sheetData>
      <sheetData sheetId="744">
        <row r="34">
          <cell r="A34" t="str">
            <v>Investments Govt Securities</v>
          </cell>
        </row>
      </sheetData>
      <sheetData sheetId="745">
        <row r="34">
          <cell r="A34" t="str">
            <v>Investments Govt Securities</v>
          </cell>
        </row>
      </sheetData>
      <sheetData sheetId="746">
        <row r="34">
          <cell r="A34" t="str">
            <v>Investments Govt Securities</v>
          </cell>
        </row>
      </sheetData>
      <sheetData sheetId="747">
        <row r="34">
          <cell r="A34" t="str">
            <v>Investments Govt Securities</v>
          </cell>
        </row>
      </sheetData>
      <sheetData sheetId="748">
        <row r="34">
          <cell r="A34" t="str">
            <v>Investments Govt Securities</v>
          </cell>
        </row>
      </sheetData>
      <sheetData sheetId="749">
        <row r="34">
          <cell r="A34" t="str">
            <v>Investments Govt Securities</v>
          </cell>
        </row>
      </sheetData>
      <sheetData sheetId="750">
        <row r="34">
          <cell r="A34" t="str">
            <v>Investments Govt Securities</v>
          </cell>
        </row>
      </sheetData>
      <sheetData sheetId="751">
        <row r="34">
          <cell r="A34" t="str">
            <v>Investments Govt Securities</v>
          </cell>
        </row>
      </sheetData>
      <sheetData sheetId="752">
        <row r="34">
          <cell r="A34" t="str">
            <v>Investments Govt Securities</v>
          </cell>
        </row>
      </sheetData>
      <sheetData sheetId="753">
        <row r="34">
          <cell r="A34" t="str">
            <v>Investments Govt Securities</v>
          </cell>
        </row>
      </sheetData>
      <sheetData sheetId="754">
        <row r="34">
          <cell r="A34" t="str">
            <v>Investments Govt Securities</v>
          </cell>
        </row>
      </sheetData>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ow r="34">
          <cell r="A34" t="str">
            <v>Investments Govt Securities</v>
          </cell>
        </row>
      </sheetData>
      <sheetData sheetId="765">
        <row r="34">
          <cell r="A34" t="str">
            <v>Investments Govt Securities</v>
          </cell>
        </row>
      </sheetData>
      <sheetData sheetId="766">
        <row r="34">
          <cell r="A34" t="str">
            <v>Investments Govt Securities</v>
          </cell>
        </row>
      </sheetData>
      <sheetData sheetId="767">
        <row r="34">
          <cell r="A34" t="str">
            <v>Investments Govt Securities</v>
          </cell>
        </row>
      </sheetData>
      <sheetData sheetId="768">
        <row r="34">
          <cell r="A34" t="str">
            <v>Investments Govt Securities</v>
          </cell>
        </row>
      </sheetData>
      <sheetData sheetId="769">
        <row r="34">
          <cell r="A34" t="str">
            <v>Investments Govt Securities</v>
          </cell>
        </row>
      </sheetData>
      <sheetData sheetId="770">
        <row r="34">
          <cell r="A34" t="str">
            <v>Investments Govt Securities</v>
          </cell>
        </row>
      </sheetData>
      <sheetData sheetId="771">
        <row r="34">
          <cell r="A34" t="str">
            <v>Investments Govt Securities</v>
          </cell>
        </row>
      </sheetData>
      <sheetData sheetId="772">
        <row r="34">
          <cell r="A34" t="str">
            <v>Investments Govt Securities</v>
          </cell>
        </row>
      </sheetData>
      <sheetData sheetId="773">
        <row r="34">
          <cell r="A34" t="str">
            <v>Investments Govt Securities</v>
          </cell>
        </row>
      </sheetData>
      <sheetData sheetId="774">
        <row r="34">
          <cell r="A34" t="str">
            <v>Investments Govt Securities</v>
          </cell>
        </row>
      </sheetData>
      <sheetData sheetId="775">
        <row r="34">
          <cell r="A34" t="str">
            <v>Investments Govt Securities</v>
          </cell>
        </row>
      </sheetData>
      <sheetData sheetId="776">
        <row r="34">
          <cell r="A34" t="str">
            <v>Investments Govt Securities</v>
          </cell>
        </row>
      </sheetData>
      <sheetData sheetId="777">
        <row r="34">
          <cell r="A34" t="str">
            <v>Investments Govt Securities</v>
          </cell>
        </row>
      </sheetData>
      <sheetData sheetId="778">
        <row r="34">
          <cell r="A34" t="str">
            <v>Investments Govt Securities</v>
          </cell>
        </row>
      </sheetData>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ow r="34">
          <cell r="A34" t="str">
            <v>Investments Govt Securities</v>
          </cell>
        </row>
      </sheetData>
      <sheetData sheetId="789">
        <row r="34">
          <cell r="A34" t="str">
            <v>Investments Govt Securities</v>
          </cell>
        </row>
      </sheetData>
      <sheetData sheetId="790">
        <row r="34">
          <cell r="A34" t="str">
            <v>Investments Govt Securities</v>
          </cell>
        </row>
      </sheetData>
      <sheetData sheetId="791">
        <row r="34">
          <cell r="A34" t="str">
            <v>Investments Govt Securities</v>
          </cell>
        </row>
      </sheetData>
      <sheetData sheetId="792">
        <row r="34">
          <cell r="A34" t="str">
            <v>Investments Govt Securities</v>
          </cell>
        </row>
      </sheetData>
      <sheetData sheetId="793">
        <row r="34">
          <cell r="A34" t="str">
            <v>Investments Govt Securities</v>
          </cell>
        </row>
      </sheetData>
      <sheetData sheetId="794">
        <row r="34">
          <cell r="A34" t="str">
            <v>Investments Govt Securities</v>
          </cell>
        </row>
      </sheetData>
      <sheetData sheetId="795">
        <row r="34">
          <cell r="A34" t="str">
            <v>Investments Govt Securities</v>
          </cell>
        </row>
      </sheetData>
      <sheetData sheetId="796" refreshError="1"/>
      <sheetData sheetId="797" refreshError="1"/>
      <sheetData sheetId="798" refreshError="1"/>
      <sheetData sheetId="799" refreshError="1"/>
      <sheetData sheetId="800">
        <row r="34">
          <cell r="A34" t="str">
            <v>Investments Govt Securities</v>
          </cell>
        </row>
      </sheetData>
      <sheetData sheetId="801">
        <row r="34">
          <cell r="A34" t="str">
            <v>Investments Govt Securities</v>
          </cell>
        </row>
      </sheetData>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ow r="34">
          <cell r="A34" t="str">
            <v>Investments Govt Securities</v>
          </cell>
        </row>
      </sheetData>
      <sheetData sheetId="830">
        <row r="34">
          <cell r="A34" t="str">
            <v>Investments Govt Securities</v>
          </cell>
        </row>
      </sheetData>
      <sheetData sheetId="831">
        <row r="34">
          <cell r="A34" t="str">
            <v>Investments Govt Securities</v>
          </cell>
        </row>
      </sheetData>
      <sheetData sheetId="832">
        <row r="34">
          <cell r="A34" t="str">
            <v>Investments Govt Securities</v>
          </cell>
        </row>
      </sheetData>
      <sheetData sheetId="833">
        <row r="34">
          <cell r="A34" t="str">
            <v>Investments Govt Securities</v>
          </cell>
        </row>
      </sheetData>
      <sheetData sheetId="834">
        <row r="34">
          <cell r="A34" t="str">
            <v>Investments Govt Securities</v>
          </cell>
        </row>
      </sheetData>
      <sheetData sheetId="835">
        <row r="34">
          <cell r="A34" t="str">
            <v>Investments Govt Securities</v>
          </cell>
        </row>
      </sheetData>
      <sheetData sheetId="836">
        <row r="34">
          <cell r="A34" t="str">
            <v>Investments Govt Securities</v>
          </cell>
        </row>
      </sheetData>
      <sheetData sheetId="837">
        <row r="34">
          <cell r="A34" t="str">
            <v>Investments Govt Securities</v>
          </cell>
        </row>
      </sheetData>
      <sheetData sheetId="838">
        <row r="34">
          <cell r="A34" t="str">
            <v>Investments Govt Securities</v>
          </cell>
        </row>
      </sheetData>
      <sheetData sheetId="839">
        <row r="34">
          <cell r="A34" t="str">
            <v>Investments Govt Securities</v>
          </cell>
        </row>
      </sheetData>
      <sheetData sheetId="840">
        <row r="34">
          <cell r="A34" t="str">
            <v>Investments Govt Securities</v>
          </cell>
        </row>
      </sheetData>
      <sheetData sheetId="841">
        <row r="34">
          <cell r="A34" t="str">
            <v>Investments Govt Securities</v>
          </cell>
        </row>
      </sheetData>
      <sheetData sheetId="842">
        <row r="34">
          <cell r="A34" t="str">
            <v>Investments Govt Securities</v>
          </cell>
        </row>
      </sheetData>
      <sheetData sheetId="843">
        <row r="34">
          <cell r="A34" t="str">
            <v>Investments Govt Securities</v>
          </cell>
        </row>
      </sheetData>
      <sheetData sheetId="844">
        <row r="34">
          <cell r="A34" t="str">
            <v>Investments Govt Securities</v>
          </cell>
        </row>
      </sheetData>
      <sheetData sheetId="845">
        <row r="34">
          <cell r="A34" t="str">
            <v>Investments Govt Securities</v>
          </cell>
        </row>
      </sheetData>
      <sheetData sheetId="846">
        <row r="34">
          <cell r="A34" t="str">
            <v>Investments Govt Securities</v>
          </cell>
        </row>
      </sheetData>
      <sheetData sheetId="847">
        <row r="34">
          <cell r="A34" t="str">
            <v>Investments Govt Securities</v>
          </cell>
        </row>
      </sheetData>
      <sheetData sheetId="848">
        <row r="34">
          <cell r="A34" t="str">
            <v>Investments Govt Securities</v>
          </cell>
        </row>
      </sheetData>
      <sheetData sheetId="849">
        <row r="34">
          <cell r="A34" t="str">
            <v>Investments Govt Securities</v>
          </cell>
        </row>
      </sheetData>
      <sheetData sheetId="850">
        <row r="34">
          <cell r="A34" t="str">
            <v>Investments Govt Securities</v>
          </cell>
        </row>
      </sheetData>
      <sheetData sheetId="851">
        <row r="34">
          <cell r="A34" t="str">
            <v>Investments Govt Securities</v>
          </cell>
        </row>
      </sheetData>
      <sheetData sheetId="852">
        <row r="34">
          <cell r="A34" t="str">
            <v>Investments Govt Securities</v>
          </cell>
        </row>
      </sheetData>
      <sheetData sheetId="853">
        <row r="34">
          <cell r="A34" t="str">
            <v>Investments Govt Securities</v>
          </cell>
        </row>
      </sheetData>
      <sheetData sheetId="854">
        <row r="34">
          <cell r="A34" t="str">
            <v>Investments Govt Securities</v>
          </cell>
        </row>
      </sheetData>
      <sheetData sheetId="855">
        <row r="34">
          <cell r="A34" t="str">
            <v>Investments Govt Securities</v>
          </cell>
        </row>
      </sheetData>
      <sheetData sheetId="856">
        <row r="34">
          <cell r="A34" t="str">
            <v>Investments Govt Securities</v>
          </cell>
        </row>
      </sheetData>
      <sheetData sheetId="857">
        <row r="34">
          <cell r="A34" t="str">
            <v>Investments Govt Securities</v>
          </cell>
        </row>
      </sheetData>
      <sheetData sheetId="858">
        <row r="34">
          <cell r="A34" t="str">
            <v>Investments Govt Securities</v>
          </cell>
        </row>
      </sheetData>
      <sheetData sheetId="859">
        <row r="34">
          <cell r="A34" t="str">
            <v>Investments Govt Securities</v>
          </cell>
        </row>
      </sheetData>
      <sheetData sheetId="860">
        <row r="34">
          <cell r="A34" t="str">
            <v>Investments Govt Securities</v>
          </cell>
        </row>
      </sheetData>
      <sheetData sheetId="861">
        <row r="34">
          <cell r="A34" t="str">
            <v>Investments Govt Securities</v>
          </cell>
        </row>
      </sheetData>
      <sheetData sheetId="862">
        <row r="34">
          <cell r="A34" t="str">
            <v>Investments Govt Securities</v>
          </cell>
        </row>
      </sheetData>
      <sheetData sheetId="863">
        <row r="34">
          <cell r="A34" t="str">
            <v>Investments Govt Securities</v>
          </cell>
        </row>
      </sheetData>
      <sheetData sheetId="864">
        <row r="34">
          <cell r="A34" t="str">
            <v>Investments Govt Securities</v>
          </cell>
        </row>
      </sheetData>
      <sheetData sheetId="865">
        <row r="34">
          <cell r="A34" t="str">
            <v>Investments Govt Securities</v>
          </cell>
        </row>
      </sheetData>
      <sheetData sheetId="866">
        <row r="34">
          <cell r="A34" t="str">
            <v>Investments Govt Securities</v>
          </cell>
        </row>
      </sheetData>
      <sheetData sheetId="867">
        <row r="34">
          <cell r="A34" t="str">
            <v>Investments Govt Securities</v>
          </cell>
        </row>
      </sheetData>
      <sheetData sheetId="868">
        <row r="34">
          <cell r="A34" t="str">
            <v>Investments Govt Securities</v>
          </cell>
        </row>
      </sheetData>
      <sheetData sheetId="869">
        <row r="34">
          <cell r="A34" t="str">
            <v>Investments Govt Securities</v>
          </cell>
        </row>
      </sheetData>
      <sheetData sheetId="870">
        <row r="34">
          <cell r="A34" t="str">
            <v>Investments Govt Securities</v>
          </cell>
        </row>
      </sheetData>
      <sheetData sheetId="871">
        <row r="34">
          <cell r="A34" t="str">
            <v>Investments Govt Securities</v>
          </cell>
        </row>
      </sheetData>
      <sheetData sheetId="872">
        <row r="34">
          <cell r="A34" t="str">
            <v>Investments Govt Securities</v>
          </cell>
        </row>
      </sheetData>
      <sheetData sheetId="873">
        <row r="34">
          <cell r="A34" t="str">
            <v>Investments Govt Securities</v>
          </cell>
        </row>
      </sheetData>
      <sheetData sheetId="874">
        <row r="34">
          <cell r="A34" t="str">
            <v>Investments Govt Securities</v>
          </cell>
        </row>
      </sheetData>
      <sheetData sheetId="875">
        <row r="34">
          <cell r="A34" t="str">
            <v>Investments Govt Securities</v>
          </cell>
        </row>
      </sheetData>
      <sheetData sheetId="876">
        <row r="34">
          <cell r="A34" t="str">
            <v>Investments Govt Securities</v>
          </cell>
        </row>
      </sheetData>
      <sheetData sheetId="877">
        <row r="34">
          <cell r="A34" t="str">
            <v>Investments Govt Securities</v>
          </cell>
        </row>
      </sheetData>
      <sheetData sheetId="878">
        <row r="34">
          <cell r="A34" t="str">
            <v>Investments Govt Securities</v>
          </cell>
        </row>
      </sheetData>
      <sheetData sheetId="879">
        <row r="34">
          <cell r="A34" t="str">
            <v>Investments Govt Securities</v>
          </cell>
        </row>
      </sheetData>
      <sheetData sheetId="880">
        <row r="34">
          <cell r="A34" t="str">
            <v>Investments Govt Securities</v>
          </cell>
        </row>
      </sheetData>
      <sheetData sheetId="881">
        <row r="34">
          <cell r="A34" t="str">
            <v>Investments Govt Securities</v>
          </cell>
        </row>
      </sheetData>
      <sheetData sheetId="882">
        <row r="34">
          <cell r="A34" t="str">
            <v>Investments Govt Securities</v>
          </cell>
        </row>
      </sheetData>
      <sheetData sheetId="883">
        <row r="34">
          <cell r="A34" t="str">
            <v>Investments Govt Securities</v>
          </cell>
        </row>
      </sheetData>
      <sheetData sheetId="884">
        <row r="34">
          <cell r="A34" t="str">
            <v>Investments Govt Securities</v>
          </cell>
        </row>
      </sheetData>
      <sheetData sheetId="885">
        <row r="34">
          <cell r="A34" t="str">
            <v>Investments Govt Securities</v>
          </cell>
        </row>
      </sheetData>
      <sheetData sheetId="886">
        <row r="34">
          <cell r="A34" t="str">
            <v>Investments Govt Securities</v>
          </cell>
        </row>
      </sheetData>
      <sheetData sheetId="887">
        <row r="34">
          <cell r="A34" t="str">
            <v>Investments Govt Securities</v>
          </cell>
        </row>
      </sheetData>
      <sheetData sheetId="888">
        <row r="34">
          <cell r="A34" t="str">
            <v>Investments Govt Securities</v>
          </cell>
        </row>
      </sheetData>
      <sheetData sheetId="889">
        <row r="34">
          <cell r="A34" t="str">
            <v>Investments Govt Securities</v>
          </cell>
        </row>
      </sheetData>
      <sheetData sheetId="890">
        <row r="34">
          <cell r="A34" t="str">
            <v>Investments Govt Securities</v>
          </cell>
        </row>
      </sheetData>
      <sheetData sheetId="891">
        <row r="34">
          <cell r="A34" t="str">
            <v>Investments Govt Securities</v>
          </cell>
        </row>
      </sheetData>
      <sheetData sheetId="892">
        <row r="34">
          <cell r="A34" t="str">
            <v>Investments Govt Securities</v>
          </cell>
        </row>
      </sheetData>
      <sheetData sheetId="893">
        <row r="34">
          <cell r="A34" t="str">
            <v>Investments Govt Securities</v>
          </cell>
        </row>
      </sheetData>
      <sheetData sheetId="894">
        <row r="34">
          <cell r="A34" t="str">
            <v>Investments Govt Securities</v>
          </cell>
        </row>
      </sheetData>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row r="34">
          <cell r="A34" t="str">
            <v>Investments Govt Securities</v>
          </cell>
        </row>
      </sheetData>
      <sheetData sheetId="924">
        <row r="34">
          <cell r="A34" t="str">
            <v>Investments Govt Securities</v>
          </cell>
        </row>
      </sheetData>
      <sheetData sheetId="925">
        <row r="34">
          <cell r="A34" t="str">
            <v>Investments Govt Securities</v>
          </cell>
        </row>
      </sheetData>
      <sheetData sheetId="926">
        <row r="34">
          <cell r="A34" t="str">
            <v>Investments Govt Securities</v>
          </cell>
        </row>
      </sheetData>
      <sheetData sheetId="927"/>
      <sheetData sheetId="928">
        <row r="34">
          <cell r="A34" t="str">
            <v>Investments Govt Securities</v>
          </cell>
        </row>
      </sheetData>
      <sheetData sheetId="929">
        <row r="34">
          <cell r="A34" t="str">
            <v>Investments Govt Securities</v>
          </cell>
        </row>
      </sheetData>
      <sheetData sheetId="930">
        <row r="34">
          <cell r="A34" t="str">
            <v>Investments Govt Securities</v>
          </cell>
        </row>
      </sheetData>
      <sheetData sheetId="931">
        <row r="34">
          <cell r="A34" t="str">
            <v>Investments Govt Securities</v>
          </cell>
        </row>
      </sheetData>
      <sheetData sheetId="932">
        <row r="34">
          <cell r="A34" t="str">
            <v>Investments Govt Securities</v>
          </cell>
        </row>
      </sheetData>
      <sheetData sheetId="933">
        <row r="34">
          <cell r="A34" t="str">
            <v>Investments Govt Securities</v>
          </cell>
        </row>
      </sheetData>
      <sheetData sheetId="934">
        <row r="34">
          <cell r="A34" t="str">
            <v>Investments Govt Securities</v>
          </cell>
        </row>
      </sheetData>
      <sheetData sheetId="935">
        <row r="34">
          <cell r="A34" t="str">
            <v>Investments Govt Securities</v>
          </cell>
        </row>
      </sheetData>
      <sheetData sheetId="936">
        <row r="34">
          <cell r="A34" t="str">
            <v>Investments Govt Securities</v>
          </cell>
        </row>
      </sheetData>
      <sheetData sheetId="937">
        <row r="34">
          <cell r="A34" t="str">
            <v>Investments Govt Securities</v>
          </cell>
        </row>
      </sheetData>
      <sheetData sheetId="938">
        <row r="34">
          <cell r="A34" t="str">
            <v>Investments Govt Securities</v>
          </cell>
        </row>
      </sheetData>
      <sheetData sheetId="939">
        <row r="34">
          <cell r="A34" t="str">
            <v>Investments Govt Securities</v>
          </cell>
        </row>
      </sheetData>
      <sheetData sheetId="940">
        <row r="34">
          <cell r="A34" t="str">
            <v>Investments Govt Securities</v>
          </cell>
        </row>
      </sheetData>
      <sheetData sheetId="941">
        <row r="34">
          <cell r="A34" t="str">
            <v>Investments Govt Securities</v>
          </cell>
        </row>
      </sheetData>
      <sheetData sheetId="942"/>
      <sheetData sheetId="943"/>
      <sheetData sheetId="944"/>
      <sheetData sheetId="945"/>
      <sheetData sheetId="946" refreshError="1"/>
      <sheetData sheetId="947"/>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ow r="34">
          <cell r="A34" t="str">
            <v>Investments Govt Securities</v>
          </cell>
        </row>
      </sheetData>
      <sheetData sheetId="1007" refreshError="1"/>
      <sheetData sheetId="1008" refreshError="1"/>
      <sheetData sheetId="1009" refreshError="1"/>
      <sheetData sheetId="1010" refreshError="1"/>
      <sheetData sheetId="1011" refreshError="1"/>
      <sheetData sheetId="1012">
        <row r="34">
          <cell r="A34" t="str">
            <v>Investments Govt Securities</v>
          </cell>
        </row>
      </sheetData>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ow r="34">
          <cell r="A34" t="str">
            <v>Investments Govt Securities</v>
          </cell>
        </row>
      </sheetData>
      <sheetData sheetId="1038">
        <row r="34">
          <cell r="A34" t="str">
            <v>Investments Govt Securities</v>
          </cell>
        </row>
      </sheetData>
      <sheetData sheetId="1039">
        <row r="34">
          <cell r="A34" t="str">
            <v>Investments Govt Securities</v>
          </cell>
        </row>
      </sheetData>
      <sheetData sheetId="1040">
        <row r="34">
          <cell r="A34" t="str">
            <v>Investments Govt Securities</v>
          </cell>
        </row>
      </sheetData>
      <sheetData sheetId="1041">
        <row r="34">
          <cell r="A34" t="str">
            <v>Investments Govt Securities</v>
          </cell>
        </row>
      </sheetData>
      <sheetData sheetId="1042">
        <row r="34">
          <cell r="A34" t="str">
            <v>Investments Govt Securities</v>
          </cell>
        </row>
      </sheetData>
      <sheetData sheetId="1043">
        <row r="34">
          <cell r="A34" t="str">
            <v>Investments Govt Securities</v>
          </cell>
        </row>
      </sheetData>
      <sheetData sheetId="1044">
        <row r="34">
          <cell r="A34" t="str">
            <v>Investments Govt Securities</v>
          </cell>
        </row>
      </sheetData>
      <sheetData sheetId="1045">
        <row r="34">
          <cell r="A34" t="str">
            <v>Investments Govt Securities</v>
          </cell>
        </row>
      </sheetData>
      <sheetData sheetId="1046">
        <row r="34">
          <cell r="A34" t="str">
            <v>Investments Govt Securities</v>
          </cell>
        </row>
      </sheetData>
      <sheetData sheetId="1047">
        <row r="34">
          <cell r="A34" t="str">
            <v>Investments Govt Securities</v>
          </cell>
        </row>
      </sheetData>
      <sheetData sheetId="1048">
        <row r="34">
          <cell r="A34" t="str">
            <v>Investments Govt Securities</v>
          </cell>
        </row>
      </sheetData>
      <sheetData sheetId="1049">
        <row r="34">
          <cell r="A34" t="str">
            <v>Investments Govt Securities</v>
          </cell>
        </row>
      </sheetData>
      <sheetData sheetId="1050">
        <row r="34">
          <cell r="A34" t="str">
            <v>Investments Govt Securities</v>
          </cell>
        </row>
      </sheetData>
      <sheetData sheetId="1051">
        <row r="34">
          <cell r="A34" t="str">
            <v>Investments Govt Securities</v>
          </cell>
        </row>
      </sheetData>
      <sheetData sheetId="1052">
        <row r="34">
          <cell r="A34" t="str">
            <v>Investments Govt Securities</v>
          </cell>
        </row>
      </sheetData>
      <sheetData sheetId="1053">
        <row r="34">
          <cell r="A34" t="str">
            <v>Investments Govt Securities</v>
          </cell>
        </row>
      </sheetData>
      <sheetData sheetId="1054">
        <row r="34">
          <cell r="A34" t="str">
            <v>Investments Govt Securities</v>
          </cell>
        </row>
      </sheetData>
      <sheetData sheetId="1055">
        <row r="34">
          <cell r="A34" t="str">
            <v>Investments Govt Securities</v>
          </cell>
        </row>
      </sheetData>
      <sheetData sheetId="1056">
        <row r="34">
          <cell r="A34" t="str">
            <v>Investments Govt Securities</v>
          </cell>
        </row>
      </sheetData>
      <sheetData sheetId="1057">
        <row r="34">
          <cell r="A34" t="str">
            <v>Investments Govt Securities</v>
          </cell>
        </row>
      </sheetData>
      <sheetData sheetId="1058">
        <row r="34">
          <cell r="A34" t="str">
            <v>Investments Govt Securities</v>
          </cell>
        </row>
      </sheetData>
      <sheetData sheetId="1059">
        <row r="34">
          <cell r="A34" t="str">
            <v>Investments Govt Securities</v>
          </cell>
        </row>
      </sheetData>
      <sheetData sheetId="1060">
        <row r="34">
          <cell r="A34" t="str">
            <v>Investments Govt Securities</v>
          </cell>
        </row>
      </sheetData>
      <sheetData sheetId="1061">
        <row r="34">
          <cell r="A34" t="str">
            <v>Investments Govt Securities</v>
          </cell>
        </row>
      </sheetData>
      <sheetData sheetId="1062">
        <row r="34">
          <cell r="A34" t="str">
            <v>Investments Govt Securities</v>
          </cell>
        </row>
      </sheetData>
      <sheetData sheetId="1063">
        <row r="34">
          <cell r="A34" t="str">
            <v>Investments Govt Securities</v>
          </cell>
        </row>
      </sheetData>
      <sheetData sheetId="1064">
        <row r="34">
          <cell r="A34" t="str">
            <v>Investments Govt Securities</v>
          </cell>
        </row>
      </sheetData>
      <sheetData sheetId="1065">
        <row r="34">
          <cell r="A34" t="str">
            <v>Investments Govt Securities</v>
          </cell>
        </row>
      </sheetData>
      <sheetData sheetId="1066">
        <row r="34">
          <cell r="A34" t="str">
            <v>Investments Govt Securities</v>
          </cell>
        </row>
      </sheetData>
      <sheetData sheetId="1067">
        <row r="34">
          <cell r="A34" t="str">
            <v>Investments Govt Securities</v>
          </cell>
        </row>
      </sheetData>
      <sheetData sheetId="1068">
        <row r="34">
          <cell r="A34" t="str">
            <v>Investments Govt Securities</v>
          </cell>
        </row>
      </sheetData>
      <sheetData sheetId="1069">
        <row r="34">
          <cell r="A34" t="str">
            <v>Investments Govt Securities</v>
          </cell>
        </row>
      </sheetData>
      <sheetData sheetId="1070">
        <row r="34">
          <cell r="A34" t="str">
            <v>Investments Govt Securities</v>
          </cell>
        </row>
      </sheetData>
      <sheetData sheetId="1071">
        <row r="34">
          <cell r="A34" t="str">
            <v>Investments Govt Securities</v>
          </cell>
        </row>
      </sheetData>
      <sheetData sheetId="1072">
        <row r="34">
          <cell r="A34" t="str">
            <v>Investments Govt Securities</v>
          </cell>
        </row>
      </sheetData>
      <sheetData sheetId="1073">
        <row r="34">
          <cell r="A34" t="str">
            <v>Investments Govt Securities</v>
          </cell>
        </row>
      </sheetData>
      <sheetData sheetId="1074">
        <row r="34">
          <cell r="A34" t="str">
            <v>Investments Govt Securities</v>
          </cell>
        </row>
      </sheetData>
      <sheetData sheetId="1075">
        <row r="34">
          <cell r="A34" t="str">
            <v>Investments Govt Securities</v>
          </cell>
        </row>
      </sheetData>
      <sheetData sheetId="1076">
        <row r="34">
          <cell r="A34" t="str">
            <v>Investments Govt Securities</v>
          </cell>
        </row>
      </sheetData>
      <sheetData sheetId="1077">
        <row r="34">
          <cell r="A34" t="str">
            <v>Investments Govt Securities</v>
          </cell>
        </row>
      </sheetData>
      <sheetData sheetId="1078">
        <row r="34">
          <cell r="A34" t="str">
            <v>Investments Govt Securities</v>
          </cell>
        </row>
      </sheetData>
      <sheetData sheetId="1079">
        <row r="34">
          <cell r="A34" t="str">
            <v>Investments Govt Securities</v>
          </cell>
        </row>
      </sheetData>
      <sheetData sheetId="1080">
        <row r="34">
          <cell r="A34" t="str">
            <v>Investments Govt Securities</v>
          </cell>
        </row>
      </sheetData>
      <sheetData sheetId="1081">
        <row r="34">
          <cell r="A34" t="str">
            <v>Investments Govt Securities</v>
          </cell>
        </row>
      </sheetData>
      <sheetData sheetId="1082">
        <row r="34">
          <cell r="A34" t="str">
            <v>Investments Govt Securities</v>
          </cell>
        </row>
      </sheetData>
      <sheetData sheetId="1083">
        <row r="34">
          <cell r="A34" t="str">
            <v>Investments Govt Securities</v>
          </cell>
        </row>
      </sheetData>
      <sheetData sheetId="1084">
        <row r="34">
          <cell r="A34" t="str">
            <v>Investments Govt Securities</v>
          </cell>
        </row>
      </sheetData>
      <sheetData sheetId="1085">
        <row r="34">
          <cell r="A34" t="str">
            <v>Investments Govt Securities</v>
          </cell>
        </row>
      </sheetData>
      <sheetData sheetId="1086">
        <row r="34">
          <cell r="A34" t="str">
            <v>Investments Govt Securities</v>
          </cell>
        </row>
      </sheetData>
      <sheetData sheetId="1087">
        <row r="34">
          <cell r="A34" t="str">
            <v>Investments Govt Securities</v>
          </cell>
        </row>
      </sheetData>
      <sheetData sheetId="1088">
        <row r="34">
          <cell r="A34" t="str">
            <v>Investments Govt Securities</v>
          </cell>
        </row>
      </sheetData>
      <sheetData sheetId="1089">
        <row r="34">
          <cell r="A34" t="str">
            <v>Investments Govt Securities</v>
          </cell>
        </row>
      </sheetData>
      <sheetData sheetId="1090">
        <row r="34">
          <cell r="A34" t="str">
            <v>Investments Govt Securities</v>
          </cell>
        </row>
      </sheetData>
      <sheetData sheetId="1091">
        <row r="34">
          <cell r="A34" t="str">
            <v>Investments Govt Securities</v>
          </cell>
        </row>
      </sheetData>
      <sheetData sheetId="1092">
        <row r="34">
          <cell r="A34" t="str">
            <v>Investments Govt Securities</v>
          </cell>
        </row>
      </sheetData>
      <sheetData sheetId="1093">
        <row r="34">
          <cell r="A34" t="str">
            <v>Investments Govt Securities</v>
          </cell>
        </row>
      </sheetData>
      <sheetData sheetId="1094">
        <row r="34">
          <cell r="A34" t="str">
            <v>Investments Govt Securities</v>
          </cell>
        </row>
      </sheetData>
      <sheetData sheetId="1095">
        <row r="34">
          <cell r="A34" t="str">
            <v>Investments Govt Securities</v>
          </cell>
        </row>
      </sheetData>
      <sheetData sheetId="1096">
        <row r="34">
          <cell r="A34" t="str">
            <v>Investments Govt Securities</v>
          </cell>
        </row>
      </sheetData>
      <sheetData sheetId="1097">
        <row r="34">
          <cell r="A34" t="str">
            <v>Investments Govt Securities</v>
          </cell>
        </row>
      </sheetData>
      <sheetData sheetId="1098">
        <row r="34">
          <cell r="A34" t="str">
            <v>Investments Govt Securities</v>
          </cell>
        </row>
      </sheetData>
      <sheetData sheetId="1099">
        <row r="34">
          <cell r="A34" t="str">
            <v>Investments Govt Securities</v>
          </cell>
        </row>
      </sheetData>
      <sheetData sheetId="1100">
        <row r="34">
          <cell r="A34" t="str">
            <v>Investments Govt Securities</v>
          </cell>
        </row>
      </sheetData>
      <sheetData sheetId="1101">
        <row r="34">
          <cell r="A34" t="str">
            <v>Investments Govt Securities</v>
          </cell>
        </row>
      </sheetData>
      <sheetData sheetId="1102">
        <row r="34">
          <cell r="A34" t="str">
            <v>Investments Govt Securities</v>
          </cell>
        </row>
      </sheetData>
      <sheetData sheetId="1103">
        <row r="34">
          <cell r="A34" t="str">
            <v>Investments Govt Securities</v>
          </cell>
        </row>
      </sheetData>
      <sheetData sheetId="1104">
        <row r="34">
          <cell r="A34" t="str">
            <v>Investments Govt Securities</v>
          </cell>
        </row>
      </sheetData>
      <sheetData sheetId="1105">
        <row r="34">
          <cell r="A34" t="str">
            <v>Investments Govt Securities</v>
          </cell>
        </row>
      </sheetData>
      <sheetData sheetId="1106">
        <row r="34">
          <cell r="A34" t="str">
            <v>Investments Govt Securities</v>
          </cell>
        </row>
      </sheetData>
      <sheetData sheetId="1107">
        <row r="34">
          <cell r="A34" t="str">
            <v>Investments Govt Securities</v>
          </cell>
        </row>
      </sheetData>
      <sheetData sheetId="1108">
        <row r="34">
          <cell r="A34" t="str">
            <v>Investments Govt Securities</v>
          </cell>
        </row>
      </sheetData>
      <sheetData sheetId="1109">
        <row r="34">
          <cell r="A34" t="str">
            <v>Investments Govt Securities</v>
          </cell>
        </row>
      </sheetData>
      <sheetData sheetId="1110">
        <row r="34">
          <cell r="A34" t="str">
            <v>Investments Govt Securities</v>
          </cell>
        </row>
      </sheetData>
      <sheetData sheetId="1111">
        <row r="34">
          <cell r="A34" t="str">
            <v>Investments Govt Securities</v>
          </cell>
        </row>
      </sheetData>
      <sheetData sheetId="1112">
        <row r="34">
          <cell r="A34" t="str">
            <v>Investments Govt Securities</v>
          </cell>
        </row>
      </sheetData>
      <sheetData sheetId="1113">
        <row r="34">
          <cell r="A34" t="str">
            <v>Investments Govt Securities</v>
          </cell>
        </row>
      </sheetData>
      <sheetData sheetId="1114">
        <row r="34">
          <cell r="A34" t="str">
            <v>Investments Govt Securities</v>
          </cell>
        </row>
      </sheetData>
      <sheetData sheetId="1115">
        <row r="34">
          <cell r="A34" t="str">
            <v>Investments Govt Securities</v>
          </cell>
        </row>
      </sheetData>
      <sheetData sheetId="1116">
        <row r="34">
          <cell r="A34" t="str">
            <v>Investments Govt Securities</v>
          </cell>
        </row>
      </sheetData>
      <sheetData sheetId="1117">
        <row r="34">
          <cell r="A34" t="str">
            <v>Investments Govt Securities</v>
          </cell>
        </row>
      </sheetData>
      <sheetData sheetId="1118">
        <row r="34">
          <cell r="A34" t="str">
            <v>Investments Govt Securities</v>
          </cell>
        </row>
      </sheetData>
      <sheetData sheetId="1119">
        <row r="34">
          <cell r="A34" t="str">
            <v>Investments Govt Securities</v>
          </cell>
        </row>
      </sheetData>
      <sheetData sheetId="1120">
        <row r="34">
          <cell r="A34" t="str">
            <v>Investments Govt Securities</v>
          </cell>
        </row>
      </sheetData>
      <sheetData sheetId="1121">
        <row r="34">
          <cell r="A34" t="str">
            <v>Investments Govt Securities</v>
          </cell>
        </row>
      </sheetData>
      <sheetData sheetId="1122">
        <row r="34">
          <cell r="A34" t="str">
            <v>Investments Govt Securities</v>
          </cell>
        </row>
      </sheetData>
      <sheetData sheetId="1123">
        <row r="34">
          <cell r="A34" t="str">
            <v>Investments Govt Securities</v>
          </cell>
        </row>
      </sheetData>
      <sheetData sheetId="1124">
        <row r="34">
          <cell r="A34" t="str">
            <v>Investments Govt Securities</v>
          </cell>
        </row>
      </sheetData>
      <sheetData sheetId="1125">
        <row r="34">
          <cell r="A34" t="str">
            <v>Investments Govt Securities</v>
          </cell>
        </row>
      </sheetData>
      <sheetData sheetId="1126">
        <row r="34">
          <cell r="A34" t="str">
            <v>Investments Govt Securities</v>
          </cell>
        </row>
      </sheetData>
      <sheetData sheetId="1127">
        <row r="34">
          <cell r="A34" t="str">
            <v>Investments Govt Securities</v>
          </cell>
        </row>
      </sheetData>
      <sheetData sheetId="1128">
        <row r="34">
          <cell r="A34" t="str">
            <v>Investments Govt Securities</v>
          </cell>
        </row>
      </sheetData>
      <sheetData sheetId="1129">
        <row r="34">
          <cell r="A34" t="str">
            <v>Investments Govt Securities</v>
          </cell>
        </row>
      </sheetData>
      <sheetData sheetId="1130">
        <row r="34">
          <cell r="A34" t="str">
            <v>Investments Govt Securities</v>
          </cell>
        </row>
      </sheetData>
      <sheetData sheetId="1131">
        <row r="34">
          <cell r="A34" t="str">
            <v>Investments Govt Securities</v>
          </cell>
        </row>
      </sheetData>
      <sheetData sheetId="1132">
        <row r="34">
          <cell r="A34" t="str">
            <v>Investments Govt Securities</v>
          </cell>
        </row>
      </sheetData>
      <sheetData sheetId="1133">
        <row r="34">
          <cell r="A34" t="str">
            <v>Investments Govt Securities</v>
          </cell>
        </row>
      </sheetData>
      <sheetData sheetId="1134">
        <row r="34">
          <cell r="A34" t="str">
            <v>Investments Govt Securities</v>
          </cell>
        </row>
      </sheetData>
      <sheetData sheetId="1135">
        <row r="34">
          <cell r="A34" t="str">
            <v>Investments Govt Securities</v>
          </cell>
        </row>
      </sheetData>
      <sheetData sheetId="1136">
        <row r="34">
          <cell r="A34" t="str">
            <v>Investments Govt Securities</v>
          </cell>
        </row>
      </sheetData>
      <sheetData sheetId="1137">
        <row r="34">
          <cell r="A34" t="str">
            <v>Investments Govt Securities</v>
          </cell>
        </row>
      </sheetData>
      <sheetData sheetId="1138">
        <row r="34">
          <cell r="A34" t="str">
            <v>Investments Govt Securities</v>
          </cell>
        </row>
      </sheetData>
      <sheetData sheetId="1139">
        <row r="34">
          <cell r="A34" t="str">
            <v>Investments Govt Securities</v>
          </cell>
        </row>
      </sheetData>
      <sheetData sheetId="1140">
        <row r="34">
          <cell r="A34" t="str">
            <v>Investments Govt Securities</v>
          </cell>
        </row>
      </sheetData>
      <sheetData sheetId="1141">
        <row r="34">
          <cell r="A34" t="str">
            <v>Investments Govt Securities</v>
          </cell>
        </row>
      </sheetData>
      <sheetData sheetId="1142">
        <row r="34">
          <cell r="A34" t="str">
            <v>Investments Govt Securities</v>
          </cell>
        </row>
      </sheetData>
      <sheetData sheetId="1143">
        <row r="34">
          <cell r="A34" t="str">
            <v>Investments Govt Securities</v>
          </cell>
        </row>
      </sheetData>
      <sheetData sheetId="1144">
        <row r="34">
          <cell r="A34" t="str">
            <v>Investments Govt Securities</v>
          </cell>
        </row>
      </sheetData>
      <sheetData sheetId="1145">
        <row r="34">
          <cell r="A34" t="str">
            <v>Investments Govt Securities</v>
          </cell>
        </row>
      </sheetData>
      <sheetData sheetId="1146">
        <row r="34">
          <cell r="A34" t="str">
            <v>Investments Govt Securities</v>
          </cell>
        </row>
      </sheetData>
      <sheetData sheetId="1147">
        <row r="34">
          <cell r="A34" t="str">
            <v>Investments Govt Securities</v>
          </cell>
        </row>
      </sheetData>
      <sheetData sheetId="1148">
        <row r="34">
          <cell r="A34" t="str">
            <v>Investments Govt Securities</v>
          </cell>
        </row>
      </sheetData>
      <sheetData sheetId="1149">
        <row r="34">
          <cell r="A34" t="str">
            <v>Investments Govt Securities</v>
          </cell>
        </row>
      </sheetData>
      <sheetData sheetId="1150">
        <row r="34">
          <cell r="A34" t="str">
            <v>Investments Govt Securities</v>
          </cell>
        </row>
      </sheetData>
      <sheetData sheetId="1151">
        <row r="34">
          <cell r="A34" t="str">
            <v>Investments Govt Securities</v>
          </cell>
        </row>
      </sheetData>
      <sheetData sheetId="1152">
        <row r="34">
          <cell r="A34" t="str">
            <v>Investments Govt Securities</v>
          </cell>
        </row>
      </sheetData>
      <sheetData sheetId="1153">
        <row r="34">
          <cell r="A34" t="str">
            <v>Investments Govt Securities</v>
          </cell>
        </row>
      </sheetData>
      <sheetData sheetId="1154">
        <row r="34">
          <cell r="A34" t="str">
            <v>Investments Govt Securities</v>
          </cell>
        </row>
      </sheetData>
      <sheetData sheetId="1155">
        <row r="34">
          <cell r="A34" t="str">
            <v>Investments Govt Securities</v>
          </cell>
        </row>
      </sheetData>
      <sheetData sheetId="1156">
        <row r="34">
          <cell r="A34" t="str">
            <v>Investments Govt Securities</v>
          </cell>
        </row>
      </sheetData>
      <sheetData sheetId="1157">
        <row r="34">
          <cell r="A34" t="str">
            <v>Investments Govt Securities</v>
          </cell>
        </row>
      </sheetData>
      <sheetData sheetId="1158">
        <row r="34">
          <cell r="A34" t="str">
            <v>Investments Govt Securities</v>
          </cell>
        </row>
      </sheetData>
      <sheetData sheetId="1159">
        <row r="34">
          <cell r="A34" t="str">
            <v>Investments Govt Securities</v>
          </cell>
        </row>
      </sheetData>
      <sheetData sheetId="1160">
        <row r="34">
          <cell r="A34" t="str">
            <v>Investments Govt Securities</v>
          </cell>
        </row>
      </sheetData>
      <sheetData sheetId="1161">
        <row r="34">
          <cell r="A34" t="str">
            <v>Investments Govt Securities</v>
          </cell>
        </row>
      </sheetData>
      <sheetData sheetId="1162">
        <row r="34">
          <cell r="A34" t="str">
            <v>Investments Govt Securities</v>
          </cell>
        </row>
      </sheetData>
      <sheetData sheetId="1163">
        <row r="34">
          <cell r="A34" t="str">
            <v>Investments Govt Securities</v>
          </cell>
        </row>
      </sheetData>
      <sheetData sheetId="1164">
        <row r="34">
          <cell r="A34" t="str">
            <v>Investments Govt Securities</v>
          </cell>
        </row>
      </sheetData>
      <sheetData sheetId="1165">
        <row r="34">
          <cell r="A34" t="str">
            <v>Investments Govt Securities</v>
          </cell>
        </row>
      </sheetData>
      <sheetData sheetId="1166">
        <row r="34">
          <cell r="A34" t="str">
            <v>Investments Govt Securities</v>
          </cell>
        </row>
      </sheetData>
      <sheetData sheetId="1167">
        <row r="34">
          <cell r="A34" t="str">
            <v>Investments Govt Securities</v>
          </cell>
        </row>
      </sheetData>
      <sheetData sheetId="1168">
        <row r="34">
          <cell r="A34" t="str">
            <v>Investments Govt Securities</v>
          </cell>
        </row>
      </sheetData>
      <sheetData sheetId="1169">
        <row r="34">
          <cell r="A34" t="str">
            <v>Investments Govt Securities</v>
          </cell>
        </row>
      </sheetData>
      <sheetData sheetId="1170">
        <row r="34">
          <cell r="A34" t="str">
            <v>Investments Govt Securities</v>
          </cell>
        </row>
      </sheetData>
      <sheetData sheetId="1171">
        <row r="34">
          <cell r="A34" t="str">
            <v>Investments Govt Securities</v>
          </cell>
        </row>
      </sheetData>
      <sheetData sheetId="1172">
        <row r="34">
          <cell r="A34" t="str">
            <v>Investments Govt Securities</v>
          </cell>
        </row>
      </sheetData>
      <sheetData sheetId="1173" refreshError="1"/>
      <sheetData sheetId="1174" refreshError="1"/>
      <sheetData sheetId="1175" refreshError="1"/>
      <sheetData sheetId="1176">
        <row r="34">
          <cell r="A34" t="str">
            <v>Investments Govt Securities</v>
          </cell>
        </row>
      </sheetData>
      <sheetData sheetId="1177" refreshError="1"/>
      <sheetData sheetId="1178" refreshError="1"/>
      <sheetData sheetId="1179">
        <row r="34">
          <cell r="A34" t="str">
            <v>Investments Govt Securities</v>
          </cell>
        </row>
      </sheetData>
      <sheetData sheetId="1180">
        <row r="34">
          <cell r="A34" t="str">
            <v>Investments Govt Securities</v>
          </cell>
        </row>
      </sheetData>
      <sheetData sheetId="1181">
        <row r="34">
          <cell r="A34" t="str">
            <v>Investments Govt Securities</v>
          </cell>
        </row>
      </sheetData>
      <sheetData sheetId="1182">
        <row r="34">
          <cell r="A34" t="str">
            <v>Investments Govt Securities</v>
          </cell>
        </row>
      </sheetData>
      <sheetData sheetId="1183">
        <row r="34">
          <cell r="A34" t="str">
            <v>Investments Govt Securities</v>
          </cell>
        </row>
      </sheetData>
      <sheetData sheetId="1184">
        <row r="34">
          <cell r="A34" t="str">
            <v>Investments Govt Securities</v>
          </cell>
        </row>
      </sheetData>
      <sheetData sheetId="1185">
        <row r="34">
          <cell r="A34" t="str">
            <v>Investments Govt Securities</v>
          </cell>
        </row>
      </sheetData>
      <sheetData sheetId="1186">
        <row r="34">
          <cell r="A34" t="str">
            <v>Investments Govt Securities</v>
          </cell>
        </row>
      </sheetData>
      <sheetData sheetId="1187">
        <row r="34">
          <cell r="A34" t="str">
            <v>Investments Govt Securities</v>
          </cell>
        </row>
      </sheetData>
      <sheetData sheetId="1188">
        <row r="34">
          <cell r="A34" t="str">
            <v>Investments Govt Securities</v>
          </cell>
        </row>
      </sheetData>
      <sheetData sheetId="1189">
        <row r="34">
          <cell r="A34" t="str">
            <v>Investments Govt Securities</v>
          </cell>
        </row>
      </sheetData>
      <sheetData sheetId="1190">
        <row r="34">
          <cell r="A34" t="str">
            <v>Investments Govt Securities</v>
          </cell>
        </row>
      </sheetData>
      <sheetData sheetId="1191">
        <row r="34">
          <cell r="A34" t="str">
            <v>Investments Govt Securities</v>
          </cell>
        </row>
      </sheetData>
      <sheetData sheetId="1192">
        <row r="34">
          <cell r="A34" t="str">
            <v>Investments Govt Securities</v>
          </cell>
        </row>
      </sheetData>
      <sheetData sheetId="1193">
        <row r="34">
          <cell r="A34" t="str">
            <v>Investments Govt Securities</v>
          </cell>
        </row>
      </sheetData>
      <sheetData sheetId="1194">
        <row r="34">
          <cell r="A34" t="str">
            <v>Investments Govt Securities</v>
          </cell>
        </row>
      </sheetData>
      <sheetData sheetId="1195">
        <row r="34">
          <cell r="A34" t="str">
            <v>Investments Govt Securities</v>
          </cell>
        </row>
      </sheetData>
      <sheetData sheetId="1196">
        <row r="34">
          <cell r="A34" t="str">
            <v>Investments Govt Securities</v>
          </cell>
        </row>
      </sheetData>
      <sheetData sheetId="1197">
        <row r="34">
          <cell r="A34" t="str">
            <v>Investments Govt Securities</v>
          </cell>
        </row>
      </sheetData>
      <sheetData sheetId="1198">
        <row r="34">
          <cell r="A34" t="str">
            <v>Investments Govt Securities</v>
          </cell>
        </row>
      </sheetData>
      <sheetData sheetId="1199">
        <row r="34">
          <cell r="A34" t="str">
            <v>Investments Govt Securities</v>
          </cell>
        </row>
      </sheetData>
      <sheetData sheetId="1200">
        <row r="34">
          <cell r="A34" t="str">
            <v>Investments Govt Securities</v>
          </cell>
        </row>
      </sheetData>
      <sheetData sheetId="1201">
        <row r="34">
          <cell r="A34" t="str">
            <v>Investments Govt Securities</v>
          </cell>
        </row>
      </sheetData>
      <sheetData sheetId="1202">
        <row r="34">
          <cell r="A34" t="str">
            <v>Investments Govt Securities</v>
          </cell>
        </row>
      </sheetData>
      <sheetData sheetId="1203">
        <row r="34">
          <cell r="A34" t="str">
            <v>Investments Govt Securities</v>
          </cell>
        </row>
      </sheetData>
      <sheetData sheetId="1204">
        <row r="34">
          <cell r="A34" t="str">
            <v>Investments Govt Securities</v>
          </cell>
        </row>
      </sheetData>
      <sheetData sheetId="1205">
        <row r="34">
          <cell r="A34" t="str">
            <v>Investments Govt Securities</v>
          </cell>
        </row>
      </sheetData>
      <sheetData sheetId="1206">
        <row r="34">
          <cell r="A34" t="str">
            <v>Investments Govt Securities</v>
          </cell>
        </row>
      </sheetData>
      <sheetData sheetId="1207">
        <row r="34">
          <cell r="A34" t="str">
            <v>Investments Govt Securities</v>
          </cell>
        </row>
      </sheetData>
      <sheetData sheetId="1208">
        <row r="34">
          <cell r="A34" t="str">
            <v>Investments Govt Securities</v>
          </cell>
        </row>
      </sheetData>
      <sheetData sheetId="1209">
        <row r="34">
          <cell r="A34" t="str">
            <v>Investments Govt Securities</v>
          </cell>
        </row>
      </sheetData>
      <sheetData sheetId="1210">
        <row r="34">
          <cell r="A34" t="str">
            <v>Investments Govt Securities</v>
          </cell>
        </row>
      </sheetData>
      <sheetData sheetId="1211">
        <row r="34">
          <cell r="A34" t="str">
            <v>Investments Govt Securities</v>
          </cell>
        </row>
      </sheetData>
      <sheetData sheetId="1212">
        <row r="34">
          <cell r="A34" t="str">
            <v>Investments Govt Securities</v>
          </cell>
        </row>
      </sheetData>
      <sheetData sheetId="1213">
        <row r="34">
          <cell r="A34" t="str">
            <v>Investments Govt Securities</v>
          </cell>
        </row>
      </sheetData>
      <sheetData sheetId="1214">
        <row r="34">
          <cell r="A34" t="str">
            <v>Investments Govt Securities</v>
          </cell>
        </row>
      </sheetData>
      <sheetData sheetId="1215">
        <row r="34">
          <cell r="A34" t="str">
            <v>Investments Govt Securities</v>
          </cell>
        </row>
      </sheetData>
      <sheetData sheetId="1216">
        <row r="34">
          <cell r="A34" t="str">
            <v>Investments Govt Securities</v>
          </cell>
        </row>
      </sheetData>
      <sheetData sheetId="1217">
        <row r="34">
          <cell r="A34" t="str">
            <v>Investments Govt Securities</v>
          </cell>
        </row>
      </sheetData>
      <sheetData sheetId="1218">
        <row r="34">
          <cell r="A34" t="str">
            <v>Investments Govt Securities</v>
          </cell>
        </row>
      </sheetData>
      <sheetData sheetId="1219">
        <row r="34">
          <cell r="A34" t="str">
            <v>Investments Govt Securities</v>
          </cell>
        </row>
      </sheetData>
      <sheetData sheetId="1220">
        <row r="34">
          <cell r="A34" t="str">
            <v>Investments Govt Securities</v>
          </cell>
        </row>
      </sheetData>
      <sheetData sheetId="1221">
        <row r="34">
          <cell r="A34" t="str">
            <v>Investments Govt Securities</v>
          </cell>
        </row>
      </sheetData>
      <sheetData sheetId="1222">
        <row r="34">
          <cell r="A34" t="str">
            <v>Investments Govt Securities</v>
          </cell>
        </row>
      </sheetData>
      <sheetData sheetId="1223">
        <row r="34">
          <cell r="A34" t="str">
            <v>Investments Govt Securities</v>
          </cell>
        </row>
      </sheetData>
      <sheetData sheetId="1224">
        <row r="34">
          <cell r="A34" t="str">
            <v>Investments Govt Securities</v>
          </cell>
        </row>
      </sheetData>
      <sheetData sheetId="1225">
        <row r="34">
          <cell r="A34" t="str">
            <v>Investments Govt Securities</v>
          </cell>
        </row>
      </sheetData>
      <sheetData sheetId="1226">
        <row r="34">
          <cell r="A34" t="str">
            <v>Investments Govt Securities</v>
          </cell>
        </row>
      </sheetData>
      <sheetData sheetId="1227">
        <row r="34">
          <cell r="A34" t="str">
            <v>Investments Govt Securities</v>
          </cell>
        </row>
      </sheetData>
      <sheetData sheetId="1228">
        <row r="34">
          <cell r="A34" t="str">
            <v>Investments Govt Securities</v>
          </cell>
        </row>
      </sheetData>
      <sheetData sheetId="1229">
        <row r="34">
          <cell r="A34" t="str">
            <v>Investments Govt Securities</v>
          </cell>
        </row>
      </sheetData>
      <sheetData sheetId="1230">
        <row r="34">
          <cell r="A34" t="str">
            <v>Investments Govt Securities</v>
          </cell>
        </row>
      </sheetData>
      <sheetData sheetId="1231">
        <row r="34">
          <cell r="A34" t="str">
            <v>Investments Govt Securities</v>
          </cell>
        </row>
      </sheetData>
      <sheetData sheetId="1232">
        <row r="34">
          <cell r="A34" t="str">
            <v>Investments Govt Securities</v>
          </cell>
        </row>
      </sheetData>
      <sheetData sheetId="1233">
        <row r="34">
          <cell r="A34" t="str">
            <v>Investments Govt Securities</v>
          </cell>
        </row>
      </sheetData>
      <sheetData sheetId="1234">
        <row r="34">
          <cell r="A34" t="str">
            <v>Investments Govt Securities</v>
          </cell>
        </row>
      </sheetData>
      <sheetData sheetId="1235">
        <row r="34">
          <cell r="A34" t="str">
            <v>Investments Govt Securities</v>
          </cell>
        </row>
      </sheetData>
      <sheetData sheetId="1236">
        <row r="34">
          <cell r="A34" t="str">
            <v>Investments Govt Securities</v>
          </cell>
        </row>
      </sheetData>
      <sheetData sheetId="1237">
        <row r="34">
          <cell r="A34" t="str">
            <v>Investments Govt Securities</v>
          </cell>
        </row>
      </sheetData>
      <sheetData sheetId="1238">
        <row r="34">
          <cell r="A34" t="str">
            <v>Investments Govt Securities</v>
          </cell>
        </row>
      </sheetData>
      <sheetData sheetId="1239">
        <row r="34">
          <cell r="A34" t="str">
            <v>Investments Govt Securities</v>
          </cell>
        </row>
      </sheetData>
      <sheetData sheetId="1240">
        <row r="34">
          <cell r="A34" t="str">
            <v>Investments Govt Securities</v>
          </cell>
        </row>
      </sheetData>
      <sheetData sheetId="1241">
        <row r="34">
          <cell r="A34" t="str">
            <v>Investments Govt Securities</v>
          </cell>
        </row>
      </sheetData>
      <sheetData sheetId="1242">
        <row r="34">
          <cell r="A34" t="str">
            <v>Investments Govt Securities</v>
          </cell>
        </row>
      </sheetData>
      <sheetData sheetId="1243">
        <row r="34">
          <cell r="A34" t="str">
            <v>Investments Govt Securities</v>
          </cell>
        </row>
      </sheetData>
      <sheetData sheetId="1244">
        <row r="34">
          <cell r="A34" t="str">
            <v>Investments Govt Securities</v>
          </cell>
        </row>
      </sheetData>
      <sheetData sheetId="1245">
        <row r="34">
          <cell r="A34" t="str">
            <v>Investments Govt Securities</v>
          </cell>
        </row>
      </sheetData>
      <sheetData sheetId="1246">
        <row r="34">
          <cell r="A34" t="str">
            <v>Investments Govt Securities</v>
          </cell>
        </row>
      </sheetData>
      <sheetData sheetId="1247">
        <row r="34">
          <cell r="A34" t="str">
            <v>Investments Govt Securities</v>
          </cell>
        </row>
      </sheetData>
      <sheetData sheetId="1248">
        <row r="34">
          <cell r="A34" t="str">
            <v>Investments Govt Securities</v>
          </cell>
        </row>
      </sheetData>
      <sheetData sheetId="1249">
        <row r="34">
          <cell r="A34" t="str">
            <v>Investments Govt Securities</v>
          </cell>
        </row>
      </sheetData>
      <sheetData sheetId="1250">
        <row r="34">
          <cell r="A34" t="str">
            <v>Investments Govt Securities</v>
          </cell>
        </row>
      </sheetData>
      <sheetData sheetId="1251">
        <row r="34">
          <cell r="A34" t="str">
            <v>Investments Govt Securities</v>
          </cell>
        </row>
      </sheetData>
      <sheetData sheetId="1252">
        <row r="34">
          <cell r="A34" t="str">
            <v>Investments Govt Securities</v>
          </cell>
        </row>
      </sheetData>
      <sheetData sheetId="1253">
        <row r="34">
          <cell r="A34" t="str">
            <v>Investments Govt Securities</v>
          </cell>
        </row>
      </sheetData>
      <sheetData sheetId="1254">
        <row r="34">
          <cell r="A34" t="str">
            <v>Investments Govt Securities</v>
          </cell>
        </row>
      </sheetData>
      <sheetData sheetId="1255">
        <row r="34">
          <cell r="A34" t="str">
            <v>Investments Govt Securities</v>
          </cell>
        </row>
      </sheetData>
      <sheetData sheetId="1256">
        <row r="34">
          <cell r="A34" t="str">
            <v>Investments Govt Securities</v>
          </cell>
        </row>
      </sheetData>
      <sheetData sheetId="1257">
        <row r="34">
          <cell r="A34" t="str">
            <v>Investments Govt Securities</v>
          </cell>
        </row>
      </sheetData>
      <sheetData sheetId="1258">
        <row r="34">
          <cell r="A34" t="str">
            <v>Investments Govt Securities</v>
          </cell>
        </row>
      </sheetData>
      <sheetData sheetId="1259">
        <row r="34">
          <cell r="A34" t="str">
            <v>Investments Govt Securities</v>
          </cell>
        </row>
      </sheetData>
      <sheetData sheetId="1260">
        <row r="34">
          <cell r="A34" t="str">
            <v>Investments Govt Securities</v>
          </cell>
        </row>
      </sheetData>
      <sheetData sheetId="1261">
        <row r="34">
          <cell r="A34" t="str">
            <v>Investments Govt Securities</v>
          </cell>
        </row>
      </sheetData>
      <sheetData sheetId="1262">
        <row r="34">
          <cell r="A34" t="str">
            <v>Investments Govt Securities</v>
          </cell>
        </row>
      </sheetData>
      <sheetData sheetId="1263">
        <row r="34">
          <cell r="A34" t="str">
            <v>Investments Govt Securities</v>
          </cell>
        </row>
      </sheetData>
      <sheetData sheetId="1264">
        <row r="34">
          <cell r="A34" t="str">
            <v>Investments Govt Securities</v>
          </cell>
        </row>
      </sheetData>
      <sheetData sheetId="1265">
        <row r="34">
          <cell r="A34" t="str">
            <v>Investments Govt Securities</v>
          </cell>
        </row>
      </sheetData>
      <sheetData sheetId="1266">
        <row r="34">
          <cell r="A34" t="str">
            <v>Investments Govt Securities</v>
          </cell>
        </row>
      </sheetData>
      <sheetData sheetId="1267">
        <row r="34">
          <cell r="A34" t="str">
            <v>Investments Govt Securities</v>
          </cell>
        </row>
      </sheetData>
      <sheetData sheetId="1268">
        <row r="34">
          <cell r="A34" t="str">
            <v>Investments Govt Securities</v>
          </cell>
        </row>
      </sheetData>
      <sheetData sheetId="1269">
        <row r="34">
          <cell r="A34" t="str">
            <v>Investments Govt Securities</v>
          </cell>
        </row>
      </sheetData>
      <sheetData sheetId="1270">
        <row r="34">
          <cell r="A34" t="str">
            <v>Investments Govt Securities</v>
          </cell>
        </row>
      </sheetData>
      <sheetData sheetId="1271">
        <row r="34">
          <cell r="A34" t="str">
            <v>Investments Govt Securities</v>
          </cell>
        </row>
      </sheetData>
      <sheetData sheetId="1272">
        <row r="34">
          <cell r="A34" t="str">
            <v>Investments Govt Securities</v>
          </cell>
        </row>
      </sheetData>
      <sheetData sheetId="1273">
        <row r="34">
          <cell r="A34" t="str">
            <v>Investments Govt Securities</v>
          </cell>
        </row>
      </sheetData>
      <sheetData sheetId="1274">
        <row r="34">
          <cell r="A34" t="str">
            <v>Investments Govt Securities</v>
          </cell>
        </row>
      </sheetData>
      <sheetData sheetId="1275">
        <row r="34">
          <cell r="A34" t="str">
            <v>Investments Govt Securities</v>
          </cell>
        </row>
      </sheetData>
      <sheetData sheetId="1276">
        <row r="34">
          <cell r="A34" t="str">
            <v>Investments Govt Securities</v>
          </cell>
        </row>
      </sheetData>
      <sheetData sheetId="1277">
        <row r="34">
          <cell r="A34" t="str">
            <v>Investments Govt Securities</v>
          </cell>
        </row>
      </sheetData>
      <sheetData sheetId="1278">
        <row r="34">
          <cell r="A34" t="str">
            <v>Investments Govt Securities</v>
          </cell>
        </row>
      </sheetData>
      <sheetData sheetId="1279">
        <row r="34">
          <cell r="A34" t="str">
            <v>Investments Govt Securities</v>
          </cell>
        </row>
      </sheetData>
      <sheetData sheetId="1280">
        <row r="34">
          <cell r="A34" t="str">
            <v>Investments Govt Securities</v>
          </cell>
        </row>
      </sheetData>
      <sheetData sheetId="1281">
        <row r="34">
          <cell r="A34" t="str">
            <v>Investments Govt Securities</v>
          </cell>
        </row>
      </sheetData>
      <sheetData sheetId="1282">
        <row r="34">
          <cell r="A34" t="str">
            <v>Investments Govt Securities</v>
          </cell>
        </row>
      </sheetData>
      <sheetData sheetId="1283">
        <row r="34">
          <cell r="A34" t="str">
            <v>Investments Govt Securities</v>
          </cell>
        </row>
      </sheetData>
      <sheetData sheetId="1284">
        <row r="34">
          <cell r="A34" t="str">
            <v>Investments Govt Securities</v>
          </cell>
        </row>
      </sheetData>
      <sheetData sheetId="1285">
        <row r="34">
          <cell r="A34" t="str">
            <v>Investments Govt Securities</v>
          </cell>
        </row>
      </sheetData>
      <sheetData sheetId="1286">
        <row r="34">
          <cell r="A34" t="str">
            <v>Investments Govt Securities</v>
          </cell>
        </row>
      </sheetData>
      <sheetData sheetId="1287">
        <row r="34">
          <cell r="A34" t="str">
            <v>Investments Govt Securities</v>
          </cell>
        </row>
      </sheetData>
      <sheetData sheetId="1288">
        <row r="34">
          <cell r="A34" t="str">
            <v>Investments Govt Securities</v>
          </cell>
        </row>
      </sheetData>
      <sheetData sheetId="1289">
        <row r="34">
          <cell r="A34" t="str">
            <v>Investments Govt Securities</v>
          </cell>
        </row>
      </sheetData>
      <sheetData sheetId="1290">
        <row r="34">
          <cell r="A34" t="str">
            <v>Investments Govt Securities</v>
          </cell>
        </row>
      </sheetData>
      <sheetData sheetId="1291">
        <row r="34">
          <cell r="A34" t="str">
            <v>Investments Govt Securities</v>
          </cell>
        </row>
      </sheetData>
      <sheetData sheetId="1292">
        <row r="34">
          <cell r="A34" t="str">
            <v>Investments Govt Securities</v>
          </cell>
        </row>
      </sheetData>
      <sheetData sheetId="1293">
        <row r="34">
          <cell r="A34" t="str">
            <v>Investments Govt Securities</v>
          </cell>
        </row>
      </sheetData>
      <sheetData sheetId="1294">
        <row r="34">
          <cell r="A34" t="str">
            <v>Investments Govt Securities</v>
          </cell>
        </row>
      </sheetData>
      <sheetData sheetId="1295">
        <row r="34">
          <cell r="A34" t="str">
            <v>Investments Govt Securities</v>
          </cell>
        </row>
      </sheetData>
      <sheetData sheetId="1296">
        <row r="34">
          <cell r="A34" t="str">
            <v>Investments Govt Securities</v>
          </cell>
        </row>
      </sheetData>
      <sheetData sheetId="1297">
        <row r="34">
          <cell r="A34" t="str">
            <v>Investments Govt Securities</v>
          </cell>
        </row>
      </sheetData>
      <sheetData sheetId="1298">
        <row r="34">
          <cell r="A34" t="str">
            <v>Investments Govt Securities</v>
          </cell>
        </row>
      </sheetData>
      <sheetData sheetId="1299">
        <row r="34">
          <cell r="A34" t="str">
            <v>Investments Govt Securities</v>
          </cell>
        </row>
      </sheetData>
      <sheetData sheetId="1300">
        <row r="34">
          <cell r="A34" t="str">
            <v>Investments Govt Securities</v>
          </cell>
        </row>
      </sheetData>
      <sheetData sheetId="1301">
        <row r="34">
          <cell r="A34" t="str">
            <v>Investments Govt Securities</v>
          </cell>
        </row>
      </sheetData>
      <sheetData sheetId="1302">
        <row r="34">
          <cell r="A34" t="str">
            <v>Investments Govt Securities</v>
          </cell>
        </row>
      </sheetData>
      <sheetData sheetId="1303">
        <row r="34">
          <cell r="A34" t="str">
            <v>Investments Govt Securities</v>
          </cell>
        </row>
      </sheetData>
      <sheetData sheetId="1304">
        <row r="34">
          <cell r="A34" t="str">
            <v>Investments Govt Securities</v>
          </cell>
        </row>
      </sheetData>
      <sheetData sheetId="1305">
        <row r="34">
          <cell r="A34" t="str">
            <v>Investments Govt Securities</v>
          </cell>
        </row>
      </sheetData>
      <sheetData sheetId="1306">
        <row r="34">
          <cell r="A34" t="str">
            <v>Investments Govt Securities</v>
          </cell>
        </row>
      </sheetData>
      <sheetData sheetId="1307">
        <row r="34">
          <cell r="A34" t="str">
            <v>Investments Govt Securities</v>
          </cell>
        </row>
      </sheetData>
      <sheetData sheetId="1308">
        <row r="34">
          <cell r="A34" t="str">
            <v>Investments Govt Securities</v>
          </cell>
        </row>
      </sheetData>
      <sheetData sheetId="1309">
        <row r="34">
          <cell r="A34" t="str">
            <v>Investments Govt Securities</v>
          </cell>
        </row>
      </sheetData>
      <sheetData sheetId="1310">
        <row r="34">
          <cell r="A34" t="str">
            <v>Investments Govt Securities</v>
          </cell>
        </row>
      </sheetData>
      <sheetData sheetId="1311">
        <row r="34">
          <cell r="A34" t="str">
            <v>Investments Govt Securities</v>
          </cell>
        </row>
      </sheetData>
      <sheetData sheetId="1312">
        <row r="34">
          <cell r="A34" t="str">
            <v>Investments Govt Securities</v>
          </cell>
        </row>
      </sheetData>
      <sheetData sheetId="1313">
        <row r="34">
          <cell r="A34" t="str">
            <v>Investments Govt Securities</v>
          </cell>
        </row>
      </sheetData>
      <sheetData sheetId="1314">
        <row r="34">
          <cell r="A34" t="str">
            <v>Investments Govt Securities</v>
          </cell>
        </row>
      </sheetData>
      <sheetData sheetId="1315">
        <row r="34">
          <cell r="A34" t="str">
            <v>Investments Govt Securities</v>
          </cell>
        </row>
      </sheetData>
      <sheetData sheetId="1316">
        <row r="34">
          <cell r="A34" t="str">
            <v>Investments Govt Securities</v>
          </cell>
        </row>
      </sheetData>
      <sheetData sheetId="1317">
        <row r="34">
          <cell r="A34" t="str">
            <v>Investments Govt Securities</v>
          </cell>
        </row>
      </sheetData>
      <sheetData sheetId="1318">
        <row r="34">
          <cell r="A34" t="str">
            <v>Investments Govt Securities</v>
          </cell>
        </row>
      </sheetData>
      <sheetData sheetId="1319">
        <row r="34">
          <cell r="A34" t="str">
            <v>Investments Govt Securities</v>
          </cell>
        </row>
      </sheetData>
      <sheetData sheetId="1320">
        <row r="34">
          <cell r="A34" t="str">
            <v>Investments Govt Securities</v>
          </cell>
        </row>
      </sheetData>
      <sheetData sheetId="1321">
        <row r="34">
          <cell r="A34" t="str">
            <v>Investments Govt Securities</v>
          </cell>
        </row>
      </sheetData>
      <sheetData sheetId="1322">
        <row r="34">
          <cell r="A34" t="str">
            <v>Investments Govt Securities</v>
          </cell>
        </row>
      </sheetData>
      <sheetData sheetId="1323">
        <row r="34">
          <cell r="A34" t="str">
            <v>Investments Govt Securities</v>
          </cell>
        </row>
      </sheetData>
      <sheetData sheetId="1324">
        <row r="34">
          <cell r="A34" t="str">
            <v>Investments Govt Securities</v>
          </cell>
        </row>
      </sheetData>
      <sheetData sheetId="1325">
        <row r="34">
          <cell r="A34" t="str">
            <v>Investments Govt Securities</v>
          </cell>
        </row>
      </sheetData>
      <sheetData sheetId="1326">
        <row r="34">
          <cell r="A34" t="str">
            <v>Investments Govt Securities</v>
          </cell>
        </row>
      </sheetData>
      <sheetData sheetId="1327">
        <row r="34">
          <cell r="A34" t="str">
            <v>Investments Govt Securities</v>
          </cell>
        </row>
      </sheetData>
      <sheetData sheetId="1328">
        <row r="34">
          <cell r="A34" t="str">
            <v>Investments Govt Securities</v>
          </cell>
        </row>
      </sheetData>
      <sheetData sheetId="1329">
        <row r="34">
          <cell r="A34" t="str">
            <v>Investments Govt Securities</v>
          </cell>
        </row>
      </sheetData>
      <sheetData sheetId="1330">
        <row r="34">
          <cell r="A34" t="str">
            <v>Investments Govt Securities</v>
          </cell>
        </row>
      </sheetData>
      <sheetData sheetId="1331">
        <row r="34">
          <cell r="A34" t="str">
            <v>Investments Govt Securities</v>
          </cell>
        </row>
      </sheetData>
      <sheetData sheetId="1332">
        <row r="34">
          <cell r="A34" t="str">
            <v>Investments Govt Securities</v>
          </cell>
        </row>
      </sheetData>
      <sheetData sheetId="1333">
        <row r="34">
          <cell r="A34" t="str">
            <v>Investments Govt Securities</v>
          </cell>
        </row>
      </sheetData>
      <sheetData sheetId="1334">
        <row r="34">
          <cell r="A34" t="str">
            <v>Investments Govt Securities</v>
          </cell>
        </row>
      </sheetData>
      <sheetData sheetId="1335">
        <row r="34">
          <cell r="A34" t="str">
            <v>Investments Govt Securities</v>
          </cell>
        </row>
      </sheetData>
      <sheetData sheetId="1336">
        <row r="34">
          <cell r="A34" t="str">
            <v>Investments Govt Securities</v>
          </cell>
        </row>
      </sheetData>
      <sheetData sheetId="1337">
        <row r="34">
          <cell r="A34" t="str">
            <v>Investments Govt Securities</v>
          </cell>
        </row>
      </sheetData>
      <sheetData sheetId="1338">
        <row r="34">
          <cell r="A34" t="str">
            <v>Investments Govt Securities</v>
          </cell>
        </row>
      </sheetData>
      <sheetData sheetId="1339">
        <row r="34">
          <cell r="A34" t="str">
            <v>Investments Govt Securities</v>
          </cell>
        </row>
      </sheetData>
      <sheetData sheetId="1340">
        <row r="34">
          <cell r="A34" t="str">
            <v>Investments Govt Securities</v>
          </cell>
        </row>
      </sheetData>
      <sheetData sheetId="1341">
        <row r="34">
          <cell r="A34" t="str">
            <v>Investments Govt Securities</v>
          </cell>
        </row>
      </sheetData>
      <sheetData sheetId="1342">
        <row r="34">
          <cell r="A34" t="str">
            <v>Investments Govt Securities</v>
          </cell>
        </row>
      </sheetData>
      <sheetData sheetId="1343">
        <row r="34">
          <cell r="A34" t="str">
            <v>Investments Govt Securities</v>
          </cell>
        </row>
      </sheetData>
      <sheetData sheetId="1344">
        <row r="34">
          <cell r="A34" t="str">
            <v>Investments Govt Securities</v>
          </cell>
        </row>
      </sheetData>
      <sheetData sheetId="1345">
        <row r="34">
          <cell r="A34" t="str">
            <v>Investments Govt Securities</v>
          </cell>
        </row>
      </sheetData>
      <sheetData sheetId="1346">
        <row r="34">
          <cell r="A34" t="str">
            <v>Investments Govt Securities</v>
          </cell>
        </row>
      </sheetData>
      <sheetData sheetId="1347">
        <row r="34">
          <cell r="A34" t="str">
            <v>Investments Govt Securities</v>
          </cell>
        </row>
      </sheetData>
      <sheetData sheetId="1348">
        <row r="34">
          <cell r="A34" t="str">
            <v>Investments Govt Securities</v>
          </cell>
        </row>
      </sheetData>
      <sheetData sheetId="1349">
        <row r="34">
          <cell r="A34" t="str">
            <v>Investments Govt Securities</v>
          </cell>
        </row>
      </sheetData>
      <sheetData sheetId="1350">
        <row r="34">
          <cell r="A34" t="str">
            <v>Investments Govt Securities</v>
          </cell>
        </row>
      </sheetData>
      <sheetData sheetId="1351">
        <row r="34">
          <cell r="A34" t="str">
            <v>Investments Govt Securities</v>
          </cell>
        </row>
      </sheetData>
      <sheetData sheetId="1352">
        <row r="34">
          <cell r="A34" t="str">
            <v>Investments Govt Securities</v>
          </cell>
        </row>
      </sheetData>
      <sheetData sheetId="1353">
        <row r="34">
          <cell r="A34" t="str">
            <v>Investments Govt Securities</v>
          </cell>
        </row>
      </sheetData>
      <sheetData sheetId="1354">
        <row r="34">
          <cell r="A34" t="str">
            <v>Investments Govt Securities</v>
          </cell>
        </row>
      </sheetData>
      <sheetData sheetId="1355">
        <row r="34">
          <cell r="A34" t="str">
            <v>Investments Govt Securities</v>
          </cell>
        </row>
      </sheetData>
      <sheetData sheetId="1356">
        <row r="34">
          <cell r="A34" t="str">
            <v>Investments Govt Securities</v>
          </cell>
        </row>
      </sheetData>
      <sheetData sheetId="1357">
        <row r="34">
          <cell r="A34" t="str">
            <v>Investments Govt Securities</v>
          </cell>
        </row>
      </sheetData>
      <sheetData sheetId="1358">
        <row r="34">
          <cell r="A34" t="str">
            <v>Investments Govt Securities</v>
          </cell>
        </row>
      </sheetData>
      <sheetData sheetId="1359">
        <row r="34">
          <cell r="A34" t="str">
            <v>Investments Govt Securities</v>
          </cell>
        </row>
      </sheetData>
      <sheetData sheetId="1360">
        <row r="34">
          <cell r="A34" t="str">
            <v>Investments Govt Securities</v>
          </cell>
        </row>
      </sheetData>
      <sheetData sheetId="1361">
        <row r="34">
          <cell r="A34" t="str">
            <v>Investments Govt Securities</v>
          </cell>
        </row>
      </sheetData>
      <sheetData sheetId="1362">
        <row r="34">
          <cell r="A34" t="str">
            <v>Investments Govt Securities</v>
          </cell>
        </row>
      </sheetData>
      <sheetData sheetId="1363">
        <row r="34">
          <cell r="A34" t="str">
            <v>Investments Govt Securities</v>
          </cell>
        </row>
      </sheetData>
      <sheetData sheetId="1364">
        <row r="34">
          <cell r="A34" t="str">
            <v>Investments Govt Securities</v>
          </cell>
        </row>
      </sheetData>
      <sheetData sheetId="1365">
        <row r="34">
          <cell r="A34" t="str">
            <v>Investments Govt Securities</v>
          </cell>
        </row>
      </sheetData>
      <sheetData sheetId="1366">
        <row r="34">
          <cell r="A34" t="str">
            <v>Investments Govt Securities</v>
          </cell>
        </row>
      </sheetData>
      <sheetData sheetId="1367">
        <row r="34">
          <cell r="A34" t="str">
            <v>Investments Govt Securities</v>
          </cell>
        </row>
      </sheetData>
      <sheetData sheetId="1368">
        <row r="34">
          <cell r="A34" t="str">
            <v>Investments Govt Securities</v>
          </cell>
        </row>
      </sheetData>
      <sheetData sheetId="1369">
        <row r="34">
          <cell r="A34" t="str">
            <v>Investments Govt Securities</v>
          </cell>
        </row>
      </sheetData>
      <sheetData sheetId="1370">
        <row r="34">
          <cell r="A34" t="str">
            <v>Investments Govt Securities</v>
          </cell>
        </row>
      </sheetData>
      <sheetData sheetId="1371">
        <row r="34">
          <cell r="A34" t="str">
            <v>Investments Govt Securities</v>
          </cell>
        </row>
      </sheetData>
      <sheetData sheetId="1372">
        <row r="34">
          <cell r="A34" t="str">
            <v>Investments Govt Securities</v>
          </cell>
        </row>
      </sheetData>
      <sheetData sheetId="1373">
        <row r="34">
          <cell r="A34" t="str">
            <v>Investments Govt Securities</v>
          </cell>
        </row>
      </sheetData>
      <sheetData sheetId="1374">
        <row r="34">
          <cell r="A34" t="str">
            <v>Investments Govt Securities</v>
          </cell>
        </row>
      </sheetData>
      <sheetData sheetId="1375">
        <row r="34">
          <cell r="A34" t="str">
            <v>Investments Govt Securities</v>
          </cell>
        </row>
      </sheetData>
      <sheetData sheetId="1376">
        <row r="34">
          <cell r="A34" t="str">
            <v>Investments Govt Securities</v>
          </cell>
        </row>
      </sheetData>
      <sheetData sheetId="1377">
        <row r="34">
          <cell r="A34" t="str">
            <v>Investments Govt Securities</v>
          </cell>
        </row>
      </sheetData>
      <sheetData sheetId="1378">
        <row r="34">
          <cell r="A34" t="str">
            <v>Investments Govt Securities</v>
          </cell>
        </row>
      </sheetData>
      <sheetData sheetId="1379">
        <row r="34">
          <cell r="A34" t="str">
            <v>Investments Govt Securities</v>
          </cell>
        </row>
      </sheetData>
      <sheetData sheetId="1380">
        <row r="34">
          <cell r="A34" t="str">
            <v>Investments Govt Securities</v>
          </cell>
        </row>
      </sheetData>
      <sheetData sheetId="1381">
        <row r="34">
          <cell r="A34" t="str">
            <v>Investments Govt Securities</v>
          </cell>
        </row>
      </sheetData>
      <sheetData sheetId="1382">
        <row r="34">
          <cell r="A34" t="str">
            <v>Investments Govt Securities</v>
          </cell>
        </row>
      </sheetData>
      <sheetData sheetId="1383">
        <row r="34">
          <cell r="A34" t="str">
            <v>Investments Govt Securities</v>
          </cell>
        </row>
      </sheetData>
      <sheetData sheetId="1384">
        <row r="34">
          <cell r="A34" t="str">
            <v>Investments Govt Securities</v>
          </cell>
        </row>
      </sheetData>
      <sheetData sheetId="1385">
        <row r="34">
          <cell r="A34" t="str">
            <v>Investments Govt Securities</v>
          </cell>
        </row>
      </sheetData>
      <sheetData sheetId="1386">
        <row r="34">
          <cell r="A34" t="str">
            <v>Investments Govt Securities</v>
          </cell>
        </row>
      </sheetData>
      <sheetData sheetId="1387">
        <row r="34">
          <cell r="A34" t="str">
            <v>Investments Govt Securities</v>
          </cell>
        </row>
      </sheetData>
      <sheetData sheetId="1388">
        <row r="34">
          <cell r="A34" t="str">
            <v>Investments Govt Securities</v>
          </cell>
        </row>
      </sheetData>
      <sheetData sheetId="1389">
        <row r="34">
          <cell r="A34" t="str">
            <v>Investments Govt Securities</v>
          </cell>
        </row>
      </sheetData>
      <sheetData sheetId="1390">
        <row r="34">
          <cell r="A34" t="str">
            <v>Investments Govt Securities</v>
          </cell>
        </row>
      </sheetData>
      <sheetData sheetId="1391">
        <row r="34">
          <cell r="A34" t="str">
            <v>Investments Govt Securities</v>
          </cell>
        </row>
      </sheetData>
      <sheetData sheetId="1392">
        <row r="34">
          <cell r="A34" t="str">
            <v>Investments Govt Securities</v>
          </cell>
        </row>
      </sheetData>
      <sheetData sheetId="1393">
        <row r="34">
          <cell r="A34" t="str">
            <v>Investments Govt Securities</v>
          </cell>
        </row>
      </sheetData>
      <sheetData sheetId="1394">
        <row r="34">
          <cell r="A34" t="str">
            <v>Investments Govt Securities</v>
          </cell>
        </row>
      </sheetData>
      <sheetData sheetId="1395">
        <row r="34">
          <cell r="A34" t="str">
            <v>Investments Govt Securities</v>
          </cell>
        </row>
      </sheetData>
      <sheetData sheetId="1396">
        <row r="34">
          <cell r="A34" t="str">
            <v>Investments Govt Securities</v>
          </cell>
        </row>
      </sheetData>
      <sheetData sheetId="1397">
        <row r="34">
          <cell r="A34" t="str">
            <v>Investments Govt Securities</v>
          </cell>
        </row>
      </sheetData>
      <sheetData sheetId="1398">
        <row r="34">
          <cell r="A34" t="str">
            <v>Investments Govt Securities</v>
          </cell>
        </row>
      </sheetData>
      <sheetData sheetId="1399">
        <row r="34">
          <cell r="A34" t="str">
            <v>Investments Govt Securities</v>
          </cell>
        </row>
      </sheetData>
      <sheetData sheetId="1400">
        <row r="34">
          <cell r="A34" t="str">
            <v>Investments Govt Securities</v>
          </cell>
        </row>
      </sheetData>
      <sheetData sheetId="1401">
        <row r="34">
          <cell r="A34" t="str">
            <v>Investments Govt Securities</v>
          </cell>
        </row>
      </sheetData>
      <sheetData sheetId="1402">
        <row r="34">
          <cell r="A34" t="str">
            <v>Investments Govt Securities</v>
          </cell>
        </row>
      </sheetData>
      <sheetData sheetId="1403">
        <row r="34">
          <cell r="A34" t="str">
            <v>Investments Govt Securities</v>
          </cell>
        </row>
      </sheetData>
      <sheetData sheetId="1404">
        <row r="34">
          <cell r="A34" t="str">
            <v>Investments Govt Securities</v>
          </cell>
        </row>
      </sheetData>
      <sheetData sheetId="1405">
        <row r="34">
          <cell r="A34" t="str">
            <v>Investments Govt Securities</v>
          </cell>
        </row>
      </sheetData>
      <sheetData sheetId="1406">
        <row r="34">
          <cell r="A34" t="str">
            <v>Investments Govt Securities</v>
          </cell>
        </row>
      </sheetData>
      <sheetData sheetId="1407">
        <row r="34">
          <cell r="A34" t="str">
            <v>Investments Govt Securities</v>
          </cell>
        </row>
      </sheetData>
      <sheetData sheetId="1408">
        <row r="34">
          <cell r="A34" t="str">
            <v>Investments Govt Securities</v>
          </cell>
        </row>
      </sheetData>
      <sheetData sheetId="1409">
        <row r="34">
          <cell r="A34" t="str">
            <v>Investments Govt Securities</v>
          </cell>
        </row>
      </sheetData>
      <sheetData sheetId="1410">
        <row r="34">
          <cell r="A34" t="str">
            <v>Investments Govt Securities</v>
          </cell>
        </row>
      </sheetData>
      <sheetData sheetId="1411">
        <row r="34">
          <cell r="A34" t="str">
            <v>Investments Govt Securities</v>
          </cell>
        </row>
      </sheetData>
      <sheetData sheetId="1412">
        <row r="34">
          <cell r="A34" t="str">
            <v>Investments Govt Securities</v>
          </cell>
        </row>
      </sheetData>
      <sheetData sheetId="1413">
        <row r="34">
          <cell r="A34" t="str">
            <v>Investments Govt Securities</v>
          </cell>
        </row>
      </sheetData>
      <sheetData sheetId="1414">
        <row r="34">
          <cell r="A34" t="str">
            <v>Investments Govt Securities</v>
          </cell>
        </row>
      </sheetData>
      <sheetData sheetId="1415">
        <row r="34">
          <cell r="A34" t="str">
            <v>Investments Govt Securities</v>
          </cell>
        </row>
      </sheetData>
      <sheetData sheetId="1416">
        <row r="34">
          <cell r="A34" t="str">
            <v>Investments Govt Securities</v>
          </cell>
        </row>
      </sheetData>
      <sheetData sheetId="1417">
        <row r="34">
          <cell r="A34" t="str">
            <v>Investments Govt Securities</v>
          </cell>
        </row>
      </sheetData>
      <sheetData sheetId="1418">
        <row r="34">
          <cell r="A34" t="str">
            <v>Investments Govt Securities</v>
          </cell>
        </row>
      </sheetData>
      <sheetData sheetId="1419">
        <row r="34">
          <cell r="A34" t="str">
            <v>Investments Govt Securities</v>
          </cell>
        </row>
      </sheetData>
      <sheetData sheetId="1420">
        <row r="34">
          <cell r="A34" t="str">
            <v>Investments Govt Securities</v>
          </cell>
        </row>
      </sheetData>
      <sheetData sheetId="1421">
        <row r="34">
          <cell r="A34" t="str">
            <v>Investments Govt Securities</v>
          </cell>
        </row>
      </sheetData>
      <sheetData sheetId="1422">
        <row r="34">
          <cell r="A34" t="str">
            <v>Investments Govt Securities</v>
          </cell>
        </row>
      </sheetData>
      <sheetData sheetId="1423">
        <row r="34">
          <cell r="A34" t="str">
            <v>Investments Govt Securities</v>
          </cell>
        </row>
      </sheetData>
      <sheetData sheetId="1424">
        <row r="34">
          <cell r="A34" t="str">
            <v>Investments Govt Securities</v>
          </cell>
        </row>
      </sheetData>
      <sheetData sheetId="1425">
        <row r="34">
          <cell r="A34" t="str">
            <v>Investments Govt Securities</v>
          </cell>
        </row>
      </sheetData>
      <sheetData sheetId="1426">
        <row r="34">
          <cell r="A34" t="str">
            <v>Investments Govt Securities</v>
          </cell>
        </row>
      </sheetData>
      <sheetData sheetId="1427">
        <row r="34">
          <cell r="A34" t="str">
            <v>Investments Govt Securities</v>
          </cell>
        </row>
      </sheetData>
      <sheetData sheetId="1428">
        <row r="34">
          <cell r="A34" t="str">
            <v>Investments Govt Securities</v>
          </cell>
        </row>
      </sheetData>
      <sheetData sheetId="1429">
        <row r="34">
          <cell r="A34" t="str">
            <v>Investments Govt Securities</v>
          </cell>
        </row>
      </sheetData>
      <sheetData sheetId="1430">
        <row r="34">
          <cell r="A34" t="str">
            <v>Investments Govt Securities</v>
          </cell>
        </row>
      </sheetData>
      <sheetData sheetId="1431">
        <row r="34">
          <cell r="A34" t="str">
            <v>Investments Govt Securities</v>
          </cell>
        </row>
      </sheetData>
      <sheetData sheetId="1432">
        <row r="34">
          <cell r="A34" t="str">
            <v>Investments Govt Securities</v>
          </cell>
        </row>
      </sheetData>
      <sheetData sheetId="1433">
        <row r="34">
          <cell r="A34" t="str">
            <v>Investments Govt Securities</v>
          </cell>
        </row>
      </sheetData>
      <sheetData sheetId="1434">
        <row r="34">
          <cell r="A34" t="str">
            <v>Investments Govt Securities</v>
          </cell>
        </row>
      </sheetData>
      <sheetData sheetId="1435">
        <row r="34">
          <cell r="A34" t="str">
            <v>Investments Govt Securities</v>
          </cell>
        </row>
      </sheetData>
      <sheetData sheetId="1436">
        <row r="34">
          <cell r="A34" t="str">
            <v>Investments Govt Securities</v>
          </cell>
        </row>
      </sheetData>
      <sheetData sheetId="1437">
        <row r="34">
          <cell r="A34" t="str">
            <v>Investments Govt Securities</v>
          </cell>
        </row>
      </sheetData>
      <sheetData sheetId="1438">
        <row r="34">
          <cell r="A34" t="str">
            <v>Investments Govt Securities</v>
          </cell>
        </row>
      </sheetData>
      <sheetData sheetId="1439">
        <row r="34">
          <cell r="A34" t="str">
            <v>Investments Govt Securities</v>
          </cell>
        </row>
      </sheetData>
      <sheetData sheetId="1440">
        <row r="34">
          <cell r="A34" t="str">
            <v>Investments Govt Securities</v>
          </cell>
        </row>
      </sheetData>
      <sheetData sheetId="1441">
        <row r="34">
          <cell r="A34" t="str">
            <v>Investments Govt Securities</v>
          </cell>
        </row>
      </sheetData>
      <sheetData sheetId="1442">
        <row r="34">
          <cell r="A34" t="str">
            <v>Investments Govt Securities</v>
          </cell>
        </row>
      </sheetData>
      <sheetData sheetId="1443">
        <row r="34">
          <cell r="A34" t="str">
            <v>Investments Govt Securities</v>
          </cell>
        </row>
      </sheetData>
      <sheetData sheetId="1444">
        <row r="34">
          <cell r="A34" t="str">
            <v>Investments Govt Securities</v>
          </cell>
        </row>
      </sheetData>
      <sheetData sheetId="1445">
        <row r="34">
          <cell r="A34" t="str">
            <v>Investments Govt Securities</v>
          </cell>
        </row>
      </sheetData>
      <sheetData sheetId="1446">
        <row r="34">
          <cell r="A34" t="str">
            <v>Investments Govt Securities</v>
          </cell>
        </row>
      </sheetData>
      <sheetData sheetId="1447">
        <row r="34">
          <cell r="A34" t="str">
            <v>Investments Govt Securities</v>
          </cell>
        </row>
      </sheetData>
      <sheetData sheetId="1448">
        <row r="34">
          <cell r="A34" t="str">
            <v>Investments Govt Securities</v>
          </cell>
        </row>
      </sheetData>
      <sheetData sheetId="1449">
        <row r="34">
          <cell r="A34" t="str">
            <v>Investments Govt Securities</v>
          </cell>
        </row>
      </sheetData>
      <sheetData sheetId="1450">
        <row r="34">
          <cell r="A34" t="str">
            <v>Investments Govt Securities</v>
          </cell>
        </row>
      </sheetData>
      <sheetData sheetId="1451">
        <row r="34">
          <cell r="A34" t="str">
            <v>Investments Govt Securities</v>
          </cell>
        </row>
      </sheetData>
      <sheetData sheetId="1452">
        <row r="34">
          <cell r="A34" t="str">
            <v>Investments Govt Securities</v>
          </cell>
        </row>
      </sheetData>
      <sheetData sheetId="1453">
        <row r="34">
          <cell r="A34" t="str">
            <v>Investments Govt Securities</v>
          </cell>
        </row>
      </sheetData>
      <sheetData sheetId="1454">
        <row r="34">
          <cell r="A34" t="str">
            <v>Investments Govt Securities</v>
          </cell>
        </row>
      </sheetData>
      <sheetData sheetId="1455">
        <row r="34">
          <cell r="A34" t="str">
            <v>Investments Govt Securities</v>
          </cell>
        </row>
      </sheetData>
      <sheetData sheetId="1456">
        <row r="34">
          <cell r="A34" t="str">
            <v>Investments Govt Securities</v>
          </cell>
        </row>
      </sheetData>
      <sheetData sheetId="1457">
        <row r="34">
          <cell r="A34" t="str">
            <v>Investments Govt Securities</v>
          </cell>
        </row>
      </sheetData>
      <sheetData sheetId="1458">
        <row r="34">
          <cell r="A34" t="str">
            <v>Investments Govt Securities</v>
          </cell>
        </row>
      </sheetData>
      <sheetData sheetId="1459">
        <row r="34">
          <cell r="A34" t="str">
            <v>Investments Govt Securities</v>
          </cell>
        </row>
      </sheetData>
      <sheetData sheetId="1460">
        <row r="34">
          <cell r="A34" t="str">
            <v>Investments Govt Securities</v>
          </cell>
        </row>
      </sheetData>
      <sheetData sheetId="1461">
        <row r="34">
          <cell r="A34" t="str">
            <v>Investments Govt Securities</v>
          </cell>
        </row>
      </sheetData>
      <sheetData sheetId="1462">
        <row r="34">
          <cell r="A34" t="str">
            <v>Investments Govt Securities</v>
          </cell>
        </row>
      </sheetData>
      <sheetData sheetId="1463">
        <row r="34">
          <cell r="A34" t="str">
            <v>Investments Govt Securities</v>
          </cell>
        </row>
      </sheetData>
      <sheetData sheetId="1464">
        <row r="34">
          <cell r="A34" t="str">
            <v>Investments Govt Securities</v>
          </cell>
        </row>
      </sheetData>
      <sheetData sheetId="1465">
        <row r="34">
          <cell r="A34" t="str">
            <v>Investments Govt Securities</v>
          </cell>
        </row>
      </sheetData>
      <sheetData sheetId="1466">
        <row r="34">
          <cell r="A34" t="str">
            <v>Investments Govt Securities</v>
          </cell>
        </row>
      </sheetData>
      <sheetData sheetId="1467">
        <row r="34">
          <cell r="A34" t="str">
            <v>Investments Govt Securities</v>
          </cell>
        </row>
      </sheetData>
      <sheetData sheetId="1468">
        <row r="34">
          <cell r="A34" t="str">
            <v>Investments Govt Securities</v>
          </cell>
        </row>
      </sheetData>
      <sheetData sheetId="1469">
        <row r="34">
          <cell r="A34" t="str">
            <v>Investments Govt Securities</v>
          </cell>
        </row>
      </sheetData>
      <sheetData sheetId="1470">
        <row r="34">
          <cell r="A34" t="str">
            <v>Investments Govt Securities</v>
          </cell>
        </row>
      </sheetData>
      <sheetData sheetId="1471">
        <row r="34">
          <cell r="A34" t="str">
            <v>Investments Govt Securities</v>
          </cell>
        </row>
      </sheetData>
      <sheetData sheetId="1472">
        <row r="34">
          <cell r="A34" t="str">
            <v>Investments Govt Securities</v>
          </cell>
        </row>
      </sheetData>
      <sheetData sheetId="1473">
        <row r="34">
          <cell r="A34" t="str">
            <v>Investments Govt Securities</v>
          </cell>
        </row>
      </sheetData>
      <sheetData sheetId="1474">
        <row r="34">
          <cell r="A34" t="str">
            <v>Investments Govt Securities</v>
          </cell>
        </row>
      </sheetData>
      <sheetData sheetId="1475">
        <row r="34">
          <cell r="A34" t="str">
            <v>Investments Govt Securities</v>
          </cell>
        </row>
      </sheetData>
      <sheetData sheetId="1476">
        <row r="34">
          <cell r="A34" t="str">
            <v>Investments Govt Securities</v>
          </cell>
        </row>
      </sheetData>
      <sheetData sheetId="1477">
        <row r="34">
          <cell r="A34" t="str">
            <v>Investments Govt Securities</v>
          </cell>
        </row>
      </sheetData>
      <sheetData sheetId="1478">
        <row r="34">
          <cell r="A34" t="str">
            <v>Investments Govt Securities</v>
          </cell>
        </row>
      </sheetData>
      <sheetData sheetId="1479">
        <row r="34">
          <cell r="A34" t="str">
            <v>Investments Govt Securities</v>
          </cell>
        </row>
      </sheetData>
      <sheetData sheetId="1480">
        <row r="34">
          <cell r="A34" t="str">
            <v>Investments Govt Securities</v>
          </cell>
        </row>
      </sheetData>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ow r="34">
          <cell r="A34" t="str">
            <v>Investments Govt Securities</v>
          </cell>
        </row>
      </sheetData>
      <sheetData sheetId="1511">
        <row r="34">
          <cell r="A34" t="str">
            <v>Investments Govt Securities</v>
          </cell>
        </row>
      </sheetData>
      <sheetData sheetId="1512">
        <row r="34">
          <cell r="A34" t="str">
            <v>Investments Govt Securities</v>
          </cell>
        </row>
      </sheetData>
      <sheetData sheetId="1513">
        <row r="34">
          <cell r="A34" t="str">
            <v>Investments Govt Securities</v>
          </cell>
        </row>
      </sheetData>
      <sheetData sheetId="1514">
        <row r="34">
          <cell r="A34" t="str">
            <v>Investments Govt Securities</v>
          </cell>
        </row>
      </sheetData>
      <sheetData sheetId="1515">
        <row r="34">
          <cell r="A34" t="str">
            <v>Investments Govt Securities</v>
          </cell>
        </row>
      </sheetData>
      <sheetData sheetId="1516">
        <row r="34">
          <cell r="A34" t="str">
            <v>Investments Govt Securities</v>
          </cell>
        </row>
      </sheetData>
      <sheetData sheetId="1517">
        <row r="34">
          <cell r="A34" t="str">
            <v>Investments Govt Securities</v>
          </cell>
        </row>
      </sheetData>
      <sheetData sheetId="1518">
        <row r="34">
          <cell r="A34" t="str">
            <v>Investments Govt Securities</v>
          </cell>
        </row>
      </sheetData>
      <sheetData sheetId="1519">
        <row r="34">
          <cell r="A34" t="str">
            <v>Investments Govt Securities</v>
          </cell>
        </row>
      </sheetData>
      <sheetData sheetId="1520">
        <row r="34">
          <cell r="A34" t="str">
            <v>Investments Govt Securities</v>
          </cell>
        </row>
      </sheetData>
      <sheetData sheetId="1521">
        <row r="34">
          <cell r="A34" t="str">
            <v>Investments Govt Securities</v>
          </cell>
        </row>
      </sheetData>
      <sheetData sheetId="1522">
        <row r="34">
          <cell r="A34" t="str">
            <v>Investments Govt Securities</v>
          </cell>
        </row>
      </sheetData>
      <sheetData sheetId="1523">
        <row r="34">
          <cell r="A34" t="str">
            <v>Investments Govt Securities</v>
          </cell>
        </row>
      </sheetData>
      <sheetData sheetId="1524">
        <row r="34">
          <cell r="A34" t="str">
            <v>Investments Govt Securities</v>
          </cell>
        </row>
      </sheetData>
      <sheetData sheetId="1525">
        <row r="34">
          <cell r="A34" t="str">
            <v>Investments Govt Securities</v>
          </cell>
        </row>
      </sheetData>
      <sheetData sheetId="1526">
        <row r="34">
          <cell r="A34" t="str">
            <v>Investments Govt Securities</v>
          </cell>
        </row>
      </sheetData>
      <sheetData sheetId="1527">
        <row r="34">
          <cell r="A34" t="str">
            <v>Investments Govt Securities</v>
          </cell>
        </row>
      </sheetData>
      <sheetData sheetId="1528">
        <row r="34">
          <cell r="A34" t="str">
            <v>Investments Govt Securities</v>
          </cell>
        </row>
      </sheetData>
      <sheetData sheetId="1529">
        <row r="34">
          <cell r="A34" t="str">
            <v>Investments Govt Securities</v>
          </cell>
        </row>
      </sheetData>
      <sheetData sheetId="1530">
        <row r="34">
          <cell r="A34" t="str">
            <v>Investments Govt Securities</v>
          </cell>
        </row>
      </sheetData>
      <sheetData sheetId="1531">
        <row r="34">
          <cell r="A34" t="str">
            <v>Investments Govt Securities</v>
          </cell>
        </row>
      </sheetData>
      <sheetData sheetId="1532">
        <row r="34">
          <cell r="A34" t="str">
            <v>Investments Govt Securities</v>
          </cell>
        </row>
      </sheetData>
      <sheetData sheetId="1533">
        <row r="34">
          <cell r="A34" t="str">
            <v>Investments Govt Securities</v>
          </cell>
        </row>
      </sheetData>
      <sheetData sheetId="1534">
        <row r="34">
          <cell r="A34" t="str">
            <v>Investments Govt Securities</v>
          </cell>
        </row>
      </sheetData>
      <sheetData sheetId="1535">
        <row r="34">
          <cell r="A34" t="str">
            <v>Investments Govt Securities</v>
          </cell>
        </row>
      </sheetData>
      <sheetData sheetId="1536">
        <row r="34">
          <cell r="A34" t="str">
            <v>Investments Govt Securities</v>
          </cell>
        </row>
      </sheetData>
      <sheetData sheetId="1537">
        <row r="34">
          <cell r="A34" t="str">
            <v>Investments Govt Securities</v>
          </cell>
        </row>
      </sheetData>
      <sheetData sheetId="1538">
        <row r="34">
          <cell r="A34" t="str">
            <v>Investments Govt Securities</v>
          </cell>
        </row>
      </sheetData>
      <sheetData sheetId="1539">
        <row r="34">
          <cell r="A34" t="str">
            <v>Investments Govt Securities</v>
          </cell>
        </row>
      </sheetData>
      <sheetData sheetId="1540">
        <row r="34">
          <cell r="A34" t="str">
            <v>Investments Govt Securities</v>
          </cell>
        </row>
      </sheetData>
      <sheetData sheetId="1541">
        <row r="34">
          <cell r="A34" t="str">
            <v>Investments Govt Securities</v>
          </cell>
        </row>
      </sheetData>
      <sheetData sheetId="1542">
        <row r="34">
          <cell r="A34" t="str">
            <v>Investments Govt Securities</v>
          </cell>
        </row>
      </sheetData>
      <sheetData sheetId="1543">
        <row r="34">
          <cell r="A34" t="str">
            <v>Investments Govt Securities</v>
          </cell>
        </row>
      </sheetData>
      <sheetData sheetId="1544">
        <row r="34">
          <cell r="A34" t="str">
            <v>Investments Govt Securities</v>
          </cell>
        </row>
      </sheetData>
      <sheetData sheetId="1545">
        <row r="34">
          <cell r="A34" t="str">
            <v>Investments Govt Securities</v>
          </cell>
        </row>
      </sheetData>
      <sheetData sheetId="1546">
        <row r="34">
          <cell r="A34" t="str">
            <v>Investments Govt Securities</v>
          </cell>
        </row>
      </sheetData>
      <sheetData sheetId="1547">
        <row r="34">
          <cell r="A34" t="str">
            <v>Investments Govt Securities</v>
          </cell>
        </row>
      </sheetData>
      <sheetData sheetId="1548">
        <row r="34">
          <cell r="A34" t="str">
            <v>Investments Govt Securities</v>
          </cell>
        </row>
      </sheetData>
      <sheetData sheetId="1549">
        <row r="34">
          <cell r="A34" t="str">
            <v>Investments Govt Securities</v>
          </cell>
        </row>
      </sheetData>
      <sheetData sheetId="1550">
        <row r="34">
          <cell r="A34" t="str">
            <v>Investments Govt Securities</v>
          </cell>
        </row>
      </sheetData>
      <sheetData sheetId="1551">
        <row r="34">
          <cell r="A34" t="str">
            <v>Investments Govt Securities</v>
          </cell>
        </row>
      </sheetData>
      <sheetData sheetId="1552">
        <row r="34">
          <cell r="A34" t="str">
            <v>Investments Govt Securities</v>
          </cell>
        </row>
      </sheetData>
      <sheetData sheetId="1553">
        <row r="34">
          <cell r="A34" t="str">
            <v>Investments Govt Securities</v>
          </cell>
        </row>
      </sheetData>
      <sheetData sheetId="1554">
        <row r="34">
          <cell r="A34" t="str">
            <v>Investments Govt Securities</v>
          </cell>
        </row>
      </sheetData>
      <sheetData sheetId="1555">
        <row r="34">
          <cell r="A34" t="str">
            <v>Investments Govt Securities</v>
          </cell>
        </row>
      </sheetData>
      <sheetData sheetId="1556">
        <row r="34">
          <cell r="A34" t="str">
            <v>Investments Govt Securities</v>
          </cell>
        </row>
      </sheetData>
      <sheetData sheetId="1557">
        <row r="34">
          <cell r="A34" t="str">
            <v>Investments Govt Securities</v>
          </cell>
        </row>
      </sheetData>
      <sheetData sheetId="1558">
        <row r="34">
          <cell r="A34" t="str">
            <v>Investments Govt Securities</v>
          </cell>
        </row>
      </sheetData>
      <sheetData sheetId="1559">
        <row r="34">
          <cell r="A34" t="str">
            <v>Investments Govt Securities</v>
          </cell>
        </row>
      </sheetData>
      <sheetData sheetId="1560">
        <row r="34">
          <cell r="A34" t="str">
            <v>Investments Govt Securities</v>
          </cell>
        </row>
      </sheetData>
      <sheetData sheetId="1561">
        <row r="34">
          <cell r="A34" t="str">
            <v>Investments Govt Securities</v>
          </cell>
        </row>
      </sheetData>
      <sheetData sheetId="1562">
        <row r="34">
          <cell r="A34" t="str">
            <v>Investments Govt Securities</v>
          </cell>
        </row>
      </sheetData>
      <sheetData sheetId="1563">
        <row r="34">
          <cell r="A34" t="str">
            <v>Investments Govt Securities</v>
          </cell>
        </row>
      </sheetData>
      <sheetData sheetId="1564">
        <row r="34">
          <cell r="A34" t="str">
            <v>Investments Govt Securities</v>
          </cell>
        </row>
      </sheetData>
      <sheetData sheetId="1565">
        <row r="34">
          <cell r="A34" t="str">
            <v>Investments Govt Securities</v>
          </cell>
        </row>
      </sheetData>
      <sheetData sheetId="1566">
        <row r="34">
          <cell r="A34" t="str">
            <v>Investments Govt Securities</v>
          </cell>
        </row>
      </sheetData>
      <sheetData sheetId="1567">
        <row r="34">
          <cell r="A34" t="str">
            <v>Investments Govt Securities</v>
          </cell>
        </row>
      </sheetData>
      <sheetData sheetId="1568">
        <row r="34">
          <cell r="A34" t="str">
            <v>Investments Govt Securities</v>
          </cell>
        </row>
      </sheetData>
      <sheetData sheetId="1569">
        <row r="34">
          <cell r="A34" t="str">
            <v>Investments Govt Securities</v>
          </cell>
        </row>
      </sheetData>
      <sheetData sheetId="1570">
        <row r="34">
          <cell r="A34" t="str">
            <v>Investments Govt Securities</v>
          </cell>
        </row>
      </sheetData>
      <sheetData sheetId="1571">
        <row r="34">
          <cell r="A34" t="str">
            <v>Investments Govt Securities</v>
          </cell>
        </row>
      </sheetData>
      <sheetData sheetId="1572">
        <row r="34">
          <cell r="A34" t="str">
            <v>Investments Govt Securities</v>
          </cell>
        </row>
      </sheetData>
      <sheetData sheetId="1573">
        <row r="34">
          <cell r="A34" t="str">
            <v>Investments Govt Securities</v>
          </cell>
        </row>
      </sheetData>
      <sheetData sheetId="1574">
        <row r="34">
          <cell r="A34" t="str">
            <v>Investments Govt Securities</v>
          </cell>
        </row>
      </sheetData>
      <sheetData sheetId="1575">
        <row r="34">
          <cell r="A34" t="str">
            <v>Investments Govt Securities</v>
          </cell>
        </row>
      </sheetData>
      <sheetData sheetId="1576">
        <row r="34">
          <cell r="A34" t="str">
            <v>Investments Govt Securities</v>
          </cell>
        </row>
      </sheetData>
      <sheetData sheetId="1577">
        <row r="34">
          <cell r="A34" t="str">
            <v>Investments Govt Securities</v>
          </cell>
        </row>
      </sheetData>
      <sheetData sheetId="1578">
        <row r="34">
          <cell r="A34" t="str">
            <v>Investments Govt Securities</v>
          </cell>
        </row>
      </sheetData>
      <sheetData sheetId="1579">
        <row r="34">
          <cell r="A34" t="str">
            <v>Investments Govt Securities</v>
          </cell>
        </row>
      </sheetData>
      <sheetData sheetId="1580">
        <row r="34">
          <cell r="A34" t="str">
            <v>Investments Govt Securities</v>
          </cell>
        </row>
      </sheetData>
      <sheetData sheetId="1581">
        <row r="34">
          <cell r="A34" t="str">
            <v>Investments Govt Securities</v>
          </cell>
        </row>
      </sheetData>
      <sheetData sheetId="1582">
        <row r="34">
          <cell r="A34" t="str">
            <v>Investments Govt Securities</v>
          </cell>
        </row>
      </sheetData>
      <sheetData sheetId="1583">
        <row r="34">
          <cell r="A34" t="str">
            <v>Investments Govt Securities</v>
          </cell>
        </row>
      </sheetData>
      <sheetData sheetId="1584">
        <row r="34">
          <cell r="A34" t="str">
            <v>Investments Govt Securities</v>
          </cell>
        </row>
      </sheetData>
      <sheetData sheetId="1585">
        <row r="34">
          <cell r="A34" t="str">
            <v>Investments Govt Securities</v>
          </cell>
        </row>
      </sheetData>
      <sheetData sheetId="1586">
        <row r="34">
          <cell r="A34" t="str">
            <v>Investments Govt Securities</v>
          </cell>
        </row>
      </sheetData>
      <sheetData sheetId="1587">
        <row r="34">
          <cell r="A34" t="str">
            <v>Investments Govt Securities</v>
          </cell>
        </row>
      </sheetData>
      <sheetData sheetId="1588">
        <row r="34">
          <cell r="A34" t="str">
            <v>Investments Govt Securities</v>
          </cell>
        </row>
      </sheetData>
      <sheetData sheetId="1589">
        <row r="34">
          <cell r="A34" t="str">
            <v>Investments Govt Securities</v>
          </cell>
        </row>
      </sheetData>
      <sheetData sheetId="1590">
        <row r="34">
          <cell r="A34" t="str">
            <v>Investments Govt Securities</v>
          </cell>
        </row>
      </sheetData>
      <sheetData sheetId="1591">
        <row r="34">
          <cell r="A34" t="str">
            <v>Investments Govt Securities</v>
          </cell>
        </row>
      </sheetData>
      <sheetData sheetId="1592">
        <row r="34">
          <cell r="A34" t="str">
            <v>Investments Govt Securities</v>
          </cell>
        </row>
      </sheetData>
      <sheetData sheetId="1593">
        <row r="34">
          <cell r="A34" t="str">
            <v>Investments Govt Securities</v>
          </cell>
        </row>
      </sheetData>
      <sheetData sheetId="1594">
        <row r="34">
          <cell r="A34" t="str">
            <v>Investments Govt Securities</v>
          </cell>
        </row>
      </sheetData>
      <sheetData sheetId="1595">
        <row r="34">
          <cell r="A34" t="str">
            <v>Investments Govt Securities</v>
          </cell>
        </row>
      </sheetData>
      <sheetData sheetId="1596">
        <row r="34">
          <cell r="A34" t="str">
            <v>Investments Govt Securities</v>
          </cell>
        </row>
      </sheetData>
      <sheetData sheetId="1597">
        <row r="34">
          <cell r="A34" t="str">
            <v>Investments Govt Securities</v>
          </cell>
        </row>
      </sheetData>
      <sheetData sheetId="1598">
        <row r="34">
          <cell r="A34" t="str">
            <v>Investments Govt Securities</v>
          </cell>
        </row>
      </sheetData>
      <sheetData sheetId="1599">
        <row r="34">
          <cell r="A34" t="str">
            <v>Investments Govt Securities</v>
          </cell>
        </row>
      </sheetData>
      <sheetData sheetId="1600">
        <row r="34">
          <cell r="A34" t="str">
            <v>Investments Govt Securities</v>
          </cell>
        </row>
      </sheetData>
      <sheetData sheetId="1601">
        <row r="34">
          <cell r="A34" t="str">
            <v>Investments Govt Securities</v>
          </cell>
        </row>
      </sheetData>
      <sheetData sheetId="1602">
        <row r="34">
          <cell r="A34" t="str">
            <v>Investments Govt Securities</v>
          </cell>
        </row>
      </sheetData>
      <sheetData sheetId="1603">
        <row r="34">
          <cell r="A34" t="str">
            <v>Investments Govt Securities</v>
          </cell>
        </row>
      </sheetData>
      <sheetData sheetId="1604">
        <row r="34">
          <cell r="A34" t="str">
            <v>Investments Govt Securities</v>
          </cell>
        </row>
      </sheetData>
      <sheetData sheetId="1605">
        <row r="34">
          <cell r="A34" t="str">
            <v>Investments Govt Securities</v>
          </cell>
        </row>
      </sheetData>
      <sheetData sheetId="1606">
        <row r="34">
          <cell r="A34" t="str">
            <v>Investments Govt Securities</v>
          </cell>
        </row>
      </sheetData>
      <sheetData sheetId="1607">
        <row r="34">
          <cell r="A34" t="str">
            <v>Investments Govt Securities</v>
          </cell>
        </row>
      </sheetData>
      <sheetData sheetId="1608">
        <row r="34">
          <cell r="A34" t="str">
            <v>Investments Govt Securities</v>
          </cell>
        </row>
      </sheetData>
      <sheetData sheetId="1609">
        <row r="34">
          <cell r="A34" t="str">
            <v>Investments Govt Securities</v>
          </cell>
        </row>
      </sheetData>
      <sheetData sheetId="1610">
        <row r="34">
          <cell r="A34" t="str">
            <v>Investments Govt Securities</v>
          </cell>
        </row>
      </sheetData>
      <sheetData sheetId="1611">
        <row r="34">
          <cell r="A34" t="str">
            <v>Investments Govt Securities</v>
          </cell>
        </row>
      </sheetData>
      <sheetData sheetId="1612">
        <row r="34">
          <cell r="A34" t="str">
            <v>Investments Govt Securities</v>
          </cell>
        </row>
      </sheetData>
      <sheetData sheetId="1613">
        <row r="34">
          <cell r="A34" t="str">
            <v>Investments Govt Securities</v>
          </cell>
        </row>
      </sheetData>
      <sheetData sheetId="1614">
        <row r="34">
          <cell r="A34" t="str">
            <v>Investments Govt Securities</v>
          </cell>
        </row>
      </sheetData>
      <sheetData sheetId="1615">
        <row r="34">
          <cell r="A34" t="str">
            <v>Investments Govt Securities</v>
          </cell>
        </row>
      </sheetData>
      <sheetData sheetId="1616">
        <row r="34">
          <cell r="A34" t="str">
            <v>Investments Govt Securities</v>
          </cell>
        </row>
      </sheetData>
      <sheetData sheetId="1617">
        <row r="34">
          <cell r="A34" t="str">
            <v>Investments Govt Securities</v>
          </cell>
        </row>
      </sheetData>
      <sheetData sheetId="1618">
        <row r="34">
          <cell r="A34" t="str">
            <v>Investments Govt Securities</v>
          </cell>
        </row>
      </sheetData>
      <sheetData sheetId="1619">
        <row r="34">
          <cell r="A34" t="str">
            <v>Investments Govt Securities</v>
          </cell>
        </row>
      </sheetData>
      <sheetData sheetId="1620">
        <row r="34">
          <cell r="A34" t="str">
            <v>Investments Govt Securities</v>
          </cell>
        </row>
      </sheetData>
      <sheetData sheetId="1621">
        <row r="34">
          <cell r="A34" t="str">
            <v>Investments Govt Securities</v>
          </cell>
        </row>
      </sheetData>
      <sheetData sheetId="1622">
        <row r="34">
          <cell r="A34" t="str">
            <v>Investments Govt Securities</v>
          </cell>
        </row>
      </sheetData>
      <sheetData sheetId="1623">
        <row r="34">
          <cell r="A34" t="str">
            <v>Investments Govt Securities</v>
          </cell>
        </row>
      </sheetData>
      <sheetData sheetId="1624">
        <row r="34">
          <cell r="A34" t="str">
            <v>Investments Govt Securities</v>
          </cell>
        </row>
      </sheetData>
      <sheetData sheetId="1625">
        <row r="34">
          <cell r="A34" t="str">
            <v>Investments Govt Securities</v>
          </cell>
        </row>
      </sheetData>
      <sheetData sheetId="1626">
        <row r="34">
          <cell r="A34" t="str">
            <v>Investments Govt Securities</v>
          </cell>
        </row>
      </sheetData>
      <sheetData sheetId="1627">
        <row r="34">
          <cell r="A34" t="str">
            <v>Investments Govt Securities</v>
          </cell>
        </row>
      </sheetData>
      <sheetData sheetId="1628">
        <row r="34">
          <cell r="A34" t="str">
            <v>Investments Govt Securities</v>
          </cell>
        </row>
      </sheetData>
      <sheetData sheetId="1629">
        <row r="34">
          <cell r="A34" t="str">
            <v>Investments Govt Securities</v>
          </cell>
        </row>
      </sheetData>
      <sheetData sheetId="1630">
        <row r="34">
          <cell r="A34" t="str">
            <v>Investments Govt Securities</v>
          </cell>
        </row>
      </sheetData>
      <sheetData sheetId="1631">
        <row r="34">
          <cell r="A34" t="str">
            <v>Investments Govt Securities</v>
          </cell>
        </row>
      </sheetData>
      <sheetData sheetId="1632">
        <row r="34">
          <cell r="A34" t="str">
            <v>Investments Govt Securities</v>
          </cell>
        </row>
      </sheetData>
      <sheetData sheetId="1633">
        <row r="34">
          <cell r="A34" t="str">
            <v>Investments Govt Securities</v>
          </cell>
        </row>
      </sheetData>
      <sheetData sheetId="1634">
        <row r="34">
          <cell r="A34" t="str">
            <v>Investments Govt Securities</v>
          </cell>
        </row>
      </sheetData>
      <sheetData sheetId="1635">
        <row r="34">
          <cell r="A34" t="str">
            <v>Investments Govt Securities</v>
          </cell>
        </row>
      </sheetData>
      <sheetData sheetId="1636">
        <row r="34">
          <cell r="A34" t="str">
            <v>Investments Govt Securities</v>
          </cell>
        </row>
      </sheetData>
      <sheetData sheetId="1637">
        <row r="34">
          <cell r="A34" t="str">
            <v>Investments Govt Securities</v>
          </cell>
        </row>
      </sheetData>
      <sheetData sheetId="1638">
        <row r="34">
          <cell r="A34" t="str">
            <v>Investments Govt Securities</v>
          </cell>
        </row>
      </sheetData>
      <sheetData sheetId="1639">
        <row r="34">
          <cell r="A34" t="str">
            <v>Investments Govt Securities</v>
          </cell>
        </row>
      </sheetData>
      <sheetData sheetId="1640">
        <row r="34">
          <cell r="A34" t="str">
            <v>Investments Govt Securities</v>
          </cell>
        </row>
      </sheetData>
      <sheetData sheetId="1641">
        <row r="34">
          <cell r="A34" t="str">
            <v>Investments Govt Securities</v>
          </cell>
        </row>
      </sheetData>
      <sheetData sheetId="1642">
        <row r="34">
          <cell r="A34" t="str">
            <v>Investments Govt Securities</v>
          </cell>
        </row>
      </sheetData>
      <sheetData sheetId="1643">
        <row r="34">
          <cell r="A34" t="str">
            <v>Investments Govt Securities</v>
          </cell>
        </row>
      </sheetData>
      <sheetData sheetId="1644">
        <row r="34">
          <cell r="A34" t="str">
            <v>Investments Govt Securities</v>
          </cell>
        </row>
      </sheetData>
      <sheetData sheetId="1645">
        <row r="34">
          <cell r="A34" t="str">
            <v>Investments Govt Securities</v>
          </cell>
        </row>
      </sheetData>
      <sheetData sheetId="1646">
        <row r="34">
          <cell r="A34" t="str">
            <v>Investments Govt Securities</v>
          </cell>
        </row>
      </sheetData>
      <sheetData sheetId="1647">
        <row r="34">
          <cell r="A34" t="str">
            <v>Investments Govt Securities</v>
          </cell>
        </row>
      </sheetData>
      <sheetData sheetId="1648">
        <row r="34">
          <cell r="A34" t="str">
            <v>Investments Govt Securities</v>
          </cell>
        </row>
      </sheetData>
      <sheetData sheetId="1649">
        <row r="34">
          <cell r="A34" t="str">
            <v>Investments Govt Securities</v>
          </cell>
        </row>
      </sheetData>
      <sheetData sheetId="1650">
        <row r="34">
          <cell r="A34" t="str">
            <v>Investments Govt Securities</v>
          </cell>
        </row>
      </sheetData>
      <sheetData sheetId="1651">
        <row r="34">
          <cell r="A34" t="str">
            <v>Investments Govt Securities</v>
          </cell>
        </row>
      </sheetData>
      <sheetData sheetId="1652">
        <row r="34">
          <cell r="A34" t="str">
            <v>Investments Govt Securities</v>
          </cell>
        </row>
      </sheetData>
      <sheetData sheetId="1653">
        <row r="34">
          <cell r="A34" t="str">
            <v>Investments Govt Securities</v>
          </cell>
        </row>
      </sheetData>
      <sheetData sheetId="1654">
        <row r="34">
          <cell r="A34" t="str">
            <v>Investments Govt Securities</v>
          </cell>
        </row>
      </sheetData>
      <sheetData sheetId="1655">
        <row r="34">
          <cell r="A34" t="str">
            <v>Investments Govt Securities</v>
          </cell>
        </row>
      </sheetData>
      <sheetData sheetId="1656">
        <row r="34">
          <cell r="A34" t="str">
            <v>Investments Govt Securities</v>
          </cell>
        </row>
      </sheetData>
      <sheetData sheetId="1657">
        <row r="34">
          <cell r="A34" t="str">
            <v>Investments Govt Securities</v>
          </cell>
        </row>
      </sheetData>
      <sheetData sheetId="1658">
        <row r="34">
          <cell r="A34" t="str">
            <v>Investments Govt Securities</v>
          </cell>
        </row>
      </sheetData>
      <sheetData sheetId="1659">
        <row r="34">
          <cell r="A34" t="str">
            <v>Investments Govt Securities</v>
          </cell>
        </row>
      </sheetData>
      <sheetData sheetId="1660">
        <row r="34">
          <cell r="A34" t="str">
            <v>Investments Govt Securities</v>
          </cell>
        </row>
      </sheetData>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ow r="34">
          <cell r="A34" t="str">
            <v>Investments Govt Securities</v>
          </cell>
        </row>
      </sheetData>
      <sheetData sheetId="1689" refreshError="1"/>
      <sheetData sheetId="1690" refreshError="1"/>
      <sheetData sheetId="1691">
        <row r="34">
          <cell r="A34" t="str">
            <v>Investments Govt Securities</v>
          </cell>
        </row>
      </sheetData>
      <sheetData sheetId="1692">
        <row r="34">
          <cell r="A34" t="str">
            <v>Investments Govt Securities</v>
          </cell>
        </row>
      </sheetData>
      <sheetData sheetId="1693">
        <row r="34">
          <cell r="A34" t="str">
            <v>Investments Govt Securities</v>
          </cell>
        </row>
      </sheetData>
      <sheetData sheetId="1694">
        <row r="34">
          <cell r="A34" t="str">
            <v>Investments Govt Securities</v>
          </cell>
        </row>
      </sheetData>
      <sheetData sheetId="1695">
        <row r="34">
          <cell r="A34" t="str">
            <v>Investments Govt Securities</v>
          </cell>
        </row>
      </sheetData>
      <sheetData sheetId="1696">
        <row r="34">
          <cell r="A34" t="str">
            <v>Investments Govt Securities</v>
          </cell>
        </row>
      </sheetData>
      <sheetData sheetId="1697">
        <row r="34">
          <cell r="A34" t="str">
            <v>Investments Govt Securities</v>
          </cell>
        </row>
      </sheetData>
      <sheetData sheetId="1698">
        <row r="34">
          <cell r="A34" t="str">
            <v>Investments Govt Securities</v>
          </cell>
        </row>
      </sheetData>
      <sheetData sheetId="1699">
        <row r="34">
          <cell r="A34" t="str">
            <v>Investments Govt Securities</v>
          </cell>
        </row>
      </sheetData>
      <sheetData sheetId="1700">
        <row r="34">
          <cell r="A34" t="str">
            <v>Investments Govt Securities</v>
          </cell>
        </row>
      </sheetData>
      <sheetData sheetId="1701">
        <row r="34">
          <cell r="A34" t="str">
            <v>Investments Govt Securities</v>
          </cell>
        </row>
      </sheetData>
      <sheetData sheetId="1702">
        <row r="34">
          <cell r="A34" t="str">
            <v>Investments Govt Securities</v>
          </cell>
        </row>
      </sheetData>
      <sheetData sheetId="1703">
        <row r="34">
          <cell r="A34" t="str">
            <v>Investments Govt Securities</v>
          </cell>
        </row>
      </sheetData>
      <sheetData sheetId="1704">
        <row r="34">
          <cell r="A34" t="str">
            <v>Investments Govt Securities</v>
          </cell>
        </row>
      </sheetData>
      <sheetData sheetId="1705">
        <row r="34">
          <cell r="A34" t="str">
            <v>Investments Govt Securities</v>
          </cell>
        </row>
      </sheetData>
      <sheetData sheetId="1706">
        <row r="34">
          <cell r="A34" t="str">
            <v>Investments Govt Securities</v>
          </cell>
        </row>
      </sheetData>
      <sheetData sheetId="1707">
        <row r="34">
          <cell r="A34" t="str">
            <v>Investments Govt Securities</v>
          </cell>
        </row>
      </sheetData>
      <sheetData sheetId="1708">
        <row r="34">
          <cell r="A34" t="str">
            <v>Investments Govt Securities</v>
          </cell>
        </row>
      </sheetData>
      <sheetData sheetId="1709">
        <row r="34">
          <cell r="A34" t="str">
            <v>Investments Govt Securities</v>
          </cell>
        </row>
      </sheetData>
      <sheetData sheetId="1710">
        <row r="34">
          <cell r="A34" t="str">
            <v>Investments Govt Securities</v>
          </cell>
        </row>
      </sheetData>
      <sheetData sheetId="1711">
        <row r="34">
          <cell r="A34" t="str">
            <v>Investments Govt Securities</v>
          </cell>
        </row>
      </sheetData>
      <sheetData sheetId="1712">
        <row r="34">
          <cell r="A34" t="str">
            <v>Investments Govt Securities</v>
          </cell>
        </row>
      </sheetData>
      <sheetData sheetId="1713">
        <row r="34">
          <cell r="A34" t="str">
            <v>Investments Govt Securities</v>
          </cell>
        </row>
      </sheetData>
      <sheetData sheetId="1714">
        <row r="34">
          <cell r="A34" t="str">
            <v>Investments Govt Securities</v>
          </cell>
        </row>
      </sheetData>
      <sheetData sheetId="1715">
        <row r="34">
          <cell r="A34" t="str">
            <v>Investments Govt Securities</v>
          </cell>
        </row>
      </sheetData>
      <sheetData sheetId="1716">
        <row r="34">
          <cell r="A34" t="str">
            <v>Investments Govt Securities</v>
          </cell>
        </row>
      </sheetData>
      <sheetData sheetId="1717">
        <row r="34">
          <cell r="A34" t="str">
            <v>Investments Govt Securities</v>
          </cell>
        </row>
      </sheetData>
      <sheetData sheetId="1718">
        <row r="34">
          <cell r="A34" t="str">
            <v>Investments Govt Securities</v>
          </cell>
        </row>
      </sheetData>
      <sheetData sheetId="1719">
        <row r="34">
          <cell r="A34" t="str">
            <v>Investments Govt Securities</v>
          </cell>
        </row>
      </sheetData>
      <sheetData sheetId="1720">
        <row r="34">
          <cell r="A34" t="str">
            <v>Investments Govt Securities</v>
          </cell>
        </row>
      </sheetData>
      <sheetData sheetId="1721">
        <row r="34">
          <cell r="A34" t="str">
            <v>Investments Govt Securities</v>
          </cell>
        </row>
      </sheetData>
      <sheetData sheetId="1722">
        <row r="34">
          <cell r="A34" t="str">
            <v>Investments Govt Securities</v>
          </cell>
        </row>
      </sheetData>
      <sheetData sheetId="1723">
        <row r="34">
          <cell r="A34" t="str">
            <v>Investments Govt Securities</v>
          </cell>
        </row>
      </sheetData>
      <sheetData sheetId="1724">
        <row r="34">
          <cell r="A34" t="str">
            <v>Investments Govt Securities</v>
          </cell>
        </row>
      </sheetData>
      <sheetData sheetId="1725">
        <row r="34">
          <cell r="A34" t="str">
            <v>Investments Govt Securities</v>
          </cell>
        </row>
      </sheetData>
      <sheetData sheetId="1726">
        <row r="34">
          <cell r="A34" t="str">
            <v>Investments Govt Securities</v>
          </cell>
        </row>
      </sheetData>
      <sheetData sheetId="1727">
        <row r="34">
          <cell r="A34" t="str">
            <v>Investments Govt Securities</v>
          </cell>
        </row>
      </sheetData>
      <sheetData sheetId="1728">
        <row r="34">
          <cell r="A34" t="str">
            <v>Investments Govt Securities</v>
          </cell>
        </row>
      </sheetData>
      <sheetData sheetId="1729">
        <row r="34">
          <cell r="A34" t="str">
            <v>Investments Govt Securities</v>
          </cell>
        </row>
      </sheetData>
      <sheetData sheetId="1730">
        <row r="34">
          <cell r="A34" t="str">
            <v>Investments Govt Securities</v>
          </cell>
        </row>
      </sheetData>
      <sheetData sheetId="1731">
        <row r="34">
          <cell r="A34" t="str">
            <v>Investments Govt Securities</v>
          </cell>
        </row>
      </sheetData>
      <sheetData sheetId="1732">
        <row r="34">
          <cell r="A34" t="str">
            <v>Investments Govt Securities</v>
          </cell>
        </row>
      </sheetData>
      <sheetData sheetId="1733">
        <row r="34">
          <cell r="A34" t="str">
            <v>Investments Govt Securities</v>
          </cell>
        </row>
      </sheetData>
      <sheetData sheetId="1734">
        <row r="34">
          <cell r="A34" t="str">
            <v>Investments Govt Securities</v>
          </cell>
        </row>
      </sheetData>
      <sheetData sheetId="1735">
        <row r="34">
          <cell r="A34" t="str">
            <v>Investments Govt Securities</v>
          </cell>
        </row>
      </sheetData>
      <sheetData sheetId="1736">
        <row r="34">
          <cell r="A34" t="str">
            <v>Investments Govt Securities</v>
          </cell>
        </row>
      </sheetData>
      <sheetData sheetId="1737">
        <row r="34">
          <cell r="A34" t="str">
            <v>Investments Govt Securities</v>
          </cell>
        </row>
      </sheetData>
      <sheetData sheetId="1738">
        <row r="34">
          <cell r="A34" t="str">
            <v>Investments Govt Securities</v>
          </cell>
        </row>
      </sheetData>
      <sheetData sheetId="1739">
        <row r="34">
          <cell r="A34" t="str">
            <v>Investments Govt Securities</v>
          </cell>
        </row>
      </sheetData>
      <sheetData sheetId="1740">
        <row r="34">
          <cell r="A34" t="str">
            <v>Investments Govt Securities</v>
          </cell>
        </row>
      </sheetData>
      <sheetData sheetId="1741">
        <row r="34">
          <cell r="A34" t="str">
            <v>Investments Govt Securities</v>
          </cell>
        </row>
      </sheetData>
      <sheetData sheetId="1742">
        <row r="34">
          <cell r="A34" t="str">
            <v>Investments Govt Securities</v>
          </cell>
        </row>
      </sheetData>
      <sheetData sheetId="1743">
        <row r="34">
          <cell r="A34" t="str">
            <v>Investments Govt Securities</v>
          </cell>
        </row>
      </sheetData>
      <sheetData sheetId="1744">
        <row r="34">
          <cell r="A34" t="str">
            <v>Investments Govt Securities</v>
          </cell>
        </row>
      </sheetData>
      <sheetData sheetId="1745">
        <row r="34">
          <cell r="A34" t="str">
            <v>Investments Govt Securities</v>
          </cell>
        </row>
      </sheetData>
      <sheetData sheetId="1746">
        <row r="34">
          <cell r="A34" t="str">
            <v>Investments Govt Securities</v>
          </cell>
        </row>
      </sheetData>
      <sheetData sheetId="1747">
        <row r="34">
          <cell r="A34" t="str">
            <v>Investments Govt Securities</v>
          </cell>
        </row>
      </sheetData>
      <sheetData sheetId="1748">
        <row r="34">
          <cell r="A34" t="str">
            <v>Investments Govt Securities</v>
          </cell>
        </row>
      </sheetData>
      <sheetData sheetId="1749">
        <row r="34">
          <cell r="A34" t="str">
            <v>Investments Govt Securities</v>
          </cell>
        </row>
      </sheetData>
      <sheetData sheetId="1750">
        <row r="34">
          <cell r="A34" t="str">
            <v>Investments Govt Securities</v>
          </cell>
        </row>
      </sheetData>
      <sheetData sheetId="1751">
        <row r="34">
          <cell r="A34" t="str">
            <v>Investments Govt Securities</v>
          </cell>
        </row>
      </sheetData>
      <sheetData sheetId="1752">
        <row r="34">
          <cell r="A34" t="str">
            <v>Investments Govt Securities</v>
          </cell>
        </row>
      </sheetData>
      <sheetData sheetId="1753">
        <row r="34">
          <cell r="A34" t="str">
            <v>Investments Govt Securities</v>
          </cell>
        </row>
      </sheetData>
      <sheetData sheetId="1754">
        <row r="34">
          <cell r="A34" t="str">
            <v>Investments Govt Securities</v>
          </cell>
        </row>
      </sheetData>
      <sheetData sheetId="1755">
        <row r="34">
          <cell r="A34" t="str">
            <v>Investments Govt Securities</v>
          </cell>
        </row>
      </sheetData>
      <sheetData sheetId="1756">
        <row r="34">
          <cell r="A34" t="str">
            <v>Investments Govt Securities</v>
          </cell>
        </row>
      </sheetData>
      <sheetData sheetId="1757">
        <row r="34">
          <cell r="A34" t="str">
            <v>Investments Govt Securities</v>
          </cell>
        </row>
      </sheetData>
      <sheetData sheetId="1758">
        <row r="34">
          <cell r="A34" t="str">
            <v>Investments Govt Securities</v>
          </cell>
        </row>
      </sheetData>
      <sheetData sheetId="1759">
        <row r="34">
          <cell r="A34" t="str">
            <v>Investments Govt Securities</v>
          </cell>
        </row>
      </sheetData>
      <sheetData sheetId="1760">
        <row r="34">
          <cell r="A34" t="str">
            <v>Investments Govt Securities</v>
          </cell>
        </row>
      </sheetData>
      <sheetData sheetId="1761">
        <row r="34">
          <cell r="A34" t="str">
            <v>Investments Govt Securities</v>
          </cell>
        </row>
      </sheetData>
      <sheetData sheetId="1762">
        <row r="34">
          <cell r="A34" t="str">
            <v>Investments Govt Securities</v>
          </cell>
        </row>
      </sheetData>
      <sheetData sheetId="1763">
        <row r="34">
          <cell r="A34" t="str">
            <v>Investments Govt Securities</v>
          </cell>
        </row>
      </sheetData>
      <sheetData sheetId="1764">
        <row r="34">
          <cell r="A34" t="str">
            <v>Investments Govt Securities</v>
          </cell>
        </row>
      </sheetData>
      <sheetData sheetId="1765">
        <row r="34">
          <cell r="A34" t="str">
            <v>Investments Govt Securities</v>
          </cell>
        </row>
      </sheetData>
      <sheetData sheetId="1766">
        <row r="34">
          <cell r="A34" t="str">
            <v>Investments Govt Securities</v>
          </cell>
        </row>
      </sheetData>
      <sheetData sheetId="1767">
        <row r="34">
          <cell r="A34" t="str">
            <v>Investments Govt Securities</v>
          </cell>
        </row>
      </sheetData>
      <sheetData sheetId="1768">
        <row r="34">
          <cell r="A34" t="str">
            <v>Investments Govt Securities</v>
          </cell>
        </row>
      </sheetData>
      <sheetData sheetId="1769">
        <row r="34">
          <cell r="A34" t="str">
            <v>Investments Govt Securities</v>
          </cell>
        </row>
      </sheetData>
      <sheetData sheetId="1770">
        <row r="34">
          <cell r="A34" t="str">
            <v>Investments Govt Securities</v>
          </cell>
        </row>
      </sheetData>
      <sheetData sheetId="1771">
        <row r="34">
          <cell r="A34" t="str">
            <v>Investments Govt Securities</v>
          </cell>
        </row>
      </sheetData>
      <sheetData sheetId="1772">
        <row r="34">
          <cell r="A34" t="str">
            <v>Investments Govt Securities</v>
          </cell>
        </row>
      </sheetData>
      <sheetData sheetId="1773">
        <row r="34">
          <cell r="A34" t="str">
            <v>Investments Govt Securities</v>
          </cell>
        </row>
      </sheetData>
      <sheetData sheetId="1774">
        <row r="34">
          <cell r="A34" t="str">
            <v>Investments Govt Securities</v>
          </cell>
        </row>
      </sheetData>
      <sheetData sheetId="1775">
        <row r="34">
          <cell r="A34" t="str">
            <v>Investments Govt Securities</v>
          </cell>
        </row>
      </sheetData>
      <sheetData sheetId="1776">
        <row r="34">
          <cell r="A34" t="str">
            <v>Investments Govt Securities</v>
          </cell>
        </row>
      </sheetData>
      <sheetData sheetId="1777">
        <row r="34">
          <cell r="A34" t="str">
            <v>Investments Govt Securities</v>
          </cell>
        </row>
      </sheetData>
      <sheetData sheetId="1778">
        <row r="34">
          <cell r="A34" t="str">
            <v>Investments Govt Securities</v>
          </cell>
        </row>
      </sheetData>
      <sheetData sheetId="1779">
        <row r="34">
          <cell r="A34" t="str">
            <v>Investments Govt Securities</v>
          </cell>
        </row>
      </sheetData>
      <sheetData sheetId="1780">
        <row r="34">
          <cell r="A34" t="str">
            <v>Investments Govt Securities</v>
          </cell>
        </row>
      </sheetData>
      <sheetData sheetId="1781">
        <row r="34">
          <cell r="A34" t="str">
            <v>Investments Govt Securities</v>
          </cell>
        </row>
      </sheetData>
      <sheetData sheetId="1782">
        <row r="34">
          <cell r="A34" t="str">
            <v>Investments Govt Securities</v>
          </cell>
        </row>
      </sheetData>
      <sheetData sheetId="1783">
        <row r="34">
          <cell r="A34" t="str">
            <v>Investments Govt Securities</v>
          </cell>
        </row>
      </sheetData>
      <sheetData sheetId="1784">
        <row r="34">
          <cell r="A34" t="str">
            <v>Investments Govt Securities</v>
          </cell>
        </row>
      </sheetData>
      <sheetData sheetId="1785">
        <row r="34">
          <cell r="A34" t="str">
            <v>Investments Govt Securities</v>
          </cell>
        </row>
      </sheetData>
      <sheetData sheetId="1786">
        <row r="34">
          <cell r="A34" t="str">
            <v>Investments Govt Securities</v>
          </cell>
        </row>
      </sheetData>
      <sheetData sheetId="1787">
        <row r="34">
          <cell r="A34" t="str">
            <v>Investments Govt Securities</v>
          </cell>
        </row>
      </sheetData>
      <sheetData sheetId="1788">
        <row r="34">
          <cell r="A34" t="str">
            <v>Investments Govt Securities</v>
          </cell>
        </row>
      </sheetData>
      <sheetData sheetId="1789">
        <row r="34">
          <cell r="A34" t="str">
            <v>Investments Govt Securities</v>
          </cell>
        </row>
      </sheetData>
      <sheetData sheetId="1790">
        <row r="34">
          <cell r="A34" t="str">
            <v>Investments Govt Securities</v>
          </cell>
        </row>
      </sheetData>
      <sheetData sheetId="1791">
        <row r="34">
          <cell r="A34" t="str">
            <v>Investments Govt Securities</v>
          </cell>
        </row>
      </sheetData>
      <sheetData sheetId="1792">
        <row r="34">
          <cell r="A34" t="str">
            <v>Investments Govt Securities</v>
          </cell>
        </row>
      </sheetData>
      <sheetData sheetId="1793">
        <row r="34">
          <cell r="A34" t="str">
            <v>Investments Govt Securities</v>
          </cell>
        </row>
      </sheetData>
      <sheetData sheetId="1794">
        <row r="34">
          <cell r="A34" t="str">
            <v>Investments Govt Securities</v>
          </cell>
        </row>
      </sheetData>
      <sheetData sheetId="1795">
        <row r="34">
          <cell r="A34" t="str">
            <v>Investments Govt Securities</v>
          </cell>
        </row>
      </sheetData>
      <sheetData sheetId="1796">
        <row r="34">
          <cell r="A34" t="str">
            <v>Investments Govt Securities</v>
          </cell>
        </row>
      </sheetData>
      <sheetData sheetId="1797">
        <row r="34">
          <cell r="A34" t="str">
            <v>Investments Govt Securities</v>
          </cell>
        </row>
      </sheetData>
      <sheetData sheetId="1798">
        <row r="34">
          <cell r="A34" t="str">
            <v>Investments Govt Securities</v>
          </cell>
        </row>
      </sheetData>
      <sheetData sheetId="1799">
        <row r="34">
          <cell r="A34" t="str">
            <v>Investments Govt Securities</v>
          </cell>
        </row>
      </sheetData>
      <sheetData sheetId="1800">
        <row r="34">
          <cell r="A34" t="str">
            <v>Investments Govt Securities</v>
          </cell>
        </row>
      </sheetData>
      <sheetData sheetId="1801">
        <row r="34">
          <cell r="A34" t="str">
            <v>Investments Govt Securities</v>
          </cell>
        </row>
      </sheetData>
      <sheetData sheetId="1802">
        <row r="34">
          <cell r="A34" t="str">
            <v>Investments Govt Securities</v>
          </cell>
        </row>
      </sheetData>
      <sheetData sheetId="1803">
        <row r="34">
          <cell r="A34" t="str">
            <v>Investments Govt Securities</v>
          </cell>
        </row>
      </sheetData>
      <sheetData sheetId="1804">
        <row r="34">
          <cell r="A34" t="str">
            <v>Investments Govt Securities</v>
          </cell>
        </row>
      </sheetData>
      <sheetData sheetId="1805">
        <row r="34">
          <cell r="A34" t="str">
            <v>Investments Govt Securities</v>
          </cell>
        </row>
      </sheetData>
      <sheetData sheetId="1806">
        <row r="34">
          <cell r="A34" t="str">
            <v>Investments Govt Securities</v>
          </cell>
        </row>
      </sheetData>
      <sheetData sheetId="1807">
        <row r="34">
          <cell r="A34" t="str">
            <v>Investments Govt Securities</v>
          </cell>
        </row>
      </sheetData>
      <sheetData sheetId="1808">
        <row r="34">
          <cell r="A34" t="str">
            <v>Investments Govt Securities</v>
          </cell>
        </row>
      </sheetData>
      <sheetData sheetId="1809">
        <row r="34">
          <cell r="A34" t="str">
            <v>Investments Govt Securities</v>
          </cell>
        </row>
      </sheetData>
      <sheetData sheetId="1810">
        <row r="34">
          <cell r="A34" t="str">
            <v>Investments Govt Securities</v>
          </cell>
        </row>
      </sheetData>
      <sheetData sheetId="1811">
        <row r="34">
          <cell r="A34" t="str">
            <v>Investments Govt Securities</v>
          </cell>
        </row>
      </sheetData>
      <sheetData sheetId="1812">
        <row r="34">
          <cell r="A34" t="str">
            <v>Investments Govt Securities</v>
          </cell>
        </row>
      </sheetData>
      <sheetData sheetId="1813">
        <row r="34">
          <cell r="A34" t="str">
            <v>Investments Govt Securities</v>
          </cell>
        </row>
      </sheetData>
      <sheetData sheetId="1814">
        <row r="34">
          <cell r="A34" t="str">
            <v>Investments Govt Securities</v>
          </cell>
        </row>
      </sheetData>
      <sheetData sheetId="1815">
        <row r="34">
          <cell r="A34" t="str">
            <v>Investments Govt Securities</v>
          </cell>
        </row>
      </sheetData>
      <sheetData sheetId="1816">
        <row r="34">
          <cell r="A34" t="str">
            <v>Investments Govt Securities</v>
          </cell>
        </row>
      </sheetData>
      <sheetData sheetId="1817">
        <row r="34">
          <cell r="A34" t="str">
            <v>Investments Govt Securities</v>
          </cell>
        </row>
      </sheetData>
      <sheetData sheetId="1818">
        <row r="34">
          <cell r="A34" t="str">
            <v>Investments Govt Securities</v>
          </cell>
        </row>
      </sheetData>
      <sheetData sheetId="1819">
        <row r="34">
          <cell r="A34" t="str">
            <v>Investments Govt Securities</v>
          </cell>
        </row>
      </sheetData>
      <sheetData sheetId="1820">
        <row r="34">
          <cell r="A34" t="str">
            <v>Investments Govt Securities</v>
          </cell>
        </row>
      </sheetData>
      <sheetData sheetId="1821">
        <row r="34">
          <cell r="A34" t="str">
            <v>Investments Govt Securities</v>
          </cell>
        </row>
      </sheetData>
      <sheetData sheetId="1822">
        <row r="34">
          <cell r="A34" t="str">
            <v>Investments Govt Securities</v>
          </cell>
        </row>
      </sheetData>
      <sheetData sheetId="1823">
        <row r="34">
          <cell r="A34" t="str">
            <v>Investments Govt Securities</v>
          </cell>
        </row>
      </sheetData>
      <sheetData sheetId="1824">
        <row r="34">
          <cell r="A34" t="str">
            <v>Investments Govt Securities</v>
          </cell>
        </row>
      </sheetData>
      <sheetData sheetId="1825">
        <row r="34">
          <cell r="A34" t="str">
            <v>Investments Govt Securities</v>
          </cell>
        </row>
      </sheetData>
      <sheetData sheetId="1826">
        <row r="34">
          <cell r="A34" t="str">
            <v>Investments Govt Securities</v>
          </cell>
        </row>
      </sheetData>
      <sheetData sheetId="1827">
        <row r="34">
          <cell r="A34" t="str">
            <v>Investments Govt Securities</v>
          </cell>
        </row>
      </sheetData>
      <sheetData sheetId="1828">
        <row r="34">
          <cell r="A34" t="str">
            <v>Investments Govt Securities</v>
          </cell>
        </row>
      </sheetData>
      <sheetData sheetId="1829">
        <row r="34">
          <cell r="A34" t="str">
            <v>Investments Govt Securities</v>
          </cell>
        </row>
      </sheetData>
      <sheetData sheetId="1830">
        <row r="34">
          <cell r="A34" t="str">
            <v>Investments Govt Securities</v>
          </cell>
        </row>
      </sheetData>
      <sheetData sheetId="1831">
        <row r="34">
          <cell r="A34" t="str">
            <v>Investments Govt Securities</v>
          </cell>
        </row>
      </sheetData>
      <sheetData sheetId="1832">
        <row r="34">
          <cell r="A34" t="str">
            <v>Investments Govt Securities</v>
          </cell>
        </row>
      </sheetData>
      <sheetData sheetId="1833">
        <row r="34">
          <cell r="A34" t="str">
            <v>Investments Govt Securities</v>
          </cell>
        </row>
      </sheetData>
      <sheetData sheetId="1834">
        <row r="34">
          <cell r="A34" t="str">
            <v>Investments Govt Securities</v>
          </cell>
        </row>
      </sheetData>
      <sheetData sheetId="1835">
        <row r="34">
          <cell r="A34" t="str">
            <v>Investments Govt Securities</v>
          </cell>
        </row>
      </sheetData>
      <sheetData sheetId="1836">
        <row r="34">
          <cell r="A34" t="str">
            <v>Investments Govt Securities</v>
          </cell>
        </row>
      </sheetData>
      <sheetData sheetId="1837">
        <row r="34">
          <cell r="A34" t="str">
            <v>Investments Govt Securities</v>
          </cell>
        </row>
      </sheetData>
      <sheetData sheetId="1838">
        <row r="34">
          <cell r="A34" t="str">
            <v>Investments Govt Securities</v>
          </cell>
        </row>
      </sheetData>
      <sheetData sheetId="1839" refreshError="1"/>
      <sheetData sheetId="1840">
        <row r="34">
          <cell r="A34" t="str">
            <v>Investments Govt Securities</v>
          </cell>
        </row>
      </sheetData>
      <sheetData sheetId="1841">
        <row r="34">
          <cell r="A34" t="str">
            <v>Investments Govt Securities</v>
          </cell>
        </row>
      </sheetData>
      <sheetData sheetId="1842" refreshError="1"/>
      <sheetData sheetId="1843">
        <row r="34">
          <cell r="A34" t="str">
            <v>Investments Govt Securities</v>
          </cell>
        </row>
      </sheetData>
      <sheetData sheetId="1844">
        <row r="34">
          <cell r="A34" t="str">
            <v>Investments Govt Securities</v>
          </cell>
        </row>
      </sheetData>
      <sheetData sheetId="1845">
        <row r="34">
          <cell r="A34" t="str">
            <v>Investments Govt Securities</v>
          </cell>
        </row>
      </sheetData>
      <sheetData sheetId="1846">
        <row r="34">
          <cell r="A34" t="str">
            <v>Investments Govt Securities</v>
          </cell>
        </row>
      </sheetData>
      <sheetData sheetId="1847">
        <row r="34">
          <cell r="A34" t="str">
            <v>Investments Govt Securities</v>
          </cell>
        </row>
      </sheetData>
      <sheetData sheetId="1848">
        <row r="34">
          <cell r="A34" t="str">
            <v>Investments Govt Securities</v>
          </cell>
        </row>
      </sheetData>
      <sheetData sheetId="1849">
        <row r="34">
          <cell r="A34" t="str">
            <v>Investments Govt Securities</v>
          </cell>
        </row>
      </sheetData>
      <sheetData sheetId="1850">
        <row r="34">
          <cell r="A34" t="str">
            <v>Investments Govt Securities</v>
          </cell>
        </row>
      </sheetData>
      <sheetData sheetId="1851">
        <row r="34">
          <cell r="A34" t="str">
            <v>Investments Govt Securities</v>
          </cell>
        </row>
      </sheetData>
      <sheetData sheetId="1852">
        <row r="34">
          <cell r="A34" t="str">
            <v>Investments Govt Securities</v>
          </cell>
        </row>
      </sheetData>
      <sheetData sheetId="1853">
        <row r="34">
          <cell r="A34" t="str">
            <v>Investments Govt Securities</v>
          </cell>
        </row>
      </sheetData>
      <sheetData sheetId="1854">
        <row r="34">
          <cell r="A34" t="str">
            <v>Investments Govt Securities</v>
          </cell>
        </row>
      </sheetData>
      <sheetData sheetId="1855">
        <row r="34">
          <cell r="A34" t="str">
            <v>Investments Govt Securities</v>
          </cell>
        </row>
      </sheetData>
      <sheetData sheetId="1856">
        <row r="34">
          <cell r="A34" t="str">
            <v>Investments Govt Securities</v>
          </cell>
        </row>
      </sheetData>
      <sheetData sheetId="1857">
        <row r="34">
          <cell r="A34" t="str">
            <v>Investments Govt Securities</v>
          </cell>
        </row>
      </sheetData>
      <sheetData sheetId="1858">
        <row r="34">
          <cell r="A34" t="str">
            <v>Investments Govt Securities</v>
          </cell>
        </row>
      </sheetData>
      <sheetData sheetId="1859" refreshError="1"/>
      <sheetData sheetId="1860">
        <row r="34">
          <cell r="A34" t="str">
            <v>Investments Govt Securities</v>
          </cell>
        </row>
      </sheetData>
      <sheetData sheetId="1861">
        <row r="34">
          <cell r="A34" t="str">
            <v>Investments Govt Securities</v>
          </cell>
        </row>
      </sheetData>
      <sheetData sheetId="1862">
        <row r="34">
          <cell r="A34" t="str">
            <v>Investments Govt Securities</v>
          </cell>
        </row>
      </sheetData>
      <sheetData sheetId="1863">
        <row r="34">
          <cell r="A34" t="str">
            <v>Investments Govt Securities</v>
          </cell>
        </row>
      </sheetData>
      <sheetData sheetId="1864">
        <row r="34">
          <cell r="A34" t="str">
            <v>Investments Govt Securities</v>
          </cell>
        </row>
      </sheetData>
      <sheetData sheetId="1865">
        <row r="34">
          <cell r="A34" t="str">
            <v>Investments Govt Securities</v>
          </cell>
        </row>
      </sheetData>
      <sheetData sheetId="1866">
        <row r="34">
          <cell r="A34" t="str">
            <v>Investments Govt Securities</v>
          </cell>
        </row>
      </sheetData>
      <sheetData sheetId="1867">
        <row r="34">
          <cell r="A34" t="str">
            <v>Investments Govt Securities</v>
          </cell>
        </row>
      </sheetData>
      <sheetData sheetId="1868">
        <row r="34">
          <cell r="A34" t="str">
            <v>Investments Govt Securities</v>
          </cell>
        </row>
      </sheetData>
      <sheetData sheetId="1869">
        <row r="34">
          <cell r="A34" t="str">
            <v>Investments Govt Securities</v>
          </cell>
        </row>
      </sheetData>
      <sheetData sheetId="1870">
        <row r="34">
          <cell r="A34" t="str">
            <v>Investments Govt Securities</v>
          </cell>
        </row>
      </sheetData>
      <sheetData sheetId="1871">
        <row r="34">
          <cell r="A34" t="str">
            <v>Investments Govt Securities</v>
          </cell>
        </row>
      </sheetData>
      <sheetData sheetId="1872">
        <row r="34">
          <cell r="A34" t="str">
            <v>Investments Govt Securities</v>
          </cell>
        </row>
      </sheetData>
      <sheetData sheetId="1873">
        <row r="34">
          <cell r="A34" t="str">
            <v>Investments Govt Securities</v>
          </cell>
        </row>
      </sheetData>
      <sheetData sheetId="1874">
        <row r="34">
          <cell r="A34" t="str">
            <v>Investments Govt Securities</v>
          </cell>
        </row>
      </sheetData>
      <sheetData sheetId="1875">
        <row r="34">
          <cell r="A34" t="str">
            <v>Investments Govt Securities</v>
          </cell>
        </row>
      </sheetData>
      <sheetData sheetId="1876">
        <row r="34">
          <cell r="A34" t="str">
            <v>Investments Govt Securities</v>
          </cell>
        </row>
      </sheetData>
      <sheetData sheetId="1877">
        <row r="34">
          <cell r="A34" t="str">
            <v>Investments Govt Securities</v>
          </cell>
        </row>
      </sheetData>
      <sheetData sheetId="1878">
        <row r="34">
          <cell r="A34" t="str">
            <v>Investments Govt Securities</v>
          </cell>
        </row>
      </sheetData>
      <sheetData sheetId="1879">
        <row r="34">
          <cell r="A34" t="str">
            <v>Investments Govt Securities</v>
          </cell>
        </row>
      </sheetData>
      <sheetData sheetId="1880">
        <row r="34">
          <cell r="A34" t="str">
            <v>Investments Govt Securities</v>
          </cell>
        </row>
      </sheetData>
      <sheetData sheetId="1881">
        <row r="34">
          <cell r="A34" t="str">
            <v>Investments Govt Securities</v>
          </cell>
        </row>
      </sheetData>
      <sheetData sheetId="1882">
        <row r="34">
          <cell r="A34" t="str">
            <v>Investments Govt Securities</v>
          </cell>
        </row>
      </sheetData>
      <sheetData sheetId="1883">
        <row r="34">
          <cell r="A34" t="str">
            <v>Investments Govt Securities</v>
          </cell>
        </row>
      </sheetData>
      <sheetData sheetId="1884">
        <row r="34">
          <cell r="A34" t="str">
            <v>Investments Govt Securities</v>
          </cell>
        </row>
      </sheetData>
      <sheetData sheetId="1885">
        <row r="34">
          <cell r="A34" t="str">
            <v>Investments Govt Securities</v>
          </cell>
        </row>
      </sheetData>
      <sheetData sheetId="1886">
        <row r="34">
          <cell r="A34" t="str">
            <v>Investments Govt Securities</v>
          </cell>
        </row>
      </sheetData>
      <sheetData sheetId="1887">
        <row r="34">
          <cell r="A34" t="str">
            <v>Investments Govt Securities</v>
          </cell>
        </row>
      </sheetData>
      <sheetData sheetId="1888">
        <row r="34">
          <cell r="A34" t="str">
            <v>Investments Govt Securities</v>
          </cell>
        </row>
      </sheetData>
      <sheetData sheetId="1889">
        <row r="34">
          <cell r="A34" t="str">
            <v>Investments Govt Securities</v>
          </cell>
        </row>
      </sheetData>
      <sheetData sheetId="1890">
        <row r="34">
          <cell r="A34" t="str">
            <v>Investments Govt Securities</v>
          </cell>
        </row>
      </sheetData>
      <sheetData sheetId="1891">
        <row r="34">
          <cell r="A34" t="str">
            <v>Investments Govt Securities</v>
          </cell>
        </row>
      </sheetData>
      <sheetData sheetId="1892">
        <row r="34">
          <cell r="A34" t="str">
            <v>Investments Govt Securities</v>
          </cell>
        </row>
      </sheetData>
      <sheetData sheetId="1893">
        <row r="34">
          <cell r="A34" t="str">
            <v>Investments Govt Securities</v>
          </cell>
        </row>
      </sheetData>
      <sheetData sheetId="1894">
        <row r="34">
          <cell r="A34" t="str">
            <v>Investments Govt Securities</v>
          </cell>
        </row>
      </sheetData>
      <sheetData sheetId="1895">
        <row r="34">
          <cell r="A34" t="str">
            <v>Investments Govt Securities</v>
          </cell>
        </row>
      </sheetData>
      <sheetData sheetId="1896">
        <row r="34">
          <cell r="A34" t="str">
            <v>Investments Govt Securities</v>
          </cell>
        </row>
      </sheetData>
      <sheetData sheetId="1897">
        <row r="34">
          <cell r="A34" t="str">
            <v>Investments Govt Securities</v>
          </cell>
        </row>
      </sheetData>
      <sheetData sheetId="1898">
        <row r="34">
          <cell r="A34" t="str">
            <v>Investments Govt Securities</v>
          </cell>
        </row>
      </sheetData>
      <sheetData sheetId="1899">
        <row r="34">
          <cell r="A34" t="str">
            <v>Investments Govt Securities</v>
          </cell>
        </row>
      </sheetData>
      <sheetData sheetId="1900">
        <row r="34">
          <cell r="A34" t="str">
            <v>Investments Govt Securities</v>
          </cell>
        </row>
      </sheetData>
      <sheetData sheetId="1901">
        <row r="34">
          <cell r="A34" t="str">
            <v>Investments Govt Securities</v>
          </cell>
        </row>
      </sheetData>
      <sheetData sheetId="1902">
        <row r="34">
          <cell r="A34" t="str">
            <v>Investments Govt Securities</v>
          </cell>
        </row>
      </sheetData>
      <sheetData sheetId="1903">
        <row r="34">
          <cell r="A34" t="str">
            <v>Investments Govt Securities</v>
          </cell>
        </row>
      </sheetData>
      <sheetData sheetId="1904">
        <row r="34">
          <cell r="A34" t="str">
            <v>Investments Govt Securities</v>
          </cell>
        </row>
      </sheetData>
      <sheetData sheetId="1905">
        <row r="34">
          <cell r="A34" t="str">
            <v>Investments Govt Securities</v>
          </cell>
        </row>
      </sheetData>
      <sheetData sheetId="1906">
        <row r="34">
          <cell r="A34" t="str">
            <v>Investments Govt Securities</v>
          </cell>
        </row>
      </sheetData>
      <sheetData sheetId="1907">
        <row r="34">
          <cell r="A34" t="str">
            <v>Investments Govt Securities</v>
          </cell>
        </row>
      </sheetData>
      <sheetData sheetId="1908">
        <row r="34">
          <cell r="A34" t="str">
            <v>Investments Govt Securities</v>
          </cell>
        </row>
      </sheetData>
      <sheetData sheetId="1909">
        <row r="34">
          <cell r="A34" t="str">
            <v>Investments Govt Securities</v>
          </cell>
        </row>
      </sheetData>
      <sheetData sheetId="1910">
        <row r="34">
          <cell r="A34" t="str">
            <v>Investments Govt Securities</v>
          </cell>
        </row>
      </sheetData>
      <sheetData sheetId="1911">
        <row r="34">
          <cell r="A34" t="str">
            <v>Investments Govt Securities</v>
          </cell>
        </row>
      </sheetData>
      <sheetData sheetId="1912">
        <row r="34">
          <cell r="A34" t="str">
            <v>Investments Govt Securities</v>
          </cell>
        </row>
      </sheetData>
      <sheetData sheetId="1913">
        <row r="34">
          <cell r="A34" t="str">
            <v>Investments Govt Securities</v>
          </cell>
        </row>
      </sheetData>
      <sheetData sheetId="1914">
        <row r="34">
          <cell r="A34" t="str">
            <v>Investments Govt Securities</v>
          </cell>
        </row>
      </sheetData>
      <sheetData sheetId="1915">
        <row r="34">
          <cell r="A34" t="str">
            <v>Investments Govt Securities</v>
          </cell>
        </row>
      </sheetData>
      <sheetData sheetId="1916">
        <row r="34">
          <cell r="A34" t="str">
            <v>Investments Govt Securities</v>
          </cell>
        </row>
      </sheetData>
      <sheetData sheetId="1917">
        <row r="34">
          <cell r="A34" t="str">
            <v>Investments Govt Securities</v>
          </cell>
        </row>
      </sheetData>
      <sheetData sheetId="1918">
        <row r="34">
          <cell r="A34" t="str">
            <v>Investments Govt Securities</v>
          </cell>
        </row>
      </sheetData>
      <sheetData sheetId="1919">
        <row r="34">
          <cell r="A34" t="str">
            <v>Investments Govt Securities</v>
          </cell>
        </row>
      </sheetData>
      <sheetData sheetId="1920">
        <row r="34">
          <cell r="A34" t="str">
            <v>Investments Govt Securities</v>
          </cell>
        </row>
      </sheetData>
      <sheetData sheetId="1921">
        <row r="34">
          <cell r="A34" t="str">
            <v>Investments Govt Securities</v>
          </cell>
        </row>
      </sheetData>
      <sheetData sheetId="1922">
        <row r="34">
          <cell r="A34" t="str">
            <v>Investments Govt Securities</v>
          </cell>
        </row>
      </sheetData>
      <sheetData sheetId="1923">
        <row r="34">
          <cell r="A34" t="str">
            <v>Investments Govt Securities</v>
          </cell>
        </row>
      </sheetData>
      <sheetData sheetId="1924">
        <row r="34">
          <cell r="A34" t="str">
            <v>Investments Govt Securities</v>
          </cell>
        </row>
      </sheetData>
      <sheetData sheetId="1925">
        <row r="34">
          <cell r="A34" t="str">
            <v>Investments Govt Securities</v>
          </cell>
        </row>
      </sheetData>
      <sheetData sheetId="1926">
        <row r="34">
          <cell r="A34" t="str">
            <v>Investments Govt Securities</v>
          </cell>
        </row>
      </sheetData>
      <sheetData sheetId="1927">
        <row r="34">
          <cell r="A34" t="str">
            <v>Investments Govt Securities</v>
          </cell>
        </row>
      </sheetData>
      <sheetData sheetId="1928">
        <row r="34">
          <cell r="A34" t="str">
            <v>Investments Govt Securities</v>
          </cell>
        </row>
      </sheetData>
      <sheetData sheetId="1929">
        <row r="34">
          <cell r="A34" t="str">
            <v>Investments Govt Securities</v>
          </cell>
        </row>
      </sheetData>
      <sheetData sheetId="1930">
        <row r="34">
          <cell r="A34" t="str">
            <v>Investments Govt Securities</v>
          </cell>
        </row>
      </sheetData>
      <sheetData sheetId="1931">
        <row r="34">
          <cell r="A34" t="str">
            <v>Investments Govt Securities</v>
          </cell>
        </row>
      </sheetData>
      <sheetData sheetId="1932">
        <row r="34">
          <cell r="A34" t="str">
            <v>Investments Govt Securities</v>
          </cell>
        </row>
      </sheetData>
      <sheetData sheetId="1933">
        <row r="34">
          <cell r="A34" t="str">
            <v>Investments Govt Securities</v>
          </cell>
        </row>
      </sheetData>
      <sheetData sheetId="1934">
        <row r="34">
          <cell r="A34" t="str">
            <v>Investments Govt Securities</v>
          </cell>
        </row>
      </sheetData>
      <sheetData sheetId="1935">
        <row r="34">
          <cell r="A34" t="str">
            <v>Investments Govt Securities</v>
          </cell>
        </row>
      </sheetData>
      <sheetData sheetId="1936">
        <row r="34">
          <cell r="A34" t="str">
            <v>Investments Govt Securities</v>
          </cell>
        </row>
      </sheetData>
      <sheetData sheetId="1937">
        <row r="34">
          <cell r="A34" t="str">
            <v>Investments Govt Securities</v>
          </cell>
        </row>
      </sheetData>
      <sheetData sheetId="1938">
        <row r="34">
          <cell r="A34" t="str">
            <v>Investments Govt Securities</v>
          </cell>
        </row>
      </sheetData>
      <sheetData sheetId="1939">
        <row r="34">
          <cell r="A34" t="str">
            <v>Investments Govt Securities</v>
          </cell>
        </row>
      </sheetData>
      <sheetData sheetId="1940">
        <row r="34">
          <cell r="A34" t="str">
            <v>Investments Govt Securities</v>
          </cell>
        </row>
      </sheetData>
      <sheetData sheetId="1941">
        <row r="34">
          <cell r="A34" t="str">
            <v>Investments Govt Securities</v>
          </cell>
        </row>
      </sheetData>
      <sheetData sheetId="1942">
        <row r="34">
          <cell r="A34" t="str">
            <v>Investments Govt Securities</v>
          </cell>
        </row>
      </sheetData>
      <sheetData sheetId="1943">
        <row r="34">
          <cell r="A34" t="str">
            <v>Investments Govt Securities</v>
          </cell>
        </row>
      </sheetData>
      <sheetData sheetId="1944">
        <row r="34">
          <cell r="A34" t="str">
            <v>Investments Govt Securities</v>
          </cell>
        </row>
      </sheetData>
      <sheetData sheetId="1945">
        <row r="34">
          <cell r="A34" t="str">
            <v>Investments Govt Securities</v>
          </cell>
        </row>
      </sheetData>
      <sheetData sheetId="1946">
        <row r="34">
          <cell r="A34" t="str">
            <v>Investments Govt Securities</v>
          </cell>
        </row>
      </sheetData>
      <sheetData sheetId="1947">
        <row r="34">
          <cell r="A34" t="str">
            <v>Investments Govt Securities</v>
          </cell>
        </row>
      </sheetData>
      <sheetData sheetId="1948">
        <row r="34">
          <cell r="A34" t="str">
            <v>Investments Govt Securities</v>
          </cell>
        </row>
      </sheetData>
      <sheetData sheetId="1949">
        <row r="34">
          <cell r="A34" t="str">
            <v>Investments Govt Securities</v>
          </cell>
        </row>
      </sheetData>
      <sheetData sheetId="1950">
        <row r="34">
          <cell r="A34" t="str">
            <v>Investments Govt Securities</v>
          </cell>
        </row>
      </sheetData>
      <sheetData sheetId="1951">
        <row r="34">
          <cell r="A34" t="str">
            <v>Investments Govt Securities</v>
          </cell>
        </row>
      </sheetData>
      <sheetData sheetId="1952">
        <row r="34">
          <cell r="A34" t="str">
            <v>Investments Govt Securities</v>
          </cell>
        </row>
      </sheetData>
      <sheetData sheetId="1953">
        <row r="34">
          <cell r="A34" t="str">
            <v>Investments Govt Securities</v>
          </cell>
        </row>
      </sheetData>
      <sheetData sheetId="1954">
        <row r="34">
          <cell r="A34" t="str">
            <v>Investments Govt Securities</v>
          </cell>
        </row>
      </sheetData>
      <sheetData sheetId="1955">
        <row r="34">
          <cell r="A34" t="str">
            <v>Investments Govt Securities</v>
          </cell>
        </row>
      </sheetData>
      <sheetData sheetId="1956">
        <row r="34">
          <cell r="A34" t="str">
            <v>Investments Govt Securities</v>
          </cell>
        </row>
      </sheetData>
      <sheetData sheetId="1957">
        <row r="34">
          <cell r="A34" t="str">
            <v>Investments Govt Securities</v>
          </cell>
        </row>
      </sheetData>
      <sheetData sheetId="1958">
        <row r="34">
          <cell r="A34" t="str">
            <v>Investments Govt Securities</v>
          </cell>
        </row>
      </sheetData>
      <sheetData sheetId="1959">
        <row r="34">
          <cell r="A34" t="str">
            <v>Investments Govt Securities</v>
          </cell>
        </row>
      </sheetData>
      <sheetData sheetId="1960">
        <row r="34">
          <cell r="A34" t="str">
            <v>Investments Govt Securities</v>
          </cell>
        </row>
      </sheetData>
      <sheetData sheetId="1961">
        <row r="34">
          <cell r="A34" t="str">
            <v>Investments Govt Securities</v>
          </cell>
        </row>
      </sheetData>
      <sheetData sheetId="1962">
        <row r="34">
          <cell r="A34" t="str">
            <v>Investments Govt Securities</v>
          </cell>
        </row>
      </sheetData>
      <sheetData sheetId="1963">
        <row r="34">
          <cell r="A34" t="str">
            <v>Investments Govt Securities</v>
          </cell>
        </row>
      </sheetData>
      <sheetData sheetId="1964">
        <row r="34">
          <cell r="A34" t="str">
            <v>Investments Govt Securities</v>
          </cell>
        </row>
      </sheetData>
      <sheetData sheetId="1965">
        <row r="34">
          <cell r="A34" t="str">
            <v>Investments Govt Securities</v>
          </cell>
        </row>
      </sheetData>
      <sheetData sheetId="1966">
        <row r="34">
          <cell r="A34" t="str">
            <v>Investments Govt Securities</v>
          </cell>
        </row>
      </sheetData>
      <sheetData sheetId="1967">
        <row r="34">
          <cell r="A34" t="str">
            <v>Investments Govt Securities</v>
          </cell>
        </row>
      </sheetData>
      <sheetData sheetId="1968">
        <row r="34">
          <cell r="A34" t="str">
            <v>Investments Govt Securities</v>
          </cell>
        </row>
      </sheetData>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row r="34">
          <cell r="A34" t="str">
            <v>Investments Govt Securities</v>
          </cell>
        </row>
      </sheetData>
      <sheetData sheetId="2013">
        <row r="34">
          <cell r="A34" t="str">
            <v>Investments Govt Securities</v>
          </cell>
        </row>
      </sheetData>
      <sheetData sheetId="2014">
        <row r="34">
          <cell r="A34" t="str">
            <v>Investments Govt Securities</v>
          </cell>
        </row>
      </sheetData>
      <sheetData sheetId="2015">
        <row r="34">
          <cell r="A34" t="str">
            <v>Investments Govt Securities</v>
          </cell>
        </row>
      </sheetData>
      <sheetData sheetId="2016">
        <row r="34">
          <cell r="A34" t="str">
            <v>Investments Govt Securities</v>
          </cell>
        </row>
      </sheetData>
      <sheetData sheetId="2017">
        <row r="34">
          <cell r="A34" t="str">
            <v>Investments Govt Securities</v>
          </cell>
        </row>
      </sheetData>
      <sheetData sheetId="2018">
        <row r="34">
          <cell r="A34" t="str">
            <v>Investments Govt Securities</v>
          </cell>
        </row>
      </sheetData>
      <sheetData sheetId="2019">
        <row r="34">
          <cell r="A34" t="str">
            <v>Investments Govt Securities</v>
          </cell>
        </row>
      </sheetData>
      <sheetData sheetId="2020">
        <row r="34">
          <cell r="A34" t="str">
            <v>Investments Govt Securities</v>
          </cell>
        </row>
      </sheetData>
      <sheetData sheetId="2021">
        <row r="34">
          <cell r="A34" t="str">
            <v>Investments Govt Securities</v>
          </cell>
        </row>
      </sheetData>
      <sheetData sheetId="2022">
        <row r="34">
          <cell r="A34" t="str">
            <v>Investments Govt Securities</v>
          </cell>
        </row>
      </sheetData>
      <sheetData sheetId="2023">
        <row r="34">
          <cell r="A34" t="str">
            <v>Investments Govt Securities</v>
          </cell>
        </row>
      </sheetData>
      <sheetData sheetId="2024">
        <row r="34">
          <cell r="A34" t="str">
            <v>Investments Govt Securities</v>
          </cell>
        </row>
      </sheetData>
      <sheetData sheetId="2025">
        <row r="34">
          <cell r="A34" t="str">
            <v>Investments Govt Securities</v>
          </cell>
        </row>
      </sheetData>
      <sheetData sheetId="2026">
        <row r="34">
          <cell r="A34" t="str">
            <v>Investments Govt Securities</v>
          </cell>
        </row>
      </sheetData>
      <sheetData sheetId="2027">
        <row r="34">
          <cell r="A34" t="str">
            <v>Investments Govt Securities</v>
          </cell>
        </row>
      </sheetData>
      <sheetData sheetId="2028">
        <row r="34">
          <cell r="A34" t="str">
            <v>Investments Govt Securities</v>
          </cell>
        </row>
      </sheetData>
      <sheetData sheetId="2029">
        <row r="34">
          <cell r="A34" t="str">
            <v>Investments Govt Securities</v>
          </cell>
        </row>
      </sheetData>
      <sheetData sheetId="2030">
        <row r="34">
          <cell r="A34" t="str">
            <v>Investments Govt Securities</v>
          </cell>
        </row>
      </sheetData>
      <sheetData sheetId="2031">
        <row r="34">
          <cell r="A34" t="str">
            <v>Investments Govt Securities</v>
          </cell>
        </row>
      </sheetData>
      <sheetData sheetId="2032">
        <row r="34">
          <cell r="A34" t="str">
            <v>Investments Govt Securities</v>
          </cell>
        </row>
      </sheetData>
      <sheetData sheetId="2033">
        <row r="34">
          <cell r="A34" t="str">
            <v>Investments Govt Securities</v>
          </cell>
        </row>
      </sheetData>
      <sheetData sheetId="2034">
        <row r="34">
          <cell r="A34" t="str">
            <v>Investments Govt Securities</v>
          </cell>
        </row>
      </sheetData>
      <sheetData sheetId="2035">
        <row r="34">
          <cell r="A34" t="str">
            <v>Investments Govt Securities</v>
          </cell>
        </row>
      </sheetData>
      <sheetData sheetId="2036">
        <row r="34">
          <cell r="A34" t="str">
            <v>Investments Govt Securities</v>
          </cell>
        </row>
      </sheetData>
      <sheetData sheetId="2037">
        <row r="34">
          <cell r="A34" t="str">
            <v>Investments Govt Securities</v>
          </cell>
        </row>
      </sheetData>
      <sheetData sheetId="2038">
        <row r="34">
          <cell r="A34" t="str">
            <v>Investments Govt Securities</v>
          </cell>
        </row>
      </sheetData>
      <sheetData sheetId="2039">
        <row r="34">
          <cell r="A34" t="str">
            <v>Investments Govt Securities</v>
          </cell>
        </row>
      </sheetData>
      <sheetData sheetId="2040">
        <row r="34">
          <cell r="A34" t="str">
            <v>Investments Govt Securities</v>
          </cell>
        </row>
      </sheetData>
      <sheetData sheetId="2041">
        <row r="34">
          <cell r="A34" t="str">
            <v>Investments Govt Securities</v>
          </cell>
        </row>
      </sheetData>
      <sheetData sheetId="2042">
        <row r="34">
          <cell r="A34" t="str">
            <v>Investments Govt Securities</v>
          </cell>
        </row>
      </sheetData>
      <sheetData sheetId="2043">
        <row r="34">
          <cell r="A34" t="str">
            <v>Investments Govt Securities</v>
          </cell>
        </row>
      </sheetData>
      <sheetData sheetId="2044">
        <row r="34">
          <cell r="A34" t="str">
            <v>Investments Govt Securities</v>
          </cell>
        </row>
      </sheetData>
      <sheetData sheetId="2045">
        <row r="34">
          <cell r="A34" t="str">
            <v>Investments Govt Securities</v>
          </cell>
        </row>
      </sheetData>
      <sheetData sheetId="2046">
        <row r="34">
          <cell r="A34" t="str">
            <v>Investments Govt Securities</v>
          </cell>
        </row>
      </sheetData>
      <sheetData sheetId="2047">
        <row r="34">
          <cell r="A34" t="str">
            <v>Investments Govt Securities</v>
          </cell>
        </row>
      </sheetData>
      <sheetData sheetId="2048">
        <row r="34">
          <cell r="A34" t="str">
            <v>Investments Govt Securities</v>
          </cell>
        </row>
      </sheetData>
      <sheetData sheetId="2049">
        <row r="34">
          <cell r="A34" t="str">
            <v>Investments Govt Securities</v>
          </cell>
        </row>
      </sheetData>
      <sheetData sheetId="2050">
        <row r="34">
          <cell r="A34" t="str">
            <v>Investments Govt Securities</v>
          </cell>
        </row>
      </sheetData>
      <sheetData sheetId="2051">
        <row r="34">
          <cell r="A34" t="str">
            <v>Investments Govt Securities</v>
          </cell>
        </row>
      </sheetData>
      <sheetData sheetId="2052">
        <row r="34">
          <cell r="A34" t="str">
            <v>Investments Govt Securities</v>
          </cell>
        </row>
      </sheetData>
      <sheetData sheetId="2053">
        <row r="34">
          <cell r="A34" t="str">
            <v>Investments Govt Securities</v>
          </cell>
        </row>
      </sheetData>
      <sheetData sheetId="2054">
        <row r="34">
          <cell r="A34" t="str">
            <v>Investments Govt Securities</v>
          </cell>
        </row>
      </sheetData>
      <sheetData sheetId="2055">
        <row r="34">
          <cell r="A34" t="str">
            <v>Investments Govt Securities</v>
          </cell>
        </row>
      </sheetData>
      <sheetData sheetId="2056">
        <row r="34">
          <cell r="A34" t="str">
            <v>Investments Govt Securities</v>
          </cell>
        </row>
      </sheetData>
      <sheetData sheetId="2057">
        <row r="34">
          <cell r="A34" t="str">
            <v>Investments Govt Securities</v>
          </cell>
        </row>
      </sheetData>
      <sheetData sheetId="2058">
        <row r="34">
          <cell r="A34" t="str">
            <v>Investments Govt Securities</v>
          </cell>
        </row>
      </sheetData>
      <sheetData sheetId="2059">
        <row r="34">
          <cell r="A34" t="str">
            <v>Investments Govt Securities</v>
          </cell>
        </row>
      </sheetData>
      <sheetData sheetId="2060">
        <row r="34">
          <cell r="A34" t="str">
            <v>Investments Govt Securities</v>
          </cell>
        </row>
      </sheetData>
      <sheetData sheetId="2061">
        <row r="34">
          <cell r="A34" t="str">
            <v>Investments Govt Securities</v>
          </cell>
        </row>
      </sheetData>
      <sheetData sheetId="2062">
        <row r="34">
          <cell r="A34" t="str">
            <v>Investments Govt Securities</v>
          </cell>
        </row>
      </sheetData>
      <sheetData sheetId="2063">
        <row r="34">
          <cell r="A34" t="str">
            <v>Investments Govt Securities</v>
          </cell>
        </row>
      </sheetData>
      <sheetData sheetId="2064">
        <row r="34">
          <cell r="A34" t="str">
            <v>Investments Govt Securities</v>
          </cell>
        </row>
      </sheetData>
      <sheetData sheetId="2065">
        <row r="34">
          <cell r="A34" t="str">
            <v>Investments Govt Securities</v>
          </cell>
        </row>
      </sheetData>
      <sheetData sheetId="2066">
        <row r="34">
          <cell r="A34" t="str">
            <v>Investments Govt Securities</v>
          </cell>
        </row>
      </sheetData>
      <sheetData sheetId="2067">
        <row r="34">
          <cell r="A34" t="str">
            <v>Investments Govt Securities</v>
          </cell>
        </row>
      </sheetData>
      <sheetData sheetId="2068">
        <row r="34">
          <cell r="A34" t="str">
            <v>Investments Govt Securities</v>
          </cell>
        </row>
      </sheetData>
      <sheetData sheetId="2069">
        <row r="34">
          <cell r="A34" t="str">
            <v>Investments Govt Securities</v>
          </cell>
        </row>
      </sheetData>
      <sheetData sheetId="2070">
        <row r="34">
          <cell r="A34" t="str">
            <v>Investments Govt Securities</v>
          </cell>
        </row>
      </sheetData>
      <sheetData sheetId="2071">
        <row r="34">
          <cell r="A34" t="str">
            <v>Investments Govt Securities</v>
          </cell>
        </row>
      </sheetData>
      <sheetData sheetId="2072">
        <row r="34">
          <cell r="A34" t="str">
            <v>Investments Govt Securities</v>
          </cell>
        </row>
      </sheetData>
      <sheetData sheetId="2073">
        <row r="34">
          <cell r="A34" t="str">
            <v>Investments Govt Securities</v>
          </cell>
        </row>
      </sheetData>
      <sheetData sheetId="2074">
        <row r="34">
          <cell r="A34" t="str">
            <v>Investments Govt Securities</v>
          </cell>
        </row>
      </sheetData>
      <sheetData sheetId="2075">
        <row r="34">
          <cell r="A34" t="str">
            <v>Investments Govt Securities</v>
          </cell>
        </row>
      </sheetData>
      <sheetData sheetId="2076">
        <row r="34">
          <cell r="A34" t="str">
            <v>Investments Govt Securities</v>
          </cell>
        </row>
      </sheetData>
      <sheetData sheetId="2077">
        <row r="34">
          <cell r="A34" t="str">
            <v>Investments Govt Securities</v>
          </cell>
        </row>
      </sheetData>
      <sheetData sheetId="2078">
        <row r="34">
          <cell r="A34" t="str">
            <v>Investments Govt Securities</v>
          </cell>
        </row>
      </sheetData>
      <sheetData sheetId="2079">
        <row r="34">
          <cell r="A34" t="str">
            <v>Investments Govt Securities</v>
          </cell>
        </row>
      </sheetData>
      <sheetData sheetId="2080">
        <row r="34">
          <cell r="A34" t="str">
            <v>Investments Govt Securities</v>
          </cell>
        </row>
      </sheetData>
      <sheetData sheetId="2081">
        <row r="34">
          <cell r="A34" t="str">
            <v>Investments Govt Securities</v>
          </cell>
        </row>
      </sheetData>
      <sheetData sheetId="2082">
        <row r="34">
          <cell r="A34" t="str">
            <v>Investments Govt Securities</v>
          </cell>
        </row>
      </sheetData>
      <sheetData sheetId="2083">
        <row r="34">
          <cell r="A34" t="str">
            <v>Investments Govt Securities</v>
          </cell>
        </row>
      </sheetData>
      <sheetData sheetId="2084">
        <row r="34">
          <cell r="A34" t="str">
            <v>Investments Govt Securities</v>
          </cell>
        </row>
      </sheetData>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ow r="34">
          <cell r="A34" t="str">
            <v>Investments Govt Securities</v>
          </cell>
        </row>
      </sheetData>
      <sheetData sheetId="2168">
        <row r="34">
          <cell r="A34" t="str">
            <v>Investments Govt Securities</v>
          </cell>
        </row>
      </sheetData>
      <sheetData sheetId="2169">
        <row r="34">
          <cell r="A34" t="str">
            <v>Investments Govt Securities</v>
          </cell>
        </row>
      </sheetData>
      <sheetData sheetId="2170">
        <row r="34">
          <cell r="A34" t="str">
            <v>Investments Govt Securities</v>
          </cell>
        </row>
      </sheetData>
      <sheetData sheetId="2171">
        <row r="34">
          <cell r="A34" t="str">
            <v>Investments Govt Securities</v>
          </cell>
        </row>
      </sheetData>
      <sheetData sheetId="2172">
        <row r="34">
          <cell r="A34" t="str">
            <v>Investments Govt Securities</v>
          </cell>
        </row>
      </sheetData>
      <sheetData sheetId="2173">
        <row r="34">
          <cell r="A34" t="str">
            <v>Investments Govt Securities</v>
          </cell>
        </row>
      </sheetData>
      <sheetData sheetId="2174">
        <row r="34">
          <cell r="A34" t="str">
            <v>Investments Govt Securities</v>
          </cell>
        </row>
      </sheetData>
      <sheetData sheetId="2175">
        <row r="34">
          <cell r="A34" t="str">
            <v>Investments Govt Securities</v>
          </cell>
        </row>
      </sheetData>
      <sheetData sheetId="2176">
        <row r="34">
          <cell r="A34" t="str">
            <v>Investments Govt Securities</v>
          </cell>
        </row>
      </sheetData>
      <sheetData sheetId="2177">
        <row r="34">
          <cell r="A34" t="str">
            <v>Investments Govt Securities</v>
          </cell>
        </row>
      </sheetData>
      <sheetData sheetId="2178">
        <row r="34">
          <cell r="A34" t="str">
            <v>Investments Govt Securities</v>
          </cell>
        </row>
      </sheetData>
      <sheetData sheetId="2179">
        <row r="34">
          <cell r="A34" t="str">
            <v>Investments Govt Securities</v>
          </cell>
        </row>
      </sheetData>
      <sheetData sheetId="2180">
        <row r="34">
          <cell r="A34" t="str">
            <v>Investments Govt Securities</v>
          </cell>
        </row>
      </sheetData>
      <sheetData sheetId="2181">
        <row r="34">
          <cell r="A34" t="str">
            <v>Investments Govt Securities</v>
          </cell>
        </row>
      </sheetData>
      <sheetData sheetId="2182">
        <row r="34">
          <cell r="A34" t="str">
            <v>Investments Govt Securities</v>
          </cell>
        </row>
      </sheetData>
      <sheetData sheetId="2183">
        <row r="34">
          <cell r="A34" t="str">
            <v>Investments Govt Securities</v>
          </cell>
        </row>
      </sheetData>
      <sheetData sheetId="2184">
        <row r="34">
          <cell r="A34" t="str">
            <v>Investments Govt Securities</v>
          </cell>
        </row>
      </sheetData>
      <sheetData sheetId="2185">
        <row r="34">
          <cell r="A34" t="str">
            <v>Investments Govt Securities</v>
          </cell>
        </row>
      </sheetData>
      <sheetData sheetId="2186">
        <row r="34">
          <cell r="A34" t="str">
            <v>Investments Govt Securities</v>
          </cell>
        </row>
      </sheetData>
      <sheetData sheetId="2187">
        <row r="34">
          <cell r="A34" t="str">
            <v>Investments Govt Securities</v>
          </cell>
        </row>
      </sheetData>
      <sheetData sheetId="2188">
        <row r="34">
          <cell r="A34" t="str">
            <v>Investments Govt Securities</v>
          </cell>
        </row>
      </sheetData>
      <sheetData sheetId="2189">
        <row r="34">
          <cell r="A34" t="str">
            <v>Investments Govt Securities</v>
          </cell>
        </row>
      </sheetData>
      <sheetData sheetId="2190">
        <row r="34">
          <cell r="A34" t="str">
            <v>Investments Govt Securities</v>
          </cell>
        </row>
      </sheetData>
      <sheetData sheetId="2191">
        <row r="34">
          <cell r="A34" t="str">
            <v>Investments Govt Securities</v>
          </cell>
        </row>
      </sheetData>
      <sheetData sheetId="2192">
        <row r="34">
          <cell r="A34" t="str">
            <v>Investments Govt Securities</v>
          </cell>
        </row>
      </sheetData>
      <sheetData sheetId="2193">
        <row r="34">
          <cell r="A34" t="str">
            <v>Investments Govt Securities</v>
          </cell>
        </row>
      </sheetData>
      <sheetData sheetId="2194">
        <row r="34">
          <cell r="A34" t="str">
            <v>Investments Govt Securities</v>
          </cell>
        </row>
      </sheetData>
      <sheetData sheetId="2195">
        <row r="34">
          <cell r="A34" t="str">
            <v>Investments Govt Securities</v>
          </cell>
        </row>
      </sheetData>
      <sheetData sheetId="2196">
        <row r="34">
          <cell r="A34" t="str">
            <v>Investments Govt Securities</v>
          </cell>
        </row>
      </sheetData>
      <sheetData sheetId="2197">
        <row r="34">
          <cell r="A34" t="str">
            <v>Investments Govt Securities</v>
          </cell>
        </row>
      </sheetData>
      <sheetData sheetId="2198">
        <row r="34">
          <cell r="A34" t="str">
            <v>Investments Govt Securities</v>
          </cell>
        </row>
      </sheetData>
      <sheetData sheetId="2199">
        <row r="34">
          <cell r="A34" t="str">
            <v>Investments Govt Securities</v>
          </cell>
        </row>
      </sheetData>
      <sheetData sheetId="2200">
        <row r="34">
          <cell r="A34" t="str">
            <v>Investments Govt Securities</v>
          </cell>
        </row>
      </sheetData>
      <sheetData sheetId="2201">
        <row r="34">
          <cell r="A34" t="str">
            <v>Investments Govt Securities</v>
          </cell>
        </row>
      </sheetData>
      <sheetData sheetId="2202">
        <row r="34">
          <cell r="A34" t="str">
            <v>Investments Govt Securities</v>
          </cell>
        </row>
      </sheetData>
      <sheetData sheetId="2203">
        <row r="34">
          <cell r="A34" t="str">
            <v>Investments Govt Securities</v>
          </cell>
        </row>
      </sheetData>
      <sheetData sheetId="2204">
        <row r="34">
          <cell r="A34" t="str">
            <v>Investments Govt Securities</v>
          </cell>
        </row>
      </sheetData>
      <sheetData sheetId="2205">
        <row r="34">
          <cell r="A34" t="str">
            <v>Investments Govt Securities</v>
          </cell>
        </row>
      </sheetData>
      <sheetData sheetId="2206">
        <row r="34">
          <cell r="A34" t="str">
            <v>Investments Govt Securities</v>
          </cell>
        </row>
      </sheetData>
      <sheetData sheetId="2207">
        <row r="34">
          <cell r="A34" t="str">
            <v>Investments Govt Securities</v>
          </cell>
        </row>
      </sheetData>
      <sheetData sheetId="2208">
        <row r="34">
          <cell r="A34" t="str">
            <v>Investments Govt Securities</v>
          </cell>
        </row>
      </sheetData>
      <sheetData sheetId="2209">
        <row r="34">
          <cell r="A34" t="str">
            <v>Investments Govt Securities</v>
          </cell>
        </row>
      </sheetData>
      <sheetData sheetId="2210">
        <row r="34">
          <cell r="A34" t="str">
            <v>Investments Govt Securities</v>
          </cell>
        </row>
      </sheetData>
      <sheetData sheetId="2211">
        <row r="34">
          <cell r="A34" t="str">
            <v>Investments Govt Securities</v>
          </cell>
        </row>
      </sheetData>
      <sheetData sheetId="2212">
        <row r="34">
          <cell r="A34" t="str">
            <v>Investments Govt Securities</v>
          </cell>
        </row>
      </sheetData>
      <sheetData sheetId="2213">
        <row r="34">
          <cell r="A34" t="str">
            <v>Investments Govt Securities</v>
          </cell>
        </row>
      </sheetData>
      <sheetData sheetId="2214">
        <row r="34">
          <cell r="A34" t="str">
            <v>Investments Govt Securities</v>
          </cell>
        </row>
      </sheetData>
      <sheetData sheetId="2215">
        <row r="34">
          <cell r="A34" t="str">
            <v>Investments Govt Securities</v>
          </cell>
        </row>
      </sheetData>
      <sheetData sheetId="2216">
        <row r="34">
          <cell r="A34" t="str">
            <v>Investments Govt Securities</v>
          </cell>
        </row>
      </sheetData>
      <sheetData sheetId="2217">
        <row r="34">
          <cell r="A34" t="str">
            <v>Investments Govt Securities</v>
          </cell>
        </row>
      </sheetData>
      <sheetData sheetId="2218">
        <row r="34">
          <cell r="A34" t="str">
            <v>Investments Govt Securities</v>
          </cell>
        </row>
      </sheetData>
      <sheetData sheetId="2219">
        <row r="34">
          <cell r="A34" t="str">
            <v>Investments Govt Securities</v>
          </cell>
        </row>
      </sheetData>
      <sheetData sheetId="2220">
        <row r="34">
          <cell r="A34" t="str">
            <v>Investments Govt Securities</v>
          </cell>
        </row>
      </sheetData>
      <sheetData sheetId="2221">
        <row r="34">
          <cell r="A34" t="str">
            <v>Investments Govt Securities</v>
          </cell>
        </row>
      </sheetData>
      <sheetData sheetId="2222">
        <row r="34">
          <cell r="A34" t="str">
            <v>Investments Govt Securities</v>
          </cell>
        </row>
      </sheetData>
      <sheetData sheetId="2223">
        <row r="34">
          <cell r="A34" t="str">
            <v>Investments Govt Securities</v>
          </cell>
        </row>
      </sheetData>
      <sheetData sheetId="2224">
        <row r="34">
          <cell r="A34" t="str">
            <v>Investments Govt Securities</v>
          </cell>
        </row>
      </sheetData>
      <sheetData sheetId="2225">
        <row r="34">
          <cell r="A34" t="str">
            <v>Investments Govt Securities</v>
          </cell>
        </row>
      </sheetData>
      <sheetData sheetId="2226">
        <row r="34">
          <cell r="A34" t="str">
            <v>Investments Govt Securities</v>
          </cell>
        </row>
      </sheetData>
      <sheetData sheetId="2227">
        <row r="34">
          <cell r="A34" t="str">
            <v>Investments Govt Securities</v>
          </cell>
        </row>
      </sheetData>
      <sheetData sheetId="2228">
        <row r="34">
          <cell r="A34" t="str">
            <v>Investments Govt Securities</v>
          </cell>
        </row>
      </sheetData>
      <sheetData sheetId="2229">
        <row r="34">
          <cell r="A34" t="str">
            <v>Investments Govt Securities</v>
          </cell>
        </row>
      </sheetData>
      <sheetData sheetId="2230">
        <row r="34">
          <cell r="A34" t="str">
            <v>Investments Govt Securities</v>
          </cell>
        </row>
      </sheetData>
      <sheetData sheetId="2231">
        <row r="34">
          <cell r="A34" t="str">
            <v>Investments Govt Securities</v>
          </cell>
        </row>
      </sheetData>
      <sheetData sheetId="2232">
        <row r="34">
          <cell r="A34" t="str">
            <v>Investments Govt Securities</v>
          </cell>
        </row>
      </sheetData>
      <sheetData sheetId="2233">
        <row r="34">
          <cell r="A34" t="str">
            <v>Investments Govt Securities</v>
          </cell>
        </row>
      </sheetData>
      <sheetData sheetId="2234">
        <row r="34">
          <cell r="A34" t="str">
            <v>Investments Govt Securities</v>
          </cell>
        </row>
      </sheetData>
      <sheetData sheetId="2235">
        <row r="34">
          <cell r="A34" t="str">
            <v>Investments Govt Securities</v>
          </cell>
        </row>
      </sheetData>
      <sheetData sheetId="2236">
        <row r="34">
          <cell r="A34" t="str">
            <v>Investments Govt Securities</v>
          </cell>
        </row>
      </sheetData>
      <sheetData sheetId="2237">
        <row r="34">
          <cell r="A34" t="str">
            <v>Investments Govt Securities</v>
          </cell>
        </row>
      </sheetData>
      <sheetData sheetId="2238">
        <row r="34">
          <cell r="A34" t="str">
            <v>Investments Govt Securities</v>
          </cell>
        </row>
      </sheetData>
      <sheetData sheetId="2239">
        <row r="34">
          <cell r="A34" t="str">
            <v>Investments Govt Securities</v>
          </cell>
        </row>
      </sheetData>
      <sheetData sheetId="2240">
        <row r="34">
          <cell r="A34" t="str">
            <v>Investments Govt Securities</v>
          </cell>
        </row>
      </sheetData>
      <sheetData sheetId="2241">
        <row r="34">
          <cell r="A34" t="str">
            <v>Investments Govt Securities</v>
          </cell>
        </row>
      </sheetData>
      <sheetData sheetId="2242">
        <row r="34">
          <cell r="A34" t="str">
            <v>Investments Govt Securities</v>
          </cell>
        </row>
      </sheetData>
      <sheetData sheetId="2243">
        <row r="34">
          <cell r="A34" t="str">
            <v>Investments Govt Securities</v>
          </cell>
        </row>
      </sheetData>
      <sheetData sheetId="2244">
        <row r="34">
          <cell r="A34" t="str">
            <v>Investments Govt Securities</v>
          </cell>
        </row>
      </sheetData>
      <sheetData sheetId="2245">
        <row r="34">
          <cell r="A34" t="str">
            <v>Investments Govt Securities</v>
          </cell>
        </row>
      </sheetData>
      <sheetData sheetId="2246">
        <row r="34">
          <cell r="A34" t="str">
            <v>Investments Govt Securities</v>
          </cell>
        </row>
      </sheetData>
      <sheetData sheetId="2247">
        <row r="34">
          <cell r="A34" t="str">
            <v>Investments Govt Securities</v>
          </cell>
        </row>
      </sheetData>
      <sheetData sheetId="2248">
        <row r="34">
          <cell r="A34" t="str">
            <v>Investments Govt Securities</v>
          </cell>
        </row>
      </sheetData>
      <sheetData sheetId="2249">
        <row r="34">
          <cell r="A34" t="str">
            <v>Investments Govt Securities</v>
          </cell>
        </row>
      </sheetData>
      <sheetData sheetId="2250">
        <row r="34">
          <cell r="A34" t="str">
            <v>Investments Govt Securities</v>
          </cell>
        </row>
      </sheetData>
      <sheetData sheetId="2251">
        <row r="34">
          <cell r="A34" t="str">
            <v>Investments Govt Securities</v>
          </cell>
        </row>
      </sheetData>
      <sheetData sheetId="2252">
        <row r="34">
          <cell r="A34" t="str">
            <v>Investments Govt Securities</v>
          </cell>
        </row>
      </sheetData>
      <sheetData sheetId="2253">
        <row r="34">
          <cell r="A34" t="str">
            <v>Investments Govt Securities</v>
          </cell>
        </row>
      </sheetData>
      <sheetData sheetId="2254">
        <row r="34">
          <cell r="A34" t="str">
            <v>Investments Govt Securities</v>
          </cell>
        </row>
      </sheetData>
      <sheetData sheetId="2255">
        <row r="34">
          <cell r="A34" t="str">
            <v>Investments Govt Securities</v>
          </cell>
        </row>
      </sheetData>
      <sheetData sheetId="2256">
        <row r="34">
          <cell r="A34" t="str">
            <v>Investments Govt Securities</v>
          </cell>
        </row>
      </sheetData>
      <sheetData sheetId="2257">
        <row r="34">
          <cell r="A34" t="str">
            <v>Investments Govt Securities</v>
          </cell>
        </row>
      </sheetData>
      <sheetData sheetId="2258">
        <row r="34">
          <cell r="A34" t="str">
            <v>Investments Govt Securities</v>
          </cell>
        </row>
      </sheetData>
      <sheetData sheetId="2259">
        <row r="34">
          <cell r="A34" t="str">
            <v>Investments Govt Securities</v>
          </cell>
        </row>
      </sheetData>
      <sheetData sheetId="2260">
        <row r="34">
          <cell r="A34" t="str">
            <v>Investments Govt Securities</v>
          </cell>
        </row>
      </sheetData>
      <sheetData sheetId="2261">
        <row r="34">
          <cell r="A34" t="str">
            <v>Investments Govt Securities</v>
          </cell>
        </row>
      </sheetData>
      <sheetData sheetId="2262">
        <row r="34">
          <cell r="A34" t="str">
            <v>Investments Govt Securities</v>
          </cell>
        </row>
      </sheetData>
      <sheetData sheetId="2263">
        <row r="34">
          <cell r="A34" t="str">
            <v>Investments Govt Securities</v>
          </cell>
        </row>
      </sheetData>
      <sheetData sheetId="2264">
        <row r="34">
          <cell r="A34" t="str">
            <v>Investments Govt Securities</v>
          </cell>
        </row>
      </sheetData>
      <sheetData sheetId="2265">
        <row r="34">
          <cell r="A34" t="str">
            <v>Investments Govt Securities</v>
          </cell>
        </row>
      </sheetData>
      <sheetData sheetId="2266">
        <row r="34">
          <cell r="A34" t="str">
            <v>Investments Govt Securities</v>
          </cell>
        </row>
      </sheetData>
      <sheetData sheetId="2267">
        <row r="34">
          <cell r="A34" t="str">
            <v>Investments Govt Securities</v>
          </cell>
        </row>
      </sheetData>
      <sheetData sheetId="2268">
        <row r="34">
          <cell r="A34" t="str">
            <v>Investments Govt Securities</v>
          </cell>
        </row>
      </sheetData>
      <sheetData sheetId="2269">
        <row r="34">
          <cell r="A34" t="str">
            <v>Investments Govt Securities</v>
          </cell>
        </row>
      </sheetData>
      <sheetData sheetId="2270">
        <row r="34">
          <cell r="A34" t="str">
            <v>Investments Govt Securities</v>
          </cell>
        </row>
      </sheetData>
      <sheetData sheetId="2271">
        <row r="34">
          <cell r="A34" t="str">
            <v>Investments Govt Securities</v>
          </cell>
        </row>
      </sheetData>
      <sheetData sheetId="2272">
        <row r="34">
          <cell r="A34" t="str">
            <v>Investments Govt Securities</v>
          </cell>
        </row>
      </sheetData>
      <sheetData sheetId="2273">
        <row r="34">
          <cell r="A34" t="str">
            <v>Investments Govt Securities</v>
          </cell>
        </row>
      </sheetData>
      <sheetData sheetId="2274">
        <row r="34">
          <cell r="A34" t="str">
            <v>Investments Govt Securities</v>
          </cell>
        </row>
      </sheetData>
      <sheetData sheetId="2275">
        <row r="34">
          <cell r="A34" t="str">
            <v>Investments Govt Securities</v>
          </cell>
        </row>
      </sheetData>
      <sheetData sheetId="2276">
        <row r="34">
          <cell r="A34" t="str">
            <v>Investments Govt Securities</v>
          </cell>
        </row>
      </sheetData>
      <sheetData sheetId="2277">
        <row r="34">
          <cell r="A34" t="str">
            <v>Investments Govt Securities</v>
          </cell>
        </row>
      </sheetData>
      <sheetData sheetId="2278">
        <row r="34">
          <cell r="A34" t="str">
            <v>Investments Govt Securities</v>
          </cell>
        </row>
      </sheetData>
      <sheetData sheetId="2279">
        <row r="34">
          <cell r="A34" t="str">
            <v>Investments Govt Securities</v>
          </cell>
        </row>
      </sheetData>
      <sheetData sheetId="2280">
        <row r="34">
          <cell r="A34" t="str">
            <v>Investments Govt Securities</v>
          </cell>
        </row>
      </sheetData>
      <sheetData sheetId="2281">
        <row r="34">
          <cell r="A34" t="str">
            <v>Investments Govt Securities</v>
          </cell>
        </row>
      </sheetData>
      <sheetData sheetId="2282">
        <row r="34">
          <cell r="A34" t="str">
            <v>Investments Govt Securities</v>
          </cell>
        </row>
      </sheetData>
      <sheetData sheetId="2283">
        <row r="34">
          <cell r="A34" t="str">
            <v>Investments Govt Securities</v>
          </cell>
        </row>
      </sheetData>
      <sheetData sheetId="2284">
        <row r="34">
          <cell r="A34" t="str">
            <v>Investments Govt Securities</v>
          </cell>
        </row>
      </sheetData>
      <sheetData sheetId="2285">
        <row r="34">
          <cell r="A34" t="str">
            <v>Investments Govt Securities</v>
          </cell>
        </row>
      </sheetData>
      <sheetData sheetId="2286">
        <row r="34">
          <cell r="A34" t="str">
            <v>Investments Govt Securities</v>
          </cell>
        </row>
      </sheetData>
      <sheetData sheetId="2287">
        <row r="34">
          <cell r="A34" t="str">
            <v>Investments Govt Securities</v>
          </cell>
        </row>
      </sheetData>
      <sheetData sheetId="2288">
        <row r="34">
          <cell r="A34" t="str">
            <v>Investments Govt Securities</v>
          </cell>
        </row>
      </sheetData>
      <sheetData sheetId="2289">
        <row r="34">
          <cell r="A34" t="str">
            <v>Investments Govt Securities</v>
          </cell>
        </row>
      </sheetData>
      <sheetData sheetId="2290">
        <row r="34">
          <cell r="A34" t="str">
            <v>Investments Govt Securities</v>
          </cell>
        </row>
      </sheetData>
      <sheetData sheetId="2291">
        <row r="34">
          <cell r="A34" t="str">
            <v>Investments Govt Securities</v>
          </cell>
        </row>
      </sheetData>
      <sheetData sheetId="2292">
        <row r="34">
          <cell r="A34" t="str">
            <v>Investments Govt Securities</v>
          </cell>
        </row>
      </sheetData>
      <sheetData sheetId="2293">
        <row r="34">
          <cell r="A34" t="str">
            <v>Investments Govt Securities</v>
          </cell>
        </row>
      </sheetData>
      <sheetData sheetId="2294">
        <row r="34">
          <cell r="A34" t="str">
            <v>Investments Govt Securities</v>
          </cell>
        </row>
      </sheetData>
      <sheetData sheetId="2295">
        <row r="34">
          <cell r="A34" t="str">
            <v>Investments Govt Securities</v>
          </cell>
        </row>
      </sheetData>
      <sheetData sheetId="2296">
        <row r="34">
          <cell r="A34" t="str">
            <v>Investments Govt Securities</v>
          </cell>
        </row>
      </sheetData>
      <sheetData sheetId="2297">
        <row r="34">
          <cell r="A34" t="str">
            <v>Investments Govt Securities</v>
          </cell>
        </row>
      </sheetData>
      <sheetData sheetId="2298">
        <row r="34">
          <cell r="A34" t="str">
            <v>Investments Govt Securities</v>
          </cell>
        </row>
      </sheetData>
      <sheetData sheetId="2299">
        <row r="34">
          <cell r="A34" t="str">
            <v>Investments Govt Securities</v>
          </cell>
        </row>
      </sheetData>
      <sheetData sheetId="2300">
        <row r="34">
          <cell r="A34" t="str">
            <v>Investments Govt Securities</v>
          </cell>
        </row>
      </sheetData>
      <sheetData sheetId="2301">
        <row r="34">
          <cell r="A34" t="str">
            <v>Investments Govt Securities</v>
          </cell>
        </row>
      </sheetData>
      <sheetData sheetId="2302">
        <row r="34">
          <cell r="A34" t="str">
            <v>Investments Govt Securities</v>
          </cell>
        </row>
      </sheetData>
      <sheetData sheetId="2303">
        <row r="34">
          <cell r="A34" t="str">
            <v>Investments Govt Securities</v>
          </cell>
        </row>
      </sheetData>
      <sheetData sheetId="2304">
        <row r="34">
          <cell r="A34" t="str">
            <v>Investments Govt Securities</v>
          </cell>
        </row>
      </sheetData>
      <sheetData sheetId="2305">
        <row r="34">
          <cell r="A34" t="str">
            <v>Investments Govt Securities</v>
          </cell>
        </row>
      </sheetData>
      <sheetData sheetId="2306">
        <row r="34">
          <cell r="A34" t="str">
            <v>Investments Govt Securities</v>
          </cell>
        </row>
      </sheetData>
      <sheetData sheetId="2307">
        <row r="34">
          <cell r="A34" t="str">
            <v>Investments Govt Securities</v>
          </cell>
        </row>
      </sheetData>
      <sheetData sheetId="2308">
        <row r="34">
          <cell r="A34" t="str">
            <v>Investments Govt Securities</v>
          </cell>
        </row>
      </sheetData>
      <sheetData sheetId="2309">
        <row r="34">
          <cell r="A34" t="str">
            <v>Investments Govt Securities</v>
          </cell>
        </row>
      </sheetData>
      <sheetData sheetId="2310">
        <row r="34">
          <cell r="A34" t="str">
            <v>Investments Govt Securities</v>
          </cell>
        </row>
      </sheetData>
      <sheetData sheetId="2311">
        <row r="34">
          <cell r="A34" t="str">
            <v>Investments Govt Securities</v>
          </cell>
        </row>
      </sheetData>
      <sheetData sheetId="2312">
        <row r="34">
          <cell r="A34" t="str">
            <v>Investments Govt Securities</v>
          </cell>
        </row>
      </sheetData>
      <sheetData sheetId="2313">
        <row r="34">
          <cell r="A34" t="str">
            <v>Investments Govt Securities</v>
          </cell>
        </row>
      </sheetData>
      <sheetData sheetId="2314">
        <row r="34">
          <cell r="A34" t="str">
            <v>Investments Govt Securities</v>
          </cell>
        </row>
      </sheetData>
      <sheetData sheetId="2315">
        <row r="34">
          <cell r="A34" t="str">
            <v>Investments Govt Securities</v>
          </cell>
        </row>
      </sheetData>
      <sheetData sheetId="2316">
        <row r="34">
          <cell r="A34" t="str">
            <v>Investments Govt Securities</v>
          </cell>
        </row>
      </sheetData>
      <sheetData sheetId="2317">
        <row r="34">
          <cell r="A34" t="str">
            <v>Investments Govt Securities</v>
          </cell>
        </row>
      </sheetData>
      <sheetData sheetId="2318">
        <row r="34">
          <cell r="A34" t="str">
            <v>Investments Govt Securities</v>
          </cell>
        </row>
      </sheetData>
      <sheetData sheetId="2319">
        <row r="34">
          <cell r="A34" t="str">
            <v>Investments Govt Securities</v>
          </cell>
        </row>
      </sheetData>
      <sheetData sheetId="2320">
        <row r="34">
          <cell r="A34" t="str">
            <v>Investments Govt Securities</v>
          </cell>
        </row>
      </sheetData>
      <sheetData sheetId="2321">
        <row r="34">
          <cell r="A34" t="str">
            <v>Investments Govt Securities</v>
          </cell>
        </row>
      </sheetData>
      <sheetData sheetId="2322">
        <row r="34">
          <cell r="A34" t="str">
            <v>Investments Govt Securities</v>
          </cell>
        </row>
      </sheetData>
      <sheetData sheetId="2323">
        <row r="34">
          <cell r="A34" t="str">
            <v>Investments Govt Securities</v>
          </cell>
        </row>
      </sheetData>
      <sheetData sheetId="2324">
        <row r="34">
          <cell r="A34" t="str">
            <v>Investments Govt Securities</v>
          </cell>
        </row>
      </sheetData>
      <sheetData sheetId="2325">
        <row r="34">
          <cell r="A34" t="str">
            <v>Investments Govt Securities</v>
          </cell>
        </row>
      </sheetData>
      <sheetData sheetId="2326">
        <row r="34">
          <cell r="A34" t="str">
            <v>Investments Govt Securities</v>
          </cell>
        </row>
      </sheetData>
      <sheetData sheetId="2327">
        <row r="34">
          <cell r="A34" t="str">
            <v>Investments Govt Securities</v>
          </cell>
        </row>
      </sheetData>
      <sheetData sheetId="2328">
        <row r="34">
          <cell r="A34" t="str">
            <v>Investments Govt Securities</v>
          </cell>
        </row>
      </sheetData>
      <sheetData sheetId="2329">
        <row r="34">
          <cell r="A34" t="str">
            <v>Investments Govt Securities</v>
          </cell>
        </row>
      </sheetData>
      <sheetData sheetId="2330">
        <row r="34">
          <cell r="A34" t="str">
            <v>Investments Govt Securities</v>
          </cell>
        </row>
      </sheetData>
      <sheetData sheetId="2331">
        <row r="34">
          <cell r="A34" t="str">
            <v>Investments Govt Securities</v>
          </cell>
        </row>
      </sheetData>
      <sheetData sheetId="2332">
        <row r="34">
          <cell r="A34" t="str">
            <v>Investments Govt Securities</v>
          </cell>
        </row>
      </sheetData>
      <sheetData sheetId="2333">
        <row r="34">
          <cell r="A34" t="str">
            <v>Investments Govt Securities</v>
          </cell>
        </row>
      </sheetData>
      <sheetData sheetId="2334">
        <row r="34">
          <cell r="A34" t="str">
            <v>Investments Govt Securities</v>
          </cell>
        </row>
      </sheetData>
      <sheetData sheetId="2335">
        <row r="34">
          <cell r="A34" t="str">
            <v>Investments Govt Securities</v>
          </cell>
        </row>
      </sheetData>
      <sheetData sheetId="2336">
        <row r="34">
          <cell r="A34" t="str">
            <v>Investments Govt Securities</v>
          </cell>
        </row>
      </sheetData>
      <sheetData sheetId="2337">
        <row r="34">
          <cell r="A34" t="str">
            <v>Investments Govt Securities</v>
          </cell>
        </row>
      </sheetData>
      <sheetData sheetId="2338">
        <row r="34">
          <cell r="A34" t="str">
            <v>Investments Govt Securities</v>
          </cell>
        </row>
      </sheetData>
      <sheetData sheetId="2339">
        <row r="34">
          <cell r="A34" t="str">
            <v>Investments Govt Securities</v>
          </cell>
        </row>
      </sheetData>
      <sheetData sheetId="2340">
        <row r="34">
          <cell r="A34" t="str">
            <v>Investments Govt Securities</v>
          </cell>
        </row>
      </sheetData>
      <sheetData sheetId="2341">
        <row r="34">
          <cell r="A34" t="str">
            <v>Investments Govt Securities</v>
          </cell>
        </row>
      </sheetData>
      <sheetData sheetId="2342">
        <row r="34">
          <cell r="A34" t="str">
            <v>Investments Govt Securities</v>
          </cell>
        </row>
      </sheetData>
      <sheetData sheetId="2343">
        <row r="34">
          <cell r="A34" t="str">
            <v>Investments Govt Securities</v>
          </cell>
        </row>
      </sheetData>
      <sheetData sheetId="2344">
        <row r="34">
          <cell r="A34" t="str">
            <v>Investments Govt Securities</v>
          </cell>
        </row>
      </sheetData>
      <sheetData sheetId="2345">
        <row r="34">
          <cell r="A34" t="str">
            <v>Investments Govt Securities</v>
          </cell>
        </row>
      </sheetData>
      <sheetData sheetId="2346">
        <row r="34">
          <cell r="A34" t="str">
            <v>Investments Govt Securities</v>
          </cell>
        </row>
      </sheetData>
      <sheetData sheetId="2347">
        <row r="34">
          <cell r="A34" t="str">
            <v>Investments Govt Securities</v>
          </cell>
        </row>
      </sheetData>
      <sheetData sheetId="2348">
        <row r="34">
          <cell r="A34" t="str">
            <v>Investments Govt Securities</v>
          </cell>
        </row>
      </sheetData>
      <sheetData sheetId="2349">
        <row r="34">
          <cell r="A34" t="str">
            <v>Investments Govt Securities</v>
          </cell>
        </row>
      </sheetData>
      <sheetData sheetId="2350">
        <row r="34">
          <cell r="A34" t="str">
            <v>Investments Govt Securities</v>
          </cell>
        </row>
      </sheetData>
      <sheetData sheetId="2351">
        <row r="34">
          <cell r="A34" t="str">
            <v>Investments Govt Securities</v>
          </cell>
        </row>
      </sheetData>
      <sheetData sheetId="2352">
        <row r="34">
          <cell r="A34" t="str">
            <v>Investments Govt Securities</v>
          </cell>
        </row>
      </sheetData>
      <sheetData sheetId="2353">
        <row r="34">
          <cell r="A34" t="str">
            <v>Investments Govt Securities</v>
          </cell>
        </row>
      </sheetData>
      <sheetData sheetId="2354">
        <row r="34">
          <cell r="A34" t="str">
            <v>Investments Govt Securities</v>
          </cell>
        </row>
      </sheetData>
      <sheetData sheetId="2355">
        <row r="34">
          <cell r="A34" t="str">
            <v>Investments Govt Securities</v>
          </cell>
        </row>
      </sheetData>
      <sheetData sheetId="2356">
        <row r="34">
          <cell r="A34" t="str">
            <v>Investments Govt Securities</v>
          </cell>
        </row>
      </sheetData>
      <sheetData sheetId="2357">
        <row r="34">
          <cell r="A34" t="str">
            <v>Investments Govt Securities</v>
          </cell>
        </row>
      </sheetData>
      <sheetData sheetId="2358">
        <row r="34">
          <cell r="A34" t="str">
            <v>Investments Govt Securities</v>
          </cell>
        </row>
      </sheetData>
      <sheetData sheetId="2359">
        <row r="34">
          <cell r="A34" t="str">
            <v>Investments Govt Securities</v>
          </cell>
        </row>
      </sheetData>
      <sheetData sheetId="2360">
        <row r="34">
          <cell r="A34" t="str">
            <v>Investments Govt Securities</v>
          </cell>
        </row>
      </sheetData>
      <sheetData sheetId="2361">
        <row r="34">
          <cell r="A34" t="str">
            <v>Investments Govt Securities</v>
          </cell>
        </row>
      </sheetData>
      <sheetData sheetId="2362">
        <row r="34">
          <cell r="A34" t="str">
            <v>Investments Govt Securities</v>
          </cell>
        </row>
      </sheetData>
      <sheetData sheetId="2363">
        <row r="34">
          <cell r="A34" t="str">
            <v>Investments Govt Securities</v>
          </cell>
        </row>
      </sheetData>
      <sheetData sheetId="2364">
        <row r="34">
          <cell r="A34" t="str">
            <v>Investments Govt Securities</v>
          </cell>
        </row>
      </sheetData>
      <sheetData sheetId="2365">
        <row r="34">
          <cell r="A34" t="str">
            <v>Investments Govt Securities</v>
          </cell>
        </row>
      </sheetData>
      <sheetData sheetId="2366">
        <row r="34">
          <cell r="A34" t="str">
            <v>Investments Govt Securities</v>
          </cell>
        </row>
      </sheetData>
      <sheetData sheetId="2367">
        <row r="34">
          <cell r="A34" t="str">
            <v>Investments Govt Securities</v>
          </cell>
        </row>
      </sheetData>
      <sheetData sheetId="2368">
        <row r="34">
          <cell r="A34" t="str">
            <v>Investments Govt Securities</v>
          </cell>
        </row>
      </sheetData>
      <sheetData sheetId="2369">
        <row r="34">
          <cell r="A34" t="str">
            <v>Investments Govt Securities</v>
          </cell>
        </row>
      </sheetData>
      <sheetData sheetId="2370">
        <row r="34">
          <cell r="A34" t="str">
            <v>Investments Govt Securities</v>
          </cell>
        </row>
      </sheetData>
      <sheetData sheetId="2371">
        <row r="34">
          <cell r="A34" t="str">
            <v>Investments Govt Securities</v>
          </cell>
        </row>
      </sheetData>
      <sheetData sheetId="2372">
        <row r="34">
          <cell r="A34" t="str">
            <v>Investments Govt Securities</v>
          </cell>
        </row>
      </sheetData>
      <sheetData sheetId="2373">
        <row r="34">
          <cell r="A34" t="str">
            <v>Investments Govt Securities</v>
          </cell>
        </row>
      </sheetData>
      <sheetData sheetId="2374">
        <row r="34">
          <cell r="A34" t="str">
            <v>Investments Govt Securities</v>
          </cell>
        </row>
      </sheetData>
      <sheetData sheetId="2375">
        <row r="34">
          <cell r="A34" t="str">
            <v>Investments Govt Securities</v>
          </cell>
        </row>
      </sheetData>
      <sheetData sheetId="2376">
        <row r="34">
          <cell r="A34" t="str">
            <v>Investments Govt Securities</v>
          </cell>
        </row>
      </sheetData>
      <sheetData sheetId="2377">
        <row r="34">
          <cell r="A34" t="str">
            <v>Investments Govt Securities</v>
          </cell>
        </row>
      </sheetData>
      <sheetData sheetId="2378">
        <row r="34">
          <cell r="A34" t="str">
            <v>Investments Govt Securities</v>
          </cell>
        </row>
      </sheetData>
      <sheetData sheetId="2379">
        <row r="34">
          <cell r="A34" t="str">
            <v>Investments Govt Securities</v>
          </cell>
        </row>
      </sheetData>
      <sheetData sheetId="2380">
        <row r="34">
          <cell r="A34" t="str">
            <v>Investments Govt Securities</v>
          </cell>
        </row>
      </sheetData>
      <sheetData sheetId="2381">
        <row r="34">
          <cell r="A34" t="str">
            <v>Investments Govt Securities</v>
          </cell>
        </row>
      </sheetData>
      <sheetData sheetId="2382">
        <row r="34">
          <cell r="A34" t="str">
            <v>Investments Govt Securities</v>
          </cell>
        </row>
      </sheetData>
      <sheetData sheetId="2383">
        <row r="34">
          <cell r="A34" t="str">
            <v>Investments Govt Securities</v>
          </cell>
        </row>
      </sheetData>
      <sheetData sheetId="2384">
        <row r="34">
          <cell r="A34" t="str">
            <v>Investments Govt Securities</v>
          </cell>
        </row>
      </sheetData>
      <sheetData sheetId="2385">
        <row r="34">
          <cell r="A34" t="str">
            <v>Investments Govt Securities</v>
          </cell>
        </row>
      </sheetData>
      <sheetData sheetId="2386">
        <row r="34">
          <cell r="A34" t="str">
            <v>Investments Govt Securities</v>
          </cell>
        </row>
      </sheetData>
      <sheetData sheetId="2387">
        <row r="34">
          <cell r="A34" t="str">
            <v>Investments Govt Securities</v>
          </cell>
        </row>
      </sheetData>
      <sheetData sheetId="2388">
        <row r="34">
          <cell r="A34" t="str">
            <v>Investments Govt Securities</v>
          </cell>
        </row>
      </sheetData>
      <sheetData sheetId="2389">
        <row r="34">
          <cell r="A34" t="str">
            <v>Investments Govt Securities</v>
          </cell>
        </row>
      </sheetData>
      <sheetData sheetId="2390">
        <row r="34">
          <cell r="A34" t="str">
            <v>Investments Govt Securities</v>
          </cell>
        </row>
      </sheetData>
      <sheetData sheetId="2391">
        <row r="34">
          <cell r="A34" t="str">
            <v>Investments Govt Securities</v>
          </cell>
        </row>
      </sheetData>
      <sheetData sheetId="2392">
        <row r="34">
          <cell r="A34" t="str">
            <v>Investments Govt Securities</v>
          </cell>
        </row>
      </sheetData>
      <sheetData sheetId="2393">
        <row r="34">
          <cell r="A34" t="str">
            <v>Investments Govt Securities</v>
          </cell>
        </row>
      </sheetData>
      <sheetData sheetId="2394">
        <row r="34">
          <cell r="A34" t="str">
            <v>Investments Govt Securities</v>
          </cell>
        </row>
      </sheetData>
      <sheetData sheetId="2395">
        <row r="34">
          <cell r="A34" t="str">
            <v>Investments Govt Securities</v>
          </cell>
        </row>
      </sheetData>
      <sheetData sheetId="2396">
        <row r="34">
          <cell r="A34" t="str">
            <v>Investments Govt Securities</v>
          </cell>
        </row>
      </sheetData>
      <sheetData sheetId="2397">
        <row r="34">
          <cell r="A34" t="str">
            <v>Investments Govt Securities</v>
          </cell>
        </row>
      </sheetData>
      <sheetData sheetId="2398">
        <row r="34">
          <cell r="A34" t="str">
            <v>Investments Govt Securities</v>
          </cell>
        </row>
      </sheetData>
      <sheetData sheetId="2399">
        <row r="34">
          <cell r="A34" t="str">
            <v>Investments Govt Securities</v>
          </cell>
        </row>
      </sheetData>
      <sheetData sheetId="2400">
        <row r="34">
          <cell r="A34" t="str">
            <v>Investments Govt Securities</v>
          </cell>
        </row>
      </sheetData>
      <sheetData sheetId="2401">
        <row r="34">
          <cell r="A34" t="str">
            <v>Investments Govt Securities</v>
          </cell>
        </row>
      </sheetData>
      <sheetData sheetId="2402">
        <row r="34">
          <cell r="A34" t="str">
            <v>Investments Govt Securities</v>
          </cell>
        </row>
      </sheetData>
      <sheetData sheetId="2403">
        <row r="34">
          <cell r="A34" t="str">
            <v>Investments Govt Securities</v>
          </cell>
        </row>
      </sheetData>
      <sheetData sheetId="2404">
        <row r="34">
          <cell r="A34" t="str">
            <v>Investments Govt Securities</v>
          </cell>
        </row>
      </sheetData>
      <sheetData sheetId="2405">
        <row r="34">
          <cell r="A34" t="str">
            <v>Investments Govt Securities</v>
          </cell>
        </row>
      </sheetData>
      <sheetData sheetId="2406">
        <row r="34">
          <cell r="A34" t="str">
            <v>Investments Govt Securities</v>
          </cell>
        </row>
      </sheetData>
      <sheetData sheetId="2407">
        <row r="34">
          <cell r="A34" t="str">
            <v>Investments Govt Securities</v>
          </cell>
        </row>
      </sheetData>
      <sheetData sheetId="2408">
        <row r="34">
          <cell r="A34" t="str">
            <v>Investments Govt Securities</v>
          </cell>
        </row>
      </sheetData>
      <sheetData sheetId="2409">
        <row r="34">
          <cell r="A34" t="str">
            <v>Investments Govt Securities</v>
          </cell>
        </row>
      </sheetData>
      <sheetData sheetId="2410">
        <row r="34">
          <cell r="A34" t="str">
            <v>Investments Govt Securities</v>
          </cell>
        </row>
      </sheetData>
      <sheetData sheetId="2411">
        <row r="34">
          <cell r="A34" t="str">
            <v>Investments Govt Securities</v>
          </cell>
        </row>
      </sheetData>
      <sheetData sheetId="2412">
        <row r="34">
          <cell r="A34" t="str">
            <v>Investments Govt Securities</v>
          </cell>
        </row>
      </sheetData>
      <sheetData sheetId="2413">
        <row r="34">
          <cell r="A34" t="str">
            <v>Investments Govt Securities</v>
          </cell>
        </row>
      </sheetData>
      <sheetData sheetId="2414">
        <row r="34">
          <cell r="A34" t="str">
            <v>Investments Govt Securities</v>
          </cell>
        </row>
      </sheetData>
      <sheetData sheetId="2415">
        <row r="34">
          <cell r="A34" t="str">
            <v>Investments Govt Securities</v>
          </cell>
        </row>
      </sheetData>
      <sheetData sheetId="2416">
        <row r="34">
          <cell r="A34" t="str">
            <v>Investments Govt Securities</v>
          </cell>
        </row>
      </sheetData>
      <sheetData sheetId="2417">
        <row r="34">
          <cell r="A34" t="str">
            <v>Investments Govt Securities</v>
          </cell>
        </row>
      </sheetData>
      <sheetData sheetId="2418">
        <row r="34">
          <cell r="A34" t="str">
            <v>Investments Govt Securities</v>
          </cell>
        </row>
      </sheetData>
      <sheetData sheetId="2419">
        <row r="34">
          <cell r="A34" t="str">
            <v>Investments Govt Securities</v>
          </cell>
        </row>
      </sheetData>
      <sheetData sheetId="2420">
        <row r="34">
          <cell r="A34" t="str">
            <v>Investments Govt Securities</v>
          </cell>
        </row>
      </sheetData>
      <sheetData sheetId="2421">
        <row r="34">
          <cell r="A34" t="str">
            <v>Investments Govt Securities</v>
          </cell>
        </row>
      </sheetData>
      <sheetData sheetId="2422">
        <row r="34">
          <cell r="A34" t="str">
            <v>Investments Govt Securities</v>
          </cell>
        </row>
      </sheetData>
      <sheetData sheetId="2423">
        <row r="34">
          <cell r="A34" t="str">
            <v>Investments Govt Securities</v>
          </cell>
        </row>
      </sheetData>
      <sheetData sheetId="2424">
        <row r="34">
          <cell r="A34" t="str">
            <v>Investments Govt Securities</v>
          </cell>
        </row>
      </sheetData>
      <sheetData sheetId="2425">
        <row r="34">
          <cell r="A34" t="str">
            <v>Investments Govt Securities</v>
          </cell>
        </row>
      </sheetData>
      <sheetData sheetId="2426">
        <row r="34">
          <cell r="A34" t="str">
            <v>Investments Govt Securities</v>
          </cell>
        </row>
      </sheetData>
      <sheetData sheetId="2427">
        <row r="34">
          <cell r="A34" t="str">
            <v>Investments Govt Securities</v>
          </cell>
        </row>
      </sheetData>
      <sheetData sheetId="2428">
        <row r="34">
          <cell r="A34" t="str">
            <v>Investments Govt Securities</v>
          </cell>
        </row>
      </sheetData>
      <sheetData sheetId="2429">
        <row r="34">
          <cell r="A34" t="str">
            <v>Investments Govt Securities</v>
          </cell>
        </row>
      </sheetData>
      <sheetData sheetId="2430">
        <row r="34">
          <cell r="A34" t="str">
            <v>Investments Govt Securities</v>
          </cell>
        </row>
      </sheetData>
      <sheetData sheetId="2431">
        <row r="34">
          <cell r="A34" t="str">
            <v>Investments Govt Securities</v>
          </cell>
        </row>
      </sheetData>
      <sheetData sheetId="2432">
        <row r="34">
          <cell r="A34" t="str">
            <v>Investments Govt Securities</v>
          </cell>
        </row>
      </sheetData>
      <sheetData sheetId="2433">
        <row r="34">
          <cell r="A34" t="str">
            <v>Investments Govt Securities</v>
          </cell>
        </row>
      </sheetData>
      <sheetData sheetId="2434">
        <row r="34">
          <cell r="A34" t="str">
            <v>Investments Govt Securities</v>
          </cell>
        </row>
      </sheetData>
      <sheetData sheetId="2435">
        <row r="34">
          <cell r="A34" t="str">
            <v>Investments Govt Securities</v>
          </cell>
        </row>
      </sheetData>
      <sheetData sheetId="2436">
        <row r="34">
          <cell r="A34" t="str">
            <v>Investments Govt Securities</v>
          </cell>
        </row>
      </sheetData>
      <sheetData sheetId="2437">
        <row r="34">
          <cell r="A34" t="str">
            <v>Investments Govt Securities</v>
          </cell>
        </row>
      </sheetData>
      <sheetData sheetId="2438">
        <row r="34">
          <cell r="A34" t="str">
            <v>Investments Govt Securities</v>
          </cell>
        </row>
      </sheetData>
      <sheetData sheetId="2439">
        <row r="34">
          <cell r="A34" t="str">
            <v>Investments Govt Securities</v>
          </cell>
        </row>
      </sheetData>
      <sheetData sheetId="2440">
        <row r="34">
          <cell r="A34" t="str">
            <v>Investments Govt Securities</v>
          </cell>
        </row>
      </sheetData>
      <sheetData sheetId="2441">
        <row r="34">
          <cell r="A34" t="str">
            <v>Investments Govt Securities</v>
          </cell>
        </row>
      </sheetData>
      <sheetData sheetId="2442">
        <row r="34">
          <cell r="A34" t="str">
            <v>Investments Govt Securities</v>
          </cell>
        </row>
      </sheetData>
      <sheetData sheetId="2443">
        <row r="34">
          <cell r="A34" t="str">
            <v>Investments Govt Securities</v>
          </cell>
        </row>
      </sheetData>
      <sheetData sheetId="2444">
        <row r="34">
          <cell r="A34" t="str">
            <v>Investments Govt Securities</v>
          </cell>
        </row>
      </sheetData>
      <sheetData sheetId="2445">
        <row r="34">
          <cell r="A34" t="str">
            <v>Investments Govt Securities</v>
          </cell>
        </row>
      </sheetData>
      <sheetData sheetId="2446">
        <row r="34">
          <cell r="A34" t="str">
            <v>Investments Govt Securities</v>
          </cell>
        </row>
      </sheetData>
      <sheetData sheetId="2447">
        <row r="34">
          <cell r="A34" t="str">
            <v>Investments Govt Securities</v>
          </cell>
        </row>
      </sheetData>
      <sheetData sheetId="2448">
        <row r="34">
          <cell r="A34" t="str">
            <v>Investments Govt Securities</v>
          </cell>
        </row>
      </sheetData>
      <sheetData sheetId="2449">
        <row r="34">
          <cell r="A34" t="str">
            <v>Investments Govt Securities</v>
          </cell>
        </row>
      </sheetData>
      <sheetData sheetId="2450">
        <row r="34">
          <cell r="A34" t="str">
            <v>Investments Govt Securities</v>
          </cell>
        </row>
      </sheetData>
      <sheetData sheetId="2451">
        <row r="34">
          <cell r="A34" t="str">
            <v>Investments Govt Securities</v>
          </cell>
        </row>
      </sheetData>
      <sheetData sheetId="2452">
        <row r="34">
          <cell r="A34" t="str">
            <v>Investments Govt Securities</v>
          </cell>
        </row>
      </sheetData>
      <sheetData sheetId="2453">
        <row r="34">
          <cell r="A34" t="str">
            <v>Investments Govt Securities</v>
          </cell>
        </row>
      </sheetData>
      <sheetData sheetId="2454">
        <row r="34">
          <cell r="A34" t="str">
            <v>Investments Govt Securities</v>
          </cell>
        </row>
      </sheetData>
      <sheetData sheetId="2455">
        <row r="34">
          <cell r="A34" t="str">
            <v>Investments Govt Securities</v>
          </cell>
        </row>
      </sheetData>
      <sheetData sheetId="2456">
        <row r="34">
          <cell r="A34" t="str">
            <v>Investments Govt Securities</v>
          </cell>
        </row>
      </sheetData>
      <sheetData sheetId="2457">
        <row r="34">
          <cell r="A34" t="str">
            <v>Investments Govt Securities</v>
          </cell>
        </row>
      </sheetData>
      <sheetData sheetId="2458">
        <row r="34">
          <cell r="A34" t="str">
            <v>Investments Govt Securities</v>
          </cell>
        </row>
      </sheetData>
      <sheetData sheetId="2459">
        <row r="34">
          <cell r="A34" t="str">
            <v>Investments Govt Securities</v>
          </cell>
        </row>
      </sheetData>
      <sheetData sheetId="2460">
        <row r="34">
          <cell r="A34" t="str">
            <v>Investments Govt Securities</v>
          </cell>
        </row>
      </sheetData>
      <sheetData sheetId="2461">
        <row r="34">
          <cell r="A34" t="str">
            <v>Investments Govt Securities</v>
          </cell>
        </row>
      </sheetData>
      <sheetData sheetId="2462">
        <row r="34">
          <cell r="A34" t="str">
            <v>Investments Govt Securities</v>
          </cell>
        </row>
      </sheetData>
      <sheetData sheetId="2463">
        <row r="34">
          <cell r="A34" t="str">
            <v>Investments Govt Securities</v>
          </cell>
        </row>
      </sheetData>
      <sheetData sheetId="2464">
        <row r="34">
          <cell r="A34" t="str">
            <v>Investments Govt Securities</v>
          </cell>
        </row>
      </sheetData>
      <sheetData sheetId="2465">
        <row r="34">
          <cell r="A34" t="str">
            <v>Investments Govt Securities</v>
          </cell>
        </row>
      </sheetData>
      <sheetData sheetId="2466">
        <row r="34">
          <cell r="A34" t="str">
            <v>Investments Govt Securities</v>
          </cell>
        </row>
      </sheetData>
      <sheetData sheetId="2467">
        <row r="34">
          <cell r="A34" t="str">
            <v>Investments Govt Securities</v>
          </cell>
        </row>
      </sheetData>
      <sheetData sheetId="2468">
        <row r="34">
          <cell r="A34" t="str">
            <v>Investments Govt Securities</v>
          </cell>
        </row>
      </sheetData>
      <sheetData sheetId="2469">
        <row r="34">
          <cell r="A34" t="str">
            <v>Investments Govt Securities</v>
          </cell>
        </row>
      </sheetData>
      <sheetData sheetId="2470">
        <row r="34">
          <cell r="A34" t="str">
            <v>Investments Govt Securities</v>
          </cell>
        </row>
      </sheetData>
      <sheetData sheetId="2471">
        <row r="34">
          <cell r="A34" t="str">
            <v>Investments Govt Securities</v>
          </cell>
        </row>
      </sheetData>
      <sheetData sheetId="2472">
        <row r="34">
          <cell r="A34" t="str">
            <v>Investments Govt Securities</v>
          </cell>
        </row>
      </sheetData>
      <sheetData sheetId="2473">
        <row r="34">
          <cell r="A34" t="str">
            <v>Investments Govt Securities</v>
          </cell>
        </row>
      </sheetData>
      <sheetData sheetId="2474">
        <row r="34">
          <cell r="A34" t="str">
            <v>Investments Govt Securities</v>
          </cell>
        </row>
      </sheetData>
      <sheetData sheetId="2475">
        <row r="34">
          <cell r="A34" t="str">
            <v>Investments Govt Securities</v>
          </cell>
        </row>
      </sheetData>
      <sheetData sheetId="2476">
        <row r="34">
          <cell r="A34" t="str">
            <v>Investments Govt Securities</v>
          </cell>
        </row>
      </sheetData>
      <sheetData sheetId="2477">
        <row r="34">
          <cell r="A34" t="str">
            <v>Investments Govt Securities</v>
          </cell>
        </row>
      </sheetData>
      <sheetData sheetId="2478">
        <row r="34">
          <cell r="A34" t="str">
            <v>Investments Govt Securities</v>
          </cell>
        </row>
      </sheetData>
      <sheetData sheetId="2479">
        <row r="34">
          <cell r="A34" t="str">
            <v>Investments Govt Securities</v>
          </cell>
        </row>
      </sheetData>
      <sheetData sheetId="2480">
        <row r="34">
          <cell r="A34" t="str">
            <v>Investments Govt Securities</v>
          </cell>
        </row>
      </sheetData>
      <sheetData sheetId="2481">
        <row r="34">
          <cell r="A34" t="str">
            <v>Investments Govt Securities</v>
          </cell>
        </row>
      </sheetData>
      <sheetData sheetId="2482">
        <row r="34">
          <cell r="A34" t="str">
            <v>Investments Govt Securities</v>
          </cell>
        </row>
      </sheetData>
      <sheetData sheetId="2483">
        <row r="34">
          <cell r="A34" t="str">
            <v>Investments Govt Securities</v>
          </cell>
        </row>
      </sheetData>
      <sheetData sheetId="2484">
        <row r="34">
          <cell r="A34" t="str">
            <v>Investments Govt Securities</v>
          </cell>
        </row>
      </sheetData>
      <sheetData sheetId="2485">
        <row r="34">
          <cell r="A34" t="str">
            <v>Investments Govt Securities</v>
          </cell>
        </row>
      </sheetData>
      <sheetData sheetId="2486">
        <row r="34">
          <cell r="A34" t="str">
            <v>Investments Govt Securities</v>
          </cell>
        </row>
      </sheetData>
      <sheetData sheetId="2487">
        <row r="34">
          <cell r="A34" t="str">
            <v>Investments Govt Securities</v>
          </cell>
        </row>
      </sheetData>
      <sheetData sheetId="2488">
        <row r="34">
          <cell r="A34" t="str">
            <v>Investments Govt Securities</v>
          </cell>
        </row>
      </sheetData>
      <sheetData sheetId="2489">
        <row r="34">
          <cell r="A34" t="str">
            <v>Investments Govt Securities</v>
          </cell>
        </row>
      </sheetData>
      <sheetData sheetId="2490">
        <row r="34">
          <cell r="A34" t="str">
            <v>Investments Govt Securities</v>
          </cell>
        </row>
      </sheetData>
      <sheetData sheetId="2491">
        <row r="34">
          <cell r="A34" t="str">
            <v>Investments Govt Securities</v>
          </cell>
        </row>
      </sheetData>
      <sheetData sheetId="2492">
        <row r="34">
          <cell r="A34" t="str">
            <v>Investments Govt Securities</v>
          </cell>
        </row>
      </sheetData>
      <sheetData sheetId="2493">
        <row r="34">
          <cell r="A34" t="str">
            <v>Investments Govt Securities</v>
          </cell>
        </row>
      </sheetData>
      <sheetData sheetId="2494">
        <row r="34">
          <cell r="A34" t="str">
            <v>Investments Govt Securities</v>
          </cell>
        </row>
      </sheetData>
      <sheetData sheetId="2495">
        <row r="34">
          <cell r="A34" t="str">
            <v>Investments Govt Securities</v>
          </cell>
        </row>
      </sheetData>
      <sheetData sheetId="2496">
        <row r="34">
          <cell r="A34" t="str">
            <v>Investments Govt Securities</v>
          </cell>
        </row>
      </sheetData>
      <sheetData sheetId="2497">
        <row r="34">
          <cell r="A34" t="str">
            <v>Investments Govt Securities</v>
          </cell>
        </row>
      </sheetData>
      <sheetData sheetId="2498">
        <row r="34">
          <cell r="A34" t="str">
            <v>Investments Govt Securities</v>
          </cell>
        </row>
      </sheetData>
      <sheetData sheetId="2499">
        <row r="34">
          <cell r="A34" t="str">
            <v>Investments Govt Securities</v>
          </cell>
        </row>
      </sheetData>
      <sheetData sheetId="2500">
        <row r="34">
          <cell r="A34" t="str">
            <v>Investments Govt Securities</v>
          </cell>
        </row>
      </sheetData>
      <sheetData sheetId="2501">
        <row r="34">
          <cell r="A34" t="str">
            <v>Investments Govt Securities</v>
          </cell>
        </row>
      </sheetData>
      <sheetData sheetId="2502">
        <row r="34">
          <cell r="A34" t="str">
            <v>Investments Govt Securities</v>
          </cell>
        </row>
      </sheetData>
      <sheetData sheetId="2503">
        <row r="34">
          <cell r="A34" t="str">
            <v>Investments Govt Securities</v>
          </cell>
        </row>
      </sheetData>
      <sheetData sheetId="2504">
        <row r="34">
          <cell r="A34" t="str">
            <v>Investments Govt Securities</v>
          </cell>
        </row>
      </sheetData>
      <sheetData sheetId="2505">
        <row r="34">
          <cell r="A34" t="str">
            <v>Investments Govt Securities</v>
          </cell>
        </row>
      </sheetData>
      <sheetData sheetId="2506">
        <row r="34">
          <cell r="A34" t="str">
            <v>Investments Govt Securities</v>
          </cell>
        </row>
      </sheetData>
      <sheetData sheetId="2507">
        <row r="34">
          <cell r="A34" t="str">
            <v>Investments Govt Securities</v>
          </cell>
        </row>
      </sheetData>
      <sheetData sheetId="2508">
        <row r="34">
          <cell r="A34" t="str">
            <v>Investments Govt Securities</v>
          </cell>
        </row>
      </sheetData>
      <sheetData sheetId="2509">
        <row r="34">
          <cell r="A34" t="str">
            <v>Investments Govt Securities</v>
          </cell>
        </row>
      </sheetData>
      <sheetData sheetId="2510">
        <row r="34">
          <cell r="A34" t="str">
            <v>Investments Govt Securities</v>
          </cell>
        </row>
      </sheetData>
      <sheetData sheetId="2511">
        <row r="34">
          <cell r="A34" t="str">
            <v>Investments Govt Securities</v>
          </cell>
        </row>
      </sheetData>
      <sheetData sheetId="2512">
        <row r="34">
          <cell r="A34" t="str">
            <v>Investments Govt Securities</v>
          </cell>
        </row>
      </sheetData>
      <sheetData sheetId="2513">
        <row r="34">
          <cell r="A34" t="str">
            <v>Investments Govt Securities</v>
          </cell>
        </row>
      </sheetData>
      <sheetData sheetId="2514">
        <row r="34">
          <cell r="A34" t="str">
            <v>Investments Govt Securities</v>
          </cell>
        </row>
      </sheetData>
      <sheetData sheetId="2515">
        <row r="34">
          <cell r="A34" t="str">
            <v>Investments Govt Securities</v>
          </cell>
        </row>
      </sheetData>
      <sheetData sheetId="2516">
        <row r="34">
          <cell r="A34" t="str">
            <v>Investments Govt Securities</v>
          </cell>
        </row>
      </sheetData>
      <sheetData sheetId="2517">
        <row r="34">
          <cell r="A34" t="str">
            <v>Investments Govt Securities</v>
          </cell>
        </row>
      </sheetData>
      <sheetData sheetId="2518">
        <row r="34">
          <cell r="A34" t="str">
            <v>Investments Govt Securities</v>
          </cell>
        </row>
      </sheetData>
      <sheetData sheetId="2519">
        <row r="34">
          <cell r="A34" t="str">
            <v>Investments Govt Securities</v>
          </cell>
        </row>
      </sheetData>
      <sheetData sheetId="2520">
        <row r="34">
          <cell r="A34" t="str">
            <v>Investments Govt Securities</v>
          </cell>
        </row>
      </sheetData>
      <sheetData sheetId="2521">
        <row r="34">
          <cell r="A34" t="str">
            <v>Investments Govt Securities</v>
          </cell>
        </row>
      </sheetData>
      <sheetData sheetId="2522">
        <row r="34">
          <cell r="A34" t="str">
            <v>Investments Govt Securities</v>
          </cell>
        </row>
      </sheetData>
      <sheetData sheetId="2523">
        <row r="34">
          <cell r="A34" t="str">
            <v>Investments Govt Securities</v>
          </cell>
        </row>
      </sheetData>
      <sheetData sheetId="2524">
        <row r="34">
          <cell r="A34" t="str">
            <v>Investments Govt Securities</v>
          </cell>
        </row>
      </sheetData>
      <sheetData sheetId="2525">
        <row r="34">
          <cell r="A34" t="str">
            <v>Investments Govt Securities</v>
          </cell>
        </row>
      </sheetData>
      <sheetData sheetId="2526">
        <row r="34">
          <cell r="A34" t="str">
            <v>Investments Govt Securities</v>
          </cell>
        </row>
      </sheetData>
      <sheetData sheetId="2527">
        <row r="34">
          <cell r="A34" t="str">
            <v>Investments Govt Securities</v>
          </cell>
        </row>
      </sheetData>
      <sheetData sheetId="2528">
        <row r="34">
          <cell r="A34" t="str">
            <v>Investments Govt Securities</v>
          </cell>
        </row>
      </sheetData>
      <sheetData sheetId="2529">
        <row r="34">
          <cell r="A34" t="str">
            <v>Investments Govt Securities</v>
          </cell>
        </row>
      </sheetData>
      <sheetData sheetId="2530">
        <row r="34">
          <cell r="A34" t="str">
            <v>Investments Govt Securities</v>
          </cell>
        </row>
      </sheetData>
      <sheetData sheetId="2531">
        <row r="34">
          <cell r="A34" t="str">
            <v>Investments Govt Securities</v>
          </cell>
        </row>
      </sheetData>
      <sheetData sheetId="2532">
        <row r="34">
          <cell r="A34" t="str">
            <v>Investments Govt Securities</v>
          </cell>
        </row>
      </sheetData>
      <sheetData sheetId="2533">
        <row r="34">
          <cell r="A34" t="str">
            <v>Investments Govt Securities</v>
          </cell>
        </row>
      </sheetData>
      <sheetData sheetId="2534">
        <row r="34">
          <cell r="A34" t="str">
            <v>Investments Govt Securities</v>
          </cell>
        </row>
      </sheetData>
      <sheetData sheetId="2535">
        <row r="34">
          <cell r="A34" t="str">
            <v>Investments Govt Securities</v>
          </cell>
        </row>
      </sheetData>
      <sheetData sheetId="2536">
        <row r="34">
          <cell r="A34" t="str">
            <v>Investments Govt Securities</v>
          </cell>
        </row>
      </sheetData>
      <sheetData sheetId="2537">
        <row r="34">
          <cell r="A34" t="str">
            <v>Investments Govt Securities</v>
          </cell>
        </row>
      </sheetData>
      <sheetData sheetId="2538">
        <row r="34">
          <cell r="A34" t="str">
            <v>Investments Govt Securities</v>
          </cell>
        </row>
      </sheetData>
      <sheetData sheetId="2539">
        <row r="34">
          <cell r="A34" t="str">
            <v>Investments Govt Securities</v>
          </cell>
        </row>
      </sheetData>
      <sheetData sheetId="2540">
        <row r="34">
          <cell r="A34" t="str">
            <v>Investments Govt Securities</v>
          </cell>
        </row>
      </sheetData>
      <sheetData sheetId="2541">
        <row r="34">
          <cell r="A34" t="str">
            <v>Investments Govt Securities</v>
          </cell>
        </row>
      </sheetData>
      <sheetData sheetId="2542">
        <row r="34">
          <cell r="A34" t="str">
            <v>Investments Govt Securities</v>
          </cell>
        </row>
      </sheetData>
      <sheetData sheetId="2543">
        <row r="34">
          <cell r="A34" t="str">
            <v>Investments Govt Securities</v>
          </cell>
        </row>
      </sheetData>
      <sheetData sheetId="2544">
        <row r="34">
          <cell r="A34" t="str">
            <v>Investments Govt Securities</v>
          </cell>
        </row>
      </sheetData>
      <sheetData sheetId="2545">
        <row r="34">
          <cell r="A34" t="str">
            <v>Investments Govt Securities</v>
          </cell>
        </row>
      </sheetData>
      <sheetData sheetId="2546">
        <row r="34">
          <cell r="A34" t="str">
            <v>Investments Govt Securities</v>
          </cell>
        </row>
      </sheetData>
      <sheetData sheetId="2547">
        <row r="34">
          <cell r="A34" t="str">
            <v>Investments Govt Securities</v>
          </cell>
        </row>
      </sheetData>
      <sheetData sheetId="2548">
        <row r="34">
          <cell r="A34" t="str">
            <v>Investments Govt Securities</v>
          </cell>
        </row>
      </sheetData>
      <sheetData sheetId="2549">
        <row r="34">
          <cell r="A34" t="str">
            <v>Investments Govt Securities</v>
          </cell>
        </row>
      </sheetData>
      <sheetData sheetId="2550">
        <row r="34">
          <cell r="A34" t="str">
            <v>Investments Govt Securities</v>
          </cell>
        </row>
      </sheetData>
      <sheetData sheetId="2551">
        <row r="34">
          <cell r="A34" t="str">
            <v>Investments Govt Securities</v>
          </cell>
        </row>
      </sheetData>
      <sheetData sheetId="2552">
        <row r="34">
          <cell r="A34" t="str">
            <v>Investments Govt Securities</v>
          </cell>
        </row>
      </sheetData>
      <sheetData sheetId="2553">
        <row r="34">
          <cell r="A34" t="str">
            <v>Investments Govt Securities</v>
          </cell>
        </row>
      </sheetData>
      <sheetData sheetId="2554">
        <row r="34">
          <cell r="A34" t="str">
            <v>Investments Govt Securities</v>
          </cell>
        </row>
      </sheetData>
      <sheetData sheetId="2555">
        <row r="34">
          <cell r="A34" t="str">
            <v>Investments Govt Securities</v>
          </cell>
        </row>
      </sheetData>
      <sheetData sheetId="2556">
        <row r="34">
          <cell r="A34" t="str">
            <v>Investments Govt Securities</v>
          </cell>
        </row>
      </sheetData>
      <sheetData sheetId="2557">
        <row r="34">
          <cell r="A34" t="str">
            <v>Investments Govt Securities</v>
          </cell>
        </row>
      </sheetData>
      <sheetData sheetId="2558">
        <row r="34">
          <cell r="A34" t="str">
            <v>Investments Govt Securities</v>
          </cell>
        </row>
      </sheetData>
      <sheetData sheetId="2559">
        <row r="34">
          <cell r="A34" t="str">
            <v>Investments Govt Securities</v>
          </cell>
        </row>
      </sheetData>
      <sheetData sheetId="2560">
        <row r="34">
          <cell r="A34" t="str">
            <v>Investments Govt Securities</v>
          </cell>
        </row>
      </sheetData>
      <sheetData sheetId="2561">
        <row r="34">
          <cell r="A34" t="str">
            <v>Investments Govt Securities</v>
          </cell>
        </row>
      </sheetData>
      <sheetData sheetId="2562">
        <row r="34">
          <cell r="A34" t="str">
            <v>Investments Govt Securities</v>
          </cell>
        </row>
      </sheetData>
      <sheetData sheetId="2563">
        <row r="34">
          <cell r="A34" t="str">
            <v>Investments Govt Securities</v>
          </cell>
        </row>
      </sheetData>
      <sheetData sheetId="2564">
        <row r="34">
          <cell r="A34" t="str">
            <v>Investments Govt Securities</v>
          </cell>
        </row>
      </sheetData>
      <sheetData sheetId="2565">
        <row r="34">
          <cell r="A34" t="str">
            <v>Investments Govt Securities</v>
          </cell>
        </row>
      </sheetData>
      <sheetData sheetId="2566">
        <row r="34">
          <cell r="A34" t="str">
            <v>Investments Govt Securities</v>
          </cell>
        </row>
      </sheetData>
      <sheetData sheetId="2567">
        <row r="34">
          <cell r="A34" t="str">
            <v>Investments Govt Securities</v>
          </cell>
        </row>
      </sheetData>
      <sheetData sheetId="2568">
        <row r="34">
          <cell r="A34" t="str">
            <v>Investments Govt Securities</v>
          </cell>
        </row>
      </sheetData>
      <sheetData sheetId="2569">
        <row r="34">
          <cell r="A34" t="str">
            <v>Investments Govt Securities</v>
          </cell>
        </row>
      </sheetData>
      <sheetData sheetId="2570">
        <row r="34">
          <cell r="A34" t="str">
            <v>Investments Govt Securities</v>
          </cell>
        </row>
      </sheetData>
      <sheetData sheetId="2571">
        <row r="34">
          <cell r="A34" t="str">
            <v>Investments Govt Securities</v>
          </cell>
        </row>
      </sheetData>
      <sheetData sheetId="2572">
        <row r="34">
          <cell r="A34" t="str">
            <v>Investments Govt Securities</v>
          </cell>
        </row>
      </sheetData>
      <sheetData sheetId="2573">
        <row r="34">
          <cell r="A34" t="str">
            <v>Investments Govt Securities</v>
          </cell>
        </row>
      </sheetData>
      <sheetData sheetId="2574">
        <row r="34">
          <cell r="A34" t="str">
            <v>Investments Govt Securities</v>
          </cell>
        </row>
      </sheetData>
      <sheetData sheetId="2575">
        <row r="34">
          <cell r="A34" t="str">
            <v>Investments Govt Securities</v>
          </cell>
        </row>
      </sheetData>
      <sheetData sheetId="2576">
        <row r="34">
          <cell r="A34" t="str">
            <v>Investments Govt Securities</v>
          </cell>
        </row>
      </sheetData>
      <sheetData sheetId="2577">
        <row r="34">
          <cell r="A34" t="str">
            <v>Investments Govt Securities</v>
          </cell>
        </row>
      </sheetData>
      <sheetData sheetId="2578">
        <row r="34">
          <cell r="A34" t="str">
            <v>Investments Govt Securities</v>
          </cell>
        </row>
      </sheetData>
      <sheetData sheetId="2579">
        <row r="34">
          <cell r="A34" t="str">
            <v>Investments Govt Securities</v>
          </cell>
        </row>
      </sheetData>
      <sheetData sheetId="2580">
        <row r="34">
          <cell r="A34" t="str">
            <v>Investments Govt Securities</v>
          </cell>
        </row>
      </sheetData>
      <sheetData sheetId="2581">
        <row r="34">
          <cell r="A34" t="str">
            <v>Investments Govt Securities</v>
          </cell>
        </row>
      </sheetData>
      <sheetData sheetId="2582">
        <row r="34">
          <cell r="A34" t="str">
            <v>Investments Govt Securities</v>
          </cell>
        </row>
      </sheetData>
      <sheetData sheetId="2583">
        <row r="34">
          <cell r="A34" t="str">
            <v>Investments Govt Securities</v>
          </cell>
        </row>
      </sheetData>
      <sheetData sheetId="2584">
        <row r="34">
          <cell r="A34" t="str">
            <v>Investments Govt Securities</v>
          </cell>
        </row>
      </sheetData>
      <sheetData sheetId="2585">
        <row r="34">
          <cell r="A34" t="str">
            <v>Investments Govt Securities</v>
          </cell>
        </row>
      </sheetData>
      <sheetData sheetId="2586">
        <row r="34">
          <cell r="A34" t="str">
            <v>Investments Govt Securities</v>
          </cell>
        </row>
      </sheetData>
      <sheetData sheetId="2587">
        <row r="34">
          <cell r="A34" t="str">
            <v>Investments Govt Securities</v>
          </cell>
        </row>
      </sheetData>
      <sheetData sheetId="2588">
        <row r="34">
          <cell r="A34" t="str">
            <v>Investments Govt Securities</v>
          </cell>
        </row>
      </sheetData>
      <sheetData sheetId="2589">
        <row r="34">
          <cell r="A34" t="str">
            <v>Investments Govt Securities</v>
          </cell>
        </row>
      </sheetData>
      <sheetData sheetId="2590">
        <row r="34">
          <cell r="A34" t="str">
            <v>Investments Govt Securities</v>
          </cell>
        </row>
      </sheetData>
      <sheetData sheetId="2591">
        <row r="34">
          <cell r="A34" t="str">
            <v>Investments Govt Securities</v>
          </cell>
        </row>
      </sheetData>
      <sheetData sheetId="2592">
        <row r="34">
          <cell r="A34" t="str">
            <v>Investments Govt Securities</v>
          </cell>
        </row>
      </sheetData>
      <sheetData sheetId="2593">
        <row r="34">
          <cell r="A34" t="str">
            <v>Investments Govt Securities</v>
          </cell>
        </row>
      </sheetData>
      <sheetData sheetId="2594">
        <row r="34">
          <cell r="A34" t="str">
            <v>Investments Govt Securities</v>
          </cell>
        </row>
      </sheetData>
      <sheetData sheetId="2595">
        <row r="34">
          <cell r="A34" t="str">
            <v>Investments Govt Securities</v>
          </cell>
        </row>
      </sheetData>
      <sheetData sheetId="2596">
        <row r="34">
          <cell r="A34" t="str">
            <v>Investments Govt Securities</v>
          </cell>
        </row>
      </sheetData>
      <sheetData sheetId="2597">
        <row r="34">
          <cell r="A34" t="str">
            <v>Investments Govt Securities</v>
          </cell>
        </row>
      </sheetData>
      <sheetData sheetId="2598">
        <row r="34">
          <cell r="A34" t="str">
            <v>Investments Govt Securities</v>
          </cell>
        </row>
      </sheetData>
      <sheetData sheetId="2599">
        <row r="34">
          <cell r="A34" t="str">
            <v>Investments Govt Securities</v>
          </cell>
        </row>
      </sheetData>
      <sheetData sheetId="2600">
        <row r="34">
          <cell r="A34" t="str">
            <v>Investments Govt Securities</v>
          </cell>
        </row>
      </sheetData>
      <sheetData sheetId="2601">
        <row r="34">
          <cell r="A34" t="str">
            <v>Investments Govt Securities</v>
          </cell>
        </row>
      </sheetData>
      <sheetData sheetId="2602">
        <row r="34">
          <cell r="A34" t="str">
            <v>Investments Govt Securities</v>
          </cell>
        </row>
      </sheetData>
      <sheetData sheetId="2603">
        <row r="34">
          <cell r="A34" t="str">
            <v>Investments Govt Securities</v>
          </cell>
        </row>
      </sheetData>
      <sheetData sheetId="2604">
        <row r="34">
          <cell r="A34" t="str">
            <v>Investments Govt Securities</v>
          </cell>
        </row>
      </sheetData>
      <sheetData sheetId="2605">
        <row r="34">
          <cell r="A34" t="str">
            <v>Investments Govt Securities</v>
          </cell>
        </row>
      </sheetData>
      <sheetData sheetId="2606">
        <row r="34">
          <cell r="A34" t="str">
            <v>Investments Govt Securities</v>
          </cell>
        </row>
      </sheetData>
      <sheetData sheetId="2607">
        <row r="34">
          <cell r="A34" t="str">
            <v>Investments Govt Securities</v>
          </cell>
        </row>
      </sheetData>
      <sheetData sheetId="2608">
        <row r="34">
          <cell r="A34" t="str">
            <v>Investments Govt Securities</v>
          </cell>
        </row>
      </sheetData>
      <sheetData sheetId="2609">
        <row r="34">
          <cell r="A34" t="str">
            <v>Investments Govt Securities</v>
          </cell>
        </row>
      </sheetData>
      <sheetData sheetId="2610">
        <row r="34">
          <cell r="A34" t="str">
            <v>Investments Govt Securities</v>
          </cell>
        </row>
      </sheetData>
      <sheetData sheetId="2611">
        <row r="34">
          <cell r="A34" t="str">
            <v>Investments Govt Securities</v>
          </cell>
        </row>
      </sheetData>
      <sheetData sheetId="2612">
        <row r="34">
          <cell r="A34" t="str">
            <v>Investments Govt Securities</v>
          </cell>
        </row>
      </sheetData>
      <sheetData sheetId="2613">
        <row r="34">
          <cell r="A34" t="str">
            <v>Investments Govt Securities</v>
          </cell>
        </row>
      </sheetData>
      <sheetData sheetId="2614">
        <row r="34">
          <cell r="A34" t="str">
            <v>Investments Govt Securities</v>
          </cell>
        </row>
      </sheetData>
      <sheetData sheetId="2615">
        <row r="34">
          <cell r="A34" t="str">
            <v>Investments Govt Securities</v>
          </cell>
        </row>
      </sheetData>
      <sheetData sheetId="2616">
        <row r="34">
          <cell r="A34" t="str">
            <v>Investments Govt Securities</v>
          </cell>
        </row>
      </sheetData>
      <sheetData sheetId="2617">
        <row r="34">
          <cell r="A34" t="str">
            <v>Investments Govt Securities</v>
          </cell>
        </row>
      </sheetData>
      <sheetData sheetId="2618">
        <row r="34">
          <cell r="A34" t="str">
            <v>Investments Govt Securities</v>
          </cell>
        </row>
      </sheetData>
      <sheetData sheetId="2619">
        <row r="34">
          <cell r="A34" t="str">
            <v>Investments Govt Securities</v>
          </cell>
        </row>
      </sheetData>
      <sheetData sheetId="2620">
        <row r="34">
          <cell r="A34" t="str">
            <v>Investments Govt Securities</v>
          </cell>
        </row>
      </sheetData>
      <sheetData sheetId="2621">
        <row r="34">
          <cell r="A34" t="str">
            <v>Investments Govt Securities</v>
          </cell>
        </row>
      </sheetData>
      <sheetData sheetId="2622">
        <row r="34">
          <cell r="A34" t="str">
            <v>Investments Govt Securities</v>
          </cell>
        </row>
      </sheetData>
      <sheetData sheetId="2623">
        <row r="34">
          <cell r="A34" t="str">
            <v>Investments Govt Securities</v>
          </cell>
        </row>
      </sheetData>
      <sheetData sheetId="2624">
        <row r="34">
          <cell r="A34" t="str">
            <v>Investments Govt Securities</v>
          </cell>
        </row>
      </sheetData>
      <sheetData sheetId="2625">
        <row r="34">
          <cell r="A34" t="str">
            <v>Investments Govt Securities</v>
          </cell>
        </row>
      </sheetData>
      <sheetData sheetId="2626">
        <row r="34">
          <cell r="A34" t="str">
            <v>Investments Govt Securities</v>
          </cell>
        </row>
      </sheetData>
      <sheetData sheetId="2627">
        <row r="34">
          <cell r="A34" t="str">
            <v>Investments Govt Securities</v>
          </cell>
        </row>
      </sheetData>
      <sheetData sheetId="2628">
        <row r="34">
          <cell r="A34" t="str">
            <v>Investments Govt Securities</v>
          </cell>
        </row>
      </sheetData>
      <sheetData sheetId="2629">
        <row r="34">
          <cell r="A34" t="str">
            <v>Investments Govt Securities</v>
          </cell>
        </row>
      </sheetData>
      <sheetData sheetId="2630">
        <row r="34">
          <cell r="A34" t="str">
            <v>Investments Govt Securities</v>
          </cell>
        </row>
      </sheetData>
      <sheetData sheetId="2631">
        <row r="34">
          <cell r="A34" t="str">
            <v>Investments Govt Securities</v>
          </cell>
        </row>
      </sheetData>
      <sheetData sheetId="2632">
        <row r="34">
          <cell r="A34" t="str">
            <v>Investments Govt Securities</v>
          </cell>
        </row>
      </sheetData>
      <sheetData sheetId="2633">
        <row r="34">
          <cell r="A34" t="str">
            <v>Investments Govt Securities</v>
          </cell>
        </row>
      </sheetData>
      <sheetData sheetId="2634">
        <row r="34">
          <cell r="A34" t="str">
            <v>Investments Govt Securities</v>
          </cell>
        </row>
      </sheetData>
      <sheetData sheetId="2635">
        <row r="34">
          <cell r="A34" t="str">
            <v>Investments Govt Securities</v>
          </cell>
        </row>
      </sheetData>
      <sheetData sheetId="2636">
        <row r="34">
          <cell r="A34" t="str">
            <v>Investments Govt Securities</v>
          </cell>
        </row>
      </sheetData>
      <sheetData sheetId="2637">
        <row r="34">
          <cell r="A34" t="str">
            <v>Investments Govt Securities</v>
          </cell>
        </row>
      </sheetData>
      <sheetData sheetId="2638">
        <row r="34">
          <cell r="A34" t="str">
            <v>Investments Govt Securities</v>
          </cell>
        </row>
      </sheetData>
      <sheetData sheetId="2639">
        <row r="34">
          <cell r="A34" t="str">
            <v>Investments Govt Securities</v>
          </cell>
        </row>
      </sheetData>
      <sheetData sheetId="2640">
        <row r="34">
          <cell r="A34" t="str">
            <v>Investments Govt Securities</v>
          </cell>
        </row>
      </sheetData>
      <sheetData sheetId="2641">
        <row r="34">
          <cell r="A34" t="str">
            <v>Investments Govt Securities</v>
          </cell>
        </row>
      </sheetData>
      <sheetData sheetId="2642">
        <row r="34">
          <cell r="A34" t="str">
            <v>Investments Govt Securities</v>
          </cell>
        </row>
      </sheetData>
      <sheetData sheetId="2643">
        <row r="34">
          <cell r="A34" t="str">
            <v>Investments Govt Securities</v>
          </cell>
        </row>
      </sheetData>
      <sheetData sheetId="2644">
        <row r="34">
          <cell r="A34" t="str">
            <v>Investments Govt Securities</v>
          </cell>
        </row>
      </sheetData>
      <sheetData sheetId="2645">
        <row r="34">
          <cell r="A34" t="str">
            <v>Investments Govt Securities</v>
          </cell>
        </row>
      </sheetData>
      <sheetData sheetId="2646">
        <row r="34">
          <cell r="A34" t="str">
            <v>Investments Govt Securities</v>
          </cell>
        </row>
      </sheetData>
      <sheetData sheetId="2647">
        <row r="34">
          <cell r="A34" t="str">
            <v>Investments Govt Securities</v>
          </cell>
        </row>
      </sheetData>
      <sheetData sheetId="2648">
        <row r="34">
          <cell r="A34" t="str">
            <v>Investments Govt Securities</v>
          </cell>
        </row>
      </sheetData>
      <sheetData sheetId="2649">
        <row r="34">
          <cell r="A34" t="str">
            <v>Investments Govt Securities</v>
          </cell>
        </row>
      </sheetData>
      <sheetData sheetId="2650">
        <row r="34">
          <cell r="A34" t="str">
            <v>Investments Govt Securities</v>
          </cell>
        </row>
      </sheetData>
      <sheetData sheetId="2651">
        <row r="34">
          <cell r="A34" t="str">
            <v>Investments Govt Securities</v>
          </cell>
        </row>
      </sheetData>
      <sheetData sheetId="2652">
        <row r="34">
          <cell r="A34" t="str">
            <v>Investments Govt Securities</v>
          </cell>
        </row>
      </sheetData>
      <sheetData sheetId="2653">
        <row r="34">
          <cell r="A34" t="str">
            <v>Investments Govt Securities</v>
          </cell>
        </row>
      </sheetData>
      <sheetData sheetId="2654">
        <row r="34">
          <cell r="A34" t="str">
            <v>Investments Govt Securities</v>
          </cell>
        </row>
      </sheetData>
      <sheetData sheetId="2655">
        <row r="34">
          <cell r="A34" t="str">
            <v>Investments Govt Securities</v>
          </cell>
        </row>
      </sheetData>
      <sheetData sheetId="2656">
        <row r="34">
          <cell r="A34" t="str">
            <v>Investments Govt Securities</v>
          </cell>
        </row>
      </sheetData>
      <sheetData sheetId="2657">
        <row r="34">
          <cell r="A34" t="str">
            <v>Investments Govt Securities</v>
          </cell>
        </row>
      </sheetData>
      <sheetData sheetId="2658">
        <row r="34">
          <cell r="A34" t="str">
            <v>Investments Govt Securities</v>
          </cell>
        </row>
      </sheetData>
      <sheetData sheetId="2659">
        <row r="34">
          <cell r="A34" t="str">
            <v>Investments Govt Securities</v>
          </cell>
        </row>
      </sheetData>
      <sheetData sheetId="2660">
        <row r="34">
          <cell r="A34" t="str">
            <v>Investments Govt Securities</v>
          </cell>
        </row>
      </sheetData>
      <sheetData sheetId="2661">
        <row r="34">
          <cell r="A34" t="str">
            <v>Investments Govt Securities</v>
          </cell>
        </row>
      </sheetData>
      <sheetData sheetId="2662">
        <row r="34">
          <cell r="A34" t="str">
            <v>Investments Govt Securities</v>
          </cell>
        </row>
      </sheetData>
      <sheetData sheetId="2663">
        <row r="34">
          <cell r="A34" t="str">
            <v>Investments Govt Securities</v>
          </cell>
        </row>
      </sheetData>
      <sheetData sheetId="2664">
        <row r="34">
          <cell r="A34" t="str">
            <v>Investments Govt Securities</v>
          </cell>
        </row>
      </sheetData>
      <sheetData sheetId="2665">
        <row r="34">
          <cell r="A34" t="str">
            <v>Investments Govt Securities</v>
          </cell>
        </row>
      </sheetData>
      <sheetData sheetId="2666">
        <row r="34">
          <cell r="A34" t="str">
            <v>Investments Govt Securities</v>
          </cell>
        </row>
      </sheetData>
      <sheetData sheetId="2667">
        <row r="34">
          <cell r="A34" t="str">
            <v>Investments Govt Securities</v>
          </cell>
        </row>
      </sheetData>
      <sheetData sheetId="2668">
        <row r="34">
          <cell r="A34" t="str">
            <v>Investments Govt Securities</v>
          </cell>
        </row>
      </sheetData>
      <sheetData sheetId="2669">
        <row r="34">
          <cell r="A34" t="str">
            <v>Investments Govt Securities</v>
          </cell>
        </row>
      </sheetData>
      <sheetData sheetId="2670">
        <row r="34">
          <cell r="A34" t="str">
            <v>Investments Govt Securities</v>
          </cell>
        </row>
      </sheetData>
      <sheetData sheetId="2671">
        <row r="34">
          <cell r="A34" t="str">
            <v>Investments Govt Securities</v>
          </cell>
        </row>
      </sheetData>
      <sheetData sheetId="2672">
        <row r="34">
          <cell r="A34" t="str">
            <v>Investments Govt Securities</v>
          </cell>
        </row>
      </sheetData>
      <sheetData sheetId="2673">
        <row r="34">
          <cell r="A34" t="str">
            <v>Investments Govt Securities</v>
          </cell>
        </row>
      </sheetData>
      <sheetData sheetId="2674">
        <row r="34">
          <cell r="A34" t="str">
            <v>Investments Govt Securities</v>
          </cell>
        </row>
      </sheetData>
      <sheetData sheetId="2675">
        <row r="34">
          <cell r="A34" t="str">
            <v>Investments Govt Securities</v>
          </cell>
        </row>
      </sheetData>
      <sheetData sheetId="2676">
        <row r="34">
          <cell r="A34" t="str">
            <v>Investments Govt Securities</v>
          </cell>
        </row>
      </sheetData>
      <sheetData sheetId="2677">
        <row r="34">
          <cell r="A34" t="str">
            <v>Investments Govt Securities</v>
          </cell>
        </row>
      </sheetData>
      <sheetData sheetId="2678">
        <row r="34">
          <cell r="A34" t="str">
            <v>Investments Govt Securities</v>
          </cell>
        </row>
      </sheetData>
      <sheetData sheetId="2679">
        <row r="34">
          <cell r="A34" t="str">
            <v>Investments Govt Securities</v>
          </cell>
        </row>
      </sheetData>
      <sheetData sheetId="2680">
        <row r="34">
          <cell r="A34" t="str">
            <v>Investments Govt Securities</v>
          </cell>
        </row>
      </sheetData>
      <sheetData sheetId="2681">
        <row r="34">
          <cell r="A34" t="str">
            <v>Investments Govt Securities</v>
          </cell>
        </row>
      </sheetData>
      <sheetData sheetId="2682">
        <row r="34">
          <cell r="A34" t="str">
            <v>Investments Govt Securities</v>
          </cell>
        </row>
      </sheetData>
      <sheetData sheetId="2683">
        <row r="34">
          <cell r="A34" t="str">
            <v>Investments Govt Securities</v>
          </cell>
        </row>
      </sheetData>
      <sheetData sheetId="2684">
        <row r="34">
          <cell r="A34" t="str">
            <v>Investments Govt Securities</v>
          </cell>
        </row>
      </sheetData>
      <sheetData sheetId="2685">
        <row r="34">
          <cell r="A34" t="str">
            <v>Investments Govt Securities</v>
          </cell>
        </row>
      </sheetData>
      <sheetData sheetId="2686">
        <row r="34">
          <cell r="A34" t="str">
            <v>Investments Govt Securities</v>
          </cell>
        </row>
      </sheetData>
      <sheetData sheetId="2687">
        <row r="34">
          <cell r="A34" t="str">
            <v>Investments Govt Securities</v>
          </cell>
        </row>
      </sheetData>
      <sheetData sheetId="2688">
        <row r="34">
          <cell r="A34" t="str">
            <v>Investments Govt Securities</v>
          </cell>
        </row>
      </sheetData>
      <sheetData sheetId="2689">
        <row r="34">
          <cell r="A34" t="str">
            <v>Investments Govt Securities</v>
          </cell>
        </row>
      </sheetData>
      <sheetData sheetId="2690">
        <row r="34">
          <cell r="A34" t="str">
            <v>Investments Govt Securities</v>
          </cell>
        </row>
      </sheetData>
      <sheetData sheetId="2691">
        <row r="34">
          <cell r="A34" t="str">
            <v>Investments Govt Securities</v>
          </cell>
        </row>
      </sheetData>
      <sheetData sheetId="2692">
        <row r="34">
          <cell r="A34" t="str">
            <v>Investments Govt Securities</v>
          </cell>
        </row>
      </sheetData>
      <sheetData sheetId="2693">
        <row r="34">
          <cell r="A34" t="str">
            <v>Investments Govt Securities</v>
          </cell>
        </row>
      </sheetData>
      <sheetData sheetId="2694">
        <row r="34">
          <cell r="A34" t="str">
            <v>Investments Govt Securities</v>
          </cell>
        </row>
      </sheetData>
      <sheetData sheetId="2695">
        <row r="34">
          <cell r="A34" t="str">
            <v>Investments Govt Securities</v>
          </cell>
        </row>
      </sheetData>
      <sheetData sheetId="2696">
        <row r="34">
          <cell r="A34" t="str">
            <v>Investments Govt Securities</v>
          </cell>
        </row>
      </sheetData>
      <sheetData sheetId="2697">
        <row r="34">
          <cell r="A34" t="str">
            <v>Investments Govt Securities</v>
          </cell>
        </row>
      </sheetData>
      <sheetData sheetId="2698">
        <row r="34">
          <cell r="A34" t="str">
            <v>Investments Govt Securities</v>
          </cell>
        </row>
      </sheetData>
      <sheetData sheetId="2699">
        <row r="34">
          <cell r="A34" t="str">
            <v>Investments Govt Securities</v>
          </cell>
        </row>
      </sheetData>
      <sheetData sheetId="2700">
        <row r="34">
          <cell r="A34" t="str">
            <v>Investments Govt Securities</v>
          </cell>
        </row>
      </sheetData>
      <sheetData sheetId="2701">
        <row r="34">
          <cell r="A34" t="str">
            <v>Investments Govt Securities</v>
          </cell>
        </row>
      </sheetData>
      <sheetData sheetId="2702">
        <row r="34">
          <cell r="A34" t="str">
            <v>Investments Govt Securities</v>
          </cell>
        </row>
      </sheetData>
      <sheetData sheetId="2703">
        <row r="34">
          <cell r="A34" t="str">
            <v>Investments Govt Securities</v>
          </cell>
        </row>
      </sheetData>
      <sheetData sheetId="2704">
        <row r="34">
          <cell r="A34" t="str">
            <v>Investments Govt Securities</v>
          </cell>
        </row>
      </sheetData>
      <sheetData sheetId="2705">
        <row r="34">
          <cell r="A34" t="str">
            <v>Investments Govt Securities</v>
          </cell>
        </row>
      </sheetData>
      <sheetData sheetId="2706">
        <row r="34">
          <cell r="A34" t="str">
            <v>Investments Govt Securities</v>
          </cell>
        </row>
      </sheetData>
      <sheetData sheetId="2707">
        <row r="34">
          <cell r="A34" t="str">
            <v>Investments Govt Securities</v>
          </cell>
        </row>
      </sheetData>
      <sheetData sheetId="2708">
        <row r="34">
          <cell r="A34" t="str">
            <v>Investments Govt Securities</v>
          </cell>
        </row>
      </sheetData>
      <sheetData sheetId="2709">
        <row r="34">
          <cell r="A34" t="str">
            <v>Investments Govt Securities</v>
          </cell>
        </row>
      </sheetData>
      <sheetData sheetId="2710">
        <row r="34">
          <cell r="A34" t="str">
            <v>Investments Govt Securities</v>
          </cell>
        </row>
      </sheetData>
      <sheetData sheetId="2711">
        <row r="34">
          <cell r="A34" t="str">
            <v>Investments Govt Securities</v>
          </cell>
        </row>
      </sheetData>
      <sheetData sheetId="2712">
        <row r="34">
          <cell r="A34" t="str">
            <v>Investments Govt Securities</v>
          </cell>
        </row>
      </sheetData>
      <sheetData sheetId="2713">
        <row r="34">
          <cell r="A34" t="str">
            <v>Investments Govt Securities</v>
          </cell>
        </row>
      </sheetData>
      <sheetData sheetId="2714">
        <row r="34">
          <cell r="A34" t="str">
            <v>Investments Govt Securities</v>
          </cell>
        </row>
      </sheetData>
      <sheetData sheetId="2715">
        <row r="34">
          <cell r="A34" t="str">
            <v>Investments Govt Securities</v>
          </cell>
        </row>
      </sheetData>
      <sheetData sheetId="2716">
        <row r="34">
          <cell r="A34" t="str">
            <v>Investments Govt Securities</v>
          </cell>
        </row>
      </sheetData>
      <sheetData sheetId="2717">
        <row r="34">
          <cell r="A34" t="str">
            <v>Investments Govt Securities</v>
          </cell>
        </row>
      </sheetData>
      <sheetData sheetId="2718">
        <row r="34">
          <cell r="A34" t="str">
            <v>Investments Govt Securities</v>
          </cell>
        </row>
      </sheetData>
      <sheetData sheetId="2719">
        <row r="34">
          <cell r="A34" t="str">
            <v>Investments Govt Securities</v>
          </cell>
        </row>
      </sheetData>
      <sheetData sheetId="2720">
        <row r="34">
          <cell r="A34" t="str">
            <v>Investments Govt Securities</v>
          </cell>
        </row>
      </sheetData>
      <sheetData sheetId="2721">
        <row r="34">
          <cell r="A34" t="str">
            <v>Investments Govt Securities</v>
          </cell>
        </row>
      </sheetData>
      <sheetData sheetId="2722">
        <row r="34">
          <cell r="A34" t="str">
            <v>Investments Govt Securities</v>
          </cell>
        </row>
      </sheetData>
      <sheetData sheetId="2723">
        <row r="34">
          <cell r="A34" t="str">
            <v>Investments Govt Securities</v>
          </cell>
        </row>
      </sheetData>
      <sheetData sheetId="2724">
        <row r="34">
          <cell r="A34" t="str">
            <v>Investments Govt Securities</v>
          </cell>
        </row>
      </sheetData>
      <sheetData sheetId="2725">
        <row r="34">
          <cell r="A34" t="str">
            <v>Investments Govt Securities</v>
          </cell>
        </row>
      </sheetData>
      <sheetData sheetId="2726">
        <row r="34">
          <cell r="A34" t="str">
            <v>Investments Govt Securities</v>
          </cell>
        </row>
      </sheetData>
      <sheetData sheetId="2727">
        <row r="34">
          <cell r="A34" t="str">
            <v>Investments Govt Securities</v>
          </cell>
        </row>
      </sheetData>
      <sheetData sheetId="2728">
        <row r="34">
          <cell r="A34" t="str">
            <v>Investments Govt Securities</v>
          </cell>
        </row>
      </sheetData>
      <sheetData sheetId="2729">
        <row r="34">
          <cell r="A34" t="str">
            <v>Investments Govt Securities</v>
          </cell>
        </row>
      </sheetData>
      <sheetData sheetId="2730">
        <row r="34">
          <cell r="A34" t="str">
            <v>Investments Govt Securities</v>
          </cell>
        </row>
      </sheetData>
      <sheetData sheetId="2731">
        <row r="34">
          <cell r="A34" t="str">
            <v>Investments Govt Securities</v>
          </cell>
        </row>
      </sheetData>
      <sheetData sheetId="2732">
        <row r="34">
          <cell r="A34" t="str">
            <v>Investments Govt Securities</v>
          </cell>
        </row>
      </sheetData>
      <sheetData sheetId="2733">
        <row r="34">
          <cell r="A34" t="str">
            <v>Investments Govt Securities</v>
          </cell>
        </row>
      </sheetData>
      <sheetData sheetId="2734">
        <row r="34">
          <cell r="A34" t="str">
            <v>Investments Govt Securities</v>
          </cell>
        </row>
      </sheetData>
      <sheetData sheetId="2735">
        <row r="34">
          <cell r="A34" t="str">
            <v>Investments Govt Securities</v>
          </cell>
        </row>
      </sheetData>
      <sheetData sheetId="2736">
        <row r="34">
          <cell r="A34" t="str">
            <v>Investments Govt Securities</v>
          </cell>
        </row>
      </sheetData>
      <sheetData sheetId="2737">
        <row r="34">
          <cell r="A34" t="str">
            <v>Investments Govt Securities</v>
          </cell>
        </row>
      </sheetData>
      <sheetData sheetId="2738">
        <row r="34">
          <cell r="A34" t="str">
            <v>Investments Govt Securities</v>
          </cell>
        </row>
      </sheetData>
      <sheetData sheetId="2739">
        <row r="34">
          <cell r="A34" t="str">
            <v>Investments Govt Securities</v>
          </cell>
        </row>
      </sheetData>
      <sheetData sheetId="2740">
        <row r="34">
          <cell r="A34" t="str">
            <v>Investments Govt Securities</v>
          </cell>
        </row>
      </sheetData>
      <sheetData sheetId="2741">
        <row r="34">
          <cell r="A34" t="str">
            <v>Investments Govt Securities</v>
          </cell>
        </row>
      </sheetData>
      <sheetData sheetId="2742">
        <row r="34">
          <cell r="A34" t="str">
            <v>Investments Govt Securities</v>
          </cell>
        </row>
      </sheetData>
      <sheetData sheetId="2743">
        <row r="34">
          <cell r="A34" t="str">
            <v>Investments Govt Securities</v>
          </cell>
        </row>
      </sheetData>
      <sheetData sheetId="2744">
        <row r="34">
          <cell r="A34" t="str">
            <v>Investments Govt Securities</v>
          </cell>
        </row>
      </sheetData>
      <sheetData sheetId="2745">
        <row r="34">
          <cell r="A34" t="str">
            <v>Investments Govt Securities</v>
          </cell>
        </row>
      </sheetData>
      <sheetData sheetId="2746">
        <row r="34">
          <cell r="A34" t="str">
            <v>Investments Govt Securities</v>
          </cell>
        </row>
      </sheetData>
      <sheetData sheetId="2747">
        <row r="34">
          <cell r="A34" t="str">
            <v>Investments Govt Securities</v>
          </cell>
        </row>
      </sheetData>
      <sheetData sheetId="2748">
        <row r="34">
          <cell r="A34" t="str">
            <v>Investments Govt Securities</v>
          </cell>
        </row>
      </sheetData>
      <sheetData sheetId="2749">
        <row r="34">
          <cell r="A34" t="str">
            <v>Investments Govt Securities</v>
          </cell>
        </row>
      </sheetData>
      <sheetData sheetId="2750">
        <row r="34">
          <cell r="A34" t="str">
            <v>Investments Govt Securities</v>
          </cell>
        </row>
      </sheetData>
      <sheetData sheetId="2751">
        <row r="34">
          <cell r="A34" t="str">
            <v>Investments Govt Securities</v>
          </cell>
        </row>
      </sheetData>
      <sheetData sheetId="2752">
        <row r="34">
          <cell r="A34" t="str">
            <v>Investments Govt Securities</v>
          </cell>
        </row>
      </sheetData>
      <sheetData sheetId="2753">
        <row r="34">
          <cell r="A34" t="str">
            <v>Investments Govt Securities</v>
          </cell>
        </row>
      </sheetData>
      <sheetData sheetId="2754">
        <row r="34">
          <cell r="A34" t="str">
            <v>Investments Govt Securities</v>
          </cell>
        </row>
      </sheetData>
      <sheetData sheetId="2755">
        <row r="34">
          <cell r="A34" t="str">
            <v>Investments Govt Securities</v>
          </cell>
        </row>
      </sheetData>
      <sheetData sheetId="2756">
        <row r="34">
          <cell r="A34" t="str">
            <v>Investments Govt Securities</v>
          </cell>
        </row>
      </sheetData>
      <sheetData sheetId="2757">
        <row r="34">
          <cell r="A34" t="str">
            <v>Investments Govt Securities</v>
          </cell>
        </row>
      </sheetData>
      <sheetData sheetId="2758">
        <row r="34">
          <cell r="A34" t="str">
            <v>Investments Govt Securities</v>
          </cell>
        </row>
      </sheetData>
      <sheetData sheetId="2759">
        <row r="34">
          <cell r="A34" t="str">
            <v>Investments Govt Securities</v>
          </cell>
        </row>
      </sheetData>
      <sheetData sheetId="2760">
        <row r="34">
          <cell r="A34" t="str">
            <v>Investments Govt Securities</v>
          </cell>
        </row>
      </sheetData>
      <sheetData sheetId="2761">
        <row r="34">
          <cell r="A34" t="str">
            <v>Investments Govt Securities</v>
          </cell>
        </row>
      </sheetData>
      <sheetData sheetId="2762">
        <row r="34">
          <cell r="A34" t="str">
            <v>Investments Govt Securities</v>
          </cell>
        </row>
      </sheetData>
      <sheetData sheetId="2763">
        <row r="34">
          <cell r="A34" t="str">
            <v>Investments Govt Securities</v>
          </cell>
        </row>
      </sheetData>
      <sheetData sheetId="2764">
        <row r="34">
          <cell r="A34" t="str">
            <v>Investments Govt Securities</v>
          </cell>
        </row>
      </sheetData>
      <sheetData sheetId="2765">
        <row r="34">
          <cell r="A34" t="str">
            <v>Investments Govt Securities</v>
          </cell>
        </row>
      </sheetData>
      <sheetData sheetId="2766">
        <row r="34">
          <cell r="A34" t="str">
            <v>Investments Govt Securities</v>
          </cell>
        </row>
      </sheetData>
      <sheetData sheetId="2767">
        <row r="34">
          <cell r="A34" t="str">
            <v>Investments Govt Securities</v>
          </cell>
        </row>
      </sheetData>
      <sheetData sheetId="2768">
        <row r="34">
          <cell r="A34" t="str">
            <v>Investments Govt Securities</v>
          </cell>
        </row>
      </sheetData>
      <sheetData sheetId="2769">
        <row r="34">
          <cell r="A34" t="str">
            <v>Investments Govt Securities</v>
          </cell>
        </row>
      </sheetData>
      <sheetData sheetId="2770">
        <row r="34">
          <cell r="A34" t="str">
            <v>Investments Govt Securities</v>
          </cell>
        </row>
      </sheetData>
      <sheetData sheetId="2771">
        <row r="34">
          <cell r="A34" t="str">
            <v>Investments Govt Securities</v>
          </cell>
        </row>
      </sheetData>
      <sheetData sheetId="2772">
        <row r="34">
          <cell r="A34" t="str">
            <v>Investments Govt Securities</v>
          </cell>
        </row>
      </sheetData>
      <sheetData sheetId="2773">
        <row r="34">
          <cell r="A34" t="str">
            <v>Investments Govt Securities</v>
          </cell>
        </row>
      </sheetData>
      <sheetData sheetId="2774">
        <row r="34">
          <cell r="A34" t="str">
            <v>Investments Govt Securities</v>
          </cell>
        </row>
      </sheetData>
      <sheetData sheetId="2775">
        <row r="34">
          <cell r="A34" t="str">
            <v>Investments Govt Securities</v>
          </cell>
        </row>
      </sheetData>
      <sheetData sheetId="2776">
        <row r="34">
          <cell r="A34" t="str">
            <v>Investments Govt Securities</v>
          </cell>
        </row>
      </sheetData>
      <sheetData sheetId="2777">
        <row r="34">
          <cell r="A34" t="str">
            <v>Investments Govt Securities</v>
          </cell>
        </row>
      </sheetData>
      <sheetData sheetId="2778">
        <row r="34">
          <cell r="A34" t="str">
            <v>Investments Govt Securities</v>
          </cell>
        </row>
      </sheetData>
      <sheetData sheetId="2779">
        <row r="34">
          <cell r="A34" t="str">
            <v>Investments Govt Securities</v>
          </cell>
        </row>
      </sheetData>
      <sheetData sheetId="2780">
        <row r="34">
          <cell r="A34" t="str">
            <v>Investments Govt Securities</v>
          </cell>
        </row>
      </sheetData>
      <sheetData sheetId="2781">
        <row r="34">
          <cell r="A34" t="str">
            <v>Investments Govt Securities</v>
          </cell>
        </row>
      </sheetData>
      <sheetData sheetId="2782">
        <row r="34">
          <cell r="A34" t="str">
            <v>Investments Govt Securities</v>
          </cell>
        </row>
      </sheetData>
      <sheetData sheetId="2783">
        <row r="34">
          <cell r="A34" t="str">
            <v>Investments Govt Securities</v>
          </cell>
        </row>
      </sheetData>
      <sheetData sheetId="2784">
        <row r="34">
          <cell r="A34" t="str">
            <v>Investments Govt Securities</v>
          </cell>
        </row>
      </sheetData>
      <sheetData sheetId="2785">
        <row r="34">
          <cell r="A34" t="str">
            <v>Investments Govt Securities</v>
          </cell>
        </row>
      </sheetData>
      <sheetData sheetId="2786">
        <row r="34">
          <cell r="A34" t="str">
            <v>Investments Govt Securities</v>
          </cell>
        </row>
      </sheetData>
      <sheetData sheetId="2787">
        <row r="34">
          <cell r="A34" t="str">
            <v>Investments Govt Securities</v>
          </cell>
        </row>
      </sheetData>
      <sheetData sheetId="2788">
        <row r="34">
          <cell r="A34" t="str">
            <v>Investments Govt Securities</v>
          </cell>
        </row>
      </sheetData>
      <sheetData sheetId="2789">
        <row r="34">
          <cell r="A34" t="str">
            <v>Investments Govt Securities</v>
          </cell>
        </row>
      </sheetData>
      <sheetData sheetId="2790">
        <row r="34">
          <cell r="A34" t="str">
            <v>Investments Govt Securities</v>
          </cell>
        </row>
      </sheetData>
      <sheetData sheetId="2791">
        <row r="34">
          <cell r="A34" t="str">
            <v>Investments Govt Securities</v>
          </cell>
        </row>
      </sheetData>
      <sheetData sheetId="2792">
        <row r="34">
          <cell r="A34" t="str">
            <v>Investments Govt Securities</v>
          </cell>
        </row>
      </sheetData>
      <sheetData sheetId="2793">
        <row r="34">
          <cell r="A34" t="str">
            <v>Investments Govt Securities</v>
          </cell>
        </row>
      </sheetData>
      <sheetData sheetId="2794">
        <row r="34">
          <cell r="A34" t="str">
            <v>Investments Govt Securities</v>
          </cell>
        </row>
      </sheetData>
      <sheetData sheetId="2795">
        <row r="34">
          <cell r="A34" t="str">
            <v>Investments Govt Securities</v>
          </cell>
        </row>
      </sheetData>
      <sheetData sheetId="2796">
        <row r="34">
          <cell r="A34" t="str">
            <v>Investments Govt Securities</v>
          </cell>
        </row>
      </sheetData>
      <sheetData sheetId="2797">
        <row r="34">
          <cell r="A34" t="str">
            <v>Investments Govt Securities</v>
          </cell>
        </row>
      </sheetData>
      <sheetData sheetId="2798">
        <row r="34">
          <cell r="A34" t="str">
            <v>Investments Govt Securities</v>
          </cell>
        </row>
      </sheetData>
      <sheetData sheetId="2799">
        <row r="34">
          <cell r="A34" t="str">
            <v>Investments Govt Securities</v>
          </cell>
        </row>
      </sheetData>
      <sheetData sheetId="2800">
        <row r="34">
          <cell r="A34" t="str">
            <v>Investments Govt Securities</v>
          </cell>
        </row>
      </sheetData>
      <sheetData sheetId="2801">
        <row r="34">
          <cell r="A34" t="str">
            <v>Investments Govt Securities</v>
          </cell>
        </row>
      </sheetData>
      <sheetData sheetId="2802">
        <row r="34">
          <cell r="A34" t="str">
            <v>Investments Govt Securities</v>
          </cell>
        </row>
      </sheetData>
      <sheetData sheetId="2803">
        <row r="34">
          <cell r="A34" t="str">
            <v>Investments Govt Securities</v>
          </cell>
        </row>
      </sheetData>
      <sheetData sheetId="2804">
        <row r="34">
          <cell r="A34" t="str">
            <v>Investments Govt Securities</v>
          </cell>
        </row>
      </sheetData>
      <sheetData sheetId="2805">
        <row r="34">
          <cell r="A34" t="str">
            <v>Investments Govt Securities</v>
          </cell>
        </row>
      </sheetData>
      <sheetData sheetId="2806">
        <row r="34">
          <cell r="A34" t="str">
            <v>Investments Govt Securities</v>
          </cell>
        </row>
      </sheetData>
      <sheetData sheetId="2807">
        <row r="34">
          <cell r="A34" t="str">
            <v>Investments Govt Securities</v>
          </cell>
        </row>
      </sheetData>
      <sheetData sheetId="2808">
        <row r="34">
          <cell r="A34" t="str">
            <v>Investments Govt Securities</v>
          </cell>
        </row>
      </sheetData>
      <sheetData sheetId="2809">
        <row r="34">
          <cell r="A34" t="str">
            <v>Investments Govt Securities</v>
          </cell>
        </row>
      </sheetData>
      <sheetData sheetId="2810">
        <row r="34">
          <cell r="A34" t="str">
            <v>Investments Govt Securities</v>
          </cell>
        </row>
      </sheetData>
      <sheetData sheetId="2811">
        <row r="34">
          <cell r="A34" t="str">
            <v>Investments Govt Securities</v>
          </cell>
        </row>
      </sheetData>
      <sheetData sheetId="2812">
        <row r="34">
          <cell r="A34" t="str">
            <v>Investments Govt Securities</v>
          </cell>
        </row>
      </sheetData>
      <sheetData sheetId="2813">
        <row r="34">
          <cell r="A34" t="str">
            <v>Investments Govt Securities</v>
          </cell>
        </row>
      </sheetData>
      <sheetData sheetId="2814">
        <row r="34">
          <cell r="A34" t="str">
            <v>Investments Govt Securities</v>
          </cell>
        </row>
      </sheetData>
      <sheetData sheetId="2815">
        <row r="34">
          <cell r="A34" t="str">
            <v>Investments Govt Securities</v>
          </cell>
        </row>
      </sheetData>
      <sheetData sheetId="2816">
        <row r="34">
          <cell r="A34" t="str">
            <v>Investments Govt Securities</v>
          </cell>
        </row>
      </sheetData>
      <sheetData sheetId="2817">
        <row r="34">
          <cell r="A34" t="str">
            <v>Investments Govt Securities</v>
          </cell>
        </row>
      </sheetData>
      <sheetData sheetId="2818">
        <row r="34">
          <cell r="A34" t="str">
            <v>Investments Govt Securities</v>
          </cell>
        </row>
      </sheetData>
      <sheetData sheetId="2819">
        <row r="34">
          <cell r="A34" t="str">
            <v>Investments Govt Securities</v>
          </cell>
        </row>
      </sheetData>
      <sheetData sheetId="2820">
        <row r="34">
          <cell r="A34" t="str">
            <v>Investments Govt Securities</v>
          </cell>
        </row>
      </sheetData>
      <sheetData sheetId="2821">
        <row r="34">
          <cell r="A34" t="str">
            <v>Investments Govt Securities</v>
          </cell>
        </row>
      </sheetData>
      <sheetData sheetId="2822">
        <row r="34">
          <cell r="A34" t="str">
            <v>Investments Govt Securities</v>
          </cell>
        </row>
      </sheetData>
      <sheetData sheetId="2823">
        <row r="34">
          <cell r="A34" t="str">
            <v>Investments Govt Securities</v>
          </cell>
        </row>
      </sheetData>
      <sheetData sheetId="2824">
        <row r="34">
          <cell r="A34" t="str">
            <v>Investments Govt Securities</v>
          </cell>
        </row>
      </sheetData>
      <sheetData sheetId="2825">
        <row r="34">
          <cell r="A34" t="str">
            <v>Investments Govt Securities</v>
          </cell>
        </row>
      </sheetData>
      <sheetData sheetId="2826">
        <row r="34">
          <cell r="A34" t="str">
            <v>Investments Govt Securities</v>
          </cell>
        </row>
      </sheetData>
      <sheetData sheetId="2827">
        <row r="34">
          <cell r="A34" t="str">
            <v>Investments Govt Securities</v>
          </cell>
        </row>
      </sheetData>
      <sheetData sheetId="2828">
        <row r="34">
          <cell r="A34" t="str">
            <v>Investments Govt Securities</v>
          </cell>
        </row>
      </sheetData>
      <sheetData sheetId="2829">
        <row r="34">
          <cell r="A34" t="str">
            <v>Investments Govt Securities</v>
          </cell>
        </row>
      </sheetData>
      <sheetData sheetId="2830">
        <row r="34">
          <cell r="A34" t="str">
            <v>Investments Govt Securities</v>
          </cell>
        </row>
      </sheetData>
      <sheetData sheetId="2831">
        <row r="34">
          <cell r="A34" t="str">
            <v>Investments Govt Securities</v>
          </cell>
        </row>
      </sheetData>
      <sheetData sheetId="2832">
        <row r="34">
          <cell r="A34" t="str">
            <v>Investments Govt Securities</v>
          </cell>
        </row>
      </sheetData>
      <sheetData sheetId="2833">
        <row r="34">
          <cell r="A34" t="str">
            <v>Investments Govt Securities</v>
          </cell>
        </row>
      </sheetData>
      <sheetData sheetId="2834">
        <row r="34">
          <cell r="A34" t="str">
            <v>Investments Govt Securities</v>
          </cell>
        </row>
      </sheetData>
      <sheetData sheetId="2835">
        <row r="34">
          <cell r="A34" t="str">
            <v>Investments Govt Securities</v>
          </cell>
        </row>
      </sheetData>
      <sheetData sheetId="2836">
        <row r="34">
          <cell r="A34" t="str">
            <v>Investments Govt Securities</v>
          </cell>
        </row>
      </sheetData>
      <sheetData sheetId="2837">
        <row r="34">
          <cell r="A34" t="str">
            <v>Investments Govt Securities</v>
          </cell>
        </row>
      </sheetData>
      <sheetData sheetId="2838">
        <row r="34">
          <cell r="A34" t="str">
            <v>Investments Govt Securities</v>
          </cell>
        </row>
      </sheetData>
      <sheetData sheetId="2839">
        <row r="34">
          <cell r="A34" t="str">
            <v>Investments Govt Securities</v>
          </cell>
        </row>
      </sheetData>
      <sheetData sheetId="2840">
        <row r="34">
          <cell r="A34" t="str">
            <v>Investments Govt Securities</v>
          </cell>
        </row>
      </sheetData>
      <sheetData sheetId="2841">
        <row r="34">
          <cell r="A34" t="str">
            <v>Investments Govt Securities</v>
          </cell>
        </row>
      </sheetData>
      <sheetData sheetId="2842">
        <row r="34">
          <cell r="A34" t="str">
            <v>Investments Govt Securities</v>
          </cell>
        </row>
      </sheetData>
      <sheetData sheetId="2843">
        <row r="34">
          <cell r="A34" t="str">
            <v>Investments Govt Securities</v>
          </cell>
        </row>
      </sheetData>
      <sheetData sheetId="2844">
        <row r="34">
          <cell r="A34" t="str">
            <v>Investments Govt Securities</v>
          </cell>
        </row>
      </sheetData>
      <sheetData sheetId="2845">
        <row r="34">
          <cell r="A34" t="str">
            <v>Investments Govt Securities</v>
          </cell>
        </row>
      </sheetData>
      <sheetData sheetId="2846">
        <row r="34">
          <cell r="A34" t="str">
            <v>Investments Govt Securities</v>
          </cell>
        </row>
      </sheetData>
      <sheetData sheetId="2847">
        <row r="34">
          <cell r="A34" t="str">
            <v>Investments Govt Securities</v>
          </cell>
        </row>
      </sheetData>
      <sheetData sheetId="2848">
        <row r="34">
          <cell r="A34" t="str">
            <v>Investments Govt Securities</v>
          </cell>
        </row>
      </sheetData>
      <sheetData sheetId="2849">
        <row r="34">
          <cell r="A34" t="str">
            <v>Investments Govt Securities</v>
          </cell>
        </row>
      </sheetData>
      <sheetData sheetId="2850">
        <row r="34">
          <cell r="A34" t="str">
            <v>Investments Govt Securities</v>
          </cell>
        </row>
      </sheetData>
      <sheetData sheetId="2851">
        <row r="34">
          <cell r="A34" t="str">
            <v>Investments Govt Securities</v>
          </cell>
        </row>
      </sheetData>
      <sheetData sheetId="2852">
        <row r="34">
          <cell r="A34" t="str">
            <v>Investments Govt Securities</v>
          </cell>
        </row>
      </sheetData>
      <sheetData sheetId="2853">
        <row r="34">
          <cell r="A34" t="str">
            <v>Investments Govt Securities</v>
          </cell>
        </row>
      </sheetData>
      <sheetData sheetId="2854">
        <row r="34">
          <cell r="A34" t="str">
            <v>Investments Govt Securities</v>
          </cell>
        </row>
      </sheetData>
      <sheetData sheetId="2855">
        <row r="34">
          <cell r="A34" t="str">
            <v>Investments Govt Securities</v>
          </cell>
        </row>
      </sheetData>
      <sheetData sheetId="2856">
        <row r="34">
          <cell r="A34" t="str">
            <v>Investments Govt Securities</v>
          </cell>
        </row>
      </sheetData>
      <sheetData sheetId="2857">
        <row r="34">
          <cell r="A34" t="str">
            <v>Investments Govt Securities</v>
          </cell>
        </row>
      </sheetData>
      <sheetData sheetId="2858">
        <row r="34">
          <cell r="A34" t="str">
            <v>Investments Govt Securities</v>
          </cell>
        </row>
      </sheetData>
      <sheetData sheetId="2859">
        <row r="34">
          <cell r="A34" t="str">
            <v>Investments Govt Securities</v>
          </cell>
        </row>
      </sheetData>
      <sheetData sheetId="2860">
        <row r="34">
          <cell r="A34" t="str">
            <v>Investments Govt Securities</v>
          </cell>
        </row>
      </sheetData>
      <sheetData sheetId="2861">
        <row r="34">
          <cell r="A34" t="str">
            <v>Investments Govt Securities</v>
          </cell>
        </row>
      </sheetData>
      <sheetData sheetId="2862">
        <row r="34">
          <cell r="A34" t="str">
            <v>Investments Govt Securities</v>
          </cell>
        </row>
      </sheetData>
      <sheetData sheetId="2863">
        <row r="34">
          <cell r="A34" t="str">
            <v>Investments Govt Securities</v>
          </cell>
        </row>
      </sheetData>
      <sheetData sheetId="2864">
        <row r="34">
          <cell r="A34" t="str">
            <v>Investments Govt Securities</v>
          </cell>
        </row>
      </sheetData>
      <sheetData sheetId="2865">
        <row r="34">
          <cell r="A34" t="str">
            <v>Investments Govt Securities</v>
          </cell>
        </row>
      </sheetData>
      <sheetData sheetId="2866">
        <row r="34">
          <cell r="A34" t="str">
            <v>Investments Govt Securities</v>
          </cell>
        </row>
      </sheetData>
      <sheetData sheetId="2867">
        <row r="34">
          <cell r="A34" t="str">
            <v>Investments Govt Securities</v>
          </cell>
        </row>
      </sheetData>
      <sheetData sheetId="2868">
        <row r="34">
          <cell r="A34" t="str">
            <v>Investments Govt Securities</v>
          </cell>
        </row>
      </sheetData>
      <sheetData sheetId="2869">
        <row r="34">
          <cell r="A34" t="str">
            <v>Investments Govt Securities</v>
          </cell>
        </row>
      </sheetData>
      <sheetData sheetId="2870">
        <row r="34">
          <cell r="A34" t="str">
            <v>Investments Govt Securities</v>
          </cell>
        </row>
      </sheetData>
      <sheetData sheetId="2871">
        <row r="34">
          <cell r="A34" t="str">
            <v>Investments Govt Securities</v>
          </cell>
        </row>
      </sheetData>
      <sheetData sheetId="2872">
        <row r="34">
          <cell r="A34" t="str">
            <v>Investments Govt Securities</v>
          </cell>
        </row>
      </sheetData>
      <sheetData sheetId="2873">
        <row r="34">
          <cell r="A34" t="str">
            <v>Investments Govt Securities</v>
          </cell>
        </row>
      </sheetData>
      <sheetData sheetId="2874">
        <row r="34">
          <cell r="A34" t="str">
            <v>Investments Govt Securities</v>
          </cell>
        </row>
      </sheetData>
      <sheetData sheetId="2875">
        <row r="34">
          <cell r="A34" t="str">
            <v>Investments Govt Securities</v>
          </cell>
        </row>
      </sheetData>
      <sheetData sheetId="2876">
        <row r="34">
          <cell r="A34" t="str">
            <v>Investments Govt Securities</v>
          </cell>
        </row>
      </sheetData>
      <sheetData sheetId="2877">
        <row r="34">
          <cell r="A34" t="str">
            <v>Investments Govt Securities</v>
          </cell>
        </row>
      </sheetData>
      <sheetData sheetId="2878">
        <row r="34">
          <cell r="A34" t="str">
            <v>Investments Govt Securities</v>
          </cell>
        </row>
      </sheetData>
      <sheetData sheetId="2879">
        <row r="34">
          <cell r="A34" t="str">
            <v>Investments Govt Securities</v>
          </cell>
        </row>
      </sheetData>
      <sheetData sheetId="2880">
        <row r="34">
          <cell r="A34" t="str">
            <v>Investments Govt Securities</v>
          </cell>
        </row>
      </sheetData>
      <sheetData sheetId="2881">
        <row r="34">
          <cell r="A34" t="str">
            <v>Investments Govt Securities</v>
          </cell>
        </row>
      </sheetData>
      <sheetData sheetId="2882">
        <row r="34">
          <cell r="A34" t="str">
            <v>Investments Govt Securities</v>
          </cell>
        </row>
      </sheetData>
      <sheetData sheetId="2883">
        <row r="34">
          <cell r="A34" t="str">
            <v>Investments Govt Securities</v>
          </cell>
        </row>
      </sheetData>
      <sheetData sheetId="2884">
        <row r="34">
          <cell r="A34" t="str">
            <v>Investments Govt Securities</v>
          </cell>
        </row>
      </sheetData>
      <sheetData sheetId="2885">
        <row r="34">
          <cell r="A34" t="str">
            <v>Investments Govt Securities</v>
          </cell>
        </row>
      </sheetData>
      <sheetData sheetId="2886">
        <row r="34">
          <cell r="A34" t="str">
            <v>Investments Govt Securities</v>
          </cell>
        </row>
      </sheetData>
      <sheetData sheetId="2887">
        <row r="34">
          <cell r="A34" t="str">
            <v>Investments Govt Securities</v>
          </cell>
        </row>
      </sheetData>
      <sheetData sheetId="2888">
        <row r="34">
          <cell r="A34" t="str">
            <v>Investments Govt Securities</v>
          </cell>
        </row>
      </sheetData>
      <sheetData sheetId="2889">
        <row r="34">
          <cell r="A34" t="str">
            <v>Investments Govt Securities</v>
          </cell>
        </row>
      </sheetData>
      <sheetData sheetId="2890">
        <row r="34">
          <cell r="A34" t="str">
            <v>Investments Govt Securities</v>
          </cell>
        </row>
      </sheetData>
      <sheetData sheetId="2891">
        <row r="34">
          <cell r="A34" t="str">
            <v>Investments Govt Securities</v>
          </cell>
        </row>
      </sheetData>
      <sheetData sheetId="2892">
        <row r="34">
          <cell r="A34" t="str">
            <v>Investments Govt Securities</v>
          </cell>
        </row>
      </sheetData>
      <sheetData sheetId="2893">
        <row r="34">
          <cell r="A34" t="str">
            <v>Investments Govt Securities</v>
          </cell>
        </row>
      </sheetData>
      <sheetData sheetId="2894">
        <row r="34">
          <cell r="A34" t="str">
            <v>Investments Govt Securities</v>
          </cell>
        </row>
      </sheetData>
      <sheetData sheetId="2895">
        <row r="34">
          <cell r="A34" t="str">
            <v>Investments Govt Securities</v>
          </cell>
        </row>
      </sheetData>
      <sheetData sheetId="2896">
        <row r="34">
          <cell r="A34" t="str">
            <v>Investments Govt Securities</v>
          </cell>
        </row>
      </sheetData>
      <sheetData sheetId="2897">
        <row r="34">
          <cell r="A34" t="str">
            <v>Investments Govt Securities</v>
          </cell>
        </row>
      </sheetData>
      <sheetData sheetId="2898">
        <row r="34">
          <cell r="A34" t="str">
            <v>Investments Govt Securities</v>
          </cell>
        </row>
      </sheetData>
      <sheetData sheetId="2899">
        <row r="34">
          <cell r="A34" t="str">
            <v>Investments Govt Securities</v>
          </cell>
        </row>
      </sheetData>
      <sheetData sheetId="2900">
        <row r="34">
          <cell r="A34" t="str">
            <v>Investments Govt Securities</v>
          </cell>
        </row>
      </sheetData>
      <sheetData sheetId="2901">
        <row r="34">
          <cell r="A34" t="str">
            <v>Investments Govt Securities</v>
          </cell>
        </row>
      </sheetData>
      <sheetData sheetId="2902">
        <row r="34">
          <cell r="A34" t="str">
            <v>Investments Govt Securities</v>
          </cell>
        </row>
      </sheetData>
      <sheetData sheetId="2903">
        <row r="34">
          <cell r="A34" t="str">
            <v>Investments Govt Securities</v>
          </cell>
        </row>
      </sheetData>
      <sheetData sheetId="2904">
        <row r="34">
          <cell r="A34" t="str">
            <v>Investments Govt Securities</v>
          </cell>
        </row>
      </sheetData>
      <sheetData sheetId="2905">
        <row r="34">
          <cell r="A34" t="str">
            <v>Investments Govt Securities</v>
          </cell>
        </row>
      </sheetData>
      <sheetData sheetId="2906">
        <row r="34">
          <cell r="A34" t="str">
            <v>Investments Govt Securities</v>
          </cell>
        </row>
      </sheetData>
      <sheetData sheetId="2907">
        <row r="34">
          <cell r="A34" t="str">
            <v>Investments Govt Securities</v>
          </cell>
        </row>
      </sheetData>
      <sheetData sheetId="2908">
        <row r="34">
          <cell r="A34" t="str">
            <v>Investments Govt Securities</v>
          </cell>
        </row>
      </sheetData>
      <sheetData sheetId="2909">
        <row r="34">
          <cell r="A34" t="str">
            <v>Investments Govt Securities</v>
          </cell>
        </row>
      </sheetData>
      <sheetData sheetId="2910">
        <row r="34">
          <cell r="A34" t="str">
            <v>Investments Govt Securities</v>
          </cell>
        </row>
      </sheetData>
      <sheetData sheetId="2911">
        <row r="34">
          <cell r="A34" t="str">
            <v>Investments Govt Securities</v>
          </cell>
        </row>
      </sheetData>
      <sheetData sheetId="2912">
        <row r="34">
          <cell r="A34" t="str">
            <v>Investments Govt Securities</v>
          </cell>
        </row>
      </sheetData>
      <sheetData sheetId="2913">
        <row r="34">
          <cell r="A34" t="str">
            <v>Investments Govt Securities</v>
          </cell>
        </row>
      </sheetData>
      <sheetData sheetId="2914">
        <row r="34">
          <cell r="A34" t="str">
            <v>Investments Govt Securities</v>
          </cell>
        </row>
      </sheetData>
      <sheetData sheetId="2915">
        <row r="34">
          <cell r="A34" t="str">
            <v>Investments Govt Securities</v>
          </cell>
        </row>
      </sheetData>
      <sheetData sheetId="2916">
        <row r="34">
          <cell r="A34" t="str">
            <v>Investments Govt Securities</v>
          </cell>
        </row>
      </sheetData>
      <sheetData sheetId="2917">
        <row r="34">
          <cell r="A34" t="str">
            <v>Investments Govt Securities</v>
          </cell>
        </row>
      </sheetData>
      <sheetData sheetId="2918">
        <row r="34">
          <cell r="A34" t="str">
            <v>Investments Govt Securities</v>
          </cell>
        </row>
      </sheetData>
      <sheetData sheetId="2919">
        <row r="34">
          <cell r="A34" t="str">
            <v>Investments Govt Securities</v>
          </cell>
        </row>
      </sheetData>
      <sheetData sheetId="2920">
        <row r="34">
          <cell r="A34" t="str">
            <v>Investments Govt Securities</v>
          </cell>
        </row>
      </sheetData>
      <sheetData sheetId="2921">
        <row r="34">
          <cell r="A34" t="str">
            <v>Investments Govt Securities</v>
          </cell>
        </row>
      </sheetData>
      <sheetData sheetId="2922">
        <row r="34">
          <cell r="A34" t="str">
            <v>Investments Govt Securities</v>
          </cell>
        </row>
      </sheetData>
      <sheetData sheetId="2923">
        <row r="34">
          <cell r="A34" t="str">
            <v>Investments Govt Securities</v>
          </cell>
        </row>
      </sheetData>
      <sheetData sheetId="2924">
        <row r="34">
          <cell r="A34" t="str">
            <v>Investments Govt Securities</v>
          </cell>
        </row>
      </sheetData>
      <sheetData sheetId="2925">
        <row r="34">
          <cell r="A34" t="str">
            <v>Investments Govt Securities</v>
          </cell>
        </row>
      </sheetData>
      <sheetData sheetId="2926">
        <row r="34">
          <cell r="A34" t="str">
            <v>Investments Govt Securities</v>
          </cell>
        </row>
      </sheetData>
      <sheetData sheetId="2927">
        <row r="34">
          <cell r="A34" t="str">
            <v>Investments Govt Securities</v>
          </cell>
        </row>
      </sheetData>
      <sheetData sheetId="2928">
        <row r="34">
          <cell r="A34" t="str">
            <v>Investments Govt Securities</v>
          </cell>
        </row>
      </sheetData>
      <sheetData sheetId="2929">
        <row r="34">
          <cell r="A34" t="str">
            <v>Investments Govt Securities</v>
          </cell>
        </row>
      </sheetData>
      <sheetData sheetId="2930">
        <row r="34">
          <cell r="A34" t="str">
            <v>Investments Govt Securities</v>
          </cell>
        </row>
      </sheetData>
      <sheetData sheetId="2931">
        <row r="34">
          <cell r="A34" t="str">
            <v>Investments Govt Securities</v>
          </cell>
        </row>
      </sheetData>
      <sheetData sheetId="2932">
        <row r="34">
          <cell r="A34" t="str">
            <v>Investments Govt Securities</v>
          </cell>
        </row>
      </sheetData>
      <sheetData sheetId="2933">
        <row r="34">
          <cell r="A34" t="str">
            <v>Investments Govt Securities</v>
          </cell>
        </row>
      </sheetData>
      <sheetData sheetId="2934">
        <row r="34">
          <cell r="A34" t="str">
            <v>Investments Govt Securities</v>
          </cell>
        </row>
      </sheetData>
      <sheetData sheetId="2935">
        <row r="34">
          <cell r="A34" t="str">
            <v>Investments Govt Securities</v>
          </cell>
        </row>
      </sheetData>
      <sheetData sheetId="2936">
        <row r="34">
          <cell r="A34" t="str">
            <v>Investments Govt Securities</v>
          </cell>
        </row>
      </sheetData>
      <sheetData sheetId="2937">
        <row r="34">
          <cell r="A34" t="str">
            <v>Investments Govt Securities</v>
          </cell>
        </row>
      </sheetData>
      <sheetData sheetId="2938">
        <row r="34">
          <cell r="A34" t="str">
            <v>Investments Govt Securities</v>
          </cell>
        </row>
      </sheetData>
      <sheetData sheetId="2939">
        <row r="34">
          <cell r="A34" t="str">
            <v>Investments Govt Securities</v>
          </cell>
        </row>
      </sheetData>
      <sheetData sheetId="2940">
        <row r="34">
          <cell r="A34" t="str">
            <v>Investments Govt Securities</v>
          </cell>
        </row>
      </sheetData>
      <sheetData sheetId="2941">
        <row r="34">
          <cell r="A34" t="str">
            <v>Investments Govt Securities</v>
          </cell>
        </row>
      </sheetData>
      <sheetData sheetId="2942">
        <row r="34">
          <cell r="A34" t="str">
            <v>Investments Govt Securities</v>
          </cell>
        </row>
      </sheetData>
      <sheetData sheetId="2943">
        <row r="34">
          <cell r="A34" t="str">
            <v>Investments Govt Securities</v>
          </cell>
        </row>
      </sheetData>
      <sheetData sheetId="2944">
        <row r="34">
          <cell r="A34" t="str">
            <v>Investments Govt Securities</v>
          </cell>
        </row>
      </sheetData>
      <sheetData sheetId="2945">
        <row r="34">
          <cell r="A34" t="str">
            <v>Investments Govt Securities</v>
          </cell>
        </row>
      </sheetData>
      <sheetData sheetId="2946">
        <row r="34">
          <cell r="A34" t="str">
            <v>Investments Govt Securities</v>
          </cell>
        </row>
      </sheetData>
      <sheetData sheetId="2947">
        <row r="34">
          <cell r="A34" t="str">
            <v>Investments Govt Securities</v>
          </cell>
        </row>
      </sheetData>
      <sheetData sheetId="2948">
        <row r="34">
          <cell r="A34" t="str">
            <v>Investments Govt Securities</v>
          </cell>
        </row>
      </sheetData>
      <sheetData sheetId="2949">
        <row r="34">
          <cell r="A34" t="str">
            <v>Investments Govt Securities</v>
          </cell>
        </row>
      </sheetData>
      <sheetData sheetId="2950">
        <row r="34">
          <cell r="A34" t="str">
            <v>Investments Govt Securities</v>
          </cell>
        </row>
      </sheetData>
      <sheetData sheetId="2951">
        <row r="34">
          <cell r="A34" t="str">
            <v>Investments Govt Securities</v>
          </cell>
        </row>
      </sheetData>
      <sheetData sheetId="2952">
        <row r="34">
          <cell r="A34" t="str">
            <v>Investments Govt Securities</v>
          </cell>
        </row>
      </sheetData>
      <sheetData sheetId="2953">
        <row r="34">
          <cell r="A34" t="str">
            <v>Investments Govt Securities</v>
          </cell>
        </row>
      </sheetData>
      <sheetData sheetId="2954">
        <row r="34">
          <cell r="A34" t="str">
            <v>Investments Govt Securities</v>
          </cell>
        </row>
      </sheetData>
      <sheetData sheetId="2955">
        <row r="34">
          <cell r="A34" t="str">
            <v>Investments Govt Securities</v>
          </cell>
        </row>
      </sheetData>
      <sheetData sheetId="2956">
        <row r="34">
          <cell r="A34" t="str">
            <v>Investments Govt Securities</v>
          </cell>
        </row>
      </sheetData>
      <sheetData sheetId="2957">
        <row r="34">
          <cell r="A34" t="str">
            <v>Investments Govt Securities</v>
          </cell>
        </row>
      </sheetData>
      <sheetData sheetId="2958">
        <row r="34">
          <cell r="A34" t="str">
            <v>Investments Govt Securities</v>
          </cell>
        </row>
      </sheetData>
      <sheetData sheetId="2959">
        <row r="34">
          <cell r="A34" t="str">
            <v>Investments Govt Securities</v>
          </cell>
        </row>
      </sheetData>
      <sheetData sheetId="2960">
        <row r="34">
          <cell r="A34" t="str">
            <v>Investments Govt Securities</v>
          </cell>
        </row>
      </sheetData>
      <sheetData sheetId="2961">
        <row r="34">
          <cell r="A34" t="str">
            <v>Investments Govt Securities</v>
          </cell>
        </row>
      </sheetData>
      <sheetData sheetId="2962">
        <row r="34">
          <cell r="A34" t="str">
            <v>Investments Govt Securities</v>
          </cell>
        </row>
      </sheetData>
      <sheetData sheetId="2963">
        <row r="34">
          <cell r="A34" t="str">
            <v>Investments Govt Securities</v>
          </cell>
        </row>
      </sheetData>
      <sheetData sheetId="2964">
        <row r="34">
          <cell r="A34" t="str">
            <v>Investments Govt Securities</v>
          </cell>
        </row>
      </sheetData>
      <sheetData sheetId="2965">
        <row r="34">
          <cell r="A34" t="str">
            <v>Investments Govt Securities</v>
          </cell>
        </row>
      </sheetData>
      <sheetData sheetId="2966">
        <row r="34">
          <cell r="A34" t="str">
            <v>Investments Govt Securities</v>
          </cell>
        </row>
      </sheetData>
      <sheetData sheetId="2967">
        <row r="34">
          <cell r="A34" t="str">
            <v>Investments Govt Securities</v>
          </cell>
        </row>
      </sheetData>
      <sheetData sheetId="2968">
        <row r="34">
          <cell r="A34" t="str">
            <v>Investments Govt Securities</v>
          </cell>
        </row>
      </sheetData>
      <sheetData sheetId="2969">
        <row r="34">
          <cell r="A34" t="str">
            <v>Investments Govt Securities</v>
          </cell>
        </row>
      </sheetData>
      <sheetData sheetId="2970">
        <row r="34">
          <cell r="A34" t="str">
            <v>Investments Govt Securities</v>
          </cell>
        </row>
      </sheetData>
      <sheetData sheetId="2971">
        <row r="34">
          <cell r="A34" t="str">
            <v>Investments Govt Securities</v>
          </cell>
        </row>
      </sheetData>
      <sheetData sheetId="2972">
        <row r="34">
          <cell r="A34" t="str">
            <v>Investments Govt Securities</v>
          </cell>
        </row>
      </sheetData>
      <sheetData sheetId="2973">
        <row r="34">
          <cell r="A34" t="str">
            <v>Investments Govt Securities</v>
          </cell>
        </row>
      </sheetData>
      <sheetData sheetId="2974">
        <row r="34">
          <cell r="A34" t="str">
            <v>Investments Govt Securities</v>
          </cell>
        </row>
      </sheetData>
      <sheetData sheetId="2975">
        <row r="34">
          <cell r="A34" t="str">
            <v>Investments Govt Securities</v>
          </cell>
        </row>
      </sheetData>
      <sheetData sheetId="2976">
        <row r="34">
          <cell r="A34" t="str">
            <v>Investments Govt Securities</v>
          </cell>
        </row>
      </sheetData>
      <sheetData sheetId="2977">
        <row r="34">
          <cell r="A34" t="str">
            <v>Investments Govt Securities</v>
          </cell>
        </row>
      </sheetData>
      <sheetData sheetId="2978">
        <row r="34">
          <cell r="A34" t="str">
            <v>Investments Govt Securities</v>
          </cell>
        </row>
      </sheetData>
      <sheetData sheetId="2979">
        <row r="34">
          <cell r="A34" t="str">
            <v>Investments Govt Securities</v>
          </cell>
        </row>
      </sheetData>
      <sheetData sheetId="2980">
        <row r="34">
          <cell r="A34" t="str">
            <v>Investments Govt Securities</v>
          </cell>
        </row>
      </sheetData>
      <sheetData sheetId="2981">
        <row r="34">
          <cell r="A34" t="str">
            <v>Investments Govt Securities</v>
          </cell>
        </row>
      </sheetData>
      <sheetData sheetId="2982">
        <row r="34">
          <cell r="A34" t="str">
            <v>Investments Govt Securities</v>
          </cell>
        </row>
      </sheetData>
      <sheetData sheetId="2983">
        <row r="34">
          <cell r="A34" t="str">
            <v>Investments Govt Securities</v>
          </cell>
        </row>
      </sheetData>
      <sheetData sheetId="2984">
        <row r="34">
          <cell r="A34" t="str">
            <v>Investments Govt Securities</v>
          </cell>
        </row>
      </sheetData>
      <sheetData sheetId="2985">
        <row r="34">
          <cell r="A34" t="str">
            <v>Investments Govt Securities</v>
          </cell>
        </row>
      </sheetData>
      <sheetData sheetId="2986">
        <row r="34">
          <cell r="A34" t="str">
            <v>Investments Govt Securities</v>
          </cell>
        </row>
      </sheetData>
      <sheetData sheetId="2987">
        <row r="34">
          <cell r="A34" t="str">
            <v>Investments Govt Securities</v>
          </cell>
        </row>
      </sheetData>
      <sheetData sheetId="2988">
        <row r="34">
          <cell r="A34" t="str">
            <v>Investments Govt Securities</v>
          </cell>
        </row>
      </sheetData>
      <sheetData sheetId="2989">
        <row r="34">
          <cell r="A34" t="str">
            <v>Investments Govt Securities</v>
          </cell>
        </row>
      </sheetData>
      <sheetData sheetId="2990">
        <row r="34">
          <cell r="A34" t="str">
            <v>Investments Govt Securities</v>
          </cell>
        </row>
      </sheetData>
      <sheetData sheetId="2991">
        <row r="34">
          <cell r="A34" t="str">
            <v>Investments Govt Securities</v>
          </cell>
        </row>
      </sheetData>
      <sheetData sheetId="2992">
        <row r="34">
          <cell r="A34" t="str">
            <v>Investments Govt Securities</v>
          </cell>
        </row>
      </sheetData>
      <sheetData sheetId="2993">
        <row r="34">
          <cell r="A34" t="str">
            <v>Investments Govt Securities</v>
          </cell>
        </row>
      </sheetData>
      <sheetData sheetId="2994">
        <row r="34">
          <cell r="A34" t="str">
            <v>Investments Govt Securities</v>
          </cell>
        </row>
      </sheetData>
      <sheetData sheetId="2995">
        <row r="34">
          <cell r="A34" t="str">
            <v>Investments Govt Securities</v>
          </cell>
        </row>
      </sheetData>
      <sheetData sheetId="2996">
        <row r="34">
          <cell r="A34" t="str">
            <v>Investments Govt Securities</v>
          </cell>
        </row>
      </sheetData>
      <sheetData sheetId="2997">
        <row r="34">
          <cell r="A34" t="str">
            <v>Investments Govt Securities</v>
          </cell>
        </row>
      </sheetData>
      <sheetData sheetId="2998">
        <row r="34">
          <cell r="A34" t="str">
            <v>Investments Govt Securities</v>
          </cell>
        </row>
      </sheetData>
      <sheetData sheetId="2999">
        <row r="34">
          <cell r="A34" t="str">
            <v>Investments Govt Securities</v>
          </cell>
        </row>
      </sheetData>
      <sheetData sheetId="3000">
        <row r="34">
          <cell r="A34" t="str">
            <v>Investments Govt Securities</v>
          </cell>
        </row>
      </sheetData>
      <sheetData sheetId="3001">
        <row r="34">
          <cell r="A34" t="str">
            <v>Investments Govt Securities</v>
          </cell>
        </row>
      </sheetData>
      <sheetData sheetId="3002">
        <row r="34">
          <cell r="A34" t="str">
            <v>Investments Govt Securities</v>
          </cell>
        </row>
      </sheetData>
      <sheetData sheetId="3003">
        <row r="34">
          <cell r="A34" t="str">
            <v>Investments Govt Securities</v>
          </cell>
        </row>
      </sheetData>
      <sheetData sheetId="3004">
        <row r="34">
          <cell r="A34" t="str">
            <v>Investments Govt Securities</v>
          </cell>
        </row>
      </sheetData>
      <sheetData sheetId="3005">
        <row r="34">
          <cell r="A34" t="str">
            <v>Investments Govt Securities</v>
          </cell>
        </row>
      </sheetData>
      <sheetData sheetId="3006">
        <row r="34">
          <cell r="A34" t="str">
            <v>Investments Govt Securities</v>
          </cell>
        </row>
      </sheetData>
      <sheetData sheetId="3007">
        <row r="34">
          <cell r="A34" t="str">
            <v>Investments Govt Securities</v>
          </cell>
        </row>
      </sheetData>
      <sheetData sheetId="3008">
        <row r="34">
          <cell r="A34" t="str">
            <v>Investments Govt Securities</v>
          </cell>
        </row>
      </sheetData>
      <sheetData sheetId="3009">
        <row r="34">
          <cell r="A34" t="str">
            <v>Investments Govt Securities</v>
          </cell>
        </row>
      </sheetData>
      <sheetData sheetId="3010">
        <row r="34">
          <cell r="A34" t="str">
            <v>Investments Govt Securities</v>
          </cell>
        </row>
      </sheetData>
      <sheetData sheetId="3011">
        <row r="34">
          <cell r="A34" t="str">
            <v>Investments Govt Securities</v>
          </cell>
        </row>
      </sheetData>
      <sheetData sheetId="3012">
        <row r="34">
          <cell r="A34" t="str">
            <v>Investments Govt Securities</v>
          </cell>
        </row>
      </sheetData>
      <sheetData sheetId="3013">
        <row r="34">
          <cell r="A34" t="str">
            <v>Investments Govt Securities</v>
          </cell>
        </row>
      </sheetData>
      <sheetData sheetId="3014">
        <row r="34">
          <cell r="A34" t="str">
            <v>Investments Govt Securities</v>
          </cell>
        </row>
      </sheetData>
      <sheetData sheetId="3015">
        <row r="34">
          <cell r="A34" t="str">
            <v>Investments Govt Securities</v>
          </cell>
        </row>
      </sheetData>
      <sheetData sheetId="3016">
        <row r="34">
          <cell r="A34" t="str">
            <v>Investments Govt Securities</v>
          </cell>
        </row>
      </sheetData>
      <sheetData sheetId="3017">
        <row r="34">
          <cell r="A34" t="str">
            <v>Investments Govt Securities</v>
          </cell>
        </row>
      </sheetData>
      <sheetData sheetId="3018">
        <row r="34">
          <cell r="A34" t="str">
            <v>Investments Govt Securities</v>
          </cell>
        </row>
      </sheetData>
      <sheetData sheetId="3019">
        <row r="34">
          <cell r="A34" t="str">
            <v>Investments Govt Securities</v>
          </cell>
        </row>
      </sheetData>
      <sheetData sheetId="3020">
        <row r="34">
          <cell r="A34" t="str">
            <v>Investments Govt Securities</v>
          </cell>
        </row>
      </sheetData>
      <sheetData sheetId="3021">
        <row r="34">
          <cell r="A34" t="str">
            <v>Investments Govt Securities</v>
          </cell>
        </row>
      </sheetData>
      <sheetData sheetId="3022">
        <row r="34">
          <cell r="A34" t="str">
            <v>Investments Govt Securities</v>
          </cell>
        </row>
      </sheetData>
      <sheetData sheetId="3023">
        <row r="34">
          <cell r="A34" t="str">
            <v>Investments Govt Securities</v>
          </cell>
        </row>
      </sheetData>
      <sheetData sheetId="3024">
        <row r="34">
          <cell r="A34" t="str">
            <v>Investments Govt Securities</v>
          </cell>
        </row>
      </sheetData>
      <sheetData sheetId="3025">
        <row r="34">
          <cell r="A34" t="str">
            <v>Investments Govt Securities</v>
          </cell>
        </row>
      </sheetData>
      <sheetData sheetId="3026">
        <row r="34">
          <cell r="A34" t="str">
            <v>Investments Govt Securities</v>
          </cell>
        </row>
      </sheetData>
      <sheetData sheetId="3027">
        <row r="34">
          <cell r="A34" t="str">
            <v>Investments Govt Securities</v>
          </cell>
        </row>
      </sheetData>
      <sheetData sheetId="3028">
        <row r="34">
          <cell r="A34" t="str">
            <v>Investments Govt Securities</v>
          </cell>
        </row>
      </sheetData>
      <sheetData sheetId="3029">
        <row r="34">
          <cell r="A34" t="str">
            <v>Investments Govt Securities</v>
          </cell>
        </row>
      </sheetData>
      <sheetData sheetId="3030">
        <row r="34">
          <cell r="A34" t="str">
            <v>Investments Govt Securities</v>
          </cell>
        </row>
      </sheetData>
      <sheetData sheetId="3031">
        <row r="34">
          <cell r="A34" t="str">
            <v>Investments Govt Securities</v>
          </cell>
        </row>
      </sheetData>
      <sheetData sheetId="3032">
        <row r="34">
          <cell r="A34" t="str">
            <v>Investments Govt Securities</v>
          </cell>
        </row>
      </sheetData>
      <sheetData sheetId="3033">
        <row r="34">
          <cell r="A34" t="str">
            <v>Investments Govt Securities</v>
          </cell>
        </row>
      </sheetData>
      <sheetData sheetId="3034">
        <row r="34">
          <cell r="A34" t="str">
            <v>Investments Govt Securities</v>
          </cell>
        </row>
      </sheetData>
      <sheetData sheetId="3035">
        <row r="34">
          <cell r="A34" t="str">
            <v>Investments Govt Securities</v>
          </cell>
        </row>
      </sheetData>
      <sheetData sheetId="3036">
        <row r="34">
          <cell r="A34" t="str">
            <v>Investments Govt Securities</v>
          </cell>
        </row>
      </sheetData>
      <sheetData sheetId="3037">
        <row r="34">
          <cell r="A34" t="str">
            <v>Investments Govt Securities</v>
          </cell>
        </row>
      </sheetData>
      <sheetData sheetId="3038">
        <row r="34">
          <cell r="A34" t="str">
            <v>Investments Govt Securities</v>
          </cell>
        </row>
      </sheetData>
      <sheetData sheetId="3039">
        <row r="34">
          <cell r="A34" t="str">
            <v>Investments Govt Securities</v>
          </cell>
        </row>
      </sheetData>
      <sheetData sheetId="3040">
        <row r="34">
          <cell r="A34" t="str">
            <v>Investments Govt Securities</v>
          </cell>
        </row>
      </sheetData>
      <sheetData sheetId="3041">
        <row r="34">
          <cell r="A34" t="str">
            <v>Investments Govt Securities</v>
          </cell>
        </row>
      </sheetData>
      <sheetData sheetId="3042">
        <row r="34">
          <cell r="A34" t="str">
            <v>Investments Govt Securities</v>
          </cell>
        </row>
      </sheetData>
      <sheetData sheetId="3043">
        <row r="34">
          <cell r="A34" t="str">
            <v>Investments Govt Securities</v>
          </cell>
        </row>
      </sheetData>
      <sheetData sheetId="3044">
        <row r="34">
          <cell r="A34" t="str">
            <v>Investments Govt Securities</v>
          </cell>
        </row>
      </sheetData>
      <sheetData sheetId="3045">
        <row r="34">
          <cell r="A34" t="str">
            <v>Investments Govt Securities</v>
          </cell>
        </row>
      </sheetData>
      <sheetData sheetId="3046">
        <row r="34">
          <cell r="A34" t="str">
            <v>Investments Govt Securities</v>
          </cell>
        </row>
      </sheetData>
      <sheetData sheetId="3047">
        <row r="34">
          <cell r="A34" t="str">
            <v>Investments Govt Securities</v>
          </cell>
        </row>
      </sheetData>
      <sheetData sheetId="3048">
        <row r="34">
          <cell r="A34" t="str">
            <v>Investments Govt Securities</v>
          </cell>
        </row>
      </sheetData>
      <sheetData sheetId="3049">
        <row r="34">
          <cell r="A34" t="str">
            <v>Investments Govt Securities</v>
          </cell>
        </row>
      </sheetData>
      <sheetData sheetId="3050">
        <row r="34">
          <cell r="A34" t="str">
            <v>Investments Govt Securities</v>
          </cell>
        </row>
      </sheetData>
      <sheetData sheetId="3051">
        <row r="34">
          <cell r="A34" t="str">
            <v>Investments Govt Securities</v>
          </cell>
        </row>
      </sheetData>
      <sheetData sheetId="3052">
        <row r="34">
          <cell r="A34" t="str">
            <v>Investments Govt Securities</v>
          </cell>
        </row>
      </sheetData>
      <sheetData sheetId="3053">
        <row r="34">
          <cell r="A34" t="str">
            <v>Investments Govt Securities</v>
          </cell>
        </row>
      </sheetData>
      <sheetData sheetId="3054">
        <row r="34">
          <cell r="A34" t="str">
            <v>Investments Govt Securities</v>
          </cell>
        </row>
      </sheetData>
      <sheetData sheetId="3055">
        <row r="34">
          <cell r="A34" t="str">
            <v>Investments Govt Securities</v>
          </cell>
        </row>
      </sheetData>
      <sheetData sheetId="3056">
        <row r="34">
          <cell r="A34" t="str">
            <v>Investments Govt Securities</v>
          </cell>
        </row>
      </sheetData>
      <sheetData sheetId="3057">
        <row r="34">
          <cell r="A34" t="str">
            <v>Investments Govt Securities</v>
          </cell>
        </row>
      </sheetData>
      <sheetData sheetId="3058">
        <row r="34">
          <cell r="A34" t="str">
            <v>Investments Govt Securities</v>
          </cell>
        </row>
      </sheetData>
      <sheetData sheetId="3059">
        <row r="34">
          <cell r="A34" t="str">
            <v>Investments Govt Securities</v>
          </cell>
        </row>
      </sheetData>
      <sheetData sheetId="3060">
        <row r="34">
          <cell r="A34" t="str">
            <v>Investments Govt Securities</v>
          </cell>
        </row>
      </sheetData>
      <sheetData sheetId="3061">
        <row r="34">
          <cell r="A34" t="str">
            <v>Investments Govt Securities</v>
          </cell>
        </row>
      </sheetData>
      <sheetData sheetId="3062">
        <row r="34">
          <cell r="A34" t="str">
            <v>Investments Govt Securities</v>
          </cell>
        </row>
      </sheetData>
      <sheetData sheetId="3063">
        <row r="34">
          <cell r="A34" t="str">
            <v>Investments Govt Securities</v>
          </cell>
        </row>
      </sheetData>
      <sheetData sheetId="3064">
        <row r="34">
          <cell r="A34" t="str">
            <v>Investments Govt Securities</v>
          </cell>
        </row>
      </sheetData>
      <sheetData sheetId="3065">
        <row r="34">
          <cell r="A34" t="str">
            <v>Investments Govt Securities</v>
          </cell>
        </row>
      </sheetData>
      <sheetData sheetId="3066">
        <row r="34">
          <cell r="A34" t="str">
            <v>Investments Govt Securities</v>
          </cell>
        </row>
      </sheetData>
      <sheetData sheetId="3067">
        <row r="34">
          <cell r="A34" t="str">
            <v>Investments Govt Securities</v>
          </cell>
        </row>
      </sheetData>
      <sheetData sheetId="3068">
        <row r="34">
          <cell r="A34" t="str">
            <v>Investments Govt Securities</v>
          </cell>
        </row>
      </sheetData>
      <sheetData sheetId="3069">
        <row r="34">
          <cell r="A34" t="str">
            <v>Investments Govt Securities</v>
          </cell>
        </row>
      </sheetData>
      <sheetData sheetId="3070">
        <row r="34">
          <cell r="A34" t="str">
            <v>Investments Govt Securities</v>
          </cell>
        </row>
      </sheetData>
      <sheetData sheetId="3071">
        <row r="34">
          <cell r="A34" t="str">
            <v>Investments Govt Securities</v>
          </cell>
        </row>
      </sheetData>
      <sheetData sheetId="3072">
        <row r="34">
          <cell r="A34" t="str">
            <v>Investments Govt Securities</v>
          </cell>
        </row>
      </sheetData>
      <sheetData sheetId="3073">
        <row r="34">
          <cell r="A34" t="str">
            <v>Investments Govt Securities</v>
          </cell>
        </row>
      </sheetData>
      <sheetData sheetId="3074">
        <row r="34">
          <cell r="A34" t="str">
            <v>Investments Govt Securities</v>
          </cell>
        </row>
      </sheetData>
      <sheetData sheetId="3075">
        <row r="34">
          <cell r="A34" t="str">
            <v>Investments Govt Securities</v>
          </cell>
        </row>
      </sheetData>
      <sheetData sheetId="3076">
        <row r="34">
          <cell r="A34" t="str">
            <v>Investments Govt Securities</v>
          </cell>
        </row>
      </sheetData>
      <sheetData sheetId="3077">
        <row r="34">
          <cell r="A34" t="str">
            <v>Investments Govt Securities</v>
          </cell>
        </row>
      </sheetData>
      <sheetData sheetId="3078">
        <row r="34">
          <cell r="A34" t="str">
            <v>Investments Govt Securities</v>
          </cell>
        </row>
      </sheetData>
      <sheetData sheetId="3079">
        <row r="34">
          <cell r="A34" t="str">
            <v>Investments Govt Securities</v>
          </cell>
        </row>
      </sheetData>
      <sheetData sheetId="3080">
        <row r="34">
          <cell r="A34" t="str">
            <v>Investments Govt Securities</v>
          </cell>
        </row>
      </sheetData>
      <sheetData sheetId="3081">
        <row r="34">
          <cell r="A34" t="str">
            <v>Investments Govt Securities</v>
          </cell>
        </row>
      </sheetData>
      <sheetData sheetId="3082">
        <row r="34">
          <cell r="A34" t="str">
            <v>Investments Govt Securities</v>
          </cell>
        </row>
      </sheetData>
      <sheetData sheetId="3083">
        <row r="34">
          <cell r="A34" t="str">
            <v>Investments Govt Securities</v>
          </cell>
        </row>
      </sheetData>
      <sheetData sheetId="3084">
        <row r="34">
          <cell r="A34" t="str">
            <v>Investments Govt Securities</v>
          </cell>
        </row>
      </sheetData>
      <sheetData sheetId="3085">
        <row r="34">
          <cell r="A34" t="str">
            <v>Investments Govt Securities</v>
          </cell>
        </row>
      </sheetData>
      <sheetData sheetId="3086">
        <row r="34">
          <cell r="A34" t="str">
            <v>Investments Govt Securities</v>
          </cell>
        </row>
      </sheetData>
      <sheetData sheetId="3087">
        <row r="34">
          <cell r="A34" t="str">
            <v>Investments Govt Securities</v>
          </cell>
        </row>
      </sheetData>
      <sheetData sheetId="3088">
        <row r="34">
          <cell r="A34" t="str">
            <v>Investments Govt Securities</v>
          </cell>
        </row>
      </sheetData>
      <sheetData sheetId="3089">
        <row r="34">
          <cell r="A34" t="str">
            <v>Investments Govt Securities</v>
          </cell>
        </row>
      </sheetData>
      <sheetData sheetId="3090">
        <row r="34">
          <cell r="A34" t="str">
            <v>Investments Govt Securities</v>
          </cell>
        </row>
      </sheetData>
      <sheetData sheetId="3091">
        <row r="34">
          <cell r="A34" t="str">
            <v>Investments Govt Securities</v>
          </cell>
        </row>
      </sheetData>
      <sheetData sheetId="3092">
        <row r="34">
          <cell r="A34" t="str">
            <v>Investments Govt Securities</v>
          </cell>
        </row>
      </sheetData>
      <sheetData sheetId="3093">
        <row r="34">
          <cell r="A34" t="str">
            <v>Investments Govt Securities</v>
          </cell>
        </row>
      </sheetData>
      <sheetData sheetId="3094">
        <row r="34">
          <cell r="A34" t="str">
            <v>Investments Govt Securities</v>
          </cell>
        </row>
      </sheetData>
      <sheetData sheetId="3095">
        <row r="34">
          <cell r="A34" t="str">
            <v>Investments Govt Securities</v>
          </cell>
        </row>
      </sheetData>
      <sheetData sheetId="3096">
        <row r="34">
          <cell r="A34" t="str">
            <v>Investments Govt Securities</v>
          </cell>
        </row>
      </sheetData>
      <sheetData sheetId="3097">
        <row r="34">
          <cell r="A34" t="str">
            <v>Investments Govt Securities</v>
          </cell>
        </row>
      </sheetData>
      <sheetData sheetId="3098">
        <row r="34">
          <cell r="A34" t="str">
            <v>Investments Govt Securities</v>
          </cell>
        </row>
      </sheetData>
      <sheetData sheetId="3099">
        <row r="34">
          <cell r="A34" t="str">
            <v>Investments Govt Securities</v>
          </cell>
        </row>
      </sheetData>
      <sheetData sheetId="3100">
        <row r="34">
          <cell r="A34" t="str">
            <v>Investments Govt Securities</v>
          </cell>
        </row>
      </sheetData>
      <sheetData sheetId="3101">
        <row r="34">
          <cell r="A34" t="str">
            <v>Investments Govt Securities</v>
          </cell>
        </row>
      </sheetData>
      <sheetData sheetId="3102">
        <row r="34">
          <cell r="A34" t="str">
            <v>Investments Govt Securities</v>
          </cell>
        </row>
      </sheetData>
      <sheetData sheetId="3103">
        <row r="34">
          <cell r="A34" t="str">
            <v>Investments Govt Securities</v>
          </cell>
        </row>
      </sheetData>
      <sheetData sheetId="3104">
        <row r="34">
          <cell r="A34" t="str">
            <v>Investments Govt Securities</v>
          </cell>
        </row>
      </sheetData>
      <sheetData sheetId="3105">
        <row r="34">
          <cell r="A34" t="str">
            <v>Investments Govt Securities</v>
          </cell>
        </row>
      </sheetData>
      <sheetData sheetId="3106">
        <row r="34">
          <cell r="A34" t="str">
            <v>Investments Govt Securities</v>
          </cell>
        </row>
      </sheetData>
      <sheetData sheetId="3107">
        <row r="34">
          <cell r="A34" t="str">
            <v>Investments Govt Securities</v>
          </cell>
        </row>
      </sheetData>
      <sheetData sheetId="3108">
        <row r="34">
          <cell r="A34" t="str">
            <v>Investments Govt Securities</v>
          </cell>
        </row>
      </sheetData>
      <sheetData sheetId="3109">
        <row r="34">
          <cell r="A34" t="str">
            <v>Investments Govt Securities</v>
          </cell>
        </row>
      </sheetData>
      <sheetData sheetId="3110">
        <row r="34">
          <cell r="A34" t="str">
            <v>Investments Govt Securities</v>
          </cell>
        </row>
      </sheetData>
      <sheetData sheetId="3111">
        <row r="34">
          <cell r="A34" t="str">
            <v>Investments Govt Securities</v>
          </cell>
        </row>
      </sheetData>
      <sheetData sheetId="3112">
        <row r="34">
          <cell r="A34" t="str">
            <v>Investments Govt Securities</v>
          </cell>
        </row>
      </sheetData>
      <sheetData sheetId="3113">
        <row r="34">
          <cell r="A34" t="str">
            <v>Investments Govt Securities</v>
          </cell>
        </row>
      </sheetData>
      <sheetData sheetId="3114">
        <row r="34">
          <cell r="A34" t="str">
            <v>Investments Govt Securities</v>
          </cell>
        </row>
      </sheetData>
      <sheetData sheetId="3115">
        <row r="34">
          <cell r="A34" t="str">
            <v>Investments Govt Securities</v>
          </cell>
        </row>
      </sheetData>
      <sheetData sheetId="3116">
        <row r="34">
          <cell r="A34" t="str">
            <v>Investments Govt Securities</v>
          </cell>
        </row>
      </sheetData>
      <sheetData sheetId="3117">
        <row r="34">
          <cell r="A34" t="str">
            <v>Investments Govt Securities</v>
          </cell>
        </row>
      </sheetData>
      <sheetData sheetId="3118">
        <row r="34">
          <cell r="A34" t="str">
            <v>Investments Govt Securities</v>
          </cell>
        </row>
      </sheetData>
      <sheetData sheetId="3119">
        <row r="34">
          <cell r="A34" t="str">
            <v>Investments Govt Securities</v>
          </cell>
        </row>
      </sheetData>
      <sheetData sheetId="3120">
        <row r="34">
          <cell r="A34" t="str">
            <v>Investments Govt Securities</v>
          </cell>
        </row>
      </sheetData>
      <sheetData sheetId="3121">
        <row r="34">
          <cell r="A34" t="str">
            <v>Investments Govt Securities</v>
          </cell>
        </row>
      </sheetData>
      <sheetData sheetId="3122">
        <row r="34">
          <cell r="A34" t="str">
            <v>Investments Govt Securities</v>
          </cell>
        </row>
      </sheetData>
      <sheetData sheetId="3123">
        <row r="34">
          <cell r="A34" t="str">
            <v>Investments Govt Securities</v>
          </cell>
        </row>
      </sheetData>
      <sheetData sheetId="3124">
        <row r="34">
          <cell r="A34" t="str">
            <v>Investments Govt Securities</v>
          </cell>
        </row>
      </sheetData>
      <sheetData sheetId="3125">
        <row r="34">
          <cell r="A34" t="str">
            <v>Investments Govt Securities</v>
          </cell>
        </row>
      </sheetData>
      <sheetData sheetId="3126">
        <row r="34">
          <cell r="A34" t="str">
            <v>Investments Govt Securities</v>
          </cell>
        </row>
      </sheetData>
      <sheetData sheetId="3127">
        <row r="34">
          <cell r="A34" t="str">
            <v>Investments Govt Securities</v>
          </cell>
        </row>
      </sheetData>
      <sheetData sheetId="3128">
        <row r="34">
          <cell r="A34" t="str">
            <v>Investments Govt Securities</v>
          </cell>
        </row>
      </sheetData>
      <sheetData sheetId="3129">
        <row r="34">
          <cell r="A34" t="str">
            <v>Investments Govt Securities</v>
          </cell>
        </row>
      </sheetData>
      <sheetData sheetId="3130">
        <row r="34">
          <cell r="A34" t="str">
            <v>Investments Govt Securities</v>
          </cell>
        </row>
      </sheetData>
      <sheetData sheetId="3131">
        <row r="34">
          <cell r="A34" t="str">
            <v>Investments Govt Securities</v>
          </cell>
        </row>
      </sheetData>
      <sheetData sheetId="3132">
        <row r="34">
          <cell r="A34" t="str">
            <v>Investments Govt Securities</v>
          </cell>
        </row>
      </sheetData>
      <sheetData sheetId="3133">
        <row r="34">
          <cell r="A34" t="str">
            <v>Investments Govt Securities</v>
          </cell>
        </row>
      </sheetData>
      <sheetData sheetId="3134">
        <row r="34">
          <cell r="A34" t="str">
            <v>Investments Govt Securities</v>
          </cell>
        </row>
      </sheetData>
      <sheetData sheetId="3135">
        <row r="34">
          <cell r="A34" t="str">
            <v>Investments Govt Securities</v>
          </cell>
        </row>
      </sheetData>
      <sheetData sheetId="3136">
        <row r="34">
          <cell r="A34" t="str">
            <v>Investments Govt Securities</v>
          </cell>
        </row>
      </sheetData>
      <sheetData sheetId="3137">
        <row r="34">
          <cell r="A34" t="str">
            <v>Investments Govt Securities</v>
          </cell>
        </row>
      </sheetData>
      <sheetData sheetId="3138">
        <row r="34">
          <cell r="A34" t="str">
            <v>Investments Govt Securities</v>
          </cell>
        </row>
      </sheetData>
      <sheetData sheetId="3139">
        <row r="34">
          <cell r="A34" t="str">
            <v>Investments Govt Securities</v>
          </cell>
        </row>
      </sheetData>
      <sheetData sheetId="3140">
        <row r="34">
          <cell r="A34" t="str">
            <v>Investments Govt Securities</v>
          </cell>
        </row>
      </sheetData>
      <sheetData sheetId="3141">
        <row r="34">
          <cell r="A34" t="str">
            <v>Investments Govt Securities</v>
          </cell>
        </row>
      </sheetData>
      <sheetData sheetId="3142">
        <row r="34">
          <cell r="A34" t="str">
            <v>Investments Govt Securities</v>
          </cell>
        </row>
      </sheetData>
      <sheetData sheetId="3143">
        <row r="34">
          <cell r="A34" t="str">
            <v>Investments Govt Securities</v>
          </cell>
        </row>
      </sheetData>
      <sheetData sheetId="3144">
        <row r="34">
          <cell r="A34" t="str">
            <v>Investments Govt Securities</v>
          </cell>
        </row>
      </sheetData>
      <sheetData sheetId="3145">
        <row r="34">
          <cell r="A34" t="str">
            <v>Investments Govt Securities</v>
          </cell>
        </row>
      </sheetData>
      <sheetData sheetId="3146">
        <row r="34">
          <cell r="A34" t="str">
            <v>Investments Govt Securities</v>
          </cell>
        </row>
      </sheetData>
      <sheetData sheetId="3147">
        <row r="34">
          <cell r="A34" t="str">
            <v>Investments Govt Securities</v>
          </cell>
        </row>
      </sheetData>
      <sheetData sheetId="3148">
        <row r="34">
          <cell r="A34" t="str">
            <v>Investments Govt Securities</v>
          </cell>
        </row>
      </sheetData>
      <sheetData sheetId="3149">
        <row r="34">
          <cell r="A34" t="str">
            <v>Investments Govt Securities</v>
          </cell>
        </row>
      </sheetData>
      <sheetData sheetId="3150">
        <row r="34">
          <cell r="A34" t="str">
            <v>Investments Govt Securities</v>
          </cell>
        </row>
      </sheetData>
      <sheetData sheetId="3151">
        <row r="34">
          <cell r="A34" t="str">
            <v>Investments Govt Securities</v>
          </cell>
        </row>
      </sheetData>
      <sheetData sheetId="3152">
        <row r="34">
          <cell r="A34" t="str">
            <v>Investments Govt Securities</v>
          </cell>
        </row>
      </sheetData>
      <sheetData sheetId="3153">
        <row r="34">
          <cell r="A34" t="str">
            <v>Investments Govt Securities</v>
          </cell>
        </row>
      </sheetData>
      <sheetData sheetId="3154">
        <row r="34">
          <cell r="A34" t="str">
            <v>Investments Govt Securities</v>
          </cell>
        </row>
      </sheetData>
      <sheetData sheetId="3155">
        <row r="34">
          <cell r="A34" t="str">
            <v>Investments Govt Securities</v>
          </cell>
        </row>
      </sheetData>
      <sheetData sheetId="3156">
        <row r="34">
          <cell r="A34" t="str">
            <v>Investments Govt Securities</v>
          </cell>
        </row>
      </sheetData>
      <sheetData sheetId="3157">
        <row r="34">
          <cell r="A34" t="str">
            <v>Investments Govt Securities</v>
          </cell>
        </row>
      </sheetData>
      <sheetData sheetId="3158">
        <row r="34">
          <cell r="A34" t="str">
            <v>Investments Govt Securities</v>
          </cell>
        </row>
      </sheetData>
      <sheetData sheetId="3159">
        <row r="34">
          <cell r="A34" t="str">
            <v>Investments Govt Securities</v>
          </cell>
        </row>
      </sheetData>
      <sheetData sheetId="3160">
        <row r="34">
          <cell r="A34" t="str">
            <v>Investments Govt Securities</v>
          </cell>
        </row>
      </sheetData>
      <sheetData sheetId="3161">
        <row r="34">
          <cell r="A34" t="str">
            <v>Investments Govt Securities</v>
          </cell>
        </row>
      </sheetData>
      <sheetData sheetId="3162">
        <row r="34">
          <cell r="A34" t="str">
            <v>Investments Govt Securities</v>
          </cell>
        </row>
      </sheetData>
      <sheetData sheetId="3163">
        <row r="34">
          <cell r="A34" t="str">
            <v>Investments Govt Securities</v>
          </cell>
        </row>
      </sheetData>
      <sheetData sheetId="3164">
        <row r="34">
          <cell r="A34" t="str">
            <v>Investments Govt Securities</v>
          </cell>
        </row>
      </sheetData>
      <sheetData sheetId="3165">
        <row r="34">
          <cell r="A34" t="str">
            <v>Investments Govt Securities</v>
          </cell>
        </row>
      </sheetData>
      <sheetData sheetId="3166">
        <row r="34">
          <cell r="A34" t="str">
            <v>Investments Govt Securities</v>
          </cell>
        </row>
      </sheetData>
      <sheetData sheetId="3167">
        <row r="34">
          <cell r="A34" t="str">
            <v>Investments Govt Securities</v>
          </cell>
        </row>
      </sheetData>
      <sheetData sheetId="3168">
        <row r="34">
          <cell r="A34" t="str">
            <v>Investments Govt Securities</v>
          </cell>
        </row>
      </sheetData>
      <sheetData sheetId="3169">
        <row r="34">
          <cell r="A34" t="str">
            <v>Investments Govt Securities</v>
          </cell>
        </row>
      </sheetData>
      <sheetData sheetId="3170">
        <row r="34">
          <cell r="A34" t="str">
            <v>Investments Govt Securities</v>
          </cell>
        </row>
      </sheetData>
      <sheetData sheetId="3171">
        <row r="34">
          <cell r="A34" t="str">
            <v>Investments Govt Securities</v>
          </cell>
        </row>
      </sheetData>
      <sheetData sheetId="3172">
        <row r="34">
          <cell r="A34" t="str">
            <v>Investments Govt Securities</v>
          </cell>
        </row>
      </sheetData>
      <sheetData sheetId="3173">
        <row r="34">
          <cell r="A34" t="str">
            <v>Investments Govt Securities</v>
          </cell>
        </row>
      </sheetData>
      <sheetData sheetId="3174">
        <row r="34">
          <cell r="A34" t="str">
            <v>Investments Govt Securities</v>
          </cell>
        </row>
      </sheetData>
      <sheetData sheetId="3175">
        <row r="34">
          <cell r="A34" t="str">
            <v>Investments Govt Securities</v>
          </cell>
        </row>
      </sheetData>
      <sheetData sheetId="3176">
        <row r="34">
          <cell r="A34" t="str">
            <v>Investments Govt Securities</v>
          </cell>
        </row>
      </sheetData>
      <sheetData sheetId="3177">
        <row r="34">
          <cell r="A34" t="str">
            <v>Investments Govt Securities</v>
          </cell>
        </row>
      </sheetData>
      <sheetData sheetId="3178">
        <row r="34">
          <cell r="A34" t="str">
            <v>Investments Govt Securities</v>
          </cell>
        </row>
      </sheetData>
      <sheetData sheetId="3179">
        <row r="34">
          <cell r="A34" t="str">
            <v>Investments Govt Securities</v>
          </cell>
        </row>
      </sheetData>
      <sheetData sheetId="3180">
        <row r="34">
          <cell r="A34" t="str">
            <v>Investments Govt Securities</v>
          </cell>
        </row>
      </sheetData>
      <sheetData sheetId="3181">
        <row r="34">
          <cell r="A34" t="str">
            <v>Investments Govt Securities</v>
          </cell>
        </row>
      </sheetData>
      <sheetData sheetId="3182">
        <row r="34">
          <cell r="A34" t="str">
            <v>Investments Govt Securities</v>
          </cell>
        </row>
      </sheetData>
      <sheetData sheetId="3183">
        <row r="34">
          <cell r="A34" t="str">
            <v>Investments Govt Securities</v>
          </cell>
        </row>
      </sheetData>
      <sheetData sheetId="3184">
        <row r="34">
          <cell r="A34" t="str">
            <v>Investments Govt Securities</v>
          </cell>
        </row>
      </sheetData>
      <sheetData sheetId="3185">
        <row r="34">
          <cell r="A34" t="str">
            <v>Investments Govt Securities</v>
          </cell>
        </row>
      </sheetData>
      <sheetData sheetId="3186">
        <row r="34">
          <cell r="A34" t="str">
            <v>Investments Govt Securities</v>
          </cell>
        </row>
      </sheetData>
      <sheetData sheetId="3187">
        <row r="34">
          <cell r="A34" t="str">
            <v>Investments Govt Securities</v>
          </cell>
        </row>
      </sheetData>
      <sheetData sheetId="3188">
        <row r="34">
          <cell r="A34" t="str">
            <v>Investments Govt Securities</v>
          </cell>
        </row>
      </sheetData>
      <sheetData sheetId="3189">
        <row r="34">
          <cell r="A34" t="str">
            <v>Investments Govt Securities</v>
          </cell>
        </row>
      </sheetData>
      <sheetData sheetId="3190">
        <row r="34">
          <cell r="A34" t="str">
            <v>Investments Govt Securities</v>
          </cell>
        </row>
      </sheetData>
      <sheetData sheetId="3191">
        <row r="34">
          <cell r="A34" t="str">
            <v>Investments Govt Securities</v>
          </cell>
        </row>
      </sheetData>
      <sheetData sheetId="3192">
        <row r="34">
          <cell r="A34" t="str">
            <v>Investments Govt Securities</v>
          </cell>
        </row>
      </sheetData>
      <sheetData sheetId="3193">
        <row r="34">
          <cell r="A34" t="str">
            <v>Investments Govt Securities</v>
          </cell>
        </row>
      </sheetData>
      <sheetData sheetId="3194">
        <row r="34">
          <cell r="A34" t="str">
            <v>Investments Govt Securities</v>
          </cell>
        </row>
      </sheetData>
      <sheetData sheetId="3195">
        <row r="34">
          <cell r="A34" t="str">
            <v>Investments Govt Securities</v>
          </cell>
        </row>
      </sheetData>
      <sheetData sheetId="3196">
        <row r="34">
          <cell r="A34" t="str">
            <v>Investments Govt Securities</v>
          </cell>
        </row>
      </sheetData>
      <sheetData sheetId="3197">
        <row r="34">
          <cell r="A34" t="str">
            <v>Investments Govt Securities</v>
          </cell>
        </row>
      </sheetData>
      <sheetData sheetId="3198">
        <row r="34">
          <cell r="A34" t="str">
            <v>Investments Govt Securities</v>
          </cell>
        </row>
      </sheetData>
      <sheetData sheetId="3199">
        <row r="34">
          <cell r="A34" t="str">
            <v>Investments Govt Securities</v>
          </cell>
        </row>
      </sheetData>
      <sheetData sheetId="3200">
        <row r="34">
          <cell r="A34" t="str">
            <v>Investments Govt Securities</v>
          </cell>
        </row>
      </sheetData>
      <sheetData sheetId="3201">
        <row r="34">
          <cell r="A34" t="str">
            <v>Investments Govt Securities</v>
          </cell>
        </row>
      </sheetData>
      <sheetData sheetId="3202">
        <row r="34">
          <cell r="A34" t="str">
            <v>Investments Govt Securities</v>
          </cell>
        </row>
      </sheetData>
      <sheetData sheetId="3203">
        <row r="34">
          <cell r="A34" t="str">
            <v>Investments Govt Securities</v>
          </cell>
        </row>
      </sheetData>
      <sheetData sheetId="3204">
        <row r="34">
          <cell r="A34" t="str">
            <v>Investments Govt Securities</v>
          </cell>
        </row>
      </sheetData>
      <sheetData sheetId="3205">
        <row r="34">
          <cell r="A34" t="str">
            <v>Investments Govt Securities</v>
          </cell>
        </row>
      </sheetData>
      <sheetData sheetId="3206">
        <row r="34">
          <cell r="A34" t="str">
            <v>Investments Govt Securities</v>
          </cell>
        </row>
      </sheetData>
      <sheetData sheetId="3207">
        <row r="34">
          <cell r="A34" t="str">
            <v>Investments Govt Securities</v>
          </cell>
        </row>
      </sheetData>
      <sheetData sheetId="3208">
        <row r="34">
          <cell r="A34" t="str">
            <v>Investments Govt Securities</v>
          </cell>
        </row>
      </sheetData>
      <sheetData sheetId="3209">
        <row r="34">
          <cell r="A34" t="str">
            <v>Investments Govt Securities</v>
          </cell>
        </row>
      </sheetData>
      <sheetData sheetId="3210">
        <row r="34">
          <cell r="A34" t="str">
            <v>Investments Govt Securities</v>
          </cell>
        </row>
      </sheetData>
      <sheetData sheetId="3211">
        <row r="34">
          <cell r="A34" t="str">
            <v>Investments Govt Securities</v>
          </cell>
        </row>
      </sheetData>
      <sheetData sheetId="3212">
        <row r="34">
          <cell r="A34" t="str">
            <v>Investments Govt Securities</v>
          </cell>
        </row>
      </sheetData>
      <sheetData sheetId="3213">
        <row r="34">
          <cell r="A34" t="str">
            <v>Investments Govt Securities</v>
          </cell>
        </row>
      </sheetData>
      <sheetData sheetId="3214">
        <row r="34">
          <cell r="A34" t="str">
            <v>Investments Govt Securities</v>
          </cell>
        </row>
      </sheetData>
      <sheetData sheetId="3215">
        <row r="34">
          <cell r="A34" t="str">
            <v>Investments Govt Securities</v>
          </cell>
        </row>
      </sheetData>
      <sheetData sheetId="3216">
        <row r="34">
          <cell r="A34" t="str">
            <v>Investments Govt Securities</v>
          </cell>
        </row>
      </sheetData>
      <sheetData sheetId="3217">
        <row r="34">
          <cell r="A34" t="str">
            <v>Investments Govt Securities</v>
          </cell>
        </row>
      </sheetData>
      <sheetData sheetId="3218">
        <row r="34">
          <cell r="A34" t="str">
            <v>Investments Govt Securities</v>
          </cell>
        </row>
      </sheetData>
      <sheetData sheetId="3219">
        <row r="34">
          <cell r="A34" t="str">
            <v>Investments Govt Securities</v>
          </cell>
        </row>
      </sheetData>
      <sheetData sheetId="3220">
        <row r="34">
          <cell r="A34" t="str">
            <v>Investments Govt Securities</v>
          </cell>
        </row>
      </sheetData>
      <sheetData sheetId="3221">
        <row r="34">
          <cell r="A34" t="str">
            <v>Investments Govt Securities</v>
          </cell>
        </row>
      </sheetData>
      <sheetData sheetId="3222">
        <row r="34">
          <cell r="A34" t="str">
            <v>Investments Govt Securities</v>
          </cell>
        </row>
      </sheetData>
      <sheetData sheetId="3223">
        <row r="34">
          <cell r="A34" t="str">
            <v>Investments Govt Securities</v>
          </cell>
        </row>
      </sheetData>
      <sheetData sheetId="3224">
        <row r="34">
          <cell r="A34" t="str">
            <v>Investments Govt Securities</v>
          </cell>
        </row>
      </sheetData>
      <sheetData sheetId="3225">
        <row r="34">
          <cell r="A34" t="str">
            <v>Investments Govt Securities</v>
          </cell>
        </row>
      </sheetData>
      <sheetData sheetId="3226">
        <row r="34">
          <cell r="A34" t="str">
            <v>Investments Govt Securities</v>
          </cell>
        </row>
      </sheetData>
      <sheetData sheetId="3227">
        <row r="34">
          <cell r="A34" t="str">
            <v>Investments Govt Securities</v>
          </cell>
        </row>
      </sheetData>
      <sheetData sheetId="3228">
        <row r="34">
          <cell r="A34" t="str">
            <v>Investments Govt Securities</v>
          </cell>
        </row>
      </sheetData>
      <sheetData sheetId="3229">
        <row r="34">
          <cell r="A34" t="str">
            <v>Investments Govt Securities</v>
          </cell>
        </row>
      </sheetData>
      <sheetData sheetId="3230">
        <row r="34">
          <cell r="A34" t="str">
            <v>Investments Govt Securities</v>
          </cell>
        </row>
      </sheetData>
      <sheetData sheetId="3231">
        <row r="34">
          <cell r="A34" t="str">
            <v>Investments Govt Securities</v>
          </cell>
        </row>
      </sheetData>
      <sheetData sheetId="3232">
        <row r="34">
          <cell r="A34" t="str">
            <v>Investments Govt Securities</v>
          </cell>
        </row>
      </sheetData>
      <sheetData sheetId="3233">
        <row r="34">
          <cell r="A34" t="str">
            <v>Investments Govt Securities</v>
          </cell>
        </row>
      </sheetData>
      <sheetData sheetId="3234">
        <row r="34">
          <cell r="A34" t="str">
            <v>Investments Govt Securities</v>
          </cell>
        </row>
      </sheetData>
      <sheetData sheetId="3235">
        <row r="34">
          <cell r="A34" t="str">
            <v>Investments Govt Securities</v>
          </cell>
        </row>
      </sheetData>
      <sheetData sheetId="3236">
        <row r="34">
          <cell r="A34" t="str">
            <v>Investments Govt Securities</v>
          </cell>
        </row>
      </sheetData>
      <sheetData sheetId="3237">
        <row r="34">
          <cell r="A34" t="str">
            <v>Investments Govt Securities</v>
          </cell>
        </row>
      </sheetData>
      <sheetData sheetId="3238">
        <row r="34">
          <cell r="A34" t="str">
            <v>Investments Govt Securities</v>
          </cell>
        </row>
      </sheetData>
      <sheetData sheetId="3239">
        <row r="34">
          <cell r="A34" t="str">
            <v>Investments Govt Securities</v>
          </cell>
        </row>
      </sheetData>
      <sheetData sheetId="3240">
        <row r="34">
          <cell r="A34" t="str">
            <v>Investments Govt Securities</v>
          </cell>
        </row>
      </sheetData>
      <sheetData sheetId="3241">
        <row r="34">
          <cell r="A34" t="str">
            <v>Investments Govt Securities</v>
          </cell>
        </row>
      </sheetData>
      <sheetData sheetId="3242">
        <row r="34">
          <cell r="A34" t="str">
            <v>Investments Govt Securities</v>
          </cell>
        </row>
      </sheetData>
      <sheetData sheetId="3243">
        <row r="34">
          <cell r="A34" t="str">
            <v>Investments Govt Securities</v>
          </cell>
        </row>
      </sheetData>
      <sheetData sheetId="3244">
        <row r="34">
          <cell r="A34" t="str">
            <v>Investments Govt Securities</v>
          </cell>
        </row>
      </sheetData>
      <sheetData sheetId="3245">
        <row r="34">
          <cell r="A34" t="str">
            <v>Investments Govt Securities</v>
          </cell>
        </row>
      </sheetData>
      <sheetData sheetId="3246">
        <row r="34">
          <cell r="A34" t="str">
            <v>Investments Govt Securities</v>
          </cell>
        </row>
      </sheetData>
      <sheetData sheetId="3247">
        <row r="34">
          <cell r="A34" t="str">
            <v>Investments Govt Securities</v>
          </cell>
        </row>
      </sheetData>
      <sheetData sheetId="3248">
        <row r="34">
          <cell r="A34" t="str">
            <v>Investments Govt Securities</v>
          </cell>
        </row>
      </sheetData>
      <sheetData sheetId="3249">
        <row r="34">
          <cell r="A34" t="str">
            <v>Investments Govt Securities</v>
          </cell>
        </row>
      </sheetData>
      <sheetData sheetId="3250">
        <row r="34">
          <cell r="A34" t="str">
            <v>Investments Govt Securities</v>
          </cell>
        </row>
      </sheetData>
      <sheetData sheetId="3251">
        <row r="34">
          <cell r="A34" t="str">
            <v>Investments Govt Securities</v>
          </cell>
        </row>
      </sheetData>
      <sheetData sheetId="3252">
        <row r="34">
          <cell r="A34" t="str">
            <v>Investments Govt Securities</v>
          </cell>
        </row>
      </sheetData>
      <sheetData sheetId="3253">
        <row r="34">
          <cell r="A34" t="str">
            <v>Investments Govt Securities</v>
          </cell>
        </row>
      </sheetData>
      <sheetData sheetId="3254">
        <row r="34">
          <cell r="A34" t="str">
            <v>Investments Govt Securities</v>
          </cell>
        </row>
      </sheetData>
      <sheetData sheetId="3255">
        <row r="34">
          <cell r="A34" t="str">
            <v>Investments Govt Securities</v>
          </cell>
        </row>
      </sheetData>
      <sheetData sheetId="3256">
        <row r="34">
          <cell r="A34" t="str">
            <v>Investments Govt Securities</v>
          </cell>
        </row>
      </sheetData>
      <sheetData sheetId="3257">
        <row r="34">
          <cell r="A34" t="str">
            <v>Investments Govt Securities</v>
          </cell>
        </row>
      </sheetData>
      <sheetData sheetId="3258">
        <row r="34">
          <cell r="A34" t="str">
            <v>Investments Govt Securities</v>
          </cell>
        </row>
      </sheetData>
      <sheetData sheetId="3259">
        <row r="34">
          <cell r="A34" t="str">
            <v>Investments Govt Securities</v>
          </cell>
        </row>
      </sheetData>
      <sheetData sheetId="3260">
        <row r="34">
          <cell r="A34" t="str">
            <v>Investments Govt Securities</v>
          </cell>
        </row>
      </sheetData>
      <sheetData sheetId="3261">
        <row r="34">
          <cell r="A34" t="str">
            <v>Investments Govt Securities</v>
          </cell>
        </row>
      </sheetData>
      <sheetData sheetId="3262">
        <row r="34">
          <cell r="A34" t="str">
            <v>Investments Govt Securities</v>
          </cell>
        </row>
      </sheetData>
      <sheetData sheetId="3263">
        <row r="34">
          <cell r="A34" t="str">
            <v>Investments Govt Securities</v>
          </cell>
        </row>
      </sheetData>
      <sheetData sheetId="3264">
        <row r="34">
          <cell r="A34" t="str">
            <v>Investments Govt Securities</v>
          </cell>
        </row>
      </sheetData>
      <sheetData sheetId="3265">
        <row r="34">
          <cell r="A34" t="str">
            <v>Investments Govt Securities</v>
          </cell>
        </row>
      </sheetData>
      <sheetData sheetId="3266">
        <row r="34">
          <cell r="A34" t="str">
            <v>Investments Govt Securities</v>
          </cell>
        </row>
      </sheetData>
      <sheetData sheetId="3267">
        <row r="34">
          <cell r="A34" t="str">
            <v>Investments Govt Securities</v>
          </cell>
        </row>
      </sheetData>
      <sheetData sheetId="3268">
        <row r="34">
          <cell r="A34" t="str">
            <v>Investments Govt Securities</v>
          </cell>
        </row>
      </sheetData>
      <sheetData sheetId="3269">
        <row r="34">
          <cell r="A34" t="str">
            <v>Investments Govt Securities</v>
          </cell>
        </row>
      </sheetData>
      <sheetData sheetId="3270">
        <row r="34">
          <cell r="A34" t="str">
            <v>Investments Govt Securities</v>
          </cell>
        </row>
      </sheetData>
      <sheetData sheetId="3271">
        <row r="34">
          <cell r="A34" t="str">
            <v>Investments Govt Securities</v>
          </cell>
        </row>
      </sheetData>
      <sheetData sheetId="3272">
        <row r="34">
          <cell r="A34" t="str">
            <v>Investments Govt Securities</v>
          </cell>
        </row>
      </sheetData>
      <sheetData sheetId="3273">
        <row r="34">
          <cell r="A34" t="str">
            <v>Investments Govt Securities</v>
          </cell>
        </row>
      </sheetData>
      <sheetData sheetId="3274">
        <row r="34">
          <cell r="A34" t="str">
            <v>Investments Govt Securities</v>
          </cell>
        </row>
      </sheetData>
      <sheetData sheetId="3275">
        <row r="34">
          <cell r="A34" t="str">
            <v>Investments Govt Securities</v>
          </cell>
        </row>
      </sheetData>
      <sheetData sheetId="3276">
        <row r="34">
          <cell r="A34" t="str">
            <v>Investments Govt Securities</v>
          </cell>
        </row>
      </sheetData>
      <sheetData sheetId="3277">
        <row r="34">
          <cell r="A34" t="str">
            <v>Investments Govt Securities</v>
          </cell>
        </row>
      </sheetData>
      <sheetData sheetId="3278">
        <row r="34">
          <cell r="A34" t="str">
            <v>Investments Govt Securities</v>
          </cell>
        </row>
      </sheetData>
      <sheetData sheetId="3279">
        <row r="34">
          <cell r="A34" t="str">
            <v>Investments Govt Securities</v>
          </cell>
        </row>
      </sheetData>
      <sheetData sheetId="3280">
        <row r="34">
          <cell r="A34" t="str">
            <v>Investments Govt Securities</v>
          </cell>
        </row>
      </sheetData>
      <sheetData sheetId="3281">
        <row r="34">
          <cell r="A34" t="str">
            <v>Investments Govt Securities</v>
          </cell>
        </row>
      </sheetData>
      <sheetData sheetId="3282">
        <row r="34">
          <cell r="A34" t="str">
            <v>Investments Govt Securities</v>
          </cell>
        </row>
      </sheetData>
      <sheetData sheetId="3283">
        <row r="34">
          <cell r="A34" t="str">
            <v>Investments Govt Securities</v>
          </cell>
        </row>
      </sheetData>
      <sheetData sheetId="3284">
        <row r="34">
          <cell r="A34" t="str">
            <v>Investments Govt Securities</v>
          </cell>
        </row>
      </sheetData>
      <sheetData sheetId="3285">
        <row r="34">
          <cell r="A34" t="str">
            <v>Investments Govt Securities</v>
          </cell>
        </row>
      </sheetData>
      <sheetData sheetId="3286">
        <row r="34">
          <cell r="A34" t="str">
            <v>Investments Govt Securities</v>
          </cell>
        </row>
      </sheetData>
      <sheetData sheetId="3287">
        <row r="34">
          <cell r="A34" t="str">
            <v>Investments Govt Securities</v>
          </cell>
        </row>
      </sheetData>
      <sheetData sheetId="3288">
        <row r="34">
          <cell r="A34" t="str">
            <v>Investments Govt Securities</v>
          </cell>
        </row>
      </sheetData>
      <sheetData sheetId="3289">
        <row r="34">
          <cell r="A34" t="str">
            <v>Investments Govt Securities</v>
          </cell>
        </row>
      </sheetData>
      <sheetData sheetId="3290">
        <row r="34">
          <cell r="A34" t="str">
            <v>Investments Govt Securities</v>
          </cell>
        </row>
      </sheetData>
      <sheetData sheetId="3291">
        <row r="34">
          <cell r="A34" t="str">
            <v>Investments Govt Securities</v>
          </cell>
        </row>
      </sheetData>
      <sheetData sheetId="3292">
        <row r="34">
          <cell r="A34" t="str">
            <v>Investments Govt Securities</v>
          </cell>
        </row>
      </sheetData>
      <sheetData sheetId="3293">
        <row r="34">
          <cell r="A34" t="str">
            <v>Investments Govt Securities</v>
          </cell>
        </row>
      </sheetData>
      <sheetData sheetId="3294">
        <row r="34">
          <cell r="A34" t="str">
            <v>Investments Govt Securities</v>
          </cell>
        </row>
      </sheetData>
      <sheetData sheetId="3295">
        <row r="34">
          <cell r="A34" t="str">
            <v>Investments Govt Securities</v>
          </cell>
        </row>
      </sheetData>
      <sheetData sheetId="3296">
        <row r="34">
          <cell r="A34" t="str">
            <v>Investments Govt Securities</v>
          </cell>
        </row>
      </sheetData>
      <sheetData sheetId="3297">
        <row r="34">
          <cell r="A34" t="str">
            <v>Investments Govt Securities</v>
          </cell>
        </row>
      </sheetData>
      <sheetData sheetId="3298">
        <row r="34">
          <cell r="A34" t="str">
            <v>Investments Govt Securities</v>
          </cell>
        </row>
      </sheetData>
      <sheetData sheetId="3299">
        <row r="34">
          <cell r="A34" t="str">
            <v>Investments Govt Securities</v>
          </cell>
        </row>
      </sheetData>
      <sheetData sheetId="3300">
        <row r="34">
          <cell r="A34" t="str">
            <v>Investments Govt Securities</v>
          </cell>
        </row>
      </sheetData>
      <sheetData sheetId="3301">
        <row r="34">
          <cell r="A34" t="str">
            <v>Investments Govt Securities</v>
          </cell>
        </row>
      </sheetData>
      <sheetData sheetId="3302">
        <row r="34">
          <cell r="A34" t="str">
            <v>Investments Govt Securities</v>
          </cell>
        </row>
      </sheetData>
      <sheetData sheetId="3303">
        <row r="34">
          <cell r="A34" t="str">
            <v>Investments Govt Securities</v>
          </cell>
        </row>
      </sheetData>
      <sheetData sheetId="3304">
        <row r="34">
          <cell r="A34" t="str">
            <v>Investments Govt Securities</v>
          </cell>
        </row>
      </sheetData>
      <sheetData sheetId="3305">
        <row r="34">
          <cell r="A34" t="str">
            <v>Investments Govt Securities</v>
          </cell>
        </row>
      </sheetData>
      <sheetData sheetId="3306">
        <row r="34">
          <cell r="A34" t="str">
            <v>Investments Govt Securities</v>
          </cell>
        </row>
      </sheetData>
      <sheetData sheetId="3307">
        <row r="34">
          <cell r="A34" t="str">
            <v>Investments Govt Securities</v>
          </cell>
        </row>
      </sheetData>
      <sheetData sheetId="3308">
        <row r="34">
          <cell r="A34" t="str">
            <v>Investments Govt Securities</v>
          </cell>
        </row>
      </sheetData>
      <sheetData sheetId="3309">
        <row r="34">
          <cell r="A34" t="str">
            <v>Investments Govt Securities</v>
          </cell>
        </row>
      </sheetData>
      <sheetData sheetId="3310">
        <row r="34">
          <cell r="A34" t="str">
            <v>Investments Govt Securities</v>
          </cell>
        </row>
      </sheetData>
      <sheetData sheetId="3311">
        <row r="34">
          <cell r="A34" t="str">
            <v>Investments Govt Securities</v>
          </cell>
        </row>
      </sheetData>
      <sheetData sheetId="3312">
        <row r="34">
          <cell r="A34" t="str">
            <v>Investments Govt Securities</v>
          </cell>
        </row>
      </sheetData>
      <sheetData sheetId="3313">
        <row r="34">
          <cell r="A34" t="str">
            <v>Investments Govt Securities</v>
          </cell>
        </row>
      </sheetData>
      <sheetData sheetId="3314">
        <row r="34">
          <cell r="A34" t="str">
            <v>Investments Govt Securities</v>
          </cell>
        </row>
      </sheetData>
      <sheetData sheetId="3315">
        <row r="34">
          <cell r="A34" t="str">
            <v>Investments Govt Securities</v>
          </cell>
        </row>
      </sheetData>
      <sheetData sheetId="3316">
        <row r="34">
          <cell r="A34" t="str">
            <v>Investments Govt Securities</v>
          </cell>
        </row>
      </sheetData>
      <sheetData sheetId="3317">
        <row r="34">
          <cell r="A34" t="str">
            <v>Investments Govt Securities</v>
          </cell>
        </row>
      </sheetData>
      <sheetData sheetId="3318">
        <row r="34">
          <cell r="A34" t="str">
            <v>Investments Govt Securities</v>
          </cell>
        </row>
      </sheetData>
      <sheetData sheetId="3319">
        <row r="34">
          <cell r="A34" t="str">
            <v>Investments Govt Securities</v>
          </cell>
        </row>
      </sheetData>
      <sheetData sheetId="3320">
        <row r="34">
          <cell r="A34" t="str">
            <v>Investments Govt Securities</v>
          </cell>
        </row>
      </sheetData>
      <sheetData sheetId="3321">
        <row r="34">
          <cell r="A34" t="str">
            <v>Investments Govt Securities</v>
          </cell>
        </row>
      </sheetData>
      <sheetData sheetId="3322">
        <row r="34">
          <cell r="A34" t="str">
            <v>Investments Govt Securities</v>
          </cell>
        </row>
      </sheetData>
      <sheetData sheetId="3323">
        <row r="34">
          <cell r="A34" t="str">
            <v>Investments Govt Securities</v>
          </cell>
        </row>
      </sheetData>
      <sheetData sheetId="3324">
        <row r="34">
          <cell r="A34" t="str">
            <v>Investments Govt Securities</v>
          </cell>
        </row>
      </sheetData>
      <sheetData sheetId="3325">
        <row r="34">
          <cell r="A34" t="str">
            <v>Investments Govt Securities</v>
          </cell>
        </row>
      </sheetData>
      <sheetData sheetId="3326">
        <row r="34">
          <cell r="A34" t="str">
            <v>Investments Govt Securities</v>
          </cell>
        </row>
      </sheetData>
      <sheetData sheetId="3327">
        <row r="34">
          <cell r="A34" t="str">
            <v>Investments Govt Securities</v>
          </cell>
        </row>
      </sheetData>
      <sheetData sheetId="3328">
        <row r="34">
          <cell r="A34" t="str">
            <v>Investments Govt Securities</v>
          </cell>
        </row>
      </sheetData>
      <sheetData sheetId="3329">
        <row r="34">
          <cell r="A34" t="str">
            <v>Investments Govt Securities</v>
          </cell>
        </row>
      </sheetData>
      <sheetData sheetId="3330">
        <row r="34">
          <cell r="A34" t="str">
            <v>Investments Govt Securities</v>
          </cell>
        </row>
      </sheetData>
      <sheetData sheetId="3331">
        <row r="34">
          <cell r="A34" t="str">
            <v>Investments Govt Securities</v>
          </cell>
        </row>
      </sheetData>
      <sheetData sheetId="3332">
        <row r="34">
          <cell r="A34" t="str">
            <v>Investments Govt Securities</v>
          </cell>
        </row>
      </sheetData>
      <sheetData sheetId="3333">
        <row r="34">
          <cell r="A34" t="str">
            <v>Investments Govt Securities</v>
          </cell>
        </row>
      </sheetData>
      <sheetData sheetId="3334">
        <row r="34">
          <cell r="A34" t="str">
            <v>Investments Govt Securities</v>
          </cell>
        </row>
      </sheetData>
      <sheetData sheetId="3335">
        <row r="34">
          <cell r="A34" t="str">
            <v>Investments Govt Securities</v>
          </cell>
        </row>
      </sheetData>
      <sheetData sheetId="3336">
        <row r="34">
          <cell r="A34" t="str">
            <v>Investments Govt Securities</v>
          </cell>
        </row>
      </sheetData>
      <sheetData sheetId="3337">
        <row r="34">
          <cell r="A34" t="str">
            <v>Investments Govt Securities</v>
          </cell>
        </row>
      </sheetData>
      <sheetData sheetId="3338">
        <row r="34">
          <cell r="A34" t="str">
            <v>Investments Govt Securities</v>
          </cell>
        </row>
      </sheetData>
      <sheetData sheetId="3339">
        <row r="34">
          <cell r="A34" t="str">
            <v>Investments Govt Securities</v>
          </cell>
        </row>
      </sheetData>
      <sheetData sheetId="3340">
        <row r="34">
          <cell r="A34" t="str">
            <v>Investments Govt Securities</v>
          </cell>
        </row>
      </sheetData>
      <sheetData sheetId="3341">
        <row r="34">
          <cell r="A34" t="str">
            <v>Investments Govt Securities</v>
          </cell>
        </row>
      </sheetData>
      <sheetData sheetId="3342">
        <row r="34">
          <cell r="A34" t="str">
            <v>Investments Govt Securities</v>
          </cell>
        </row>
      </sheetData>
      <sheetData sheetId="3343">
        <row r="34">
          <cell r="A34" t="str">
            <v>Investments Govt Securities</v>
          </cell>
        </row>
      </sheetData>
      <sheetData sheetId="3344">
        <row r="34">
          <cell r="A34" t="str">
            <v>Investments Govt Securities</v>
          </cell>
        </row>
      </sheetData>
      <sheetData sheetId="3345">
        <row r="34">
          <cell r="A34" t="str">
            <v>Investments Govt Securities</v>
          </cell>
        </row>
      </sheetData>
      <sheetData sheetId="3346">
        <row r="34">
          <cell r="A34" t="str">
            <v>Investments Govt Securities</v>
          </cell>
        </row>
      </sheetData>
      <sheetData sheetId="3347">
        <row r="34">
          <cell r="A34" t="str">
            <v>Investments Govt Securities</v>
          </cell>
        </row>
      </sheetData>
      <sheetData sheetId="3348">
        <row r="34">
          <cell r="A34" t="str">
            <v>Investments Govt Securities</v>
          </cell>
        </row>
      </sheetData>
      <sheetData sheetId="3349">
        <row r="34">
          <cell r="A34" t="str">
            <v>Investments Govt Securities</v>
          </cell>
        </row>
      </sheetData>
      <sheetData sheetId="3350">
        <row r="34">
          <cell r="A34" t="str">
            <v>Investments Govt Securities</v>
          </cell>
        </row>
      </sheetData>
      <sheetData sheetId="3351">
        <row r="34">
          <cell r="A34" t="str">
            <v>Investments Govt Securities</v>
          </cell>
        </row>
      </sheetData>
      <sheetData sheetId="3352">
        <row r="34">
          <cell r="A34" t="str">
            <v>Investments Govt Securities</v>
          </cell>
        </row>
      </sheetData>
      <sheetData sheetId="3353">
        <row r="34">
          <cell r="A34" t="str">
            <v>Investments Govt Securities</v>
          </cell>
        </row>
      </sheetData>
      <sheetData sheetId="3354">
        <row r="34">
          <cell r="A34" t="str">
            <v>Investments Govt Securities</v>
          </cell>
        </row>
      </sheetData>
      <sheetData sheetId="3355">
        <row r="34">
          <cell r="A34" t="str">
            <v>Investments Govt Securities</v>
          </cell>
        </row>
      </sheetData>
      <sheetData sheetId="3356">
        <row r="34">
          <cell r="A34" t="str">
            <v>Investments Govt Securities</v>
          </cell>
        </row>
      </sheetData>
      <sheetData sheetId="3357">
        <row r="34">
          <cell r="A34" t="str">
            <v>Investments Govt Securities</v>
          </cell>
        </row>
      </sheetData>
      <sheetData sheetId="3358">
        <row r="34">
          <cell r="A34" t="str">
            <v>Investments Govt Securities</v>
          </cell>
        </row>
      </sheetData>
      <sheetData sheetId="3359">
        <row r="34">
          <cell r="A34" t="str">
            <v>Investments Govt Securities</v>
          </cell>
        </row>
      </sheetData>
      <sheetData sheetId="3360">
        <row r="34">
          <cell r="A34" t="str">
            <v>Investments Govt Securities</v>
          </cell>
        </row>
      </sheetData>
      <sheetData sheetId="3361">
        <row r="34">
          <cell r="A34" t="str">
            <v>Investments Govt Securities</v>
          </cell>
        </row>
      </sheetData>
      <sheetData sheetId="3362">
        <row r="34">
          <cell r="A34" t="str">
            <v>Investments Govt Securities</v>
          </cell>
        </row>
      </sheetData>
      <sheetData sheetId="3363">
        <row r="34">
          <cell r="A34" t="str">
            <v>Investments Govt Securities</v>
          </cell>
        </row>
      </sheetData>
      <sheetData sheetId="3364">
        <row r="34">
          <cell r="A34" t="str">
            <v>Investments Govt Securities</v>
          </cell>
        </row>
      </sheetData>
      <sheetData sheetId="3365">
        <row r="34">
          <cell r="A34" t="str">
            <v>Investments Govt Securities</v>
          </cell>
        </row>
      </sheetData>
      <sheetData sheetId="3366">
        <row r="34">
          <cell r="A34" t="str">
            <v>Investments Govt Securities</v>
          </cell>
        </row>
      </sheetData>
      <sheetData sheetId="3367">
        <row r="34">
          <cell r="A34" t="str">
            <v>Investments Govt Securities</v>
          </cell>
        </row>
      </sheetData>
      <sheetData sheetId="3368">
        <row r="34">
          <cell r="A34" t="str">
            <v>Investments Govt Securities</v>
          </cell>
        </row>
      </sheetData>
      <sheetData sheetId="3369">
        <row r="34">
          <cell r="A34" t="str">
            <v>Investments Govt Securities</v>
          </cell>
        </row>
      </sheetData>
      <sheetData sheetId="3370">
        <row r="34">
          <cell r="A34" t="str">
            <v>Investments Govt Securities</v>
          </cell>
        </row>
      </sheetData>
      <sheetData sheetId="3371">
        <row r="34">
          <cell r="A34" t="str">
            <v>Investments Govt Securities</v>
          </cell>
        </row>
      </sheetData>
      <sheetData sheetId="3372">
        <row r="34">
          <cell r="A34" t="str">
            <v>Investments Govt Securities</v>
          </cell>
        </row>
      </sheetData>
      <sheetData sheetId="3373">
        <row r="34">
          <cell r="A34" t="str">
            <v>Investments Govt Securities</v>
          </cell>
        </row>
      </sheetData>
      <sheetData sheetId="3374">
        <row r="34">
          <cell r="A34" t="str">
            <v>Investments Govt Securities</v>
          </cell>
        </row>
      </sheetData>
      <sheetData sheetId="3375">
        <row r="34">
          <cell r="A34" t="str">
            <v>Investments Govt Securities</v>
          </cell>
        </row>
      </sheetData>
      <sheetData sheetId="3376">
        <row r="34">
          <cell r="A34" t="str">
            <v>Investments Govt Securities</v>
          </cell>
        </row>
      </sheetData>
      <sheetData sheetId="3377">
        <row r="34">
          <cell r="A34" t="str">
            <v>Investments Govt Securities</v>
          </cell>
        </row>
      </sheetData>
      <sheetData sheetId="3378">
        <row r="34">
          <cell r="A34" t="str">
            <v>Investments Govt Securities</v>
          </cell>
        </row>
      </sheetData>
      <sheetData sheetId="3379">
        <row r="34">
          <cell r="A34" t="str">
            <v>Investments Govt Securities</v>
          </cell>
        </row>
      </sheetData>
      <sheetData sheetId="3380">
        <row r="34">
          <cell r="A34" t="str">
            <v>Investments Govt Securities</v>
          </cell>
        </row>
      </sheetData>
      <sheetData sheetId="3381">
        <row r="34">
          <cell r="A34" t="str">
            <v>Investments Govt Securities</v>
          </cell>
        </row>
      </sheetData>
      <sheetData sheetId="3382">
        <row r="34">
          <cell r="A34" t="str">
            <v>Investments Govt Securities</v>
          </cell>
        </row>
      </sheetData>
      <sheetData sheetId="3383">
        <row r="34">
          <cell r="A34" t="str">
            <v>Investments Govt Securities</v>
          </cell>
        </row>
      </sheetData>
      <sheetData sheetId="3384">
        <row r="34">
          <cell r="A34" t="str">
            <v>Investments Govt Securities</v>
          </cell>
        </row>
      </sheetData>
      <sheetData sheetId="3385">
        <row r="34">
          <cell r="A34" t="str">
            <v>Investments Govt Securities</v>
          </cell>
        </row>
      </sheetData>
      <sheetData sheetId="3386">
        <row r="34">
          <cell r="A34" t="str">
            <v>Investments Govt Securities</v>
          </cell>
        </row>
      </sheetData>
      <sheetData sheetId="3387">
        <row r="34">
          <cell r="A34" t="str">
            <v>Investments Govt Securities</v>
          </cell>
        </row>
      </sheetData>
      <sheetData sheetId="3388">
        <row r="34">
          <cell r="A34" t="str">
            <v>Investments Govt Securities</v>
          </cell>
        </row>
      </sheetData>
      <sheetData sheetId="3389">
        <row r="34">
          <cell r="A34" t="str">
            <v>Investments Govt Securities</v>
          </cell>
        </row>
      </sheetData>
      <sheetData sheetId="3390">
        <row r="34">
          <cell r="A34" t="str">
            <v>Investments Govt Securities</v>
          </cell>
        </row>
      </sheetData>
      <sheetData sheetId="3391">
        <row r="34">
          <cell r="A34" t="str">
            <v>Investments Govt Securities</v>
          </cell>
        </row>
      </sheetData>
      <sheetData sheetId="3392">
        <row r="34">
          <cell r="A34" t="str">
            <v>Investments Govt Securities</v>
          </cell>
        </row>
      </sheetData>
      <sheetData sheetId="3393">
        <row r="34">
          <cell r="A34" t="str">
            <v>Investments Govt Securities</v>
          </cell>
        </row>
      </sheetData>
      <sheetData sheetId="3394">
        <row r="34">
          <cell r="A34" t="str">
            <v>Investments Govt Securities</v>
          </cell>
        </row>
      </sheetData>
      <sheetData sheetId="3395">
        <row r="34">
          <cell r="A34" t="str">
            <v>Investments Govt Securities</v>
          </cell>
        </row>
      </sheetData>
      <sheetData sheetId="3396">
        <row r="34">
          <cell r="A34" t="str">
            <v>Investments Govt Securities</v>
          </cell>
        </row>
      </sheetData>
      <sheetData sheetId="3397">
        <row r="34">
          <cell r="A34" t="str">
            <v>Investments Govt Securities</v>
          </cell>
        </row>
      </sheetData>
      <sheetData sheetId="3398">
        <row r="34">
          <cell r="A34" t="str">
            <v>Investments Govt Securities</v>
          </cell>
        </row>
      </sheetData>
      <sheetData sheetId="3399">
        <row r="34">
          <cell r="A34" t="str">
            <v>Investments Govt Securities</v>
          </cell>
        </row>
      </sheetData>
      <sheetData sheetId="3400">
        <row r="34">
          <cell r="A34" t="str">
            <v>Investments Govt Securities</v>
          </cell>
        </row>
      </sheetData>
      <sheetData sheetId="3401">
        <row r="34">
          <cell r="A34" t="str">
            <v>Investments Govt Securities</v>
          </cell>
        </row>
      </sheetData>
      <sheetData sheetId="3402">
        <row r="34">
          <cell r="A34" t="str">
            <v>Investments Govt Securities</v>
          </cell>
        </row>
      </sheetData>
      <sheetData sheetId="3403">
        <row r="34">
          <cell r="A34" t="str">
            <v>Investments Govt Securities</v>
          </cell>
        </row>
      </sheetData>
      <sheetData sheetId="3404">
        <row r="34">
          <cell r="A34" t="str">
            <v>Investments Govt Securities</v>
          </cell>
        </row>
      </sheetData>
      <sheetData sheetId="3405">
        <row r="34">
          <cell r="A34" t="str">
            <v>Investments Govt Securities</v>
          </cell>
        </row>
      </sheetData>
      <sheetData sheetId="3406">
        <row r="34">
          <cell r="A34" t="str">
            <v>Investments Govt Securities</v>
          </cell>
        </row>
      </sheetData>
      <sheetData sheetId="3407">
        <row r="34">
          <cell r="A34" t="str">
            <v>Investments Govt Securities</v>
          </cell>
        </row>
      </sheetData>
      <sheetData sheetId="3408">
        <row r="34">
          <cell r="A34" t="str">
            <v>Investments Govt Securities</v>
          </cell>
        </row>
      </sheetData>
      <sheetData sheetId="3409">
        <row r="34">
          <cell r="A34" t="str">
            <v>Investments Govt Securities</v>
          </cell>
        </row>
      </sheetData>
      <sheetData sheetId="3410">
        <row r="34">
          <cell r="A34" t="str">
            <v>Investments Govt Securities</v>
          </cell>
        </row>
      </sheetData>
      <sheetData sheetId="3411">
        <row r="34">
          <cell r="A34" t="str">
            <v>Investments Govt Securities</v>
          </cell>
        </row>
      </sheetData>
      <sheetData sheetId="3412">
        <row r="34">
          <cell r="A34" t="str">
            <v>Investments Govt Securities</v>
          </cell>
        </row>
      </sheetData>
      <sheetData sheetId="3413">
        <row r="34">
          <cell r="A34" t="str">
            <v>Investments Govt Securities</v>
          </cell>
        </row>
      </sheetData>
      <sheetData sheetId="3414">
        <row r="34">
          <cell r="A34" t="str">
            <v>Investments Govt Securities</v>
          </cell>
        </row>
      </sheetData>
      <sheetData sheetId="3415">
        <row r="34">
          <cell r="A34" t="str">
            <v>Investments Govt Securities</v>
          </cell>
        </row>
      </sheetData>
      <sheetData sheetId="3416">
        <row r="34">
          <cell r="A34" t="str">
            <v>Investments Govt Securities</v>
          </cell>
        </row>
      </sheetData>
      <sheetData sheetId="3417">
        <row r="34">
          <cell r="A34" t="str">
            <v>Investments Govt Securities</v>
          </cell>
        </row>
      </sheetData>
      <sheetData sheetId="3418">
        <row r="34">
          <cell r="A34" t="str">
            <v>Investments Govt Securities</v>
          </cell>
        </row>
      </sheetData>
      <sheetData sheetId="3419">
        <row r="34">
          <cell r="A34" t="str">
            <v>Investments Govt Securities</v>
          </cell>
        </row>
      </sheetData>
      <sheetData sheetId="3420">
        <row r="34">
          <cell r="A34" t="str">
            <v>Investments Govt Securities</v>
          </cell>
        </row>
      </sheetData>
      <sheetData sheetId="3421">
        <row r="34">
          <cell r="A34" t="str">
            <v>Investments Govt Securities</v>
          </cell>
        </row>
      </sheetData>
      <sheetData sheetId="3422">
        <row r="34">
          <cell r="A34" t="str">
            <v>Investments Govt Securities</v>
          </cell>
        </row>
      </sheetData>
      <sheetData sheetId="3423">
        <row r="34">
          <cell r="A34" t="str">
            <v>Investments Govt Securities</v>
          </cell>
        </row>
      </sheetData>
      <sheetData sheetId="3424">
        <row r="34">
          <cell r="A34" t="str">
            <v>Investments Govt Securities</v>
          </cell>
        </row>
      </sheetData>
      <sheetData sheetId="3425">
        <row r="34">
          <cell r="A34" t="str">
            <v>Investments Govt Securities</v>
          </cell>
        </row>
      </sheetData>
      <sheetData sheetId="3426">
        <row r="34">
          <cell r="A34" t="str">
            <v>Investments Govt Securities</v>
          </cell>
        </row>
      </sheetData>
      <sheetData sheetId="3427">
        <row r="34">
          <cell r="A34" t="str">
            <v>Investments Govt Securities</v>
          </cell>
        </row>
      </sheetData>
      <sheetData sheetId="3428">
        <row r="34">
          <cell r="A34" t="str">
            <v>Investments Govt Securities</v>
          </cell>
        </row>
      </sheetData>
      <sheetData sheetId="3429">
        <row r="34">
          <cell r="A34" t="str">
            <v>Investments Govt Securities</v>
          </cell>
        </row>
      </sheetData>
      <sheetData sheetId="3430">
        <row r="34">
          <cell r="A34" t="str">
            <v>Investments Govt Securities</v>
          </cell>
        </row>
      </sheetData>
      <sheetData sheetId="3431">
        <row r="34">
          <cell r="A34" t="str">
            <v>Investments Govt Securities</v>
          </cell>
        </row>
      </sheetData>
      <sheetData sheetId="3432">
        <row r="34">
          <cell r="A34" t="str">
            <v>Investments Govt Securities</v>
          </cell>
        </row>
      </sheetData>
      <sheetData sheetId="3433">
        <row r="34">
          <cell r="A34" t="str">
            <v>Investments Govt Securities</v>
          </cell>
        </row>
      </sheetData>
      <sheetData sheetId="3434">
        <row r="34">
          <cell r="A34" t="str">
            <v>Investments Govt Securities</v>
          </cell>
        </row>
      </sheetData>
      <sheetData sheetId="3435">
        <row r="34">
          <cell r="A34" t="str">
            <v>Investments Govt Securities</v>
          </cell>
        </row>
      </sheetData>
      <sheetData sheetId="3436">
        <row r="34">
          <cell r="A34" t="str">
            <v>Investments Govt Securities</v>
          </cell>
        </row>
      </sheetData>
      <sheetData sheetId="3437">
        <row r="34">
          <cell r="A34" t="str">
            <v>Investments Govt Securities</v>
          </cell>
        </row>
      </sheetData>
      <sheetData sheetId="3438">
        <row r="34">
          <cell r="A34" t="str">
            <v>Investments Govt Securities</v>
          </cell>
        </row>
      </sheetData>
      <sheetData sheetId="3439">
        <row r="34">
          <cell r="A34" t="str">
            <v>Investments Govt Securities</v>
          </cell>
        </row>
      </sheetData>
      <sheetData sheetId="3440">
        <row r="34">
          <cell r="A34" t="str">
            <v>Investments Govt Securities</v>
          </cell>
        </row>
      </sheetData>
      <sheetData sheetId="3441">
        <row r="34">
          <cell r="A34" t="str">
            <v>Investments Govt Securities</v>
          </cell>
        </row>
      </sheetData>
      <sheetData sheetId="3442">
        <row r="34">
          <cell r="A34" t="str">
            <v>Investments Govt Securities</v>
          </cell>
        </row>
      </sheetData>
      <sheetData sheetId="3443">
        <row r="34">
          <cell r="A34" t="str">
            <v>Investments Govt Securities</v>
          </cell>
        </row>
      </sheetData>
      <sheetData sheetId="3444">
        <row r="34">
          <cell r="A34" t="str">
            <v>Investments Govt Securities</v>
          </cell>
        </row>
      </sheetData>
      <sheetData sheetId="3445">
        <row r="34">
          <cell r="A34" t="str">
            <v>Investments Govt Securities</v>
          </cell>
        </row>
      </sheetData>
      <sheetData sheetId="3446">
        <row r="34">
          <cell r="A34" t="str">
            <v>Investments Govt Securities</v>
          </cell>
        </row>
      </sheetData>
      <sheetData sheetId="3447">
        <row r="34">
          <cell r="A34" t="str">
            <v>Investments Govt Securities</v>
          </cell>
        </row>
      </sheetData>
      <sheetData sheetId="3448">
        <row r="34">
          <cell r="A34" t="str">
            <v>Investments Govt Securities</v>
          </cell>
        </row>
      </sheetData>
      <sheetData sheetId="3449">
        <row r="34">
          <cell r="A34" t="str">
            <v>Investments Govt Securities</v>
          </cell>
        </row>
      </sheetData>
      <sheetData sheetId="3450">
        <row r="34">
          <cell r="A34" t="str">
            <v>Investments Govt Securities</v>
          </cell>
        </row>
      </sheetData>
      <sheetData sheetId="3451">
        <row r="34">
          <cell r="A34" t="str">
            <v>Investments Govt Securities</v>
          </cell>
        </row>
      </sheetData>
      <sheetData sheetId="3452">
        <row r="34">
          <cell r="A34" t="str">
            <v>Investments Govt Securities</v>
          </cell>
        </row>
      </sheetData>
      <sheetData sheetId="3453">
        <row r="34">
          <cell r="A34" t="str">
            <v>Investments Govt Securities</v>
          </cell>
        </row>
      </sheetData>
      <sheetData sheetId="3454">
        <row r="34">
          <cell r="A34" t="str">
            <v>Investments Govt Securities</v>
          </cell>
        </row>
      </sheetData>
      <sheetData sheetId="3455">
        <row r="34">
          <cell r="A34" t="str">
            <v>Investments Govt Securities</v>
          </cell>
        </row>
      </sheetData>
      <sheetData sheetId="3456">
        <row r="34">
          <cell r="A34" t="str">
            <v>Investments Govt Securities</v>
          </cell>
        </row>
      </sheetData>
      <sheetData sheetId="3457">
        <row r="34">
          <cell r="A34" t="str">
            <v>Investments Govt Securities</v>
          </cell>
        </row>
      </sheetData>
      <sheetData sheetId="3458">
        <row r="34">
          <cell r="A34" t="str">
            <v>Investments Govt Securities</v>
          </cell>
        </row>
      </sheetData>
      <sheetData sheetId="3459">
        <row r="34">
          <cell r="A34" t="str">
            <v>Investments Govt Securities</v>
          </cell>
        </row>
      </sheetData>
      <sheetData sheetId="3460">
        <row r="34">
          <cell r="A34" t="str">
            <v>Investments Govt Securities</v>
          </cell>
        </row>
      </sheetData>
      <sheetData sheetId="3461">
        <row r="34">
          <cell r="A34" t="str">
            <v>Investments Govt Securities</v>
          </cell>
        </row>
      </sheetData>
      <sheetData sheetId="3462">
        <row r="34">
          <cell r="A34" t="str">
            <v>Investments Govt Securities</v>
          </cell>
        </row>
      </sheetData>
      <sheetData sheetId="3463">
        <row r="34">
          <cell r="A34" t="str">
            <v>Investments Govt Securities</v>
          </cell>
        </row>
      </sheetData>
      <sheetData sheetId="3464">
        <row r="34">
          <cell r="A34" t="str">
            <v>Investments Govt Securities</v>
          </cell>
        </row>
      </sheetData>
      <sheetData sheetId="3465">
        <row r="34">
          <cell r="A34" t="str">
            <v>Investments Govt Securities</v>
          </cell>
        </row>
      </sheetData>
      <sheetData sheetId="3466">
        <row r="34">
          <cell r="A34" t="str">
            <v>Investments Govt Securities</v>
          </cell>
        </row>
      </sheetData>
      <sheetData sheetId="3467">
        <row r="34">
          <cell r="A34" t="str">
            <v>Investments Govt Securities</v>
          </cell>
        </row>
      </sheetData>
      <sheetData sheetId="3468">
        <row r="34">
          <cell r="A34" t="str">
            <v>Investments Govt Securities</v>
          </cell>
        </row>
      </sheetData>
      <sheetData sheetId="3469">
        <row r="34">
          <cell r="A34" t="str">
            <v>Investments Govt Securities</v>
          </cell>
        </row>
      </sheetData>
      <sheetData sheetId="3470">
        <row r="34">
          <cell r="A34" t="str">
            <v>Investments Govt Securities</v>
          </cell>
        </row>
      </sheetData>
      <sheetData sheetId="3471">
        <row r="34">
          <cell r="A34" t="str">
            <v>Investments Govt Securities</v>
          </cell>
        </row>
      </sheetData>
      <sheetData sheetId="3472">
        <row r="34">
          <cell r="A34" t="str">
            <v>Investments Govt Securities</v>
          </cell>
        </row>
      </sheetData>
      <sheetData sheetId="3473">
        <row r="34">
          <cell r="A34" t="str">
            <v>Investments Govt Securities</v>
          </cell>
        </row>
      </sheetData>
      <sheetData sheetId="3474">
        <row r="34">
          <cell r="A34" t="str">
            <v>Investments Govt Securities</v>
          </cell>
        </row>
      </sheetData>
      <sheetData sheetId="3475">
        <row r="34">
          <cell r="A34" t="str">
            <v>Investments Govt Securities</v>
          </cell>
        </row>
      </sheetData>
      <sheetData sheetId="3476">
        <row r="34">
          <cell r="A34" t="str">
            <v>Investments Govt Securities</v>
          </cell>
        </row>
      </sheetData>
      <sheetData sheetId="3477">
        <row r="34">
          <cell r="A34" t="str">
            <v>Investments Govt Securities</v>
          </cell>
        </row>
      </sheetData>
      <sheetData sheetId="3478">
        <row r="34">
          <cell r="A34" t="str">
            <v>Investments Govt Securities</v>
          </cell>
        </row>
      </sheetData>
      <sheetData sheetId="3479">
        <row r="34">
          <cell r="A34" t="str">
            <v>Investments Govt Securities</v>
          </cell>
        </row>
      </sheetData>
      <sheetData sheetId="3480">
        <row r="34">
          <cell r="A34" t="str">
            <v>Investments Govt Securities</v>
          </cell>
        </row>
      </sheetData>
      <sheetData sheetId="3481">
        <row r="34">
          <cell r="A34" t="str">
            <v>Investments Govt Securities</v>
          </cell>
        </row>
      </sheetData>
      <sheetData sheetId="3482">
        <row r="34">
          <cell r="A34" t="str">
            <v>Investments Govt Securities</v>
          </cell>
        </row>
      </sheetData>
      <sheetData sheetId="3483">
        <row r="34">
          <cell r="A34" t="str">
            <v>Investments Govt Securities</v>
          </cell>
        </row>
      </sheetData>
      <sheetData sheetId="3484">
        <row r="34">
          <cell r="A34" t="str">
            <v>Investments Govt Securities</v>
          </cell>
        </row>
      </sheetData>
      <sheetData sheetId="3485">
        <row r="34">
          <cell r="A34" t="str">
            <v>Investments Govt Securities</v>
          </cell>
        </row>
      </sheetData>
      <sheetData sheetId="3486">
        <row r="34">
          <cell r="A34" t="str">
            <v>Investments Govt Securities</v>
          </cell>
        </row>
      </sheetData>
      <sheetData sheetId="3487">
        <row r="34">
          <cell r="A34" t="str">
            <v>Investments Govt Securities</v>
          </cell>
        </row>
      </sheetData>
      <sheetData sheetId="3488">
        <row r="34">
          <cell r="A34" t="str">
            <v>Investments Govt Securities</v>
          </cell>
        </row>
      </sheetData>
      <sheetData sheetId="3489">
        <row r="34">
          <cell r="A34" t="str">
            <v>Investments Govt Securities</v>
          </cell>
        </row>
      </sheetData>
      <sheetData sheetId="3490">
        <row r="34">
          <cell r="A34" t="str">
            <v>Investments Govt Securities</v>
          </cell>
        </row>
      </sheetData>
      <sheetData sheetId="3491">
        <row r="34">
          <cell r="A34" t="str">
            <v>Investments Govt Securities</v>
          </cell>
        </row>
      </sheetData>
      <sheetData sheetId="3492">
        <row r="34">
          <cell r="A34" t="str">
            <v>Investments Govt Securities</v>
          </cell>
        </row>
      </sheetData>
      <sheetData sheetId="3493">
        <row r="34">
          <cell r="A34" t="str">
            <v>Investments Govt Securities</v>
          </cell>
        </row>
      </sheetData>
      <sheetData sheetId="3494">
        <row r="34">
          <cell r="A34" t="str">
            <v>Investments Govt Securities</v>
          </cell>
        </row>
      </sheetData>
      <sheetData sheetId="3495">
        <row r="34">
          <cell r="A34" t="str">
            <v>Investments Govt Securities</v>
          </cell>
        </row>
      </sheetData>
      <sheetData sheetId="3496">
        <row r="34">
          <cell r="A34" t="str">
            <v>Investments Govt Securities</v>
          </cell>
        </row>
      </sheetData>
      <sheetData sheetId="3497">
        <row r="34">
          <cell r="A34" t="str">
            <v>Investments Govt Securities</v>
          </cell>
        </row>
      </sheetData>
      <sheetData sheetId="3498">
        <row r="34">
          <cell r="A34" t="str">
            <v>Investments Govt Securities</v>
          </cell>
        </row>
      </sheetData>
      <sheetData sheetId="3499">
        <row r="34">
          <cell r="A34" t="str">
            <v>Investments Govt Securities</v>
          </cell>
        </row>
      </sheetData>
      <sheetData sheetId="3500">
        <row r="34">
          <cell r="A34" t="str">
            <v>Investments Govt Securities</v>
          </cell>
        </row>
      </sheetData>
      <sheetData sheetId="3501">
        <row r="34">
          <cell r="A34" t="str">
            <v>Investments Govt Securities</v>
          </cell>
        </row>
      </sheetData>
      <sheetData sheetId="3502">
        <row r="34">
          <cell r="A34" t="str">
            <v>Investments Govt Securities</v>
          </cell>
        </row>
      </sheetData>
      <sheetData sheetId="3503">
        <row r="34">
          <cell r="A34" t="str">
            <v>Investments Govt Securities</v>
          </cell>
        </row>
      </sheetData>
      <sheetData sheetId="3504">
        <row r="34">
          <cell r="A34" t="str">
            <v>Investments Govt Securities</v>
          </cell>
        </row>
      </sheetData>
      <sheetData sheetId="3505">
        <row r="34">
          <cell r="A34" t="str">
            <v>Investments Govt Securities</v>
          </cell>
        </row>
      </sheetData>
      <sheetData sheetId="3506">
        <row r="34">
          <cell r="A34" t="str">
            <v>Investments Govt Securities</v>
          </cell>
        </row>
      </sheetData>
      <sheetData sheetId="3507">
        <row r="34">
          <cell r="A34" t="str">
            <v>Investments Govt Securities</v>
          </cell>
        </row>
      </sheetData>
      <sheetData sheetId="3508">
        <row r="34">
          <cell r="A34" t="str">
            <v>Investments Govt Securities</v>
          </cell>
        </row>
      </sheetData>
      <sheetData sheetId="3509">
        <row r="34">
          <cell r="A34" t="str">
            <v>Investments Govt Securities</v>
          </cell>
        </row>
      </sheetData>
      <sheetData sheetId="3510">
        <row r="34">
          <cell r="A34" t="str">
            <v>Investments Govt Securities</v>
          </cell>
        </row>
      </sheetData>
      <sheetData sheetId="3511">
        <row r="34">
          <cell r="A34" t="str">
            <v>Investments Govt Securities</v>
          </cell>
        </row>
      </sheetData>
      <sheetData sheetId="3512">
        <row r="34">
          <cell r="A34" t="str">
            <v>Investments Govt Securities</v>
          </cell>
        </row>
      </sheetData>
      <sheetData sheetId="3513">
        <row r="34">
          <cell r="A34" t="str">
            <v>Investments Govt Securities</v>
          </cell>
        </row>
      </sheetData>
      <sheetData sheetId="3514">
        <row r="34">
          <cell r="A34" t="str">
            <v>Investments Govt Securities</v>
          </cell>
        </row>
      </sheetData>
      <sheetData sheetId="3515">
        <row r="34">
          <cell r="A34" t="str">
            <v>Investments Govt Securities</v>
          </cell>
        </row>
      </sheetData>
      <sheetData sheetId="3516">
        <row r="34">
          <cell r="A34" t="str">
            <v>Investments Govt Securities</v>
          </cell>
        </row>
      </sheetData>
      <sheetData sheetId="3517">
        <row r="34">
          <cell r="A34" t="str">
            <v>Investments Govt Securities</v>
          </cell>
        </row>
      </sheetData>
      <sheetData sheetId="3518">
        <row r="34">
          <cell r="A34" t="str">
            <v>Investments Govt Securities</v>
          </cell>
        </row>
      </sheetData>
      <sheetData sheetId="3519">
        <row r="34">
          <cell r="A34" t="str">
            <v>Investments Govt Securities</v>
          </cell>
        </row>
      </sheetData>
      <sheetData sheetId="3520">
        <row r="34">
          <cell r="A34" t="str">
            <v>Investments Govt Securities</v>
          </cell>
        </row>
      </sheetData>
      <sheetData sheetId="3521">
        <row r="34">
          <cell r="A34" t="str">
            <v>Investments Govt Securities</v>
          </cell>
        </row>
      </sheetData>
      <sheetData sheetId="3522">
        <row r="34">
          <cell r="A34" t="str">
            <v>Investments Govt Securities</v>
          </cell>
        </row>
      </sheetData>
      <sheetData sheetId="3523">
        <row r="34">
          <cell r="A34" t="str">
            <v>Investments Govt Securities</v>
          </cell>
        </row>
      </sheetData>
      <sheetData sheetId="3524">
        <row r="34">
          <cell r="A34" t="str">
            <v>Investments Govt Securities</v>
          </cell>
        </row>
      </sheetData>
      <sheetData sheetId="3525">
        <row r="34">
          <cell r="A34" t="str">
            <v>Investments Govt Securities</v>
          </cell>
        </row>
      </sheetData>
      <sheetData sheetId="3526">
        <row r="34">
          <cell r="A34" t="str">
            <v>Investments Govt Securities</v>
          </cell>
        </row>
      </sheetData>
      <sheetData sheetId="3527">
        <row r="34">
          <cell r="A34" t="str">
            <v>Investments Govt Securities</v>
          </cell>
        </row>
      </sheetData>
      <sheetData sheetId="3528">
        <row r="34">
          <cell r="A34" t="str">
            <v>Investments Govt Securities</v>
          </cell>
        </row>
      </sheetData>
      <sheetData sheetId="3529">
        <row r="34">
          <cell r="A34" t="str">
            <v>Investments Govt Securities</v>
          </cell>
        </row>
      </sheetData>
      <sheetData sheetId="3530">
        <row r="34">
          <cell r="A34" t="str">
            <v>Investments Govt Securities</v>
          </cell>
        </row>
      </sheetData>
      <sheetData sheetId="3531">
        <row r="34">
          <cell r="A34" t="str">
            <v>Investments Govt Securities</v>
          </cell>
        </row>
      </sheetData>
      <sheetData sheetId="3532">
        <row r="34">
          <cell r="A34" t="str">
            <v>Investments Govt Securities</v>
          </cell>
        </row>
      </sheetData>
      <sheetData sheetId="3533">
        <row r="34">
          <cell r="A34" t="str">
            <v>Investments Govt Securities</v>
          </cell>
        </row>
      </sheetData>
      <sheetData sheetId="3534">
        <row r="34">
          <cell r="A34" t="str">
            <v>Investments Govt Securities</v>
          </cell>
        </row>
      </sheetData>
      <sheetData sheetId="3535">
        <row r="34">
          <cell r="A34" t="str">
            <v>Investments Govt Securities</v>
          </cell>
        </row>
      </sheetData>
      <sheetData sheetId="3536">
        <row r="34">
          <cell r="A34" t="str">
            <v>Investments Govt Securities</v>
          </cell>
        </row>
      </sheetData>
      <sheetData sheetId="3537">
        <row r="34">
          <cell r="A34" t="str">
            <v>Investments Govt Securities</v>
          </cell>
        </row>
      </sheetData>
      <sheetData sheetId="3538">
        <row r="34">
          <cell r="A34" t="str">
            <v>Investments Govt Securities</v>
          </cell>
        </row>
      </sheetData>
      <sheetData sheetId="3539">
        <row r="34">
          <cell r="A34" t="str">
            <v>Investments Govt Securities</v>
          </cell>
        </row>
      </sheetData>
      <sheetData sheetId="3540">
        <row r="34">
          <cell r="A34" t="str">
            <v>Investments Govt Securities</v>
          </cell>
        </row>
      </sheetData>
      <sheetData sheetId="3541">
        <row r="34">
          <cell r="A34" t="str">
            <v>Investments Govt Securities</v>
          </cell>
        </row>
      </sheetData>
      <sheetData sheetId="3542">
        <row r="34">
          <cell r="A34" t="str">
            <v>Investments Govt Securities</v>
          </cell>
        </row>
      </sheetData>
      <sheetData sheetId="3543">
        <row r="34">
          <cell r="A34" t="str">
            <v>Investments Govt Securities</v>
          </cell>
        </row>
      </sheetData>
      <sheetData sheetId="3544">
        <row r="34">
          <cell r="A34" t="str">
            <v>Investments Govt Securities</v>
          </cell>
        </row>
      </sheetData>
      <sheetData sheetId="3545">
        <row r="34">
          <cell r="A34" t="str">
            <v>Investments Govt Securities</v>
          </cell>
        </row>
      </sheetData>
      <sheetData sheetId="3546">
        <row r="34">
          <cell r="A34" t="str">
            <v>Investments Govt Securities</v>
          </cell>
        </row>
      </sheetData>
      <sheetData sheetId="3547">
        <row r="34">
          <cell r="A34" t="str">
            <v>Investments Govt Securities</v>
          </cell>
        </row>
      </sheetData>
      <sheetData sheetId="3548">
        <row r="34">
          <cell r="A34" t="str">
            <v>Investments Govt Securities</v>
          </cell>
        </row>
      </sheetData>
      <sheetData sheetId="3549">
        <row r="34">
          <cell r="A34" t="str">
            <v>Investments Govt Securities</v>
          </cell>
        </row>
      </sheetData>
      <sheetData sheetId="3550">
        <row r="34">
          <cell r="A34" t="str">
            <v>Investments Govt Securities</v>
          </cell>
        </row>
      </sheetData>
      <sheetData sheetId="3551">
        <row r="34">
          <cell r="A34" t="str">
            <v>Investments Govt Securities</v>
          </cell>
        </row>
      </sheetData>
      <sheetData sheetId="3552">
        <row r="34">
          <cell r="A34" t="str">
            <v>Investments Govt Securities</v>
          </cell>
        </row>
      </sheetData>
      <sheetData sheetId="3553">
        <row r="34">
          <cell r="A34" t="str">
            <v>Investments Govt Securities</v>
          </cell>
        </row>
      </sheetData>
      <sheetData sheetId="3554">
        <row r="34">
          <cell r="A34" t="str">
            <v>Investments Govt Securities</v>
          </cell>
        </row>
      </sheetData>
      <sheetData sheetId="3555">
        <row r="34">
          <cell r="A34" t="str">
            <v>Investments Govt Securities</v>
          </cell>
        </row>
      </sheetData>
      <sheetData sheetId="3556">
        <row r="34">
          <cell r="A34" t="str">
            <v>Investments Govt Securities</v>
          </cell>
        </row>
      </sheetData>
      <sheetData sheetId="3557">
        <row r="34">
          <cell r="A34" t="str">
            <v>Investments Govt Securities</v>
          </cell>
        </row>
      </sheetData>
      <sheetData sheetId="3558">
        <row r="34">
          <cell r="A34" t="str">
            <v>Investments Govt Securities</v>
          </cell>
        </row>
      </sheetData>
      <sheetData sheetId="3559">
        <row r="34">
          <cell r="A34" t="str">
            <v>Investments Govt Securities</v>
          </cell>
        </row>
      </sheetData>
      <sheetData sheetId="3560">
        <row r="34">
          <cell r="A34" t="str">
            <v>Investments Govt Securities</v>
          </cell>
        </row>
      </sheetData>
      <sheetData sheetId="3561">
        <row r="34">
          <cell r="A34" t="str">
            <v>Investments Govt Securities</v>
          </cell>
        </row>
      </sheetData>
      <sheetData sheetId="3562">
        <row r="34">
          <cell r="A34" t="str">
            <v>Investments Govt Securities</v>
          </cell>
        </row>
      </sheetData>
      <sheetData sheetId="3563">
        <row r="34">
          <cell r="A34" t="str">
            <v>Investments Govt Securities</v>
          </cell>
        </row>
      </sheetData>
      <sheetData sheetId="3564">
        <row r="34">
          <cell r="A34" t="str">
            <v>Investments Govt Securities</v>
          </cell>
        </row>
      </sheetData>
      <sheetData sheetId="3565">
        <row r="34">
          <cell r="A34" t="str">
            <v>Investments Govt Securities</v>
          </cell>
        </row>
      </sheetData>
      <sheetData sheetId="3566">
        <row r="34">
          <cell r="A34" t="str">
            <v>Investments Govt Securities</v>
          </cell>
        </row>
      </sheetData>
      <sheetData sheetId="3567">
        <row r="34">
          <cell r="A34" t="str">
            <v>Investments Govt Securities</v>
          </cell>
        </row>
      </sheetData>
      <sheetData sheetId="3568">
        <row r="34">
          <cell r="A34" t="str">
            <v>Investments Govt Securities</v>
          </cell>
        </row>
      </sheetData>
      <sheetData sheetId="3569">
        <row r="34">
          <cell r="A34" t="str">
            <v>Investments Govt Securities</v>
          </cell>
        </row>
      </sheetData>
      <sheetData sheetId="3570">
        <row r="34">
          <cell r="A34" t="str">
            <v>Investments Govt Securities</v>
          </cell>
        </row>
      </sheetData>
      <sheetData sheetId="3571">
        <row r="34">
          <cell r="A34" t="str">
            <v>Investments Govt Securities</v>
          </cell>
        </row>
      </sheetData>
      <sheetData sheetId="3572">
        <row r="34">
          <cell r="A34" t="str">
            <v>Investments Govt Securities</v>
          </cell>
        </row>
      </sheetData>
      <sheetData sheetId="3573">
        <row r="34">
          <cell r="A34" t="str">
            <v>Investments Govt Securities</v>
          </cell>
        </row>
      </sheetData>
      <sheetData sheetId="3574">
        <row r="34">
          <cell r="A34" t="str">
            <v>Investments Govt Securities</v>
          </cell>
        </row>
      </sheetData>
      <sheetData sheetId="3575">
        <row r="34">
          <cell r="A34" t="str">
            <v>Investments Govt Securities</v>
          </cell>
        </row>
      </sheetData>
      <sheetData sheetId="3576">
        <row r="34">
          <cell r="A34" t="str">
            <v>Investments Govt Securities</v>
          </cell>
        </row>
      </sheetData>
      <sheetData sheetId="3577">
        <row r="34">
          <cell r="A34" t="str">
            <v>Investments Govt Securities</v>
          </cell>
        </row>
      </sheetData>
      <sheetData sheetId="3578">
        <row r="34">
          <cell r="A34" t="str">
            <v>Investments Govt Securities</v>
          </cell>
        </row>
      </sheetData>
      <sheetData sheetId="3579">
        <row r="34">
          <cell r="A34" t="str">
            <v>Investments Govt Securities</v>
          </cell>
        </row>
      </sheetData>
      <sheetData sheetId="3580">
        <row r="34">
          <cell r="A34" t="str">
            <v>Investments Govt Securities</v>
          </cell>
        </row>
      </sheetData>
      <sheetData sheetId="3581">
        <row r="34">
          <cell r="A34" t="str">
            <v>Investments Govt Securities</v>
          </cell>
        </row>
      </sheetData>
      <sheetData sheetId="3582">
        <row r="34">
          <cell r="A34" t="str">
            <v>Investments Govt Securities</v>
          </cell>
        </row>
      </sheetData>
      <sheetData sheetId="3583">
        <row r="34">
          <cell r="A34" t="str">
            <v>Investments Govt Securities</v>
          </cell>
        </row>
      </sheetData>
      <sheetData sheetId="3584">
        <row r="34">
          <cell r="A34" t="str">
            <v>Investments Govt Securities</v>
          </cell>
        </row>
      </sheetData>
      <sheetData sheetId="3585">
        <row r="34">
          <cell r="A34" t="str">
            <v>Investments Govt Securities</v>
          </cell>
        </row>
      </sheetData>
      <sheetData sheetId="3586">
        <row r="34">
          <cell r="A34" t="str">
            <v>Investments Govt Securities</v>
          </cell>
        </row>
      </sheetData>
      <sheetData sheetId="3587">
        <row r="34">
          <cell r="A34" t="str">
            <v>Investments Govt Securities</v>
          </cell>
        </row>
      </sheetData>
      <sheetData sheetId="3588">
        <row r="34">
          <cell r="A34" t="str">
            <v>Investments Govt Securities</v>
          </cell>
        </row>
      </sheetData>
      <sheetData sheetId="3589">
        <row r="34">
          <cell r="A34" t="str">
            <v>Investments Govt Securities</v>
          </cell>
        </row>
      </sheetData>
      <sheetData sheetId="3590">
        <row r="34">
          <cell r="A34" t="str">
            <v>Investments Govt Securities</v>
          </cell>
        </row>
      </sheetData>
      <sheetData sheetId="3591">
        <row r="34">
          <cell r="A34" t="str">
            <v>Investments Govt Securities</v>
          </cell>
        </row>
      </sheetData>
      <sheetData sheetId="3592">
        <row r="34">
          <cell r="A34" t="str">
            <v>Investments Govt Securities</v>
          </cell>
        </row>
      </sheetData>
      <sheetData sheetId="3593">
        <row r="34">
          <cell r="A34" t="str">
            <v>Investments Govt Securities</v>
          </cell>
        </row>
      </sheetData>
      <sheetData sheetId="3594">
        <row r="34">
          <cell r="A34" t="str">
            <v>Investments Govt Securities</v>
          </cell>
        </row>
      </sheetData>
      <sheetData sheetId="3595">
        <row r="34">
          <cell r="A34" t="str">
            <v>Investments Govt Securities</v>
          </cell>
        </row>
      </sheetData>
      <sheetData sheetId="3596">
        <row r="34">
          <cell r="A34" t="str">
            <v>Investments Govt Securities</v>
          </cell>
        </row>
      </sheetData>
      <sheetData sheetId="3597">
        <row r="34">
          <cell r="A34" t="str">
            <v>Investments Govt Securities</v>
          </cell>
        </row>
      </sheetData>
      <sheetData sheetId="3598">
        <row r="34">
          <cell r="A34" t="str">
            <v>Investments Govt Securities</v>
          </cell>
        </row>
      </sheetData>
      <sheetData sheetId="3599">
        <row r="34">
          <cell r="A34" t="str">
            <v>Investments Govt Securities</v>
          </cell>
        </row>
      </sheetData>
      <sheetData sheetId="3600">
        <row r="34">
          <cell r="A34" t="str">
            <v>Investments Govt Securities</v>
          </cell>
        </row>
      </sheetData>
      <sheetData sheetId="3601">
        <row r="34">
          <cell r="A34" t="str">
            <v>Investments Govt Securities</v>
          </cell>
        </row>
      </sheetData>
      <sheetData sheetId="3602">
        <row r="34">
          <cell r="A34" t="str">
            <v>Investments Govt Securities</v>
          </cell>
        </row>
      </sheetData>
      <sheetData sheetId="3603">
        <row r="34">
          <cell r="A34" t="str">
            <v>Investments Govt Securities</v>
          </cell>
        </row>
      </sheetData>
      <sheetData sheetId="3604">
        <row r="34">
          <cell r="A34" t="str">
            <v>Investments Govt Securities</v>
          </cell>
        </row>
      </sheetData>
      <sheetData sheetId="3605">
        <row r="34">
          <cell r="A34" t="str">
            <v>Investments Govt Securities</v>
          </cell>
        </row>
      </sheetData>
      <sheetData sheetId="3606">
        <row r="34">
          <cell r="A34" t="str">
            <v>Investments Govt Securities</v>
          </cell>
        </row>
      </sheetData>
      <sheetData sheetId="3607">
        <row r="34">
          <cell r="A34" t="str">
            <v>Investments Govt Securities</v>
          </cell>
        </row>
      </sheetData>
      <sheetData sheetId="3608">
        <row r="34">
          <cell r="A34" t="str">
            <v>Investments Govt Securities</v>
          </cell>
        </row>
      </sheetData>
      <sheetData sheetId="3609">
        <row r="34">
          <cell r="A34" t="str">
            <v>Investments Govt Securities</v>
          </cell>
        </row>
      </sheetData>
      <sheetData sheetId="3610">
        <row r="34">
          <cell r="A34" t="str">
            <v>Investments Govt Securities</v>
          </cell>
        </row>
      </sheetData>
      <sheetData sheetId="3611">
        <row r="34">
          <cell r="A34" t="str">
            <v>Investments Govt Securities</v>
          </cell>
        </row>
      </sheetData>
      <sheetData sheetId="3612">
        <row r="34">
          <cell r="A34" t="str">
            <v>Investments Govt Securities</v>
          </cell>
        </row>
      </sheetData>
      <sheetData sheetId="3613">
        <row r="34">
          <cell r="A34" t="str">
            <v>Investments Govt Securities</v>
          </cell>
        </row>
      </sheetData>
      <sheetData sheetId="3614">
        <row r="34">
          <cell r="A34" t="str">
            <v>Investments Govt Securities</v>
          </cell>
        </row>
      </sheetData>
      <sheetData sheetId="3615">
        <row r="34">
          <cell r="A34" t="str">
            <v>Investments Govt Securities</v>
          </cell>
        </row>
      </sheetData>
      <sheetData sheetId="3616">
        <row r="34">
          <cell r="A34" t="str">
            <v>Investments Govt Securities</v>
          </cell>
        </row>
      </sheetData>
      <sheetData sheetId="3617">
        <row r="34">
          <cell r="A34" t="str">
            <v>Investments Govt Securities</v>
          </cell>
        </row>
      </sheetData>
      <sheetData sheetId="3618">
        <row r="34">
          <cell r="A34" t="str">
            <v>Investments Govt Securities</v>
          </cell>
        </row>
      </sheetData>
      <sheetData sheetId="3619">
        <row r="34">
          <cell r="A34" t="str">
            <v>Investments Govt Securities</v>
          </cell>
        </row>
      </sheetData>
      <sheetData sheetId="3620">
        <row r="34">
          <cell r="A34" t="str">
            <v>Investments Govt Securities</v>
          </cell>
        </row>
      </sheetData>
      <sheetData sheetId="3621">
        <row r="34">
          <cell r="A34" t="str">
            <v>Investments Govt Securities</v>
          </cell>
        </row>
      </sheetData>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ow r="34">
          <cell r="A34" t="str">
            <v>Investments Govt Securities</v>
          </cell>
        </row>
      </sheetData>
      <sheetData sheetId="3776">
        <row r="34">
          <cell r="A34" t="str">
            <v>Investments Govt Securities</v>
          </cell>
        </row>
      </sheetData>
      <sheetData sheetId="3777">
        <row r="34">
          <cell r="A34" t="str">
            <v>Investments Govt Securities</v>
          </cell>
        </row>
      </sheetData>
      <sheetData sheetId="3778">
        <row r="34">
          <cell r="A34" t="str">
            <v>Investments Govt Securities</v>
          </cell>
        </row>
      </sheetData>
      <sheetData sheetId="3779">
        <row r="34">
          <cell r="A34" t="str">
            <v>Investments Govt Securities</v>
          </cell>
        </row>
      </sheetData>
      <sheetData sheetId="3780">
        <row r="34">
          <cell r="A34" t="str">
            <v>Investments Govt Securities</v>
          </cell>
        </row>
      </sheetData>
      <sheetData sheetId="3781">
        <row r="34">
          <cell r="A34" t="str">
            <v>Investments Govt Securities</v>
          </cell>
        </row>
      </sheetData>
      <sheetData sheetId="3782">
        <row r="34">
          <cell r="A34" t="str">
            <v>Investments Govt Securities</v>
          </cell>
        </row>
      </sheetData>
      <sheetData sheetId="3783">
        <row r="34">
          <cell r="A34" t="str">
            <v>Investments Govt Securities</v>
          </cell>
        </row>
      </sheetData>
      <sheetData sheetId="3784">
        <row r="34">
          <cell r="A34" t="str">
            <v>Investments Govt Securities</v>
          </cell>
        </row>
      </sheetData>
      <sheetData sheetId="3785">
        <row r="34">
          <cell r="A34" t="str">
            <v>Investments Govt Securities</v>
          </cell>
        </row>
      </sheetData>
      <sheetData sheetId="3786">
        <row r="34">
          <cell r="A34" t="str">
            <v>Investments Govt Securities</v>
          </cell>
        </row>
      </sheetData>
      <sheetData sheetId="3787">
        <row r="34">
          <cell r="A34" t="str">
            <v>Investments Govt Securities</v>
          </cell>
        </row>
      </sheetData>
      <sheetData sheetId="3788">
        <row r="34">
          <cell r="A34" t="str">
            <v>Investments Govt Securities</v>
          </cell>
        </row>
      </sheetData>
      <sheetData sheetId="3789">
        <row r="34">
          <cell r="A34" t="str">
            <v>Investments Govt Securities</v>
          </cell>
        </row>
      </sheetData>
      <sheetData sheetId="3790">
        <row r="34">
          <cell r="A34" t="str">
            <v>Investments Govt Securities</v>
          </cell>
        </row>
      </sheetData>
      <sheetData sheetId="3791">
        <row r="34">
          <cell r="A34" t="str">
            <v>Investments Govt Securities</v>
          </cell>
        </row>
      </sheetData>
      <sheetData sheetId="3792">
        <row r="34">
          <cell r="A34" t="str">
            <v>Investments Govt Securities</v>
          </cell>
        </row>
      </sheetData>
      <sheetData sheetId="3793">
        <row r="34">
          <cell r="A34" t="str">
            <v>Investments Govt Securities</v>
          </cell>
        </row>
      </sheetData>
      <sheetData sheetId="3794">
        <row r="34">
          <cell r="A34" t="str">
            <v>Investments Govt Securities</v>
          </cell>
        </row>
      </sheetData>
      <sheetData sheetId="3795">
        <row r="34">
          <cell r="A34" t="str">
            <v>Investments Govt Securities</v>
          </cell>
        </row>
      </sheetData>
      <sheetData sheetId="3796">
        <row r="34">
          <cell r="A34" t="str">
            <v>Investments Govt Securities</v>
          </cell>
        </row>
      </sheetData>
      <sheetData sheetId="3797">
        <row r="34">
          <cell r="A34" t="str">
            <v>Investments Govt Securities</v>
          </cell>
        </row>
      </sheetData>
      <sheetData sheetId="3798">
        <row r="34">
          <cell r="A34" t="str">
            <v>Investments Govt Securities</v>
          </cell>
        </row>
      </sheetData>
      <sheetData sheetId="3799">
        <row r="34">
          <cell r="A34" t="str">
            <v>Investments Govt Securities</v>
          </cell>
        </row>
      </sheetData>
      <sheetData sheetId="3800">
        <row r="34">
          <cell r="A34" t="str">
            <v>Investments Govt Securities</v>
          </cell>
        </row>
      </sheetData>
      <sheetData sheetId="3801">
        <row r="34">
          <cell r="A34" t="str">
            <v>Investments Govt Securities</v>
          </cell>
        </row>
      </sheetData>
      <sheetData sheetId="3802">
        <row r="34">
          <cell r="A34" t="str">
            <v>Investments Govt Securities</v>
          </cell>
        </row>
      </sheetData>
      <sheetData sheetId="3803">
        <row r="34">
          <cell r="A34" t="str">
            <v>Investments Govt Securities</v>
          </cell>
        </row>
      </sheetData>
      <sheetData sheetId="3804" refreshError="1"/>
      <sheetData sheetId="3805">
        <row r="34">
          <cell r="A34" t="str">
            <v>Investments Govt Securities</v>
          </cell>
        </row>
      </sheetData>
      <sheetData sheetId="3806">
        <row r="34">
          <cell r="A34" t="str">
            <v>Investments Govt Securities</v>
          </cell>
        </row>
      </sheetData>
      <sheetData sheetId="3807">
        <row r="34">
          <cell r="A34" t="str">
            <v>Investments Govt Securities</v>
          </cell>
        </row>
      </sheetData>
      <sheetData sheetId="3808">
        <row r="34">
          <cell r="A34" t="str">
            <v>Investments Govt Securities</v>
          </cell>
        </row>
      </sheetData>
      <sheetData sheetId="3809">
        <row r="34">
          <cell r="A34" t="str">
            <v>Investments Govt Securities</v>
          </cell>
        </row>
      </sheetData>
      <sheetData sheetId="3810">
        <row r="34">
          <cell r="A34" t="str">
            <v>Investments Govt Securities</v>
          </cell>
        </row>
      </sheetData>
      <sheetData sheetId="3811">
        <row r="34">
          <cell r="A34" t="str">
            <v>Investments Govt Securities</v>
          </cell>
        </row>
      </sheetData>
      <sheetData sheetId="3812">
        <row r="34">
          <cell r="A34" t="str">
            <v>Investments Govt Securities</v>
          </cell>
        </row>
      </sheetData>
      <sheetData sheetId="3813">
        <row r="34">
          <cell r="A34" t="str">
            <v>Investments Govt Securities</v>
          </cell>
        </row>
      </sheetData>
      <sheetData sheetId="3814">
        <row r="34">
          <cell r="A34" t="str">
            <v>Investments Govt Securities</v>
          </cell>
        </row>
      </sheetData>
      <sheetData sheetId="3815">
        <row r="34">
          <cell r="A34" t="str">
            <v>Investments Govt Securities</v>
          </cell>
        </row>
      </sheetData>
      <sheetData sheetId="3816">
        <row r="34">
          <cell r="A34" t="str">
            <v>Investments Govt Securities</v>
          </cell>
        </row>
      </sheetData>
      <sheetData sheetId="3817">
        <row r="34">
          <cell r="A34" t="str">
            <v>Investments Govt Securities</v>
          </cell>
        </row>
      </sheetData>
      <sheetData sheetId="3818">
        <row r="34">
          <cell r="A34" t="str">
            <v>Investments Govt Securities</v>
          </cell>
        </row>
      </sheetData>
      <sheetData sheetId="3819">
        <row r="34">
          <cell r="A34" t="str">
            <v>Investments Govt Securities</v>
          </cell>
        </row>
      </sheetData>
      <sheetData sheetId="3820">
        <row r="34">
          <cell r="A34" t="str">
            <v>Investments Govt Securities</v>
          </cell>
        </row>
      </sheetData>
      <sheetData sheetId="3821">
        <row r="34">
          <cell r="A34" t="str">
            <v>Investments Govt Securities</v>
          </cell>
        </row>
      </sheetData>
      <sheetData sheetId="3822">
        <row r="34">
          <cell r="A34" t="str">
            <v>Investments Govt Securities</v>
          </cell>
        </row>
      </sheetData>
      <sheetData sheetId="3823">
        <row r="34">
          <cell r="A34" t="str">
            <v>Investments Govt Securities</v>
          </cell>
        </row>
      </sheetData>
      <sheetData sheetId="3824">
        <row r="34">
          <cell r="A34" t="str">
            <v>Investments Govt Securities</v>
          </cell>
        </row>
      </sheetData>
      <sheetData sheetId="3825">
        <row r="34">
          <cell r="A34" t="str">
            <v>Investments Govt Securities</v>
          </cell>
        </row>
      </sheetData>
      <sheetData sheetId="3826">
        <row r="34">
          <cell r="A34" t="str">
            <v>Investments Govt Securities</v>
          </cell>
        </row>
      </sheetData>
      <sheetData sheetId="3827" refreshError="1"/>
      <sheetData sheetId="3828" refreshError="1"/>
      <sheetData sheetId="3829">
        <row r="34">
          <cell r="A34" t="str">
            <v>Investments Govt Securities</v>
          </cell>
        </row>
      </sheetData>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ow r="34">
          <cell r="A34" t="str">
            <v>Investments Govt Securities</v>
          </cell>
        </row>
      </sheetData>
      <sheetData sheetId="3930" refreshError="1"/>
      <sheetData sheetId="3931" refreshError="1"/>
      <sheetData sheetId="3932" refreshError="1"/>
      <sheetData sheetId="3933" refreshError="1"/>
      <sheetData sheetId="3934" refreshError="1"/>
      <sheetData sheetId="3935">
        <row r="34">
          <cell r="A34" t="str">
            <v>Investments Govt Securities</v>
          </cell>
        </row>
      </sheetData>
      <sheetData sheetId="3936">
        <row r="34">
          <cell r="A34" t="str">
            <v>Investments Govt Securities</v>
          </cell>
        </row>
      </sheetData>
      <sheetData sheetId="3937">
        <row r="34">
          <cell r="A34" t="str">
            <v>Investments Govt Securities</v>
          </cell>
        </row>
      </sheetData>
      <sheetData sheetId="3938">
        <row r="34">
          <cell r="A34" t="str">
            <v>Investments Govt Securities</v>
          </cell>
        </row>
      </sheetData>
      <sheetData sheetId="3939">
        <row r="34">
          <cell r="A34" t="str">
            <v>Investments Govt Securities</v>
          </cell>
        </row>
      </sheetData>
      <sheetData sheetId="3940">
        <row r="34">
          <cell r="A34" t="str">
            <v>Investments Govt Securities</v>
          </cell>
        </row>
      </sheetData>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ow r="34">
          <cell r="A34" t="str">
            <v>Investments Govt Securities</v>
          </cell>
        </row>
      </sheetData>
      <sheetData sheetId="4168">
        <row r="34">
          <cell r="A34" t="str">
            <v>Investments Govt Securities</v>
          </cell>
        </row>
      </sheetData>
      <sheetData sheetId="4169">
        <row r="34">
          <cell r="A34" t="str">
            <v>Investments Govt Securities</v>
          </cell>
        </row>
      </sheetData>
      <sheetData sheetId="4170">
        <row r="34">
          <cell r="A34" t="str">
            <v>Investments Govt Securities</v>
          </cell>
        </row>
      </sheetData>
      <sheetData sheetId="4171">
        <row r="34">
          <cell r="A34" t="str">
            <v>Investments Govt Securities</v>
          </cell>
        </row>
      </sheetData>
      <sheetData sheetId="4172">
        <row r="34">
          <cell r="A34" t="str">
            <v>Investments Govt Securities</v>
          </cell>
        </row>
      </sheetData>
      <sheetData sheetId="4173">
        <row r="34">
          <cell r="A34" t="str">
            <v>Investments Govt Securities</v>
          </cell>
        </row>
      </sheetData>
      <sheetData sheetId="4174">
        <row r="34">
          <cell r="A34" t="str">
            <v>Investments Govt Securities</v>
          </cell>
        </row>
      </sheetData>
      <sheetData sheetId="4175">
        <row r="34">
          <cell r="A34" t="str">
            <v>Investments Govt Securities</v>
          </cell>
        </row>
      </sheetData>
      <sheetData sheetId="4176">
        <row r="34">
          <cell r="A34" t="str">
            <v>Investments Govt Securities</v>
          </cell>
        </row>
      </sheetData>
      <sheetData sheetId="4177">
        <row r="34">
          <cell r="A34" t="str">
            <v>Investments Govt Securities</v>
          </cell>
        </row>
      </sheetData>
      <sheetData sheetId="4178">
        <row r="34">
          <cell r="A34" t="str">
            <v>Investments Govt Securities</v>
          </cell>
        </row>
      </sheetData>
      <sheetData sheetId="4179">
        <row r="34">
          <cell r="A34" t="str">
            <v>Investments Govt Securities</v>
          </cell>
        </row>
      </sheetData>
      <sheetData sheetId="4180">
        <row r="34">
          <cell r="A34" t="str">
            <v>Investments Govt Securities</v>
          </cell>
        </row>
      </sheetData>
      <sheetData sheetId="4181">
        <row r="34">
          <cell r="A34" t="str">
            <v>Investments Govt Securities</v>
          </cell>
        </row>
      </sheetData>
      <sheetData sheetId="4182">
        <row r="34">
          <cell r="A34" t="str">
            <v>Investments Govt Securities</v>
          </cell>
        </row>
      </sheetData>
      <sheetData sheetId="4183">
        <row r="34">
          <cell r="A34" t="str">
            <v>Investments Govt Securities</v>
          </cell>
        </row>
      </sheetData>
      <sheetData sheetId="4184">
        <row r="34">
          <cell r="A34" t="str">
            <v>Investments Govt Securities</v>
          </cell>
        </row>
      </sheetData>
      <sheetData sheetId="4185">
        <row r="34">
          <cell r="A34" t="str">
            <v>Investments Govt Securities</v>
          </cell>
        </row>
      </sheetData>
      <sheetData sheetId="4186">
        <row r="34">
          <cell r="A34" t="str">
            <v>Investments Govt Securities</v>
          </cell>
        </row>
      </sheetData>
      <sheetData sheetId="4187">
        <row r="34">
          <cell r="A34" t="str">
            <v>Investments Govt Securities</v>
          </cell>
        </row>
      </sheetData>
      <sheetData sheetId="4188">
        <row r="34">
          <cell r="A34" t="str">
            <v>Investments Govt Securities</v>
          </cell>
        </row>
      </sheetData>
      <sheetData sheetId="4189">
        <row r="34">
          <cell r="A34" t="str">
            <v>Investments Govt Securities</v>
          </cell>
        </row>
      </sheetData>
      <sheetData sheetId="4190">
        <row r="34">
          <cell r="A34" t="str">
            <v>Investments Govt Securities</v>
          </cell>
        </row>
      </sheetData>
      <sheetData sheetId="4191">
        <row r="34">
          <cell r="A34" t="str">
            <v>Investments Govt Securities</v>
          </cell>
        </row>
      </sheetData>
      <sheetData sheetId="4192">
        <row r="34">
          <cell r="A34" t="str">
            <v>Investments Govt Securities</v>
          </cell>
        </row>
      </sheetData>
      <sheetData sheetId="4193">
        <row r="34">
          <cell r="A34" t="str">
            <v>Investments Govt Securities</v>
          </cell>
        </row>
      </sheetData>
      <sheetData sheetId="4194">
        <row r="34">
          <cell r="A34" t="str">
            <v>Investments Govt Securities</v>
          </cell>
        </row>
      </sheetData>
      <sheetData sheetId="4195">
        <row r="34">
          <cell r="A34" t="str">
            <v>Investments Govt Securities</v>
          </cell>
        </row>
      </sheetData>
      <sheetData sheetId="4196">
        <row r="34">
          <cell r="A34" t="str">
            <v>Investments Govt Securities</v>
          </cell>
        </row>
      </sheetData>
      <sheetData sheetId="4197">
        <row r="34">
          <cell r="A34" t="str">
            <v>Investments Govt Securities</v>
          </cell>
        </row>
      </sheetData>
      <sheetData sheetId="4198">
        <row r="34">
          <cell r="A34" t="str">
            <v>Investments Govt Securities</v>
          </cell>
        </row>
      </sheetData>
      <sheetData sheetId="4199">
        <row r="34">
          <cell r="A34" t="str">
            <v>Investments Govt Securities</v>
          </cell>
        </row>
      </sheetData>
      <sheetData sheetId="4200">
        <row r="34">
          <cell r="A34" t="str">
            <v>Investments Govt Securities</v>
          </cell>
        </row>
      </sheetData>
      <sheetData sheetId="4201">
        <row r="34">
          <cell r="A34" t="str">
            <v>Investments Govt Securities</v>
          </cell>
        </row>
      </sheetData>
      <sheetData sheetId="4202">
        <row r="34">
          <cell r="A34" t="str">
            <v>Investments Govt Securities</v>
          </cell>
        </row>
      </sheetData>
      <sheetData sheetId="4203">
        <row r="34">
          <cell r="A34" t="str">
            <v>Investments Govt Securities</v>
          </cell>
        </row>
      </sheetData>
      <sheetData sheetId="4204">
        <row r="34">
          <cell r="A34" t="str">
            <v>Investments Govt Securities</v>
          </cell>
        </row>
      </sheetData>
      <sheetData sheetId="4205">
        <row r="34">
          <cell r="A34" t="str">
            <v>Investments Govt Securities</v>
          </cell>
        </row>
      </sheetData>
      <sheetData sheetId="4206">
        <row r="34">
          <cell r="A34" t="str">
            <v>Investments Govt Securities</v>
          </cell>
        </row>
      </sheetData>
      <sheetData sheetId="4207">
        <row r="34">
          <cell r="A34" t="str">
            <v>Investments Govt Securities</v>
          </cell>
        </row>
      </sheetData>
      <sheetData sheetId="4208">
        <row r="34">
          <cell r="A34" t="str">
            <v>Investments Govt Securities</v>
          </cell>
        </row>
      </sheetData>
      <sheetData sheetId="4209">
        <row r="34">
          <cell r="A34" t="str">
            <v>Investments Govt Securities</v>
          </cell>
        </row>
      </sheetData>
      <sheetData sheetId="4210">
        <row r="34">
          <cell r="A34" t="str">
            <v>Investments Govt Securities</v>
          </cell>
        </row>
      </sheetData>
      <sheetData sheetId="4211">
        <row r="34">
          <cell r="A34" t="str">
            <v>Investments Govt Securities</v>
          </cell>
        </row>
      </sheetData>
      <sheetData sheetId="4212">
        <row r="34">
          <cell r="A34" t="str">
            <v>Investments Govt Securities</v>
          </cell>
        </row>
      </sheetData>
      <sheetData sheetId="4213">
        <row r="34">
          <cell r="A34" t="str">
            <v>Investments Govt Securities</v>
          </cell>
        </row>
      </sheetData>
      <sheetData sheetId="4214">
        <row r="34">
          <cell r="A34" t="str">
            <v>Investments Govt Securities</v>
          </cell>
        </row>
      </sheetData>
      <sheetData sheetId="4215">
        <row r="34">
          <cell r="A34" t="str">
            <v>Investments Govt Securities</v>
          </cell>
        </row>
      </sheetData>
      <sheetData sheetId="4216">
        <row r="34">
          <cell r="A34" t="str">
            <v>Investments Govt Securities</v>
          </cell>
        </row>
      </sheetData>
      <sheetData sheetId="4217">
        <row r="34">
          <cell r="A34" t="str">
            <v>Investments Govt Securities</v>
          </cell>
        </row>
      </sheetData>
      <sheetData sheetId="4218">
        <row r="34">
          <cell r="A34" t="str">
            <v>Investments Govt Securities</v>
          </cell>
        </row>
      </sheetData>
      <sheetData sheetId="4219">
        <row r="34">
          <cell r="A34" t="str">
            <v>Investments Govt Securities</v>
          </cell>
        </row>
      </sheetData>
      <sheetData sheetId="4220">
        <row r="34">
          <cell r="A34" t="str">
            <v>Investments Govt Securities</v>
          </cell>
        </row>
      </sheetData>
      <sheetData sheetId="4221">
        <row r="34">
          <cell r="A34" t="str">
            <v>Investments Govt Securities</v>
          </cell>
        </row>
      </sheetData>
      <sheetData sheetId="4222">
        <row r="34">
          <cell r="A34" t="str">
            <v>Investments Govt Securities</v>
          </cell>
        </row>
      </sheetData>
      <sheetData sheetId="4223">
        <row r="34">
          <cell r="A34" t="str">
            <v>Investments Govt Securities</v>
          </cell>
        </row>
      </sheetData>
      <sheetData sheetId="4224">
        <row r="34">
          <cell r="A34" t="str">
            <v>Investments Govt Securities</v>
          </cell>
        </row>
      </sheetData>
      <sheetData sheetId="4225">
        <row r="34">
          <cell r="A34" t="str">
            <v>Investments Govt Securities</v>
          </cell>
        </row>
      </sheetData>
      <sheetData sheetId="4226">
        <row r="34">
          <cell r="A34" t="str">
            <v>Investments Govt Securities</v>
          </cell>
        </row>
      </sheetData>
      <sheetData sheetId="4227">
        <row r="34">
          <cell r="A34" t="str">
            <v>Investments Govt Securities</v>
          </cell>
        </row>
      </sheetData>
      <sheetData sheetId="4228">
        <row r="34">
          <cell r="A34" t="str">
            <v>Investments Govt Securities</v>
          </cell>
        </row>
      </sheetData>
      <sheetData sheetId="4229">
        <row r="34">
          <cell r="A34" t="str">
            <v>Investments Govt Securities</v>
          </cell>
        </row>
      </sheetData>
      <sheetData sheetId="4230">
        <row r="34">
          <cell r="A34" t="str">
            <v>Investments Govt Securities</v>
          </cell>
        </row>
      </sheetData>
      <sheetData sheetId="4231">
        <row r="34">
          <cell r="A34" t="str">
            <v>Investments Govt Securities</v>
          </cell>
        </row>
      </sheetData>
      <sheetData sheetId="4232">
        <row r="34">
          <cell r="A34" t="str">
            <v>Investments Govt Securities</v>
          </cell>
        </row>
      </sheetData>
      <sheetData sheetId="4233">
        <row r="34">
          <cell r="A34" t="str">
            <v>Investments Govt Securities</v>
          </cell>
        </row>
      </sheetData>
      <sheetData sheetId="4234">
        <row r="34">
          <cell r="A34" t="str">
            <v>Investments Govt Securities</v>
          </cell>
        </row>
      </sheetData>
      <sheetData sheetId="4235">
        <row r="34">
          <cell r="A34" t="str">
            <v>Investments Govt Securities</v>
          </cell>
        </row>
      </sheetData>
      <sheetData sheetId="4236">
        <row r="34">
          <cell r="A34" t="str">
            <v>Investments Govt Securities</v>
          </cell>
        </row>
      </sheetData>
      <sheetData sheetId="4237">
        <row r="34">
          <cell r="A34" t="str">
            <v>Investments Govt Securities</v>
          </cell>
        </row>
      </sheetData>
      <sheetData sheetId="4238">
        <row r="34">
          <cell r="A34" t="str">
            <v>Investments Govt Securities</v>
          </cell>
        </row>
      </sheetData>
      <sheetData sheetId="4239">
        <row r="34">
          <cell r="A34" t="str">
            <v>Investments Govt Securities</v>
          </cell>
        </row>
      </sheetData>
      <sheetData sheetId="4240">
        <row r="34">
          <cell r="A34" t="str">
            <v>Investments Govt Securities</v>
          </cell>
        </row>
      </sheetData>
      <sheetData sheetId="4241">
        <row r="34">
          <cell r="A34" t="str">
            <v>Investments Govt Securities</v>
          </cell>
        </row>
      </sheetData>
      <sheetData sheetId="4242">
        <row r="34">
          <cell r="A34" t="str">
            <v>Investments Govt Securities</v>
          </cell>
        </row>
      </sheetData>
      <sheetData sheetId="4243">
        <row r="34">
          <cell r="A34" t="str">
            <v>Investments Govt Securities</v>
          </cell>
        </row>
      </sheetData>
      <sheetData sheetId="4244">
        <row r="34">
          <cell r="A34" t="str">
            <v>Investments Govt Securities</v>
          </cell>
        </row>
      </sheetData>
      <sheetData sheetId="4245">
        <row r="34">
          <cell r="A34" t="str">
            <v>Investments Govt Securities</v>
          </cell>
        </row>
      </sheetData>
      <sheetData sheetId="4246">
        <row r="34">
          <cell r="A34" t="str">
            <v>Investments Govt Securities</v>
          </cell>
        </row>
      </sheetData>
      <sheetData sheetId="4247">
        <row r="34">
          <cell r="A34" t="str">
            <v>Investments Govt Securities</v>
          </cell>
        </row>
      </sheetData>
      <sheetData sheetId="4248">
        <row r="34">
          <cell r="A34" t="str">
            <v>Investments Govt Securities</v>
          </cell>
        </row>
      </sheetData>
      <sheetData sheetId="4249">
        <row r="34">
          <cell r="A34" t="str">
            <v>Investments Govt Securities</v>
          </cell>
        </row>
      </sheetData>
      <sheetData sheetId="4250">
        <row r="34">
          <cell r="A34" t="str">
            <v>Investments Govt Securities</v>
          </cell>
        </row>
      </sheetData>
      <sheetData sheetId="4251">
        <row r="34">
          <cell r="A34" t="str">
            <v>Investments Govt Securities</v>
          </cell>
        </row>
      </sheetData>
      <sheetData sheetId="4252">
        <row r="34">
          <cell r="A34" t="str">
            <v>Investments Govt Securities</v>
          </cell>
        </row>
      </sheetData>
      <sheetData sheetId="4253">
        <row r="34">
          <cell r="A34" t="str">
            <v>Investments Govt Securities</v>
          </cell>
        </row>
      </sheetData>
      <sheetData sheetId="4254">
        <row r="34">
          <cell r="A34" t="str">
            <v>Investments Govt Securities</v>
          </cell>
        </row>
      </sheetData>
      <sheetData sheetId="4255">
        <row r="34">
          <cell r="A34" t="str">
            <v>Investments Govt Securities</v>
          </cell>
        </row>
      </sheetData>
      <sheetData sheetId="4256">
        <row r="34">
          <cell r="A34" t="str">
            <v>Investments Govt Securities</v>
          </cell>
        </row>
      </sheetData>
      <sheetData sheetId="4257">
        <row r="34">
          <cell r="A34" t="str">
            <v>Investments Govt Securities</v>
          </cell>
        </row>
      </sheetData>
      <sheetData sheetId="4258">
        <row r="34">
          <cell r="A34" t="str">
            <v>Investments Govt Securities</v>
          </cell>
        </row>
      </sheetData>
      <sheetData sheetId="4259">
        <row r="34">
          <cell r="A34" t="str">
            <v>Investments Govt Securities</v>
          </cell>
        </row>
      </sheetData>
      <sheetData sheetId="4260">
        <row r="34">
          <cell r="A34" t="str">
            <v>Investments Govt Securities</v>
          </cell>
        </row>
      </sheetData>
      <sheetData sheetId="4261">
        <row r="34">
          <cell r="A34" t="str">
            <v>Investments Govt Securities</v>
          </cell>
        </row>
      </sheetData>
      <sheetData sheetId="4262">
        <row r="34">
          <cell r="A34" t="str">
            <v>Investments Govt Securities</v>
          </cell>
        </row>
      </sheetData>
      <sheetData sheetId="4263">
        <row r="34">
          <cell r="A34" t="str">
            <v>Investments Govt Securities</v>
          </cell>
        </row>
      </sheetData>
      <sheetData sheetId="4264">
        <row r="34">
          <cell r="A34" t="str">
            <v>Investments Govt Securities</v>
          </cell>
        </row>
      </sheetData>
      <sheetData sheetId="4265">
        <row r="34">
          <cell r="A34" t="str">
            <v>Investments Govt Securities</v>
          </cell>
        </row>
      </sheetData>
      <sheetData sheetId="4266">
        <row r="34">
          <cell r="A34" t="str">
            <v>Investments Govt Securities</v>
          </cell>
        </row>
      </sheetData>
      <sheetData sheetId="4267">
        <row r="34">
          <cell r="A34" t="str">
            <v>Investments Govt Securities</v>
          </cell>
        </row>
      </sheetData>
      <sheetData sheetId="4268">
        <row r="34">
          <cell r="A34" t="str">
            <v>Investments Govt Securities</v>
          </cell>
        </row>
      </sheetData>
      <sheetData sheetId="4269">
        <row r="34">
          <cell r="A34" t="str">
            <v>Investments Govt Securities</v>
          </cell>
        </row>
      </sheetData>
      <sheetData sheetId="4270">
        <row r="34">
          <cell r="A34" t="str">
            <v>Investments Govt Securities</v>
          </cell>
        </row>
      </sheetData>
      <sheetData sheetId="4271">
        <row r="34">
          <cell r="A34" t="str">
            <v>Investments Govt Securities</v>
          </cell>
        </row>
      </sheetData>
      <sheetData sheetId="4272">
        <row r="34">
          <cell r="A34" t="str">
            <v>Investments Govt Securities</v>
          </cell>
        </row>
      </sheetData>
      <sheetData sheetId="4273">
        <row r="34">
          <cell r="A34" t="str">
            <v>Investments Govt Securities</v>
          </cell>
        </row>
      </sheetData>
      <sheetData sheetId="4274">
        <row r="34">
          <cell r="A34" t="str">
            <v>Investments Govt Securities</v>
          </cell>
        </row>
      </sheetData>
      <sheetData sheetId="4275">
        <row r="34">
          <cell r="A34" t="str">
            <v>Investments Govt Securities</v>
          </cell>
        </row>
      </sheetData>
      <sheetData sheetId="4276">
        <row r="34">
          <cell r="A34" t="str">
            <v>Investments Govt Securities</v>
          </cell>
        </row>
      </sheetData>
      <sheetData sheetId="4277">
        <row r="34">
          <cell r="A34" t="str">
            <v>Investments Govt Securities</v>
          </cell>
        </row>
      </sheetData>
      <sheetData sheetId="4278">
        <row r="34">
          <cell r="A34" t="str">
            <v>Investments Govt Securities</v>
          </cell>
        </row>
      </sheetData>
      <sheetData sheetId="4279">
        <row r="34">
          <cell r="A34" t="str">
            <v>Investments Govt Securities</v>
          </cell>
        </row>
      </sheetData>
      <sheetData sheetId="4280">
        <row r="34">
          <cell r="A34" t="str">
            <v>Investments Govt Securities</v>
          </cell>
        </row>
      </sheetData>
      <sheetData sheetId="4281">
        <row r="34">
          <cell r="A34" t="str">
            <v>Investments Govt Securities</v>
          </cell>
        </row>
      </sheetData>
      <sheetData sheetId="4282" refreshError="1"/>
      <sheetData sheetId="4283">
        <row r="34">
          <cell r="A34" t="str">
            <v>Investments Govt Securities</v>
          </cell>
        </row>
      </sheetData>
      <sheetData sheetId="4284">
        <row r="34">
          <cell r="A34" t="str">
            <v>Investments Govt Securities</v>
          </cell>
        </row>
      </sheetData>
      <sheetData sheetId="4285">
        <row r="34">
          <cell r="A34" t="str">
            <v>Investments Govt Securities</v>
          </cell>
        </row>
      </sheetData>
      <sheetData sheetId="4286">
        <row r="34">
          <cell r="A34" t="str">
            <v>Investments Govt Securities</v>
          </cell>
        </row>
      </sheetData>
      <sheetData sheetId="4287">
        <row r="34">
          <cell r="A34" t="str">
            <v>Investments Govt Securities</v>
          </cell>
        </row>
      </sheetData>
      <sheetData sheetId="4288">
        <row r="34">
          <cell r="A34" t="str">
            <v>Investments Govt Securities</v>
          </cell>
        </row>
      </sheetData>
      <sheetData sheetId="4289">
        <row r="34">
          <cell r="A34" t="str">
            <v>Investments Govt Securities</v>
          </cell>
        </row>
      </sheetData>
      <sheetData sheetId="4290">
        <row r="34">
          <cell r="A34" t="str">
            <v>Investments Govt Securities</v>
          </cell>
        </row>
      </sheetData>
      <sheetData sheetId="4291">
        <row r="34">
          <cell r="A34" t="str">
            <v>Investments Govt Securities</v>
          </cell>
        </row>
      </sheetData>
      <sheetData sheetId="4292">
        <row r="34">
          <cell r="A34" t="str">
            <v>Investments Govt Securities</v>
          </cell>
        </row>
      </sheetData>
      <sheetData sheetId="4293">
        <row r="34">
          <cell r="A34" t="str">
            <v>Investments Govt Securities</v>
          </cell>
        </row>
      </sheetData>
      <sheetData sheetId="4294">
        <row r="34">
          <cell r="A34" t="str">
            <v>Investments Govt Securities</v>
          </cell>
        </row>
      </sheetData>
      <sheetData sheetId="4295">
        <row r="34">
          <cell r="A34" t="str">
            <v>Investments Govt Securities</v>
          </cell>
        </row>
      </sheetData>
      <sheetData sheetId="4296">
        <row r="34">
          <cell r="A34" t="str">
            <v>Investments Govt Securities</v>
          </cell>
        </row>
      </sheetData>
      <sheetData sheetId="4297">
        <row r="34">
          <cell r="A34" t="str">
            <v>Investments Govt Securities</v>
          </cell>
        </row>
      </sheetData>
      <sheetData sheetId="4298">
        <row r="34">
          <cell r="A34" t="str">
            <v>Investments Govt Securities</v>
          </cell>
        </row>
      </sheetData>
      <sheetData sheetId="4299">
        <row r="34">
          <cell r="A34" t="str">
            <v>Investments Govt Securities</v>
          </cell>
        </row>
      </sheetData>
      <sheetData sheetId="4300">
        <row r="34">
          <cell r="A34" t="str">
            <v>Investments Govt Securities</v>
          </cell>
        </row>
      </sheetData>
      <sheetData sheetId="4301">
        <row r="34">
          <cell r="A34" t="str">
            <v>Investments Govt Securities</v>
          </cell>
        </row>
      </sheetData>
      <sheetData sheetId="4302">
        <row r="34">
          <cell r="A34" t="str">
            <v>Investments Govt Securities</v>
          </cell>
        </row>
      </sheetData>
      <sheetData sheetId="4303">
        <row r="34">
          <cell r="A34" t="str">
            <v>Investments Govt Securities</v>
          </cell>
        </row>
      </sheetData>
      <sheetData sheetId="4304">
        <row r="34">
          <cell r="A34" t="str">
            <v>Investments Govt Securities</v>
          </cell>
        </row>
      </sheetData>
      <sheetData sheetId="4305">
        <row r="34">
          <cell r="A34" t="str">
            <v>Investments Govt Securities</v>
          </cell>
        </row>
      </sheetData>
      <sheetData sheetId="4306">
        <row r="34">
          <cell r="A34" t="str">
            <v>Investments Govt Securities</v>
          </cell>
        </row>
      </sheetData>
      <sheetData sheetId="4307">
        <row r="34">
          <cell r="A34" t="str">
            <v>Investments Govt Securities</v>
          </cell>
        </row>
      </sheetData>
      <sheetData sheetId="4308">
        <row r="34">
          <cell r="A34" t="str">
            <v>Investments Govt Securities</v>
          </cell>
        </row>
      </sheetData>
      <sheetData sheetId="4309">
        <row r="34">
          <cell r="A34" t="str">
            <v>Investments Govt Securities</v>
          </cell>
        </row>
      </sheetData>
      <sheetData sheetId="4310">
        <row r="34">
          <cell r="A34" t="str">
            <v>Investments Govt Securities</v>
          </cell>
        </row>
      </sheetData>
      <sheetData sheetId="4311">
        <row r="34">
          <cell r="A34" t="str">
            <v>Investments Govt Securities</v>
          </cell>
        </row>
      </sheetData>
      <sheetData sheetId="4312">
        <row r="34">
          <cell r="A34" t="str">
            <v>Investments Govt Securities</v>
          </cell>
        </row>
      </sheetData>
      <sheetData sheetId="4313">
        <row r="34">
          <cell r="A34" t="str">
            <v>Investments Govt Securities</v>
          </cell>
        </row>
      </sheetData>
      <sheetData sheetId="4314">
        <row r="34">
          <cell r="A34" t="str">
            <v>Investments Govt Securities</v>
          </cell>
        </row>
      </sheetData>
      <sheetData sheetId="4315">
        <row r="34">
          <cell r="A34" t="str">
            <v>Investments Govt Securities</v>
          </cell>
        </row>
      </sheetData>
      <sheetData sheetId="4316">
        <row r="34">
          <cell r="A34" t="str">
            <v>Investments Govt Securities</v>
          </cell>
        </row>
      </sheetData>
      <sheetData sheetId="4317">
        <row r="34">
          <cell r="A34" t="str">
            <v>Investments Govt Securities</v>
          </cell>
        </row>
      </sheetData>
      <sheetData sheetId="4318">
        <row r="34">
          <cell r="A34" t="str">
            <v>Investments Govt Securities</v>
          </cell>
        </row>
      </sheetData>
      <sheetData sheetId="4319">
        <row r="34">
          <cell r="A34" t="str">
            <v>Investments Govt Securities</v>
          </cell>
        </row>
      </sheetData>
      <sheetData sheetId="4320">
        <row r="34">
          <cell r="A34" t="str">
            <v>Investments Govt Securities</v>
          </cell>
        </row>
      </sheetData>
      <sheetData sheetId="4321">
        <row r="34">
          <cell r="A34" t="str">
            <v>Investments Govt Securities</v>
          </cell>
        </row>
      </sheetData>
      <sheetData sheetId="4322">
        <row r="34">
          <cell r="A34" t="str">
            <v>Investments Govt Securities</v>
          </cell>
        </row>
      </sheetData>
      <sheetData sheetId="4323">
        <row r="34">
          <cell r="A34" t="str">
            <v>Investments Govt Securities</v>
          </cell>
        </row>
      </sheetData>
      <sheetData sheetId="4324">
        <row r="34">
          <cell r="A34" t="str">
            <v>Investments Govt Securities</v>
          </cell>
        </row>
      </sheetData>
      <sheetData sheetId="4325">
        <row r="34">
          <cell r="A34" t="str">
            <v>Investments Govt Securities</v>
          </cell>
        </row>
      </sheetData>
      <sheetData sheetId="4326">
        <row r="34">
          <cell r="A34" t="str">
            <v>Investments Govt Securities</v>
          </cell>
        </row>
      </sheetData>
      <sheetData sheetId="4327">
        <row r="34">
          <cell r="A34" t="str">
            <v>Investments Govt Securities</v>
          </cell>
        </row>
      </sheetData>
      <sheetData sheetId="4328">
        <row r="34">
          <cell r="A34" t="str">
            <v>Investments Govt Securities</v>
          </cell>
        </row>
      </sheetData>
      <sheetData sheetId="4329">
        <row r="34">
          <cell r="A34" t="str">
            <v>Investments Govt Securities</v>
          </cell>
        </row>
      </sheetData>
      <sheetData sheetId="4330">
        <row r="34">
          <cell r="A34" t="str">
            <v>Investments Govt Securities</v>
          </cell>
        </row>
      </sheetData>
      <sheetData sheetId="4331">
        <row r="34">
          <cell r="A34" t="str">
            <v>Investments Govt Securities</v>
          </cell>
        </row>
      </sheetData>
      <sheetData sheetId="4332">
        <row r="34">
          <cell r="A34" t="str">
            <v>Investments Govt Securities</v>
          </cell>
        </row>
      </sheetData>
      <sheetData sheetId="4333">
        <row r="34">
          <cell r="A34" t="str">
            <v>Investments Govt Securities</v>
          </cell>
        </row>
      </sheetData>
      <sheetData sheetId="4334">
        <row r="34">
          <cell r="A34" t="str">
            <v>Investments Govt Securities</v>
          </cell>
        </row>
      </sheetData>
      <sheetData sheetId="4335">
        <row r="34">
          <cell r="A34" t="str">
            <v>Investments Govt Securities</v>
          </cell>
        </row>
      </sheetData>
      <sheetData sheetId="4336">
        <row r="34">
          <cell r="A34" t="str">
            <v>Investments Govt Securities</v>
          </cell>
        </row>
      </sheetData>
      <sheetData sheetId="4337">
        <row r="34">
          <cell r="A34" t="str">
            <v>Investments Govt Securities</v>
          </cell>
        </row>
      </sheetData>
      <sheetData sheetId="4338">
        <row r="34">
          <cell r="A34" t="str">
            <v>Investments Govt Securities</v>
          </cell>
        </row>
      </sheetData>
      <sheetData sheetId="4339">
        <row r="34">
          <cell r="A34" t="str">
            <v>Investments Govt Securities</v>
          </cell>
        </row>
      </sheetData>
      <sheetData sheetId="4340">
        <row r="34">
          <cell r="A34" t="str">
            <v>Investments Govt Securities</v>
          </cell>
        </row>
      </sheetData>
      <sheetData sheetId="4341">
        <row r="34">
          <cell r="A34" t="str">
            <v>Investments Govt Securities</v>
          </cell>
        </row>
      </sheetData>
      <sheetData sheetId="4342">
        <row r="34">
          <cell r="A34" t="str">
            <v>Investments Govt Securities</v>
          </cell>
        </row>
      </sheetData>
      <sheetData sheetId="4343">
        <row r="34">
          <cell r="A34" t="str">
            <v>Investments Govt Securities</v>
          </cell>
        </row>
      </sheetData>
      <sheetData sheetId="4344">
        <row r="34">
          <cell r="A34" t="str">
            <v>Investments Govt Securities</v>
          </cell>
        </row>
      </sheetData>
      <sheetData sheetId="4345">
        <row r="34">
          <cell r="A34" t="str">
            <v>Investments Govt Securities</v>
          </cell>
        </row>
      </sheetData>
      <sheetData sheetId="4346">
        <row r="34">
          <cell r="A34" t="str">
            <v>Investments Govt Securities</v>
          </cell>
        </row>
      </sheetData>
      <sheetData sheetId="4347">
        <row r="34">
          <cell r="A34" t="str">
            <v>Investments Govt Securities</v>
          </cell>
        </row>
      </sheetData>
      <sheetData sheetId="4348">
        <row r="34">
          <cell r="A34" t="str">
            <v>Investments Govt Securities</v>
          </cell>
        </row>
      </sheetData>
      <sheetData sheetId="4349">
        <row r="34">
          <cell r="A34" t="str">
            <v>Investments Govt Securities</v>
          </cell>
        </row>
      </sheetData>
      <sheetData sheetId="4350">
        <row r="34">
          <cell r="A34" t="str">
            <v>Investments Govt Securities</v>
          </cell>
        </row>
      </sheetData>
      <sheetData sheetId="4351">
        <row r="34">
          <cell r="A34" t="str">
            <v>Investments Govt Securities</v>
          </cell>
        </row>
      </sheetData>
      <sheetData sheetId="4352">
        <row r="34">
          <cell r="A34" t="str">
            <v>Investments Govt Securities</v>
          </cell>
        </row>
      </sheetData>
      <sheetData sheetId="4353">
        <row r="34">
          <cell r="A34" t="str">
            <v>Investments Govt Securities</v>
          </cell>
        </row>
      </sheetData>
      <sheetData sheetId="4354">
        <row r="34">
          <cell r="A34" t="str">
            <v>Investments Govt Securities</v>
          </cell>
        </row>
      </sheetData>
      <sheetData sheetId="4355">
        <row r="34">
          <cell r="A34" t="str">
            <v>Investments Govt Securities</v>
          </cell>
        </row>
      </sheetData>
      <sheetData sheetId="4356">
        <row r="34">
          <cell r="A34" t="str">
            <v>Investments Govt Securities</v>
          </cell>
        </row>
      </sheetData>
      <sheetData sheetId="4357">
        <row r="34">
          <cell r="A34" t="str">
            <v>Investments Govt Securities</v>
          </cell>
        </row>
      </sheetData>
      <sheetData sheetId="4358">
        <row r="34">
          <cell r="A34" t="str">
            <v>Investments Govt Securities</v>
          </cell>
        </row>
      </sheetData>
      <sheetData sheetId="4359">
        <row r="34">
          <cell r="A34" t="str">
            <v>Investments Govt Securities</v>
          </cell>
        </row>
      </sheetData>
      <sheetData sheetId="4360">
        <row r="34">
          <cell r="A34" t="str">
            <v>Investments Govt Securities</v>
          </cell>
        </row>
      </sheetData>
      <sheetData sheetId="4361">
        <row r="34">
          <cell r="A34" t="str">
            <v>Investments Govt Securities</v>
          </cell>
        </row>
      </sheetData>
      <sheetData sheetId="4362">
        <row r="34">
          <cell r="A34" t="str">
            <v>Investments Govt Securities</v>
          </cell>
        </row>
      </sheetData>
      <sheetData sheetId="4363">
        <row r="34">
          <cell r="A34" t="str">
            <v>Investments Govt Securities</v>
          </cell>
        </row>
      </sheetData>
      <sheetData sheetId="4364">
        <row r="34">
          <cell r="A34" t="str">
            <v>Investments Govt Securities</v>
          </cell>
        </row>
      </sheetData>
      <sheetData sheetId="4365">
        <row r="34">
          <cell r="A34" t="str">
            <v>Investments Govt Securities</v>
          </cell>
        </row>
      </sheetData>
      <sheetData sheetId="4366">
        <row r="34">
          <cell r="A34" t="str">
            <v>Investments Govt Securities</v>
          </cell>
        </row>
      </sheetData>
      <sheetData sheetId="4367">
        <row r="34">
          <cell r="A34" t="str">
            <v>Investments Govt Securities</v>
          </cell>
        </row>
      </sheetData>
      <sheetData sheetId="4368">
        <row r="34">
          <cell r="A34" t="str">
            <v>Investments Govt Securities</v>
          </cell>
        </row>
      </sheetData>
      <sheetData sheetId="4369">
        <row r="34">
          <cell r="A34" t="str">
            <v>Investments Govt Securities</v>
          </cell>
        </row>
      </sheetData>
      <sheetData sheetId="4370">
        <row r="34">
          <cell r="A34" t="str">
            <v>Investments Govt Securities</v>
          </cell>
        </row>
      </sheetData>
      <sheetData sheetId="4371">
        <row r="34">
          <cell r="A34" t="str">
            <v>Investments Govt Securities</v>
          </cell>
        </row>
      </sheetData>
      <sheetData sheetId="4372">
        <row r="34">
          <cell r="A34" t="str">
            <v>Investments Govt Securities</v>
          </cell>
        </row>
      </sheetData>
      <sheetData sheetId="4373">
        <row r="34">
          <cell r="A34" t="str">
            <v>Investments Govt Securities</v>
          </cell>
        </row>
      </sheetData>
      <sheetData sheetId="4374">
        <row r="34">
          <cell r="A34" t="str">
            <v>Investments Govt Securities</v>
          </cell>
        </row>
      </sheetData>
      <sheetData sheetId="4375">
        <row r="34">
          <cell r="A34" t="str">
            <v>Investments Govt Securities</v>
          </cell>
        </row>
      </sheetData>
      <sheetData sheetId="4376">
        <row r="34">
          <cell r="A34" t="str">
            <v>Investments Govt Securities</v>
          </cell>
        </row>
      </sheetData>
      <sheetData sheetId="4377">
        <row r="34">
          <cell r="A34" t="str">
            <v>Investments Govt Securities</v>
          </cell>
        </row>
      </sheetData>
      <sheetData sheetId="4378">
        <row r="34">
          <cell r="A34" t="str">
            <v>Investments Govt Securities</v>
          </cell>
        </row>
      </sheetData>
      <sheetData sheetId="4379">
        <row r="34">
          <cell r="A34" t="str">
            <v>Investments Govt Securities</v>
          </cell>
        </row>
      </sheetData>
      <sheetData sheetId="4380">
        <row r="34">
          <cell r="A34" t="str">
            <v>Investments Govt Securities</v>
          </cell>
        </row>
      </sheetData>
      <sheetData sheetId="4381">
        <row r="34">
          <cell r="A34" t="str">
            <v>Investments Govt Securities</v>
          </cell>
        </row>
      </sheetData>
      <sheetData sheetId="4382">
        <row r="34">
          <cell r="A34" t="str">
            <v>Investments Govt Securities</v>
          </cell>
        </row>
      </sheetData>
      <sheetData sheetId="4383">
        <row r="34">
          <cell r="A34" t="str">
            <v>Investments Govt Securities</v>
          </cell>
        </row>
      </sheetData>
      <sheetData sheetId="4384">
        <row r="34">
          <cell r="A34" t="str">
            <v>Investments Govt Securities</v>
          </cell>
        </row>
      </sheetData>
      <sheetData sheetId="4385">
        <row r="34">
          <cell r="A34" t="str">
            <v>Investments Govt Securities</v>
          </cell>
        </row>
      </sheetData>
      <sheetData sheetId="4386">
        <row r="34">
          <cell r="A34" t="str">
            <v>Investments Govt Securities</v>
          </cell>
        </row>
      </sheetData>
      <sheetData sheetId="4387">
        <row r="34">
          <cell r="A34" t="str">
            <v>Investments Govt Securities</v>
          </cell>
        </row>
      </sheetData>
      <sheetData sheetId="4388">
        <row r="34">
          <cell r="A34" t="str">
            <v>Investments Govt Securities</v>
          </cell>
        </row>
      </sheetData>
      <sheetData sheetId="4389">
        <row r="34">
          <cell r="A34" t="str">
            <v>Investments Govt Securities</v>
          </cell>
        </row>
      </sheetData>
      <sheetData sheetId="4390">
        <row r="34">
          <cell r="A34" t="str">
            <v>Investments Govt Securities</v>
          </cell>
        </row>
      </sheetData>
      <sheetData sheetId="4391">
        <row r="34">
          <cell r="A34" t="str">
            <v>Investments Govt Securities</v>
          </cell>
        </row>
      </sheetData>
      <sheetData sheetId="4392">
        <row r="34">
          <cell r="A34" t="str">
            <v>Investments Govt Securities</v>
          </cell>
        </row>
      </sheetData>
      <sheetData sheetId="4393">
        <row r="34">
          <cell r="A34" t="str">
            <v>Investments Govt Securities</v>
          </cell>
        </row>
      </sheetData>
      <sheetData sheetId="4394">
        <row r="34">
          <cell r="A34" t="str">
            <v>Investments Govt Securities</v>
          </cell>
        </row>
      </sheetData>
      <sheetData sheetId="4395">
        <row r="34">
          <cell r="A34" t="str">
            <v>Investments Govt Securities</v>
          </cell>
        </row>
      </sheetData>
      <sheetData sheetId="4396">
        <row r="34">
          <cell r="A34" t="str">
            <v>Investments Govt Securities</v>
          </cell>
        </row>
      </sheetData>
      <sheetData sheetId="4397">
        <row r="34">
          <cell r="A34" t="str">
            <v>Investments Govt Securities</v>
          </cell>
        </row>
      </sheetData>
      <sheetData sheetId="4398">
        <row r="34">
          <cell r="A34" t="str">
            <v>Investments Govt Securities</v>
          </cell>
        </row>
      </sheetData>
      <sheetData sheetId="4399">
        <row r="34">
          <cell r="A34" t="str">
            <v>Investments Govt Securities</v>
          </cell>
        </row>
      </sheetData>
      <sheetData sheetId="4400">
        <row r="34">
          <cell r="A34" t="str">
            <v>Investments Govt Securities</v>
          </cell>
        </row>
      </sheetData>
      <sheetData sheetId="4401">
        <row r="34">
          <cell r="A34" t="str">
            <v>Investments Govt Securities</v>
          </cell>
        </row>
      </sheetData>
      <sheetData sheetId="4402">
        <row r="34">
          <cell r="A34" t="str">
            <v>Investments Govt Securities</v>
          </cell>
        </row>
      </sheetData>
      <sheetData sheetId="4403">
        <row r="34">
          <cell r="A34" t="str">
            <v>Investments Govt Securities</v>
          </cell>
        </row>
      </sheetData>
      <sheetData sheetId="4404">
        <row r="34">
          <cell r="A34" t="str">
            <v>Investments Govt Securities</v>
          </cell>
        </row>
      </sheetData>
      <sheetData sheetId="4405">
        <row r="34">
          <cell r="A34" t="str">
            <v>Investments Govt Securities</v>
          </cell>
        </row>
      </sheetData>
      <sheetData sheetId="4406">
        <row r="34">
          <cell r="A34" t="str">
            <v>Investments Govt Securities</v>
          </cell>
        </row>
      </sheetData>
      <sheetData sheetId="4407">
        <row r="34">
          <cell r="A34" t="str">
            <v>Investments Govt Securities</v>
          </cell>
        </row>
      </sheetData>
      <sheetData sheetId="4408">
        <row r="34">
          <cell r="A34" t="str">
            <v>Investments Govt Securities</v>
          </cell>
        </row>
      </sheetData>
      <sheetData sheetId="4409">
        <row r="34">
          <cell r="A34" t="str">
            <v>Investments Govt Securities</v>
          </cell>
        </row>
      </sheetData>
      <sheetData sheetId="4410">
        <row r="34">
          <cell r="A34" t="str">
            <v>Investments Govt Securities</v>
          </cell>
        </row>
      </sheetData>
      <sheetData sheetId="4411">
        <row r="34">
          <cell r="A34" t="str">
            <v>Investments Govt Securities</v>
          </cell>
        </row>
      </sheetData>
      <sheetData sheetId="4412">
        <row r="34">
          <cell r="A34" t="str">
            <v>Investments Govt Securities</v>
          </cell>
        </row>
      </sheetData>
      <sheetData sheetId="4413">
        <row r="34">
          <cell r="A34" t="str">
            <v>Investments Govt Securities</v>
          </cell>
        </row>
      </sheetData>
      <sheetData sheetId="4414">
        <row r="34">
          <cell r="A34" t="str">
            <v>Investments Govt Securities</v>
          </cell>
        </row>
      </sheetData>
      <sheetData sheetId="4415">
        <row r="34">
          <cell r="A34" t="str">
            <v>Investments Govt Securities</v>
          </cell>
        </row>
      </sheetData>
      <sheetData sheetId="4416">
        <row r="34">
          <cell r="A34" t="str">
            <v>Investments Govt Securities</v>
          </cell>
        </row>
      </sheetData>
      <sheetData sheetId="4417">
        <row r="34">
          <cell r="A34" t="str">
            <v>Investments Govt Securities</v>
          </cell>
        </row>
      </sheetData>
      <sheetData sheetId="4418">
        <row r="34">
          <cell r="A34" t="str">
            <v>Investments Govt Securities</v>
          </cell>
        </row>
      </sheetData>
      <sheetData sheetId="4419">
        <row r="34">
          <cell r="A34" t="str">
            <v>Investments Govt Securities</v>
          </cell>
        </row>
      </sheetData>
      <sheetData sheetId="4420">
        <row r="34">
          <cell r="A34" t="str">
            <v>Investments Govt Securities</v>
          </cell>
        </row>
      </sheetData>
      <sheetData sheetId="4421">
        <row r="34">
          <cell r="A34" t="str">
            <v>Investments Govt Securities</v>
          </cell>
        </row>
      </sheetData>
      <sheetData sheetId="4422">
        <row r="34">
          <cell r="A34" t="str">
            <v>Investments Govt Securities</v>
          </cell>
        </row>
      </sheetData>
      <sheetData sheetId="4423">
        <row r="34">
          <cell r="A34" t="str">
            <v>Investments Govt Securities</v>
          </cell>
        </row>
      </sheetData>
      <sheetData sheetId="4424">
        <row r="34">
          <cell r="A34" t="str">
            <v>Investments Govt Securities</v>
          </cell>
        </row>
      </sheetData>
      <sheetData sheetId="4425">
        <row r="34">
          <cell r="A34" t="str">
            <v>Investments Govt Securities</v>
          </cell>
        </row>
      </sheetData>
      <sheetData sheetId="4426">
        <row r="34">
          <cell r="A34" t="str">
            <v>Investments Govt Securities</v>
          </cell>
        </row>
      </sheetData>
      <sheetData sheetId="4427">
        <row r="34">
          <cell r="A34" t="str">
            <v>Investments Govt Securities</v>
          </cell>
        </row>
      </sheetData>
      <sheetData sheetId="4428">
        <row r="34">
          <cell r="A34" t="str">
            <v>Investments Govt Securities</v>
          </cell>
        </row>
      </sheetData>
      <sheetData sheetId="4429">
        <row r="34">
          <cell r="A34" t="str">
            <v>Investments Govt Securities</v>
          </cell>
        </row>
      </sheetData>
      <sheetData sheetId="4430">
        <row r="34">
          <cell r="A34" t="str">
            <v>Investments Govt Securities</v>
          </cell>
        </row>
      </sheetData>
      <sheetData sheetId="4431">
        <row r="34">
          <cell r="A34" t="str">
            <v>Investments Govt Securities</v>
          </cell>
        </row>
      </sheetData>
      <sheetData sheetId="4432">
        <row r="34">
          <cell r="A34" t="str">
            <v>Investments Govt Securities</v>
          </cell>
        </row>
      </sheetData>
      <sheetData sheetId="4433">
        <row r="34">
          <cell r="A34" t="str">
            <v>Investments Govt Securities</v>
          </cell>
        </row>
      </sheetData>
      <sheetData sheetId="4434">
        <row r="34">
          <cell r="A34" t="str">
            <v>Investments Govt Securities</v>
          </cell>
        </row>
      </sheetData>
      <sheetData sheetId="4435">
        <row r="34">
          <cell r="A34" t="str">
            <v>Investments Govt Securities</v>
          </cell>
        </row>
      </sheetData>
      <sheetData sheetId="4436">
        <row r="34">
          <cell r="A34" t="str">
            <v>Investments Govt Securities</v>
          </cell>
        </row>
      </sheetData>
      <sheetData sheetId="4437" refreshError="1"/>
      <sheetData sheetId="4438" refreshError="1"/>
      <sheetData sheetId="4439" refreshError="1"/>
      <sheetData sheetId="4440" refreshError="1"/>
      <sheetData sheetId="4441" refreshError="1"/>
      <sheetData sheetId="4442" refreshError="1"/>
      <sheetData sheetId="4443">
        <row r="34">
          <cell r="A34" t="str">
            <v>Investments Govt Securities</v>
          </cell>
        </row>
      </sheetData>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ow r="34">
          <cell r="A34" t="str">
            <v>Investments Govt Securities</v>
          </cell>
        </row>
      </sheetData>
      <sheetData sheetId="4500" refreshError="1"/>
      <sheetData sheetId="4501" refreshError="1"/>
      <sheetData sheetId="4502" refreshError="1"/>
      <sheetData sheetId="4503" refreshError="1"/>
      <sheetData sheetId="4504" refreshError="1"/>
      <sheetData sheetId="4505">
        <row r="34">
          <cell r="A34" t="str">
            <v>Investments Govt Securities</v>
          </cell>
        </row>
      </sheetData>
      <sheetData sheetId="4506">
        <row r="34">
          <cell r="A34" t="str">
            <v>Investments Govt Securities</v>
          </cell>
        </row>
      </sheetData>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ow r="34">
          <cell r="A34" t="str">
            <v>Investments Govt Securities</v>
          </cell>
        </row>
      </sheetData>
      <sheetData sheetId="4524">
        <row r="34">
          <cell r="A34" t="str">
            <v>Investments Govt Securities</v>
          </cell>
        </row>
      </sheetData>
      <sheetData sheetId="4525">
        <row r="34">
          <cell r="A34" t="str">
            <v>Investments Govt Securities</v>
          </cell>
        </row>
      </sheetData>
      <sheetData sheetId="4526">
        <row r="34">
          <cell r="A34" t="str">
            <v>Investments Govt Securities</v>
          </cell>
        </row>
      </sheetData>
      <sheetData sheetId="4527">
        <row r="34">
          <cell r="A34" t="str">
            <v>Investments Govt Securities</v>
          </cell>
        </row>
      </sheetData>
      <sheetData sheetId="4528">
        <row r="34">
          <cell r="A34" t="str">
            <v>Investments Govt Securities</v>
          </cell>
        </row>
      </sheetData>
      <sheetData sheetId="4529">
        <row r="34">
          <cell r="A34" t="str">
            <v>Investments Govt Securities</v>
          </cell>
        </row>
      </sheetData>
      <sheetData sheetId="4530">
        <row r="34">
          <cell r="A34" t="str">
            <v>Investments Govt Securities</v>
          </cell>
        </row>
      </sheetData>
      <sheetData sheetId="4531">
        <row r="34">
          <cell r="A34" t="str">
            <v>Investments Govt Securities</v>
          </cell>
        </row>
      </sheetData>
      <sheetData sheetId="4532">
        <row r="34">
          <cell r="A34" t="str">
            <v>Investments Govt Securities</v>
          </cell>
        </row>
      </sheetData>
      <sheetData sheetId="4533">
        <row r="34">
          <cell r="A34" t="str">
            <v>Investments Govt Securities</v>
          </cell>
        </row>
      </sheetData>
      <sheetData sheetId="4534">
        <row r="34">
          <cell r="A34" t="str">
            <v>Investments Govt Securities</v>
          </cell>
        </row>
      </sheetData>
      <sheetData sheetId="4535">
        <row r="34">
          <cell r="A34" t="str">
            <v>Investments Govt Securities</v>
          </cell>
        </row>
      </sheetData>
      <sheetData sheetId="4536">
        <row r="34">
          <cell r="A34" t="str">
            <v>Investments Govt Securities</v>
          </cell>
        </row>
      </sheetData>
      <sheetData sheetId="4537">
        <row r="34">
          <cell r="A34" t="str">
            <v>Investments Govt Securities</v>
          </cell>
        </row>
      </sheetData>
      <sheetData sheetId="4538">
        <row r="34">
          <cell r="A34" t="str">
            <v>Investments Govt Securities</v>
          </cell>
        </row>
      </sheetData>
      <sheetData sheetId="4539">
        <row r="34">
          <cell r="A34" t="str">
            <v>Investments Govt Securities</v>
          </cell>
        </row>
      </sheetData>
      <sheetData sheetId="4540">
        <row r="34">
          <cell r="A34" t="str">
            <v>Investments Govt Securities</v>
          </cell>
        </row>
      </sheetData>
      <sheetData sheetId="4541">
        <row r="34">
          <cell r="A34" t="str">
            <v>Investments Govt Securities</v>
          </cell>
        </row>
      </sheetData>
      <sheetData sheetId="4542">
        <row r="34">
          <cell r="A34" t="str">
            <v>Investments Govt Securities</v>
          </cell>
        </row>
      </sheetData>
      <sheetData sheetId="4543">
        <row r="34">
          <cell r="A34" t="str">
            <v>Investments Govt Securities</v>
          </cell>
        </row>
      </sheetData>
      <sheetData sheetId="4544">
        <row r="34">
          <cell r="A34" t="str">
            <v>Investments Govt Securities</v>
          </cell>
        </row>
      </sheetData>
      <sheetData sheetId="4545">
        <row r="34">
          <cell r="A34" t="str">
            <v>Investments Govt Securities</v>
          </cell>
        </row>
      </sheetData>
      <sheetData sheetId="4546">
        <row r="34">
          <cell r="A34" t="str">
            <v>Investments Govt Securities</v>
          </cell>
        </row>
      </sheetData>
      <sheetData sheetId="4547">
        <row r="34">
          <cell r="A34" t="str">
            <v>Investments Govt Securities</v>
          </cell>
        </row>
      </sheetData>
      <sheetData sheetId="4548">
        <row r="34">
          <cell r="A34" t="str">
            <v>Investments Govt Securities</v>
          </cell>
        </row>
      </sheetData>
      <sheetData sheetId="4549">
        <row r="34">
          <cell r="A34" t="str">
            <v>Investments Govt Securities</v>
          </cell>
        </row>
      </sheetData>
      <sheetData sheetId="4550">
        <row r="34">
          <cell r="A34" t="str">
            <v>Investments Govt Securities</v>
          </cell>
        </row>
      </sheetData>
      <sheetData sheetId="4551">
        <row r="34">
          <cell r="A34" t="str">
            <v>Investments Govt Securities</v>
          </cell>
        </row>
      </sheetData>
      <sheetData sheetId="4552">
        <row r="34">
          <cell r="A34" t="str">
            <v>Investments Govt Securities</v>
          </cell>
        </row>
      </sheetData>
      <sheetData sheetId="4553">
        <row r="34">
          <cell r="A34" t="str">
            <v>Investments Govt Securities</v>
          </cell>
        </row>
      </sheetData>
      <sheetData sheetId="4554">
        <row r="34">
          <cell r="A34" t="str">
            <v>Investments Govt Securities</v>
          </cell>
        </row>
      </sheetData>
      <sheetData sheetId="4555">
        <row r="34">
          <cell r="A34" t="str">
            <v>Investments Govt Securities</v>
          </cell>
        </row>
      </sheetData>
      <sheetData sheetId="4556">
        <row r="34">
          <cell r="A34" t="str">
            <v>Investments Govt Securities</v>
          </cell>
        </row>
      </sheetData>
      <sheetData sheetId="4557">
        <row r="34">
          <cell r="A34" t="str">
            <v>Investments Govt Securities</v>
          </cell>
        </row>
      </sheetData>
      <sheetData sheetId="4558">
        <row r="34">
          <cell r="A34" t="str">
            <v>Investments Govt Securities</v>
          </cell>
        </row>
      </sheetData>
      <sheetData sheetId="4559">
        <row r="34">
          <cell r="A34" t="str">
            <v>Investments Govt Securities</v>
          </cell>
        </row>
      </sheetData>
      <sheetData sheetId="4560">
        <row r="34">
          <cell r="A34" t="str">
            <v>Investments Govt Securities</v>
          </cell>
        </row>
      </sheetData>
      <sheetData sheetId="4561">
        <row r="34">
          <cell r="A34" t="str">
            <v>Investments Govt Securities</v>
          </cell>
        </row>
      </sheetData>
      <sheetData sheetId="4562">
        <row r="34">
          <cell r="A34" t="str">
            <v>Investments Govt Securities</v>
          </cell>
        </row>
      </sheetData>
      <sheetData sheetId="4563">
        <row r="34">
          <cell r="A34" t="str">
            <v>Investments Govt Securities</v>
          </cell>
        </row>
      </sheetData>
      <sheetData sheetId="4564">
        <row r="34">
          <cell r="A34" t="str">
            <v>Investments Govt Securities</v>
          </cell>
        </row>
      </sheetData>
      <sheetData sheetId="4565">
        <row r="34">
          <cell r="A34" t="str">
            <v>Investments Govt Securities</v>
          </cell>
        </row>
      </sheetData>
      <sheetData sheetId="4566">
        <row r="34">
          <cell r="A34" t="str">
            <v>Investments Govt Securities</v>
          </cell>
        </row>
      </sheetData>
      <sheetData sheetId="4567">
        <row r="34">
          <cell r="A34" t="str">
            <v>Investments Govt Securities</v>
          </cell>
        </row>
      </sheetData>
      <sheetData sheetId="4568">
        <row r="34">
          <cell r="A34" t="str">
            <v>Investments Govt Securities</v>
          </cell>
        </row>
      </sheetData>
      <sheetData sheetId="4569">
        <row r="34">
          <cell r="A34" t="str">
            <v>Investments Govt Securities</v>
          </cell>
        </row>
      </sheetData>
      <sheetData sheetId="4570">
        <row r="34">
          <cell r="A34" t="str">
            <v>Investments Govt Securities</v>
          </cell>
        </row>
      </sheetData>
      <sheetData sheetId="4571">
        <row r="34">
          <cell r="A34" t="str">
            <v>Investments Govt Securities</v>
          </cell>
        </row>
      </sheetData>
      <sheetData sheetId="4572">
        <row r="34">
          <cell r="A34" t="str">
            <v>Investments Govt Securities</v>
          </cell>
        </row>
      </sheetData>
      <sheetData sheetId="4573">
        <row r="34">
          <cell r="A34" t="str">
            <v>Investments Govt Securities</v>
          </cell>
        </row>
      </sheetData>
      <sheetData sheetId="4574">
        <row r="34">
          <cell r="A34" t="str">
            <v>Investments Govt Securities</v>
          </cell>
        </row>
      </sheetData>
      <sheetData sheetId="4575">
        <row r="34">
          <cell r="A34" t="str">
            <v>Investments Govt Securities</v>
          </cell>
        </row>
      </sheetData>
      <sheetData sheetId="4576">
        <row r="34">
          <cell r="A34" t="str">
            <v>Investments Govt Securities</v>
          </cell>
        </row>
      </sheetData>
      <sheetData sheetId="4577">
        <row r="34">
          <cell r="A34" t="str">
            <v>Investments Govt Securities</v>
          </cell>
        </row>
      </sheetData>
      <sheetData sheetId="4578">
        <row r="34">
          <cell r="A34" t="str">
            <v>Investments Govt Securities</v>
          </cell>
        </row>
      </sheetData>
      <sheetData sheetId="4579">
        <row r="34">
          <cell r="A34" t="str">
            <v>Investments Govt Securities</v>
          </cell>
        </row>
      </sheetData>
      <sheetData sheetId="4580">
        <row r="34">
          <cell r="A34" t="str">
            <v>Investments Govt Securities</v>
          </cell>
        </row>
      </sheetData>
      <sheetData sheetId="4581">
        <row r="34">
          <cell r="A34" t="str">
            <v>Investments Govt Securities</v>
          </cell>
        </row>
      </sheetData>
      <sheetData sheetId="4582">
        <row r="34">
          <cell r="A34" t="str">
            <v>Investments Govt Securities</v>
          </cell>
        </row>
      </sheetData>
      <sheetData sheetId="4583">
        <row r="34">
          <cell r="A34" t="str">
            <v>Investments Govt Securities</v>
          </cell>
        </row>
      </sheetData>
      <sheetData sheetId="4584">
        <row r="34">
          <cell r="A34" t="str">
            <v>Investments Govt Securities</v>
          </cell>
        </row>
      </sheetData>
      <sheetData sheetId="4585">
        <row r="34">
          <cell r="A34" t="str">
            <v>Investments Govt Securities</v>
          </cell>
        </row>
      </sheetData>
      <sheetData sheetId="4586">
        <row r="34">
          <cell r="A34" t="str">
            <v>Investments Govt Securities</v>
          </cell>
        </row>
      </sheetData>
      <sheetData sheetId="4587">
        <row r="34">
          <cell r="A34" t="str">
            <v>Investments Govt Securities</v>
          </cell>
        </row>
      </sheetData>
      <sheetData sheetId="4588">
        <row r="34">
          <cell r="A34" t="str">
            <v>Investments Govt Securities</v>
          </cell>
        </row>
      </sheetData>
      <sheetData sheetId="4589">
        <row r="34">
          <cell r="A34" t="str">
            <v>Investments Govt Securities</v>
          </cell>
        </row>
      </sheetData>
      <sheetData sheetId="4590">
        <row r="34">
          <cell r="A34" t="str">
            <v>Investments Govt Securities</v>
          </cell>
        </row>
      </sheetData>
      <sheetData sheetId="4591">
        <row r="34">
          <cell r="A34" t="str">
            <v>Investments Govt Securities</v>
          </cell>
        </row>
      </sheetData>
      <sheetData sheetId="4592">
        <row r="34">
          <cell r="A34" t="str">
            <v>Investments Govt Securities</v>
          </cell>
        </row>
      </sheetData>
      <sheetData sheetId="4593">
        <row r="34">
          <cell r="A34" t="str">
            <v>Investments Govt Securities</v>
          </cell>
        </row>
      </sheetData>
      <sheetData sheetId="4594">
        <row r="34">
          <cell r="A34" t="str">
            <v>Investments Govt Securities</v>
          </cell>
        </row>
      </sheetData>
      <sheetData sheetId="4595">
        <row r="34">
          <cell r="A34" t="str">
            <v>Investments Govt Securities</v>
          </cell>
        </row>
      </sheetData>
      <sheetData sheetId="4596">
        <row r="34">
          <cell r="A34" t="str">
            <v>Investments Govt Securities</v>
          </cell>
        </row>
      </sheetData>
      <sheetData sheetId="4597">
        <row r="34">
          <cell r="A34" t="str">
            <v>Investments Govt Securities</v>
          </cell>
        </row>
      </sheetData>
      <sheetData sheetId="4598">
        <row r="34">
          <cell r="A34" t="str">
            <v>Investments Govt Securities</v>
          </cell>
        </row>
      </sheetData>
      <sheetData sheetId="4599">
        <row r="34">
          <cell r="A34" t="str">
            <v>Investments Govt Securities</v>
          </cell>
        </row>
      </sheetData>
      <sheetData sheetId="4600">
        <row r="34">
          <cell r="A34" t="str">
            <v>Investments Govt Securities</v>
          </cell>
        </row>
      </sheetData>
      <sheetData sheetId="4601">
        <row r="34">
          <cell r="A34" t="str">
            <v>Investments Govt Securities</v>
          </cell>
        </row>
      </sheetData>
      <sheetData sheetId="4602">
        <row r="34">
          <cell r="A34" t="str">
            <v>Investments Govt Securities</v>
          </cell>
        </row>
      </sheetData>
      <sheetData sheetId="4603">
        <row r="34">
          <cell r="A34" t="str">
            <v>Investments Govt Securities</v>
          </cell>
        </row>
      </sheetData>
      <sheetData sheetId="4604">
        <row r="34">
          <cell r="A34" t="str">
            <v>Investments Govt Securities</v>
          </cell>
        </row>
      </sheetData>
      <sheetData sheetId="4605">
        <row r="34">
          <cell r="A34" t="str">
            <v>Investments Govt Securities</v>
          </cell>
        </row>
      </sheetData>
      <sheetData sheetId="4606">
        <row r="34">
          <cell r="A34" t="str">
            <v>Investments Govt Securities</v>
          </cell>
        </row>
      </sheetData>
      <sheetData sheetId="4607">
        <row r="34">
          <cell r="A34" t="str">
            <v>Investments Govt Securities</v>
          </cell>
        </row>
      </sheetData>
      <sheetData sheetId="4608">
        <row r="34">
          <cell r="A34" t="str">
            <v>Investments Govt Securities</v>
          </cell>
        </row>
      </sheetData>
      <sheetData sheetId="4609">
        <row r="34">
          <cell r="A34" t="str">
            <v>Investments Govt Securities</v>
          </cell>
        </row>
      </sheetData>
      <sheetData sheetId="4610">
        <row r="34">
          <cell r="A34" t="str">
            <v>Investments Govt Securities</v>
          </cell>
        </row>
      </sheetData>
      <sheetData sheetId="4611">
        <row r="34">
          <cell r="A34" t="str">
            <v>Investments Govt Securities</v>
          </cell>
        </row>
      </sheetData>
      <sheetData sheetId="4612">
        <row r="34">
          <cell r="A34" t="str">
            <v>Investments Govt Securities</v>
          </cell>
        </row>
      </sheetData>
      <sheetData sheetId="4613">
        <row r="34">
          <cell r="A34" t="str">
            <v>Investments Govt Securities</v>
          </cell>
        </row>
      </sheetData>
      <sheetData sheetId="4614">
        <row r="34">
          <cell r="A34" t="str">
            <v>Investments Govt Securities</v>
          </cell>
        </row>
      </sheetData>
      <sheetData sheetId="4615">
        <row r="34">
          <cell r="A34" t="str">
            <v>Investments Govt Securities</v>
          </cell>
        </row>
      </sheetData>
      <sheetData sheetId="4616">
        <row r="34">
          <cell r="A34" t="str">
            <v>Investments Govt Securities</v>
          </cell>
        </row>
      </sheetData>
      <sheetData sheetId="4617">
        <row r="34">
          <cell r="A34" t="str">
            <v>Investments Govt Securities</v>
          </cell>
        </row>
      </sheetData>
      <sheetData sheetId="4618">
        <row r="34">
          <cell r="A34" t="str">
            <v>Investments Govt Securities</v>
          </cell>
        </row>
      </sheetData>
      <sheetData sheetId="4619">
        <row r="34">
          <cell r="A34" t="str">
            <v>Investments Govt Securities</v>
          </cell>
        </row>
      </sheetData>
      <sheetData sheetId="4620">
        <row r="34">
          <cell r="A34" t="str">
            <v>Investments Govt Securities</v>
          </cell>
        </row>
      </sheetData>
      <sheetData sheetId="4621">
        <row r="34">
          <cell r="A34" t="str">
            <v>Investments Govt Securities</v>
          </cell>
        </row>
      </sheetData>
      <sheetData sheetId="4622">
        <row r="34">
          <cell r="A34" t="str">
            <v>Investments Govt Securities</v>
          </cell>
        </row>
      </sheetData>
      <sheetData sheetId="4623">
        <row r="34">
          <cell r="A34" t="str">
            <v>Investments Govt Securities</v>
          </cell>
        </row>
      </sheetData>
      <sheetData sheetId="4624">
        <row r="34">
          <cell r="A34" t="str">
            <v>Investments Govt Securities</v>
          </cell>
        </row>
      </sheetData>
      <sheetData sheetId="4625">
        <row r="34">
          <cell r="A34" t="str">
            <v>Investments Govt Securities</v>
          </cell>
        </row>
      </sheetData>
      <sheetData sheetId="4626">
        <row r="34">
          <cell r="A34" t="str">
            <v>Investments Govt Securities</v>
          </cell>
        </row>
      </sheetData>
      <sheetData sheetId="4627">
        <row r="34">
          <cell r="A34" t="str">
            <v>Investments Govt Securities</v>
          </cell>
        </row>
      </sheetData>
      <sheetData sheetId="4628">
        <row r="34">
          <cell r="A34" t="str">
            <v>Investments Govt Securities</v>
          </cell>
        </row>
      </sheetData>
      <sheetData sheetId="4629">
        <row r="34">
          <cell r="A34" t="str">
            <v>Investments Govt Securities</v>
          </cell>
        </row>
      </sheetData>
      <sheetData sheetId="4630">
        <row r="34">
          <cell r="A34" t="str">
            <v>Investments Govt Securities</v>
          </cell>
        </row>
      </sheetData>
      <sheetData sheetId="4631">
        <row r="34">
          <cell r="A34" t="str">
            <v>Investments Govt Securities</v>
          </cell>
        </row>
      </sheetData>
      <sheetData sheetId="4632">
        <row r="34">
          <cell r="A34" t="str">
            <v>Investments Govt Securities</v>
          </cell>
        </row>
      </sheetData>
      <sheetData sheetId="4633">
        <row r="34">
          <cell r="A34" t="str">
            <v>Investments Govt Securities</v>
          </cell>
        </row>
      </sheetData>
      <sheetData sheetId="4634">
        <row r="34">
          <cell r="A34" t="str">
            <v>Investments Govt Securities</v>
          </cell>
        </row>
      </sheetData>
      <sheetData sheetId="4635">
        <row r="34">
          <cell r="A34" t="str">
            <v>Investments Govt Securities</v>
          </cell>
        </row>
      </sheetData>
      <sheetData sheetId="4636">
        <row r="34">
          <cell r="A34" t="str">
            <v>Investments Govt Securities</v>
          </cell>
        </row>
      </sheetData>
      <sheetData sheetId="4637">
        <row r="34">
          <cell r="A34" t="str">
            <v>Investments Govt Securities</v>
          </cell>
        </row>
      </sheetData>
      <sheetData sheetId="4638">
        <row r="34">
          <cell r="A34" t="str">
            <v>Investments Govt Securities</v>
          </cell>
        </row>
      </sheetData>
      <sheetData sheetId="4639">
        <row r="34">
          <cell r="A34" t="str">
            <v>Investments Govt Securities</v>
          </cell>
        </row>
      </sheetData>
      <sheetData sheetId="4640">
        <row r="34">
          <cell r="A34" t="str">
            <v>Investments Govt Securities</v>
          </cell>
        </row>
      </sheetData>
      <sheetData sheetId="4641">
        <row r="34">
          <cell r="A34" t="str">
            <v>Investments Govt Securities</v>
          </cell>
        </row>
      </sheetData>
      <sheetData sheetId="4642">
        <row r="34">
          <cell r="A34" t="str">
            <v>Investments Govt Securities</v>
          </cell>
        </row>
      </sheetData>
      <sheetData sheetId="4643">
        <row r="34">
          <cell r="A34" t="str">
            <v>Investments Govt Securities</v>
          </cell>
        </row>
      </sheetData>
      <sheetData sheetId="4644">
        <row r="34">
          <cell r="A34" t="str">
            <v>Investments Govt Securities</v>
          </cell>
        </row>
      </sheetData>
      <sheetData sheetId="4645">
        <row r="34">
          <cell r="A34" t="str">
            <v>Investments Govt Securities</v>
          </cell>
        </row>
      </sheetData>
      <sheetData sheetId="4646">
        <row r="34">
          <cell r="A34" t="str">
            <v>Investments Govt Securities</v>
          </cell>
        </row>
      </sheetData>
      <sheetData sheetId="4647">
        <row r="34">
          <cell r="A34" t="str">
            <v>Investments Govt Securities</v>
          </cell>
        </row>
      </sheetData>
      <sheetData sheetId="4648">
        <row r="34">
          <cell r="A34" t="str">
            <v>Investments Govt Securities</v>
          </cell>
        </row>
      </sheetData>
      <sheetData sheetId="4649">
        <row r="34">
          <cell r="A34" t="str">
            <v>Investments Govt Securities</v>
          </cell>
        </row>
      </sheetData>
      <sheetData sheetId="4650">
        <row r="34">
          <cell r="A34" t="str">
            <v>Investments Govt Securities</v>
          </cell>
        </row>
      </sheetData>
      <sheetData sheetId="4651">
        <row r="34">
          <cell r="A34" t="str">
            <v>Investments Govt Securities</v>
          </cell>
        </row>
      </sheetData>
      <sheetData sheetId="4652">
        <row r="34">
          <cell r="A34" t="str">
            <v>Investments Govt Securities</v>
          </cell>
        </row>
      </sheetData>
      <sheetData sheetId="4653">
        <row r="34">
          <cell r="A34" t="str">
            <v>Investments Govt Securities</v>
          </cell>
        </row>
      </sheetData>
      <sheetData sheetId="4654">
        <row r="34">
          <cell r="A34" t="str">
            <v>Investments Govt Securities</v>
          </cell>
        </row>
      </sheetData>
      <sheetData sheetId="4655">
        <row r="34">
          <cell r="A34" t="str">
            <v>Investments Govt Securities</v>
          </cell>
        </row>
      </sheetData>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ow r="34">
          <cell r="A34" t="str">
            <v>Investments Govt Securities</v>
          </cell>
        </row>
      </sheetData>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ow r="34">
          <cell r="A34" t="str">
            <v>Investments Govt Securities</v>
          </cell>
        </row>
      </sheetData>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ow r="34">
          <cell r="A34" t="str">
            <v>Investments Govt Securities</v>
          </cell>
        </row>
      </sheetData>
      <sheetData sheetId="4806">
        <row r="34">
          <cell r="A34" t="str">
            <v>Investments Govt Securities</v>
          </cell>
        </row>
      </sheetData>
      <sheetData sheetId="4807">
        <row r="34">
          <cell r="A34" t="str">
            <v>Investments Govt Securities</v>
          </cell>
        </row>
      </sheetData>
      <sheetData sheetId="4808">
        <row r="34">
          <cell r="A34" t="str">
            <v>Investments Govt Securities</v>
          </cell>
        </row>
      </sheetData>
      <sheetData sheetId="4809">
        <row r="34">
          <cell r="A34" t="str">
            <v>Investments Govt Securities</v>
          </cell>
        </row>
      </sheetData>
      <sheetData sheetId="4810">
        <row r="34">
          <cell r="A34" t="str">
            <v>Investments Govt Securities</v>
          </cell>
        </row>
      </sheetData>
      <sheetData sheetId="4811" refreshError="1"/>
      <sheetData sheetId="4812" refreshError="1"/>
      <sheetData sheetId="4813">
        <row r="34">
          <cell r="A34" t="str">
            <v>Investments Govt Securities</v>
          </cell>
        </row>
      </sheetData>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ow r="34">
          <cell r="A34" t="str">
            <v>Investments Govt Securities</v>
          </cell>
        </row>
      </sheetData>
      <sheetData sheetId="4823" refreshError="1"/>
      <sheetData sheetId="4824" refreshError="1"/>
      <sheetData sheetId="4825" refreshError="1"/>
      <sheetData sheetId="4826" refreshError="1"/>
      <sheetData sheetId="4827" refreshError="1"/>
      <sheetData sheetId="4828" refreshError="1"/>
      <sheetData sheetId="4829"/>
      <sheetData sheetId="4830"/>
      <sheetData sheetId="4831"/>
      <sheetData sheetId="4832"/>
      <sheetData sheetId="4833" refreshError="1"/>
      <sheetData sheetId="4834" refreshError="1"/>
      <sheetData sheetId="4835" refreshError="1"/>
      <sheetData sheetId="4836" refreshError="1"/>
      <sheetData sheetId="4837"/>
      <sheetData sheetId="4838">
        <row r="34">
          <cell r="A34" t="str">
            <v>Investments Govt Securities</v>
          </cell>
        </row>
      </sheetData>
      <sheetData sheetId="4839"/>
      <sheetData sheetId="4840"/>
      <sheetData sheetId="4841"/>
      <sheetData sheetId="4842"/>
      <sheetData sheetId="4843"/>
      <sheetData sheetId="4844"/>
      <sheetData sheetId="4845"/>
      <sheetData sheetId="4846"/>
      <sheetData sheetId="4847">
        <row r="34">
          <cell r="A34" t="str">
            <v>Investments Govt Securities</v>
          </cell>
        </row>
      </sheetData>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ow r="34">
          <cell r="A34" t="str">
            <v>Investments Govt Securities</v>
          </cell>
        </row>
      </sheetData>
      <sheetData sheetId="4894"/>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ow r="34">
          <cell r="A34" t="str">
            <v>Investments Govt Securities</v>
          </cell>
        </row>
      </sheetData>
      <sheetData sheetId="4913">
        <row r="34">
          <cell r="A34" t="str">
            <v>Investments Govt Securities</v>
          </cell>
        </row>
      </sheetData>
      <sheetData sheetId="4914">
        <row r="34">
          <cell r="A34" t="str">
            <v>Investments Govt Securities</v>
          </cell>
        </row>
      </sheetData>
      <sheetData sheetId="4915">
        <row r="34">
          <cell r="A34" t="str">
            <v>Investments Govt Securities</v>
          </cell>
        </row>
      </sheetData>
      <sheetData sheetId="4916">
        <row r="34">
          <cell r="A34" t="str">
            <v>Investments Govt Securities</v>
          </cell>
        </row>
      </sheetData>
      <sheetData sheetId="4917">
        <row r="34">
          <cell r="A34" t="str">
            <v>Investments Govt Securities</v>
          </cell>
        </row>
      </sheetData>
      <sheetData sheetId="4918">
        <row r="34">
          <cell r="A34" t="str">
            <v>Investments Govt Securities</v>
          </cell>
        </row>
      </sheetData>
      <sheetData sheetId="4919">
        <row r="34">
          <cell r="A34" t="str">
            <v>Investments Govt Securities</v>
          </cell>
        </row>
      </sheetData>
      <sheetData sheetId="4920">
        <row r="34">
          <cell r="A34" t="str">
            <v>Investments Govt Securities</v>
          </cell>
        </row>
      </sheetData>
      <sheetData sheetId="4921">
        <row r="34">
          <cell r="A34" t="str">
            <v>Investments Govt Securities</v>
          </cell>
        </row>
      </sheetData>
      <sheetData sheetId="4922">
        <row r="34">
          <cell r="A34" t="str">
            <v>Investments Govt Securities</v>
          </cell>
        </row>
      </sheetData>
      <sheetData sheetId="4923">
        <row r="34">
          <cell r="A34" t="str">
            <v>Investments Govt Securities</v>
          </cell>
        </row>
      </sheetData>
      <sheetData sheetId="4924">
        <row r="34">
          <cell r="A34" t="str">
            <v>Investments Govt Securities</v>
          </cell>
        </row>
      </sheetData>
      <sheetData sheetId="4925">
        <row r="34">
          <cell r="A34" t="str">
            <v>Investments Govt Securities</v>
          </cell>
        </row>
      </sheetData>
      <sheetData sheetId="4926">
        <row r="34">
          <cell r="A34" t="str">
            <v>Investments Govt Securities</v>
          </cell>
        </row>
      </sheetData>
      <sheetData sheetId="4927">
        <row r="34">
          <cell r="A34" t="str">
            <v>Investments Govt Securities</v>
          </cell>
        </row>
      </sheetData>
      <sheetData sheetId="4928">
        <row r="34">
          <cell r="A34" t="str">
            <v>Investments Govt Securities</v>
          </cell>
        </row>
      </sheetData>
      <sheetData sheetId="4929">
        <row r="34">
          <cell r="A34" t="str">
            <v>Investments Govt Securities</v>
          </cell>
        </row>
      </sheetData>
      <sheetData sheetId="4930">
        <row r="34">
          <cell r="A34" t="str">
            <v>Investments Govt Securities</v>
          </cell>
        </row>
      </sheetData>
      <sheetData sheetId="4931">
        <row r="34">
          <cell r="A34" t="str">
            <v>Investments Govt Securities</v>
          </cell>
        </row>
      </sheetData>
      <sheetData sheetId="4932">
        <row r="34">
          <cell r="A34" t="str">
            <v>Investments Govt Securities</v>
          </cell>
        </row>
      </sheetData>
      <sheetData sheetId="4933">
        <row r="34">
          <cell r="A34" t="str">
            <v>Investments Govt Securities</v>
          </cell>
        </row>
      </sheetData>
      <sheetData sheetId="4934">
        <row r="34">
          <cell r="A34" t="str">
            <v>Investments Govt Securities</v>
          </cell>
        </row>
      </sheetData>
      <sheetData sheetId="4935">
        <row r="34">
          <cell r="A34" t="str">
            <v>Investments Govt Securities</v>
          </cell>
        </row>
      </sheetData>
      <sheetData sheetId="4936">
        <row r="34">
          <cell r="A34" t="str">
            <v>Investments Govt Securities</v>
          </cell>
        </row>
      </sheetData>
      <sheetData sheetId="4937">
        <row r="34">
          <cell r="A34" t="str">
            <v>Investments Govt Securities</v>
          </cell>
        </row>
      </sheetData>
      <sheetData sheetId="4938">
        <row r="34">
          <cell r="A34" t="str">
            <v>Investments Govt Securities</v>
          </cell>
        </row>
      </sheetData>
      <sheetData sheetId="4939">
        <row r="34">
          <cell r="A34" t="str">
            <v>Investments Govt Securities</v>
          </cell>
        </row>
      </sheetData>
      <sheetData sheetId="4940">
        <row r="34">
          <cell r="A34" t="str">
            <v>Investments Govt Securities</v>
          </cell>
        </row>
      </sheetData>
      <sheetData sheetId="4941">
        <row r="34">
          <cell r="A34" t="str">
            <v>Investments Govt Securities</v>
          </cell>
        </row>
      </sheetData>
      <sheetData sheetId="4942">
        <row r="34">
          <cell r="A34" t="str">
            <v>Investments Govt Securities</v>
          </cell>
        </row>
      </sheetData>
      <sheetData sheetId="4943">
        <row r="34">
          <cell r="A34" t="str">
            <v>Investments Govt Securities</v>
          </cell>
        </row>
      </sheetData>
      <sheetData sheetId="4944">
        <row r="34">
          <cell r="A34" t="str">
            <v>Investments Govt Securities</v>
          </cell>
        </row>
      </sheetData>
      <sheetData sheetId="4945">
        <row r="34">
          <cell r="A34" t="str">
            <v>Investments Govt Securities</v>
          </cell>
        </row>
      </sheetData>
      <sheetData sheetId="4946">
        <row r="34">
          <cell r="A34" t="str">
            <v>Investments Govt Securities</v>
          </cell>
        </row>
      </sheetData>
      <sheetData sheetId="4947">
        <row r="34">
          <cell r="A34" t="str">
            <v>Investments Govt Securities</v>
          </cell>
        </row>
      </sheetData>
      <sheetData sheetId="4948">
        <row r="34">
          <cell r="A34" t="str">
            <v>Investments Govt Securities</v>
          </cell>
        </row>
      </sheetData>
      <sheetData sheetId="4949">
        <row r="34">
          <cell r="A34" t="str">
            <v>Investments Govt Securities</v>
          </cell>
        </row>
      </sheetData>
      <sheetData sheetId="4950">
        <row r="34">
          <cell r="A34" t="str">
            <v>Investments Govt Securities</v>
          </cell>
        </row>
      </sheetData>
      <sheetData sheetId="4951">
        <row r="34">
          <cell r="A34" t="str">
            <v>Investments Govt Securities</v>
          </cell>
        </row>
      </sheetData>
      <sheetData sheetId="4952">
        <row r="34">
          <cell r="A34" t="str">
            <v>Investments Govt Securities</v>
          </cell>
        </row>
      </sheetData>
      <sheetData sheetId="4953">
        <row r="34">
          <cell r="A34" t="str">
            <v>Investments Govt Securities</v>
          </cell>
        </row>
      </sheetData>
      <sheetData sheetId="4954">
        <row r="34">
          <cell r="A34" t="str">
            <v>Investments Govt Securities</v>
          </cell>
        </row>
      </sheetData>
      <sheetData sheetId="4955">
        <row r="34">
          <cell r="A34" t="str">
            <v>Investments Govt Securities</v>
          </cell>
        </row>
      </sheetData>
      <sheetData sheetId="4956"/>
      <sheetData sheetId="4957">
        <row r="34">
          <cell r="A34" t="str">
            <v>Investments Govt Securities</v>
          </cell>
        </row>
      </sheetData>
      <sheetData sheetId="4958">
        <row r="34">
          <cell r="A34" t="str">
            <v>Investments Govt Securities</v>
          </cell>
        </row>
      </sheetData>
      <sheetData sheetId="4959">
        <row r="34">
          <cell r="A34" t="str">
            <v>Investments Govt Securities</v>
          </cell>
        </row>
      </sheetData>
      <sheetData sheetId="4960">
        <row r="34">
          <cell r="A34" t="str">
            <v>Investments Govt Securities</v>
          </cell>
        </row>
      </sheetData>
      <sheetData sheetId="4961">
        <row r="34">
          <cell r="A34" t="str">
            <v>Investments Govt Securities</v>
          </cell>
        </row>
      </sheetData>
      <sheetData sheetId="4962">
        <row r="34">
          <cell r="A34" t="str">
            <v>Investments Govt Securities</v>
          </cell>
        </row>
      </sheetData>
      <sheetData sheetId="4963">
        <row r="34">
          <cell r="A34" t="str">
            <v>Investments Govt Securities</v>
          </cell>
        </row>
      </sheetData>
      <sheetData sheetId="4964">
        <row r="34">
          <cell r="A34" t="str">
            <v>Investments Govt Securities</v>
          </cell>
        </row>
      </sheetData>
      <sheetData sheetId="4965">
        <row r="34">
          <cell r="A34" t="str">
            <v>Investments Govt Securities</v>
          </cell>
        </row>
      </sheetData>
      <sheetData sheetId="4966">
        <row r="34">
          <cell r="A34" t="str">
            <v>Investments Govt Securities</v>
          </cell>
        </row>
      </sheetData>
      <sheetData sheetId="4967">
        <row r="34">
          <cell r="A34" t="str">
            <v>Investments Govt Securities</v>
          </cell>
        </row>
      </sheetData>
      <sheetData sheetId="4968">
        <row r="34">
          <cell r="A34" t="str">
            <v>Investments Govt Securities</v>
          </cell>
        </row>
      </sheetData>
      <sheetData sheetId="4969">
        <row r="34">
          <cell r="A34" t="str">
            <v>Investments Govt Securities</v>
          </cell>
        </row>
      </sheetData>
      <sheetData sheetId="4970">
        <row r="34">
          <cell r="A34" t="str">
            <v>Investments Govt Securities</v>
          </cell>
        </row>
      </sheetData>
      <sheetData sheetId="4971">
        <row r="34">
          <cell r="A34" t="str">
            <v>Investments Govt Securities</v>
          </cell>
        </row>
      </sheetData>
      <sheetData sheetId="4972">
        <row r="34">
          <cell r="A34" t="str">
            <v>Investments Govt Securities</v>
          </cell>
        </row>
      </sheetData>
      <sheetData sheetId="4973">
        <row r="34">
          <cell r="A34" t="str">
            <v>Investments Govt Securities</v>
          </cell>
        </row>
      </sheetData>
      <sheetData sheetId="4974">
        <row r="34">
          <cell r="A34" t="str">
            <v>Investments Govt Securities</v>
          </cell>
        </row>
      </sheetData>
      <sheetData sheetId="4975">
        <row r="34">
          <cell r="A34" t="str">
            <v>Investments Govt Securities</v>
          </cell>
        </row>
      </sheetData>
      <sheetData sheetId="4976">
        <row r="34">
          <cell r="A34" t="str">
            <v>Investments Govt Securities</v>
          </cell>
        </row>
      </sheetData>
      <sheetData sheetId="4977">
        <row r="34">
          <cell r="A34" t="str">
            <v>Investments Govt Securities</v>
          </cell>
        </row>
      </sheetData>
      <sheetData sheetId="4978">
        <row r="34">
          <cell r="A34" t="str">
            <v>Investments Govt Securities</v>
          </cell>
        </row>
      </sheetData>
      <sheetData sheetId="4979">
        <row r="34">
          <cell r="A34" t="str">
            <v>Investments Govt Securities</v>
          </cell>
        </row>
      </sheetData>
      <sheetData sheetId="4980">
        <row r="34">
          <cell r="A34" t="str">
            <v>Investments Govt Securities</v>
          </cell>
        </row>
      </sheetData>
      <sheetData sheetId="4981">
        <row r="34">
          <cell r="A34" t="str">
            <v>Investments Govt Securities</v>
          </cell>
        </row>
      </sheetData>
      <sheetData sheetId="4982">
        <row r="34">
          <cell r="A34" t="str">
            <v>Investments Govt Securities</v>
          </cell>
        </row>
      </sheetData>
      <sheetData sheetId="4983">
        <row r="34">
          <cell r="A34" t="str">
            <v>Investments Govt Securities</v>
          </cell>
        </row>
      </sheetData>
      <sheetData sheetId="4984">
        <row r="34">
          <cell r="A34" t="str">
            <v>Investments Govt Securities</v>
          </cell>
        </row>
      </sheetData>
      <sheetData sheetId="4985">
        <row r="34">
          <cell r="A34" t="str">
            <v>Investments Govt Securities</v>
          </cell>
        </row>
      </sheetData>
      <sheetData sheetId="4986">
        <row r="34">
          <cell r="A34" t="str">
            <v>Investments Govt Securities</v>
          </cell>
        </row>
      </sheetData>
      <sheetData sheetId="4987">
        <row r="34">
          <cell r="A34" t="str">
            <v>Investments Govt Securities</v>
          </cell>
        </row>
      </sheetData>
      <sheetData sheetId="4988">
        <row r="34">
          <cell r="A34" t="str">
            <v>Investments Govt Securities</v>
          </cell>
        </row>
      </sheetData>
      <sheetData sheetId="4989">
        <row r="34">
          <cell r="A34" t="str">
            <v>Investments Govt Securities</v>
          </cell>
        </row>
      </sheetData>
      <sheetData sheetId="4990">
        <row r="34">
          <cell r="A34" t="str">
            <v>Investments Govt Securities</v>
          </cell>
        </row>
      </sheetData>
      <sheetData sheetId="4991">
        <row r="34">
          <cell r="A34" t="str">
            <v>Investments Govt Securities</v>
          </cell>
        </row>
      </sheetData>
      <sheetData sheetId="4992">
        <row r="34">
          <cell r="A34" t="str">
            <v>Investments Govt Securities</v>
          </cell>
        </row>
      </sheetData>
      <sheetData sheetId="4993">
        <row r="34">
          <cell r="A34" t="str">
            <v>Investments Govt Securities</v>
          </cell>
        </row>
      </sheetData>
      <sheetData sheetId="4994">
        <row r="34">
          <cell r="A34" t="str">
            <v>Investments Govt Securities</v>
          </cell>
        </row>
      </sheetData>
      <sheetData sheetId="4995">
        <row r="34">
          <cell r="A34" t="str">
            <v>Investments Govt Securities</v>
          </cell>
        </row>
      </sheetData>
      <sheetData sheetId="4996">
        <row r="34">
          <cell r="A34" t="str">
            <v>Investments Govt Securities</v>
          </cell>
        </row>
      </sheetData>
      <sheetData sheetId="4997">
        <row r="34">
          <cell r="A34" t="str">
            <v>Investments Govt Securities</v>
          </cell>
        </row>
      </sheetData>
      <sheetData sheetId="4998">
        <row r="34">
          <cell r="A34" t="str">
            <v>Investments Govt Securities</v>
          </cell>
        </row>
      </sheetData>
      <sheetData sheetId="4999">
        <row r="34">
          <cell r="A34" t="str">
            <v>Investments Govt Securities</v>
          </cell>
        </row>
      </sheetData>
      <sheetData sheetId="5000">
        <row r="34">
          <cell r="A34" t="str">
            <v>Investments Govt Securities</v>
          </cell>
        </row>
      </sheetData>
      <sheetData sheetId="5001">
        <row r="34">
          <cell r="A34" t="str">
            <v>Investments Govt Securities</v>
          </cell>
        </row>
      </sheetData>
      <sheetData sheetId="5002">
        <row r="34">
          <cell r="A34" t="str">
            <v>Investments Govt Securities</v>
          </cell>
        </row>
      </sheetData>
      <sheetData sheetId="5003">
        <row r="34">
          <cell r="A34" t="str">
            <v>Investments Govt Securities</v>
          </cell>
        </row>
      </sheetData>
      <sheetData sheetId="5004">
        <row r="34">
          <cell r="A34" t="str">
            <v>Investments Govt Securities</v>
          </cell>
        </row>
      </sheetData>
      <sheetData sheetId="5005">
        <row r="34">
          <cell r="A34" t="str">
            <v>Investments Govt Securities</v>
          </cell>
        </row>
      </sheetData>
      <sheetData sheetId="5006">
        <row r="34">
          <cell r="A34" t="str">
            <v>Investments Govt Securities</v>
          </cell>
        </row>
      </sheetData>
      <sheetData sheetId="5007">
        <row r="34">
          <cell r="A34" t="str">
            <v>Investments Govt Securities</v>
          </cell>
        </row>
      </sheetData>
      <sheetData sheetId="5008">
        <row r="34">
          <cell r="A34" t="str">
            <v>Investments Govt Securities</v>
          </cell>
        </row>
      </sheetData>
      <sheetData sheetId="5009">
        <row r="34">
          <cell r="A34" t="str">
            <v>Investments Govt Securities</v>
          </cell>
        </row>
      </sheetData>
      <sheetData sheetId="5010">
        <row r="34">
          <cell r="A34" t="str">
            <v>Investments Govt Securities</v>
          </cell>
        </row>
      </sheetData>
      <sheetData sheetId="5011">
        <row r="34">
          <cell r="A34" t="str">
            <v>Investments Govt Securities</v>
          </cell>
        </row>
      </sheetData>
      <sheetData sheetId="5012">
        <row r="34">
          <cell r="A34" t="str">
            <v>Investments Govt Securities</v>
          </cell>
        </row>
      </sheetData>
      <sheetData sheetId="5013">
        <row r="34">
          <cell r="A34" t="str">
            <v>Investments Govt Securities</v>
          </cell>
        </row>
      </sheetData>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ow r="34">
          <cell r="A34" t="str">
            <v>Investments Govt Securities</v>
          </cell>
        </row>
      </sheetData>
      <sheetData sheetId="5706">
        <row r="34">
          <cell r="A34" t="str">
            <v>Investments Govt Securities</v>
          </cell>
        </row>
      </sheetData>
      <sheetData sheetId="5707"/>
      <sheetData sheetId="5708">
        <row r="34">
          <cell r="A34" t="str">
            <v>Investments Govt Securities</v>
          </cell>
        </row>
      </sheetData>
      <sheetData sheetId="5709">
        <row r="34">
          <cell r="A34" t="str">
            <v>Investments Govt Securities</v>
          </cell>
        </row>
      </sheetData>
      <sheetData sheetId="5710">
        <row r="34">
          <cell r="A34" t="str">
            <v>Investments Govt Securities</v>
          </cell>
        </row>
      </sheetData>
      <sheetData sheetId="5711">
        <row r="34">
          <cell r="A34" t="str">
            <v>Investments Govt Securities</v>
          </cell>
        </row>
      </sheetData>
      <sheetData sheetId="5712">
        <row r="34">
          <cell r="A34" t="str">
            <v>Investments Govt Securities</v>
          </cell>
        </row>
      </sheetData>
      <sheetData sheetId="5713">
        <row r="34">
          <cell r="A34" t="str">
            <v>Investments Govt Securities</v>
          </cell>
        </row>
      </sheetData>
      <sheetData sheetId="5714">
        <row r="34">
          <cell r="A34" t="str">
            <v>Investments Govt Securities</v>
          </cell>
        </row>
      </sheetData>
      <sheetData sheetId="5715">
        <row r="34">
          <cell r="A34" t="str">
            <v>Investments Govt Securities</v>
          </cell>
        </row>
      </sheetData>
      <sheetData sheetId="5716">
        <row r="34">
          <cell r="A34" t="str">
            <v>Investments Govt Securities</v>
          </cell>
        </row>
      </sheetData>
      <sheetData sheetId="5717">
        <row r="34">
          <cell r="A34" t="str">
            <v>Investments Govt Securities</v>
          </cell>
        </row>
      </sheetData>
      <sheetData sheetId="5718">
        <row r="34">
          <cell r="A34" t="str">
            <v>Investments Govt Securities</v>
          </cell>
        </row>
      </sheetData>
      <sheetData sheetId="5719">
        <row r="34">
          <cell r="A34" t="str">
            <v>Investments Govt Securities</v>
          </cell>
        </row>
      </sheetData>
      <sheetData sheetId="5720">
        <row r="34">
          <cell r="A34" t="str">
            <v>Investments Govt Securities</v>
          </cell>
        </row>
      </sheetData>
      <sheetData sheetId="5721">
        <row r="34">
          <cell r="A34" t="str">
            <v>Investments Govt Securities</v>
          </cell>
        </row>
      </sheetData>
      <sheetData sheetId="5722">
        <row r="34">
          <cell r="A34" t="str">
            <v>Investments Govt Securities</v>
          </cell>
        </row>
      </sheetData>
      <sheetData sheetId="5723">
        <row r="34">
          <cell r="A34" t="str">
            <v>Investments Govt Securities</v>
          </cell>
        </row>
      </sheetData>
      <sheetData sheetId="5724">
        <row r="34">
          <cell r="A34" t="str">
            <v>Investments Govt Securities</v>
          </cell>
        </row>
      </sheetData>
      <sheetData sheetId="5725">
        <row r="34">
          <cell r="A34" t="str">
            <v>Investments Govt Securities</v>
          </cell>
        </row>
      </sheetData>
      <sheetData sheetId="5726">
        <row r="34">
          <cell r="A34" t="str">
            <v>Investments Govt Securities</v>
          </cell>
        </row>
      </sheetData>
      <sheetData sheetId="5727">
        <row r="34">
          <cell r="A34" t="str">
            <v>Investments Govt Securities</v>
          </cell>
        </row>
      </sheetData>
      <sheetData sheetId="5728">
        <row r="34">
          <cell r="A34" t="str">
            <v>Investments Govt Securities</v>
          </cell>
        </row>
      </sheetData>
      <sheetData sheetId="5729">
        <row r="34">
          <cell r="A34" t="str">
            <v>Investments Govt Securities</v>
          </cell>
        </row>
      </sheetData>
      <sheetData sheetId="5730">
        <row r="34">
          <cell r="A34" t="str">
            <v>Investments Govt Securities</v>
          </cell>
        </row>
      </sheetData>
      <sheetData sheetId="5731">
        <row r="34">
          <cell r="A34" t="str">
            <v>Investments Govt Securities</v>
          </cell>
        </row>
      </sheetData>
      <sheetData sheetId="5732">
        <row r="34">
          <cell r="A34" t="str">
            <v>Investments Govt Securities</v>
          </cell>
        </row>
      </sheetData>
      <sheetData sheetId="5733">
        <row r="34">
          <cell r="A34" t="str">
            <v>Investments Govt Securities</v>
          </cell>
        </row>
      </sheetData>
      <sheetData sheetId="5734">
        <row r="34">
          <cell r="A34" t="str">
            <v>Investments Govt Securities</v>
          </cell>
        </row>
      </sheetData>
      <sheetData sheetId="5735">
        <row r="34">
          <cell r="A34" t="str">
            <v>Investments Govt Securities</v>
          </cell>
        </row>
      </sheetData>
      <sheetData sheetId="5736">
        <row r="34">
          <cell r="A34" t="str">
            <v>Investments Govt Securities</v>
          </cell>
        </row>
      </sheetData>
      <sheetData sheetId="5737">
        <row r="34">
          <cell r="A34" t="str">
            <v>Investments Govt Securities</v>
          </cell>
        </row>
      </sheetData>
      <sheetData sheetId="5738">
        <row r="34">
          <cell r="A34" t="str">
            <v>Investments Govt Securities</v>
          </cell>
        </row>
      </sheetData>
      <sheetData sheetId="5739">
        <row r="34">
          <cell r="A34" t="str">
            <v>Investments Govt Securities</v>
          </cell>
        </row>
      </sheetData>
      <sheetData sheetId="5740">
        <row r="34">
          <cell r="A34" t="str">
            <v>Investments Govt Securities</v>
          </cell>
        </row>
      </sheetData>
      <sheetData sheetId="5741">
        <row r="34">
          <cell r="A34" t="str">
            <v>Investments Govt Securities</v>
          </cell>
        </row>
      </sheetData>
      <sheetData sheetId="5742">
        <row r="34">
          <cell r="A34" t="str">
            <v>Investments Govt Securities</v>
          </cell>
        </row>
      </sheetData>
      <sheetData sheetId="5743">
        <row r="34">
          <cell r="A34" t="str">
            <v>Investments Govt Securities</v>
          </cell>
        </row>
      </sheetData>
      <sheetData sheetId="5744">
        <row r="34">
          <cell r="A34" t="str">
            <v>Investments Govt Securities</v>
          </cell>
        </row>
      </sheetData>
      <sheetData sheetId="5745">
        <row r="34">
          <cell r="A34" t="str">
            <v>Investments Govt Securities</v>
          </cell>
        </row>
      </sheetData>
      <sheetData sheetId="5746">
        <row r="34">
          <cell r="A34" t="str">
            <v>Investments Govt Securities</v>
          </cell>
        </row>
      </sheetData>
      <sheetData sheetId="5747">
        <row r="34">
          <cell r="A34" t="str">
            <v>Investments Govt Securities</v>
          </cell>
        </row>
      </sheetData>
      <sheetData sheetId="5748">
        <row r="34">
          <cell r="A34" t="str">
            <v>Investments Govt Securities</v>
          </cell>
        </row>
      </sheetData>
      <sheetData sheetId="5749">
        <row r="34">
          <cell r="A34" t="str">
            <v>Investments Govt Securities</v>
          </cell>
        </row>
      </sheetData>
      <sheetData sheetId="5750">
        <row r="34">
          <cell r="A34" t="str">
            <v>Investments Govt Securities</v>
          </cell>
        </row>
      </sheetData>
      <sheetData sheetId="5751">
        <row r="34">
          <cell r="A34" t="str">
            <v>Investments Govt Securities</v>
          </cell>
        </row>
      </sheetData>
      <sheetData sheetId="5752">
        <row r="34">
          <cell r="A34" t="str">
            <v>Investments Govt Securities</v>
          </cell>
        </row>
      </sheetData>
      <sheetData sheetId="5753">
        <row r="34">
          <cell r="A34" t="str">
            <v>Investments Govt Securities</v>
          </cell>
        </row>
      </sheetData>
      <sheetData sheetId="5754">
        <row r="34">
          <cell r="A34" t="str">
            <v>Investments Govt Securities</v>
          </cell>
        </row>
      </sheetData>
      <sheetData sheetId="5755">
        <row r="34">
          <cell r="A34" t="str">
            <v>Investments Govt Securities</v>
          </cell>
        </row>
      </sheetData>
      <sheetData sheetId="5756">
        <row r="34">
          <cell r="A34" t="str">
            <v>Investments Govt Securities</v>
          </cell>
        </row>
      </sheetData>
      <sheetData sheetId="5757">
        <row r="34">
          <cell r="A34" t="str">
            <v>Investments Govt Securities</v>
          </cell>
        </row>
      </sheetData>
      <sheetData sheetId="5758">
        <row r="34">
          <cell r="A34" t="str">
            <v>Investments Govt Securities</v>
          </cell>
        </row>
      </sheetData>
      <sheetData sheetId="5759">
        <row r="34">
          <cell r="A34" t="str">
            <v>Investments Govt Securities</v>
          </cell>
        </row>
      </sheetData>
      <sheetData sheetId="5760">
        <row r="34">
          <cell r="A34" t="str">
            <v>Investments Govt Securities</v>
          </cell>
        </row>
      </sheetData>
      <sheetData sheetId="5761">
        <row r="34">
          <cell r="A34" t="str">
            <v>Investments Govt Securities</v>
          </cell>
        </row>
      </sheetData>
      <sheetData sheetId="5762">
        <row r="34">
          <cell r="A34" t="str">
            <v>Investments Govt Securities</v>
          </cell>
        </row>
      </sheetData>
      <sheetData sheetId="5763">
        <row r="34">
          <cell r="A34" t="str">
            <v>Investments Govt Securities</v>
          </cell>
        </row>
      </sheetData>
      <sheetData sheetId="5764">
        <row r="34">
          <cell r="A34" t="str">
            <v>Investments Govt Securities</v>
          </cell>
        </row>
      </sheetData>
      <sheetData sheetId="5765">
        <row r="34">
          <cell r="A34" t="str">
            <v>Investments Govt Securities</v>
          </cell>
        </row>
      </sheetData>
      <sheetData sheetId="5766">
        <row r="34">
          <cell r="A34" t="str">
            <v>Investments Govt Securities</v>
          </cell>
        </row>
      </sheetData>
      <sheetData sheetId="5767">
        <row r="34">
          <cell r="A34" t="str">
            <v>Investments Govt Securities</v>
          </cell>
        </row>
      </sheetData>
      <sheetData sheetId="5768">
        <row r="34">
          <cell r="A34" t="str">
            <v>Investments Govt Securities</v>
          </cell>
        </row>
      </sheetData>
      <sheetData sheetId="5769">
        <row r="34">
          <cell r="A34" t="str">
            <v>Investments Govt Securities</v>
          </cell>
        </row>
      </sheetData>
      <sheetData sheetId="5770">
        <row r="34">
          <cell r="A34" t="str">
            <v>Investments Govt Securities</v>
          </cell>
        </row>
      </sheetData>
      <sheetData sheetId="5771">
        <row r="34">
          <cell r="A34" t="str">
            <v>Investments Govt Securities</v>
          </cell>
        </row>
      </sheetData>
      <sheetData sheetId="5772">
        <row r="34">
          <cell r="A34" t="str">
            <v>Investments Govt Securities</v>
          </cell>
        </row>
      </sheetData>
      <sheetData sheetId="5773"/>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sheetData sheetId="5786"/>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ow r="34">
          <cell r="A34" t="str">
            <v>Investments Govt Securities</v>
          </cell>
        </row>
      </sheetData>
      <sheetData sheetId="5803">
        <row r="34">
          <cell r="A34" t="str">
            <v>Investments Govt Securities</v>
          </cell>
        </row>
      </sheetData>
      <sheetData sheetId="5804">
        <row r="34">
          <cell r="A34" t="str">
            <v>Investments Govt Securities</v>
          </cell>
        </row>
      </sheetData>
      <sheetData sheetId="5805">
        <row r="34">
          <cell r="A34" t="str">
            <v>Investments Govt Securities</v>
          </cell>
        </row>
      </sheetData>
      <sheetData sheetId="5806">
        <row r="34">
          <cell r="A34" t="str">
            <v>Investments Govt Securities</v>
          </cell>
        </row>
      </sheetData>
      <sheetData sheetId="5807">
        <row r="34">
          <cell r="A34" t="str">
            <v>Investments Govt Securities</v>
          </cell>
        </row>
      </sheetData>
      <sheetData sheetId="5808">
        <row r="34">
          <cell r="A34" t="str">
            <v>Investments Govt Securities</v>
          </cell>
        </row>
      </sheetData>
      <sheetData sheetId="5809">
        <row r="34">
          <cell r="A34" t="str">
            <v>Investments Govt Securities</v>
          </cell>
        </row>
      </sheetData>
      <sheetData sheetId="5810">
        <row r="34">
          <cell r="A34" t="str">
            <v>Investments Govt Securities</v>
          </cell>
        </row>
      </sheetData>
      <sheetData sheetId="5811">
        <row r="34">
          <cell r="A34" t="str">
            <v>Investments Govt Securities</v>
          </cell>
        </row>
      </sheetData>
      <sheetData sheetId="5812">
        <row r="34">
          <cell r="A34" t="str">
            <v>Investments Govt Securities</v>
          </cell>
        </row>
      </sheetData>
      <sheetData sheetId="5813">
        <row r="34">
          <cell r="A34" t="str">
            <v>Investments Govt Securities</v>
          </cell>
        </row>
      </sheetData>
      <sheetData sheetId="5814">
        <row r="34">
          <cell r="A34" t="str">
            <v>Investments Govt Securities</v>
          </cell>
        </row>
      </sheetData>
      <sheetData sheetId="5815">
        <row r="34">
          <cell r="A34" t="str">
            <v>Investments Govt Securities</v>
          </cell>
        </row>
      </sheetData>
      <sheetData sheetId="5816">
        <row r="34">
          <cell r="A34" t="str">
            <v>Investments Govt Securities</v>
          </cell>
        </row>
      </sheetData>
      <sheetData sheetId="5817">
        <row r="34">
          <cell r="A34" t="str">
            <v>Investments Govt Securities</v>
          </cell>
        </row>
      </sheetData>
      <sheetData sheetId="5818">
        <row r="34">
          <cell r="A34" t="str">
            <v>Investments Govt Securities</v>
          </cell>
        </row>
      </sheetData>
      <sheetData sheetId="5819">
        <row r="34">
          <cell r="A34" t="str">
            <v>Investments Govt Securities</v>
          </cell>
        </row>
      </sheetData>
      <sheetData sheetId="5820">
        <row r="34">
          <cell r="A34" t="str">
            <v>Investments Govt Securities</v>
          </cell>
        </row>
      </sheetData>
      <sheetData sheetId="5821">
        <row r="34">
          <cell r="A34" t="str">
            <v>Investments Govt Securities</v>
          </cell>
        </row>
      </sheetData>
      <sheetData sheetId="5822">
        <row r="34">
          <cell r="A34" t="str">
            <v>Investments Govt Securities</v>
          </cell>
        </row>
      </sheetData>
      <sheetData sheetId="5823">
        <row r="34">
          <cell r="A34" t="str">
            <v>Investments Govt Securities</v>
          </cell>
        </row>
      </sheetData>
      <sheetData sheetId="5824">
        <row r="34">
          <cell r="A34" t="str">
            <v>Investments Govt Securities</v>
          </cell>
        </row>
      </sheetData>
      <sheetData sheetId="5825">
        <row r="34">
          <cell r="A34" t="str">
            <v>Investments Govt Securities</v>
          </cell>
        </row>
      </sheetData>
      <sheetData sheetId="5826">
        <row r="34">
          <cell r="A34" t="str">
            <v>Investments Govt Securities</v>
          </cell>
        </row>
      </sheetData>
      <sheetData sheetId="5827">
        <row r="34">
          <cell r="A34" t="str">
            <v>Investments Govt Securities</v>
          </cell>
        </row>
      </sheetData>
      <sheetData sheetId="5828">
        <row r="34">
          <cell r="A34" t="str">
            <v>Investments Govt Securities</v>
          </cell>
        </row>
      </sheetData>
      <sheetData sheetId="5829">
        <row r="34">
          <cell r="A34" t="str">
            <v>Investments Govt Securities</v>
          </cell>
        </row>
      </sheetData>
      <sheetData sheetId="5830">
        <row r="34">
          <cell r="A34" t="str">
            <v>Investments Govt Securities</v>
          </cell>
        </row>
      </sheetData>
      <sheetData sheetId="5831">
        <row r="34">
          <cell r="A34" t="str">
            <v>Investments Govt Securities</v>
          </cell>
        </row>
      </sheetData>
      <sheetData sheetId="5832">
        <row r="34">
          <cell r="A34" t="str">
            <v>Investments Govt Securities</v>
          </cell>
        </row>
      </sheetData>
      <sheetData sheetId="5833">
        <row r="34">
          <cell r="A34" t="str">
            <v>Investments Govt Securities</v>
          </cell>
        </row>
      </sheetData>
      <sheetData sheetId="5834">
        <row r="34">
          <cell r="A34" t="str">
            <v>Investments Govt Securities</v>
          </cell>
        </row>
      </sheetData>
      <sheetData sheetId="5835">
        <row r="34">
          <cell r="A34" t="str">
            <v>Investments Govt Securities</v>
          </cell>
        </row>
      </sheetData>
      <sheetData sheetId="5836">
        <row r="34">
          <cell r="A34" t="str">
            <v>Investments Govt Securities</v>
          </cell>
        </row>
      </sheetData>
      <sheetData sheetId="5837">
        <row r="34">
          <cell r="A34" t="str">
            <v>Investments Govt Securities</v>
          </cell>
        </row>
      </sheetData>
      <sheetData sheetId="5838">
        <row r="34">
          <cell r="A34" t="str">
            <v>Investments Govt Securities</v>
          </cell>
        </row>
      </sheetData>
      <sheetData sheetId="5839">
        <row r="34">
          <cell r="A34" t="str">
            <v>Investments Govt Securities</v>
          </cell>
        </row>
      </sheetData>
      <sheetData sheetId="5840">
        <row r="34">
          <cell r="A34" t="str">
            <v>Investments Govt Securities</v>
          </cell>
        </row>
      </sheetData>
      <sheetData sheetId="5841">
        <row r="34">
          <cell r="A34" t="str">
            <v>Investments Govt Securities</v>
          </cell>
        </row>
      </sheetData>
      <sheetData sheetId="5842">
        <row r="34">
          <cell r="A34" t="str">
            <v>Investments Govt Securities</v>
          </cell>
        </row>
      </sheetData>
      <sheetData sheetId="5843">
        <row r="34">
          <cell r="A34" t="str">
            <v>Investments Govt Securities</v>
          </cell>
        </row>
      </sheetData>
      <sheetData sheetId="5844">
        <row r="34">
          <cell r="A34" t="str">
            <v>Investments Govt Securities</v>
          </cell>
        </row>
      </sheetData>
      <sheetData sheetId="5845">
        <row r="34">
          <cell r="A34" t="str">
            <v>Investments Govt Securities</v>
          </cell>
        </row>
      </sheetData>
      <sheetData sheetId="5846">
        <row r="34">
          <cell r="A34" t="str">
            <v>Investments Govt Securities</v>
          </cell>
        </row>
      </sheetData>
      <sheetData sheetId="5847">
        <row r="34">
          <cell r="A34" t="str">
            <v>Investments Govt Securities</v>
          </cell>
        </row>
      </sheetData>
      <sheetData sheetId="5848">
        <row r="34">
          <cell r="A34" t="str">
            <v>Investments Govt Securities</v>
          </cell>
        </row>
      </sheetData>
      <sheetData sheetId="5849">
        <row r="34">
          <cell r="A34" t="str">
            <v>Investments Govt Securities</v>
          </cell>
        </row>
      </sheetData>
      <sheetData sheetId="5850">
        <row r="34">
          <cell r="A34" t="str">
            <v>Investments Govt Securities</v>
          </cell>
        </row>
      </sheetData>
      <sheetData sheetId="5851">
        <row r="34">
          <cell r="A34" t="str">
            <v>Investments Govt Securities</v>
          </cell>
        </row>
      </sheetData>
      <sheetData sheetId="5852">
        <row r="34">
          <cell r="A34" t="str">
            <v>Investments Govt Securities</v>
          </cell>
        </row>
      </sheetData>
      <sheetData sheetId="5853">
        <row r="34">
          <cell r="A34" t="str">
            <v>Investments Govt Securities</v>
          </cell>
        </row>
      </sheetData>
      <sheetData sheetId="5854">
        <row r="34">
          <cell r="A34" t="str">
            <v>Investments Govt Securities</v>
          </cell>
        </row>
      </sheetData>
      <sheetData sheetId="5855">
        <row r="34">
          <cell r="A34" t="str">
            <v>Investments Govt Securities</v>
          </cell>
        </row>
      </sheetData>
      <sheetData sheetId="5856">
        <row r="34">
          <cell r="A34" t="str">
            <v>Investments Govt Securities</v>
          </cell>
        </row>
      </sheetData>
      <sheetData sheetId="5857">
        <row r="34">
          <cell r="A34" t="str">
            <v>Investments Govt Securities</v>
          </cell>
        </row>
      </sheetData>
      <sheetData sheetId="5858">
        <row r="34">
          <cell r="A34" t="str">
            <v>Investments Govt Securities</v>
          </cell>
        </row>
      </sheetData>
      <sheetData sheetId="5859">
        <row r="34">
          <cell r="A34" t="str">
            <v>Investments Govt Securities</v>
          </cell>
        </row>
      </sheetData>
      <sheetData sheetId="5860">
        <row r="34">
          <cell r="A34" t="str">
            <v>Investments Govt Securities</v>
          </cell>
        </row>
      </sheetData>
      <sheetData sheetId="5861">
        <row r="34">
          <cell r="A34" t="str">
            <v>Investments Govt Securities</v>
          </cell>
        </row>
      </sheetData>
      <sheetData sheetId="5862">
        <row r="34">
          <cell r="A34" t="str">
            <v>Investments Govt Securities</v>
          </cell>
        </row>
      </sheetData>
      <sheetData sheetId="5863">
        <row r="34">
          <cell r="A34" t="str">
            <v>Investments Govt Securities</v>
          </cell>
        </row>
      </sheetData>
      <sheetData sheetId="5864">
        <row r="34">
          <cell r="A34" t="str">
            <v>Investments Govt Securities</v>
          </cell>
        </row>
      </sheetData>
      <sheetData sheetId="5865">
        <row r="34">
          <cell r="A34" t="str">
            <v>Investments Govt Securities</v>
          </cell>
        </row>
      </sheetData>
      <sheetData sheetId="5866">
        <row r="34">
          <cell r="A34" t="str">
            <v>Investments Govt Securities</v>
          </cell>
        </row>
      </sheetData>
      <sheetData sheetId="5867">
        <row r="34">
          <cell r="A34" t="str">
            <v>Investments Govt Securities</v>
          </cell>
        </row>
      </sheetData>
      <sheetData sheetId="5868">
        <row r="34">
          <cell r="A34" t="str">
            <v>Investments Govt Securities</v>
          </cell>
        </row>
      </sheetData>
      <sheetData sheetId="5869">
        <row r="34">
          <cell r="A34" t="str">
            <v>Investments Govt Securities</v>
          </cell>
        </row>
      </sheetData>
      <sheetData sheetId="5870">
        <row r="34">
          <cell r="A34" t="str">
            <v>Investments Govt Securities</v>
          </cell>
        </row>
      </sheetData>
      <sheetData sheetId="5871">
        <row r="34">
          <cell r="A34" t="str">
            <v>Investments Govt Securities</v>
          </cell>
        </row>
      </sheetData>
      <sheetData sheetId="5872">
        <row r="34">
          <cell r="A34" t="str">
            <v>Investments Govt Securities</v>
          </cell>
        </row>
      </sheetData>
      <sheetData sheetId="5873">
        <row r="34">
          <cell r="A34" t="str">
            <v>Investments Govt Securities</v>
          </cell>
        </row>
      </sheetData>
      <sheetData sheetId="5874">
        <row r="34">
          <cell r="A34" t="str">
            <v>Investments Govt Securities</v>
          </cell>
        </row>
      </sheetData>
      <sheetData sheetId="5875">
        <row r="34">
          <cell r="A34" t="str">
            <v>Investments Govt Securities</v>
          </cell>
        </row>
      </sheetData>
      <sheetData sheetId="5876">
        <row r="34">
          <cell r="A34" t="str">
            <v>Investments Govt Securities</v>
          </cell>
        </row>
      </sheetData>
      <sheetData sheetId="5877">
        <row r="34">
          <cell r="A34" t="str">
            <v>Investments Govt Securities</v>
          </cell>
        </row>
      </sheetData>
      <sheetData sheetId="5878">
        <row r="34">
          <cell r="A34" t="str">
            <v>Investments Govt Securities</v>
          </cell>
        </row>
      </sheetData>
      <sheetData sheetId="5879">
        <row r="34">
          <cell r="A34" t="str">
            <v>Investments Govt Securities</v>
          </cell>
        </row>
      </sheetData>
      <sheetData sheetId="5880">
        <row r="34">
          <cell r="A34" t="str">
            <v>Investments Govt Securities</v>
          </cell>
        </row>
      </sheetData>
      <sheetData sheetId="5881">
        <row r="34">
          <cell r="A34" t="str">
            <v>Investments Govt Securities</v>
          </cell>
        </row>
      </sheetData>
      <sheetData sheetId="5882">
        <row r="34">
          <cell r="A34" t="str">
            <v>Investments Govt Securities</v>
          </cell>
        </row>
      </sheetData>
      <sheetData sheetId="5883">
        <row r="34">
          <cell r="A34" t="str">
            <v>Investments Govt Securities</v>
          </cell>
        </row>
      </sheetData>
      <sheetData sheetId="5884">
        <row r="34">
          <cell r="A34" t="str">
            <v>Investments Govt Securities</v>
          </cell>
        </row>
      </sheetData>
      <sheetData sheetId="5885">
        <row r="34">
          <cell r="A34" t="str">
            <v>Investments Govt Securities</v>
          </cell>
        </row>
      </sheetData>
      <sheetData sheetId="5886">
        <row r="34">
          <cell r="A34" t="str">
            <v>Investments Govt Securities</v>
          </cell>
        </row>
      </sheetData>
      <sheetData sheetId="5887">
        <row r="34">
          <cell r="A34" t="str">
            <v>Investments Govt Securities</v>
          </cell>
        </row>
      </sheetData>
      <sheetData sheetId="5888">
        <row r="34">
          <cell r="A34" t="str">
            <v>Investments Govt Securities</v>
          </cell>
        </row>
      </sheetData>
      <sheetData sheetId="5889">
        <row r="34">
          <cell r="A34" t="str">
            <v>Investments Govt Securities</v>
          </cell>
        </row>
      </sheetData>
      <sheetData sheetId="5890">
        <row r="34">
          <cell r="A34" t="str">
            <v>Investments Govt Securities</v>
          </cell>
        </row>
      </sheetData>
      <sheetData sheetId="5891">
        <row r="34">
          <cell r="A34" t="str">
            <v>Investments Govt Securities</v>
          </cell>
        </row>
      </sheetData>
      <sheetData sheetId="5892">
        <row r="34">
          <cell r="A34" t="str">
            <v>Investments Govt Securities</v>
          </cell>
        </row>
      </sheetData>
      <sheetData sheetId="5893">
        <row r="34">
          <cell r="A34" t="str">
            <v>Investments Govt Securities</v>
          </cell>
        </row>
      </sheetData>
      <sheetData sheetId="5894">
        <row r="34">
          <cell r="A34" t="str">
            <v>Investments Govt Securities</v>
          </cell>
        </row>
      </sheetData>
      <sheetData sheetId="5895">
        <row r="34">
          <cell r="A34" t="str">
            <v>Investments Govt Securities</v>
          </cell>
        </row>
      </sheetData>
      <sheetData sheetId="5896">
        <row r="34">
          <cell r="A34" t="str">
            <v>Investments Govt Securities</v>
          </cell>
        </row>
      </sheetData>
      <sheetData sheetId="5897">
        <row r="34">
          <cell r="A34" t="str">
            <v>Investments Govt Securities</v>
          </cell>
        </row>
      </sheetData>
      <sheetData sheetId="5898">
        <row r="34">
          <cell r="A34" t="str">
            <v>Investments Govt Securities</v>
          </cell>
        </row>
      </sheetData>
      <sheetData sheetId="5899">
        <row r="34">
          <cell r="A34" t="str">
            <v>Investments Govt Securities</v>
          </cell>
        </row>
      </sheetData>
      <sheetData sheetId="5900">
        <row r="34">
          <cell r="A34" t="str">
            <v>Investments Govt Securities</v>
          </cell>
        </row>
      </sheetData>
      <sheetData sheetId="5901">
        <row r="34">
          <cell r="A34" t="str">
            <v>Investments Govt Securities</v>
          </cell>
        </row>
      </sheetData>
      <sheetData sheetId="5902">
        <row r="34">
          <cell r="A34" t="str">
            <v>Investments Govt Securities</v>
          </cell>
        </row>
      </sheetData>
      <sheetData sheetId="5903">
        <row r="34">
          <cell r="A34" t="str">
            <v>Investments Govt Securities</v>
          </cell>
        </row>
      </sheetData>
      <sheetData sheetId="5904">
        <row r="34">
          <cell r="A34" t="str">
            <v>Investments Govt Securities</v>
          </cell>
        </row>
      </sheetData>
      <sheetData sheetId="5905">
        <row r="34">
          <cell r="A34" t="str">
            <v>Investments Govt Securities</v>
          </cell>
        </row>
      </sheetData>
      <sheetData sheetId="5906">
        <row r="34">
          <cell r="A34" t="str">
            <v>Investments Govt Securities</v>
          </cell>
        </row>
      </sheetData>
      <sheetData sheetId="5907">
        <row r="34">
          <cell r="A34" t="str">
            <v>Investments Govt Securities</v>
          </cell>
        </row>
      </sheetData>
      <sheetData sheetId="5908">
        <row r="34">
          <cell r="A34" t="str">
            <v>Investments Govt Securities</v>
          </cell>
        </row>
      </sheetData>
      <sheetData sheetId="5909"/>
      <sheetData sheetId="5910">
        <row r="34">
          <cell r="A34" t="str">
            <v>Investments Govt Securities</v>
          </cell>
        </row>
      </sheetData>
      <sheetData sheetId="5911">
        <row r="34">
          <cell r="A34" t="str">
            <v>Investments Govt Securities</v>
          </cell>
        </row>
      </sheetData>
      <sheetData sheetId="5912">
        <row r="34">
          <cell r="A34" t="str">
            <v>Investments Govt Securities</v>
          </cell>
        </row>
      </sheetData>
      <sheetData sheetId="5913">
        <row r="34">
          <cell r="A34" t="str">
            <v>Investments Govt Securities</v>
          </cell>
        </row>
      </sheetData>
      <sheetData sheetId="5914"/>
      <sheetData sheetId="5915">
        <row r="34">
          <cell r="A34" t="str">
            <v>Investments Govt Securities</v>
          </cell>
        </row>
      </sheetData>
      <sheetData sheetId="5916">
        <row r="34">
          <cell r="A34" t="str">
            <v>Investments Govt Securities</v>
          </cell>
        </row>
      </sheetData>
      <sheetData sheetId="5917">
        <row r="34">
          <cell r="A34" t="str">
            <v>Investments Govt Securities</v>
          </cell>
        </row>
      </sheetData>
      <sheetData sheetId="5918" refreshError="1"/>
      <sheetData sheetId="5919"/>
      <sheetData sheetId="5920" refreshError="1"/>
      <sheetData sheetId="5921" refreshError="1"/>
      <sheetData sheetId="5922" refreshError="1"/>
      <sheetData sheetId="5923" refreshError="1"/>
      <sheetData sheetId="5924" refreshError="1"/>
      <sheetData sheetId="5925"/>
      <sheetData sheetId="5926" refreshError="1"/>
      <sheetData sheetId="5927" refreshError="1"/>
      <sheetData sheetId="5928"/>
      <sheetData sheetId="5929"/>
      <sheetData sheetId="5930" refreshError="1"/>
      <sheetData sheetId="5931" refreshError="1"/>
      <sheetData sheetId="5932"/>
      <sheetData sheetId="5933"/>
      <sheetData sheetId="5934"/>
      <sheetData sheetId="5935"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ringing Section"/>
      <sheetName val="Book"/>
      <sheetName val="Plan"/>
      <sheetName val="Foundation"/>
      <sheetName val="Sheet3"/>
      <sheetName val="Sheet2"/>
      <sheetName val="ROW"/>
      <sheetName val="Erection"/>
      <sheetName val="Summary"/>
      <sheetName val="Summary."/>
      <sheetName val="Micro_Fdn"/>
      <sheetName val="ERE Micro"/>
      <sheetName val="Sheet1"/>
      <sheetName val="Stringing"/>
      <sheetName val="STR Micro"/>
      <sheetName val="Gangs details"/>
      <sheetName val="Streach Readiness"/>
      <sheetName val="VC"/>
      <sheetName val="L3"/>
      <sheetName val="Sheet6"/>
      <sheetName val="Sheet5"/>
      <sheetName val="BOM"/>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shiva shakti"/>
      <sheetName val="Alok Construction"/>
      <sheetName val="Jai Gurudev(SK Singh)"/>
      <sheetName val="Jai gurudev (SK Singh)"/>
      <sheetName val="Lalji"/>
      <sheetName val="Siddharth"/>
      <sheetName val="Shaurya"/>
      <sheetName val="Shiv Kripa"/>
      <sheetName val="Brijesh Mishra"/>
      <sheetName val="Abhikalp Infratech"/>
      <sheetName val="Prabha Construction"/>
      <sheetName val="Rajesh Singh"/>
      <sheetName val="AK construction"/>
      <sheetName val="Jitendra Construction "/>
      <sheetName val="Ichchashakti Construction"/>
      <sheetName val="Om Shanti Construction"/>
      <sheetName val="Krishna enterprises"/>
      <sheetName val="Rajesh  Mishra"/>
      <sheetName val="Dhaka Construction"/>
      <sheetName val="Purvanchal Construction"/>
      <sheetName val="Vimal Singh &amp; Co"/>
      <sheetName val="Arun Kumar Singh"/>
      <sheetName val="Prashant Enterprises"/>
      <sheetName val="Sweta &amp; Nandu Construction "/>
      <sheetName val="Om Jay Jay Construction "/>
      <sheetName val="Maa Vaishnav Tiles "/>
      <sheetName val="Giriraj Construction"/>
      <sheetName val="INDRAJ Construction"/>
      <sheetName val="samadhan manpower"/>
      <sheetName val="Basudeo Mahto"/>
      <sheetName val="Binod Mahto"/>
      <sheetName val="Bandhan Mahto"/>
      <sheetName val="AMIT"/>
      <sheetName val="AMARJIT KUMAR"/>
      <sheetName val="Jayant Kumar"/>
      <sheetName val="Uttam Yadav"/>
      <sheetName val="Ajit Singh"/>
      <sheetName val="Rajeev Singh"/>
      <sheetName val="J N Mahto"/>
      <sheetName val="Brijesh Mishra (Erection)"/>
      <sheetName val="Tulsi Mahto"/>
      <sheetName val="KUMARI RINA PATEL (Tulsi)"/>
      <sheetName val="Murari Yadav"/>
      <sheetName val="Rajiv Kumar Jaiswal"/>
      <sheetName val="Sanjay Kumar"/>
      <sheetName val="Subodh Singh"/>
      <sheetName val="Sunil Kumar Tudu"/>
      <sheetName val="Prahalad Singh"/>
      <sheetName val="Meghlal Mahto"/>
      <sheetName val="Vistron Enterprise"/>
      <sheetName val="Vimal Singh &amp; Co."/>
      <sheetName val="Jagarnath Mahto"/>
      <sheetName val="Bhola Mahto"/>
      <sheetName val="Man Enterprises"/>
      <sheetName val="Motilal Mahto"/>
      <sheetName val="Tej Narayan Singh"/>
      <sheetName val="Deglal Mahto"/>
      <sheetName val="DEVI CONSTRUCTION"/>
      <sheetName val="Harichandar Yadav"/>
      <sheetName val="KANCHAN SINGH"/>
      <sheetName val="MANOJ KUMAR"/>
      <sheetName val="Fouzi Ratto Construction co "/>
      <sheetName val="Maa Mundeshwari"/>
      <sheetName val="Dolly Kumari"/>
      <sheetName val="Maa Mundeshwari (2)"/>
      <sheetName val="PAVAN KUMAR MAHTO"/>
      <sheetName val="SANTOSH KUMAR"/>
      <sheetName val="SHIV MANGAL SINGH"/>
      <sheetName val="Hira Lal"/>
      <sheetName val="Om parakash"/>
      <sheetName val="SACHIDANAND SINGH"/>
      <sheetName val="PRITAM KUMAR"/>
      <sheetName val="Vinod Kumar Mahto"/>
      <sheetName val="Rajkumar Singh"/>
      <sheetName val="DHEERENDAR SINGH"/>
      <sheetName val="Maa Mundeshwari (Str)"/>
      <sheetName val="MD ALAM"/>
      <sheetName val="Tarzen Engineering"/>
      <sheetName val="Mohd.Haider Ali"/>
      <sheetName val="Jai Mata Di"/>
      <sheetName val="Amba Enterprises"/>
      <sheetName val="Sudama Singh"/>
      <sheetName val="Rajesh Maurya"/>
      <sheetName val="SANTOSH KUMAR YADAV"/>
      <sheetName val="M.D.C.C"/>
      <sheetName val="Ajay Ohja"/>
      <sheetName val="FDn Wet"/>
      <sheetName val="Tower Erection"/>
      <sheetName val="shiva_shakti"/>
      <sheetName val="Alok_Construction"/>
      <sheetName val="Jai_Gurudev(SK_Singh)"/>
      <sheetName val="Jai_gurudev_(SK_Singh)"/>
      <sheetName val="Shiv_Kripa"/>
      <sheetName val="Brijesh_Mishra"/>
      <sheetName val="Abhikalp_Infratech"/>
      <sheetName val="Prabha_Construction"/>
      <sheetName val="Rajesh_Singh"/>
      <sheetName val="AK_construction"/>
      <sheetName val="Jitendra_Construction_"/>
      <sheetName val="Ichchashakti_Construction"/>
      <sheetName val="Om_Shanti_Construction"/>
      <sheetName val="Krishna_enterprises"/>
      <sheetName val="Rajesh__Mishra"/>
      <sheetName val="Dhaka_Construction"/>
      <sheetName val="Purvanchal_Construction"/>
      <sheetName val="Vimal_Singh_&amp;_Co"/>
      <sheetName val="Arun_Kumar_Singh"/>
      <sheetName val="Prashant_Enterprises"/>
      <sheetName val="Sweta_&amp;_Nandu_Construction_"/>
      <sheetName val="Om_Jay_Jay_Construction_"/>
      <sheetName val="Maa_Vaishnav_Tiles_"/>
      <sheetName val="Giriraj_Construction"/>
      <sheetName val="INDRAJ_Construction"/>
      <sheetName val="samadhan_manpower"/>
      <sheetName val="Basudeo_Mahto"/>
      <sheetName val="Binod_Mahto"/>
      <sheetName val="Bandhan_Mahto"/>
      <sheetName val="AMARJIT_KUMAR"/>
      <sheetName val="Jayant_Kumar"/>
      <sheetName val="Uttam_Yadav"/>
      <sheetName val="Ajit_Singh"/>
      <sheetName val="Rajeev_Singh"/>
      <sheetName val="J_N_Mahto"/>
      <sheetName val="Brijesh_Mishra_(Erection)"/>
      <sheetName val="Tulsi_Mahto"/>
      <sheetName val="KUMARI_RINA_PATEL_(Tulsi)"/>
      <sheetName val="Murari_Yadav"/>
      <sheetName val="Rajiv_Kumar_Jaiswal"/>
      <sheetName val="Sanjay_Kumar"/>
      <sheetName val="Subodh_Singh"/>
      <sheetName val="Sunil_Kumar_Tudu"/>
      <sheetName val="Prahalad_Singh"/>
      <sheetName val="Meghlal_Mahto"/>
      <sheetName val="Vistron_Enterprise"/>
      <sheetName val="Vimal_Singh_&amp;_Co_"/>
      <sheetName val="Jagarnath_Mahto"/>
      <sheetName val="Bhola_Mahto"/>
      <sheetName val="Man_Enterprises"/>
      <sheetName val="Motilal_Mahto"/>
      <sheetName val="Tej_Narayan_Singh"/>
      <sheetName val="Deglal_Mahto"/>
      <sheetName val="DEVI_CONSTRUCTION"/>
      <sheetName val="Harichandar_Yadav"/>
      <sheetName val="KANCHAN_SINGH"/>
      <sheetName val="MANOJ_KUMAR"/>
      <sheetName val="Fouzi_Ratto_Construction_co_"/>
      <sheetName val="Maa_Mundeshwari"/>
      <sheetName val="Dolly_Kumari"/>
      <sheetName val="Maa_Mundeshwari_(2)"/>
      <sheetName val="PAVAN_KUMAR_MAHTO"/>
      <sheetName val="SANTOSH_KUMAR"/>
      <sheetName val="SHIV_MANGAL_SINGH"/>
      <sheetName val="Hira_Lal"/>
      <sheetName val="Om_parakash"/>
      <sheetName val="SACHIDANAND_SINGH"/>
      <sheetName val="PRITAM_KUMAR"/>
      <sheetName val="Vinod_Kumar_Mahto"/>
      <sheetName val="Rajkumar_Singh"/>
      <sheetName val="DHEERENDAR_SINGH"/>
      <sheetName val="Maa_Mundeshwari_(Str)"/>
      <sheetName val="MD_ALAM"/>
      <sheetName val="Tarzen_Engineering"/>
      <sheetName val="Mohd_Haider_Ali"/>
      <sheetName val="Jai_Mata_Di"/>
      <sheetName val="Amba_Enterprises"/>
      <sheetName val="Sudama_Singh"/>
      <sheetName val="Rajesh_Maurya"/>
      <sheetName val="SANTOSH_KUMAR_YADAV"/>
      <sheetName val="M_D_C_C"/>
      <sheetName val="Ajay_Ohja"/>
      <sheetName val="FDn_Wet"/>
      <sheetName val="Tower_Er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ow r="5">
          <cell r="D5" t="str">
            <v>Excavation</v>
          </cell>
          <cell r="E5" t="str">
            <v>M20</v>
          </cell>
          <cell r="F5" t="str">
            <v>M10</v>
          </cell>
          <cell r="G5" t="str">
            <v>Rebar</v>
          </cell>
          <cell r="H5" t="str">
            <v>Stub</v>
          </cell>
        </row>
        <row r="6">
          <cell r="D6" t="str">
            <v>in CuM</v>
          </cell>
          <cell r="E6" t="str">
            <v>in CuM</v>
          </cell>
          <cell r="F6" t="str">
            <v>in CuM</v>
          </cell>
          <cell r="G6" t="str">
            <v>in MT</v>
          </cell>
          <cell r="H6" t="str">
            <v>in MT</v>
          </cell>
        </row>
        <row r="7">
          <cell r="C7" t="str">
            <v>DA+00</v>
          </cell>
          <cell r="D7">
            <v>635.98080000000004</v>
          </cell>
          <cell r="E7">
            <v>85.01</v>
          </cell>
          <cell r="F7">
            <v>9.74</v>
          </cell>
          <cell r="G7">
            <v>6.8959999999999999</v>
          </cell>
          <cell r="H7">
            <v>1.583</v>
          </cell>
        </row>
        <row r="8">
          <cell r="C8" t="str">
            <v>DA+03</v>
          </cell>
          <cell r="D8">
            <v>658.89720000000011</v>
          </cell>
          <cell r="E8">
            <v>88.47</v>
          </cell>
          <cell r="F8">
            <v>10.11</v>
          </cell>
          <cell r="G8">
            <v>7.4480000000000004</v>
          </cell>
          <cell r="H8">
            <v>1.583</v>
          </cell>
        </row>
        <row r="9">
          <cell r="C9" t="str">
            <v>DA+06</v>
          </cell>
          <cell r="D9">
            <v>658.89720000000011</v>
          </cell>
          <cell r="E9">
            <v>88.47</v>
          </cell>
          <cell r="F9">
            <v>10.11</v>
          </cell>
          <cell r="G9">
            <v>7.4480000000000004</v>
          </cell>
          <cell r="H9">
            <v>1.583</v>
          </cell>
        </row>
        <row r="10">
          <cell r="C10" t="str">
            <v>DA+09</v>
          </cell>
          <cell r="D10">
            <v>658.89720000000011</v>
          </cell>
          <cell r="E10">
            <v>88.47</v>
          </cell>
          <cell r="F10">
            <v>10.11</v>
          </cell>
          <cell r="G10">
            <v>7.4480000000000004</v>
          </cell>
          <cell r="H10">
            <v>1.583</v>
          </cell>
        </row>
        <row r="11">
          <cell r="C11" t="str">
            <v>DA+18</v>
          </cell>
          <cell r="D11">
            <v>693.12</v>
          </cell>
          <cell r="E11">
            <v>93.67</v>
          </cell>
          <cell r="F11">
            <v>10.66</v>
          </cell>
          <cell r="G11">
            <v>7.843</v>
          </cell>
          <cell r="H11">
            <v>1.86</v>
          </cell>
        </row>
        <row r="12">
          <cell r="C12" t="str">
            <v>DB+00</v>
          </cell>
          <cell r="D12">
            <v>1188.0299999999997</v>
          </cell>
          <cell r="E12">
            <v>180.8</v>
          </cell>
          <cell r="F12">
            <v>18.62</v>
          </cell>
          <cell r="G12">
            <v>20.195</v>
          </cell>
          <cell r="H12">
            <v>2.9249999999999998</v>
          </cell>
        </row>
        <row r="13">
          <cell r="C13" t="str">
            <v>DB+03</v>
          </cell>
          <cell r="D13">
            <v>1212.0300000000002</v>
          </cell>
          <cell r="E13">
            <v>198.73</v>
          </cell>
          <cell r="F13">
            <v>19.010000000000002</v>
          </cell>
          <cell r="G13">
            <v>19.640999999999998</v>
          </cell>
          <cell r="H13">
            <v>2.9249999999999998</v>
          </cell>
        </row>
        <row r="14">
          <cell r="C14" t="str">
            <v>DB+06</v>
          </cell>
          <cell r="D14">
            <v>1212.0300000000002</v>
          </cell>
          <cell r="E14">
            <v>198.73</v>
          </cell>
          <cell r="F14">
            <v>19.010000000000002</v>
          </cell>
          <cell r="G14">
            <v>19.640999999999998</v>
          </cell>
          <cell r="H14">
            <v>2.9249999999999998</v>
          </cell>
        </row>
        <row r="15">
          <cell r="C15" t="str">
            <v>DB+09</v>
          </cell>
          <cell r="D15">
            <v>1212.0300000000002</v>
          </cell>
          <cell r="E15">
            <v>198.73</v>
          </cell>
          <cell r="F15">
            <v>19.010000000000002</v>
          </cell>
          <cell r="G15">
            <v>19.640999999999998</v>
          </cell>
          <cell r="H15">
            <v>2.9249999999999998</v>
          </cell>
        </row>
        <row r="16">
          <cell r="C16" t="str">
            <v>DC+00</v>
          </cell>
          <cell r="D16">
            <v>1430.9567999999999</v>
          </cell>
          <cell r="E16">
            <v>238.81</v>
          </cell>
          <cell r="F16">
            <v>22.57</v>
          </cell>
          <cell r="G16">
            <v>24.905999999999999</v>
          </cell>
          <cell r="H16">
            <v>3.3730000000000002</v>
          </cell>
        </row>
        <row r="17">
          <cell r="C17" t="str">
            <v>DC+03</v>
          </cell>
          <cell r="D17">
            <v>1446.7248000000002</v>
          </cell>
          <cell r="E17">
            <v>241.88</v>
          </cell>
          <cell r="F17">
            <v>22.82</v>
          </cell>
          <cell r="G17">
            <v>25.428000000000001</v>
          </cell>
          <cell r="H17">
            <v>3.3730000000000002</v>
          </cell>
        </row>
        <row r="18">
          <cell r="C18" t="str">
            <v>DC+06</v>
          </cell>
          <cell r="D18">
            <v>1446.7248000000002</v>
          </cell>
          <cell r="E18">
            <v>241.88</v>
          </cell>
          <cell r="F18">
            <v>22.82</v>
          </cell>
          <cell r="G18">
            <v>25.428000000000001</v>
          </cell>
          <cell r="H18">
            <v>3.3730000000000002</v>
          </cell>
        </row>
        <row r="19">
          <cell r="C19" t="str">
            <v>DC+09</v>
          </cell>
          <cell r="D19">
            <v>1446.7248000000002</v>
          </cell>
          <cell r="E19">
            <v>241.88</v>
          </cell>
          <cell r="F19">
            <v>22.82</v>
          </cell>
          <cell r="G19">
            <v>25.428000000000001</v>
          </cell>
          <cell r="H19">
            <v>3.3730000000000002</v>
          </cell>
        </row>
        <row r="20">
          <cell r="C20" t="str">
            <v>DD+00</v>
          </cell>
          <cell r="D20">
            <v>1598.8901879999996</v>
          </cell>
          <cell r="E20">
            <v>297.86</v>
          </cell>
          <cell r="F20">
            <v>25.28</v>
          </cell>
          <cell r="G20">
            <v>27.158000000000001</v>
          </cell>
          <cell r="H20">
            <v>3.669</v>
          </cell>
        </row>
        <row r="21">
          <cell r="C21" t="str">
            <v>DD+03</v>
          </cell>
          <cell r="D21">
            <v>1601.1072119999999</v>
          </cell>
          <cell r="E21">
            <v>303.95999999999998</v>
          </cell>
          <cell r="F21">
            <v>25.32</v>
          </cell>
          <cell r="G21">
            <v>27.305</v>
          </cell>
          <cell r="H21">
            <v>3.669</v>
          </cell>
        </row>
        <row r="22">
          <cell r="C22" t="str">
            <v>DD+06</v>
          </cell>
          <cell r="D22">
            <v>1601.1072119999999</v>
          </cell>
          <cell r="E22">
            <v>303.95999999999998</v>
          </cell>
          <cell r="F22">
            <v>25.32</v>
          </cell>
          <cell r="G22">
            <v>27.305</v>
          </cell>
          <cell r="H22">
            <v>3.669</v>
          </cell>
        </row>
        <row r="23">
          <cell r="C23" t="str">
            <v>DD+09</v>
          </cell>
          <cell r="D23">
            <v>1601.1072119999999</v>
          </cell>
          <cell r="E23">
            <v>303.95999999999998</v>
          </cell>
          <cell r="F23">
            <v>25.32</v>
          </cell>
          <cell r="G23">
            <v>27.305</v>
          </cell>
          <cell r="H23">
            <v>3.669</v>
          </cell>
        </row>
        <row r="24">
          <cell r="C24" t="str">
            <v>DD+25</v>
          </cell>
          <cell r="D24">
            <v>1644.9271680000002</v>
          </cell>
          <cell r="E24">
            <v>293.32</v>
          </cell>
          <cell r="F24">
            <v>26.04</v>
          </cell>
          <cell r="G24">
            <v>33.130000000000003</v>
          </cell>
          <cell r="H24">
            <v>4.05</v>
          </cell>
        </row>
        <row r="25">
          <cell r="C25" t="str">
            <v>DD+09(FS)</v>
          </cell>
          <cell r="D25">
            <v>2128.7491320000004</v>
          </cell>
          <cell r="E25">
            <v>404.62</v>
          </cell>
          <cell r="F25">
            <v>33.9</v>
          </cell>
          <cell r="G25">
            <v>35.247</v>
          </cell>
          <cell r="H25">
            <v>3.669</v>
          </cell>
        </row>
        <row r="26">
          <cell r="C26" t="str">
            <v>DD+00(PS)</v>
          </cell>
          <cell r="D26">
            <v>1859.731</v>
          </cell>
          <cell r="E26">
            <v>346.73</v>
          </cell>
          <cell r="F26">
            <v>29.52</v>
          </cell>
          <cell r="G26">
            <v>31.315000000000001</v>
          </cell>
          <cell r="H26">
            <v>3.669</v>
          </cell>
        </row>
      </sheetData>
      <sheetData sheetId="88">
        <row r="5">
          <cell r="D5" t="str">
            <v>Weight in MT</v>
          </cell>
        </row>
        <row r="6">
          <cell r="C6" t="str">
            <v>DA+00</v>
          </cell>
          <cell r="D6">
            <v>51.286999999999999</v>
          </cell>
          <cell r="K6" t="str">
            <v>DA+00</v>
          </cell>
          <cell r="L6">
            <v>4492</v>
          </cell>
          <cell r="M6">
            <v>4267</v>
          </cell>
        </row>
        <row r="7">
          <cell r="C7" t="str">
            <v>DA+03</v>
          </cell>
          <cell r="D7">
            <v>53.308999999999997</v>
          </cell>
          <cell r="K7" t="str">
            <v>DA+03</v>
          </cell>
          <cell r="L7">
            <v>4600</v>
          </cell>
          <cell r="M7">
            <v>4370</v>
          </cell>
        </row>
        <row r="8">
          <cell r="C8" t="str">
            <v>DA+06</v>
          </cell>
          <cell r="D8">
            <v>59.84</v>
          </cell>
          <cell r="K8" t="str">
            <v>DA+06</v>
          </cell>
          <cell r="L8">
            <v>5716</v>
          </cell>
          <cell r="M8">
            <v>5430</v>
          </cell>
        </row>
        <row r="9">
          <cell r="C9" t="str">
            <v>DA+09</v>
          </cell>
          <cell r="D9">
            <v>62.002000000000002</v>
          </cell>
          <cell r="K9" t="str">
            <v>DA+09</v>
          </cell>
          <cell r="L9">
            <v>5946</v>
          </cell>
          <cell r="M9">
            <v>5649</v>
          </cell>
        </row>
        <row r="10">
          <cell r="C10" t="str">
            <v>DA+18</v>
          </cell>
          <cell r="D10">
            <v>74.963999999999999</v>
          </cell>
          <cell r="K10" t="str">
            <v>DB+00</v>
          </cell>
          <cell r="L10">
            <v>5838</v>
          </cell>
          <cell r="M10">
            <v>5546</v>
          </cell>
        </row>
        <row r="11">
          <cell r="C11" t="str">
            <v>DB+00</v>
          </cell>
          <cell r="D11">
            <v>99.067999999999998</v>
          </cell>
          <cell r="K11" t="str">
            <v>DB+03</v>
          </cell>
          <cell r="L11">
            <v>5504</v>
          </cell>
          <cell r="M11">
            <v>5229</v>
          </cell>
        </row>
        <row r="12">
          <cell r="C12" t="str">
            <v>DB+03</v>
          </cell>
          <cell r="D12">
            <v>102.041</v>
          </cell>
          <cell r="K12" t="str">
            <v>DB+06</v>
          </cell>
          <cell r="L12">
            <v>7804</v>
          </cell>
          <cell r="M12">
            <v>7414</v>
          </cell>
        </row>
        <row r="13">
          <cell r="C13" t="str">
            <v>DB+06</v>
          </cell>
          <cell r="D13">
            <v>114.8</v>
          </cell>
          <cell r="K13" t="str">
            <v>DB+09</v>
          </cell>
          <cell r="L13">
            <v>8200</v>
          </cell>
          <cell r="M13">
            <v>7790</v>
          </cell>
        </row>
        <row r="14">
          <cell r="C14" t="str">
            <v>DB+09</v>
          </cell>
          <cell r="D14">
            <v>118.46299999999999</v>
          </cell>
          <cell r="K14" t="str">
            <v>DC+00</v>
          </cell>
          <cell r="L14">
            <v>6382</v>
          </cell>
          <cell r="M14">
            <v>6063</v>
          </cell>
        </row>
        <row r="15">
          <cell r="C15" t="str">
            <v>DC+00</v>
          </cell>
          <cell r="D15">
            <v>108.666</v>
          </cell>
          <cell r="K15" t="str">
            <v>DC+03</v>
          </cell>
          <cell r="L15">
            <v>6318</v>
          </cell>
          <cell r="M15">
            <v>6002</v>
          </cell>
        </row>
        <row r="16">
          <cell r="C16" t="str">
            <v>DC+03</v>
          </cell>
          <cell r="D16">
            <v>112.152</v>
          </cell>
          <cell r="K16" t="str">
            <v>DC+06</v>
          </cell>
          <cell r="L16">
            <v>7962</v>
          </cell>
          <cell r="M16">
            <v>7564</v>
          </cell>
        </row>
        <row r="17">
          <cell r="C17" t="str">
            <v>DC+06</v>
          </cell>
          <cell r="D17">
            <v>126.854</v>
          </cell>
          <cell r="K17" t="str">
            <v>DC+09</v>
          </cell>
          <cell r="L17">
            <v>8470</v>
          </cell>
          <cell r="M17">
            <v>8047</v>
          </cell>
        </row>
        <row r="18">
          <cell r="C18" t="str">
            <v>DC+09</v>
          </cell>
          <cell r="D18">
            <v>132.58799999999999</v>
          </cell>
          <cell r="K18" t="str">
            <v>DD+00</v>
          </cell>
          <cell r="L18">
            <v>7203</v>
          </cell>
          <cell r="M18">
            <v>6843</v>
          </cell>
        </row>
        <row r="19">
          <cell r="C19" t="str">
            <v>DD+00</v>
          </cell>
          <cell r="D19">
            <v>109.69</v>
          </cell>
          <cell r="K19" t="str">
            <v>DD+03</v>
          </cell>
          <cell r="L19">
            <v>7017</v>
          </cell>
          <cell r="M19">
            <v>6666</v>
          </cell>
        </row>
        <row r="20">
          <cell r="C20" t="str">
            <v>DD+03</v>
          </cell>
          <cell r="D20">
            <v>113.84</v>
          </cell>
          <cell r="K20" t="str">
            <v>DD+06</v>
          </cell>
          <cell r="L20">
            <v>9579</v>
          </cell>
          <cell r="M20">
            <v>9100</v>
          </cell>
        </row>
        <row r="21">
          <cell r="C21" t="str">
            <v>DD+06</v>
          </cell>
          <cell r="D21">
            <v>130.702</v>
          </cell>
          <cell r="K21" t="str">
            <v>DD+09</v>
          </cell>
          <cell r="L21">
            <v>10219</v>
          </cell>
          <cell r="M21">
            <v>9708</v>
          </cell>
        </row>
        <row r="22">
          <cell r="C22" t="str">
            <v>DD+09</v>
          </cell>
          <cell r="D22">
            <v>136.261</v>
          </cell>
          <cell r="K22" t="str">
            <v>DD+25</v>
          </cell>
          <cell r="L22">
            <v>10954</v>
          </cell>
          <cell r="M22">
            <v>10406</v>
          </cell>
        </row>
        <row r="23">
          <cell r="C23" t="str">
            <v>DD+25</v>
          </cell>
          <cell r="D23">
            <v>207.54300000000001</v>
          </cell>
        </row>
      </sheetData>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ow r="5">
          <cell r="D5" t="str">
            <v>Excavation</v>
          </cell>
        </row>
      </sheetData>
      <sheetData sheetId="172">
        <row r="5">
          <cell r="D5" t="str">
            <v>Weight in MT</v>
          </cell>
        </row>
      </sheetData>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 val="UNP_NCW "/>
      <sheetName val="ETC Plant Cost"/>
      <sheetName val="BHANDUP"/>
      <sheetName val="boq"/>
      <sheetName val="SPT vs PHI"/>
      <sheetName val="dBase"/>
      <sheetName val="girder"/>
      <sheetName val="Rocker"/>
      <sheetName val="PRECAST lightconc-II"/>
      <sheetName val="PIPING LINE LIST"/>
      <sheetName val="STAFFSCHED "/>
      <sheetName val="pt_cw"/>
      <sheetName val="Materials Cost(PCC)"/>
      <sheetName val="ENCL9"/>
      <sheetName val="ENCL12-C"/>
      <sheetName val="Box-qtys_"/>
      <sheetName val="UNP-NCW_"/>
      <sheetName val="UNP_NCW_"/>
      <sheetName val="ETC_Plant_Cost"/>
      <sheetName val="SPT_vs_PHI"/>
      <sheetName val="PRECAST_lightconc-II"/>
      <sheetName val="PIPING_LINE_LIST"/>
      <sheetName val="STAFFSCHED_"/>
      <sheetName val="Materials_Cost(PCC)"/>
      <sheetName val="sag-ten"/>
      <sheetName val="GWC"/>
      <sheetName val="NWC"/>
      <sheetName val="Sheet1"/>
      <sheetName val="Presentation"/>
      <sheetName val="CONTRIBUTION"/>
      <sheetName val="Ratio"/>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section 3_dpr"/>
    </sheetNames>
    <sheetDataSet>
      <sheetData sheetId="0" refreshError="1"/>
      <sheetData sheetId="1" refreshError="1"/>
      <sheetData sheetId="2" refreshError="1"/>
      <sheetData sheetId="3" refreshError="1"/>
      <sheetData sheetId="4" refreshError="1"/>
      <sheetData sheetId="5" refreshError="1"/>
      <sheetData sheetId="6" refreshError="1">
        <row r="17">
          <cell r="F17">
            <v>37445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ow r="17">
          <cell r="F17">
            <v>37445</v>
          </cell>
        </row>
      </sheetData>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log2"/>
      <sheetName val="PKS"/>
      <sheetName val="Discount"/>
      <sheetName val="summary"/>
      <sheetName val="except wiring"/>
      <sheetName val="wiring&amp;ltg."/>
      <sheetName val="Annexure-1."/>
      <sheetName val="Sheet8"/>
      <sheetName val="Dialog1"/>
      <sheetName val="concrete"/>
      <sheetName val="dBase"/>
      <sheetName val="GBW"/>
      <sheetName val="220KV CS"/>
      <sheetName val="3BPA00132-5-3 W plan HVPNL"/>
      <sheetName val="2B for Sub_Station_F_I_"/>
      <sheetName val="REL"/>
      <sheetName val="DETAILED  BOQ"/>
      <sheetName val="Vind-BtB"/>
      <sheetName val="except_wiring2"/>
      <sheetName val="wiring&amp;ltg_2"/>
      <sheetName val="Annexure-1_2"/>
      <sheetName val="220KV_CS2"/>
      <sheetName val="3BPA00132-5-3_W_plan_HVPNL2"/>
      <sheetName val="2B_for_Sub_Station_F_I_2"/>
      <sheetName val="DETAILED__BOQ2"/>
      <sheetName val="except_wiring1"/>
      <sheetName val="wiring&amp;ltg_1"/>
      <sheetName val="Annexure-1_1"/>
      <sheetName val="220KV_CS1"/>
      <sheetName val="3BPA00132-5-3_W_plan_HVPNL1"/>
      <sheetName val="2B_for_Sub_Station_F_I_1"/>
      <sheetName val="DETAILED__BOQ1"/>
      <sheetName val="except_wiring"/>
      <sheetName val="wiring&amp;ltg_"/>
      <sheetName val="Annexure-1_"/>
      <sheetName val="220KV_CS"/>
      <sheetName val="3BPA00132-5-3_W_plan_HVPNL"/>
      <sheetName val="2B_for_Sub_Station_F_I_"/>
      <sheetName val="DETAILED__BOQ"/>
      <sheetName val="Defn"/>
      <sheetName val="Paramtr"/>
      <sheetName val="#REF"/>
      <sheetName val="main1"/>
      <sheetName val="RATE-ANAY."/>
      <sheetName val="REVENUES &amp; BS"/>
      <sheetName val="Fdn"/>
      <sheetName val="EXIS-COMBINED"/>
      <sheetName val="Sheet1"/>
      <sheetName val="Break up Sheet"/>
      <sheetName val="sq ftg detail"/>
      <sheetName val="lookup"/>
      <sheetName val="Set"/>
      <sheetName val="CFForecast detail"/>
      <sheetName val="Boiler&amp;TG"/>
      <sheetName val="Basic"/>
      <sheetName val="Conc-BP"/>
      <sheetName val="Forces"/>
      <sheetName val="Analysis"/>
      <sheetName val="Actuals"/>
      <sheetName val="Basis"/>
      <sheetName val="beam-reinft-IIInd floor"/>
      <sheetName val="Discount Rate "/>
      <sheetName val="beam-reinft-machine rm"/>
      <sheetName val="SALIENT"/>
      <sheetName val="Fill this out first..."/>
      <sheetName val="VCH-SLC"/>
      <sheetName val="Supplier"/>
      <sheetName val="except_wiring3"/>
      <sheetName val="wiring&amp;ltg_3"/>
      <sheetName val="Annexure-1_3"/>
      <sheetName val="220KV_CS3"/>
      <sheetName val="3BPA00132-5-3_W_plan_HVPNL3"/>
      <sheetName val="2B_for_Sub_Station_F_I_3"/>
      <sheetName val="DETAILED__BOQ3"/>
      <sheetName val="C-5"/>
      <sheetName val="Scheme Area Details_Block__ C2"/>
      <sheetName val="New33KVSS_E3"/>
      <sheetName val="Prop aug of Ex 33KVSS_E3a"/>
      <sheetName val="except_wiring4"/>
      <sheetName val="wiring&amp;ltg_4"/>
      <sheetName val="Annexure-1_4"/>
      <sheetName val="220KV_CS4"/>
      <sheetName val="3BPA00132-5-3_W_plan_HVPNL4"/>
      <sheetName val="2B_for_Sub_Station_F_I_4"/>
      <sheetName val="DETAILED__BOQ4"/>
      <sheetName val="except_wiring5"/>
      <sheetName val="wiring&amp;ltg_5"/>
      <sheetName val="Annexure-1_5"/>
      <sheetName val="220KV_CS5"/>
      <sheetName val="3BPA00132-5-3_W_plan_HVPNL5"/>
      <sheetName val="2B_for_Sub_Station_F_I_5"/>
      <sheetName val="DETAILED__BOQ5"/>
      <sheetName val="HPC Sheet"/>
      <sheetName val="grid"/>
      <sheetName val="bs BP 04 SA"/>
      <sheetName val="Codes"/>
      <sheetName val="except_wiring6"/>
      <sheetName val="wiring&amp;ltg_6"/>
      <sheetName val="Annexure-1_6"/>
      <sheetName val="220KV_CS6"/>
      <sheetName val="3BPA00132-5-3_W_plan_HVPNL6"/>
      <sheetName val="2B_for_Sub_Station_F_I_6"/>
      <sheetName val="DETAILED__BOQ6"/>
      <sheetName val="RATE-ANAY_"/>
      <sheetName val="REVENUES_&amp;_BS"/>
      <sheetName val="Break_up_Sheet"/>
      <sheetName val="beam-reinft-IIInd_floor"/>
      <sheetName val="Scheme_Area_Details_Block___C2"/>
      <sheetName val="Prop_aug_of_Ex_33KVSS_E3a"/>
      <sheetName val="HPC_Sheet"/>
      <sheetName val="sq_ftg_detail"/>
      <sheetName val="CFForecast_detail"/>
      <sheetName val="Discount_Rate_"/>
      <sheetName val="beam-reinft-machine_rm"/>
      <sheetName val="Fill_this_out_first___"/>
      <sheetName val="moments-table(tri)"/>
      <sheetName val="COST"/>
      <sheetName val="Def"/>
      <sheetName val="B Sheetbajaj"/>
      <sheetName val="Data 1"/>
      <sheetName val="TL rieng"/>
      <sheetName val="Civil Boq"/>
      <sheetName val="Pur"/>
      <sheetName val="PRECAST lightconc-II"/>
      <sheetName val="StructEarth 3"/>
      <sheetName val="factors"/>
      <sheetName val="M.S."/>
      <sheetName val="Sheet 1"/>
      <sheetName val="D.Partida"/>
      <sheetName val="hydraulical model"/>
      <sheetName val="LLEGADA"/>
      <sheetName val="FDn Wet"/>
      <sheetName val="Tower Erection"/>
      <sheetName val="Cable size"/>
      <sheetName val="Load Details-220kV"/>
      <sheetName val="ORG"/>
      <sheetName val="PROG_DATA"/>
      <sheetName val="titles"/>
      <sheetName val="Calc"/>
      <sheetName val="Inputs"/>
      <sheetName val="DSLP"/>
      <sheetName val="NOTES"/>
      <sheetName val="F.1"/>
      <sheetName val="Cul_detail"/>
      <sheetName val="Leg 1-1"/>
      <sheetName val="purpose&amp;input"/>
      <sheetName val="COST SHEET"/>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put"/>
      <sheetName val="Schedule 1"/>
      <sheetName val="Schedule 2"/>
      <sheetName val="Design"/>
      <sheetName val="PL"/>
    </sheetNames>
    <sheetDataSet>
      <sheetData sheetId="0" refreshError="1">
        <row r="3">
          <cell r="B3">
            <v>1.16777</v>
          </cell>
        </row>
        <row r="6">
          <cell r="B6">
            <v>1</v>
          </cell>
        </row>
      </sheetData>
      <sheetData sheetId="1" refreshError="1"/>
      <sheetData sheetId="2" refreshError="1"/>
      <sheetData sheetId="3" refreshError="1"/>
      <sheetData sheetId="4"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mily members,  dependants"/>
      <sheetName val="FAMILY TEXT"/>
      <sheetName val="Sheet1"/>
    </sheetNames>
    <sheetDataSet>
      <sheetData sheetId="0" refreshError="1"/>
      <sheetData sheetId="1" refreshError="1">
        <row r="2">
          <cell r="D2" t="str">
            <v>M</v>
          </cell>
        </row>
        <row r="3">
          <cell r="D3" t="str">
            <v>F</v>
          </cell>
        </row>
      </sheetData>
      <sheetData sheetId="2"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0"/>
      <sheetName val="Summary"/>
      <sheetName val="Misc"/>
      <sheetName val="formwork"/>
      <sheetName val="Sum"/>
      <sheetName val="Material"/>
      <sheetName val="user charges-BKS"/>
      <sheetName val="P&amp;E"/>
      <sheetName val="DIESEL"/>
      <sheetName val="DESIGN MIX"/>
      <sheetName val="Estimation"/>
      <sheetName val="Labour"/>
      <sheetName val="BASIC"/>
      <sheetName val="ANALYSIS"/>
      <sheetName val="BOQ"/>
      <sheetName val="FAMILY TEXT"/>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BOQ"/>
      <sheetName val="Furniture"/>
      <sheetName val="Major Quantities"/>
      <sheetName val="Analysis_1"/>
      <sheetName val="Basic Rates"/>
      <sheetName val="Equipment Bank"/>
      <sheetName val="RA"/>
      <sheetName val="General Analysis"/>
      <sheetName val="BSR"/>
    </sheetNames>
    <sheetDataSet>
      <sheetData sheetId="0" refreshError="1"/>
      <sheetData sheetId="1" refreshError="1"/>
      <sheetData sheetId="2" refreshError="1"/>
      <sheetData sheetId="3" refreshError="1"/>
      <sheetData sheetId="4" refreshError="1"/>
      <sheetData sheetId="5" refreshError="1">
        <row r="20">
          <cell r="C20">
            <v>258.24</v>
          </cell>
        </row>
      </sheetData>
      <sheetData sheetId="6" refreshError="1"/>
      <sheetData sheetId="7" refreshError="1"/>
      <sheetData sheetId="8" refreshError="1"/>
      <sheetData sheetId="9"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_summary"/>
      <sheetName val="iso-forms"/>
      <sheetName val="purpose&amp;input"/>
      <sheetName val="Sheet1"/>
      <sheetName val="CALC. PER IEEE-1115 "/>
      <sheetName val="Load duty cycle"/>
      <sheetName val="110kV"/>
      <sheetName val="CPP"/>
      <sheetName val="Sheet2"/>
      <sheetName val="Annexure-11"/>
      <sheetName val="Calc-Float 1"/>
      <sheetName val="Calc-boost 1"/>
      <sheetName val="Annexure-3 1"/>
      <sheetName val="Timeshee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total -BOQ"/>
      <sheetName val="DETAILED  BOQ"/>
      <sheetName val="PROG_DATA"/>
      <sheetName val="upa"/>
      <sheetName val="CALC__PER_IEEE-1115_"/>
      <sheetName val="Load_duty_cycle"/>
      <sheetName val="Calc-Float_1"/>
      <sheetName val="Calc-boost_1"/>
      <sheetName val="Annexure-3_1"/>
      <sheetName val="total_-BOQ"/>
      <sheetName val="DETAILED__BOQ"/>
      <sheetName val="beam-reinft"/>
      <sheetName val="Pile cap"/>
      <sheetName val="col-reinft1"/>
      <sheetName val="pile Fabrication"/>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Civil Works"/>
      <sheetName val="Anl"/>
      <sheetName val="ID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_summary"/>
      <sheetName val="iso-forms"/>
      <sheetName val="purpose&amp;input"/>
      <sheetName val="Sheet1"/>
      <sheetName val="CALC. PER IEEE-1115 "/>
      <sheetName val="Load duty cycle"/>
      <sheetName val="110kV"/>
      <sheetName val="CPP"/>
      <sheetName val="Sheet2"/>
      <sheetName val="Annexure-11"/>
      <sheetName val="Calc-Float 1"/>
      <sheetName val="Calc-boost 1"/>
      <sheetName val="Annexure-3 1"/>
      <sheetName val="Timesheet"/>
      <sheetName val="Load Details(B1)"/>
      <sheetName val="DSLP"/>
      <sheetName val="2007 Calendar"/>
      <sheetName val="Report"/>
      <sheetName val="Headings"/>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total -BOQ"/>
      <sheetName val="DETAILED  BOQ"/>
      <sheetName val="Design"/>
      <sheetName val="beam-reinft"/>
      <sheetName val="Basis"/>
      <sheetName val="PROG_DATA"/>
      <sheetName val="upa"/>
      <sheetName val="CALC__PER_IEEE-1115_"/>
      <sheetName val="Load_duty_cycle"/>
      <sheetName val="Calc-Float_1"/>
      <sheetName val="Calc-boost_1"/>
      <sheetName val="Annexure-3_1"/>
      <sheetName val="total_-BOQ"/>
      <sheetName val="DETAILED__BOQ"/>
      <sheetName val="Civil Works"/>
      <sheetName val="Pile cap"/>
      <sheetName val="col-reinft1"/>
      <sheetName val="pile Fabrication"/>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Anl"/>
      <sheetName val="IDC"/>
      <sheetName val="A-General"/>
      <sheetName val="beam_reinft"/>
      <sheetName val="Lead"/>
      <sheetName val="#REF"/>
      <sheetName val="BOQ"/>
      <sheetName val="電気設備表"/>
      <sheetName val="TBAL9697 -group wise  sdpl"/>
      <sheetName val="dg-VTu"/>
      <sheetName val="Tke"/>
      <sheetName val="A1-Continuous"/>
      <sheetName val="Typical Design"/>
      <sheetName val="Est To comp-KTRP"/>
      <sheetName val="JCR TOP(ITEM)-KTRP"/>
      <sheetName val="dpc cost"/>
      <sheetName val="SUMMERY"/>
      <sheetName val="UNP-NCW "/>
      <sheetName val="CALC__PER_IEEE-1115_2"/>
      <sheetName val="Load_duty_cycle2"/>
      <sheetName val="Calc-Float_12"/>
      <sheetName val="Calc-boost_12"/>
      <sheetName val="Annexure-3_12"/>
      <sheetName val="Load_Details(B1)2"/>
      <sheetName val="2007_Calendar2"/>
      <sheetName val="CALC__PER_IEEE-1115_1"/>
      <sheetName val="Load_duty_cycle1"/>
      <sheetName val="Calc-Float_11"/>
      <sheetName val="Calc-boost_11"/>
      <sheetName val="Annexure-3_11"/>
      <sheetName val="Load_Details(B1)1"/>
      <sheetName val="2007_Calendar1"/>
      <sheetName val="Load_Details(B1)"/>
      <sheetName val="2007_Calendar"/>
      <sheetName val="Sum"/>
      <sheetName val="data(R.C.Puram)"/>
      <sheetName val="220 11  BS "/>
      <sheetName val="Vind - BtB"/>
      <sheetName val="title"/>
      <sheetName val="Abbreviation"/>
      <sheetName val="Code"/>
      <sheetName val="CALC__PER_IEEE-1115_3"/>
      <sheetName val="Load_duty_cycle3"/>
      <sheetName val="Calc-Float_13"/>
      <sheetName val="Calc-boost_13"/>
      <sheetName val="Annexure-3_13"/>
      <sheetName val="Load_Details(B1)3"/>
      <sheetName val="2007_Calendar3"/>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total_-BOQ1"/>
      <sheetName val="DETAILED__BOQ1"/>
      <sheetName val="Civil_Works"/>
      <sheetName val="Pile_cap"/>
      <sheetName val="pile_Fabrication"/>
      <sheetName val="TBAL9697_-group_wise__sdpl"/>
      <sheetName val="Typical_Design"/>
      <sheetName val="Est_To_comp-KTRP"/>
      <sheetName val="JCR_TOP(ITEM)-KTRP"/>
      <sheetName val="dpc_cost"/>
      <sheetName val="UNP-NCW_"/>
      <sheetName val="data(R_C_Puram)"/>
      <sheetName val="220_11__BS_"/>
      <sheetName val="Vind_-_BtB"/>
      <sheetName val="Cost Rates"/>
      <sheetName val="Construction"/>
      <sheetName val="Cat A Change Control"/>
      <sheetName val="Ratios"/>
      <sheetName val="Vind-BtB"/>
      <sheetName val="Data"/>
      <sheetName val="main1"/>
      <sheetName val="girder"/>
      <sheetName val="X rate"/>
      <sheetName val="General input"/>
      <sheetName val="Progressin Next mon-AP-17"/>
      <sheetName val="Detail In Door Stad"/>
      <sheetName val="FORM7"/>
      <sheetName val="Material "/>
      <sheetName val="BATR0003al"/>
      <sheetName val="Steel-Circular"/>
      <sheetName val="Link"/>
      <sheetName val="GL"/>
      <sheetName val="Sump_cal"/>
      <sheetName val="macros"/>
      <sheetName val="Basement Budget"/>
      <sheetName val="Calendar"/>
      <sheetName val="STN WISE EMR"/>
      <sheetName val="CALC__PER_IEEE-1115_4"/>
      <sheetName val="Load_duty_cycle4"/>
      <sheetName val="Calc-Float_14"/>
      <sheetName val="Calc-boost_14"/>
      <sheetName val="Annexure-3_14"/>
      <sheetName val="Load_Details(B1)4"/>
      <sheetName val="2007_Calendar4"/>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total_-BOQ2"/>
      <sheetName val="DETAILED__BOQ2"/>
      <sheetName val="Civil_Works1"/>
      <sheetName val="Pile_cap1"/>
      <sheetName val="pile_Fabrication1"/>
      <sheetName val="TBAL9697_-group_wise__sdpl1"/>
      <sheetName val="Typical_Design1"/>
      <sheetName val="Est_To_comp-KTRP1"/>
      <sheetName val="JCR_TOP(ITEM)-KTRP1"/>
      <sheetName val="UNP-NCW_1"/>
      <sheetName val="loadcal"/>
      <sheetName val="CALC__PER_IEEE-1115_7"/>
      <sheetName val="Load_duty_cycle7"/>
      <sheetName val="Calc-Float_17"/>
      <sheetName val="Calc-boost_17"/>
      <sheetName val="Annexure-3_17"/>
      <sheetName val="Load_Details(B1)6"/>
      <sheetName val="2007_Calendar6"/>
      <sheetName val="total_-BOQ7"/>
      <sheetName val="DETAILED__BOQ7"/>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Pile_cap6"/>
      <sheetName val="pile_Fabrication6"/>
      <sheetName val="Civil_Works6"/>
      <sheetName val="Typical_Design6"/>
      <sheetName val="Est_To_comp-KTRP6"/>
      <sheetName val="JCR_TOP(ITEM)-KTRP6"/>
      <sheetName val="UNP-NCW_6"/>
      <sheetName val="TBAL9697_-group_wise__sdpl6"/>
      <sheetName val="total_-BOQ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Pile_cap2"/>
      <sheetName val="pile_Fabrication2"/>
      <sheetName val="Civil_Works2"/>
      <sheetName val="Typical_Design2"/>
      <sheetName val="Est_To_comp-KTRP2"/>
      <sheetName val="JCR_TOP(ITEM)-KTRP2"/>
      <sheetName val="UNP-NCW_2"/>
      <sheetName val="TBAL9697_-group_wise__sdpl2"/>
      <sheetName val="total_-BOQ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Pile_cap3"/>
      <sheetName val="pile_Fabrication3"/>
      <sheetName val="Civil_Works3"/>
      <sheetName val="Typical_Design3"/>
      <sheetName val="Est_To_comp-KTRP3"/>
      <sheetName val="JCR_TOP(ITEM)-KTRP3"/>
      <sheetName val="UNP-NCW_3"/>
      <sheetName val="TBAL9697_-group_wise__sdpl3"/>
      <sheetName val="CALC__PER_IEEE-1115_5"/>
      <sheetName val="Load_duty_cycle5"/>
      <sheetName val="Calc-Float_15"/>
      <sheetName val="Calc-boost_15"/>
      <sheetName val="Annexure-3_15"/>
      <sheetName val="total_-BOQ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Pile_cap4"/>
      <sheetName val="pile_Fabrication4"/>
      <sheetName val="Civil_Works4"/>
      <sheetName val="Typical_Design4"/>
      <sheetName val="Est_To_comp-KTRP4"/>
      <sheetName val="JCR_TOP(ITEM)-KTRP4"/>
      <sheetName val="UNP-NCW_4"/>
      <sheetName val="TBAL9697_-group_wise__sdpl4"/>
      <sheetName val="CALC__PER_IEEE-1115_6"/>
      <sheetName val="Load_duty_cycle6"/>
      <sheetName val="Calc-Float_16"/>
      <sheetName val="Calc-boost_16"/>
      <sheetName val="Annexure-3_16"/>
      <sheetName val="Load_Details(B1)5"/>
      <sheetName val="2007_Calendar5"/>
      <sheetName val="total_-BOQ6"/>
      <sheetName val="DETAILED__BOQ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Pile_cap5"/>
      <sheetName val="pile_Fabrication5"/>
      <sheetName val="Civil_Works5"/>
      <sheetName val="Typical_Design5"/>
      <sheetName val="Est_To_comp-KTRP5"/>
      <sheetName val="JCR_TOP(ITEM)-KTRP5"/>
      <sheetName val="UNP-NCW_5"/>
      <sheetName val="TBAL9697_-group_wise__sdpl5"/>
      <sheetName val="Conversion"/>
      <sheetName val="ACS(1)"/>
      <sheetName val="FAS-C(4)"/>
      <sheetName val="CCTV(old)"/>
      <sheetName val="Cost_Rates"/>
      <sheetName val="Cat_A_Change_Control"/>
      <sheetName val="STN_WISE_EMR"/>
      <sheetName val="except wiring"/>
      <sheetName val="INP-GEN"/>
      <sheetName val="SIN"/>
      <sheetName val="REf"/>
      <sheetName val="Summary(Termn)"/>
      <sheetName val="2B for Sub_Station_F_I_"/>
      <sheetName val="H2SO4"/>
      <sheetName val="TRAD"/>
      <sheetName val="step &amp; touch "/>
      <sheetName val="KALK"/>
      <sheetName val="Sketch"/>
      <sheetName val="Sch-3"/>
      <sheetName val="220KV 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efreshError="1"/>
      <sheetData sheetId="284" refreshError="1"/>
      <sheetData sheetId="285" refreshError="1"/>
      <sheetData sheetId="286" refreshError="1"/>
      <sheetData sheetId="287"/>
      <sheetData sheetId="288"/>
      <sheetData sheetId="289"/>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220Vdc"/>
      <sheetName val="e17"/>
      <sheetName val="e2"/>
      <sheetName val="e33"/>
      <sheetName val="B17"/>
      <sheetName val="B2"/>
      <sheetName val="Li17"/>
      <sheetName val="Li2"/>
      <sheetName val="C17"/>
      <sheetName val="C2"/>
      <sheetName val="BOM"/>
      <sheetName val="FT-06-02 (2)"/>
      <sheetName val="FT-002 R0 (6)"/>
      <sheetName val="FT-06-04"/>
      <sheetName val="Ln"/>
      <sheetName val="Sizing-Calculation"/>
      <sheetName val="Sheet2"/>
      <sheetName val="FM-05-03 (2)"/>
      <sheetName val="220Kv"/>
      <sheetName val="Timesheet"/>
      <sheetName val="DSLP"/>
      <sheetName val="PUR"/>
      <sheetName val="220 11  BS "/>
      <sheetName val="Codes"/>
      <sheetName val="FT-06-02_(2)"/>
      <sheetName val="FT-002_R0_(6)"/>
      <sheetName val="FM-05-03_(2)"/>
      <sheetName val="220_11__BS_"/>
      <sheetName val="FT-06-02_(2)3"/>
      <sheetName val="FT-002_R0_(6)3"/>
      <sheetName val="FM-05-03_(2)3"/>
      <sheetName val="FT-06-02_(2)2"/>
      <sheetName val="FT-002_R0_(6)2"/>
      <sheetName val="FM-05-03_(2)2"/>
      <sheetName val="FT-06-02_(2)1"/>
      <sheetName val="FT-002_R0_(6)1"/>
      <sheetName val="FM-05-03_(2)1"/>
      <sheetName val="Rate Analysis"/>
      <sheetName val="BalcoREVE6603"/>
      <sheetName val="220KV CS"/>
      <sheetName val="Sch-3"/>
      <sheetName val="A1-Continuous"/>
      <sheetName val="Ranges"/>
      <sheetName val="FT-06-02_(2)6"/>
      <sheetName val="FT-002_R0_(6)6"/>
      <sheetName val="FM-05-03_(2)6"/>
      <sheetName val="FT-06-02_(2)4"/>
      <sheetName val="FT-002_R0_(6)4"/>
      <sheetName val="FM-05-03_(2)4"/>
      <sheetName val="FT-06-02_(2)5"/>
      <sheetName val="FT-002_R0_(6)5"/>
      <sheetName val="FM-05-03_(2)5"/>
      <sheetName val="DELTA-H"/>
      <sheetName val="material cacus"/>
      <sheetName val="220Kv (2)"/>
      <sheetName val="purpose&amp;input"/>
      <sheetName val="loadcal"/>
      <sheetName val="Rate_Analysis"/>
      <sheetName val="PROG_DATA"/>
      <sheetName val="except wi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sheetData sheetId="59" refreshError="1"/>
      <sheetData sheetId="60"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Org Chart"/>
      <sheetName val="Vendor"/>
      <sheetName val="Sch-13"/>
      <sheetName val="Sch-14"/>
      <sheetName val="Sch-15"/>
      <sheetName val="Sch-16"/>
      <sheetName val="Sch-17"/>
      <sheetName val="Sch-18"/>
      <sheetName val="Sch-19"/>
      <sheetName val="Sch-20"/>
      <sheetName val="Code"/>
      <sheetName val="Org_Chart"/>
      <sheetName val="LP"/>
      <sheetName val="220Kv"/>
      <sheetName val="BOQ"/>
      <sheetName val="Headings"/>
      <sheetName val="Timesheet"/>
      <sheetName val="220 11  BS "/>
      <sheetName val="DETAILED  BOQ"/>
      <sheetName val="beam-reinft-IIInd floor"/>
      <sheetName val="Vehicles"/>
      <sheetName val="SEW4"/>
      <sheetName val="DSLP"/>
      <sheetName val="labour rates"/>
      <sheetName val="final abstract"/>
      <sheetName val="dpc cost"/>
      <sheetName val="SUMMERY"/>
      <sheetName val="Org_Chart1"/>
      <sheetName val="Org_Chart2"/>
      <sheetName val="Org_Chart3"/>
      <sheetName val="Org_Chart4"/>
      <sheetName val="Database"/>
      <sheetName val="SCHEDULE"/>
      <sheetName val="schedule nos"/>
      <sheetName val="Basic Rates"/>
      <sheetName val="DREV"/>
      <sheetName val="CREV"/>
      <sheetName val="Design"/>
      <sheetName val="regions &amp; PL"/>
      <sheetName val="Material "/>
      <sheetName val="Labour &amp; Plant"/>
      <sheetName val="Voucher"/>
      <sheetName val="Analysis"/>
      <sheetName val="INPUT SHEET"/>
      <sheetName val="RES-PLANNING"/>
      <sheetName val="loadcal"/>
      <sheetName val="Wordsdata"/>
      <sheetName val="item"/>
      <sheetName val="预算"/>
      <sheetName val="Basement Budget"/>
      <sheetName val="Calendar"/>
      <sheetName val="Sales breakup"/>
      <sheetName val="Abbreviation"/>
      <sheetName val="LOCAL RATES"/>
      <sheetName val="HR List-06-10"/>
      <sheetName val="Report"/>
      <sheetName val="beam-reinft"/>
      <sheetName val="Org_Chart5"/>
      <sheetName val="beam-reinft-IIInd_floor"/>
      <sheetName val="220_11__BS_"/>
      <sheetName val="DETAILED__BOQ"/>
      <sheetName val="labour_rates"/>
      <sheetName val="final_abstract"/>
      <sheetName val="dpc_cost"/>
      <sheetName val="schedule_nos"/>
      <sheetName val="Basic_Rates"/>
      <sheetName val="Material_"/>
      <sheetName val="Labour_&amp;_Plant"/>
      <sheetName val="INPUT_SHEET"/>
      <sheetName val="Basement_Budget"/>
      <sheetName val="Sales_breakup"/>
      <sheetName val="regions_&amp;_PL"/>
      <sheetName val="LOCAL_RATES"/>
      <sheetName val="HR_List-06-10"/>
      <sheetName val="220_11__BS_2"/>
      <sheetName val="DETAILED__BOQ2"/>
      <sheetName val="220_11__BS_1"/>
      <sheetName val="DETAILED__BOQ1"/>
      <sheetName val="220_11__BS_3"/>
      <sheetName val="DETAILED__BOQ3"/>
      <sheetName val="Sheet2"/>
      <sheetName val="except wiring"/>
      <sheetName val="Data Sheet"/>
      <sheetName val="Total Staff List"/>
      <sheetName val="prog-mgu"/>
      <sheetName val="공장별판관비배부"/>
      <sheetName val="title"/>
      <sheetName val="Weightage Factor"/>
      <sheetName val="Rate Analysis"/>
      <sheetName val="Dom"/>
      <sheetName val="2007 Calendar"/>
      <sheetName val="PCGIL-Pugalur-Sch"/>
      <sheetName val="Org_Chart6"/>
      <sheetName val="final_abstract1"/>
      <sheetName val="beam-reinft-IIInd_floor1"/>
      <sheetName val="labour_rates1"/>
      <sheetName val="dpc_cost1"/>
      <sheetName val="schedule_nos1"/>
      <sheetName val="Basic_Rates1"/>
      <sheetName val="OP"/>
      <sheetName val="EFP"/>
      <sheetName val="PD"/>
      <sheetName val="CD"/>
      <sheetName val="Perf"/>
      <sheetName val="Ranges"/>
      <sheetName val="Hotel Info Input"/>
      <sheetName val="220_11__BS_4"/>
      <sheetName val="DETAILED__BOQ4"/>
      <sheetName val="Mp-team 1"/>
      <sheetName val="Form 6"/>
      <sheetName val="WORKSHEET"/>
      <sheetName val="Razevig-2"/>
      <sheetName val="Ratios"/>
      <sheetName val="Basis"/>
      <sheetName val="Report1"/>
      <sheetName val="DELTA-H"/>
      <sheetName val="material cacus"/>
      <sheetName val="PROG_DATA"/>
      <sheetName val="Aoc"/>
      <sheetName val="A"/>
      <sheetName val="E1"/>
      <sheetName val="cash-flow"/>
      <sheetName val="R2"/>
      <sheetName val="lc 11"/>
      <sheetName val="lc 21"/>
      <sheetName val="Basic Rate"/>
      <sheetName val="Inputs"/>
      <sheetName val="Abs PMRL"/>
      <sheetName val="Org_Chart8"/>
      <sheetName val="220_11__BS_6"/>
      <sheetName val="DETAILED__BOQ6"/>
      <sheetName val="beam-reinft-IIInd_floor3"/>
      <sheetName val="labour_rates3"/>
      <sheetName val="final_abstract3"/>
      <sheetName val="dpc_cost3"/>
      <sheetName val="schedule_nos3"/>
      <sheetName val="Basic_Rates3"/>
      <sheetName val="Material_3"/>
      <sheetName val="Labour_&amp;_Plant3"/>
      <sheetName val="INPUT_SHEET3"/>
      <sheetName val="Basement_Budget3"/>
      <sheetName val="Sales_breakup3"/>
      <sheetName val="Total_Staff_List2"/>
      <sheetName val="Form_62"/>
      <sheetName val="HR_List-06-103"/>
      <sheetName val="LOCAL_RATES3"/>
      <sheetName val="regions_&amp;_PL3"/>
      <sheetName val="Weightage_Factor2"/>
      <sheetName val="Rate_Analysis2"/>
      <sheetName val="Material_1"/>
      <sheetName val="Labour_&amp;_Plant1"/>
      <sheetName val="INPUT_SHEET1"/>
      <sheetName val="Basement_Budget1"/>
      <sheetName val="Sales_breakup1"/>
      <sheetName val="Total_Staff_List"/>
      <sheetName val="Form_6"/>
      <sheetName val="HR_List-06-101"/>
      <sheetName val="LOCAL_RATES1"/>
      <sheetName val="regions_&amp;_PL1"/>
      <sheetName val="Weightage_Factor"/>
      <sheetName val="Rate_Analysis"/>
      <sheetName val="Org_Chart7"/>
      <sheetName val="220_11__BS_5"/>
      <sheetName val="DETAILED__BOQ5"/>
      <sheetName val="beam-reinft-IIInd_floor2"/>
      <sheetName val="labour_rates2"/>
      <sheetName val="final_abstract2"/>
      <sheetName val="dpc_cost2"/>
      <sheetName val="schedule_nos2"/>
      <sheetName val="Basic_Rates2"/>
      <sheetName val="Material_2"/>
      <sheetName val="Labour_&amp;_Plant2"/>
      <sheetName val="INPUT_SHEET2"/>
      <sheetName val="Basement_Budget2"/>
      <sheetName val="Sales_breakup2"/>
      <sheetName val="Total_Staff_List1"/>
      <sheetName val="Form_61"/>
      <sheetName val="HR_List-06-102"/>
      <sheetName val="LOCAL_RATES2"/>
      <sheetName val="regions_&amp;_PL2"/>
      <sheetName val="Weightage_Factor1"/>
      <sheetName val="Rate_Analysis1"/>
      <sheetName val="I-CO"/>
      <sheetName val="HOLIDAYS"/>
      <sheetName val="Assumptions"/>
      <sheetName val="FORM7"/>
      <sheetName val="LANGUAGE"/>
      <sheetName val="2007_Calendar"/>
      <sheetName val="CS"/>
      <sheetName val="HG"/>
      <sheetName val="Dropdown"/>
      <sheetName val="JACKWELL"/>
      <sheetName val="TBAL9697 -group wise  sdpl"/>
      <sheetName val="M.S."/>
      <sheetName val="Indices"/>
      <sheetName val="Intro."/>
      <sheetName val="Basic_Rates4"/>
      <sheetName val="Material_4"/>
      <sheetName val="Labour_&amp;_Plant4"/>
      <sheetName val="INPUT_SHEET4"/>
      <sheetName val="Basic_Rates5"/>
      <sheetName val="Material_5"/>
      <sheetName val="Labour_&amp;_Plant5"/>
      <sheetName val="INPUT_SHEET5"/>
      <sheetName val="Basic_Rates6"/>
      <sheetName val="Material_6"/>
      <sheetName val="Labour_&amp;_Plant6"/>
      <sheetName val="INPUT_SHEET6"/>
      <sheetName val="Basic_Rates7"/>
      <sheetName val="Material_7"/>
      <sheetName val="Labour_&amp;_Plant7"/>
      <sheetName val="INPUT_SHEET7"/>
      <sheetName val="Basic_Rates8"/>
      <sheetName val="Material_8"/>
      <sheetName val="Labour_&amp;_Plant8"/>
      <sheetName val="INPUT_SHEET8"/>
      <sheetName val="Org_Chart14"/>
      <sheetName val="Basic_Rates14"/>
      <sheetName val="Material_14"/>
      <sheetName val="Labour_&amp;_Plant14"/>
      <sheetName val="INPUT_SHEET14"/>
      <sheetName val="Org_Chart10"/>
      <sheetName val="Basic_Rates10"/>
      <sheetName val="Material_10"/>
      <sheetName val="Labour_&amp;_Plant10"/>
      <sheetName val="INPUT_SHEET10"/>
      <sheetName val="Org_Chart9"/>
      <sheetName val="Basic_Rates9"/>
      <sheetName val="Material_9"/>
      <sheetName val="Labour_&amp;_Plant9"/>
      <sheetName val="INPUT_SHEET9"/>
      <sheetName val="Org_Chart11"/>
      <sheetName val="Basic_Rates11"/>
      <sheetName val="Material_11"/>
      <sheetName val="Labour_&amp;_Plant11"/>
      <sheetName val="INPUT_SHEET11"/>
      <sheetName val="Org_Chart12"/>
      <sheetName val="Basic_Rates12"/>
      <sheetName val="Material_12"/>
      <sheetName val="Labour_&amp;_Plant12"/>
      <sheetName val="INPUT_SHEET12"/>
      <sheetName val="Org_Chart13"/>
      <sheetName val="Basic_Rates13"/>
      <sheetName val="Material_13"/>
      <sheetName val="Labour_&amp;_Plant13"/>
      <sheetName val="INPUT_SHEET13"/>
      <sheetName val="Org_Chart20"/>
      <sheetName val="Basic_Rates20"/>
      <sheetName val="Material_20"/>
      <sheetName val="Labour_&amp;_Plant20"/>
      <sheetName val="INPUT_SHEET20"/>
      <sheetName val="Org_Chart15"/>
      <sheetName val="Basic_Rates15"/>
      <sheetName val="Material_15"/>
      <sheetName val="Labour_&amp;_Plant15"/>
      <sheetName val="INPUT_SHEET15"/>
      <sheetName val="Org_Chart16"/>
      <sheetName val="Basic_Rates16"/>
      <sheetName val="Material_16"/>
      <sheetName val="Labour_&amp;_Plant16"/>
      <sheetName val="INPUT_SHEET16"/>
      <sheetName val="Hotel_Info_Input3"/>
      <sheetName val="Org_Chart17"/>
      <sheetName val="Basic_Rates17"/>
      <sheetName val="Material_17"/>
      <sheetName val="Labour_&amp;_Plant17"/>
      <sheetName val="INPUT_SHEET17"/>
      <sheetName val="Hotel_Info_Input"/>
      <sheetName val="Org_Chart18"/>
      <sheetName val="Basic_Rates18"/>
      <sheetName val="Material_18"/>
      <sheetName val="Labour_&amp;_Plant18"/>
      <sheetName val="INPUT_SHEET18"/>
      <sheetName val="Hotel_Info_Input1"/>
      <sheetName val="Org_Chart19"/>
      <sheetName val="Basic_Rates19"/>
      <sheetName val="Material_19"/>
      <sheetName val="Labour_&amp;_Plant19"/>
      <sheetName val="INPUT_SHEET19"/>
      <sheetName val="Hotel_Info_Input2"/>
      <sheetName val="Org_Chart21"/>
      <sheetName val="Basic_Rates21"/>
      <sheetName val="Material_21"/>
      <sheetName val="Labour_&amp;_Plant21"/>
      <sheetName val="INPUT_SHEET21"/>
      <sheetName val="Hotel_Info_Input4"/>
      <sheetName val="Basement_Budget4"/>
      <sheetName val="Org_Chart22"/>
      <sheetName val="Basic_Rates22"/>
      <sheetName val="Material_22"/>
      <sheetName val="Labour_&amp;_Plant22"/>
      <sheetName val="INPUT_SHEET22"/>
      <sheetName val="Hotel_Info_Input5"/>
      <sheetName val="Basement_Budget5"/>
      <sheetName val="Org_Chart23"/>
      <sheetName val="Basic_Rates23"/>
      <sheetName val="Material_23"/>
      <sheetName val="Labour_&amp;_Plant23"/>
      <sheetName val="INPUT_SHEET23"/>
      <sheetName val="Hotel_Info_Input6"/>
      <sheetName val="Basement_Budget6"/>
      <sheetName val="Org_Chart24"/>
      <sheetName val="Basic_Rates24"/>
      <sheetName val="Material_24"/>
      <sheetName val="Labour_&amp;_Plant24"/>
      <sheetName val="INPUT_SHEET24"/>
      <sheetName val="Hotel_Info_Input7"/>
      <sheetName val="Basement_Budget7"/>
      <sheetName val="Cal"/>
      <sheetName val="Data"/>
      <sheetName val="Detail"/>
      <sheetName val="Sheet1"/>
      <sheetName val="COLUMN"/>
      <sheetName val="concrete"/>
      <sheetName val="HPL"/>
      <sheetName val="girder"/>
      <sheetName val="TABLES"/>
      <sheetName val="PART_DISCOUNT"/>
      <sheetName val="Sch-1(Option-I)"/>
      <sheetName val="complexall"/>
      <sheetName val="SUMMARY"/>
    </sheetNames>
    <sheetDataSet>
      <sheetData sheetId="0" refreshError="1">
        <row r="9">
          <cell r="C9" t="str">
            <v>Package-A1 : C-55802-S119A-7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efreshError="1"/>
      <sheetData sheetId="48"/>
      <sheetData sheetId="49"/>
      <sheetData sheetId="50"/>
      <sheetData sheetId="51" refreshError="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refreshError="1"/>
      <sheetData sheetId="193"/>
      <sheetData sheetId="194"/>
      <sheetData sheetId="195"/>
      <sheetData sheetId="196"/>
      <sheetData sheetId="197"/>
      <sheetData sheetId="198"/>
      <sheetData sheetId="199"/>
      <sheetData sheetId="200"/>
      <sheetData sheetId="201" refreshError="1"/>
      <sheetData sheetId="202"/>
      <sheetData sheetId="203"/>
      <sheetData sheetId="204"/>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refreshError="1"/>
      <sheetData sheetId="303" refreshError="1"/>
      <sheetData sheetId="304" refreshError="1"/>
      <sheetData sheetId="305"/>
      <sheetData sheetId="306"/>
      <sheetData sheetId="307"/>
      <sheetData sheetId="308"/>
      <sheetData sheetId="309"/>
      <sheetData sheetId="310"/>
      <sheetData sheetId="311"/>
      <sheetData sheetId="312"/>
      <sheetData sheetId="313"/>
      <sheetData sheetId="314"/>
      <sheetData sheetId="315" refreshError="1"/>
      <sheetData sheetId="316" refreshError="1"/>
      <sheetData sheetId="317"/>
      <sheetData sheetId="318" refreshError="1"/>
      <sheetData sheetId="319" refreshError="1"/>
      <sheetData sheetId="320"/>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sheetName val="13.10.10"/>
      <sheetName val="FdN"/>
      <sheetName val="Tower"/>
      <sheetName val="Sheet1"/>
      <sheetName val="Tower types"/>
      <sheetName val="Sheet4"/>
      <sheetName val="21.03.11"/>
    </sheetNames>
    <sheetDataSet>
      <sheetData sheetId="0"/>
      <sheetData sheetId="1"/>
      <sheetData sheetId="2">
        <row r="1">
          <cell r="B1" t="str">
            <v>LARSEN &amp; TOUBRO LIMITED</v>
          </cell>
        </row>
        <row r="3">
          <cell r="B3" t="str">
            <v>DESC</v>
          </cell>
          <cell r="C3" t="str">
            <v>EXC</v>
          </cell>
          <cell r="D3" t="str">
            <v>RCC</v>
          </cell>
          <cell r="E3" t="str">
            <v>PCC</v>
          </cell>
          <cell r="F3" t="str">
            <v>REBAR</v>
          </cell>
          <cell r="G3" t="str">
            <v>Stub</v>
          </cell>
        </row>
        <row r="4">
          <cell r="B4" t="str">
            <v>DB0</v>
          </cell>
          <cell r="C4">
            <v>94.897999999999996</v>
          </cell>
          <cell r="D4">
            <v>16.698</v>
          </cell>
          <cell r="E4">
            <v>1.7949999999999999</v>
          </cell>
          <cell r="F4">
            <v>1796.3629999999998</v>
          </cell>
          <cell r="G4">
            <v>294.81400000000002</v>
          </cell>
        </row>
        <row r="5">
          <cell r="B5" t="str">
            <v>DB1.5</v>
          </cell>
          <cell r="C5">
            <v>110.33</v>
          </cell>
          <cell r="D5">
            <v>25.21</v>
          </cell>
          <cell r="E5">
            <v>2.0699999999999998</v>
          </cell>
          <cell r="F5">
            <v>2266.4369999999999</v>
          </cell>
          <cell r="G5">
            <v>387.762</v>
          </cell>
        </row>
        <row r="6">
          <cell r="B6" t="str">
            <v>DB3</v>
          </cell>
          <cell r="C6">
            <v>110.33</v>
          </cell>
          <cell r="D6">
            <v>27.19</v>
          </cell>
          <cell r="E6">
            <v>2.0699999999999998</v>
          </cell>
          <cell r="F6">
            <v>2485.1819999999998</v>
          </cell>
          <cell r="G6">
            <v>542.50400000000002</v>
          </cell>
        </row>
        <row r="7">
          <cell r="B7" t="str">
            <v>DB4.5</v>
          </cell>
          <cell r="C7">
            <v>121.13</v>
          </cell>
          <cell r="D7">
            <v>37.380000000000003</v>
          </cell>
          <cell r="E7">
            <v>2.2599999999999998</v>
          </cell>
          <cell r="F7">
            <v>3207.1170000000002</v>
          </cell>
          <cell r="G7">
            <v>635.32399999999996</v>
          </cell>
        </row>
        <row r="8">
          <cell r="B8" t="str">
            <v>DB6</v>
          </cell>
          <cell r="C8">
            <v>121.13</v>
          </cell>
          <cell r="D8">
            <v>40.11</v>
          </cell>
          <cell r="E8">
            <v>2.2599999999999998</v>
          </cell>
          <cell r="F8">
            <v>3508.1819999999998</v>
          </cell>
          <cell r="G8">
            <v>790.19399999999996</v>
          </cell>
        </row>
        <row r="9">
          <cell r="B9" t="str">
            <v>DB9</v>
          </cell>
          <cell r="C9">
            <v>130.87</v>
          </cell>
          <cell r="D9">
            <v>52.25</v>
          </cell>
          <cell r="E9">
            <v>2.4300000000000002</v>
          </cell>
          <cell r="F9">
            <v>5606.7280000000001</v>
          </cell>
          <cell r="G9">
            <v>975.83399999999995</v>
          </cell>
        </row>
        <row r="10">
          <cell r="B10" t="str">
            <v>DC0</v>
          </cell>
          <cell r="C10">
            <v>133.63999999999999</v>
          </cell>
          <cell r="D10">
            <v>26.15</v>
          </cell>
          <cell r="E10">
            <v>2.48</v>
          </cell>
          <cell r="F10">
            <v>2613.8269999999998</v>
          </cell>
          <cell r="G10">
            <v>408.19599999999997</v>
          </cell>
        </row>
        <row r="11">
          <cell r="B11" t="str">
            <v>DC1.5</v>
          </cell>
          <cell r="C11">
            <v>139.71</v>
          </cell>
          <cell r="D11">
            <v>34.53</v>
          </cell>
          <cell r="E11">
            <v>2.59</v>
          </cell>
          <cell r="F11">
            <v>2974.616</v>
          </cell>
          <cell r="G11">
            <v>522.471</v>
          </cell>
        </row>
        <row r="12">
          <cell r="B12" t="str">
            <v>DC3</v>
          </cell>
          <cell r="C12">
            <v>139.71</v>
          </cell>
          <cell r="D12">
            <v>36.869999999999997</v>
          </cell>
          <cell r="E12">
            <v>2.59</v>
          </cell>
          <cell r="F12">
            <v>3234.1459999999997</v>
          </cell>
          <cell r="G12">
            <v>701.94100000000003</v>
          </cell>
        </row>
        <row r="13">
          <cell r="B13" t="str">
            <v>DC4.5</v>
          </cell>
          <cell r="C13">
            <v>156.13</v>
          </cell>
          <cell r="D13">
            <v>44.42</v>
          </cell>
          <cell r="E13">
            <v>2.87</v>
          </cell>
          <cell r="F13">
            <v>5004.3460000000005</v>
          </cell>
          <cell r="G13">
            <v>816.11699999999996</v>
          </cell>
        </row>
        <row r="14">
          <cell r="B14" t="str">
            <v>DC6</v>
          </cell>
          <cell r="C14">
            <v>156.13</v>
          </cell>
          <cell r="D14">
            <v>47.15</v>
          </cell>
          <cell r="E14">
            <v>2.87</v>
          </cell>
          <cell r="F14">
            <v>5456.9560000000001</v>
          </cell>
          <cell r="G14">
            <v>995.68600000000004</v>
          </cell>
        </row>
        <row r="15">
          <cell r="B15" t="str">
            <v>DC9</v>
          </cell>
          <cell r="C15">
            <v>169.84</v>
          </cell>
          <cell r="D15">
            <v>58.655000000000001</v>
          </cell>
          <cell r="E15">
            <v>3.12</v>
          </cell>
          <cell r="F15">
            <v>7959.8270000000002</v>
          </cell>
          <cell r="G15">
            <v>1223.9899999999998</v>
          </cell>
        </row>
        <row r="16">
          <cell r="B16" t="str">
            <v>DD0</v>
          </cell>
          <cell r="C16">
            <v>186.47749999999999</v>
          </cell>
          <cell r="D16">
            <v>37.755000000000003</v>
          </cell>
          <cell r="E16">
            <v>3.4024999999999999</v>
          </cell>
          <cell r="F16">
            <v>4103.7250000000004</v>
          </cell>
          <cell r="G16">
            <v>497.58800000000002</v>
          </cell>
        </row>
        <row r="17">
          <cell r="B17" t="str">
            <v>DD1.5</v>
          </cell>
          <cell r="C17">
            <v>190.76</v>
          </cell>
          <cell r="D17">
            <v>49.55</v>
          </cell>
          <cell r="E17">
            <v>3.48</v>
          </cell>
          <cell r="F17">
            <v>4266.2669999999998</v>
          </cell>
          <cell r="G17">
            <v>661.90399999999988</v>
          </cell>
        </row>
        <row r="18">
          <cell r="B18" t="str">
            <v>DD3</v>
          </cell>
          <cell r="C18">
            <v>190.76</v>
          </cell>
          <cell r="D18">
            <v>52.28</v>
          </cell>
          <cell r="E18">
            <v>3.48</v>
          </cell>
          <cell r="F18">
            <v>4571.6370000000006</v>
          </cell>
          <cell r="G18">
            <v>980.03099999999995</v>
          </cell>
        </row>
        <row r="19">
          <cell r="B19" t="str">
            <v>DD4.5</v>
          </cell>
          <cell r="C19">
            <v>209.88</v>
          </cell>
          <cell r="D19">
            <v>56.82</v>
          </cell>
          <cell r="E19">
            <v>3.81</v>
          </cell>
          <cell r="F19">
            <v>6911.607</v>
          </cell>
          <cell r="G19">
            <v>1140.511</v>
          </cell>
        </row>
        <row r="20">
          <cell r="B20" t="str">
            <v>DD6</v>
          </cell>
          <cell r="C20">
            <v>209.88</v>
          </cell>
          <cell r="D20">
            <v>59.97</v>
          </cell>
          <cell r="E20">
            <v>3.81</v>
          </cell>
          <cell r="F20">
            <v>7366.8869999999997</v>
          </cell>
          <cell r="G20">
            <v>1454.366</v>
          </cell>
        </row>
        <row r="21">
          <cell r="B21" t="str">
            <v>DD9</v>
          </cell>
          <cell r="C21">
            <v>226.24</v>
          </cell>
          <cell r="D21">
            <v>71.19</v>
          </cell>
          <cell r="E21">
            <v>4.0999999999999996</v>
          </cell>
          <cell r="F21">
            <v>11024.563</v>
          </cell>
          <cell r="G21">
            <v>1775.5659999999998</v>
          </cell>
        </row>
      </sheetData>
      <sheetData sheetId="3">
        <row r="1">
          <cell r="A1" t="str">
            <v>DBSTR0</v>
          </cell>
          <cell r="B1" t="str">
            <v>LARSEN &amp; TOUBRO LIMITED</v>
          </cell>
        </row>
        <row r="2">
          <cell r="A2" t="str">
            <v>DBSTR3</v>
          </cell>
          <cell r="B2">
            <v>0</v>
          </cell>
        </row>
        <row r="3">
          <cell r="A3" t="str">
            <v>DBNM0</v>
          </cell>
          <cell r="B3" t="str">
            <v>DESC</v>
          </cell>
        </row>
        <row r="4">
          <cell r="A4" t="str">
            <v>DBNM3</v>
          </cell>
          <cell r="B4" t="str">
            <v>DB0</v>
          </cell>
        </row>
        <row r="5">
          <cell r="A5" t="str">
            <v>DB0BE</v>
          </cell>
          <cell r="B5" t="str">
            <v>DB1.5</v>
          </cell>
        </row>
        <row r="6">
          <cell r="A6" t="str">
            <v>DBCPM</v>
          </cell>
          <cell r="B6" t="str">
            <v>DB3</v>
          </cell>
        </row>
        <row r="7">
          <cell r="A7" t="str">
            <v>DB-3</v>
          </cell>
          <cell r="B7" t="str">
            <v>DB4.5</v>
          </cell>
        </row>
        <row r="8">
          <cell r="A8" t="str">
            <v>DB-1.5</v>
          </cell>
          <cell r="B8" t="str">
            <v>DB6</v>
          </cell>
        </row>
        <row r="9">
          <cell r="A9" t="str">
            <v>DB0</v>
          </cell>
          <cell r="B9" t="str">
            <v>DB9</v>
          </cell>
        </row>
        <row r="10">
          <cell r="A10" t="str">
            <v>DB1.5</v>
          </cell>
          <cell r="B10" t="str">
            <v>DC0</v>
          </cell>
        </row>
        <row r="11">
          <cell r="A11" t="str">
            <v>DB3B</v>
          </cell>
          <cell r="B11" t="str">
            <v>DC1.5</v>
          </cell>
        </row>
        <row r="12">
          <cell r="A12" t="str">
            <v>DB3</v>
          </cell>
          <cell r="B12" t="str">
            <v>DC3</v>
          </cell>
        </row>
        <row r="13">
          <cell r="A13" t="str">
            <v>DB4.5</v>
          </cell>
          <cell r="B13" t="str">
            <v>DC4.5</v>
          </cell>
        </row>
        <row r="14">
          <cell r="A14" t="str">
            <v>DB6</v>
          </cell>
          <cell r="B14" t="str">
            <v>DC6</v>
          </cell>
        </row>
        <row r="15">
          <cell r="A15" t="str">
            <v>DB7.5</v>
          </cell>
          <cell r="B15" t="str">
            <v>DC9</v>
          </cell>
        </row>
        <row r="16">
          <cell r="A16" t="str">
            <v>DB9</v>
          </cell>
          <cell r="B16" t="str">
            <v>DD0</v>
          </cell>
        </row>
        <row r="17">
          <cell r="A17" t="str">
            <v>DCSTR0</v>
          </cell>
          <cell r="B17" t="str">
            <v>DD1.5</v>
          </cell>
        </row>
        <row r="18">
          <cell r="A18" t="str">
            <v>DCSTR3</v>
          </cell>
          <cell r="B18" t="str">
            <v>DD3</v>
          </cell>
        </row>
        <row r="19">
          <cell r="A19" t="str">
            <v>DCNM0</v>
          </cell>
          <cell r="B19" t="str">
            <v>DD4.5</v>
          </cell>
        </row>
        <row r="20">
          <cell r="A20" t="str">
            <v>DCNM3</v>
          </cell>
          <cell r="B20" t="str">
            <v>DD6</v>
          </cell>
        </row>
        <row r="21">
          <cell r="A21" t="str">
            <v>DC0BE</v>
          </cell>
          <cell r="B21" t="str">
            <v>DD9</v>
          </cell>
        </row>
        <row r="22">
          <cell r="A22" t="str">
            <v>DCCPM</v>
          </cell>
          <cell r="B22">
            <v>1747.1880000000001</v>
          </cell>
        </row>
        <row r="23">
          <cell r="A23" t="str">
            <v>DC-3</v>
          </cell>
          <cell r="B23">
            <v>941.77099999999996</v>
          </cell>
        </row>
        <row r="24">
          <cell r="A24" t="str">
            <v>DC-1.5</v>
          </cell>
          <cell r="B24">
            <v>1189.2799999999997</v>
          </cell>
        </row>
        <row r="25">
          <cell r="A25" t="str">
            <v>DC0</v>
          </cell>
          <cell r="B25">
            <v>1511.107</v>
          </cell>
        </row>
        <row r="26">
          <cell r="A26" t="str">
            <v>DC1.5</v>
          </cell>
          <cell r="B26">
            <v>1864.2289999999998</v>
          </cell>
        </row>
        <row r="27">
          <cell r="A27" t="str">
            <v>DC3B</v>
          </cell>
          <cell r="B27">
            <v>2162.8040000000001</v>
          </cell>
        </row>
        <row r="28">
          <cell r="A28" t="str">
            <v>DC3</v>
          </cell>
          <cell r="B28">
            <v>838.64700000000016</v>
          </cell>
        </row>
        <row r="29">
          <cell r="A29" t="str">
            <v>DC4.5</v>
          </cell>
          <cell r="B29">
            <v>1088.7830000000001</v>
          </cell>
        </row>
        <row r="30">
          <cell r="A30" t="str">
            <v>DC6</v>
          </cell>
          <cell r="B30">
            <v>1355.412</v>
          </cell>
        </row>
        <row r="31">
          <cell r="A31" t="str">
            <v>DC7.5</v>
          </cell>
          <cell r="B31">
            <v>1661.097</v>
          </cell>
        </row>
        <row r="32">
          <cell r="A32" t="str">
            <v>DC9</v>
          </cell>
          <cell r="B32">
            <v>1981.8879999999999</v>
          </cell>
        </row>
        <row r="33">
          <cell r="A33" t="str">
            <v>DDSTR0</v>
          </cell>
          <cell r="B33">
            <v>51916.889000000003</v>
          </cell>
        </row>
        <row r="34">
          <cell r="A34" t="str">
            <v>DDSTR3</v>
          </cell>
          <cell r="B34">
            <v>51914.440999999999</v>
          </cell>
        </row>
        <row r="35">
          <cell r="A35" t="str">
            <v>DDNM0</v>
          </cell>
          <cell r="B35">
            <v>49544.937999999995</v>
          </cell>
        </row>
        <row r="36">
          <cell r="A36" t="str">
            <v>DDNM3</v>
          </cell>
          <cell r="B36">
            <v>49542.657999999996</v>
          </cell>
        </row>
        <row r="37">
          <cell r="A37" t="str">
            <v>DD0BE</v>
          </cell>
          <cell r="B37">
            <v>8241.503999999999</v>
          </cell>
        </row>
        <row r="38">
          <cell r="A38" t="str">
            <v>DDCPM</v>
          </cell>
          <cell r="B38">
            <v>3110.8579999999997</v>
          </cell>
        </row>
        <row r="39">
          <cell r="A39" t="str">
            <v>DD0</v>
          </cell>
          <cell r="B39">
            <v>2069.326</v>
          </cell>
        </row>
        <row r="40">
          <cell r="A40" t="str">
            <v>DD1.5</v>
          </cell>
          <cell r="B40">
            <v>2444.2510000000002</v>
          </cell>
        </row>
        <row r="41">
          <cell r="A41" t="str">
            <v>DD3B</v>
          </cell>
          <cell r="B41">
            <v>2963.0379999999996</v>
          </cell>
        </row>
        <row r="42">
          <cell r="A42" t="str">
            <v>DD3</v>
          </cell>
          <cell r="B42">
            <v>1238.0300000000002</v>
          </cell>
        </row>
        <row r="43">
          <cell r="A43" t="str">
            <v>DD4.5</v>
          </cell>
          <cell r="B43">
            <v>1434.1290000000001</v>
          </cell>
        </row>
        <row r="44">
          <cell r="A44" t="str">
            <v>DD6</v>
          </cell>
          <cell r="B44">
            <v>1832.9969999999998</v>
          </cell>
        </row>
        <row r="45">
          <cell r="A45" t="str">
            <v>DD7.5</v>
          </cell>
          <cell r="B45">
            <v>2221.8829999999998</v>
          </cell>
        </row>
        <row r="46">
          <cell r="A46" t="str">
            <v>DD9</v>
          </cell>
          <cell r="B46">
            <v>2711.962</v>
          </cell>
        </row>
      </sheetData>
      <sheetData sheetId="4"/>
      <sheetData sheetId="5"/>
      <sheetData sheetId="6"/>
      <sheetData sheetId="7"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refreshError="1"/>
      <sheetData sheetId="1" refreshError="1">
        <row r="3">
          <cell r="A3" t="str">
            <v>ISMB 100</v>
          </cell>
        </row>
        <row r="4">
          <cell r="A4" t="str">
            <v>ISMB 125</v>
          </cell>
        </row>
        <row r="5">
          <cell r="A5" t="str">
            <v>ISMB 150</v>
          </cell>
        </row>
        <row r="6">
          <cell r="A6" t="str">
            <v>ISMB 175</v>
          </cell>
        </row>
        <row r="7">
          <cell r="A7" t="str">
            <v>ISMB 200</v>
          </cell>
        </row>
        <row r="8">
          <cell r="A8" t="str">
            <v>ISMB 225</v>
          </cell>
        </row>
        <row r="9">
          <cell r="A9" t="str">
            <v>ISMB 250</v>
          </cell>
        </row>
        <row r="10">
          <cell r="A10" t="str">
            <v>ISMB 300</v>
          </cell>
        </row>
        <row r="11">
          <cell r="A11" t="str">
            <v>ISMB 350</v>
          </cell>
        </row>
        <row r="12">
          <cell r="A12" t="str">
            <v>ISMB 400</v>
          </cell>
        </row>
        <row r="13">
          <cell r="A13" t="str">
            <v>ISMB 450</v>
          </cell>
        </row>
        <row r="14">
          <cell r="A14" t="str">
            <v>ISMB 500</v>
          </cell>
        </row>
        <row r="15">
          <cell r="A15" t="str">
            <v>ISMB 550</v>
          </cell>
        </row>
        <row r="16">
          <cell r="A16" t="str">
            <v>ISMB 600</v>
          </cell>
        </row>
      </sheetData>
      <sheetData sheetId="2"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 summary"/>
      <sheetName val="table of contents"/>
      <sheetName val="CW SIZING (IDCT-2)"/>
      <sheetName val="IDCT-2 (C=120)"/>
      <sheetName val="Results"/>
      <sheetName val="Pipesizing - 2"/>
      <sheetName val="pipe thk. - 2"/>
      <sheetName val="resis. coeff"/>
      <sheetName val="water prop."/>
      <sheetName val="System Resistance (for spec)"/>
      <sheetName val="SR (IDCT-2)"/>
      <sheetName val="SR (IDCT-1)"/>
      <sheetName val="CW SIZING (IDCT-1)"/>
      <sheetName val="IDCT-1(C=120)"/>
      <sheetName val="Pipesizing - 1"/>
      <sheetName val="pipe thk. - 1"/>
      <sheetName val="Sheet1"/>
      <sheetName val="Wordsdata"/>
      <sheetName val="item"/>
      <sheetName val="Codes"/>
      <sheetName val="220 11  BS "/>
      <sheetName val="Staff Acco."/>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2"/>
      <sheetName val="Sheet3"/>
      <sheetName val="#REF"/>
      <sheetName val="inWords"/>
      <sheetName val="issue_summary"/>
      <sheetName val="table_of_contents"/>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P&amp;ID List"/>
      <sheetName val="Data base"/>
      <sheetName val="IO LIST"/>
      <sheetName val="Basement Budget"/>
      <sheetName val="1-LABOUR"/>
      <sheetName val="Budget (Jun 07)"/>
      <sheetName val="Timesheet"/>
      <sheetName val="water prop_"/>
      <sheetName val="water_prop_1"/>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LP"/>
      <sheetName val="working"/>
      <sheetName val="Report"/>
      <sheetName val="Dropdown Menus"/>
      <sheetName val="loadcal"/>
      <sheetName val="Calendar"/>
      <sheetName val="estimate"/>
      <sheetName val="beam-reinft"/>
      <sheetName val="Indices"/>
      <sheetName val="월선수금"/>
      <sheetName val="Data"/>
      <sheetName val="04REL"/>
      <sheetName val="issue_summary1"/>
      <sheetName val="table_of_contents1"/>
      <sheetName val="CW_SIZING_(IDCT-2)1"/>
      <sheetName val="IDCT-2_(C=120)1"/>
      <sheetName val="Pipesizing_-_21"/>
      <sheetName val="pipe_thk__-_21"/>
      <sheetName val="resis__coeff1"/>
      <sheetName val="water_prop_2"/>
      <sheetName val="System_Resistance_(for_spec)1"/>
      <sheetName val="SR_(IDCT-2)1"/>
      <sheetName val="SR_(IDCT-1)1"/>
      <sheetName val="CW_SIZING_(IDCT-1)1"/>
      <sheetName val="Pipesizing_-_11"/>
      <sheetName val="pipe_thk__-_1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water_prop_3"/>
      <sheetName val="issue_summary2"/>
      <sheetName val="table_of_contents2"/>
      <sheetName val="CW_SIZING_(IDCT-2)2"/>
      <sheetName val="IDCT-2_(C=120)2"/>
      <sheetName val="Pipesizing_-_22"/>
      <sheetName val="pipe_thk__-_22"/>
      <sheetName val="resis__coeff2"/>
      <sheetName val="water_prop_4"/>
      <sheetName val="System_Resistance_(for_spec)2"/>
      <sheetName val="SR_(IDCT-2)2"/>
      <sheetName val="SR_(IDCT-1)2"/>
      <sheetName val="CW_SIZING_(IDCT-1)2"/>
      <sheetName val="Pipesizing_-_12"/>
      <sheetName val="pipe_thk__-_1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water_prop_5"/>
      <sheetName val="issue_summary3"/>
      <sheetName val="table_of_contents3"/>
      <sheetName val="CW_SIZING_(IDCT-2)3"/>
      <sheetName val="IDCT-2_(C=120)3"/>
      <sheetName val="Pipesizing_-_23"/>
      <sheetName val="pipe_thk__-_23"/>
      <sheetName val="resis__coeff3"/>
      <sheetName val="water_prop_6"/>
      <sheetName val="System_Resistance_(for_spec)3"/>
      <sheetName val="SR_(IDCT-2)3"/>
      <sheetName val="SR_(IDCT-1)3"/>
      <sheetName val="CW_SIZING_(IDCT-1)3"/>
      <sheetName val="Pipesizing_-_13"/>
      <sheetName val="pipe_thk__-_1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water_prop_7"/>
      <sheetName val="issue_summary4"/>
      <sheetName val="table_of_contents4"/>
      <sheetName val="CW_SIZING_(IDCT-2)4"/>
      <sheetName val="IDCT-2_(C=120)4"/>
      <sheetName val="Pipesizing_-_24"/>
      <sheetName val="pipe_thk__-_24"/>
      <sheetName val="resis__coeff4"/>
      <sheetName val="water_prop_8"/>
      <sheetName val="System_Resistance_(for_spec)4"/>
      <sheetName val="SR_(IDCT-2)4"/>
      <sheetName val="SR_(IDCT-1)4"/>
      <sheetName val="CW_SIZING_(IDCT-1)4"/>
      <sheetName val="Pipesizing_-_14"/>
      <sheetName val="pipe_thk__-_1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water_prop_9"/>
      <sheetName val="FdN"/>
      <sheetName val="Tower"/>
      <sheetName val="220Kv"/>
      <sheetName val="Formulas"/>
      <sheetName val="4 Annex 1 Basic rate"/>
      <sheetName val="220_11__BS_2"/>
      <sheetName val="P&amp;ID_List2"/>
      <sheetName val="Data_base2"/>
      <sheetName val="220_11__BS_1"/>
      <sheetName val="P&amp;ID_List1"/>
      <sheetName val="Data_base1"/>
      <sheetName val="220_11__BS_"/>
      <sheetName val="P&amp;ID_List"/>
      <sheetName val="Data_base"/>
      <sheetName val="PROG_DATA"/>
      <sheetName val="Fin. Assumpt. - Sensitivities"/>
      <sheetName val="Global Assm."/>
      <sheetName val="analysis"/>
      <sheetName val="maing1"/>
      <sheetName val="basdat"/>
      <sheetName val="220_11__BS_3"/>
      <sheetName val="P&amp;ID_List3"/>
      <sheetName val="Data_base3"/>
      <sheetName val="Staff_Acco_"/>
      <sheetName val="IO_LIST"/>
      <sheetName val="Basement_Budget"/>
      <sheetName val="_DDList"/>
      <sheetName val="_UOM"/>
      <sheetName val="Code"/>
      <sheetName val="Price Working -Mar'06"/>
      <sheetName val="Conductor Size"/>
      <sheetName val="Rate Analysis"/>
      <sheetName val="Montaje"/>
      <sheetName val="Assumptions"/>
      <sheetName val="issue_summary5"/>
      <sheetName val="table_of_contents5"/>
      <sheetName val="CW_SIZING_(IDCT-2)5"/>
      <sheetName val="IDCT-2_(C=120)5"/>
      <sheetName val="Pipesizing_-_25"/>
      <sheetName val="pipe_thk__-_25"/>
      <sheetName val="resis__coeff5"/>
      <sheetName val="water_prop_10"/>
      <sheetName val="System_Resistance_(for_spec)5"/>
      <sheetName val="SR_(IDCT-2)5"/>
      <sheetName val="SR_(IDCT-1)5"/>
      <sheetName val="CW_SIZING_(IDCT-1)5"/>
      <sheetName val="Pipesizing_-_15"/>
      <sheetName val="pipe_thk__-_1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11"/>
      <sheetName val="Dropdown_Menus"/>
      <sheetName val="4_Annex_1_Basic_rate"/>
      <sheetName val="Fin__Assumpt__-_Sensitivities"/>
      <sheetName val="Global_Assm_"/>
      <sheetName val="Hidden"/>
      <sheetName val="1. Data Entry"/>
      <sheetName val="97 사업추정(WEKI)"/>
      <sheetName val="Testing"/>
      <sheetName val="QUOTE_E"/>
      <sheetName val="DSLP"/>
      <sheetName val="A 3.7"/>
      <sheetName val="Material"/>
      <sheetName val="Anl"/>
      <sheetName val="Contents"/>
      <sheetName val="FT-05-02IsoBOM"/>
      <sheetName val="FORM7"/>
      <sheetName val="Conversion"/>
      <sheetName val="Front Page 01"/>
      <sheetName val="water_prop_12"/>
      <sheetName val="issue_summary6"/>
      <sheetName val="table_of_contents6"/>
      <sheetName val="CW_SIZING_(IDCT-2)6"/>
      <sheetName val="IDCT-2_(C=120)6"/>
      <sheetName val="Pipesizing_-_26"/>
      <sheetName val="pipe_thk__-_26"/>
      <sheetName val="resis__coeff6"/>
      <sheetName val="System_Resistance_(for_spec)6"/>
      <sheetName val="SR_(IDCT-2)6"/>
      <sheetName val="SR_(IDCT-1)6"/>
      <sheetName val="CW_SIZING_(IDCT-1)6"/>
      <sheetName val="Pipesizing_-_16"/>
      <sheetName val="pipe_thk__-_16"/>
      <sheetName val="220_11__BS_4"/>
      <sheetName val="P&amp;ID_List4"/>
      <sheetName val="Data_base4"/>
      <sheetName val="Staff_Acco_1"/>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IO_LIST1"/>
      <sheetName val="Basement_Budget1"/>
      <sheetName val="water_prop_13"/>
      <sheetName val="Dropdown_Menus1"/>
      <sheetName val="pds"/>
      <sheetName val="Weightage Factor"/>
      <sheetName val="final abstract"/>
      <sheetName val="issue_summary7"/>
      <sheetName val="table_of_contents7"/>
      <sheetName val="CW_SIZING_(IDCT-2)7"/>
      <sheetName val="IDCT-2_(C=120)7"/>
      <sheetName val="Pipesizing_-_27"/>
      <sheetName val="pipe_thk__-_27"/>
      <sheetName val="resis__coeff7"/>
      <sheetName val="System_Resistance_(for_spec)7"/>
      <sheetName val="SR_(IDCT-2)7"/>
      <sheetName val="SR_(IDCT-1)7"/>
      <sheetName val="CW_SIZING_(IDCT-1)7"/>
      <sheetName val="Pipesizing_-_17"/>
      <sheetName val="pipe_thk__-_17"/>
      <sheetName val="220_11__BS_6"/>
      <sheetName val="P&amp;ID_List6"/>
      <sheetName val="Data_base6"/>
      <sheetName val="Staff_Acco_6"/>
      <sheetName val="IO_LIST6"/>
      <sheetName val="Basement_Budget6"/>
      <sheetName val="Dropdown_Menus6"/>
      <sheetName val="water_prop_14"/>
      <sheetName val="Staff_Acco_2"/>
      <sheetName val="IO_LIST2"/>
      <sheetName val="Basement_Budget2"/>
      <sheetName val="Dropdown_Menus2"/>
      <sheetName val="Staff_Acco_3"/>
      <sheetName val="IO_LIST3"/>
      <sheetName val="Basement_Budget3"/>
      <sheetName val="Dropdown_Menus3"/>
      <sheetName val="Staff_Acco_4"/>
      <sheetName val="IO_LIST4"/>
      <sheetName val="Basement_Budget4"/>
      <sheetName val="Dropdown_Menus4"/>
      <sheetName val="220_11__BS_5"/>
      <sheetName val="P&amp;ID_List5"/>
      <sheetName val="Data_base5"/>
      <sheetName val="Staff_Acco_5"/>
      <sheetName val="IO_LIST5"/>
      <sheetName val="Basement_Budget5"/>
      <sheetName val="Dropdown_Menus5"/>
      <sheetName val="installation cost"/>
      <sheetName val="PAYITEMS"/>
      <sheetName val="lc 11"/>
      <sheetName val="lc 21"/>
      <sheetName val="PCS"/>
      <sheetName val="purpose&amp;inpu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water_prop_15"/>
      <sheetName val="Price_Working_-Mar'06"/>
      <sheetName val="Conductor_Size"/>
      <sheetName val="Rate_Analysis"/>
      <sheetName val="Front_Page_01"/>
      <sheetName val="97_사업추정(WEKI)"/>
      <sheetName val="LC#1"/>
      <sheetName val="DELTA-H"/>
      <sheetName val="OCT.FDN"/>
      <sheetName val="CWpump"/>
      <sheetName val="ETC Plant Cost"/>
      <sheetName val="MMR"/>
      <sheetName val="Scenarios"/>
      <sheetName val="FTE Sales"/>
      <sheetName val="precast rc element"/>
      <sheetName val="SUMMARY"/>
      <sheetName val="EAM TP 2007"/>
      <sheetName val="2007 Calendar"/>
      <sheetName val="NameRange"/>
      <sheetName val="pack (b)"/>
      <sheetName val="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Choices:</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
          <cell r="A1" t="str">
            <v>Choices:</v>
          </cell>
        </row>
      </sheetData>
      <sheetData sheetId="58">
        <row r="1">
          <cell r="A1" t="str">
            <v>Choices:</v>
          </cell>
        </row>
      </sheetData>
      <sheetData sheetId="59">
        <row r="1">
          <cell r="A1" t="str">
            <v>Choices:</v>
          </cell>
        </row>
      </sheetData>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ow r="1">
          <cell r="A1" t="str">
            <v>Choices:</v>
          </cell>
        </row>
      </sheetData>
      <sheetData sheetId="78">
        <row r="1">
          <cell r="A1" t="str">
            <v>Choices:</v>
          </cell>
        </row>
      </sheetData>
      <sheetData sheetId="79">
        <row r="1">
          <cell r="A1" t="str">
            <v>Choices:</v>
          </cell>
        </row>
      </sheetData>
      <sheetData sheetId="80">
        <row r="1">
          <cell r="A1" t="str">
            <v>Choices:</v>
          </cell>
        </row>
      </sheetData>
      <sheetData sheetId="81">
        <row r="1">
          <cell r="A1" t="str">
            <v>Choices:</v>
          </cell>
        </row>
      </sheetData>
      <sheetData sheetId="82">
        <row r="1">
          <cell r="A1" t="str">
            <v>Choices:</v>
          </cell>
        </row>
      </sheetData>
      <sheetData sheetId="83">
        <row r="1">
          <cell r="A1" t="str">
            <v>Choices:</v>
          </cell>
        </row>
      </sheetData>
      <sheetData sheetId="84">
        <row r="1">
          <cell r="A1" t="str">
            <v>Choices:</v>
          </cell>
        </row>
      </sheetData>
      <sheetData sheetId="85">
        <row r="1">
          <cell r="A1" t="str">
            <v>Choices:</v>
          </cell>
        </row>
      </sheetData>
      <sheetData sheetId="86">
        <row r="1">
          <cell r="A1" t="str">
            <v>Choices:</v>
          </cell>
        </row>
      </sheetData>
      <sheetData sheetId="87">
        <row r="1">
          <cell r="A1" t="str">
            <v>Choices:</v>
          </cell>
        </row>
      </sheetData>
      <sheetData sheetId="88">
        <row r="1">
          <cell r="A1" t="str">
            <v>Choices:</v>
          </cell>
        </row>
      </sheetData>
      <sheetData sheetId="89">
        <row r="1">
          <cell r="A1" t="str">
            <v>Choices:</v>
          </cell>
        </row>
      </sheetData>
      <sheetData sheetId="90">
        <row r="1">
          <cell r="A1" t="str">
            <v>Choices:</v>
          </cell>
        </row>
      </sheetData>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ow r="1">
          <cell r="A1" t="str">
            <v>Choices:</v>
          </cell>
        </row>
      </sheetData>
      <sheetData sheetId="115">
        <row r="1">
          <cell r="A1" t="str">
            <v>Choices:</v>
          </cell>
        </row>
      </sheetData>
      <sheetData sheetId="116">
        <row r="1">
          <cell r="A1" t="str">
            <v>Choices:</v>
          </cell>
        </row>
      </sheetData>
      <sheetData sheetId="117">
        <row r="1">
          <cell r="A1" t="str">
            <v>Choices:</v>
          </cell>
        </row>
      </sheetData>
      <sheetData sheetId="118">
        <row r="1">
          <cell r="A1" t="str">
            <v>Choices:</v>
          </cell>
        </row>
      </sheetData>
      <sheetData sheetId="119">
        <row r="1">
          <cell r="A1" t="str">
            <v>Choices:</v>
          </cell>
        </row>
      </sheetData>
      <sheetData sheetId="120">
        <row r="1">
          <cell r="A1" t="str">
            <v>Choices:</v>
          </cell>
        </row>
      </sheetData>
      <sheetData sheetId="121">
        <row r="1">
          <cell r="A1" t="str">
            <v>Choices:</v>
          </cell>
        </row>
      </sheetData>
      <sheetData sheetId="122">
        <row r="1">
          <cell r="A1" t="str">
            <v>Choices:</v>
          </cell>
        </row>
      </sheetData>
      <sheetData sheetId="123">
        <row r="1">
          <cell r="A1" t="str">
            <v>Choices:</v>
          </cell>
        </row>
      </sheetData>
      <sheetData sheetId="124">
        <row r="1">
          <cell r="A1" t="str">
            <v>Choices:</v>
          </cell>
        </row>
      </sheetData>
      <sheetData sheetId="125">
        <row r="1">
          <cell r="A1" t="str">
            <v>Choices:</v>
          </cell>
        </row>
      </sheetData>
      <sheetData sheetId="126">
        <row r="1">
          <cell r="A1" t="str">
            <v>Choices:</v>
          </cell>
        </row>
      </sheetData>
      <sheetData sheetId="127">
        <row r="1">
          <cell r="A1" t="str">
            <v>Choices:</v>
          </cell>
        </row>
      </sheetData>
      <sheetData sheetId="128">
        <row r="1">
          <cell r="A1" t="str">
            <v>Choices:</v>
          </cell>
        </row>
      </sheetData>
      <sheetData sheetId="129">
        <row r="1">
          <cell r="A1" t="str">
            <v>Choices:</v>
          </cell>
        </row>
      </sheetData>
      <sheetData sheetId="130">
        <row r="1">
          <cell r="A1" t="str">
            <v>Choices:</v>
          </cell>
        </row>
      </sheetData>
      <sheetData sheetId="131">
        <row r="1">
          <cell r="A1" t="str">
            <v>Choices:</v>
          </cell>
        </row>
      </sheetData>
      <sheetData sheetId="132">
        <row r="1">
          <cell r="A1" t="str">
            <v>Choices:</v>
          </cell>
        </row>
      </sheetData>
      <sheetData sheetId="133">
        <row r="1">
          <cell r="A1" t="str">
            <v>Choices:</v>
          </cell>
        </row>
      </sheetData>
      <sheetData sheetId="134">
        <row r="1">
          <cell r="A1" t="str">
            <v>Choices:</v>
          </cell>
        </row>
      </sheetData>
      <sheetData sheetId="135">
        <row r="1">
          <cell r="A1" t="str">
            <v>Choices:</v>
          </cell>
        </row>
      </sheetData>
      <sheetData sheetId="136">
        <row r="1">
          <cell r="A1" t="str">
            <v>Choices:</v>
          </cell>
        </row>
      </sheetData>
      <sheetData sheetId="137">
        <row r="1">
          <cell r="A1" t="str">
            <v>Choices:</v>
          </cell>
        </row>
      </sheetData>
      <sheetData sheetId="138">
        <row r="1">
          <cell r="A1" t="str">
            <v>Choices:</v>
          </cell>
        </row>
      </sheetData>
      <sheetData sheetId="139">
        <row r="1">
          <cell r="A1" t="str">
            <v>Choices:</v>
          </cell>
        </row>
      </sheetData>
      <sheetData sheetId="140">
        <row r="1">
          <cell r="A1" t="str">
            <v>Choices:</v>
          </cell>
        </row>
      </sheetData>
      <sheetData sheetId="141">
        <row r="1">
          <cell r="A1" t="str">
            <v>Choices:</v>
          </cell>
        </row>
      </sheetData>
      <sheetData sheetId="142">
        <row r="1">
          <cell r="A1" t="str">
            <v>Choices:</v>
          </cell>
        </row>
      </sheetData>
      <sheetData sheetId="143">
        <row r="1">
          <cell r="A1" t="str">
            <v>Choices:</v>
          </cell>
        </row>
      </sheetData>
      <sheetData sheetId="144">
        <row r="1">
          <cell r="A1" t="str">
            <v>Choices:</v>
          </cell>
        </row>
      </sheetData>
      <sheetData sheetId="145">
        <row r="1">
          <cell r="A1" t="str">
            <v>Choices:</v>
          </cell>
        </row>
      </sheetData>
      <sheetData sheetId="146">
        <row r="1">
          <cell r="A1" t="str">
            <v>Choices:</v>
          </cell>
        </row>
      </sheetData>
      <sheetData sheetId="147">
        <row r="1">
          <cell r="A1" t="str">
            <v>Choices:</v>
          </cell>
        </row>
      </sheetData>
      <sheetData sheetId="148">
        <row r="1">
          <cell r="A1" t="str">
            <v>Choices:</v>
          </cell>
        </row>
      </sheetData>
      <sheetData sheetId="149">
        <row r="1">
          <cell r="A1" t="str">
            <v>Choices:</v>
          </cell>
        </row>
      </sheetData>
      <sheetData sheetId="150">
        <row r="1">
          <cell r="A1" t="str">
            <v>Choices:</v>
          </cell>
        </row>
      </sheetData>
      <sheetData sheetId="151">
        <row r="1">
          <cell r="A1" t="str">
            <v>Choices:</v>
          </cell>
        </row>
      </sheetData>
      <sheetData sheetId="152">
        <row r="1">
          <cell r="A1" t="str">
            <v>Choices:</v>
          </cell>
        </row>
      </sheetData>
      <sheetData sheetId="153">
        <row r="1">
          <cell r="A1" t="str">
            <v>Choices:</v>
          </cell>
        </row>
      </sheetData>
      <sheetData sheetId="154">
        <row r="1">
          <cell r="A1" t="str">
            <v>Choices:</v>
          </cell>
        </row>
      </sheetData>
      <sheetData sheetId="155">
        <row r="1">
          <cell r="A1" t="str">
            <v>Choices:</v>
          </cell>
        </row>
      </sheetData>
      <sheetData sheetId="156">
        <row r="1">
          <cell r="A1" t="str">
            <v>Choices:</v>
          </cell>
        </row>
      </sheetData>
      <sheetData sheetId="157">
        <row r="1">
          <cell r="A1" t="str">
            <v>Choices:</v>
          </cell>
        </row>
      </sheetData>
      <sheetData sheetId="158">
        <row r="1">
          <cell r="A1" t="str">
            <v>Choices:</v>
          </cell>
        </row>
      </sheetData>
      <sheetData sheetId="159">
        <row r="1">
          <cell r="A1" t="str">
            <v>Choices:</v>
          </cell>
        </row>
      </sheetData>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ow r="1">
          <cell r="A1" t="str">
            <v>Choices:</v>
          </cell>
        </row>
      </sheetData>
      <sheetData sheetId="176">
        <row r="1">
          <cell r="A1" t="str">
            <v>Choices:</v>
          </cell>
        </row>
      </sheetData>
      <sheetData sheetId="177">
        <row r="1">
          <cell r="A1" t="str">
            <v>Choices:</v>
          </cell>
        </row>
      </sheetData>
      <sheetData sheetId="178">
        <row r="1">
          <cell r="A1" t="str">
            <v>Choices:</v>
          </cell>
        </row>
      </sheetData>
      <sheetData sheetId="179">
        <row r="1">
          <cell r="A1" t="str">
            <v>Choices:</v>
          </cell>
        </row>
      </sheetData>
      <sheetData sheetId="180">
        <row r="1">
          <cell r="A1" t="str">
            <v>Choices:</v>
          </cell>
        </row>
      </sheetData>
      <sheetData sheetId="181">
        <row r="1">
          <cell r="A1" t="str">
            <v>Choices:</v>
          </cell>
        </row>
      </sheetData>
      <sheetData sheetId="182">
        <row r="1">
          <cell r="A1" t="str">
            <v>Choices:</v>
          </cell>
        </row>
      </sheetData>
      <sheetData sheetId="183">
        <row r="1">
          <cell r="A1" t="str">
            <v>Choices:</v>
          </cell>
        </row>
      </sheetData>
      <sheetData sheetId="184">
        <row r="1">
          <cell r="A1" t="str">
            <v>Choices:</v>
          </cell>
        </row>
      </sheetData>
      <sheetData sheetId="185">
        <row r="1">
          <cell r="A1" t="str">
            <v>Choices:</v>
          </cell>
        </row>
      </sheetData>
      <sheetData sheetId="186">
        <row r="1">
          <cell r="A1" t="str">
            <v>Choices:</v>
          </cell>
        </row>
      </sheetData>
      <sheetData sheetId="187" refreshError="1"/>
      <sheetData sheetId="188" refreshError="1"/>
      <sheetData sheetId="189" refreshError="1"/>
      <sheetData sheetId="190">
        <row r="1">
          <cell r="A1" t="str">
            <v>Choices:</v>
          </cell>
        </row>
      </sheetData>
      <sheetData sheetId="191">
        <row r="1">
          <cell r="A1" t="str">
            <v>Choices:</v>
          </cell>
        </row>
      </sheetData>
      <sheetData sheetId="192">
        <row r="1">
          <cell r="A1" t="str">
            <v>Choices:</v>
          </cell>
        </row>
      </sheetData>
      <sheetData sheetId="193">
        <row r="1">
          <cell r="A1" t="str">
            <v>Choices:</v>
          </cell>
        </row>
      </sheetData>
      <sheetData sheetId="194">
        <row r="1">
          <cell r="A1" t="str">
            <v>Choices:</v>
          </cell>
        </row>
      </sheetData>
      <sheetData sheetId="195"/>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ow r="1">
          <cell r="A1" t="str">
            <v>Choices:</v>
          </cell>
        </row>
      </sheetData>
      <sheetData sheetId="205">
        <row r="1">
          <cell r="A1" t="str">
            <v>Choices:</v>
          </cell>
        </row>
      </sheetData>
      <sheetData sheetId="206">
        <row r="1">
          <cell r="A1" t="str">
            <v>Choices:</v>
          </cell>
        </row>
      </sheetData>
      <sheetData sheetId="207">
        <row r="1">
          <cell r="A1" t="str">
            <v>Choices:</v>
          </cell>
        </row>
      </sheetData>
      <sheetData sheetId="208">
        <row r="1">
          <cell r="A1" t="str">
            <v>Choices:</v>
          </cell>
        </row>
      </sheetData>
      <sheetData sheetId="209">
        <row r="1">
          <cell r="A1" t="str">
            <v>Choices:</v>
          </cell>
        </row>
      </sheetData>
      <sheetData sheetId="210">
        <row r="1">
          <cell r="A1" t="str">
            <v>Choices:</v>
          </cell>
        </row>
      </sheetData>
      <sheetData sheetId="211">
        <row r="1">
          <cell r="A1" t="str">
            <v>Choices:</v>
          </cell>
        </row>
      </sheetData>
      <sheetData sheetId="212">
        <row r="1">
          <cell r="A1" t="str">
            <v>Choices:</v>
          </cell>
        </row>
      </sheetData>
      <sheetData sheetId="213">
        <row r="1">
          <cell r="A1" t="str">
            <v>Choices:</v>
          </cell>
        </row>
      </sheetData>
      <sheetData sheetId="214">
        <row r="1">
          <cell r="A1" t="str">
            <v>Choices:</v>
          </cell>
        </row>
      </sheetData>
      <sheetData sheetId="215">
        <row r="1">
          <cell r="A1" t="str">
            <v>Choices:</v>
          </cell>
        </row>
      </sheetData>
      <sheetData sheetId="216">
        <row r="1">
          <cell r="A1" t="str">
            <v>Choices:</v>
          </cell>
        </row>
      </sheetData>
      <sheetData sheetId="217">
        <row r="1">
          <cell r="A1" t="str">
            <v>Choices:</v>
          </cell>
        </row>
      </sheetData>
      <sheetData sheetId="218">
        <row r="1">
          <cell r="A1" t="str">
            <v>Choices:</v>
          </cell>
        </row>
      </sheetData>
      <sheetData sheetId="219">
        <row r="1">
          <cell r="A1" t="str">
            <v>Choices:</v>
          </cell>
        </row>
      </sheetData>
      <sheetData sheetId="220">
        <row r="1">
          <cell r="A1" t="str">
            <v>Choices:</v>
          </cell>
        </row>
      </sheetData>
      <sheetData sheetId="221">
        <row r="1">
          <cell r="A1" t="str">
            <v>Choices:</v>
          </cell>
        </row>
      </sheetData>
      <sheetData sheetId="222">
        <row r="1">
          <cell r="A1" t="str">
            <v>Choices:</v>
          </cell>
        </row>
      </sheetData>
      <sheetData sheetId="223">
        <row r="1">
          <cell r="A1" t="str">
            <v>Choices:</v>
          </cell>
        </row>
      </sheetData>
      <sheetData sheetId="224">
        <row r="1">
          <cell r="A1" t="str">
            <v>Choices:</v>
          </cell>
        </row>
      </sheetData>
      <sheetData sheetId="225">
        <row r="1">
          <cell r="A1" t="str">
            <v>Choices:</v>
          </cell>
        </row>
      </sheetData>
      <sheetData sheetId="226">
        <row r="1">
          <cell r="A1" t="str">
            <v>Choices:</v>
          </cell>
        </row>
      </sheetData>
      <sheetData sheetId="227">
        <row r="1">
          <cell r="A1" t="str">
            <v>Choices:</v>
          </cell>
        </row>
      </sheetData>
      <sheetData sheetId="228">
        <row r="1">
          <cell r="A1" t="str">
            <v>Choices:</v>
          </cell>
        </row>
      </sheetData>
      <sheetData sheetId="229">
        <row r="1">
          <cell r="A1" t="str">
            <v>Choices:</v>
          </cell>
        </row>
      </sheetData>
      <sheetData sheetId="230">
        <row r="1">
          <cell r="A1" t="str">
            <v>Choices:</v>
          </cell>
        </row>
      </sheetData>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ow r="1">
          <cell r="A1" t="str">
            <v>Choices:</v>
          </cell>
        </row>
      </sheetData>
      <sheetData sheetId="246">
        <row r="1">
          <cell r="A1" t="str">
            <v>Choices:</v>
          </cell>
        </row>
      </sheetData>
      <sheetData sheetId="247">
        <row r="1">
          <cell r="A1" t="str">
            <v>Choices:</v>
          </cell>
        </row>
      </sheetData>
      <sheetData sheetId="248">
        <row r="1">
          <cell r="A1" t="str">
            <v>Choices:</v>
          </cell>
        </row>
      </sheetData>
      <sheetData sheetId="249">
        <row r="1">
          <cell r="A1" t="str">
            <v>Choices:</v>
          </cell>
        </row>
      </sheetData>
      <sheetData sheetId="250">
        <row r="1">
          <cell r="A1" t="str">
            <v>Choices:</v>
          </cell>
        </row>
      </sheetData>
      <sheetData sheetId="251">
        <row r="1">
          <cell r="A1" t="str">
            <v>Choices:</v>
          </cell>
        </row>
      </sheetData>
      <sheetData sheetId="252">
        <row r="1">
          <cell r="A1" t="str">
            <v>Choices:</v>
          </cell>
        </row>
      </sheetData>
      <sheetData sheetId="253">
        <row r="1">
          <cell r="A1" t="str">
            <v>Choices:</v>
          </cell>
        </row>
      </sheetData>
      <sheetData sheetId="254">
        <row r="1">
          <cell r="A1" t="str">
            <v>Choices:</v>
          </cell>
        </row>
      </sheetData>
      <sheetData sheetId="255">
        <row r="1">
          <cell r="A1" t="str">
            <v>Choices:</v>
          </cell>
        </row>
      </sheetData>
      <sheetData sheetId="256">
        <row r="1">
          <cell r="A1" t="str">
            <v>Choices:</v>
          </cell>
        </row>
      </sheetData>
      <sheetData sheetId="257">
        <row r="1">
          <cell r="A1" t="str">
            <v>Choices:</v>
          </cell>
        </row>
      </sheetData>
      <sheetData sheetId="258">
        <row r="1">
          <cell r="A1" t="str">
            <v>Choices:</v>
          </cell>
        </row>
      </sheetData>
      <sheetData sheetId="259">
        <row r="1">
          <cell r="A1" t="str">
            <v>Choices:</v>
          </cell>
        </row>
      </sheetData>
      <sheetData sheetId="260">
        <row r="1">
          <cell r="A1" t="str">
            <v>Choices:</v>
          </cell>
        </row>
      </sheetData>
      <sheetData sheetId="261">
        <row r="1">
          <cell r="A1" t="str">
            <v>Choices:</v>
          </cell>
        </row>
      </sheetData>
      <sheetData sheetId="262">
        <row r="1">
          <cell r="A1" t="str">
            <v>Choices:</v>
          </cell>
        </row>
      </sheetData>
      <sheetData sheetId="263">
        <row r="1">
          <cell r="A1" t="str">
            <v>Choices:</v>
          </cell>
        </row>
      </sheetData>
      <sheetData sheetId="264">
        <row r="1">
          <cell r="A1" t="str">
            <v>Choices:</v>
          </cell>
        </row>
      </sheetData>
      <sheetData sheetId="265">
        <row r="1">
          <cell r="A1" t="str">
            <v>Choices:</v>
          </cell>
        </row>
      </sheetData>
      <sheetData sheetId="266">
        <row r="1">
          <cell r="A1" t="str">
            <v>Choices:</v>
          </cell>
        </row>
      </sheetData>
      <sheetData sheetId="267">
        <row r="1">
          <cell r="A1" t="str">
            <v>Choices:</v>
          </cell>
        </row>
      </sheetData>
      <sheetData sheetId="268">
        <row r="1">
          <cell r="A1" t="str">
            <v>Choices:</v>
          </cell>
        </row>
      </sheetData>
      <sheetData sheetId="269">
        <row r="1">
          <cell r="A1" t="str">
            <v>Choices:</v>
          </cell>
        </row>
      </sheetData>
      <sheetData sheetId="270">
        <row r="1">
          <cell r="A1" t="str">
            <v>Choices:</v>
          </cell>
        </row>
      </sheetData>
      <sheetData sheetId="271">
        <row r="1">
          <cell r="A1" t="str">
            <v>Choices:</v>
          </cell>
        </row>
      </sheetData>
      <sheetData sheetId="272">
        <row r="1">
          <cell r="A1" t="str">
            <v>Choices:</v>
          </cell>
        </row>
      </sheetData>
      <sheetData sheetId="273">
        <row r="1">
          <cell r="A1" t="str">
            <v>Choices:</v>
          </cell>
        </row>
      </sheetData>
      <sheetData sheetId="274">
        <row r="1">
          <cell r="A1" t="str">
            <v>Choices:</v>
          </cell>
        </row>
      </sheetData>
      <sheetData sheetId="275" refreshError="1"/>
      <sheetData sheetId="276" refreshError="1"/>
      <sheetData sheetId="277" refreshError="1"/>
      <sheetData sheetId="278">
        <row r="1">
          <cell r="A1" t="str">
            <v>Choices:</v>
          </cell>
        </row>
      </sheetData>
      <sheetData sheetId="279">
        <row r="1">
          <cell r="A1" t="str">
            <v>Choices:</v>
          </cell>
        </row>
      </sheetData>
      <sheetData sheetId="280">
        <row r="1">
          <cell r="A1" t="str">
            <v>Choices:</v>
          </cell>
        </row>
      </sheetData>
      <sheetData sheetId="281">
        <row r="1">
          <cell r="A1" t="str">
            <v>Choices:</v>
          </cell>
        </row>
      </sheetData>
      <sheetData sheetId="282">
        <row r="1">
          <cell r="A1" t="str">
            <v>Choices:</v>
          </cell>
        </row>
      </sheetData>
      <sheetData sheetId="283">
        <row r="1">
          <cell r="A1" t="str">
            <v>Choices:</v>
          </cell>
        </row>
      </sheetData>
      <sheetData sheetId="284">
        <row r="1">
          <cell r="A1" t="str">
            <v>Choices:</v>
          </cell>
        </row>
      </sheetData>
      <sheetData sheetId="285">
        <row r="1">
          <cell r="A1" t="str">
            <v>Choices:</v>
          </cell>
        </row>
      </sheetData>
      <sheetData sheetId="286">
        <row r="1">
          <cell r="A1" t="str">
            <v>Choices:</v>
          </cell>
        </row>
      </sheetData>
      <sheetData sheetId="287">
        <row r="1">
          <cell r="A1" t="str">
            <v>Choices:</v>
          </cell>
        </row>
      </sheetData>
      <sheetData sheetId="288">
        <row r="1">
          <cell r="A1" t="str">
            <v>Choices:</v>
          </cell>
        </row>
      </sheetData>
      <sheetData sheetId="289">
        <row r="1">
          <cell r="A1" t="str">
            <v>Choices:</v>
          </cell>
        </row>
      </sheetData>
      <sheetData sheetId="290">
        <row r="1">
          <cell r="A1" t="str">
            <v>Choices:</v>
          </cell>
        </row>
      </sheetData>
      <sheetData sheetId="291">
        <row r="1">
          <cell r="A1" t="str">
            <v>Choices:</v>
          </cell>
        </row>
      </sheetData>
      <sheetData sheetId="292">
        <row r="1">
          <cell r="A1" t="str">
            <v>Choices:</v>
          </cell>
        </row>
      </sheetData>
      <sheetData sheetId="293">
        <row r="1">
          <cell r="A1" t="str">
            <v>Choices:</v>
          </cell>
        </row>
      </sheetData>
      <sheetData sheetId="294">
        <row r="1">
          <cell r="A1" t="str">
            <v>Choices:</v>
          </cell>
        </row>
      </sheetData>
      <sheetData sheetId="295">
        <row r="1">
          <cell r="A1" t="str">
            <v>Choices:</v>
          </cell>
        </row>
      </sheetData>
      <sheetData sheetId="296">
        <row r="1">
          <cell r="A1" t="str">
            <v>Choices:</v>
          </cell>
        </row>
      </sheetData>
      <sheetData sheetId="297">
        <row r="1">
          <cell r="A1" t="str">
            <v>Choices:</v>
          </cell>
        </row>
      </sheetData>
      <sheetData sheetId="298">
        <row r="1">
          <cell r="A1" t="str">
            <v>Choices:</v>
          </cell>
        </row>
      </sheetData>
      <sheetData sheetId="299">
        <row r="1">
          <cell r="A1" t="str">
            <v>Choices:</v>
          </cell>
        </row>
      </sheetData>
      <sheetData sheetId="300">
        <row r="1">
          <cell r="A1" t="str">
            <v>Choices:</v>
          </cell>
        </row>
      </sheetData>
      <sheetData sheetId="301">
        <row r="1">
          <cell r="A1" t="str">
            <v>Choices:</v>
          </cell>
        </row>
      </sheetData>
      <sheetData sheetId="302">
        <row r="1">
          <cell r="A1" t="str">
            <v>Choices:</v>
          </cell>
        </row>
      </sheetData>
      <sheetData sheetId="303">
        <row r="1">
          <cell r="A1" t="str">
            <v>Choices:</v>
          </cell>
        </row>
      </sheetData>
      <sheetData sheetId="304">
        <row r="1">
          <cell r="A1" t="str">
            <v>Choices:</v>
          </cell>
        </row>
      </sheetData>
      <sheetData sheetId="305">
        <row r="1">
          <cell r="A1" t="str">
            <v>Choices:</v>
          </cell>
        </row>
      </sheetData>
      <sheetData sheetId="306">
        <row r="1">
          <cell r="A1" t="str">
            <v>Choices:</v>
          </cell>
        </row>
      </sheetData>
      <sheetData sheetId="307">
        <row r="1">
          <cell r="A1" t="str">
            <v>Choices:</v>
          </cell>
        </row>
      </sheetData>
      <sheetData sheetId="308">
        <row r="1">
          <cell r="A1" t="str">
            <v>Choices:</v>
          </cell>
        </row>
      </sheetData>
      <sheetData sheetId="309">
        <row r="1">
          <cell r="A1" t="str">
            <v>Choices:</v>
          </cell>
        </row>
      </sheetData>
      <sheetData sheetId="310">
        <row r="1">
          <cell r="A1" t="str">
            <v>Choices:</v>
          </cell>
        </row>
      </sheetData>
      <sheetData sheetId="311">
        <row r="1">
          <cell r="A1" t="str">
            <v>Choices:</v>
          </cell>
        </row>
      </sheetData>
      <sheetData sheetId="312">
        <row r="1">
          <cell r="A1" t="str">
            <v>Choices:</v>
          </cell>
        </row>
      </sheetData>
      <sheetData sheetId="313">
        <row r="1">
          <cell r="A1" t="str">
            <v>Choices:</v>
          </cell>
        </row>
      </sheetData>
      <sheetData sheetId="314">
        <row r="1">
          <cell r="A1" t="str">
            <v>Choices:</v>
          </cell>
        </row>
      </sheetData>
      <sheetData sheetId="315">
        <row r="1">
          <cell r="A1" t="str">
            <v>Choices:</v>
          </cell>
        </row>
      </sheetData>
      <sheetData sheetId="316">
        <row r="1">
          <cell r="A1" t="str">
            <v>Choices:</v>
          </cell>
        </row>
      </sheetData>
      <sheetData sheetId="317">
        <row r="1">
          <cell r="A1" t="str">
            <v>Choices:</v>
          </cell>
        </row>
      </sheetData>
      <sheetData sheetId="318" refreshError="1"/>
      <sheetData sheetId="319" refreshError="1"/>
      <sheetData sheetId="320" refreshError="1"/>
      <sheetData sheetId="321" refreshError="1"/>
      <sheetData sheetId="322" refreshError="1"/>
      <sheetData sheetId="323" refreshError="1"/>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q-10"/>
      <sheetName val="Design"/>
    </sheetNames>
    <sheetDataSet>
      <sheetData sheetId="0"/>
      <sheetData sheetId="1"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A.O.R."/>
      <sheetName val="DETAILED  BOQ"/>
      <sheetName val="#REF"/>
      <sheetName val="Fill this out first..."/>
      <sheetName val="Abstruct total"/>
      <sheetName val="Design"/>
      <sheetName val="water prop."/>
      <sheetName val="Calendar"/>
      <sheetName val="BOQ"/>
      <sheetName val="Output"/>
      <sheetName val="Break up Sheet"/>
      <sheetName val="ETC Plant Cost"/>
      <sheetName val="budget"/>
      <sheetName val="REL"/>
      <sheetName val="Av.G Level"/>
      <sheetName val="Publicbuilding"/>
      <sheetName val="BAW(D)"/>
      <sheetName val="VAC BDWN"/>
    </sheetNames>
    <sheetDataSet>
      <sheetData sheetId="0" refreshError="1"/>
      <sheetData sheetId="1" refreshError="1"/>
      <sheetData sheetId="2" refreshError="1">
        <row r="4">
          <cell r="D4">
            <v>113</v>
          </cell>
          <cell r="G4">
            <v>258</v>
          </cell>
        </row>
        <row r="8">
          <cell r="G8">
            <v>25</v>
          </cell>
        </row>
        <row r="9">
          <cell r="G9">
            <v>160</v>
          </cell>
        </row>
        <row r="10">
          <cell r="G10">
            <v>645</v>
          </cell>
        </row>
        <row r="12">
          <cell r="G12">
            <v>688</v>
          </cell>
        </row>
        <row r="17">
          <cell r="G17">
            <v>650</v>
          </cell>
        </row>
        <row r="19">
          <cell r="G19">
            <v>288</v>
          </cell>
        </row>
        <row r="20">
          <cell r="G20">
            <v>1050</v>
          </cell>
        </row>
        <row r="24">
          <cell r="G24">
            <v>8938</v>
          </cell>
        </row>
        <row r="33">
          <cell r="G33">
            <v>14700</v>
          </cell>
        </row>
        <row r="45">
          <cell r="G45">
            <v>250</v>
          </cell>
        </row>
        <row r="48">
          <cell r="G48">
            <v>293</v>
          </cell>
        </row>
        <row r="50">
          <cell r="G50">
            <v>270</v>
          </cell>
        </row>
      </sheetData>
      <sheetData sheetId="3" refreshError="1">
        <row r="4">
          <cell r="D4">
            <v>113</v>
          </cell>
        </row>
        <row r="5">
          <cell r="D5">
            <v>115</v>
          </cell>
        </row>
        <row r="18">
          <cell r="D18">
            <v>113</v>
          </cell>
        </row>
      </sheetData>
      <sheetData sheetId="4" refreshError="1">
        <row r="4">
          <cell r="G4">
            <v>258</v>
          </cell>
        </row>
        <row r="21">
          <cell r="D21">
            <v>43</v>
          </cell>
        </row>
        <row r="24">
          <cell r="D24">
            <v>239</v>
          </cell>
        </row>
        <row r="38">
          <cell r="D38">
            <v>33</v>
          </cell>
        </row>
        <row r="42">
          <cell r="D42">
            <v>23293.31</v>
          </cell>
        </row>
        <row r="44">
          <cell r="D44">
            <v>22540.86</v>
          </cell>
        </row>
        <row r="45">
          <cell r="D45">
            <v>22540.86</v>
          </cell>
        </row>
        <row r="54">
          <cell r="D54">
            <v>50</v>
          </cell>
        </row>
        <row r="60">
          <cell r="D60">
            <v>25</v>
          </cell>
        </row>
        <row r="64">
          <cell r="D64">
            <v>648</v>
          </cell>
        </row>
        <row r="65">
          <cell r="D65">
            <v>503</v>
          </cell>
        </row>
        <row r="88">
          <cell r="D88">
            <v>327.64999999999998</v>
          </cell>
        </row>
        <row r="112">
          <cell r="D112">
            <v>200</v>
          </cell>
        </row>
        <row r="129">
          <cell r="D129">
            <v>32025</v>
          </cell>
        </row>
        <row r="132">
          <cell r="D132">
            <v>150</v>
          </cell>
        </row>
        <row r="163">
          <cell r="D163">
            <v>100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_CEO"/>
      <sheetName val="FIN"/>
      <sheetName val="Manpower"/>
      <sheetName val="Top sheet"/>
      <sheetName val="ASSUMPTIONS"/>
      <sheetName val="JAIPUR"/>
      <sheetName val="major Quantities "/>
      <sheetName val="EB Charges"/>
      <sheetName val="Pil"/>
      <sheetName val="Chainage Brief"/>
      <sheetName val="Excavation"/>
      <sheetName val="RA"/>
      <sheetName val="Inputs"/>
      <sheetName val="Batching&amp;Pil POL"/>
      <sheetName val="Sheet1"/>
      <sheetName val="Sheet2"/>
      <sheetName val="Sheet3"/>
      <sheetName val="Equipm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9">
          <cell r="D9">
            <v>180</v>
          </cell>
        </row>
        <row r="11">
          <cell r="D11">
            <v>120</v>
          </cell>
        </row>
      </sheetData>
      <sheetData sheetId="13" refreshError="1"/>
      <sheetData sheetId="14" refreshError="1"/>
      <sheetData sheetId="15" refreshError="1"/>
      <sheetData sheetId="16" refreshError="1"/>
      <sheetData sheetId="17"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2)"/>
      <sheetName val="Basic Rates"/>
      <sheetName val="BOQ"/>
      <sheetName val="Equipments"/>
      <sheetName val="Cut&amp;Grub"/>
      <sheetName val="GSB+WMM"/>
      <sheetName val="Machinery"/>
      <sheetName val="EB Charges"/>
      <sheetName val="Sheet1"/>
      <sheetName val="Elec"/>
      <sheetName val="Sheet4"/>
      <sheetName val="Finance"/>
      <sheetName val="Major Quantities"/>
      <sheetName val="Reinf"/>
    </sheetNames>
    <sheetDataSet>
      <sheetData sheetId="0" refreshError="1"/>
      <sheetData sheetId="1" refreshError="1"/>
      <sheetData sheetId="2" refreshError="1"/>
      <sheetData sheetId="3" refreshError="1"/>
      <sheetData sheetId="4" refreshError="1">
        <row r="41">
          <cell r="F41">
            <v>6</v>
          </cell>
        </row>
      </sheetData>
      <sheetData sheetId="5" refreshError="1">
        <row r="100">
          <cell r="O100">
            <v>102.83093333333333</v>
          </cell>
        </row>
        <row r="137">
          <cell r="I137">
            <v>29.08066861578294</v>
          </cell>
        </row>
        <row r="148">
          <cell r="P148">
            <v>28.782255099962253</v>
          </cell>
        </row>
        <row r="172">
          <cell r="I172">
            <v>29.287371896770253</v>
          </cell>
        </row>
        <row r="205">
          <cell r="H205">
            <v>1834.8000000000002</v>
          </cell>
        </row>
        <row r="212">
          <cell r="H212">
            <v>1779.2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pment"/>
      <sheetName val="Manpower"/>
      <sheetName val="Construction Programme"/>
      <sheetName val="RA"/>
      <sheetName val="Inputs"/>
      <sheetName val="BOQ_Sch_A"/>
      <sheetName val="Analysis"/>
      <sheetName val="POL"/>
      <sheetName val="Labour"/>
      <sheetName val="Concrete"/>
    </sheetNames>
    <sheetDataSet>
      <sheetData sheetId="0" refreshError="1"/>
      <sheetData sheetId="1" refreshError="1"/>
      <sheetData sheetId="2" refreshError="1"/>
      <sheetData sheetId="3" refreshError="1"/>
      <sheetData sheetId="4" refreshError="1"/>
      <sheetData sheetId="5" refreshError="1"/>
      <sheetData sheetId="6" refreshError="1">
        <row r="69">
          <cell r="I69">
            <v>141.99188749999999</v>
          </cell>
        </row>
      </sheetData>
      <sheetData sheetId="7" refreshError="1"/>
      <sheetData sheetId="8" refreshError="1"/>
      <sheetData sheetId="9"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1 "/>
      <sheetName val="Form 2"/>
      <sheetName val="Form 3"/>
      <sheetName val="Form 4"/>
      <sheetName val="Form 5"/>
      <sheetName val="Form 6"/>
      <sheetName val="Form 7"/>
      <sheetName val="Form 8"/>
      <sheetName val="Form 9"/>
      <sheetName val="Form 10"/>
      <sheetName val="Form 11"/>
      <sheetName val="S1BOQ"/>
      <sheetName val="S2groupcode"/>
      <sheetName val="S3workplan"/>
      <sheetName val="S4cycle"/>
      <sheetName val="S5escl"/>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3Mancost"/>
      <sheetName val="S25EQPout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
      <sheetName val="Cost of O &amp; O"/>
      <sheetName val="Analysis"/>
      <sheetName val="준검 내역서"/>
      <sheetName val="C &amp; G RHS"/>
      <sheetName val="budget"/>
      <sheetName val="Embk top (2)"/>
      <sheetName val="FORM7"/>
      <sheetName val="BOQ"/>
      <sheetName val="11-hsd"/>
      <sheetName val="18-misc"/>
      <sheetName val="5-pipe"/>
      <sheetName val="13-septic"/>
      <sheetName val="7-ug"/>
      <sheetName val="2-utility"/>
      <sheetName val="Manpower"/>
      <sheetName val="S3workplanqty"/>
      <sheetName val="Abstruct total"/>
      <sheetName val="LOCAL RATES"/>
      <sheetName val="TB-9-01"/>
      <sheetName val="doq-10"/>
      <sheetName val="Output"/>
      <sheetName val="Labour"/>
      <sheetName val="Material"/>
      <sheetName val="Plant &amp;  Machinery"/>
      <sheetName val="L"/>
      <sheetName val="M"/>
      <sheetName val="P"/>
      <sheetName val="S"/>
      <sheetName val="WS"/>
      <sheetName val="Design"/>
      <sheetName val="INPUT SHEET"/>
      <sheetName val="RES-PLANNING"/>
      <sheetName val="Macro1"/>
      <sheetName val="procurement"/>
      <sheetName val="TKP"/>
      <sheetName val="PA1(ham1)"/>
      <sheetName val="PA1(Ham2)"/>
      <sheetName val="PA2(Ham2)"/>
      <sheetName val="DG(Ham)"/>
      <sheetName val="Cau358(PA1)"/>
      <sheetName val="Cau358(PA2)"/>
      <sheetName val="Cau360"/>
      <sheetName val="DG(Cau)"/>
      <sheetName val="GVL"/>
      <sheetName val="NC"/>
      <sheetName val="M+MC"/>
      <sheetName val="ptvc"/>
      <sheetName val="TKP(1)"/>
      <sheetName val="TKP (2)"/>
      <sheetName val="TKP (3)"/>
      <sheetName val="NC (2)"/>
      <sheetName val="Cal"/>
      <sheetName val="Data"/>
      <sheetName val="Voucher"/>
      <sheetName val="Summary"/>
      <sheetName val="well"/>
      <sheetName val="Input"/>
      <sheetName val="PS1"/>
      <sheetName val="STE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2">
          <cell r="C2" t="str">
            <v>PROJECT NAME</v>
          </cell>
          <cell r="G2">
            <v>100000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25"/>
      <sheetName val="Sheet4"/>
      <sheetName val="PLAN_FEB97"/>
      <sheetName val="준검 내역서"/>
      <sheetName val="S2groupcode"/>
      <sheetName val="Index"/>
      <sheetName val="Embk top (2)"/>
      <sheetName val="LOCAL RATES"/>
      <sheetName val="Cal"/>
      <sheetName val="Data"/>
      <sheetName val="Erection grider"/>
      <sheetName val="Voucher"/>
      <sheetName val="doq-10"/>
      <sheetName val="BHANDUP"/>
      <sheetName val="MOTOR"/>
      <sheetName val="#REF"/>
      <sheetName val="Sheet2"/>
      <sheetName val="Manpower"/>
      <sheetName val="C &amp; G RHS"/>
      <sheetName val="기구표"/>
      <sheetName val="일반공사"/>
      <sheetName val="정부노임단가"/>
      <sheetName val="Labour"/>
      <sheetName val="Material"/>
      <sheetName val="Plant &amp;  Machinery"/>
      <sheetName val="Headings"/>
      <sheetName val="Rates_PVC"/>
      <sheetName val="water prop."/>
      <sheetName val="PS1"/>
      <sheetName val="sheeet7"/>
      <sheetName val="106C0300"/>
      <sheetName val="Sump_cal"/>
      <sheetName val="준검_내역서"/>
      <sheetName val="LOCAL_RATES"/>
      <sheetName val="Erection_grider"/>
      <sheetName val="준검_내역서1"/>
      <sheetName val="LOCAL_RATES1"/>
      <sheetName val="Erection_grider1"/>
      <sheetName val="FORM7"/>
      <sheetName val="Abstruct total"/>
      <sheetName val="TBAL9697 -group wise  sdpl"/>
      <sheetName val="Data-Month"/>
      <sheetName val="Cover sheet"/>
      <sheetName val="장비집계"/>
      <sheetName val="old boq"/>
      <sheetName val="dBase"/>
      <sheetName val="31 Mar-09  closing stock"/>
      <sheetName val="AoR Finishing"/>
      <sheetName val="PRECAST lightconc-II"/>
      <sheetName val="Staff Acco."/>
    </sheetNames>
    <sheetDataSet>
      <sheetData sheetId="0" refreshError="1"/>
      <sheetData sheetId="1" refreshError="1"/>
      <sheetData sheetId="2" refreshError="1">
        <row r="2">
          <cell r="A2">
            <v>100000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oni-Nainpur Line"/>
      <sheetName val="SEONI-NAIN LINE SUMMARY"/>
      <sheetName val="Seoni to Lakhnadon Line"/>
      <sheetName val="SEONI-LAKH LINE SUMMARY"/>
    </sheetNames>
    <sheetDataSet>
      <sheetData sheetId="0" refreshError="1"/>
      <sheetData sheetId="1" refreshError="1"/>
      <sheetData sheetId="2">
        <row r="6">
          <cell r="C6" t="str">
            <v>Type of 
Tower</v>
          </cell>
        </row>
        <row r="8">
          <cell r="C8" t="str">
            <v xml:space="preserve">GE </v>
          </cell>
        </row>
        <row r="10">
          <cell r="C10" t="str">
            <v>ND60 + 0</v>
          </cell>
        </row>
        <row r="12">
          <cell r="C12" t="str">
            <v>MD60 + 5</v>
          </cell>
        </row>
        <row r="14">
          <cell r="C14" t="str">
            <v>E60 + 0</v>
          </cell>
        </row>
        <row r="16">
          <cell r="C16" t="str">
            <v>E0 + 0</v>
          </cell>
        </row>
        <row r="18">
          <cell r="C18" t="str">
            <v>E60 + 0</v>
          </cell>
        </row>
        <row r="20">
          <cell r="C20" t="str">
            <v>E30 + 6</v>
          </cell>
        </row>
        <row r="22">
          <cell r="C22" t="str">
            <v>E0 + 3</v>
          </cell>
        </row>
        <row r="24">
          <cell r="C24" t="str">
            <v>E0 + 3</v>
          </cell>
        </row>
        <row r="26">
          <cell r="C26" t="str">
            <v>E0 + 6</v>
          </cell>
        </row>
        <row r="28">
          <cell r="C28" t="str">
            <v>E0 + 3</v>
          </cell>
        </row>
        <row r="30">
          <cell r="C30" t="str">
            <v>E0 + 10</v>
          </cell>
        </row>
        <row r="32">
          <cell r="C32" t="str">
            <v>E0 + 6</v>
          </cell>
        </row>
        <row r="34">
          <cell r="C34" t="str">
            <v>E30 + 3</v>
          </cell>
        </row>
        <row r="36">
          <cell r="C36" t="str">
            <v>E0 + 0</v>
          </cell>
        </row>
        <row r="38">
          <cell r="C38" t="str">
            <v>E0 + 3</v>
          </cell>
        </row>
        <row r="40">
          <cell r="C40" t="str">
            <v>E0 + 0</v>
          </cell>
        </row>
        <row r="42">
          <cell r="C42" t="str">
            <v>E0 + 3</v>
          </cell>
        </row>
        <row r="44">
          <cell r="C44" t="str">
            <v>E60 + 3</v>
          </cell>
        </row>
        <row r="46">
          <cell r="C46" t="str">
            <v>Exist Tw 
ND60 + 0</v>
          </cell>
        </row>
        <row r="48">
          <cell r="C48" t="str">
            <v>Exist Tw 
ND0 + 3</v>
          </cell>
        </row>
      </sheetData>
      <sheetData sheetId="3"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rocurement"/>
      <sheetName val="sheeet7"/>
      <sheetName val="Material "/>
      <sheetName val="doq"/>
      <sheetName val="Rate Analysis"/>
      <sheetName val="Cover sheet"/>
      <sheetName val="estimate"/>
      <sheetName val="DATA_PILE_BG"/>
      <sheetName val="DATA_PCC"/>
      <sheetName val="DATA_PILECAP"/>
      <sheetName val="DATA_PILE_RT2"/>
      <sheetName val="DATA_PILE_RT1 "/>
      <sheetName val="DATA_PILE _SM"/>
      <sheetName val="Sheet3"/>
      <sheetName val="budget"/>
      <sheetName val="Wordsdata"/>
      <sheetName val="BOQ"/>
      <sheetName val="Break up Sheet"/>
      <sheetName val="Output"/>
      <sheetName val="Av.G Level"/>
      <sheetName val="Timesheet"/>
      <sheetName val="Materials "/>
      <sheetName val="PLAN_FEB97"/>
      <sheetName val="UNP-NCW "/>
      <sheetName val="Monthly Turnover (Final)"/>
      <sheetName val="Monthly Programme"/>
      <sheetName val="JCR TOP(ITEM)-KTRP"/>
      <sheetName val="FORM7"/>
      <sheetName val="Improvements"/>
      <sheetName val="VAC BDWN"/>
      <sheetName val="S2groupcode"/>
      <sheetName val="Index"/>
      <sheetName val="Lead"/>
      <sheetName val="Publicbuilding"/>
      <sheetName val="water prop."/>
      <sheetName val="Onsite-Infra"/>
      <sheetName val="pipe culvert 18.06.07"/>
      <sheetName val="Civil"/>
      <sheetName val="dBase"/>
    </sheetNames>
    <sheetDataSet>
      <sheetData sheetId="0" refreshError="1"/>
      <sheetData sheetId="1" refreshError="1"/>
      <sheetData sheetId="2" refreshError="1"/>
      <sheetData sheetId="3" refreshError="1"/>
      <sheetData sheetId="4" refreshError="1">
        <row r="11">
          <cell r="G11">
            <v>188</v>
          </cell>
        </row>
        <row r="113">
          <cell r="D113">
            <v>1700</v>
          </cell>
        </row>
        <row r="144">
          <cell r="D144">
            <v>143.55000000000001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aterial "/>
      <sheetName val="Materials "/>
      <sheetName val="S2groupcode"/>
      <sheetName val="Index"/>
      <sheetName val="procurement"/>
      <sheetName val="estimate"/>
      <sheetName val="sheeet7"/>
      <sheetName val="Rate Analysis"/>
      <sheetName val="PLAN_FEB97"/>
      <sheetName val="budget"/>
      <sheetName val="Wordsdata"/>
      <sheetName val="FORM7"/>
      <sheetName val="Lead"/>
    </sheetNames>
    <sheetDataSet>
      <sheetData sheetId="0" refreshError="1"/>
      <sheetData sheetId="1" refreshError="1"/>
      <sheetData sheetId="2" refreshError="1"/>
      <sheetData sheetId="3" refreshError="1"/>
      <sheetData sheetId="4" refreshError="1">
        <row r="136">
          <cell r="D136">
            <v>318.55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 val="CONC. ANAL"/>
      <sheetName val="S2groupcode"/>
      <sheetName val="Index"/>
      <sheetName val="Material"/>
    </sheetNames>
    <sheetDataSet>
      <sheetData sheetId="0" refreshError="1">
        <row r="9">
          <cell r="C9">
            <v>6.5</v>
          </cell>
        </row>
        <row r="18">
          <cell r="C18">
            <v>30</v>
          </cell>
        </row>
      </sheetData>
      <sheetData sheetId="1" refreshError="1"/>
      <sheetData sheetId="2" refreshError="1"/>
      <sheetData sheetId="3" refreshError="1"/>
      <sheetData sheetId="4"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R_PA_1"/>
      <sheetName val="MPR_SC_1"/>
      <sheetName val="MPR_SP_1"/>
      <sheetName val="MPR_MJBR_1"/>
      <sheetName val="MPR_MJBR_2"/>
      <sheetName val="MPR_MAN_1"/>
      <sheetName val="MPR_P&amp;E_1"/>
      <sheetName val="MPR_P&amp;E_2"/>
      <sheetName val="MPR_P&amp;E_3"/>
      <sheetName val="MPR_P&amp;E_4"/>
      <sheetName val="MPR_MS_1"/>
      <sheetName val="MPR_RA_1"/>
      <sheetName val="MPR_FR_1"/>
      <sheetName val="MPR_MFE_1"/>
      <sheetName val="MPR_PR_1"/>
      <sheetName val="MPR_RB_1"/>
      <sheetName val="lc 11"/>
      <sheetName val="lc 21"/>
      <sheetName val="tb"/>
    </sheetNames>
    <sheetDataSet>
      <sheetData sheetId="0" refreshError="1">
        <row r="5">
          <cell r="B5" t="str">
            <v>Activity</v>
          </cell>
          <cell r="C5" t="str">
            <v>Unit</v>
          </cell>
          <cell r="D5" t="str">
            <v>Rate</v>
          </cell>
          <cell r="E5" t="str">
            <v>Total Qty.</v>
          </cell>
          <cell r="F5" t="str">
            <v>Amount</v>
          </cell>
          <cell r="G5" t="str">
            <v>MONTH</v>
          </cell>
          <cell r="H5">
            <v>38657</v>
          </cell>
          <cell r="I5">
            <v>38687</v>
          </cell>
          <cell r="J5">
            <v>38718</v>
          </cell>
          <cell r="K5">
            <v>38749</v>
          </cell>
          <cell r="L5">
            <v>38777</v>
          </cell>
          <cell r="M5">
            <v>38808</v>
          </cell>
          <cell r="N5">
            <v>38838</v>
          </cell>
          <cell r="O5">
            <v>38869</v>
          </cell>
          <cell r="P5">
            <v>38899</v>
          </cell>
          <cell r="Q5">
            <v>38930</v>
          </cell>
          <cell r="R5">
            <v>38961</v>
          </cell>
          <cell r="S5">
            <v>38991</v>
          </cell>
          <cell r="T5">
            <v>39022</v>
          </cell>
          <cell r="U5">
            <v>39052</v>
          </cell>
          <cell r="V5">
            <v>39083</v>
          </cell>
          <cell r="W5">
            <v>39114</v>
          </cell>
          <cell r="X5">
            <v>39142</v>
          </cell>
          <cell r="Y5">
            <v>39173</v>
          </cell>
          <cell r="Z5">
            <v>39203</v>
          </cell>
          <cell r="AA5">
            <v>39234</v>
          </cell>
          <cell r="AB5">
            <v>39264</v>
          </cell>
          <cell r="AC5">
            <v>39295</v>
          </cell>
          <cell r="AD5">
            <v>39326</v>
          </cell>
          <cell r="AE5">
            <v>39356</v>
          </cell>
          <cell r="AF5">
            <v>39387</v>
          </cell>
          <cell r="AG5">
            <v>39417</v>
          </cell>
          <cell r="AH5">
            <v>39448</v>
          </cell>
          <cell r="AI5">
            <v>39479</v>
          </cell>
          <cell r="AJ5">
            <v>39508</v>
          </cell>
          <cell r="AK5">
            <v>39539</v>
          </cell>
          <cell r="AL5">
            <v>39569</v>
          </cell>
          <cell r="AM5" t="str">
            <v>Total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power"/>
      <sheetName val="Construction Programme"/>
      <sheetName val="RA"/>
      <sheetName val="Inputs"/>
      <sheetName val="BOQ_Sch_A"/>
      <sheetName val="Analysis"/>
      <sheetName val="POL"/>
      <sheetName val="Labour_HMRCL"/>
      <sheetName val="Concrete"/>
      <sheetName val="Labour"/>
      <sheetName val="Sheet2"/>
      <sheetName val="Equipment C2"/>
      <sheetName val="POL_Analysis"/>
      <sheetName val="Casting Yard_C1"/>
      <sheetName val="Equipment"/>
      <sheetName val="Sheet1"/>
      <sheetName val="Sheet4"/>
      <sheetName val="Major Quantities"/>
      <sheetName val="Piling"/>
    </sheetNames>
    <sheetDataSet>
      <sheetData sheetId="0" refreshError="1"/>
      <sheetData sheetId="1" refreshError="1"/>
      <sheetData sheetId="2" refreshError="1"/>
      <sheetData sheetId="3" refreshError="1"/>
      <sheetData sheetId="4" refreshError="1"/>
      <sheetData sheetId="5" refreshError="1">
        <row r="69">
          <cell r="H69">
            <v>3209.2842934229698</v>
          </cell>
          <cell r="J69">
            <v>98.346602457128895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AH cal-HBL  (3)"/>
      <sheetName val="Title"/>
      <sheetName val="No. of cells"/>
      <sheetName val="Input"/>
      <sheetName val="Load Summary"/>
      <sheetName val="AH cal-HBL  (2)"/>
      <sheetName val="AH cal-HBL "/>
      <sheetName val="Load Details-220kV"/>
      <sheetName val="Load Details-33kV"/>
      <sheetName val="lmp &amp; salse"/>
      <sheetName val="Project Budget Worksheet"/>
      <sheetName val="Builtup Area"/>
      <sheetName val="beam-reinft"/>
      <sheetName val="Publicbuilding"/>
      <sheetName val="trafo-size"/>
      <sheetName val="Load Details_220kV"/>
      <sheetName val="R2"/>
      <sheetName val="VALIDATION"/>
      <sheetName val="MFG_TAG"/>
      <sheetName val="Design"/>
      <sheetName val="Report"/>
      <sheetName val="3BPA00132-5-3 W plan HVPNL"/>
      <sheetName val="220 11  BS "/>
      <sheetName val="oresreqsum"/>
      <sheetName val="Sheet1"/>
      <sheetName val="Legal Risk Analysis"/>
      <sheetName val="Motor Data"/>
      <sheetName val="Inputs"/>
      <sheetName val="Sch1"/>
      <sheetName val="Cover sheet"/>
      <sheetName val="Quantities"/>
      <sheetName val="modifiedbattery size"/>
      <sheetName val="Codes"/>
      <sheetName val="dt"/>
      <sheetName val="Twr-MT"/>
      <sheetName val="PRICE BID"/>
      <sheetName val="PLAN_FEB97"/>
      <sheetName val="dBase"/>
      <sheetName val="Improvements"/>
      <sheetName val="Données"/>
      <sheetName val="Actiflo-rf"/>
      <sheetName val="Actiflo-rg"/>
      <sheetName val="#REF"/>
      <sheetName val="AH_cal-HBL__(3)2"/>
      <sheetName val="No__of_cells2"/>
      <sheetName val="Load_Summary2"/>
      <sheetName val="AH_cal-HBL__(2)2"/>
      <sheetName val="AH_cal-HBL_2"/>
      <sheetName val="Load_Details-220kV2"/>
      <sheetName val="Load_Details-33kV2"/>
      <sheetName val="lmp_&amp;_salse2"/>
      <sheetName val="Project_Budget_Worksheet2"/>
      <sheetName val="Load_Details_220kV2"/>
      <sheetName val="Builtup_Area2"/>
      <sheetName val="AH_cal-HBL__(3)1"/>
      <sheetName val="No__of_cells1"/>
      <sheetName val="Load_Summary1"/>
      <sheetName val="AH_cal-HBL__(2)1"/>
      <sheetName val="AH_cal-HBL_1"/>
      <sheetName val="Load_Details-220kV1"/>
      <sheetName val="Load_Details-33kV1"/>
      <sheetName val="lmp_&amp;_salse1"/>
      <sheetName val="Project_Budget_Worksheet1"/>
      <sheetName val="Load_Details_220kV1"/>
      <sheetName val="Builtup_Area1"/>
      <sheetName val="AH_cal-HBL__(3)"/>
      <sheetName val="No__of_cells"/>
      <sheetName val="Load_Summary"/>
      <sheetName val="AH_cal-HBL__(2)"/>
      <sheetName val="AH_cal-HBL_"/>
      <sheetName val="Load_Details-220kV"/>
      <sheetName val="Load_Details-33kV"/>
      <sheetName val="lmp_&amp;_salse"/>
      <sheetName val="Project_Budget_Worksheet"/>
      <sheetName val="Load_Details_220kV"/>
      <sheetName val="Builtup_Area"/>
      <sheetName val="AH_cal-HBL__(3)3"/>
      <sheetName val="No__of_cells3"/>
      <sheetName val="Load_Summary3"/>
      <sheetName val="AH_cal-HBL__(2)3"/>
      <sheetName val="AH_cal-HBL_3"/>
      <sheetName val="Load_Details-220kV3"/>
      <sheetName val="Load_Details-33kV3"/>
      <sheetName val="lmp_&amp;_salse3"/>
      <sheetName val="Project_Budget_Worksheet3"/>
      <sheetName val="Load_Details_220kV3"/>
      <sheetName val="Builtup_Area3"/>
      <sheetName val="AH_cal-HBL__(3)4"/>
      <sheetName val="No__of_cells4"/>
      <sheetName val="Load_Summary4"/>
      <sheetName val="AH_cal-HBL__(2)4"/>
      <sheetName val="AH_cal-HBL_4"/>
      <sheetName val="Load_Details-220kV4"/>
      <sheetName val="Load_Details-33kV4"/>
      <sheetName val="Project_Budget_Worksheet4"/>
      <sheetName val="lmp_&amp;_salse4"/>
      <sheetName val="Load_Details_220kV4"/>
      <sheetName val="Builtup_Area4"/>
      <sheetName val="3BPA00132-5-3_W_plan_HVPNL"/>
      <sheetName val="220_11__BS_"/>
      <sheetName val="Legal_Risk_Analysis"/>
      <sheetName val="Motor_Data"/>
      <sheetName val="modifiedbattery_size"/>
      <sheetName val="Cover_sheet"/>
      <sheetName val="PRICE_BID"/>
      <sheetName val="Basis"/>
      <sheetName val="Supply RATES"/>
      <sheetName val="FORM7"/>
      <sheetName val="water prop."/>
      <sheetName val="DETAILED  BOQ"/>
      <sheetName val="SC Cost FEB 03"/>
      <sheetName val="BM DATA SHEET"/>
      <sheetName val="Conversion"/>
      <sheetName val="220_11__BS_1"/>
      <sheetName val="3BPA00132-5-3_W_plan_HVPNL1"/>
      <sheetName val="Legal_Risk_Analysis1"/>
      <sheetName val="Motor_Data1"/>
      <sheetName val="DimDorrClo"/>
      <sheetName val="Actiflo-rm"/>
      <sheetName val="Result-rf"/>
      <sheetName val="Result-rg"/>
      <sheetName val="Result-rm"/>
      <sheetName val="Dim_Process"/>
      <sheetName val="Cable data"/>
      <sheetName val="EAS"/>
      <sheetName val="BS pricing"/>
      <sheetName val="Rate Analysis"/>
      <sheetName val="Prog Sum"/>
      <sheetName val="database"/>
      <sheetName val="ord-lost_98&amp;99"/>
      <sheetName val="LookUp"/>
      <sheetName val="OLTC MB"/>
      <sheetName val="③赤紙(日文)"/>
      <sheetName val="Mechanical"/>
      <sheetName val="Civil Boq"/>
      <sheetName val="ABP inputs"/>
      <sheetName val="Synergy Sales Budget"/>
      <sheetName val="Block A - BOQ"/>
      <sheetName val="Lead"/>
      <sheetName val="supply"/>
      <sheetName val="INPUT SHEET"/>
      <sheetName val="BOQ_Direct_selling cost"/>
      <sheetName val="loadcal"/>
      <sheetName val="BASIS -DEC 08"/>
      <sheetName val="Parameters"/>
      <sheetName val="Summary year Plan"/>
      <sheetName val="Control"/>
      <sheetName val="Approved MTD Proj #'s"/>
      <sheetName val="Field Values"/>
      <sheetName val="Estimate"/>
      <sheetName val="Alcance"/>
      <sheetName val="DSLP"/>
      <sheetName val="400kV (Cost)"/>
      <sheetName val="Resumen Económico"/>
      <sheetName val="LOCAL RATES"/>
      <sheetName val="AH_cal-HBL__(3)5"/>
      <sheetName val="No__of_cells5"/>
      <sheetName val="Load_Summary5"/>
      <sheetName val="AH_cal-HBL__(2)5"/>
      <sheetName val="AH_cal-HBL_5"/>
      <sheetName val="Load_Details-220kV5"/>
      <sheetName val="Load_Details-33kV5"/>
      <sheetName val="lmp_&amp;_salse5"/>
      <sheetName val="Project_Budget_Worksheet5"/>
      <sheetName val="Load_Details_220kV5"/>
      <sheetName val="Builtup_Area5"/>
      <sheetName val="3BPA00132-5-3_W_plan_HVPNL2"/>
      <sheetName val="220_11__BS_2"/>
      <sheetName val="Legal_Risk_Analysis2"/>
      <sheetName val="Motor_Data2"/>
      <sheetName val="modifiedbattery_size1"/>
      <sheetName val="Cover_sheet1"/>
      <sheetName val="Cable_data"/>
      <sheetName val="Supply_RATES"/>
      <sheetName val="water_prop_"/>
      <sheetName val="BM_DATA_SHEET"/>
      <sheetName val="PRICE_BID1"/>
      <sheetName val="BS_pricing"/>
      <sheetName val="AH_cal-HBL__(3)6"/>
      <sheetName val="No__of_cells6"/>
      <sheetName val="Load_Summary6"/>
      <sheetName val="AH_cal-HBL__(2)6"/>
      <sheetName val="AH_cal-HBL_6"/>
      <sheetName val="Load_Details-220kV6"/>
      <sheetName val="Load_Details-33kV6"/>
      <sheetName val="lmp_&amp;_salse6"/>
      <sheetName val="Project_Budget_Worksheet6"/>
      <sheetName val="Load_Details_220kV6"/>
      <sheetName val="Builtup_Area6"/>
      <sheetName val="3BPA00132-5-3_W_plan_HVPNL3"/>
      <sheetName val="220_11__BS_3"/>
      <sheetName val="Legal_Risk_Analysis3"/>
      <sheetName val="Motor_Data3"/>
      <sheetName val="modifiedbattery_size2"/>
      <sheetName val="Cover_sheet2"/>
      <sheetName val="Cable_data1"/>
      <sheetName val="BS_pricing1"/>
      <sheetName val="PRICE_BID2"/>
      <sheetName val="BM_DATA_SHEET1"/>
      <sheetName val="Supply_RATES1"/>
      <sheetName val="water_prop_1"/>
      <sheetName val="AH_cal-HBL__(3)7"/>
      <sheetName val="No__of_cells7"/>
      <sheetName val="Load_Summary7"/>
      <sheetName val="AH_cal-HBL__(2)7"/>
      <sheetName val="AH_cal-HBL_7"/>
      <sheetName val="Load_Details-220kV7"/>
      <sheetName val="Load_Details-33kV7"/>
      <sheetName val="lmp_&amp;_salse7"/>
      <sheetName val="Project_Budget_Worksheet7"/>
      <sheetName val="Load_Details_220kV7"/>
      <sheetName val="Builtup_Area7"/>
      <sheetName val="3BPA00132-5-3_W_plan_HVPNL4"/>
      <sheetName val="220_11__BS_4"/>
      <sheetName val="Legal_Risk_Analysis4"/>
      <sheetName val="Motor_Data4"/>
      <sheetName val="modifiedbattery_size3"/>
      <sheetName val="Cover_sheet3"/>
      <sheetName val="Cable_data2"/>
      <sheetName val="BS_pricing2"/>
      <sheetName val="PRICE_BID3"/>
      <sheetName val="BM_DATA_SHEET2"/>
      <sheetName val="Supply_RATES2"/>
      <sheetName val="water_prop_2"/>
      <sheetName val="MIC_S100"/>
      <sheetName val="A4a"/>
      <sheetName val="teng"/>
      <sheetName val="MD5500"/>
      <sheetName val="PROG_DATA"/>
      <sheetName val="SS Source Spells"/>
      <sheetName val="main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refreshError="1"/>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shn"/>
      <sheetName val="PROG_DATA"/>
      <sheetName val="Material "/>
      <sheetName val="budget"/>
      <sheetName val="PLAN_FEB97"/>
      <sheetName val="Timesheet"/>
      <sheetName val="estimate"/>
      <sheetName val="Ref_Sheet"/>
      <sheetName val="1. Acquisition"/>
      <sheetName val="Labour &amp; Plant"/>
      <sheetName val=""/>
      <sheetName val="REVENUES &amp; BS"/>
      <sheetName val="BOQ"/>
      <sheetName val="S4"/>
      <sheetName val="strand"/>
      <sheetName val="Fill this out first..."/>
      <sheetName val="Definitions"/>
      <sheetName val="Improvements"/>
      <sheetName val="released-S4(04-05)"/>
      <sheetName val="Abutment "/>
      <sheetName val="Material"/>
      <sheetName val="CUM-Mar07"/>
      <sheetName val="IBASE"/>
      <sheetName val="FORM7"/>
      <sheetName val="concrete"/>
      <sheetName val="site fab&amp;ernstr"/>
      <sheetName val="bs BP 04 SA"/>
      <sheetName val="Progress Graphs"/>
      <sheetName val="Progress Sheet - OPTL"/>
      <sheetName val="tower wt."/>
      <sheetName val="PlazaElec"/>
      <sheetName val="Labour _ Plant"/>
      <sheetName val="Machinery"/>
      <sheetName val="conc-foot-gradeslab"/>
      <sheetName val="pr_cal"/>
      <sheetName val="TDT"/>
      <sheetName val="dtct"/>
      <sheetName val="GVT§CT"/>
      <sheetName val="§G"/>
      <sheetName val="TC"/>
      <sheetName val="KLTC"/>
      <sheetName val="VCTH"/>
      <sheetName val="vcot"/>
      <sheetName val="Tkp"/>
      <sheetName val="ksp"/>
      <sheetName val="M+MC"/>
      <sheetName val="00000000"/>
      <sheetName val="10000000"/>
      <sheetName val="DetEst"/>
      <sheetName val="labour"/>
      <sheetName val="Labor abs-NMR"/>
      <sheetName val="VerificaPunzonamento"/>
      <sheetName val="Liste"/>
      <sheetName val="L"/>
      <sheetName val="Staff Acco."/>
      <sheetName val="Calculation"/>
      <sheetName val="EJ Pier"/>
      <sheetName val="Material_"/>
      <sheetName val="1__Acquisition"/>
      <sheetName val="Labour_&amp;_Plant"/>
      <sheetName val="REVENUES_&amp;_BS"/>
      <sheetName val="Fill_this_out_first___"/>
      <sheetName val="Abutment_"/>
      <sheetName val="site_fab&amp;ernstr"/>
      <sheetName val="bs_BP_04_SA"/>
      <sheetName val="Progress_Graphs"/>
      <sheetName val="Progress_Sheet_-_OPTL"/>
      <sheetName val="tower_wt_"/>
      <sheetName val="Labour___Plant"/>
      <sheetName val="Labor_abs-NMR"/>
      <sheetName val="Staff_Acco_"/>
      <sheetName val="EJ_Pier"/>
      <sheetName val="DETAILED  BOQ"/>
      <sheetName val="Load Details-220kV"/>
      <sheetName val="Details and Earnings Charts"/>
      <sheetName val="SUPPLY -Sanitary Fixtures"/>
      <sheetName val="ITEMS FOR CIVIL TENDER"/>
      <sheetName val="Abstract"/>
      <sheetName val="단가비교표"/>
      <sheetName val="E_Summary"/>
      <sheetName val="D_Cntnts"/>
      <sheetName val=" Analysis"/>
      <sheetName val="BOQ "/>
      <sheetName val="Sheet1"/>
      <sheetName val="DWR"/>
      <sheetName val="Priced_DWR "/>
      <sheetName val="DWR(Priced)"/>
      <sheetName val=" AnalysisPCC"/>
      <sheetName val=" AnalysisNH"/>
      <sheetName val="Estimates"/>
      <sheetName val="costing"/>
      <sheetName val="Sheet4"/>
      <sheetName val="CrRajWMM"/>
      <sheetName val="beam-reinft-IIInd floor"/>
      <sheetName val="purpose&amp;input"/>
      <sheetName val="Final Basic rate"/>
      <sheetName val="Basic Rates"/>
      <sheetName val="out_prog"/>
      <sheetName val="선적schedule (2)"/>
      <sheetName val="Sheet3 (2)"/>
      <sheetName val="oresreqsum"/>
      <sheetName val="Project Budget Worksheet"/>
      <sheetName val="TE"/>
      <sheetName val="BQLIST"/>
      <sheetName val="SLAB DESIGN"/>
      <sheetName val="basdat"/>
      <sheetName val="Abt Foundation "/>
      <sheetName val="Cover sheet"/>
      <sheetName val="Rate"/>
      <sheetName val="water prop."/>
      <sheetName val="cul-invSUBMITTED"/>
      <sheetName val="PlazaConstr"/>
      <sheetName val="attach(2)"/>
      <sheetName val="BQ List"/>
      <sheetName val="PipWT"/>
      <sheetName val="ord-lost_98&amp;99"/>
      <sheetName val="Sheet2"/>
      <sheetName val="DATA"/>
      <sheetName val="AOR"/>
      <sheetName val="OGL"/>
      <sheetName val="Overlay Design Data"/>
      <sheetName val="Width"/>
      <sheetName val="Taper-Design Data"/>
      <sheetName val="Customers"/>
      <sheetName val="MRATES"/>
      <sheetName val="RA-markate"/>
      <sheetName val="Design"/>
      <sheetName val="Qty Benchmarking"/>
      <sheetName val="Rate Analysis"/>
      <sheetName val="Miscellaneous"/>
      <sheetName val="Road_All"/>
      <sheetName val="BC &amp; MNB "/>
      <sheetName val="BOQ Distribution"/>
      <sheetName val="Intro"/>
      <sheetName val="DATA_PRG"/>
      <sheetName val="Data Base"/>
      <sheetName val="loadcal_22"/>
      <sheetName val="GLEVEL RHS"/>
      <sheetName val="loadcal"/>
      <sheetName val="Plant _  Machinery"/>
      <sheetName val="voided slab"/>
      <sheetName val="Design sheet"/>
      <sheetName val="Labour productivity"/>
      <sheetName val="Inputs"/>
      <sheetName val="released-S4(04-05).xls"/>
      <sheetName val="Results"/>
      <sheetName val="PLGroupings"/>
      <sheetName val="LOCAL RATES"/>
      <sheetName val="SOR"/>
      <sheetName val="Plant &amp;  Machinery"/>
      <sheetName val="basdat-f"/>
      <sheetName val="Summary Minor Jns."/>
      <sheetName val="Kristal Court"/>
      <sheetName val="foundation"/>
      <sheetName val="Pier"/>
      <sheetName val="Lead statement ss5"/>
      <sheetName val="Material_2"/>
      <sheetName val="Fill_this_out_first___2"/>
      <sheetName val="Abutment_2"/>
      <sheetName val="1__Acquisition2"/>
      <sheetName val="Labour_&amp;_Plant2"/>
      <sheetName val="REVENUES_&amp;_BS2"/>
      <sheetName val="Labour___Plant2"/>
      <sheetName val="Labor_abs-NMR2"/>
      <sheetName val="site_fab&amp;ernstr2"/>
      <sheetName val="EJ_Pier2"/>
      <sheetName val="Material_1"/>
      <sheetName val="Fill_this_out_first___1"/>
      <sheetName val="Abutment_1"/>
      <sheetName val="1__Acquisition1"/>
      <sheetName val="Labour_&amp;_Plant1"/>
      <sheetName val="REVENUES_&amp;_BS1"/>
      <sheetName val="Labour___Plant1"/>
      <sheetName val="Labor_abs-NMR1"/>
      <sheetName val="site_fab&amp;ernstr1"/>
      <sheetName val="EJ_Pier1"/>
      <sheetName val="ESOP ECAL TABLES"/>
      <sheetName val="escalation"/>
      <sheetName val="Labour Rate"/>
      <sheetName val="ME"/>
      <sheetName val="GROUP"/>
      <sheetName val="Motor Data"/>
      <sheetName val="UNP-NCW "/>
      <sheetName val="dBase"/>
      <sheetName val="MRP_Act"/>
      <sheetName val="MRP_Plan"/>
      <sheetName val="4.1 CalculationV2"/>
      <sheetName val="1 Executive Summary"/>
      <sheetName val="98 CONST"/>
      <sheetName val="2.12. Buffer Risks"/>
      <sheetName val="ppraodata"/>
      <sheetName val="splmidata"/>
      <sheetName val="Data - Base Salary Sch"/>
      <sheetName val="D-3"/>
      <sheetName val="设备单价"/>
      <sheetName val="SCHEDULE"/>
      <sheetName val="SECTION DATA BASE"/>
      <sheetName val="Summary"/>
      <sheetName val="INPUT SHEET"/>
      <sheetName val="Perf Distribution"/>
      <sheetName val="Assumptions"/>
      <sheetName val="FAMILY TEXT"/>
      <sheetName val="Fin Mar"/>
      <sheetName val="Res-P&amp;E (PLL)"/>
      <sheetName val="_Analysis2"/>
      <sheetName val="BOQ_2"/>
      <sheetName val="Priced_DWR_2"/>
      <sheetName val="_AnalysisPCC2"/>
      <sheetName val="_AnalysisNH2"/>
      <sheetName val="beam-reinft-IIInd_floor2"/>
      <sheetName val="Final_Basic_rate2"/>
      <sheetName val="Basic_Rates2"/>
      <sheetName val="_Analysis"/>
      <sheetName val="BOQ_"/>
      <sheetName val="Priced_DWR_"/>
      <sheetName val="_AnalysisPCC"/>
      <sheetName val="_AnalysisNH"/>
      <sheetName val="beam-reinft-IIInd_floor"/>
      <sheetName val="Final_Basic_rate"/>
      <sheetName val="Basic_Rates"/>
      <sheetName val="_Analysis1"/>
      <sheetName val="BOQ_1"/>
      <sheetName val="Priced_DWR_1"/>
      <sheetName val="_AnalysisPCC1"/>
      <sheetName val="_AnalysisNH1"/>
      <sheetName val="beam-reinft-IIInd_floor1"/>
      <sheetName val="Final_Basic_rate1"/>
      <sheetName val="Basic_Rates1"/>
      <sheetName val="Bar"/>
      <sheetName val="Analysed rate"/>
      <sheetName val="SITE DATA"/>
      <sheetName val="BOQ Backup"/>
      <sheetName val="bASICDATA"/>
      <sheetName val="doq"/>
      <sheetName val="Prelim.Expense"/>
      <sheetName val="5"/>
      <sheetName val="maing1"/>
      <sheetName val="HP(9.200)"/>
      <sheetName val="Rectangular Beam"/>
      <sheetName val="Input_data"/>
      <sheetName val="LOAD CALCULATIONS"/>
      <sheetName val="Measurment"/>
      <sheetName val="Prdn Cost"/>
      <sheetName val="ABBDATASHEET"/>
      <sheetName val="Design SUS"/>
      <sheetName val="SUPPLY_-Sanitary_Fixtures"/>
      <sheetName val="ITEMS_FOR_CIVIL_TENDER"/>
      <sheetName val="SLAB_DESIGN"/>
      <sheetName val="SUPPLY_-Sanitary_Fixtures1"/>
      <sheetName val="ITEMS_FOR_CIVIL_TENDER1"/>
      <sheetName val="SLAB_DESIGN1"/>
      <sheetName val="water_prop_1"/>
      <sheetName val="water_prop_"/>
      <sheetName val="07"/>
      <sheetName val="Analysis"/>
      <sheetName val="fco"/>
      <sheetName val="Assmpns"/>
      <sheetName val="Categorywise"/>
      <sheetName val="PRECAST lightconc-II"/>
      <sheetName val="TN &amp; KERALA -SALES &amp; GM"/>
      <sheetName val="A"/>
      <sheetName val="Table"/>
      <sheetName val="Setup"/>
      <sheetName val="Input &amp; Calculations"/>
      <sheetName val="Values"/>
      <sheetName val="Valves"/>
      <sheetName val="MS Rates"/>
      <sheetName val="CCTV_EST1"/>
      <sheetName val="Transfer"/>
      <sheetName val="Staffing"/>
      <sheetName val="Budgets"/>
      <sheetName val="Equipment Scope"/>
      <sheetName val="RLS"/>
      <sheetName val="Staff"/>
      <sheetName val="STRL"/>
      <sheetName val="P12"/>
      <sheetName val="Rate Analysis "/>
      <sheetName val="Cell_Sizing"/>
      <sheetName val="m"/>
      <sheetName val="Lead"/>
      <sheetName val="BTB"/>
      <sheetName val="cf"/>
      <sheetName val="orders"/>
      <sheetName val="ECARates"/>
      <sheetName val="Model"/>
      <sheetName val="CONSTRUCTION COMPONENT"/>
      <sheetName val="CIF COST ITEM"/>
      <sheetName val="③赤紙(日文)"/>
      <sheetName val="#3E1_GCR"/>
      <sheetName val="trafo-size"/>
      <sheetName val="Break up Sheet"/>
      <sheetName val="경비"/>
      <sheetName val="Detail"/>
      <sheetName val="Angles"/>
      <sheetName val="RCN-L B D"/>
      <sheetName val="TB"/>
      <sheetName val="ogl A 10"/>
      <sheetName val="Sheet3"/>
      <sheetName val="Wearing Course"/>
      <sheetName val="detls"/>
      <sheetName val="ssr-rates"/>
      <sheetName val="Sheet7"/>
      <sheetName val="Scope"/>
      <sheetName val="RCC,Ret. Wall"/>
      <sheetName val="horizontal"/>
      <sheetName val="Master"/>
      <sheetName val="Longitudinal"/>
      <sheetName val="calc"/>
      <sheetName val="INPUT"/>
      <sheetName val="ANAL"/>
      <sheetName val="dlvoid"/>
      <sheetName val="SALIENT"/>
      <sheetName val="doq-10"/>
      <sheetName val="pier Foundation"/>
      <sheetName val="Cal"/>
      <sheetName val="Debit_Transit"/>
      <sheetName val="index"/>
      <sheetName val="wh_data_R"/>
      <sheetName val="Pav't Calc"/>
      <sheetName val="FORM-W3"/>
      <sheetName val="OD Shares"/>
      <sheetName val="EQP-new file"/>
      <sheetName val="Letter"/>
      <sheetName val="Revenues - Op. Parameters"/>
      <sheetName val="實際值-2006.02.06"/>
      <sheetName val="JV請款"/>
      <sheetName val="Top Line - WWW"/>
      <sheetName val="lmp &amp; salse"/>
      <sheetName val="LANGUAGE"/>
      <sheetName val="DIMEXP_OUT"/>
      <sheetName val="a1-continuous"/>
      <sheetName val="dslp"/>
      <sheetName val="mainbs1"/>
      <sheetName val="Sch1"/>
      <sheetName val="ytd-march'10"/>
    </sheetNames>
    <sheetDataSet>
      <sheetData sheetId="0">
        <row r="172">
          <cell r="W172" t="str">
            <v>ACCTS/ADMN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refreshError="1"/>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 1"/>
      <sheetName val="Form 2"/>
      <sheetName val="Form 3"/>
      <sheetName val="Form 4"/>
      <sheetName val="Form 5"/>
      <sheetName val="Form 6"/>
      <sheetName val="Form 7"/>
      <sheetName val="Form 8"/>
      <sheetName val="Form 9"/>
      <sheetName val="Form 10"/>
      <sheetName val="S1BOQ"/>
      <sheetName val="S2groupcode"/>
      <sheetName val="S3workplanqty"/>
      <sheetName val="S3workplanAmt"/>
      <sheetName val="S4Timecycle"/>
      <sheetName val="S5Esc"/>
      <sheetName val="S6Matqty-code"/>
      <sheetName val="S7Matqty-group"/>
      <sheetName val="S8Matexp-code"/>
      <sheetName val="S9wastage"/>
      <sheetName val="S11EQPnorm"/>
      <sheetName val="S12EQPhrs"/>
      <sheetName val="S12-Subtotals"/>
      <sheetName val="S13Cons"/>
      <sheetName val="S14Spares"/>
      <sheetName val="S15Pol"/>
      <sheetName val="S16Elec"/>
      <sheetName val="load&amp;DG"/>
      <sheetName val="S17Power"/>
      <sheetName val="S18Eqplan"/>
      <sheetName val="S19CAP"/>
      <sheetName val="DEPRI"/>
      <sheetName val="S20MSEitems"/>
      <sheetName val="S21Subcon"/>
      <sheetName val="S22PRW"/>
      <sheetName val="S23Mannos."/>
      <sheetName val="Officer Budget Form"/>
      <sheetName val="S24Mancost"/>
      <sheetName val="S25EQPrep"/>
      <sheetName val="S26Eqphire"/>
      <sheetName val="S27EQPlease"/>
      <sheetName val="S28Rev"/>
      <sheetName val="S29PrelimItem"/>
      <sheetName val="S30Prelplant"/>
      <sheetName val="S31Preitem"/>
      <sheetName val="S32Prelexp"/>
      <sheetName val="S33prelexdet"/>
      <sheetName val="S34Dircost"/>
      <sheetName val="S35Indircost"/>
      <sheetName val="S36Prelimcost"/>
      <sheetName val="S37UnitCost"/>
      <sheetName val="S38Stock"/>
      <sheetName val="S39Liability"/>
      <sheetName val="S40Milestones"/>
      <sheetName val="S42HSE"/>
      <sheetName val="Analysis"/>
      <sheetName val="Machinary_Road Work"/>
      <sheetName val="Road Work"/>
      <sheetName val="Labour"/>
    </sheetNames>
    <sheetDataSet>
      <sheetData sheetId="0"/>
      <sheetData sheetId="1"/>
      <sheetData sheetId="2"/>
      <sheetData sheetId="3"/>
      <sheetData sheetId="4"/>
      <sheetData sheetId="5"/>
      <sheetData sheetId="6"/>
      <sheetData sheetId="7"/>
      <sheetData sheetId="8"/>
      <sheetData sheetId="9"/>
      <sheetData sheetId="10"/>
      <sheetData sheetId="11" refreshError="1">
        <row r="1">
          <cell r="HS1">
            <v>100000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ssue_summary "/>
      <sheetName val="iso-forms "/>
      <sheetName val="purpose&amp;input"/>
      <sheetName val="CAL_SUMMARY"/>
      <sheetName val="PIPESIZING_C120"/>
      <sheetName val="Thickness-C120"/>
      <sheetName val="Prdro_C120"/>
      <sheetName val="resis. coeffC120"/>
      <sheetName val="SCHEMATIC SKETCH"/>
      <sheetName val="FORM7"/>
      <sheetName val="Design"/>
      <sheetName val="dummy"/>
      <sheetName val="PROG_DATA"/>
      <sheetName val="steam outlet"/>
      <sheetName val="estimate"/>
      <sheetName val="REL"/>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RANGE"/>
      <sheetName val="RECAPITULATION"/>
      <sheetName val="FT-001_R0"/>
      <sheetName val="FT-05-02_R0"/>
      <sheetName val="e220-66kV_"/>
      <sheetName val="issue_summary_"/>
      <sheetName val="iso-forms_"/>
      <sheetName val="resis__coeffC120"/>
      <sheetName val="SCHEMATIC_SKETCH"/>
      <sheetName val="COLUMN"/>
      <sheetName val="purpose_input"/>
      <sheetName val="REVENUES &amp; BS"/>
      <sheetName val="Leg 1-1"/>
      <sheetName val="QOSWS "/>
      <sheetName val="cul-invSUBMITTED"/>
      <sheetName val="Ref Tables"/>
      <sheetName val="Labour"/>
      <sheetName val="Labour &amp; Plant"/>
      <sheetName val="RA-markate"/>
      <sheetName val="Summary"/>
      <sheetName val="RA_markate"/>
      <sheetName val="M.R.List (2)"/>
      <sheetName val="BOQ"/>
      <sheetName val="RAJU ASSO"/>
      <sheetName val="7 Other Costs"/>
      <sheetName val="water prop."/>
      <sheetName val="A 3.7"/>
      <sheetName val="RATE-ANAY."/>
      <sheetName val="potablwater"/>
      <sheetName val="Cul_detail"/>
      <sheetName val="CLAY"/>
      <sheetName val="L"/>
      <sheetName val="CFL-KIM"/>
      <sheetName val="Sales Cycle Stages"/>
      <sheetName val="Schedule No.1"/>
      <sheetName val="ABBR"/>
      <sheetName val="Data sheet"/>
      <sheetName val="wordsdata"/>
      <sheetName val="FT-001_R02"/>
      <sheetName val="FT-05-02_R02"/>
      <sheetName val="e220-66kV_2"/>
      <sheetName val="issue_summary_2"/>
      <sheetName val="iso-forms_2"/>
      <sheetName val="resis__coeffC1202"/>
      <sheetName val="SCHEMATIC_SKETCH2"/>
      <sheetName val="steam_outlet2"/>
      <sheetName val="FT-001_R01"/>
      <sheetName val="FT-05-02_R01"/>
      <sheetName val="e220-66kV_1"/>
      <sheetName val="issue_summary_1"/>
      <sheetName val="iso-forms_1"/>
      <sheetName val="resis__coeffC1201"/>
      <sheetName val="SCHEMATIC_SKETCH1"/>
      <sheetName val="steam_outlet1"/>
      <sheetName val="steam_outlet"/>
      <sheetName val="Boiler&amp;TG"/>
      <sheetName val="Sch. Areas"/>
      <sheetName val="PV FDN"/>
      <sheetName val="FT-001_R03"/>
      <sheetName val="FT-05-02_R03"/>
      <sheetName val="e220-66kV_3"/>
      <sheetName val="issue_summary_3"/>
      <sheetName val="iso-forms_3"/>
      <sheetName val="resis__coeffC1203"/>
      <sheetName val="SCHEMATIC_SKETCH3"/>
      <sheetName val="steam_outlet3"/>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Defn"/>
      <sheetName val="NLD - Assum"/>
      <sheetName val="Register"/>
      <sheetName val="Abstract Sheet"/>
      <sheetName val="F.1"/>
      <sheetName val="trafo-size"/>
      <sheetName val="REVENUES_&amp;_BS"/>
      <sheetName val="Leg_1-1"/>
      <sheetName val="QOSWS_"/>
      <sheetName val="Ref_Tables"/>
      <sheetName val="Labour_&amp;_Plant"/>
      <sheetName val="M_R_List_(2)"/>
      <sheetName val="RAJU_ASSO"/>
      <sheetName val="7_Other_Costs"/>
      <sheetName val="water_prop_"/>
      <sheetName val="A_3_7"/>
      <sheetName val="RATE-ANAY_"/>
      <sheetName val="Sales_Cycle_Stages"/>
      <sheetName val="Schedule_No_1"/>
      <sheetName val="Data_sheet"/>
      <sheetName val="Sch__Areas"/>
      <sheetName val="LOCAL RATES"/>
      <sheetName val="Setting"/>
      <sheetName val="영업소실적"/>
      <sheetName val="Cash Flow"/>
      <sheetName val="Summary Rates From Contract"/>
      <sheetName val="TS-TC"/>
      <sheetName val="Garde"/>
      <sheetName val="calculation"/>
      <sheetName val="Resources"/>
      <sheetName val="Template"/>
      <sheetName val="Criteria"/>
      <sheetName val="FT-001_R04"/>
      <sheetName val="FT-05-02_R04"/>
      <sheetName val="e220-66kV_4"/>
      <sheetName val="issue_summary_4"/>
      <sheetName val="iso-forms_4"/>
      <sheetName val="resis__coeffC1204"/>
      <sheetName val="SCHEMATIC_SKETCH4"/>
      <sheetName val="steam_outlet4"/>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REVENUES_&amp;_BS1"/>
      <sheetName val="Leg_1-11"/>
      <sheetName val="QOSWS_1"/>
      <sheetName val="Ref_Tables1"/>
      <sheetName val="Labour_&amp;_Plant1"/>
      <sheetName val="M_R_List_(2)1"/>
      <sheetName val="RAJU_ASSO1"/>
      <sheetName val="7_Other_Costs1"/>
      <sheetName val="water_prop_1"/>
      <sheetName val="RATE-ANAY_1"/>
      <sheetName val="A_3_71"/>
      <sheetName val="NOTES"/>
      <sheetName val="HT-INTROD"/>
      <sheetName val="bs BP 04 SA"/>
      <sheetName val="DSLP"/>
      <sheetName val="CABLE DATA"/>
      <sheetName val="Cable-data"/>
      <sheetName val="#REF"/>
      <sheetName val="Work"/>
      <sheetName val="E1"/>
      <sheetName val="Weightage Factor"/>
      <sheetName val="Abstract_Sheet"/>
      <sheetName val="Abstract_Sheet1"/>
      <sheetName val="FT-001_R07"/>
      <sheetName val="FT-05-02_R07"/>
      <sheetName val="e220-66kV_7"/>
      <sheetName val="issue_summary_7"/>
      <sheetName val="iso-forms_7"/>
      <sheetName val="resis__coeffC1207"/>
      <sheetName val="SCHEMATIC_SKETCH7"/>
      <sheetName val="steam_outlet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Abstract_Sheet6"/>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Abstract_Sheet2"/>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Abstract_Sheet3"/>
      <sheetName val="FT-001_R05"/>
      <sheetName val="FT-05-02_R05"/>
      <sheetName val="e220-66kV_5"/>
      <sheetName val="issue_summary_5"/>
      <sheetName val="iso-forms_5"/>
      <sheetName val="resis__coeffC1205"/>
      <sheetName val="SCHEMATIC_SKETCH5"/>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bstract_Sheet4"/>
      <sheetName val="FT-001_R06"/>
      <sheetName val="FT-05-02_R06"/>
      <sheetName val="e220-66kV_6"/>
      <sheetName val="issue_summary_6"/>
      <sheetName val="iso-forms_6"/>
      <sheetName val="resis__coeffC1206"/>
      <sheetName val="SCHEMATIC_SKETCH6"/>
      <sheetName val="steam_outlet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Abstract_Sheet5"/>
      <sheetName val="MPR_PA_1"/>
      <sheetName val="Sulphur (2)"/>
      <sheetName val="ROW Compensation"/>
      <sheetName val="PDR_HT"/>
      <sheetName val="Load Details-220kV"/>
      <sheetName val="REDUCER"/>
      <sheetName val="WE'T"/>
      <sheetName val="Motor Data"/>
      <sheetName val="NLD_-_Assum"/>
      <sheetName val="REVENUES_&amp;_BS2"/>
      <sheetName val="Leg_1-12"/>
      <sheetName val="QOSWS_2"/>
      <sheetName val="Ref_Tables2"/>
      <sheetName val="Labour_&amp;_Plant2"/>
      <sheetName val="M_R_List_(2)2"/>
      <sheetName val="RAJU_ASSO2"/>
      <sheetName val="7_Other_Costs2"/>
      <sheetName val="water_prop_2"/>
      <sheetName val="RATE-ANAY_2"/>
      <sheetName val="A_3_72"/>
      <sheetName val="F_1"/>
      <sheetName val="Cash_Flow"/>
      <sheetName val="Summary_Rates_From_Contract"/>
      <sheetName val="hori. vessel(E-895)"/>
      <sheetName val="DropDownList"/>
      <sheetName val="JOBS  UNDER TURNKEY BASIS"/>
      <sheetName val="Gr.182 - OHE"/>
      <sheetName val="Costos R.H. "/>
      <sheetName val="except wiring"/>
      <sheetName val="Calc"/>
      <sheetName val="moments-table(tri)"/>
      <sheetName val="AT-3"/>
      <sheetName val="Sch-5"/>
      <sheetName val="Ranges"/>
      <sheetName val="Desgn(zone I)"/>
      <sheetName val="Break down adjustments"/>
      <sheetName val="Front end"/>
      <sheetName val="Manpower"/>
      <sheetName val="A"/>
      <sheetName val="grid"/>
      <sheetName val="Dom"/>
      <sheetName val="Presentation"/>
      <sheetName val="Activity No (A) ( 12)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ABBR"/>
      <sheetName val="Procedure"/>
      <sheetName val="Drop Down (Fixed)"/>
      <sheetName val="Drop Down"/>
      <sheetName val="PRJ Details"/>
      <sheetName val="BOQ"/>
      <sheetName val="BOQ PLAN"/>
      <sheetName val="MLAP"/>
      <sheetName val="Work Entry"/>
      <sheetName val="Labour Entry"/>
      <sheetName val="Material Entry"/>
      <sheetName val="Info Entry"/>
      <sheetName val="Issue Log"/>
      <sheetName val="PLAN-PA"/>
      <sheetName val="PLAN-PA-BOQ"/>
      <sheetName val="DPR"/>
      <sheetName val="DPR (Client)"/>
      <sheetName val="WPR"/>
      <sheetName val="PA Work DB PVT"/>
      <sheetName val="BOQ-PL-ACH"/>
      <sheetName val="Daily Ach Qty"/>
      <sheetName val="Ach Qty(G)"/>
      <sheetName val="Ach Val(G)"/>
      <sheetName val="Pl Vs Ach Qty (G)"/>
      <sheetName val="Pl Vs Ach Val(G)"/>
      <sheetName val="Eng PA ACH Qty"/>
      <sheetName val="Eng PA ACH Value"/>
      <sheetName val="Site Issue"/>
      <sheetName val="PA--LP"/>
      <sheetName val="PA-ENG-LP"/>
      <sheetName val="PA-LC-LP"/>
      <sheetName val="PA-ENG-LC-LP"/>
      <sheetName val="Eng LC LP"/>
      <sheetName val="Labour"/>
      <sheetName val="Eng Labour"/>
      <sheetName val="LC Labour"/>
      <sheetName val="Mat Cons"/>
      <sheetName val="Max &amp; Min"/>
      <sheetName val="Daily Update"/>
      <sheetName val="Sheet1"/>
      <sheetName val="Sheet2"/>
      <sheetName val="Sheet3"/>
      <sheetName val="Sheet4"/>
      <sheetName val="Sheet5"/>
      <sheetName val="PD DB"/>
      <sheetName val="Work DB"/>
      <sheetName val="Labour DB"/>
      <sheetName val="Material DB"/>
      <sheetName val="LP DB"/>
      <sheetName val="Plant-Reg"/>
      <sheetName val="Labour Entry PVT"/>
      <sheetName val="BOQTOTEXECPVT"/>
      <sheetName val="BOQPLNWKPVT"/>
      <sheetName val="BOQACHWKPVT"/>
      <sheetName val="BOQACHDAYPVT"/>
      <sheetName val="BOQDAYPLACH"/>
      <sheetName val="PATOTEXECPVT"/>
      <sheetName val="PAPLNWKPVT"/>
      <sheetName val="PAACHVALWKPVT"/>
      <sheetName val="PAACHQTYDAYPVT"/>
      <sheetName val="PAACHVALDAYPVT"/>
      <sheetName val="PAReplQtyPvt"/>
      <sheetName val="PAReplValPvt"/>
      <sheetName val="Labour DB PVT"/>
      <sheetName val="Material DB PVT"/>
      <sheetName val="Copy of 1106-PR-IIKA(Aug'15)"/>
    </sheetNames>
    <sheetDataSet>
      <sheetData sheetId="0"/>
      <sheetData sheetId="1"/>
      <sheetData sheetId="2"/>
      <sheetData sheetId="3"/>
      <sheetData sheetId="4"/>
      <sheetData sheetId="5"/>
      <sheetData sheetId="6"/>
      <sheetData sheetId="7"/>
      <sheetData sheetId="8">
        <row r="12">
          <cell r="B12" t="str">
            <v>Hvac  Works</v>
          </cell>
        </row>
        <row r="13">
          <cell r="B13" t="str">
            <v>Reinforcement</v>
          </cell>
        </row>
        <row r="14">
          <cell r="B14" t="str">
            <v>Concrete Work</v>
          </cell>
        </row>
        <row r="15">
          <cell r="B15" t="str">
            <v>Electrical Works</v>
          </cell>
        </row>
        <row r="16">
          <cell r="B16" t="str">
            <v>Formwork And Staging</v>
          </cell>
        </row>
        <row r="17">
          <cell r="B17" t="str">
            <v>Block Masonary Works</v>
          </cell>
        </row>
        <row r="18">
          <cell r="B18" t="str">
            <v>Plumbing Works</v>
          </cell>
        </row>
        <row r="19">
          <cell r="B19" t="str">
            <v>Brick Masonary Works</v>
          </cell>
        </row>
        <row r="20">
          <cell r="B20" t="str">
            <v>Plaster Works</v>
          </cell>
        </row>
        <row r="21">
          <cell r="B21" t="str">
            <v>(blank)</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ABBR"/>
      <sheetName val="Procedure"/>
      <sheetName val="Drop Down"/>
      <sheetName val="Drop Down (Fixed)"/>
      <sheetName val="PRJ Details"/>
      <sheetName val="Master"/>
      <sheetName val="Work Entry"/>
      <sheetName val="Repl. Qty"/>
      <sheetName val="Labour Entry"/>
      <sheetName val="Material Entry"/>
      <sheetName val="INFO Entry"/>
      <sheetName val="Issue Log"/>
      <sheetName val="DPR"/>
      <sheetName val="WPR"/>
      <sheetName val="Site Issue"/>
      <sheetName val="Exec Work"/>
      <sheetName val="Mat Cons"/>
      <sheetName val="Labour"/>
      <sheetName val="Pl Vs Ach Val"/>
      <sheetName val="Pl Vs Ach Qty"/>
      <sheetName val="Ach Val"/>
      <sheetName val="Ach Qty"/>
      <sheetName val="Peak,Min,Avg"/>
      <sheetName val="Eng Work"/>
      <sheetName val="Eng Labour"/>
      <sheetName val="LC Labour"/>
      <sheetName val="Eng LC LP"/>
      <sheetName val="Sheet1"/>
      <sheetName val="Sheet2"/>
      <sheetName val="Sheet3"/>
      <sheetName val="Sheet4"/>
      <sheetName val="Sheet5"/>
      <sheetName val="PD DB"/>
      <sheetName val="Work Entry PVT"/>
      <sheetName val="Work DB PVT"/>
      <sheetName val="Labour Entry PVT"/>
      <sheetName val="Labour DB"/>
      <sheetName val="Work DB"/>
      <sheetName val="Material DB"/>
      <sheetName val="Labour DB PVT"/>
      <sheetName val="Material DB PVT"/>
      <sheetName val="1014-PR-IIMK (April'15) 28-04-2"/>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2)"/>
      <sheetName val="abs (3)"/>
      <sheetName val="abs (4)"/>
      <sheetName val="Top Sheet"/>
      <sheetName val="abs"/>
      <sheetName val="sub-abs"/>
      <sheetName val="beam"/>
      <sheetName val="slab."/>
      <sheetName val="dism - (Ref)"/>
      <sheetName val="refra"/>
      <sheetName val="SEP"/>
      <sheetName val="plabs"/>
      <sheetName val="strabs"/>
      <sheetName val="eqpt.ern"/>
      <sheetName val="re-ern of readymade"/>
      <sheetName val="site fab&amp;ernplt"/>
      <sheetName val="site fab&amp;ernstr"/>
      <sheetName val="site fab&amp;ern"/>
      <sheetName val="re-ern of dism str"/>
      <sheetName val="re-ern of dism plt"/>
      <sheetName val="re-ern of dism"/>
      <sheetName val="dism-(mech)"/>
      <sheetName val="unit wt"/>
      <sheetName val="Progress Graphs"/>
      <sheetName val="L"/>
      <sheetName val="Progress Sheet - OPTL"/>
      <sheetName val="tower wt."/>
      <sheetName val="Motor Data"/>
      <sheetName val="PLAN_FEB97"/>
      <sheetName val="purpose&amp;input"/>
      <sheetName val="sag-ten"/>
      <sheetName val="3BPA00132-5-3 W plan HVPNL"/>
      <sheetName val="PRICE BID"/>
      <sheetName val="FORM7"/>
      <sheetName val="july-I"/>
      <sheetName val="costing"/>
      <sheetName val="Load Details-220kV"/>
      <sheetName val="Staff Acco."/>
      <sheetName val="DETAILED  BOQ"/>
      <sheetName val="BOQ"/>
      <sheetName val="conc-foot-gradeslab"/>
      <sheetName val="Design"/>
      <sheetName val="MRP_Act"/>
      <sheetName val="MRP_Plan"/>
      <sheetName val="VerificaPunzonamento"/>
      <sheetName val="FOUNDATION XMTL"/>
      <sheetName val="400kV DC Xeldem-Mapusa TL L2(2)"/>
      <sheetName val="Detailed Back-up Div"/>
      <sheetName val="Detailed Back-up"/>
      <sheetName val="STRINGING HL DATA"/>
      <sheetName val="XMTL HL data"/>
      <sheetName val="Deviation Schedule"/>
      <sheetName val="Revised L1"/>
      <sheetName val="400kV DC Xeldem-Mapusa TL L2"/>
      <sheetName val="L2 Analyzer"/>
      <sheetName val="Gangs overall prod"/>
      <sheetName val="Check Survey Plan"/>
      <sheetName val="Stubs"/>
      <sheetName val="ROW Hotspoting "/>
      <sheetName val="Planning assumptions"/>
      <sheetName val="Productivities"/>
      <sheetName val="FDN"/>
      <sheetName val="FDN Rev"/>
      <sheetName val="ERE"/>
      <sheetName val="ERE Rev"/>
      <sheetName val="Sheet3"/>
      <sheetName val="STR"/>
      <sheetName val="STRING"/>
      <sheetName val="AP 1 TO AP DE "/>
      <sheetName val="Stub Supply"/>
      <sheetName val="Stub Supply (TOT)"/>
      <sheetName val="Tower Supply"/>
      <sheetName val="Tower Supply (TOT)"/>
      <sheetName val="400kv_WZ-2"/>
      <sheetName val="ERECTION XMTL"/>
      <sheetName val="XXTL L2"/>
      <sheetName val="Sheet1"/>
      <sheetName val="XNTL L2"/>
      <sheetName val="abs_(2)2"/>
      <sheetName val="abs_(3)2"/>
      <sheetName val="abs_(4)2"/>
      <sheetName val="Top_Sheet2"/>
      <sheetName val="slab_2"/>
      <sheetName val="dism_-_(Ref)2"/>
      <sheetName val="eqpt_ern2"/>
      <sheetName val="re-ern_of_readymade2"/>
      <sheetName val="site_fab&amp;ernplt2"/>
      <sheetName val="site_fab&amp;ernstr2"/>
      <sheetName val="site_fab&amp;ern2"/>
      <sheetName val="re-ern_of_dism_str2"/>
      <sheetName val="re-ern_of_dism_plt2"/>
      <sheetName val="re-ern_of_dism2"/>
      <sheetName val="unit_wt2"/>
      <sheetName val="abs_(2)1"/>
      <sheetName val="abs_(3)1"/>
      <sheetName val="abs_(4)1"/>
      <sheetName val="Top_Sheet1"/>
      <sheetName val="slab_1"/>
      <sheetName val="dism_-_(Ref)1"/>
      <sheetName val="eqpt_ern1"/>
      <sheetName val="re-ern_of_readymade1"/>
      <sheetName val="site_fab&amp;ernplt1"/>
      <sheetName val="site_fab&amp;ernstr1"/>
      <sheetName val="site_fab&amp;ern1"/>
      <sheetName val="re-ern_of_dism_str1"/>
      <sheetName val="re-ern_of_dism_plt1"/>
      <sheetName val="re-ern_of_dism1"/>
      <sheetName val="unit_wt1"/>
      <sheetName val="abs_(2)"/>
      <sheetName val="abs_(3)"/>
      <sheetName val="abs_(4)"/>
      <sheetName val="Top_Sheet"/>
      <sheetName val="slab_"/>
      <sheetName val="dism_-_(Ref)"/>
      <sheetName val="eqpt_ern"/>
      <sheetName val="re-ern_of_readymade"/>
      <sheetName val="site_fab&amp;ernplt"/>
      <sheetName val="site_fab&amp;ernstr"/>
      <sheetName val="site_fab&amp;ern"/>
      <sheetName val="re-ern_of_dism_str"/>
      <sheetName val="re-ern_of_dism_plt"/>
      <sheetName val="re-ern_of_dism"/>
      <sheetName val="unit_wt"/>
      <sheetName val="abs_(2)3"/>
      <sheetName val="abs_(3)3"/>
      <sheetName val="abs_(4)3"/>
      <sheetName val="Top_Sheet3"/>
      <sheetName val="slab_3"/>
      <sheetName val="dism_-_(Ref)3"/>
      <sheetName val="eqpt_ern3"/>
      <sheetName val="re-ern_of_readymade3"/>
      <sheetName val="site_fab&amp;ernplt3"/>
      <sheetName val="site_fab&amp;ernstr3"/>
      <sheetName val="site_fab&amp;ern3"/>
      <sheetName val="re-ern_of_dism_str3"/>
      <sheetName val="re-ern_of_dism_plt3"/>
      <sheetName val="re-ern_of_dism3"/>
      <sheetName val="unit_wt3"/>
      <sheetName val="Datos generales"/>
      <sheetName val="Progress_Graphs"/>
      <sheetName val="Progress_Sheet_-_OPTL"/>
      <sheetName val="tower_wt_"/>
      <sheetName val="Motor_Data"/>
      <sheetName val="Load_Details-220kV"/>
      <sheetName val="3BPA00132-5-3_W_plan_HVPNL"/>
      <sheetName val="PRICE_BID"/>
      <sheetName val="Staff_Acco_"/>
      <sheetName val="DETAILED__BOQ"/>
      <sheetName val="FOUNDATION_XMTL"/>
      <sheetName val="400kV_DC_Xeldem-Mapusa_TL_L2(2)"/>
      <sheetName val="Detailed_Back-up_Div"/>
      <sheetName val="Detailed_Back-up"/>
      <sheetName val="STRINGING_HL_DATA"/>
      <sheetName val="XMTL_HL_data"/>
      <sheetName val="Deviation_Schedule"/>
      <sheetName val="Revised_L1"/>
      <sheetName val="400kV_DC_Xeldem-Mapusa_TL_L2"/>
      <sheetName val="L2_Analyzer"/>
      <sheetName val="Gangs_overall_prod"/>
      <sheetName val="Check_Survey_Plan"/>
      <sheetName val="ROW_Hotspoting_"/>
      <sheetName val="Planning_assumptions"/>
      <sheetName val="FDN_Rev"/>
      <sheetName val="ERE_Rev"/>
      <sheetName val="AP_1_TO_AP_DE_"/>
      <sheetName val="Stub_Supply"/>
      <sheetName val="Stub_Supply_(TOT)"/>
      <sheetName val="Tower_Supply"/>
      <sheetName val="Tower_Supply_(TOT)"/>
      <sheetName val="ERECTION_XMTL"/>
      <sheetName val="XXTL_L2"/>
      <sheetName val="XNTL_L2"/>
      <sheetName val="Cover sheet"/>
      <sheetName val="Tower"/>
      <sheetName val="TOPSHEET(OUTSIDE)"/>
      <sheetName val="Leg 1-1"/>
      <sheetName val="97 사업추정(WEKI)"/>
      <sheetName val="Motor_Data1"/>
      <sheetName val="Load_Details-220kV1"/>
      <sheetName val="OBRPA"/>
      <sheetName val="OWBRPA"/>
      <sheetName val="Prov Sums"/>
      <sheetName val="VARBRPA"/>
      <sheetName val="VARWBRPA"/>
      <sheetName val="piping"/>
      <sheetName val="PROCESS"/>
      <sheetName val="sh-1"/>
      <sheetName val="Conversion"/>
      <sheetName val="DSLP"/>
      <sheetName val="dBase"/>
      <sheetName val="Foundation"/>
      <sheetName val="OPGW"/>
      <sheetName val="ACD"/>
      <sheetName val="Earthing"/>
      <sheetName val="Erection"/>
      <sheetName val="BD"/>
      <sheetName val="Top sheet EDF"/>
      <sheetName val="abs_(2)4"/>
      <sheetName val="abs_(3)4"/>
      <sheetName val="abs_(4)4"/>
      <sheetName val="Top_Sheet4"/>
      <sheetName val="slab_4"/>
      <sheetName val="dism_-_(Ref)4"/>
      <sheetName val="eqpt_ern4"/>
      <sheetName val="re-ern_of_readymade4"/>
      <sheetName val="site_fab&amp;ernplt4"/>
      <sheetName val="site_fab&amp;ernstr4"/>
      <sheetName val="site_fab&amp;ern4"/>
      <sheetName val="re-ern_of_dism_str4"/>
      <sheetName val="re-ern_of_dism_plt4"/>
      <sheetName val="re-ern_of_dism4"/>
      <sheetName val="unit_wt4"/>
      <sheetName val="Datos_generales"/>
      <sheetName val="TABLES"/>
      <sheetName val="clay"/>
      <sheetName val="IDC_Phase_I"/>
      <sheetName val="Costi"/>
      <sheetName val="Sch1"/>
      <sheetName val="adm_16_1c"/>
      <sheetName val="adm_4_1"/>
      <sheetName val="Load Details(B2)"/>
      <sheetName val="am_1"/>
      <sheetName val="financials"/>
      <sheetName val="dacs_4_4_1"/>
      <sheetName val="eow"/>
      <sheetName val="lambdarouter"/>
      <sheetName val="ols_1.6t"/>
      <sheetName val="ols_80g"/>
      <sheetName val="r16"/>
      <sheetName val="projectinfo"/>
      <sheetName val="tdm_10g"/>
      <sheetName val="lambdaunite"/>
      <sheetName val="Details"/>
      <sheetName val="oresreqsum"/>
      <sheetName val="services"/>
      <sheetName val="mainbs1"/>
      <sheetName val="Cad Map"/>
      <sheetName val="Codes"/>
      <sheetName val="Date"/>
      <sheetName val="Fee Rate Summary"/>
      <sheetName val="R2"/>
      <sheetName val="Data sheet"/>
      <sheetName val="Cul_detail"/>
      <sheetName val="ABBR"/>
    </sheetNames>
    <sheetDataSet>
      <sheetData sheetId="0" refreshError="1"/>
      <sheetData sheetId="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ow r="4">
          <cell r="A4" t="str">
            <v>Abstract for Measurement Detail of Site Fabrication &amp; Erection (Stru)works</v>
          </cell>
        </row>
      </sheetData>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7">
          <cell r="D7">
            <v>0</v>
          </cell>
        </row>
      </sheetData>
      <sheetData sheetId="46"/>
      <sheetData sheetId="47"/>
      <sheetData sheetId="48"/>
      <sheetData sheetId="49"/>
      <sheetData sheetId="50"/>
      <sheetData sheetId="51"/>
      <sheetData sheetId="52"/>
      <sheetData sheetId="53"/>
      <sheetData sheetId="54"/>
      <sheetData sheetId="55"/>
      <sheetData sheetId="56">
        <row r="4">
          <cell r="A4" t="str">
            <v>Abstract for Measurement Detail of Site Fabrication &amp; Erection (Stru)works</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row r="4">
          <cell r="A4" t="str">
            <v>Abstract for Measurement Detail of Site Fabrication &amp; Erection (Stru)works</v>
          </cell>
        </row>
      </sheetData>
      <sheetData sheetId="70"/>
      <sheetData sheetId="71">
        <row r="4">
          <cell r="A4" t="str">
            <v>Abstract for Measurement Detail of Site Fabrication &amp; Erection (Stru)works</v>
          </cell>
        </row>
      </sheetData>
      <sheetData sheetId="72"/>
      <sheetData sheetId="73"/>
      <sheetData sheetId="74"/>
      <sheetData sheetId="75"/>
      <sheetData sheetId="76">
        <row r="4">
          <cell r="F4" t="str">
            <v>Feb</v>
          </cell>
        </row>
      </sheetData>
      <sheetData sheetId="77"/>
      <sheetData sheetId="78">
        <row r="7">
          <cell r="D7">
            <v>0</v>
          </cell>
        </row>
      </sheetData>
      <sheetData sheetId="79"/>
      <sheetData sheetId="80"/>
      <sheetData sheetId="81"/>
      <sheetData sheetId="82"/>
      <sheetData sheetId="83"/>
      <sheetData sheetId="84">
        <row r="4">
          <cell r="A4" t="str">
            <v>Abstract for Measurement Detail of Site Fabrication &amp; Erection (Stru)works</v>
          </cell>
        </row>
      </sheetData>
      <sheetData sheetId="85"/>
      <sheetData sheetId="86"/>
      <sheetData sheetId="87">
        <row r="4">
          <cell r="A4" t="str">
            <v>Abstract for Measurement Detail of Site Fabrication &amp; Erection (Stru)works</v>
          </cell>
        </row>
      </sheetData>
      <sheetData sheetId="88"/>
      <sheetData sheetId="89"/>
      <sheetData sheetId="90"/>
      <sheetData sheetId="91"/>
      <sheetData sheetId="92"/>
      <sheetData sheetId="93"/>
      <sheetData sheetId="94"/>
      <sheetData sheetId="95"/>
      <sheetData sheetId="96"/>
      <sheetData sheetId="97"/>
      <sheetData sheetId="98"/>
      <sheetData sheetId="99">
        <row r="4">
          <cell r="A4" t="str">
            <v>Abstract for Measurement Detail of Site Fabrication &amp; Erection (Stru)works</v>
          </cell>
        </row>
      </sheetData>
      <sheetData sheetId="100">
        <row r="4">
          <cell r="A4" t="str">
            <v>Abstract for Measurement Detail of Site Fabrication &amp; Erection (Stru)works</v>
          </cell>
        </row>
      </sheetData>
      <sheetData sheetId="101"/>
      <sheetData sheetId="102">
        <row r="4">
          <cell r="A4" t="str">
            <v>Abstract for Measurement Detail of Site Fabrication &amp; Erection (Stru)works</v>
          </cell>
        </row>
      </sheetData>
      <sheetData sheetId="103"/>
      <sheetData sheetId="104"/>
      <sheetData sheetId="105"/>
      <sheetData sheetId="106">
        <row r="7">
          <cell r="D7">
            <v>0</v>
          </cell>
        </row>
      </sheetData>
      <sheetData sheetId="107"/>
      <sheetData sheetId="108"/>
      <sheetData sheetId="109">
        <row r="4">
          <cell r="F4" t="str">
            <v>Feb</v>
          </cell>
        </row>
      </sheetData>
      <sheetData sheetId="110"/>
      <sheetData sheetId="111"/>
      <sheetData sheetId="112"/>
      <sheetData sheetId="113"/>
      <sheetData sheetId="114">
        <row r="4">
          <cell r="A4" t="str">
            <v>Abstract for Measurement Detail of Site Fabrication &amp; Erection (Stru)works</v>
          </cell>
        </row>
      </sheetData>
      <sheetData sheetId="115"/>
      <sheetData sheetId="116"/>
      <sheetData sheetId="117">
        <row r="4">
          <cell r="A4" t="str">
            <v>Abstract for Measurement Detail of Site Fabrication &amp; Erection (Stru)works</v>
          </cell>
        </row>
      </sheetData>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t="str">
            <v>Abstract for Measurement Detail of Site Fabrication &amp; Erection (Stru)works</v>
          </cell>
        </row>
      </sheetData>
      <sheetData sheetId="131"/>
      <sheetData sheetId="132">
        <row r="4">
          <cell r="A4" t="str">
            <v>Abstract for Measurement Detail of Site Fabrication &amp; Erection (Stru)works</v>
          </cell>
        </row>
      </sheetData>
      <sheetData sheetId="133"/>
      <sheetData sheetId="134"/>
      <sheetData sheetId="135">
        <row r="4">
          <cell r="A4" t="str">
            <v>Abstract for Measurement Detail of Site Fabrication &amp; Erection (Stru)works</v>
          </cell>
        </row>
      </sheetData>
      <sheetData sheetId="136"/>
      <sheetData sheetId="137">
        <row r="4">
          <cell r="F4" t="str">
            <v>Feb</v>
          </cell>
        </row>
      </sheetData>
      <sheetData sheetId="138" refreshError="1"/>
      <sheetData sheetId="139"/>
      <sheetData sheetId="140"/>
      <sheetData sheetId="141"/>
      <sheetData sheetId="142"/>
      <sheetData sheetId="143"/>
      <sheetData sheetId="144"/>
      <sheetData sheetId="145"/>
      <sheetData sheetId="146">
        <row r="7">
          <cell r="D7">
            <v>0</v>
          </cell>
        </row>
      </sheetData>
      <sheetData sheetId="147"/>
      <sheetData sheetId="148">
        <row r="4">
          <cell r="A4" t="str">
            <v>Abstract for Measurement Detail of Site Fabrication &amp; Erection (Stru)works</v>
          </cell>
        </row>
      </sheetData>
      <sheetData sheetId="149"/>
      <sheetData sheetId="150">
        <row r="4">
          <cell r="A4" t="str">
            <v>Abstract for Measurement Detail of Site Fabrication &amp; Erection (Stru)works</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row r="4">
          <cell r="A4" t="str">
            <v>Abstract for Measurement Detail of Site Fabrication &amp; Erection (Stru)works</v>
          </cell>
        </row>
      </sheetData>
      <sheetData sheetId="164"/>
      <sheetData sheetId="165">
        <row r="4">
          <cell r="A4" t="str">
            <v>Abstract for Measurement Detail of Site Fabrication &amp; Erection (Stru)works</v>
          </cell>
        </row>
      </sheetData>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Finance"/>
      <sheetName val="Major Qty"/>
      <sheetName val="INPUT"/>
      <sheetName val="DIR USED ITEMS"/>
      <sheetName val="SUMMARY"/>
      <sheetName val="2"/>
      <sheetName val="3"/>
      <sheetName val="4"/>
      <sheetName val="5"/>
      <sheetName val="6"/>
      <sheetName val="7"/>
      <sheetName val="8"/>
      <sheetName val="9"/>
      <sheetName val="10"/>
      <sheetName val="11"/>
      <sheetName val="12"/>
      <sheetName val="13"/>
      <sheetName val="14"/>
      <sheetName val="15"/>
      <sheetName val="16"/>
      <sheetName val="RA"/>
      <sheetName val="EB Charges"/>
      <sheetName val="Excavation"/>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ur &amp; Plant"/>
      <sheetName val="Material "/>
      <sheetName val=" Analysis"/>
      <sheetName val="BOQ "/>
      <sheetName val="Sheet1"/>
      <sheetName val="DWR"/>
      <sheetName val="Priced_DWR "/>
      <sheetName val="Labour _ Plant"/>
      <sheetName val="DWR(Priced)"/>
      <sheetName val=" AnalysisPCC"/>
      <sheetName val=" AnalysisNH"/>
      <sheetName val="Estimates"/>
      <sheetName val="REL"/>
      <sheetName val="costing"/>
      <sheetName val="Sheet4"/>
      <sheetName val="CrRajWMM"/>
      <sheetName val="Timesheet"/>
      <sheetName val="beam-reinft-IIInd floor"/>
      <sheetName val="purpose&amp;input"/>
      <sheetName val="Aoc"/>
      <sheetName val="AOR"/>
      <sheetName val="EDWise"/>
      <sheetName val="estimate"/>
      <sheetName val="1. Acquisition"/>
      <sheetName val="Final Basic rate"/>
      <sheetName val="Material"/>
      <sheetName val="Basic Rates"/>
      <sheetName val="REVENUES &amp; BS"/>
      <sheetName val="Results"/>
      <sheetName val="PLGroupings"/>
      <sheetName val="S2groupcode"/>
      <sheetName val="Index"/>
      <sheetName val="RA-markate"/>
      <sheetName val="LOCAL RATES"/>
      <sheetName val="beam-reinft"/>
      <sheetName val="Improvements"/>
      <sheetName val="ANNEXURE-A"/>
      <sheetName val="entitlements"/>
      <sheetName val="단가비교표"/>
      <sheetName val=""/>
      <sheetName val="BOQ_M26"/>
      <sheetName val="Labour___Plant"/>
      <sheetName val="Labour_&amp;_Plant"/>
      <sheetName val="Material_"/>
      <sheetName val="_Analysis"/>
      <sheetName val="BOQ_"/>
      <sheetName val="Priced_DWR_"/>
      <sheetName val="_AnalysisPCC"/>
      <sheetName val="_AnalysisNH"/>
      <sheetName val="REVENUES_&amp;_BS"/>
      <sheetName val="beam-reinft-IIInd_floor"/>
      <sheetName val="1__Acquisition"/>
      <sheetName val="Final_Basic_rate"/>
      <sheetName val="LOCAL_RATES"/>
      <sheetName val="Basic_Rates"/>
      <sheetName val="p1-costg"/>
      <sheetName val="Fill this out first..."/>
      <sheetName val="Excavation"/>
      <sheetName val="INPUT SHEET"/>
    </sheetNames>
    <sheetDataSet>
      <sheetData sheetId="0" refreshError="1">
        <row r="32">
          <cell r="C32">
            <v>120</v>
          </cell>
        </row>
      </sheetData>
      <sheetData sheetId="1" refreshError="1"/>
      <sheetData sheetId="2" refreshError="1"/>
      <sheetData sheetId="3" refreshError="1"/>
      <sheetData sheetId="4" refreshError="1"/>
      <sheetData sheetId="5" refreshError="1"/>
      <sheetData sheetId="6" refreshError="1"/>
      <sheetData sheetId="7">
        <row r="32">
          <cell r="C32">
            <v>120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row r="32">
          <cell r="C32">
            <v>120</v>
          </cell>
        </row>
      </sheetData>
      <sheetData sheetId="42">
        <row r="32">
          <cell r="C32">
            <v>120</v>
          </cell>
        </row>
      </sheetData>
      <sheetData sheetId="43">
        <row r="32">
          <cell r="C32">
            <v>120</v>
          </cell>
        </row>
      </sheetData>
      <sheetData sheetId="44">
        <row r="32">
          <cell r="C32">
            <v>120</v>
          </cell>
        </row>
      </sheetData>
      <sheetData sheetId="45">
        <row r="32">
          <cell r="C32">
            <v>120</v>
          </cell>
        </row>
      </sheetData>
      <sheetData sheetId="46">
        <row r="32">
          <cell r="C32">
            <v>120</v>
          </cell>
        </row>
      </sheetData>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Sheet4"/>
      <sheetName val="Sheet5"/>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Aggrgate"/>
      <sheetName val="Lead Gravel"/>
      <sheetName val="Lead Sand"/>
      <sheetName val="Rates_Materials"/>
      <sheetName val="Plant &amp; Machinery"/>
      <sheetName val="Chapter 1"/>
      <sheetName val="Chapter 2"/>
      <sheetName val="Chapter3 "/>
      <sheetName val="Chapter 4"/>
      <sheetName val="Chapter 5"/>
      <sheetName val="Chapter 6"/>
      <sheetName val="Chapter 7"/>
      <sheetName val="Chapter 8"/>
      <sheetName val="chapter 9"/>
      <sheetName val="Chapter 10"/>
      <sheetName val="Chapter 11"/>
      <sheetName val="Chapter 12"/>
      <sheetName val="Chapter 13"/>
      <sheetName val="Chapter 14"/>
      <sheetName val="Chapter 15"/>
      <sheetName val="Material rates"/>
      <sheetName val="item_03"/>
      <sheetName val="item _06-OLD"/>
      <sheetName val="item_05"/>
      <sheetName val="item_01"/>
      <sheetName val="item_02"/>
      <sheetName val="item_04"/>
      <sheetName val="item _06"/>
      <sheetName val="item_07"/>
      <sheetName val="item_08"/>
      <sheetName val="item_09"/>
      <sheetName val="Page collection"/>
      <sheetName val="Summary_cost"/>
      <sheetName val="Annexure_1.01_Dis-R"/>
      <sheetName val="Annexure_1.02_Dis-S"/>
      <sheetName val="Annexure_1.03_Tree cut"/>
      <sheetName val="Annexure_2.01_EW"/>
      <sheetName val="Annexure_2.02_P&amp;J"/>
      <sheetName val="Annexure_4.01-Con-Pav"/>
      <sheetName val="Annexure_4.02_Rumple"/>
      <sheetName val="Annexure_5.01_Str List"/>
      <sheetName val="Annexure_5.01_Bill 5&amp;6"/>
      <sheetName val="Annexure_5.01_print"/>
      <sheetName val="Culverts Qty-900,1000,1200"/>
      <sheetName val="Slab Culvert(3&amp;4 m span)"/>
      <sheetName val="BOX SUM"/>
      <sheetName val="Annexure_7.01_Drain"/>
      <sheetName val="Annexure_7.02_RW"/>
      <sheetName val="Annexure_7.02"/>
      <sheetName val="Annexure_7.03_Toewall"/>
      <sheetName val="Annexure_8.04_Guard St"/>
      <sheetName val="Sign Boards-8"/>
      <sheetName val="FAMILY TEXT"/>
      <sheetName val="Labour &amp; Plant"/>
      <sheetName val="Rate analysis _KBK_Rayaga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shn"/>
      <sheetName val="REVENUES &amp; BS"/>
      <sheetName val="REVENUES_&amp;_BS"/>
      <sheetName val="L"/>
      <sheetName val="PROG_DATA"/>
      <sheetName val="Material "/>
      <sheetName val="budget"/>
      <sheetName val="PLAN_FEB97"/>
      <sheetName val="Timesheet"/>
      <sheetName val="estimate"/>
      <sheetName val="Ref_Sheet"/>
      <sheetName val="1. Acquisition"/>
      <sheetName val="Labour &amp; Plant"/>
      <sheetName val=""/>
      <sheetName val="BOQ"/>
      <sheetName val="S4"/>
      <sheetName val="strand"/>
      <sheetName val="Fill this out first..."/>
      <sheetName val="Definitions"/>
      <sheetName val="Improvements"/>
      <sheetName val="Abutment "/>
      <sheetName val="CUM-Mar07"/>
      <sheetName val="released-S4(04-05)"/>
      <sheetName val="Material"/>
      <sheetName val="IBASE"/>
      <sheetName val="FORM7"/>
      <sheetName val="concrete"/>
      <sheetName val="Staff Acco."/>
      <sheetName val="Calculation"/>
      <sheetName val="Civil"/>
      <sheetName val="最新データ"/>
    </sheetNames>
    <sheetDataSet>
      <sheetData sheetId="0">
        <row r="172">
          <cell r="W172" t="str">
            <v>ACCTS/ADMN</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_CEO"/>
      <sheetName val="FIN"/>
      <sheetName val="Manpower"/>
      <sheetName val="Top sheet"/>
      <sheetName val="ASSUMPTIONS"/>
      <sheetName val="JAIPUR_Station"/>
      <sheetName val="JAIPUR"/>
      <sheetName val="major Quantities "/>
      <sheetName val="EB Charges"/>
      <sheetName val="Pil"/>
      <sheetName val="Chainage Brief"/>
      <sheetName val="Excavation"/>
      <sheetName val="RA"/>
      <sheetName val="Inputs"/>
      <sheetName val="Batching&amp;Pil POL"/>
      <sheetName val="Sheet1"/>
      <sheetName val="Sheet2"/>
      <sheetName val="Sheet3"/>
      <sheetName val="Equipm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270">
          <cell r="L270">
            <v>19.605394285714286</v>
          </cell>
        </row>
      </sheetData>
      <sheetData sheetId="15" refreshError="1"/>
      <sheetData sheetId="16" refreshError="1"/>
      <sheetData sheetId="17" refreshError="1"/>
      <sheetData sheetId="18"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C2"/>
      <sheetName val="Manpower"/>
      <sheetName val="Construction Programme"/>
      <sheetName val="RA"/>
      <sheetName val="Inputs"/>
      <sheetName val="BOQ_Sch_A"/>
      <sheetName val="Analysis"/>
      <sheetName val="POL"/>
      <sheetName val="Labour_HMRCL"/>
      <sheetName val="Concrete"/>
      <sheetName val="Labour"/>
      <sheetName val="Equipment C2"/>
      <sheetName val="POL_Analysis"/>
      <sheetName val="Sheet3"/>
      <sheetName val="Casting Yard"/>
      <sheetName val="F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2">
          <cell r="N12">
            <v>43.736494725000014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 val="VKFdn 420 (2)"/>
      <sheetName val="REL"/>
      <sheetName val="estimate"/>
      <sheetName val="REVENUES &amp; BS"/>
      <sheetName val="Detail"/>
      <sheetName val="bs BP 04 SA"/>
      <sheetName val="p1-costg"/>
      <sheetName val="Fill this out first..."/>
      <sheetName val="VKFdn_420_(2)"/>
      <sheetName val="REVENUES_&amp;_BS"/>
      <sheetName val="bs_BP_04_SA"/>
      <sheetName val="purpose&amp;input"/>
      <sheetName val="Input"/>
      <sheetName val="RATE-ANAY."/>
      <sheetName val="Basis"/>
      <sheetName val="TB"/>
      <sheetName val="PDR_HT"/>
      <sheetName val="Civil"/>
      <sheetName val="Berechnungen"/>
      <sheetName val="Sheet1"/>
      <sheetName val="angles"/>
      <sheetName val="SC Cost FEB 03"/>
      <sheetName val="TABLES"/>
      <sheetName val="Scenario"/>
      <sheetName val="Reserve Addition"/>
      <sheetName val="Assumptions"/>
      <sheetName val="Analysis"/>
      <sheetName val="Rates"/>
      <sheetName val="IDCCALHYD-GOO"/>
      <sheetName val="TF -25"/>
      <sheetName val="TF 1PH 16"/>
      <sheetName val="TF 3PH 16"/>
      <sheetName val="BOQ"/>
      <sheetName val="IDCCALHYD_GOO"/>
      <sheetName val="UNP-NCW "/>
      <sheetName val="Report"/>
      <sheetName val="DSLP"/>
      <sheetName val="Addl.40"/>
      <sheetName val="AutoOpen Stub Data"/>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Validation"/>
      <sheetName val="dues"/>
      <sheetName val="CO FORMS"/>
      <sheetName val="EXPENS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Access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TS_Materials"/>
      <sheetName val="Topsheet 2 (2)"/>
      <sheetName val="total cost summary"/>
      <sheetName val="cost summary civil"/>
      <sheetName val="BOQ"/>
      <sheetName val="salient features"/>
      <sheetName val="Topsheet 2"/>
      <sheetName val="Top sheet 1"/>
      <sheetName val="direct cost "/>
      <sheetName val="direct cost  (2)"/>
      <sheetName val="POLcoeff"/>
      <sheetName val="PRW analysis"/>
      <sheetName val="labor-marl rates"/>
      <sheetName val="pwd analysis"/>
      <sheetName val="electrical analysis"/>
      <sheetName val="equipment "/>
      <sheetName val="man power"/>
      <sheetName val="-SIDC"/>
      <sheetName val="FACILITIES"/>
      <sheetName val="financial charges"/>
      <sheetName val="site report on materials"/>
      <sheetName val="Areas-str data"/>
      <sheetName val="work dairy"/>
      <sheetName val="Sheet1"/>
      <sheetName val="Extra Items"/>
      <sheetName val="Rate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row r="140">
          <cell r="D140">
            <v>57</v>
          </cell>
        </row>
        <row r="142">
          <cell r="D142">
            <v>101</v>
          </cell>
        </row>
      </sheetData>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P-QTY"/>
      <sheetName val="Cul_detail"/>
      <sheetName val="HP"/>
      <sheetName val="HP Sts"/>
      <sheetName val="Slab"/>
      <sheetName val="Sl Sts"/>
      <sheetName val="M-F-03"/>
      <sheetName val="M-C"/>
      <sheetName val="M-J-03"/>
    </sheetNames>
    <sheetDataSet>
      <sheetData sheetId="0" refreshError="1"/>
      <sheetData sheetId="1">
        <row r="2">
          <cell r="B2" t="str">
            <v>Culvert Details</v>
          </cell>
        </row>
        <row r="4">
          <cell r="B4" t="str">
            <v>Chainage</v>
          </cell>
          <cell r="D4" t="str">
            <v>Culvert Description</v>
          </cell>
          <cell r="F4" t="str">
            <v>Distance from C/L(Existing)</v>
          </cell>
          <cell r="H4" t="str">
            <v>Dia of Pipe</v>
          </cell>
          <cell r="L4" t="str">
            <v>Invert Level(Existing)</v>
          </cell>
          <cell r="N4" t="str">
            <v>FRL</v>
          </cell>
          <cell r="O4" t="str">
            <v>Super Elevation</v>
          </cell>
          <cell r="Q4" t="str">
            <v>Invert Level(Prop)</v>
          </cell>
          <cell r="S4" t="str">
            <v>Bed Slope</v>
          </cell>
          <cell r="T4" t="str">
            <v>Length Of Pipe</v>
          </cell>
          <cell r="V4" t="str">
            <v>Draw</v>
          </cell>
          <cell r="W4" t="str">
            <v>Rev</v>
          </cell>
          <cell r="X4" t="str">
            <v>Subm. Date</v>
          </cell>
          <cell r="Z4" t="str">
            <v>Appr. Date</v>
          </cell>
          <cell r="AB4" t="str">
            <v>Remarks</v>
          </cell>
        </row>
        <row r="5">
          <cell r="B5" t="str">
            <v>As per BOQ</v>
          </cell>
          <cell r="C5" t="str">
            <v>As per Actual</v>
          </cell>
          <cell r="D5" t="str">
            <v>No.</v>
          </cell>
          <cell r="E5" t="str">
            <v>Type</v>
          </cell>
          <cell r="F5" t="str">
            <v>Left</v>
          </cell>
          <cell r="G5" t="str">
            <v>Right</v>
          </cell>
          <cell r="H5" t="str">
            <v>Existing</v>
          </cell>
          <cell r="J5" t="str">
            <v>Proposed</v>
          </cell>
          <cell r="L5" t="str">
            <v>LHS</v>
          </cell>
          <cell r="M5" t="str">
            <v>RHS</v>
          </cell>
          <cell r="O5" t="str">
            <v>Left</v>
          </cell>
          <cell r="P5" t="str">
            <v>Right</v>
          </cell>
          <cell r="Q5" t="str">
            <v>Left</v>
          </cell>
          <cell r="R5" t="str">
            <v>Right</v>
          </cell>
          <cell r="S5" t="str">
            <v>1/-----</v>
          </cell>
          <cell r="T5" t="str">
            <v>Left</v>
          </cell>
          <cell r="U5" t="str">
            <v>Right</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Details"/>
      <sheetName val="Sheet1"/>
      <sheetName val="Foundation"/>
      <sheetName val="Erection"/>
      <sheetName val="Visual Chart-1"/>
      <sheetName val="Cul_detail"/>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Phase"/>
      <sheetName val="(2) Area"/>
      <sheetName val="(3) Task_Productivty"/>
      <sheetName val="(4) Work_Package"/>
      <sheetName val="(4) Updated_Quantities"/>
      <sheetName val="(5) WBS_Contract_Value"/>
      <sheetName val="(6) Project_Budget"/>
      <sheetName val="(7) Project_Quantities"/>
      <sheetName val="Survey Details"/>
    </sheetNames>
    <sheetDataSet>
      <sheetData sheetId="0"/>
      <sheetData sheetId="1"/>
      <sheetData sheetId="2"/>
      <sheetData sheetId="3"/>
      <sheetData sheetId="4"/>
      <sheetData sheetId="5"/>
      <sheetData sheetId="6"/>
      <sheetData sheetId="7"/>
      <sheetData sheetId="8"/>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l this out first..."/>
      <sheetName val="Checklist"/>
      <sheetName val="Front"/>
      <sheetName val="PDF Front"/>
      <sheetName val="Simple Letter"/>
      <sheetName val="Inside"/>
      <sheetName val="Contents"/>
      <sheetName val="Basis"/>
      <sheetName val="Inclusions"/>
      <sheetName val="Exclusions"/>
      <sheetName val="Overall Summary"/>
      <sheetName val="CSI Summary"/>
      <sheetName val="Section 1 Areas"/>
      <sheetName val="Section 1 Summary"/>
      <sheetName val="Section 1"/>
      <sheetName val="Section 2 Areas"/>
      <sheetName val="Section 2 Summary"/>
      <sheetName val="Section 2"/>
      <sheetName val="Section 3 Areas"/>
      <sheetName val="Section 3 Summary"/>
      <sheetName val="Section 3"/>
      <sheetName val="Section 4 Areas"/>
      <sheetName val="Section 4 Summary"/>
      <sheetName val="Section 4"/>
      <sheetName val="Section 5 Areas"/>
      <sheetName val="Section 5 Summary"/>
      <sheetName val="Section 5"/>
      <sheetName val="Sitework Areas"/>
      <sheetName val="Section 6 Areas"/>
      <sheetName val="Section 6 Summary"/>
      <sheetName val="Section 6"/>
      <sheetName val="Sitework Summary"/>
      <sheetName val="Sitework"/>
      <sheetName val="Alternates"/>
      <sheetName val="Comparison Summary"/>
      <sheetName val="Fill this out first___"/>
      <sheetName val="Salient Features"/>
      <sheetName val="Index"/>
      <sheetName val="LOI"/>
      <sheetName val="construction_schedule"/>
      <sheetName val="top_sheet"/>
      <sheetName val="Offtop-Tender"/>
      <sheetName val="Offtop-Prestart"/>
      <sheetName val="Summary"/>
      <sheetName val="SummaryIDC"/>
      <sheetName val="Basic"/>
      <sheetName val="Items"/>
      <sheetName val="IDC.AHK "/>
      <sheetName val="BOQ_Direct_selling cost"/>
      <sheetName val="Monthwise breakup"/>
      <sheetName val="Labourrate"/>
      <sheetName val="conanalysis"/>
      <sheetName val="ShuttAna"/>
      <sheetName val="Reinf Analy"/>
      <sheetName val="Machinery"/>
      <sheetName val="Power anal"/>
      <sheetName val="quality_obj"/>
      <sheetName val="Assumptions"/>
      <sheetName val="water"/>
      <sheetName val="Power"/>
      <sheetName val="SHEET 1"/>
      <sheetName val="Sheet1"/>
      <sheetName val="Sheet2"/>
      <sheetName val="Sheet3"/>
      <sheetName val="WORK"/>
      <sheetName val="As per PCA"/>
      <sheetName val="Data"/>
      <sheetName val="Lead"/>
      <sheetName val="labour coeff"/>
      <sheetName val="PRECAST lightconc-II"/>
      <sheetName val="Sebtion 1 SumMary"/>
      <sheetName val="DLA Standard Cost Report1"/>
      <sheetName val="Design"/>
      <sheetName val="IO List"/>
      <sheetName val="Macro custom function"/>
      <sheetName val="boq"/>
      <sheetName val="p&amp;m"/>
      <sheetName val="RA-markate"/>
      <sheetName val="Bill-AAC_old"/>
      <sheetName val="TBAL9697 -group wise  sdpl"/>
      <sheetName val="Staff Acco."/>
      <sheetName val="dBase"/>
      <sheetName val="Labour"/>
      <sheetName val="Pacakges split"/>
      <sheetName val="Basement Budget"/>
      <sheetName val="Extra Item"/>
      <sheetName val="Civil Works"/>
      <sheetName val="Cat A Change Control"/>
      <sheetName val="A-General"/>
      <sheetName val="Meas.-Hotel Part"/>
      <sheetName val="Tender Summary"/>
      <sheetName val="Detail"/>
      <sheetName val="VCH-SLC"/>
      <sheetName val="Supplier"/>
      <sheetName val="sort2"/>
      <sheetName val="factors"/>
      <sheetName val="LMP"/>
      <sheetName val="RCC,Ret. Wall"/>
      <sheetName val="SPT vs PHI"/>
      <sheetName val="Details"/>
      <sheetName val="01"/>
      <sheetName val="dummy"/>
      <sheetName val="MASTER_RATE ANALYSIS"/>
      <sheetName val="Fee Rate Summary"/>
      <sheetName val="공장별판관비배부"/>
      <sheetName val="Cashflow projection"/>
      <sheetName val="Database"/>
      <sheetName val="SCHEDULE"/>
      <sheetName val="schedule nos"/>
      <sheetName val="INPUT SHEET"/>
      <sheetName val="RES-PLANNING"/>
      <sheetName val="Stress Calculation"/>
      <sheetName val="Voucher"/>
      <sheetName val="DEPTH CHART (ORR) L.S."/>
      <sheetName val="Name List"/>
      <sheetName val="PA- Consutant "/>
      <sheetName val="Raft"/>
      <sheetName val="Break up Sheet"/>
      <sheetName val="#REF"/>
      <sheetName val="Deduction of assets"/>
      <sheetName val="analysis"/>
      <sheetName val="Intro"/>
      <sheetName val="strand"/>
      <sheetName val="Pay_Sep06"/>
      <sheetName val="1st flr"/>
      <sheetName val="DetEst"/>
      <sheetName val="Driveway Beams"/>
      <sheetName val="2gii"/>
      <sheetName val="Contract Night Staff"/>
      <sheetName val="Contract Day Staff"/>
      <sheetName val="Day Shift"/>
      <sheetName val="Night Shift"/>
      <sheetName val="REL"/>
      <sheetName val="Site Dev BOQ"/>
      <sheetName val="SILICATE"/>
      <sheetName val="Labour productivity"/>
      <sheetName val="Inputs"/>
      <sheetName val="FORM7"/>
      <sheetName val="LEVEL SHEET"/>
      <sheetName val="Costing"/>
      <sheetName val="Capex - Hry"/>
      <sheetName val="Sheet3 (2)"/>
      <sheetName val="_TCS, NAGPUR-MANJIRI C_PROGRESS"/>
      <sheetName val="Rate analysis"/>
      <sheetName val="Basic Rate"/>
      <sheetName val="Format"/>
      <sheetName val="Project Plan - WWW"/>
      <sheetName val="Fin Sum"/>
      <sheetName val="Formulas"/>
      <sheetName val="Input"/>
      <sheetName val="1st Slab"/>
      <sheetName val="Sun E Type"/>
      <sheetName val="box-12"/>
      <sheetName val="SUMRY"/>
      <sheetName val="PrintManager"/>
      <sheetName val="Assumption"/>
      <sheetName val="BLOCK-A (MEA.SHEET)"/>
      <sheetName val="Data-Month"/>
      <sheetName val="BHANDUP"/>
      <sheetName val="Order Info"/>
      <sheetName val="Invoice"/>
      <sheetName val="Scope Reconciliation"/>
      <sheetName val="Mar09"/>
      <sheetName val="FITZ MORT 94"/>
      <sheetName val="Approved MTD Proj #'s"/>
      <sheetName val="Project Budget Worksheet"/>
      <sheetName val="Bill-12"/>
      <sheetName val="Layer Table"/>
      <sheetName val="CABLERET"/>
      <sheetName val="tower"/>
      <sheetName val="GBW"/>
      <sheetName val="DLA%20Standard%20Cost%20Report1"/>
      <sheetName val="SITE OVERHEADS"/>
      <sheetName val="WORK TABLE"/>
      <sheetName val="Works - Quote Sheet"/>
      <sheetName val="Item- Compact"/>
      <sheetName val="DSLP"/>
      <sheetName val="COST"/>
      <sheetName val="Lowside"/>
      <sheetName val="FT-05-02IsoBOM"/>
      <sheetName val="Annexure"/>
      <sheetName val="list"/>
      <sheetName val="PARAMETRES"/>
      <sheetName val="GF Columns"/>
      <sheetName val="P&amp;L - AD"/>
      <sheetName val="目录"/>
      <sheetName val="Adimi bldg"/>
      <sheetName val="Pump House"/>
      <sheetName val="Fuel Regu Station"/>
      <sheetName val="FORM-16"/>
      <sheetName val="verrous"/>
      <sheetName val="Total Quote"/>
      <sheetName val="DETAILED  BOQ"/>
      <sheetName val="Deprec."/>
      <sheetName val="gen"/>
      <sheetName val="Cement recon."/>
      <sheetName val="Interface_SC"/>
      <sheetName val="Calc_ISC"/>
      <sheetName val="Calc_SC"/>
      <sheetName val="Interface_ISC"/>
      <sheetName val="GD"/>
      <sheetName val="Intake"/>
      <sheetName val="Cleaning &amp; Grubbing"/>
      <sheetName val="Sch-3"/>
      <sheetName val=" "/>
      <sheetName val="Intro."/>
      <sheetName val="1"/>
      <sheetName val="COLUMN"/>
      <sheetName val="Fcst vs Budgets"/>
      <sheetName val="Improvements"/>
      <sheetName val="Levels"/>
      <sheetName val="Material"/>
      <sheetName val="Plant &amp;  Machinery"/>
      <sheetName val="BP"/>
      <sheetName val="master"/>
      <sheetName val="S2groupcode"/>
      <sheetName val="Results"/>
      <sheetName val="PLGroupings"/>
      <sheetName val="Parameter"/>
      <sheetName val="girder"/>
      <sheetName val="환율"/>
      <sheetName val="SPS DETAIL"/>
      <sheetName val="Build-up"/>
      <sheetName val="PC Master List"/>
      <sheetName val="Field Values"/>
      <sheetName val="cubes_M20"/>
      <sheetName val="Parameters"/>
      <sheetName val="Mat_Cost"/>
      <sheetName val="HOME"/>
      <sheetName val="datatable"/>
      <sheetName val="Structure Bills Qty"/>
      <sheetName val="BASIS -DEC 08"/>
      <sheetName val="run"/>
      <sheetName val="MN T.B."/>
      <sheetName val="Data Forecast"/>
      <sheetName val="sc-mar2000"/>
      <sheetName val="óc-sepVdec99"/>
      <sheetName val="final abstract"/>
      <sheetName val="Master Data Sheet"/>
      <sheetName val="Conc&amp;steel-assets"/>
      <sheetName val="bom"/>
      <sheetName val="WWR"/>
      <sheetName val="inWords"/>
      <sheetName val="Budget in SAP"/>
      <sheetName val="Civil Boq"/>
      <sheetName val="basic-data"/>
      <sheetName val="mem-property"/>
      <sheetName val="dlvoid"/>
      <sheetName val="Material "/>
      <sheetName val="Factors "/>
      <sheetName val="Load Details-220kV"/>
      <sheetName val="Summary_Bank"/>
      <sheetName val="Headings"/>
      <sheetName val="INDIGINEOUS ITEMS "/>
      <sheetName val="HEAD"/>
      <sheetName val="________"/>
      <sheetName val="Detail In Door Stad"/>
      <sheetName val="Measurment"/>
      <sheetName val="CASHFLOWS"/>
      <sheetName val="PointNo.5"/>
      <sheetName val="Option"/>
      <sheetName val="3mech"/>
      <sheetName val="2ELEC"/>
      <sheetName val="Material Rates"/>
      <sheetName val="Discount &amp; Margin"/>
      <sheetName val="Rate_Analysis"/>
      <sheetName val="Constants Summary"/>
      <sheetName val="Form 6"/>
      <sheetName val="DataSheet"/>
      <sheetName val="Variations"/>
      <sheetName val="Criteria"/>
      <sheetName val="India F&amp;S Template"/>
      <sheetName val="Main Gate House"/>
      <sheetName val="key dates"/>
      <sheetName val="Actuals"/>
      <sheetName val="Assumption Inputs"/>
      <sheetName val="FitOutConfCentre"/>
      <sheetName val="Cul_detail"/>
      <sheetName val="Contractor &amp; Material Price"/>
      <sheetName val="Fill_this_out_first___"/>
      <sheetName val="Fill_this_out_first___1"/>
      <sheetName val="PDF_Front"/>
      <sheetName val="Simple_Letter"/>
      <sheetName val="Overall_Summary"/>
      <sheetName val="CSI_Summary"/>
      <sheetName val="Section_1_Areas"/>
      <sheetName val="Section_1_Summary"/>
      <sheetName val="Section_1"/>
      <sheetName val="Section_2_Areas"/>
      <sheetName val="Section_2_Summary"/>
      <sheetName val="Section_2"/>
      <sheetName val="Section_3_Areas"/>
      <sheetName val="Section_3_Summary"/>
      <sheetName val="Section_3"/>
      <sheetName val="Section_4_Areas"/>
      <sheetName val="Section_4_Summary"/>
      <sheetName val="Section_4"/>
      <sheetName val="Section_5_Areas"/>
      <sheetName val="Section_5_Summary"/>
      <sheetName val="Section_5"/>
      <sheetName val="Sitework_Areas"/>
      <sheetName val="Section_6_Areas"/>
      <sheetName val="Section_6_Summary"/>
      <sheetName val="Section_6"/>
      <sheetName val="Sitework_Summary"/>
      <sheetName val="Comparison_Summary"/>
      <sheetName val="Fill_this_out_first___2"/>
      <sheetName val="Salient_Features"/>
      <sheetName val="IDC_AHK_"/>
      <sheetName val="BOQ_Direct_selling_cost"/>
      <sheetName val="Monthwise_breakup"/>
      <sheetName val="Reinf_Analy"/>
      <sheetName val="Power_anal"/>
      <sheetName val="SHEET_1"/>
      <sheetName val="labour_coeff"/>
      <sheetName val="PRECAST_lightconc-II"/>
      <sheetName val="Sebtion_1_SumMary"/>
      <sheetName val="DLA_Standard_Cost_Report1"/>
      <sheetName val="IO_List"/>
      <sheetName val="Macro_custom_function"/>
      <sheetName val="\TCS, NAGPUR-MANJIRI C\PROGRESS"/>
      <sheetName val="????????"/>
      <sheetName val="TBAL9697_-group_wise__sdpl"/>
      <sheetName val="Staff_Acco_"/>
      <sheetName val="Meas_-Hotel_Part"/>
      <sheetName val="Cat_A_Change_Control"/>
      <sheetName val="Layer_Table"/>
      <sheetName val="Pacakges_split"/>
      <sheetName val="Basement_Budget"/>
      <sheetName val="Extra_Item"/>
      <sheetName val="Civil_Works"/>
      <sheetName val="Tender_Summary"/>
      <sheetName val="Deduction_of_assets"/>
      <sheetName val="schedule_nos"/>
      <sheetName val="INPUT_SHEET"/>
      <sheetName val="Stress_Calculation"/>
      <sheetName val="DEPTH_CHART_(ORR)_L_S_"/>
      <sheetName val="Name_List"/>
      <sheetName val="Driveway_Beams"/>
      <sheetName val="Contract_Night_Staff"/>
      <sheetName val="Contract_Day_Staff"/>
      <sheetName val="Day_Shift"/>
      <sheetName val="Night_Shift"/>
      <sheetName val="RCC,Ret__Wall"/>
      <sheetName val="Cashflow_projection"/>
      <sheetName val="PA-_Consutant_"/>
      <sheetName val="SPT_vs_PHI"/>
      <sheetName val="MASTER_RATE_ANALYSIS"/>
      <sheetName val="Fee_Rate_Summary"/>
      <sheetName val="Break_up_Sheet"/>
      <sheetName val="1st_flr"/>
      <sheetName val="Site_Dev_BOQ"/>
      <sheetName val="Master_Sheet"/>
      <sheetName val="Labour_productivity"/>
      <sheetName val="Capex_-_Hry"/>
      <sheetName val="LEVEL_SHEET"/>
      <sheetName val="Fin_Sum"/>
      <sheetName val="1st_Slab"/>
      <sheetName val="Order_Info"/>
      <sheetName val="Works_-_Quote_Sheet"/>
      <sheetName val="Scope_Reconciliation"/>
      <sheetName val="Sun_E_Type"/>
      <sheetName val="As_per_PCA"/>
      <sheetName val="FITZ_MORT_94"/>
      <sheetName val="SITE_OVERHEADS"/>
      <sheetName val="BLOCK-A_(MEA_SHEET)"/>
      <sheetName val="Project_Plan_-_WWW"/>
      <sheetName val="WORK_TABLE"/>
      <sheetName val="Approved_MTD_Proj_#'s"/>
      <sheetName val="Project_Budget_Worksheet"/>
      <sheetName val="GF_Columns"/>
      <sheetName val="P&amp;L_-_AD"/>
      <sheetName val="Sheet3_(2)"/>
      <sheetName val="\TCS,_NAGPUR-MANJIRI_C\PROGRESS"/>
      <sheetName val="Cement_recon_"/>
      <sheetName val="DETAILED__BOQ"/>
      <sheetName val="Deprec_"/>
      <sheetName val="Item-_Compact"/>
      <sheetName val="SPS_DETAIL"/>
      <sheetName val="PC_Master_List"/>
      <sheetName val="Field_Values"/>
      <sheetName val="Structure_Bills_Qty"/>
      <sheetName val="BASIS_-DEC_08"/>
      <sheetName val="MN_T_B_"/>
      <sheetName val="Data_Forecast"/>
      <sheetName val="Basic_Rate"/>
      <sheetName val="final_abstract"/>
      <sheetName val="Master_Data_Sheet"/>
      <sheetName val="F Blk"/>
      <sheetName val="Publicbuilding"/>
      <sheetName val="COP Final"/>
      <sheetName val="calcul"/>
      <sheetName val="concrete"/>
      <sheetName val="foot-slab reinft"/>
      <sheetName val="Cost Index"/>
      <sheetName val="TEXT"/>
      <sheetName val="NAMES"/>
      <sheetName val="Ra  stair"/>
      <sheetName val="St.co.91.5lvl"/>
      <sheetName val="WBS"/>
      <sheetName val="BOQ T4B"/>
      <sheetName val="REVENUES &amp; BS"/>
      <sheetName val="MRATES"/>
      <sheetName val="Price &amp; Volume"/>
      <sheetName val="bs BP 04 SA"/>
      <sheetName val="conc-foot-gradeslab"/>
      <sheetName val="02"/>
      <sheetName val="03"/>
      <sheetName val="04"/>
      <sheetName val="P1260Projected.5700 Detail"/>
      <sheetName val="P852.5000 Detail"/>
      <sheetName val="P854.5000 Detail"/>
      <sheetName val="P856.5000 Detail"/>
      <sheetName val="P858.5000 Detail"/>
      <sheetName val="P860Baseline.5000 Detail"/>
      <sheetName val="currency"/>
      <sheetName val="System"/>
      <sheetName val="단가비교표"/>
      <sheetName val="zone-8"/>
      <sheetName val="MHNO_LEV"/>
      <sheetName val="co_5"/>
      <sheetName val="RA"/>
      <sheetName val="Kristal Court"/>
      <sheetName val="Hotel"/>
      <sheetName val="Introduction"/>
      <sheetName val="Old"/>
      <sheetName val="Operating Statistics"/>
      <sheetName val="Financials"/>
      <sheetName val="1-OBJ98 "/>
      <sheetName val="INTSHEET"/>
      <sheetName val="INTSHEET3"/>
      <sheetName val="office"/>
      <sheetName val="Lab"/>
      <sheetName val=" Acc. Sched."/>
      <sheetName val="Boq - Flats"/>
      <sheetName val="CCB"/>
      <sheetName val="PCC"/>
      <sheetName val="Data sheet"/>
      <sheetName val="Door"/>
      <sheetName val="Per Unit"/>
      <sheetName val="Window"/>
      <sheetName val="Footing"/>
      <sheetName val="Rate analysis civil"/>
      <sheetName val="Rate Analysis "/>
      <sheetName val="Monthly Plan May'16"/>
      <sheetName val="Performance Report"/>
      <sheetName val=" bus bay"/>
      <sheetName val="doq-10"/>
      <sheetName val="doq-I"/>
      <sheetName val="doq 4"/>
      <sheetName val="doq 2"/>
      <sheetName val="Labour &amp; Plant"/>
      <sheetName val="Brand"/>
      <sheetName val="PackSize"/>
      <sheetName val="PackagingType"/>
      <sheetName val="Plant"/>
      <sheetName val="ProductHierarchy"/>
      <sheetName val="PurchGroup"/>
      <sheetName val="Sub-brand"/>
      <sheetName val="UOM"/>
      <sheetName val="Variant"/>
      <sheetName val="PDF_Front1"/>
      <sheetName val="Simple_Letter1"/>
      <sheetName val="Overall_Summary1"/>
      <sheetName val="CSI_Summary1"/>
      <sheetName val="Section_1_Areas1"/>
      <sheetName val="Section_1_Summary1"/>
      <sheetName val="Section_11"/>
      <sheetName val="Section_2_Areas1"/>
      <sheetName val="Section_2_Summary1"/>
      <sheetName val="Section_21"/>
      <sheetName val="Section_3_Areas1"/>
      <sheetName val="Section_3_Summary1"/>
      <sheetName val="Section_31"/>
      <sheetName val="Section_4_Areas1"/>
      <sheetName val="Section_4_Summary1"/>
      <sheetName val="Section_41"/>
      <sheetName val="Section_5_Areas1"/>
      <sheetName val="Section_5_Summary1"/>
      <sheetName val="Section_51"/>
      <sheetName val="Sitework_Areas1"/>
      <sheetName val="Section_6_Areas1"/>
      <sheetName val="Section_6_Summary1"/>
      <sheetName val="Section_61"/>
      <sheetName val="Sitework_Summary1"/>
      <sheetName val="Comparison_Summary1"/>
      <sheetName val="Fill_this_out_first___3"/>
      <sheetName val="Salient_Features1"/>
      <sheetName val="IDC_AHK_1"/>
      <sheetName val="BOQ_Direct_selling_cost1"/>
      <sheetName val="Monthwise_breakup1"/>
      <sheetName val="Reinf_Analy1"/>
      <sheetName val="Power_anal1"/>
      <sheetName val="SHEET_11"/>
      <sheetName val="labour_coeff1"/>
      <sheetName val="PRECAST_lightconc-II1"/>
      <sheetName val="Macro_custom_function1"/>
      <sheetName val="DLA_Standard_Cost_Report11"/>
      <sheetName val="Sebtion_1_SumMary1"/>
      <sheetName val="IO_List1"/>
      <sheetName val="TBAL9697_-group_wise__sdpl1"/>
      <sheetName val="Staff_Acco_1"/>
      <sheetName val="Meas_-Hotel_Part1"/>
      <sheetName val="Tender_Summary1"/>
      <sheetName val="RCC,Ret__Wall1"/>
      <sheetName val="Cashflow_projection1"/>
      <sheetName val="Pacakges_split1"/>
      <sheetName val="Basement_Budget1"/>
      <sheetName val="Extra_Item1"/>
      <sheetName val="schedule_nos1"/>
      <sheetName val="INPUT_SHEET1"/>
      <sheetName val="Stress_Calculation1"/>
      <sheetName val="DEPTH_CHART_(ORR)_L_S_1"/>
      <sheetName val="Name_List1"/>
      <sheetName val="PA-_Consutant_1"/>
      <sheetName val="Break_up_Sheet1"/>
      <sheetName val="Cat_A_Change_Control1"/>
      <sheetName val="Deduction_of_assets1"/>
      <sheetName val="1st_flr1"/>
      <sheetName val="Driveway_Beams1"/>
      <sheetName val="Contract_Night_Staff1"/>
      <sheetName val="Contract_Day_Staff1"/>
      <sheetName val="Day_Shift1"/>
      <sheetName val="Night_Shift1"/>
      <sheetName val="Civil_Works1"/>
      <sheetName val="Labour_productivity1"/>
      <sheetName val="Fin_Sum1"/>
      <sheetName val="Capex_-_Hry1"/>
      <sheetName val="LEVEL_SHEET1"/>
      <sheetName val="1st_Slab1"/>
      <sheetName val="Order_Info1"/>
      <sheetName val="Works_-_Quote_Sheet1"/>
      <sheetName val="Scope_Reconciliation1"/>
      <sheetName val="Sun_E_Type1"/>
      <sheetName val="As_per_PCA1"/>
      <sheetName val="FITZ_MORT_941"/>
      <sheetName val="SITE_OVERHEADS1"/>
      <sheetName val="Rate_analysis1"/>
      <sheetName val="SPT_vs_PHI1"/>
      <sheetName val="MASTER_RATE_ANALYSIS1"/>
      <sheetName val="Fee_Rate_Summary1"/>
      <sheetName val="Cement_recon_1"/>
      <sheetName val="Project_Budget_Worksheet1"/>
      <sheetName val="Project_Plan_-_WWW1"/>
      <sheetName val="BLOCK-A_(MEA_SHEET)1"/>
      <sheetName val="Approved_MTD_Proj_#'s1"/>
      <sheetName val="DETAILED__BOQ1"/>
      <sheetName val="P&amp;L_-_AD1"/>
      <sheetName val="Deprec_1"/>
      <sheetName val="Item-_Compact1"/>
      <sheetName val="WORK_TABLE1"/>
      <sheetName val="GF_Columns1"/>
      <sheetName val="Site_Dev_BOQ1"/>
      <sheetName val="Sheet3_(2)1"/>
      <sheetName val="\TCS,_NAGPUR-MANJIRI_C\PROGRES1"/>
      <sheetName val="SPS_DETAIL1"/>
      <sheetName val="PC_Master_List1"/>
      <sheetName val="Field_Values1"/>
      <sheetName val="Structure_Bills_Qty1"/>
      <sheetName val="BASIS_-DEC_081"/>
      <sheetName val="MN_T_B_1"/>
      <sheetName val="Data_Forecast1"/>
      <sheetName val="Basic_Rate1"/>
      <sheetName val="final_abstract1"/>
      <sheetName val="Master_Data_Sheet1"/>
      <sheetName val="Total_Quote"/>
      <sheetName val="Adimi_bldg"/>
      <sheetName val="Pump_House"/>
      <sheetName val="Fuel_Regu_Station"/>
      <sheetName val="dataCollection"/>
      <sheetName val="estimate"/>
      <sheetName val="Excavation"/>
      <sheetName val="MEP BOQ-"/>
      <sheetName val="wooden door"/>
      <sheetName val="Sub con Summary"/>
      <sheetName val="Cost saving"/>
      <sheetName val="Fakeeh"/>
      <sheetName val="qualify"/>
      <sheetName val="GENERAL SUMMARY"/>
      <sheetName val="LMP Summary"/>
      <sheetName val="Sec Summary"/>
      <sheetName val="MEP"/>
      <sheetName val="TOP SHEET"/>
      <sheetName val="Labour cost"/>
      <sheetName val="BILLING SCHEDULE"/>
      <sheetName val="bill curve"/>
      <sheetName val="CASH IN &amp; OUT FLOW "/>
      <sheetName val="cash flow curve"/>
      <sheetName val="Revised Labour"/>
      <sheetName val="Rein.Ana"/>
      <sheetName val="Sheet6"/>
      <sheetName val="Ceiling"/>
      <sheetName val="Concrete-Data"/>
      <sheetName val="Gen.Exp.Breakup"/>
      <sheetName val="cover page"/>
      <sheetName val="Project Data"/>
      <sheetName val="CL"/>
      <sheetName val="Info"/>
      <sheetName val="Cash2"/>
      <sheetName val="Drop Down List"/>
      <sheetName val="30개월기준대비표 아랍택)"/>
      <sheetName val="총괄표 (2)"/>
      <sheetName val="CIF COST ITEM"/>
      <sheetName val="LeadSheet"/>
      <sheetName val="Raw Data"/>
      <sheetName val="[DLA Standard Cost Report1][DLA"/>
      <sheetName val="[DLA Standard Cost Report1]\TCS"/>
      <sheetName val="Infrastructure"/>
      <sheetName val="SUPPLY -Sanitary Fixtures"/>
      <sheetName val="External"/>
      <sheetName val="ITEMS FOR CIVIL TENDER"/>
      <sheetName val="Debits as on 12.04.08"/>
      <sheetName val="M.S."/>
      <sheetName val="Labor abs-NMR"/>
      <sheetName val="Load_Details-220kV"/>
      <sheetName val="Civil_Boq"/>
      <sheetName val="Material_"/>
      <sheetName val="INDIGINEOUS_ITEMS_"/>
      <sheetName val="key_dates"/>
      <sheetName val="Main_Gate_House"/>
      <sheetName val="Factors_"/>
      <sheetName val="Budget_in_SAP"/>
      <sheetName val="Assumption_Inputs"/>
      <sheetName val="India_F&amp;S_Template"/>
      <sheetName val="Fill_this_out_first___4"/>
      <sheetName val="PDF_Front2"/>
      <sheetName val="Simple_Letter2"/>
      <sheetName val="Overall_Summary2"/>
      <sheetName val="CSI_Summary2"/>
      <sheetName val="Section_1_Areas2"/>
      <sheetName val="Section_1_Summary2"/>
      <sheetName val="Section_12"/>
      <sheetName val="Section_2_Areas2"/>
      <sheetName val="Section_2_Summary2"/>
      <sheetName val="Section_22"/>
      <sheetName val="Section_3_Areas2"/>
      <sheetName val="Section_3_Summary2"/>
      <sheetName val="Section_32"/>
      <sheetName val="Section_4_Areas2"/>
      <sheetName val="Section_4_Summary2"/>
      <sheetName val="Section_42"/>
      <sheetName val="Section_5_Areas2"/>
      <sheetName val="Section_5_Summary2"/>
      <sheetName val="Section_52"/>
      <sheetName val="Sitework_Areas2"/>
      <sheetName val="Section_6_Areas2"/>
      <sheetName val="Section_6_Summary2"/>
      <sheetName val="Section_62"/>
      <sheetName val="Sitework_Summary2"/>
      <sheetName val="Comparison_Summary2"/>
      <sheetName val="Fill_this_out_first___5"/>
      <sheetName val="Salient_Features2"/>
      <sheetName val="IDC_AHK_2"/>
      <sheetName val="BOQ_Direct_selling_cost2"/>
      <sheetName val="Monthwise_breakup2"/>
      <sheetName val="Reinf_Analy2"/>
      <sheetName val="Power_anal2"/>
      <sheetName val="SHEET_12"/>
      <sheetName val="labour_coeff2"/>
      <sheetName val="PRECAST_lightconc-II2"/>
      <sheetName val="Macro_custom_function2"/>
      <sheetName val="DLA_Standard_Cost_Report12"/>
      <sheetName val="Sebtion_1_SumMary2"/>
      <sheetName val="IO_List2"/>
      <sheetName val="TBAL9697_-group_wise__sdpl2"/>
      <sheetName val="Staff_Acco_2"/>
      <sheetName val="Meas_-Hotel_Part2"/>
      <sheetName val="Tender_Summary2"/>
      <sheetName val="RCC,Ret__Wall2"/>
      <sheetName val="Cashflow_projection2"/>
      <sheetName val="Pacakges_split2"/>
      <sheetName val="Basement_Budget2"/>
      <sheetName val="Extra_Item2"/>
      <sheetName val="schedule_nos2"/>
      <sheetName val="INPUT_SHEET2"/>
      <sheetName val="Stress_Calculation2"/>
      <sheetName val="DEPTH_CHART_(ORR)_L_S_2"/>
      <sheetName val="Name_List2"/>
      <sheetName val="PA-_Consutant_2"/>
      <sheetName val="Break_up_Sheet2"/>
      <sheetName val="Cat_A_Change_Control2"/>
      <sheetName val="Deduction_of_assets2"/>
      <sheetName val="1st_flr2"/>
      <sheetName val="Driveway_Beams2"/>
      <sheetName val="Contract_Night_Staff2"/>
      <sheetName val="Contract_Day_Staff2"/>
      <sheetName val="Day_Shift2"/>
      <sheetName val="Night_Shift2"/>
      <sheetName val="Civil_Works2"/>
      <sheetName val="Labour_productivity2"/>
      <sheetName val="Fin_Sum2"/>
      <sheetName val="Capex_-_Hry2"/>
      <sheetName val="LEVEL_SHEET2"/>
      <sheetName val="1st_Slab2"/>
      <sheetName val="Order_Info2"/>
      <sheetName val="Works_-_Quote_Sheet2"/>
      <sheetName val="Scope_Reconciliation2"/>
      <sheetName val="Sun_E_Type2"/>
      <sheetName val="As_per_PCA2"/>
      <sheetName val="FITZ_MORT_942"/>
      <sheetName val="SITE_OVERHEADS2"/>
      <sheetName val="Rate_analysis2"/>
      <sheetName val="SPT_vs_PHI2"/>
      <sheetName val="MASTER_RATE_ANALYSIS2"/>
      <sheetName val="Fee_Rate_Summary2"/>
      <sheetName val="Cement_recon_2"/>
      <sheetName val="Project_Budget_Worksheet2"/>
      <sheetName val="Project_Plan_-_WWW2"/>
      <sheetName val="BLOCK-A_(MEA_SHEET)2"/>
      <sheetName val="Approved_MTD_Proj_#'s2"/>
      <sheetName val="DETAILED__BOQ2"/>
      <sheetName val="P&amp;L_-_AD2"/>
      <sheetName val="Deprec_2"/>
      <sheetName val="Item-_Compact2"/>
      <sheetName val="WORK_TABLE2"/>
      <sheetName val="GF_Columns2"/>
      <sheetName val="Site_Dev_BOQ2"/>
      <sheetName val="Sheet3_(2)2"/>
      <sheetName val="\TCS,_NAGPUR-MANJIRI_C\PROGRES2"/>
      <sheetName val="SPS_DETAIL2"/>
      <sheetName val="PC_Master_List2"/>
      <sheetName val="Field_Values2"/>
      <sheetName val="Structure_Bills_Qty2"/>
      <sheetName val="BASIS_-DEC_082"/>
      <sheetName val="MN_T_B_2"/>
      <sheetName val="Data_Forecast2"/>
      <sheetName val="Basic_Rate2"/>
      <sheetName val="final_abstract2"/>
      <sheetName val="Master_Data_Sheet2"/>
      <sheetName val="Total_Quote1"/>
      <sheetName val="Adimi_bldg1"/>
      <sheetName val="Pump_House1"/>
      <sheetName val="Fuel_Regu_Station1"/>
      <sheetName val="_TCS,_NAGPUR-MANJIRI_C_PROGRESS"/>
      <sheetName val="Cleaning_&amp;_Grubbing"/>
      <sheetName val="_"/>
      <sheetName val="Intro_"/>
      <sheetName val="PointNo_5"/>
      <sheetName val="Plant_&amp;__Machinery"/>
      <sheetName val="Material_Rates"/>
      <sheetName val="Fcst_vs_Budgets"/>
      <sheetName val="St_co_91_5lvl"/>
      <sheetName val="BOQ_T4B"/>
      <sheetName val="Load_Details-220kV1"/>
      <sheetName val="Civil_Boq1"/>
      <sheetName val="Material_1"/>
      <sheetName val="INDIGINEOUS_ITEMS_1"/>
      <sheetName val="key_dates1"/>
      <sheetName val="Main_Gate_House1"/>
      <sheetName val="Factors_1"/>
      <sheetName val="Budget_in_SAP1"/>
      <sheetName val="Assumption_Inputs1"/>
      <sheetName val="India_F&amp;S_Template1"/>
      <sheetName val="Boq_-_Flats"/>
      <sheetName val="Fill_this_out_first___6"/>
      <sheetName val="Fill_this_out_first___7"/>
      <sheetName val="Load_Details-220kV2"/>
      <sheetName val="Civil_Boq2"/>
      <sheetName val="Material_2"/>
      <sheetName val="INDIGINEOUS_ITEMS_2"/>
      <sheetName val="key_dates2"/>
      <sheetName val="Main_Gate_House2"/>
      <sheetName val="Total_Quote2"/>
      <sheetName val="Factors_2"/>
      <sheetName val="Budget_in_SAP2"/>
      <sheetName val="Assumption_Inputs2"/>
      <sheetName val="India_F&amp;S_Template2"/>
      <sheetName val="Boq_-_Flats1"/>
      <sheetName val="_1"/>
      <sheetName val="Cleaning_&amp;_Grubbing1"/>
      <sheetName val="Intro_1"/>
      <sheetName val="Fcst_vs_Budgets1"/>
      <sheetName val="Plant_&amp;__Machinery1"/>
      <sheetName val="ACS(1)"/>
      <sheetName val="FAS-C(4)"/>
      <sheetName val="CCTV(old)"/>
      <sheetName val="Loan Schedule"/>
      <sheetName val="hyperstatic-3"/>
      <sheetName val="Current Bill MB ref"/>
      <sheetName val="3MLKQ"/>
      <sheetName val="Base Assumptions"/>
      <sheetName val="REPAIR&amp; MAINT"/>
      <sheetName val="AOR"/>
      <sheetName val="BOQ Distribution"/>
      <sheetName val="GN-ST-10"/>
      <sheetName val="Buying Schedule"/>
      <sheetName val="CRF Register"/>
      <sheetName val="PEP-DATA"/>
      <sheetName val="loads at base of pier"/>
      <sheetName val="E &amp; R"/>
      <sheetName val="98Price"/>
      <sheetName val="beam-reinft-IIInd floor"/>
      <sheetName val="Wordsdata"/>
      <sheetName val="upa"/>
      <sheetName val="Block A - BOQ"/>
      <sheetName val="BOQ (2)"/>
      <sheetName val="Rev P"/>
      <sheetName val="Primero Tower Budget"/>
      <sheetName val="ICO_budzet_97"/>
      <sheetName val="Reinforcement"/>
      <sheetName val="Builtup Area"/>
      <sheetName val="Lead (Final)"/>
      <sheetName val="D.UT-MECH"/>
      <sheetName val="Rob. elektr."/>
      <sheetName val="Basic Resources"/>
      <sheetName val="supply"/>
      <sheetName val="PRSH"/>
      <sheetName val="Admin"/>
      <sheetName val="Cover_Sheet"/>
      <sheetName val="GR.slab-reinft"/>
      <sheetName val="MPR_PA_1"/>
      <sheetName val="POL"/>
      <sheetName val="Batching&amp;Pil POL"/>
      <sheetName val="_DLA Standard Cost Report1__TCS"/>
      <sheetName val="Sheet"/>
      <sheetName val="Abutment "/>
      <sheetName val="TCS_Schedule (2)"/>
      <sheetName val="Earthwork MCW"/>
      <sheetName val="TCS Proposed"/>
      <sheetName val="[DLA Standard Cost Report1]_T_2"/>
      <sheetName val="F.Slab"/>
      <sheetName val="Plinth Beam1"/>
      <sheetName val="L+M"/>
      <sheetName val="KLHT"/>
      <sheetName val="Sheet4"/>
      <sheetName val="col-reinft1"/>
      <sheetName val="Gen Info"/>
      <sheetName val="Ov%rall Summary"/>
      <sheetName val="Definitions"/>
      <sheetName val="Sales &amp; Prod"/>
      <sheetName val="MenuData"/>
      <sheetName val="zone-2"/>
      <sheetName val="Z1_DATA"/>
      <sheetName val="Summary year Plan"/>
      <sheetName val="EAS"/>
      <sheetName val="3. Elemental Summary"/>
      <sheetName val="9. Package split - Cost "/>
      <sheetName val="10. &amp; 11. Rate Code &amp; BQ"/>
      <sheetName val="NT LBH"/>
      <sheetName val="STAFFSCHED "/>
      <sheetName val="Cost_Index"/>
      <sheetName val="Cost summary"/>
      <sheetName val="Blore"/>
      <sheetName val="Chnai"/>
      <sheetName val="Pune"/>
      <sheetName val="CABLE DATA"/>
      <sheetName val="Load Details(B2)"/>
      <sheetName val="Main-Material"/>
      <sheetName val="Col up to plinth"/>
      <sheetName val="소상 &quot;1&quot;"/>
      <sheetName val="Combined Results "/>
      <sheetName val="Break_Up"/>
      <sheetName val="RESULT"/>
      <sheetName val="Bill 1-BOQ-Civil Works"/>
      <sheetName val="#REF!"/>
      <sheetName val="labour rates"/>
      <sheetName val="Factor Sheet"/>
      <sheetName val="D2_CO"/>
      <sheetName val="Debit_RMC"/>
      <sheetName val="Debit_Transit"/>
      <sheetName val="2.02 ( Emb.From BA)"/>
      <sheetName val="RATE COMPILATION"/>
      <sheetName val="CrRajWMM"/>
      <sheetName val="p1-costg"/>
      <sheetName val="Data rough"/>
      <sheetName val="Pilling_24"/>
      <sheetName val="Config"/>
      <sheetName val="Break Dw"/>
      <sheetName val="BLR 1"/>
      <sheetName val="GAS"/>
      <sheetName val="DEAE"/>
      <sheetName val="BLR2"/>
      <sheetName val="BLR3"/>
      <sheetName val="BLR4"/>
      <sheetName val="BLR5"/>
      <sheetName val="DEM"/>
      <sheetName val="SAM"/>
      <sheetName val="CHEM"/>
      <sheetName val="COP"/>
      <sheetName val="3cd Annexure"/>
      <sheetName val="tie beam"/>
      <sheetName val="Footings"/>
      <sheetName val="DOOR-WIND"/>
      <sheetName val="Inc.St.-Link"/>
      <sheetName val="15-21"/>
      <sheetName val="Comp"/>
      <sheetName val="Boiler&amp;TG"/>
      <sheetName val="para"/>
      <sheetName val="kppl pl"/>
      <sheetName val="Enquire"/>
      <sheetName val="Forecast Variance Planning hrs"/>
      <sheetName val="Det_Des"/>
      <sheetName val="Rec"/>
      <sheetName val="Ra__stair"/>
      <sheetName val="MEP_BOQ-"/>
      <sheetName val="wooden_door"/>
      <sheetName val="Sub_con_Summary"/>
      <sheetName val="Cost_saving"/>
      <sheetName val="GENERAL_SUMMARY"/>
      <sheetName val="LMP_Summary"/>
      <sheetName val="Sec_Summary"/>
      <sheetName val="Labour_cost"/>
      <sheetName val="BILLING_SCHEDULE"/>
      <sheetName val="bill_curve"/>
      <sheetName val="CASH_IN_&amp;_OUT_FLOW_"/>
      <sheetName val="cash_flow_curve"/>
      <sheetName val="Revised_Labour"/>
      <sheetName val="Rein_Ana"/>
      <sheetName val="Gen_Exp_Breakup"/>
      <sheetName val="cover_page"/>
      <sheetName val="Project_Data"/>
      <sheetName val="Drop_Down_List"/>
      <sheetName val="30개월기준대비표_아랍택)"/>
      <sheetName val="총괄표_(2)"/>
      <sheetName val="CIF_COST_ITEM"/>
      <sheetName val="Constants_Summary"/>
      <sheetName val="Form_6"/>
      <sheetName val="Raw_Data"/>
      <sheetName val="REPAIR&amp;_MAINT"/>
      <sheetName val="Material_Rates1"/>
      <sheetName val="Ra__stair1"/>
      <sheetName val="MEP_BOQ-1"/>
      <sheetName val="wooden_door1"/>
      <sheetName val="Sub_con_Summary1"/>
      <sheetName val="Cost_saving1"/>
      <sheetName val="GENERAL_SUMMARY1"/>
      <sheetName val="LMP_Summary1"/>
      <sheetName val="Sec_Summary1"/>
      <sheetName val="Labour_cost1"/>
      <sheetName val="BILLING_SCHEDULE1"/>
      <sheetName val="bill_curve1"/>
      <sheetName val="CASH_IN_&amp;_OUT_FLOW_1"/>
      <sheetName val="cash_flow_curve1"/>
      <sheetName val="Revised_Labour1"/>
      <sheetName val="Rein_Ana1"/>
      <sheetName val="Gen_Exp_Breakup1"/>
      <sheetName val="cover_page1"/>
      <sheetName val="Project_Data1"/>
      <sheetName val="Drop_Down_List1"/>
      <sheetName val="30개월기준대비표_아랍택)1"/>
      <sheetName val="총괄표_(2)1"/>
      <sheetName val="CIF_COST_ITEM1"/>
      <sheetName val="_TCS,_NAGPUR-MANJIRI_C_PROGRES1"/>
      <sheetName val="Constants_Summary1"/>
      <sheetName val="Form_61"/>
      <sheetName val="Raw_Data1"/>
      <sheetName val="PointNo_51"/>
      <sheetName val="REPAIR&amp;_MAINT1"/>
      <sheetName val="Material_Rates2"/>
      <sheetName val="Ra__stair2"/>
      <sheetName val="MEP_BOQ-2"/>
      <sheetName val="wooden_door2"/>
      <sheetName val="Sub_con_Summary2"/>
      <sheetName val="Cost_saving2"/>
      <sheetName val="GENERAL_SUMMARY2"/>
      <sheetName val="LMP_Summary2"/>
      <sheetName val="Sec_Summary2"/>
      <sheetName val="Labour_cost2"/>
      <sheetName val="BILLING_SCHEDULE2"/>
      <sheetName val="bill_curve2"/>
      <sheetName val="CASH_IN_&amp;_OUT_FLOW_2"/>
      <sheetName val="cash_flow_curve2"/>
      <sheetName val="Revised_Labour2"/>
      <sheetName val="Rein_Ana2"/>
      <sheetName val="Gen_Exp_Breakup2"/>
      <sheetName val="cover_page2"/>
      <sheetName val="Project_Data2"/>
      <sheetName val="Drop_Down_List2"/>
      <sheetName val="30개월기준대비표_아랍택)2"/>
      <sheetName val="총괄표_(2)2"/>
      <sheetName val="CIF_COST_ITEM2"/>
      <sheetName val="Cleaning_&amp;_Grubbing2"/>
      <sheetName val="_2"/>
      <sheetName val="Intro_2"/>
      <sheetName val="_TCS,_NAGPUR-MANJIRI_C_PROGRES2"/>
      <sheetName val="Adimi_bldg2"/>
      <sheetName val="Pump_House2"/>
      <sheetName val="Fuel_Regu_Station2"/>
      <sheetName val="Constants_Summary2"/>
      <sheetName val="Form_62"/>
      <sheetName val="Raw_Data2"/>
      <sheetName val="PointNo_52"/>
      <sheetName val="Plant_&amp;__Machinery2"/>
      <sheetName val="REPAIR&amp;_MAINT2"/>
      <sheetName val="PDF_Front3"/>
      <sheetName val="Simple_Letter3"/>
      <sheetName val="Overall_Summary3"/>
      <sheetName val="CSI_Summary3"/>
      <sheetName val="Section_1_Areas3"/>
      <sheetName val="Section_1_Summary3"/>
      <sheetName val="Section_13"/>
      <sheetName val="Section_2_Areas3"/>
      <sheetName val="Section_2_Summary3"/>
      <sheetName val="Section_23"/>
      <sheetName val="Section_3_Areas3"/>
      <sheetName val="Section_3_Summary3"/>
      <sheetName val="Section_33"/>
      <sheetName val="Section_4_Areas3"/>
      <sheetName val="Section_4_Summary3"/>
      <sheetName val="Section_43"/>
      <sheetName val="Section_5_Areas3"/>
      <sheetName val="Section_5_Summary3"/>
      <sheetName val="Section_53"/>
      <sheetName val="Sitework_Areas3"/>
      <sheetName val="Section_6_Areas3"/>
      <sheetName val="Section_6_Summary3"/>
      <sheetName val="Section_63"/>
      <sheetName val="Sitework_Summary3"/>
      <sheetName val="Comparison_Summary3"/>
      <sheetName val="Fill_this_out_first___8"/>
      <sheetName val="SHEET_13"/>
      <sheetName val="Salient_Features3"/>
      <sheetName val="IDC_AHK_3"/>
      <sheetName val="BOQ_Direct_selling_cost3"/>
      <sheetName val="Monthwise_breakup3"/>
      <sheetName val="Reinf_Analy3"/>
      <sheetName val="Power_anal3"/>
      <sheetName val="Macro_custom_function3"/>
      <sheetName val="labour_coeff3"/>
      <sheetName val="PRECAST_lightconc-II3"/>
      <sheetName val="DLA_Standard_Cost_Report13"/>
      <sheetName val="IO_List3"/>
      <sheetName val="Sebtion_1_SumMary3"/>
      <sheetName val="Tender_Summary3"/>
      <sheetName val="TBAL9697_-group_wise__sdpl3"/>
      <sheetName val="Staff_Acco_3"/>
      <sheetName val="Pacakges_split3"/>
      <sheetName val="Basement_Budget3"/>
      <sheetName val="Extra_Item3"/>
      <sheetName val="Civil_Works3"/>
      <sheetName val="Cat_A_Change_Control3"/>
      <sheetName val="Meas_-Hotel_Part3"/>
      <sheetName val="RCC,Ret__Wall3"/>
      <sheetName val="Driveway_Beams3"/>
      <sheetName val="Labour_productivity3"/>
      <sheetName val="Stress_Calculation3"/>
      <sheetName val="Deduction_of_assets3"/>
      <sheetName val="schedule_nos3"/>
      <sheetName val="INPUT_SHEET3"/>
      <sheetName val="DEPTH_CHART_(ORR)_L_S_3"/>
      <sheetName val="Name_List3"/>
      <sheetName val="Contract_Night_Staff3"/>
      <sheetName val="Contract_Day_Staff3"/>
      <sheetName val="Day_Shift3"/>
      <sheetName val="Night_Shift3"/>
      <sheetName val="PA-_Consutant_3"/>
      <sheetName val="Cashflow_projection3"/>
      <sheetName val="Break_up_Sheet3"/>
      <sheetName val="1st_flr3"/>
      <sheetName val="Fin_Sum3"/>
      <sheetName val="1st_Slab3"/>
      <sheetName val="Order_Info3"/>
      <sheetName val="Scope_Reconciliation3"/>
      <sheetName val="Project_Budget_Worksheet3"/>
      <sheetName val="Approved_MTD_Proj_#'s3"/>
      <sheetName val="Sun_E_Type3"/>
      <sheetName val="As_per_PCA3"/>
      <sheetName val="BLOCK-A_(MEA_SHEET)3"/>
      <sheetName val="Project_Plan_-_WWW3"/>
      <sheetName val="WORK_TABLE3"/>
      <sheetName val="SITE_OVERHEADS3"/>
      <sheetName val="FITZ_MORT_943"/>
      <sheetName val="Capex_-_Hry3"/>
      <sheetName val="LEVEL_SHEET3"/>
      <sheetName val="Material_Rates3"/>
      <sheetName val="SPT_vs_PHI3"/>
      <sheetName val="MASTER_RATE_ANALYSIS3"/>
      <sheetName val="Fee_Rate_Summary3"/>
      <sheetName val="Site_Dev_BOQ3"/>
      <sheetName val="Sheet3_(2)3"/>
      <sheetName val="\TCS,_NAGPUR-MANJIRI_C\PROGRES3"/>
      <sheetName val="Ra__stair3"/>
      <sheetName val="MEP_BOQ-3"/>
      <sheetName val="wooden_door3"/>
      <sheetName val="Sub_con_Summary3"/>
      <sheetName val="Cost_saving3"/>
      <sheetName val="GENERAL_SUMMARY3"/>
      <sheetName val="LMP_Summary3"/>
      <sheetName val="Sec_Summary3"/>
      <sheetName val="Labour_cost3"/>
      <sheetName val="BILLING_SCHEDULE3"/>
      <sheetName val="bill_curve3"/>
      <sheetName val="CASH_IN_&amp;_OUT_FLOW_3"/>
      <sheetName val="cash_flow_curve3"/>
      <sheetName val="Revised_Labour3"/>
      <sheetName val="Rein_Ana3"/>
      <sheetName val="Gen_Exp_Breakup3"/>
      <sheetName val="Total_Quote3"/>
      <sheetName val="Works_-_Quote_Sheet3"/>
      <sheetName val="cover_page3"/>
      <sheetName val="Project_Data3"/>
      <sheetName val="Drop_Down_List3"/>
      <sheetName val="30개월기준대비표_아랍택)3"/>
      <sheetName val="총괄표_(2)3"/>
      <sheetName val="CIF_COST_ITEM3"/>
      <sheetName val="Item-_Compact3"/>
      <sheetName val="P&amp;L_-_AD3"/>
      <sheetName val="GF_Columns3"/>
      <sheetName val="Deprec_3"/>
      <sheetName val="DETAILED__BOQ3"/>
      <sheetName val="SPS_DETAIL3"/>
      <sheetName val="PC_Master_List3"/>
      <sheetName val="Field_Values3"/>
      <sheetName val="Structure_Bills_Qty3"/>
      <sheetName val="BASIS_-DEC_083"/>
      <sheetName val="MN_T_B_3"/>
      <sheetName val="Data_Forecast3"/>
      <sheetName val="Basic_Rate3"/>
      <sheetName val="final_abstract3"/>
      <sheetName val="Master_Data_Sheet3"/>
      <sheetName val="Cement_recon_3"/>
      <sheetName val="Cleaning_&amp;_Grubbing3"/>
      <sheetName val="_3"/>
      <sheetName val="Intro_3"/>
      <sheetName val="_TCS,_NAGPUR-MANJIRI_C_PROGRES3"/>
      <sheetName val="Budget_in_SAP3"/>
      <sheetName val="Civil_Boq3"/>
      <sheetName val="Material_3"/>
      <sheetName val="Factors_3"/>
      <sheetName val="Adimi_bldg3"/>
      <sheetName val="Pump_House3"/>
      <sheetName val="Fuel_Regu_Station3"/>
      <sheetName val="Constants_Summary3"/>
      <sheetName val="Form_63"/>
      <sheetName val="Raw_Data3"/>
      <sheetName val="PointNo_53"/>
      <sheetName val="Plant_&amp;__Machinery3"/>
      <sheetName val="Load_Details-220kV3"/>
      <sheetName val="REPAIR&amp;_MAINT3"/>
      <sheetName val="General"/>
      <sheetName val="Fill_this_out_first___9"/>
      <sheetName val="PDF_Front4"/>
      <sheetName val="Simple_Letter4"/>
      <sheetName val="Overall_Summary4"/>
      <sheetName val="CSI_Summary4"/>
      <sheetName val="Section_1_Areas4"/>
      <sheetName val="Section_1_Summary4"/>
      <sheetName val="Section_14"/>
      <sheetName val="Section_2_Areas4"/>
      <sheetName val="Section_2_Summary4"/>
      <sheetName val="Section_24"/>
      <sheetName val="Section_3_Areas4"/>
      <sheetName val="Section_3_Summary4"/>
      <sheetName val="Section_34"/>
      <sheetName val="Section_4_Areas4"/>
      <sheetName val="Section_4_Summary4"/>
      <sheetName val="Section_44"/>
      <sheetName val="Section_5_Areas4"/>
      <sheetName val="Section_5_Summary4"/>
      <sheetName val="Section_54"/>
      <sheetName val="Sitework_Areas4"/>
      <sheetName val="Section_6_Areas4"/>
      <sheetName val="Section_6_Summary4"/>
      <sheetName val="Section_64"/>
      <sheetName val="Sitework_Summary4"/>
      <sheetName val="Comparison_Summary4"/>
      <sheetName val="Fill_this_out_first___10"/>
      <sheetName val="SHEET_14"/>
      <sheetName val="Salient_Features4"/>
      <sheetName val="IDC_AHK_4"/>
      <sheetName val="BOQ_Direct_selling_cost4"/>
      <sheetName val="Monthwise_breakup4"/>
      <sheetName val="Reinf_Analy4"/>
      <sheetName val="Power_anal4"/>
      <sheetName val="Macro_custom_function4"/>
      <sheetName val="labour_coeff4"/>
      <sheetName val="PRECAST_lightconc-II4"/>
      <sheetName val="DLA_Standard_Cost_Report14"/>
      <sheetName val="IO_List4"/>
      <sheetName val="Sebtion_1_SumMary4"/>
      <sheetName val="Tender_Summary4"/>
      <sheetName val="TBAL9697_-group_wise__sdpl4"/>
      <sheetName val="Staff_Acco_4"/>
      <sheetName val="Pacakges_split4"/>
      <sheetName val="Basement_Budget4"/>
      <sheetName val="Extra_Item4"/>
      <sheetName val="Civil_Works4"/>
      <sheetName val="Cat_A_Change_Control4"/>
      <sheetName val="Meas_-Hotel_Part4"/>
      <sheetName val="RCC,Ret__Wall4"/>
      <sheetName val="Driveway_Beams4"/>
      <sheetName val="Labour_productivity4"/>
      <sheetName val="Stress_Calculation4"/>
      <sheetName val="Deduction_of_assets4"/>
      <sheetName val="schedule_nos4"/>
      <sheetName val="INPUT_SHEET4"/>
      <sheetName val="DEPTH_CHART_(ORR)_L_S_4"/>
      <sheetName val="Name_List4"/>
      <sheetName val="Contract_Night_Staff4"/>
      <sheetName val="Contract_Day_Staff4"/>
      <sheetName val="Day_Shift4"/>
      <sheetName val="Night_Shift4"/>
      <sheetName val="PA-_Consutant_4"/>
      <sheetName val="Cashflow_projection4"/>
      <sheetName val="Break_up_Sheet4"/>
      <sheetName val="1st_flr4"/>
      <sheetName val="Fin_Sum4"/>
      <sheetName val="1st_Slab4"/>
      <sheetName val="Order_Info4"/>
      <sheetName val="Scope_Reconciliation4"/>
      <sheetName val="Project_Budget_Worksheet4"/>
      <sheetName val="Approved_MTD_Proj_#'s4"/>
      <sheetName val="Sun_E_Type4"/>
      <sheetName val="As_per_PCA4"/>
      <sheetName val="BLOCK-A_(MEA_SHEET)4"/>
      <sheetName val="Project_Plan_-_WWW4"/>
      <sheetName val="WORK_TABLE4"/>
      <sheetName val="SITE_OVERHEADS4"/>
      <sheetName val="FITZ_MORT_944"/>
      <sheetName val="Capex_-_Hry4"/>
      <sheetName val="LEVEL_SHEET4"/>
      <sheetName val="Material_Rates4"/>
      <sheetName val="SPT_vs_PHI4"/>
      <sheetName val="MASTER_RATE_ANALYSIS4"/>
      <sheetName val="Fee_Rate_Summary4"/>
      <sheetName val="Site_Dev_BOQ4"/>
      <sheetName val="Sheet3_(2)4"/>
      <sheetName val="\TCS,_NAGPUR-MANJIRI_C\PROGRES4"/>
      <sheetName val="Ra__stair4"/>
      <sheetName val="MEP_BOQ-4"/>
      <sheetName val="wooden_door4"/>
      <sheetName val="Sub_con_Summary4"/>
      <sheetName val="Cost_saving4"/>
      <sheetName val="GENERAL_SUMMARY4"/>
      <sheetName val="LMP_Summary4"/>
      <sheetName val="Sec_Summary4"/>
      <sheetName val="Labour_cost4"/>
      <sheetName val="BILLING_SCHEDULE4"/>
      <sheetName val="bill_curve4"/>
      <sheetName val="CASH_IN_&amp;_OUT_FLOW_4"/>
      <sheetName val="cash_flow_curve4"/>
      <sheetName val="Revised_Labour4"/>
      <sheetName val="Rein_Ana4"/>
      <sheetName val="Gen_Exp_Breakup4"/>
      <sheetName val="Total_Quote4"/>
      <sheetName val="Works_-_Quote_Sheet4"/>
      <sheetName val="cover_page4"/>
      <sheetName val="Project_Data4"/>
      <sheetName val="Drop_Down_List4"/>
      <sheetName val="30개월기준대비표_아랍택)4"/>
      <sheetName val="총괄표_(2)4"/>
      <sheetName val="CIF_COST_ITEM4"/>
      <sheetName val="Item-_Compact4"/>
      <sheetName val="P&amp;L_-_AD4"/>
      <sheetName val="GF_Columns4"/>
      <sheetName val="Deprec_4"/>
      <sheetName val="DETAILED__BOQ4"/>
      <sheetName val="SPS_DETAIL4"/>
      <sheetName val="PC_Master_List4"/>
      <sheetName val="Field_Values4"/>
      <sheetName val="Structure_Bills_Qty4"/>
      <sheetName val="BASIS_-DEC_084"/>
      <sheetName val="MN_T_B_4"/>
      <sheetName val="Data_Forecast4"/>
      <sheetName val="Basic_Rate4"/>
      <sheetName val="final_abstract4"/>
      <sheetName val="Master_Data_Sheet4"/>
      <sheetName val="Cement_recon_4"/>
      <sheetName val="Cleaning_&amp;_Grubbing4"/>
      <sheetName val="_4"/>
      <sheetName val="Intro_4"/>
      <sheetName val="_TCS,_NAGPUR-MANJIRI_C_PROGRES4"/>
      <sheetName val="Budget_in_SAP4"/>
      <sheetName val="Civil_Boq4"/>
      <sheetName val="Material_4"/>
      <sheetName val="Factors_4"/>
      <sheetName val="Adimi_bldg4"/>
      <sheetName val="Pump_House4"/>
      <sheetName val="Fuel_Regu_Station4"/>
      <sheetName val="Constants_Summary4"/>
      <sheetName val="Form_64"/>
      <sheetName val="Raw_Data4"/>
      <sheetName val="PointNo_54"/>
      <sheetName val="Plant_&amp;__Machinery4"/>
      <sheetName val="Load_Details-220kV4"/>
      <sheetName val="REPAIR&amp;_MAINT4"/>
      <sheetName val="Fill_this_out_first___11"/>
      <sheetName val="PDF_Front5"/>
      <sheetName val="Simple_Letter5"/>
      <sheetName val="Overall_Summary5"/>
      <sheetName val="CSI_Summary5"/>
      <sheetName val="Section_1_Areas5"/>
      <sheetName val="Section_1_Summary5"/>
      <sheetName val="Section_15"/>
      <sheetName val="Section_2_Areas5"/>
      <sheetName val="Section_2_Summary5"/>
      <sheetName val="Section_25"/>
      <sheetName val="Section_3_Areas5"/>
      <sheetName val="Section_3_Summary5"/>
      <sheetName val="Section_35"/>
      <sheetName val="Section_4_Areas5"/>
      <sheetName val="Section_4_Summary5"/>
      <sheetName val="Section_45"/>
      <sheetName val="Section_5_Areas5"/>
      <sheetName val="Section_5_Summary5"/>
      <sheetName val="Section_55"/>
      <sheetName val="Sitework_Areas5"/>
      <sheetName val="Section_6_Areas5"/>
      <sheetName val="Section_6_Summary5"/>
      <sheetName val="Section_65"/>
      <sheetName val="Sitework_Summary5"/>
      <sheetName val="Comparison_Summary5"/>
      <sheetName val="Fill_this_out_first___12"/>
      <sheetName val="SHEET_15"/>
      <sheetName val="Salient_Features5"/>
      <sheetName val="IDC_AHK_5"/>
      <sheetName val="BOQ_Direct_selling_cost5"/>
      <sheetName val="Monthwise_breakup5"/>
      <sheetName val="Reinf_Analy5"/>
      <sheetName val="Power_anal5"/>
      <sheetName val="Macro_custom_function5"/>
      <sheetName val="labour_coeff5"/>
      <sheetName val="PRECAST_lightconc-II5"/>
      <sheetName val="DLA_Standard_Cost_Report15"/>
      <sheetName val="IO_List5"/>
      <sheetName val="Sebtion_1_SumMary5"/>
      <sheetName val="Tender_Summary5"/>
      <sheetName val="TBAL9697_-group_wise__sdpl5"/>
      <sheetName val="Staff_Acco_5"/>
      <sheetName val="Pacakges_split5"/>
      <sheetName val="Basement_Budget5"/>
      <sheetName val="Extra_Item5"/>
      <sheetName val="Civil_Works5"/>
      <sheetName val="Cat_A_Change_Control5"/>
      <sheetName val="Meas_-Hotel_Part5"/>
      <sheetName val="RCC,Ret__Wall5"/>
      <sheetName val="Driveway_Beams5"/>
      <sheetName val="Labour_productivity5"/>
      <sheetName val="Stress_Calculation5"/>
      <sheetName val="Deduction_of_assets5"/>
      <sheetName val="schedule_nos5"/>
      <sheetName val="INPUT_SHEET5"/>
      <sheetName val="DEPTH_CHART_(ORR)_L_S_5"/>
      <sheetName val="Name_List5"/>
      <sheetName val="Contract_Night_Staff5"/>
      <sheetName val="Contract_Day_Staff5"/>
      <sheetName val="Day_Shift5"/>
      <sheetName val="Night_Shift5"/>
      <sheetName val="PA-_Consutant_5"/>
      <sheetName val="Cashflow_projection5"/>
      <sheetName val="Break_up_Sheet5"/>
      <sheetName val="1st_flr5"/>
      <sheetName val="Fin_Sum5"/>
      <sheetName val="1st_Slab5"/>
      <sheetName val="Order_Info5"/>
      <sheetName val="Scope_Reconciliation5"/>
      <sheetName val="Project_Budget_Worksheet5"/>
      <sheetName val="Approved_MTD_Proj_#'s5"/>
      <sheetName val="Sun_E_Type5"/>
      <sheetName val="As_per_PCA5"/>
      <sheetName val="BLOCK-A_(MEA_SHEET)5"/>
      <sheetName val="Project_Plan_-_WWW5"/>
      <sheetName val="WORK_TABLE5"/>
      <sheetName val="SITE_OVERHEADS5"/>
      <sheetName val="FITZ_MORT_945"/>
      <sheetName val="Capex_-_Hry5"/>
      <sheetName val="LEVEL_SHEET5"/>
      <sheetName val="Material_Rates5"/>
      <sheetName val="SPT_vs_PHI5"/>
      <sheetName val="MASTER_RATE_ANALYSIS5"/>
      <sheetName val="Fee_Rate_Summary5"/>
      <sheetName val="Site_Dev_BOQ5"/>
      <sheetName val="Sheet3_(2)5"/>
      <sheetName val="\TCS,_NAGPUR-MANJIRI_C\PROGRES5"/>
      <sheetName val="Ra__stair5"/>
      <sheetName val="MEP_BOQ-5"/>
      <sheetName val="wooden_door5"/>
      <sheetName val="Sub_con_Summary5"/>
      <sheetName val="Cost_saving5"/>
      <sheetName val="GENERAL_SUMMARY5"/>
      <sheetName val="LMP_Summary5"/>
      <sheetName val="Sec_Summary5"/>
      <sheetName val="Labour_cost5"/>
      <sheetName val="BILLING_SCHEDULE5"/>
      <sheetName val="bill_curve5"/>
      <sheetName val="CASH_IN_&amp;_OUT_FLOW_5"/>
      <sheetName val="cash_flow_curve5"/>
      <sheetName val="Revised_Labour5"/>
      <sheetName val="Rein_Ana5"/>
      <sheetName val="Gen_Exp_Breakup5"/>
      <sheetName val="Total_Quote5"/>
      <sheetName val="Works_-_Quote_Sheet5"/>
      <sheetName val="cover_page5"/>
      <sheetName val="Project_Data5"/>
      <sheetName val="Drop_Down_List5"/>
      <sheetName val="30개월기준대비표_아랍택)5"/>
      <sheetName val="총괄표_(2)5"/>
      <sheetName val="CIF_COST_ITEM5"/>
      <sheetName val="Item-_Compact5"/>
      <sheetName val="P&amp;L_-_AD5"/>
      <sheetName val="GF_Columns5"/>
      <sheetName val="Deprec_5"/>
      <sheetName val="DETAILED__BOQ5"/>
      <sheetName val="SPS_DETAIL5"/>
      <sheetName val="PC_Master_List5"/>
      <sheetName val="Field_Values5"/>
      <sheetName val="Structure_Bills_Qty5"/>
      <sheetName val="BASIS_-DEC_085"/>
      <sheetName val="MN_T_B_5"/>
      <sheetName val="Data_Forecast5"/>
      <sheetName val="Basic_Rate5"/>
      <sheetName val="final_abstract5"/>
      <sheetName val="Master_Data_Sheet5"/>
      <sheetName val="Cement_recon_5"/>
      <sheetName val="Cleaning_&amp;_Grubbing5"/>
      <sheetName val="_5"/>
      <sheetName val="Intro_5"/>
      <sheetName val="_TCS,_NAGPUR-MANJIRI_C_PROGRES5"/>
      <sheetName val="Budget_in_SAP5"/>
      <sheetName val="Civil_Boq5"/>
      <sheetName val="Material_5"/>
      <sheetName val="Factors_5"/>
      <sheetName val="Adimi_bldg5"/>
      <sheetName val="Pump_House5"/>
      <sheetName val="Fuel_Regu_Station5"/>
      <sheetName val="Constants_Summary5"/>
      <sheetName val="Form_65"/>
      <sheetName val="Raw_Data5"/>
      <sheetName val="PointNo_55"/>
      <sheetName val="Plant_&amp;__Machinery5"/>
      <sheetName val="Load_Details-220kV5"/>
      <sheetName val="REPAIR&amp;_MAINT5"/>
      <sheetName val="Fill_this_out_first___13"/>
      <sheetName val="PDF_Front6"/>
      <sheetName val="Simple_Letter6"/>
      <sheetName val="Overall_Summary6"/>
      <sheetName val="CSI_Summary6"/>
      <sheetName val="Section_1_Areas6"/>
      <sheetName val="Section_1_Summary6"/>
      <sheetName val="Section_16"/>
      <sheetName val="Section_2_Areas6"/>
      <sheetName val="Section_2_Summary6"/>
      <sheetName val="Section_26"/>
      <sheetName val="Section_3_Areas6"/>
      <sheetName val="Section_3_Summary6"/>
      <sheetName val="Section_36"/>
      <sheetName val="Section_4_Areas6"/>
      <sheetName val="Section_4_Summary6"/>
      <sheetName val="Section_46"/>
      <sheetName val="Section_5_Areas6"/>
      <sheetName val="Section_5_Summary6"/>
      <sheetName val="Section_56"/>
      <sheetName val="Sitework_Areas6"/>
      <sheetName val="Section_6_Areas6"/>
      <sheetName val="Section_6_Summary6"/>
      <sheetName val="Section_66"/>
      <sheetName val="Sitework_Summary6"/>
      <sheetName val="Comparison_Summary6"/>
      <sheetName val="Fill_this_out_first___14"/>
      <sheetName val="SHEET_16"/>
      <sheetName val="Salient_Features6"/>
      <sheetName val="IDC_AHK_6"/>
      <sheetName val="BOQ_Direct_selling_cost6"/>
      <sheetName val="Monthwise_breakup6"/>
      <sheetName val="Reinf_Analy6"/>
      <sheetName val="Power_anal6"/>
      <sheetName val="Macro_custom_function6"/>
      <sheetName val="labour_coeff6"/>
      <sheetName val="PRECAST_lightconc-II6"/>
      <sheetName val="DLA_Standard_Cost_Report16"/>
      <sheetName val="IO_List6"/>
      <sheetName val="Sebtion_1_SumMary6"/>
      <sheetName val="Tender_Summary6"/>
      <sheetName val="TBAL9697_-group_wise__sdpl6"/>
      <sheetName val="Staff_Acco_6"/>
      <sheetName val="Pacakges_split6"/>
      <sheetName val="Basement_Budget6"/>
      <sheetName val="Extra_Item6"/>
      <sheetName val="Civil_Works6"/>
      <sheetName val="Cat_A_Change_Control6"/>
      <sheetName val="Meas_-Hotel_Part6"/>
      <sheetName val="RCC,Ret__Wall6"/>
      <sheetName val="Driveway_Beams6"/>
      <sheetName val="Labour_productivity6"/>
      <sheetName val="Stress_Calculation6"/>
      <sheetName val="Deduction_of_assets6"/>
      <sheetName val="schedule_nos6"/>
      <sheetName val="INPUT_SHEET6"/>
      <sheetName val="DEPTH_CHART_(ORR)_L_S_6"/>
      <sheetName val="Name_List6"/>
      <sheetName val="Contract_Night_Staff6"/>
      <sheetName val="Contract_Day_Staff6"/>
      <sheetName val="Day_Shift6"/>
      <sheetName val="Night_Shift6"/>
      <sheetName val="PA-_Consutant_6"/>
      <sheetName val="Cashflow_projection6"/>
      <sheetName val="Break_up_Sheet6"/>
      <sheetName val="1st_flr6"/>
      <sheetName val="Fin_Sum6"/>
      <sheetName val="1st_Slab6"/>
      <sheetName val="Order_Info6"/>
      <sheetName val="Scope_Reconciliation6"/>
      <sheetName val="Project_Budget_Worksheet6"/>
      <sheetName val="Approved_MTD_Proj_#'s6"/>
      <sheetName val="Sun_E_Type6"/>
      <sheetName val="As_per_PCA6"/>
      <sheetName val="BLOCK-A_(MEA_SHEET)6"/>
      <sheetName val="Project_Plan_-_WWW6"/>
      <sheetName val="WORK_TABLE6"/>
      <sheetName val="SITE_OVERHEADS6"/>
      <sheetName val="FITZ_MORT_946"/>
      <sheetName val="Capex_-_Hry6"/>
      <sheetName val="LEVEL_SHEET6"/>
      <sheetName val="Material_Rates6"/>
      <sheetName val="SPT_vs_PHI6"/>
      <sheetName val="MASTER_RATE_ANALYSIS6"/>
      <sheetName val="Fee_Rate_Summary6"/>
      <sheetName val="Site_Dev_BOQ6"/>
      <sheetName val="Sheet3_(2)6"/>
      <sheetName val="\TCS,_NAGPUR-MANJIRI_C\PROGRES6"/>
      <sheetName val="Ra__stair6"/>
      <sheetName val="MEP_BOQ-6"/>
      <sheetName val="wooden_door6"/>
      <sheetName val="Sub_con_Summary6"/>
      <sheetName val="Cost_saving6"/>
      <sheetName val="GENERAL_SUMMARY6"/>
      <sheetName val="LMP_Summary6"/>
      <sheetName val="Sec_Summary6"/>
      <sheetName val="Labour_cost6"/>
      <sheetName val="BILLING_SCHEDULE6"/>
      <sheetName val="bill_curve6"/>
      <sheetName val="CASH_IN_&amp;_OUT_FLOW_6"/>
      <sheetName val="cash_flow_curve6"/>
      <sheetName val="Revised_Labour6"/>
      <sheetName val="Rein_Ana6"/>
      <sheetName val="Gen_Exp_Breakup6"/>
      <sheetName val="Total_Quote6"/>
      <sheetName val="Works_-_Quote_Sheet6"/>
      <sheetName val="cover_page6"/>
      <sheetName val="Project_Data6"/>
      <sheetName val="Drop_Down_List6"/>
      <sheetName val="30개월기준대비표_아랍택)6"/>
      <sheetName val="총괄표_(2)6"/>
      <sheetName val="CIF_COST_ITEM6"/>
      <sheetName val="Item-_Compact6"/>
      <sheetName val="P&amp;L_-_AD6"/>
      <sheetName val="GF_Columns6"/>
      <sheetName val="Deprec_6"/>
      <sheetName val="DETAILED__BOQ6"/>
      <sheetName val="SPS_DETAIL6"/>
      <sheetName val="PC_Master_List6"/>
      <sheetName val="Field_Values6"/>
      <sheetName val="Structure_Bills_Qty6"/>
      <sheetName val="BASIS_-DEC_086"/>
      <sheetName val="MN_T_B_6"/>
      <sheetName val="Data_Forecast6"/>
      <sheetName val="Basic_Rate6"/>
      <sheetName val="final_abstract6"/>
      <sheetName val="Master_Data_Sheet6"/>
      <sheetName val="Cement_recon_6"/>
      <sheetName val="Cleaning_&amp;_Grubbing6"/>
      <sheetName val="_6"/>
      <sheetName val="Intro_6"/>
      <sheetName val="_TCS,_NAGPUR-MANJIRI_C_PROGRES6"/>
      <sheetName val="Budget_in_SAP6"/>
      <sheetName val="Civil_Boq6"/>
      <sheetName val="Material_6"/>
      <sheetName val="Factors_6"/>
      <sheetName val="Adimi_bldg6"/>
      <sheetName val="Pump_House6"/>
      <sheetName val="Fuel_Regu_Station6"/>
      <sheetName val="Constants_Summary6"/>
      <sheetName val="Form_66"/>
      <sheetName val="Raw_Data6"/>
      <sheetName val="PointNo_56"/>
      <sheetName val="Plant_&amp;__Machinery6"/>
      <sheetName val="Load_Details-220kV6"/>
      <sheetName val="REPAIR&amp;_MAINT6"/>
      <sheetName val="Fill_this_out_first___15"/>
      <sheetName val="PDF_Front7"/>
      <sheetName val="Simple_Letter7"/>
      <sheetName val="Overall_Summary7"/>
      <sheetName val="CSI_Summary7"/>
      <sheetName val="Section_1_Areas7"/>
      <sheetName val="Section_1_Summary7"/>
      <sheetName val="Section_17"/>
      <sheetName val="Section_2_Areas7"/>
      <sheetName val="Section_2_Summary7"/>
      <sheetName val="Section_27"/>
      <sheetName val="Section_3_Areas7"/>
      <sheetName val="Section_3_Summary7"/>
      <sheetName val="Section_37"/>
      <sheetName val="Section_4_Areas7"/>
      <sheetName val="Section_4_Summary7"/>
      <sheetName val="Section_47"/>
      <sheetName val="Section_5_Areas7"/>
      <sheetName val="Section_5_Summary7"/>
      <sheetName val="Section_57"/>
      <sheetName val="Sitework_Areas7"/>
      <sheetName val="Section_6_Areas7"/>
      <sheetName val="Section_6_Summary7"/>
      <sheetName val="Section_67"/>
      <sheetName val="Sitework_Summary7"/>
      <sheetName val="Comparison_Summary7"/>
      <sheetName val="Fill_this_out_first___16"/>
      <sheetName val="SHEET_17"/>
      <sheetName val="Salient_Features7"/>
      <sheetName val="IDC_AHK_7"/>
      <sheetName val="BOQ_Direct_selling_cost7"/>
      <sheetName val="Monthwise_breakup7"/>
      <sheetName val="Reinf_Analy7"/>
      <sheetName val="Power_anal7"/>
      <sheetName val="Macro_custom_function7"/>
      <sheetName val="labour_coeff7"/>
      <sheetName val="PRECAST_lightconc-II7"/>
      <sheetName val="DLA_Standard_Cost_Report17"/>
      <sheetName val="IO_List7"/>
      <sheetName val="Sebtion_1_SumMary7"/>
      <sheetName val="Tender_Summary7"/>
      <sheetName val="TBAL9697_-group_wise__sdpl7"/>
      <sheetName val="Staff_Acco_7"/>
      <sheetName val="Pacakges_split7"/>
      <sheetName val="Basement_Budget7"/>
      <sheetName val="Extra_Item7"/>
      <sheetName val="Civil_Works7"/>
      <sheetName val="Cat_A_Change_Control7"/>
      <sheetName val="Meas_-Hotel_Part7"/>
      <sheetName val="RCC,Ret__Wall7"/>
      <sheetName val="Driveway_Beams7"/>
      <sheetName val="Labour_productivity7"/>
      <sheetName val="Stress_Calculation7"/>
      <sheetName val="Deduction_of_assets7"/>
      <sheetName val="schedule_nos7"/>
      <sheetName val="INPUT_SHEET7"/>
      <sheetName val="DEPTH_CHART_(ORR)_L_S_7"/>
      <sheetName val="Name_List7"/>
      <sheetName val="Contract_Night_Staff7"/>
      <sheetName val="Contract_Day_Staff7"/>
      <sheetName val="Day_Shift7"/>
      <sheetName val="Night_Shift7"/>
      <sheetName val="PA-_Consutant_7"/>
      <sheetName val="Cashflow_projection7"/>
      <sheetName val="Break_up_Sheet7"/>
      <sheetName val="1st_flr7"/>
      <sheetName val="Fin_Sum7"/>
      <sheetName val="1st_Slab7"/>
      <sheetName val="Order_Info7"/>
      <sheetName val="Scope_Reconciliation7"/>
      <sheetName val="Project_Budget_Worksheet7"/>
      <sheetName val="Approved_MTD_Proj_#'s7"/>
      <sheetName val="Sun_E_Type7"/>
      <sheetName val="As_per_PCA7"/>
      <sheetName val="BLOCK-A_(MEA_SHEET)7"/>
      <sheetName val="Project_Plan_-_WWW7"/>
      <sheetName val="WORK_TABLE7"/>
      <sheetName val="SITE_OVERHEADS7"/>
      <sheetName val="FITZ_MORT_947"/>
      <sheetName val="Capex_-_Hry7"/>
      <sheetName val="LEVEL_SHEET7"/>
      <sheetName val="Material_Rates7"/>
      <sheetName val="SPT_vs_PHI7"/>
      <sheetName val="MASTER_RATE_ANALYSIS7"/>
      <sheetName val="Fee_Rate_Summary7"/>
      <sheetName val="Site_Dev_BOQ7"/>
      <sheetName val="Sheet3_(2)7"/>
      <sheetName val="\TCS,_NAGPUR-MANJIRI_C\PROGRES7"/>
      <sheetName val="Ra__stair7"/>
      <sheetName val="MEP_BOQ-7"/>
      <sheetName val="wooden_door7"/>
      <sheetName val="Sub_con_Summary7"/>
      <sheetName val="Cost_saving7"/>
      <sheetName val="GENERAL_SUMMARY7"/>
      <sheetName val="LMP_Summary7"/>
      <sheetName val="Sec_Summary7"/>
      <sheetName val="Labour_cost7"/>
      <sheetName val="BILLING_SCHEDULE7"/>
      <sheetName val="bill_curve7"/>
      <sheetName val="CASH_IN_&amp;_OUT_FLOW_7"/>
      <sheetName val="cash_flow_curve7"/>
      <sheetName val="Revised_Labour7"/>
      <sheetName val="Rein_Ana7"/>
      <sheetName val="Gen_Exp_Breakup7"/>
      <sheetName val="Total_Quote7"/>
      <sheetName val="Works_-_Quote_Sheet7"/>
      <sheetName val="cover_page7"/>
      <sheetName val="Project_Data7"/>
      <sheetName val="Drop_Down_List7"/>
      <sheetName val="30개월기준대비표_아랍택)7"/>
      <sheetName val="총괄표_(2)7"/>
      <sheetName val="CIF_COST_ITEM7"/>
      <sheetName val="Item-_Compact7"/>
      <sheetName val="P&amp;L_-_AD7"/>
      <sheetName val="GF_Columns7"/>
      <sheetName val="Deprec_7"/>
      <sheetName val="DETAILED__BOQ7"/>
      <sheetName val="SPS_DETAIL7"/>
      <sheetName val="PC_Master_List7"/>
      <sheetName val="Field_Values7"/>
      <sheetName val="Structure_Bills_Qty7"/>
      <sheetName val="BASIS_-DEC_087"/>
      <sheetName val="MN_T_B_7"/>
      <sheetName val="Data_Forecast7"/>
      <sheetName val="Basic_Rate7"/>
      <sheetName val="final_abstract7"/>
      <sheetName val="Master_Data_Sheet7"/>
      <sheetName val="Cement_recon_7"/>
      <sheetName val="Cleaning_&amp;_Grubbing7"/>
      <sheetName val="_7"/>
      <sheetName val="Intro_7"/>
      <sheetName val="_TCS,_NAGPUR-MANJIRI_C_PROGRES7"/>
      <sheetName val="Budget_in_SAP7"/>
      <sheetName val="Civil_Boq7"/>
      <sheetName val="Material_7"/>
      <sheetName val="Factors_7"/>
      <sheetName val="Adimi_bldg7"/>
      <sheetName val="Pump_House7"/>
      <sheetName val="Fuel_Regu_Station7"/>
      <sheetName val="Constants_Summary7"/>
      <sheetName val="Form_67"/>
      <sheetName val="Raw_Data7"/>
      <sheetName val="PointNo_57"/>
      <sheetName val="Plant_&amp;__Machinery7"/>
      <sheetName val="Load_Details-220kV7"/>
      <sheetName val="REPAIR&amp;_MAINT7"/>
      <sheetName val="Fill_this_out_first___17"/>
      <sheetName val="PDF_Front8"/>
      <sheetName val="Simple_Letter8"/>
      <sheetName val="Overall_Summary8"/>
      <sheetName val="CSI_Summary8"/>
      <sheetName val="Section_1_Areas8"/>
      <sheetName val="Section_1_Summary8"/>
      <sheetName val="Section_18"/>
      <sheetName val="Section_2_Areas8"/>
      <sheetName val="Section_2_Summary8"/>
      <sheetName val="Section_28"/>
      <sheetName val="Section_3_Areas8"/>
      <sheetName val="Section_3_Summary8"/>
      <sheetName val="Section_38"/>
      <sheetName val="Section_4_Areas8"/>
      <sheetName val="Section_4_Summary8"/>
      <sheetName val="Section_48"/>
      <sheetName val="Section_5_Areas8"/>
      <sheetName val="Section_5_Summary8"/>
      <sheetName val="Section_58"/>
      <sheetName val="Sitework_Areas8"/>
      <sheetName val="Section_6_Areas8"/>
      <sheetName val="Section_6_Summary8"/>
      <sheetName val="Section_68"/>
      <sheetName val="Sitework_Summary8"/>
      <sheetName val="Comparison_Summary8"/>
      <sheetName val="Fill_this_out_first___18"/>
      <sheetName val="SHEET_18"/>
      <sheetName val="Salient_Features8"/>
      <sheetName val="IDC_AHK_8"/>
      <sheetName val="BOQ_Direct_selling_cost8"/>
      <sheetName val="Monthwise_breakup8"/>
      <sheetName val="Reinf_Analy8"/>
      <sheetName val="Power_anal8"/>
      <sheetName val="Macro_custom_function8"/>
      <sheetName val="labour_coeff8"/>
      <sheetName val="PRECAST_lightconc-II8"/>
      <sheetName val="DLA_Standard_Cost_Report18"/>
      <sheetName val="IO_List8"/>
      <sheetName val="Sebtion_1_SumMary8"/>
      <sheetName val="Tender_Summary8"/>
      <sheetName val="TBAL9697_-group_wise__sdpl8"/>
      <sheetName val="Staff_Acco_8"/>
      <sheetName val="Pacakges_split8"/>
      <sheetName val="Basement_Budget8"/>
      <sheetName val="Extra_Item8"/>
      <sheetName val="Civil_Works8"/>
      <sheetName val="Cat_A_Change_Control8"/>
      <sheetName val="Meas_-Hotel_Part8"/>
      <sheetName val="RCC,Ret__Wall8"/>
      <sheetName val="Driveway_Beams8"/>
      <sheetName val="Labour_productivity8"/>
      <sheetName val="Stress_Calculation8"/>
      <sheetName val="Deduction_of_assets8"/>
      <sheetName val="schedule_nos8"/>
      <sheetName val="INPUT_SHEET8"/>
      <sheetName val="DEPTH_CHART_(ORR)_L_S_8"/>
      <sheetName val="Name_List8"/>
      <sheetName val="Contract_Night_Staff8"/>
      <sheetName val="Contract_Day_Staff8"/>
      <sheetName val="Day_Shift8"/>
      <sheetName val="Night_Shift8"/>
      <sheetName val="PA-_Consutant_8"/>
      <sheetName val="Cashflow_projection8"/>
      <sheetName val="Break_up_Sheet8"/>
      <sheetName val="1st_flr8"/>
      <sheetName val="Fin_Sum8"/>
      <sheetName val="1st_Slab8"/>
      <sheetName val="Order_Info8"/>
      <sheetName val="Scope_Reconciliation8"/>
      <sheetName val="Project_Budget_Worksheet8"/>
      <sheetName val="Approved_MTD_Proj_#'s8"/>
      <sheetName val="Sun_E_Type8"/>
      <sheetName val="As_per_PCA8"/>
      <sheetName val="BLOCK-A_(MEA_SHEET)8"/>
      <sheetName val="Project_Plan_-_WWW8"/>
      <sheetName val="WORK_TABLE8"/>
      <sheetName val="SITE_OVERHEADS8"/>
      <sheetName val="FITZ_MORT_948"/>
      <sheetName val="Capex_-_Hry8"/>
      <sheetName val="LEVEL_SHEET8"/>
      <sheetName val="Material_Rates8"/>
      <sheetName val="SPT_vs_PHI8"/>
      <sheetName val="MASTER_RATE_ANALYSIS8"/>
      <sheetName val="Fee_Rate_Summary8"/>
      <sheetName val="Site_Dev_BOQ8"/>
      <sheetName val="Sheet3_(2)8"/>
      <sheetName val="\TCS,_NAGPUR-MANJIRI_C\PROGRES8"/>
      <sheetName val="Ra__stair8"/>
      <sheetName val="MEP_BOQ-8"/>
      <sheetName val="wooden_door8"/>
      <sheetName val="Sub_con_Summary8"/>
      <sheetName val="Cost_saving8"/>
      <sheetName val="GENERAL_SUMMARY8"/>
      <sheetName val="LMP_Summary8"/>
      <sheetName val="Sec_Summary8"/>
      <sheetName val="Labour_cost8"/>
      <sheetName val="BILLING_SCHEDULE8"/>
      <sheetName val="bill_curve8"/>
      <sheetName val="CASH_IN_&amp;_OUT_FLOW_8"/>
      <sheetName val="cash_flow_curve8"/>
      <sheetName val="Revised_Labour8"/>
      <sheetName val="Rein_Ana8"/>
      <sheetName val="Gen_Exp_Breakup8"/>
      <sheetName val="Total_Quote8"/>
      <sheetName val="Works_-_Quote_Sheet8"/>
      <sheetName val="cover_page8"/>
      <sheetName val="Project_Data8"/>
      <sheetName val="Drop_Down_List8"/>
      <sheetName val="30개월기준대비표_아랍택)8"/>
      <sheetName val="총괄표_(2)8"/>
      <sheetName val="CIF_COST_ITEM8"/>
      <sheetName val="Item-_Compact8"/>
      <sheetName val="P&amp;L_-_AD8"/>
      <sheetName val="GF_Columns8"/>
      <sheetName val="Deprec_8"/>
      <sheetName val="DETAILED__BOQ8"/>
      <sheetName val="SPS_DETAIL8"/>
      <sheetName val="PC_Master_List8"/>
      <sheetName val="Field_Values8"/>
      <sheetName val="Structure_Bills_Qty8"/>
      <sheetName val="BASIS_-DEC_088"/>
      <sheetName val="MN_T_B_8"/>
      <sheetName val="Data_Forecast8"/>
      <sheetName val="Basic_Rate8"/>
      <sheetName val="final_abstract8"/>
      <sheetName val="Master_Data_Sheet8"/>
      <sheetName val="Cement_recon_8"/>
      <sheetName val="Cleaning_&amp;_Grubbing8"/>
      <sheetName val="_8"/>
      <sheetName val="Intro_8"/>
      <sheetName val="_TCS,_NAGPUR-MANJIRI_C_PROGRES8"/>
      <sheetName val="Budget_in_SAP8"/>
      <sheetName val="Civil_Boq8"/>
      <sheetName val="Material_8"/>
      <sheetName val="Factors_8"/>
      <sheetName val="Adimi_bldg8"/>
      <sheetName val="Pump_House8"/>
      <sheetName val="Fuel_Regu_Station8"/>
      <sheetName val="Constants_Summary8"/>
      <sheetName val="Form_68"/>
      <sheetName val="Raw_Data8"/>
      <sheetName val="PointNo_58"/>
      <sheetName val="Plant_&amp;__Machinery8"/>
      <sheetName val="Load_Details-220kV8"/>
      <sheetName val="REPAIR&amp;_MAINT8"/>
      <sheetName val="C9901"/>
      <sheetName val="Fill_this_out_first___19"/>
      <sheetName val="PDF_Front9"/>
      <sheetName val="Simple_Letter9"/>
      <sheetName val="Overall_Summary9"/>
      <sheetName val="CSI_Summary9"/>
      <sheetName val="Section_1_Areas9"/>
      <sheetName val="Section_1_Summary9"/>
      <sheetName val="Section_19"/>
      <sheetName val="Section_2_Areas9"/>
      <sheetName val="Section_2_Summary9"/>
      <sheetName val="Section_29"/>
      <sheetName val="Section_3_Areas9"/>
      <sheetName val="Section_3_Summary9"/>
      <sheetName val="Section_39"/>
      <sheetName val="Section_4_Areas9"/>
      <sheetName val="Section_4_Summary9"/>
      <sheetName val="Section_49"/>
      <sheetName val="Section_5_Areas9"/>
      <sheetName val="Section_5_Summary9"/>
      <sheetName val="Section_59"/>
      <sheetName val="Sitework_Areas9"/>
      <sheetName val="Section_6_Areas9"/>
      <sheetName val="Section_6_Summary9"/>
      <sheetName val="Section_69"/>
      <sheetName val="Sitework_Summary9"/>
      <sheetName val="Comparison_Summary9"/>
      <sheetName val="Fill_this_out_first___20"/>
      <sheetName val="SHEET_19"/>
      <sheetName val="Salient_Features9"/>
      <sheetName val="IDC_AHK_9"/>
      <sheetName val="BOQ_Direct_selling_cost9"/>
      <sheetName val="Monthwise_breakup9"/>
      <sheetName val="Reinf_Analy9"/>
      <sheetName val="Power_anal9"/>
      <sheetName val="Macro_custom_function9"/>
      <sheetName val="labour_coeff9"/>
      <sheetName val="PRECAST_lightconc-II9"/>
      <sheetName val="DLA_Standard_Cost_Report19"/>
      <sheetName val="IO_List9"/>
      <sheetName val="Sebtion_1_SumMary9"/>
      <sheetName val="Tender_Summary9"/>
      <sheetName val="TBAL9697_-group_wise__sdpl9"/>
      <sheetName val="Staff_Acco_9"/>
      <sheetName val="Pacakges_split9"/>
      <sheetName val="Basement_Budget9"/>
      <sheetName val="Extra_Item9"/>
      <sheetName val="Civil_Works9"/>
      <sheetName val="Cat_A_Change_Control9"/>
      <sheetName val="Meas_-Hotel_Part9"/>
      <sheetName val="RCC,Ret__Wall9"/>
      <sheetName val="Driveway_Beams9"/>
      <sheetName val="Labour_productivity9"/>
      <sheetName val="Stress_Calculation9"/>
      <sheetName val="Deduction_of_assets9"/>
      <sheetName val="schedule_nos9"/>
      <sheetName val="INPUT_SHEET9"/>
      <sheetName val="DEPTH_CHART_(ORR)_L_S_9"/>
      <sheetName val="Name_List9"/>
      <sheetName val="Contract_Night_Staff9"/>
      <sheetName val="Contract_Day_Staff9"/>
      <sheetName val="Day_Shift9"/>
      <sheetName val="Night_Shift9"/>
      <sheetName val="PA-_Consutant_9"/>
      <sheetName val="Cashflow_projection9"/>
      <sheetName val="Break_up_Sheet9"/>
      <sheetName val="1st_flr9"/>
      <sheetName val="Fin_Sum9"/>
      <sheetName val="1st_Slab9"/>
      <sheetName val="Order_Info9"/>
      <sheetName val="Scope_Reconciliation9"/>
      <sheetName val="Project_Budget_Worksheet9"/>
      <sheetName val="Approved_MTD_Proj_#'s9"/>
      <sheetName val="Sun_E_Type9"/>
      <sheetName val="As_per_PCA9"/>
      <sheetName val="BLOCK-A_(MEA_SHEET)9"/>
      <sheetName val="Project_Plan_-_WWW9"/>
      <sheetName val="WORK_TABLE9"/>
      <sheetName val="SITE_OVERHEADS9"/>
      <sheetName val="FITZ_MORT_949"/>
      <sheetName val="Capex_-_Hry9"/>
      <sheetName val="LEVEL_SHEET9"/>
      <sheetName val="Material_Rates9"/>
      <sheetName val="SPT_vs_PHI9"/>
      <sheetName val="MASTER_RATE_ANALYSIS9"/>
      <sheetName val="Fee_Rate_Summary9"/>
      <sheetName val="Site_Dev_BOQ9"/>
      <sheetName val="Sheet3_(2)9"/>
      <sheetName val="\TCS,_NAGPUR-MANJIRI_C\PROGRES9"/>
      <sheetName val="Ra__stair9"/>
      <sheetName val="MEP_BOQ-9"/>
      <sheetName val="wooden_door9"/>
      <sheetName val="Sub_con_Summary9"/>
      <sheetName val="Cost_saving9"/>
      <sheetName val="GENERAL_SUMMARY9"/>
      <sheetName val="LMP_Summary9"/>
      <sheetName val="Sec_Summary9"/>
      <sheetName val="Labour_cost9"/>
      <sheetName val="BILLING_SCHEDULE9"/>
      <sheetName val="bill_curve9"/>
      <sheetName val="CASH_IN_&amp;_OUT_FLOW_9"/>
      <sheetName val="cash_flow_curve9"/>
      <sheetName val="Revised_Labour9"/>
      <sheetName val="Rein_Ana9"/>
      <sheetName val="Gen_Exp_Breakup9"/>
      <sheetName val="Total_Quote9"/>
      <sheetName val="Works_-_Quote_Sheet9"/>
      <sheetName val="cover_page9"/>
      <sheetName val="Project_Data9"/>
      <sheetName val="Drop_Down_List9"/>
      <sheetName val="30개월기준대비표_아랍택)9"/>
      <sheetName val="총괄표_(2)9"/>
      <sheetName val="CIF_COST_ITEM9"/>
      <sheetName val="Item-_Compact9"/>
      <sheetName val="P&amp;L_-_AD9"/>
      <sheetName val="GF_Columns9"/>
      <sheetName val="Deprec_9"/>
      <sheetName val="DETAILED__BOQ9"/>
      <sheetName val="SPS_DETAIL9"/>
      <sheetName val="PC_Master_List9"/>
      <sheetName val="Field_Values9"/>
      <sheetName val="Structure_Bills_Qty9"/>
      <sheetName val="BASIS_-DEC_089"/>
      <sheetName val="MN_T_B_9"/>
      <sheetName val="Data_Forecast9"/>
      <sheetName val="Basic_Rate9"/>
      <sheetName val="final_abstract9"/>
      <sheetName val="Master_Data_Sheet9"/>
      <sheetName val="Cement_recon_9"/>
      <sheetName val="Cleaning_&amp;_Grubbing9"/>
      <sheetName val="_9"/>
      <sheetName val="Intro_9"/>
      <sheetName val="_TCS,_NAGPUR-MANJIRI_C_PROGRES9"/>
      <sheetName val="Budget_in_SAP9"/>
      <sheetName val="Civil_Boq9"/>
      <sheetName val="Material_9"/>
      <sheetName val="Factors_9"/>
      <sheetName val="Adimi_bldg9"/>
      <sheetName val="Pump_House9"/>
      <sheetName val="Fuel_Regu_Station9"/>
      <sheetName val="Constants_Summary9"/>
      <sheetName val="Form_69"/>
      <sheetName val="Raw_Data9"/>
      <sheetName val="PointNo_59"/>
      <sheetName val="Plant_&amp;__Machinery9"/>
      <sheetName val="Load_Details-220kV9"/>
      <sheetName val="REPAIR&amp;_MAINT9"/>
      <sheetName val="Rate_analysis3"/>
      <sheetName val="Fill_this_out_first___21"/>
      <sheetName val="PDF_Front10"/>
      <sheetName val="Simple_Letter10"/>
      <sheetName val="Overall_Summary10"/>
      <sheetName val="CSI_Summary10"/>
      <sheetName val="Section_1_Areas10"/>
      <sheetName val="Section_1_Summary10"/>
      <sheetName val="Section_110"/>
      <sheetName val="Section_2_Areas10"/>
      <sheetName val="Section_2_Summary10"/>
      <sheetName val="Section_210"/>
      <sheetName val="Section_3_Areas10"/>
      <sheetName val="Section_3_Summary10"/>
      <sheetName val="Section_310"/>
      <sheetName val="Section_4_Areas10"/>
      <sheetName val="Section_4_Summary10"/>
      <sheetName val="Section_410"/>
      <sheetName val="Section_5_Areas10"/>
      <sheetName val="Section_5_Summary10"/>
      <sheetName val="Section_510"/>
      <sheetName val="Sitework_Areas10"/>
      <sheetName val="Section_6_Areas10"/>
      <sheetName val="Section_6_Summary10"/>
      <sheetName val="Section_610"/>
      <sheetName val="Sitework_Summary10"/>
      <sheetName val="Comparison_Summary10"/>
      <sheetName val="Fill_this_out_first___22"/>
      <sheetName val="SHEET_110"/>
      <sheetName val="Salient_Features10"/>
      <sheetName val="IDC_AHK_10"/>
      <sheetName val="BOQ_Direct_selling_cost10"/>
      <sheetName val="Monthwise_breakup10"/>
      <sheetName val="Reinf_Analy10"/>
      <sheetName val="Power_anal10"/>
      <sheetName val="Macro_custom_function10"/>
      <sheetName val="labour_coeff10"/>
      <sheetName val="PRECAST_lightconc-II10"/>
      <sheetName val="DLA_Standard_Cost_Report110"/>
      <sheetName val="IO_List10"/>
      <sheetName val="Sebtion_1_SumMary10"/>
      <sheetName val="Tender_Summary10"/>
      <sheetName val="TBAL9697_-group_wise__sdpl10"/>
      <sheetName val="Staff_Acco_10"/>
      <sheetName val="Pacakges_split10"/>
      <sheetName val="Basement_Budget10"/>
      <sheetName val="Extra_Item10"/>
      <sheetName val="Civil_Works10"/>
      <sheetName val="Cat_A_Change_Control10"/>
      <sheetName val="Meas_-Hotel_Part10"/>
      <sheetName val="RCC,Ret__Wall10"/>
      <sheetName val="Driveway_Beams10"/>
      <sheetName val="Labour_productivity10"/>
      <sheetName val="Stress_Calculation10"/>
      <sheetName val="Deduction_of_assets10"/>
      <sheetName val="schedule_nos10"/>
      <sheetName val="INPUT_SHEET10"/>
      <sheetName val="DEPTH_CHART_(ORR)_L_S_10"/>
      <sheetName val="Name_List10"/>
      <sheetName val="Contract_Night_Staff10"/>
      <sheetName val="Contract_Day_Staff10"/>
      <sheetName val="Day_Shift10"/>
      <sheetName val="Night_Shift10"/>
      <sheetName val="PA-_Consutant_10"/>
      <sheetName val="Cashflow_projection10"/>
      <sheetName val="Break_up_Sheet10"/>
      <sheetName val="1st_flr10"/>
      <sheetName val="Fin_Sum10"/>
      <sheetName val="1st_Slab10"/>
      <sheetName val="Order_Info10"/>
      <sheetName val="Scope_Reconciliation10"/>
      <sheetName val="Project_Budget_Worksheet10"/>
      <sheetName val="Approved_MTD_Proj_#'s10"/>
      <sheetName val="Sun_E_Type10"/>
      <sheetName val="As_per_PCA10"/>
      <sheetName val="BLOCK-A_(MEA_SHEET)10"/>
      <sheetName val="Project_Plan_-_WWW10"/>
      <sheetName val="WORK_TABLE10"/>
      <sheetName val="SITE_OVERHEADS10"/>
      <sheetName val="FITZ_MORT_9410"/>
      <sheetName val="Capex_-_Hry10"/>
      <sheetName val="LEVEL_SHEET10"/>
      <sheetName val="Material_Rates10"/>
      <sheetName val="SPT_vs_PHI10"/>
      <sheetName val="MASTER_RATE_ANALYSIS10"/>
      <sheetName val="Fee_Rate_Summary10"/>
      <sheetName val="Site_Dev_BOQ10"/>
      <sheetName val="Rate_analysis4"/>
      <sheetName val="Sheet3_(2)10"/>
      <sheetName val="\TCS,_NAGPUR-MANJIRI_C\PROGRE10"/>
      <sheetName val="Ra__stair10"/>
      <sheetName val="MEP_BOQ-10"/>
      <sheetName val="wooden_door10"/>
      <sheetName val="Sub_con_Summary10"/>
      <sheetName val="Cost_saving10"/>
      <sheetName val="GENERAL_SUMMARY10"/>
      <sheetName val="LMP_Summary10"/>
      <sheetName val="Sec_Summary10"/>
      <sheetName val="Labour_cost10"/>
      <sheetName val="BILLING_SCHEDULE10"/>
      <sheetName val="bill_curve10"/>
      <sheetName val="CASH_IN_&amp;_OUT_FLOW_10"/>
      <sheetName val="cash_flow_curve10"/>
      <sheetName val="Revised_Labour10"/>
      <sheetName val="Rein_Ana10"/>
      <sheetName val="Gen_Exp_Breakup10"/>
      <sheetName val="Total_Quote10"/>
      <sheetName val="Works_-_Quote_Sheet10"/>
      <sheetName val="cover_page10"/>
      <sheetName val="Project_Data10"/>
      <sheetName val="Drop_Down_List10"/>
      <sheetName val="30개월기준대비표_아랍택)10"/>
      <sheetName val="총괄표_(2)10"/>
      <sheetName val="CIF_COST_ITEM10"/>
      <sheetName val="Item-_Compact10"/>
      <sheetName val="P&amp;L_-_AD10"/>
      <sheetName val="GF_Columns10"/>
      <sheetName val="Deprec_10"/>
      <sheetName val="DETAILED__BOQ10"/>
      <sheetName val="SPS_DETAIL10"/>
      <sheetName val="PC_Master_List10"/>
      <sheetName val="Field_Values10"/>
      <sheetName val="Structure_Bills_Qty10"/>
      <sheetName val="BASIS_-DEC_0810"/>
      <sheetName val="MN_T_B_10"/>
      <sheetName val="Data_Forecast10"/>
      <sheetName val="Basic_Rate10"/>
      <sheetName val="final_abstract10"/>
      <sheetName val="Master_Data_Sheet10"/>
      <sheetName val="Cement_recon_10"/>
      <sheetName val="Cleaning_&amp;_Grubbing10"/>
      <sheetName val="_10"/>
      <sheetName val="Intro_10"/>
      <sheetName val="_TCS,_NAGPUR-MANJIRI_C_PROGRE10"/>
      <sheetName val="Budget_in_SAP10"/>
      <sheetName val="Civil_Boq10"/>
      <sheetName val="Material_10"/>
      <sheetName val="Factors_10"/>
      <sheetName val="Adimi_bldg10"/>
      <sheetName val="Pump_House10"/>
      <sheetName val="Fuel_Regu_Station10"/>
      <sheetName val="Constants_Summary10"/>
      <sheetName val="Form_610"/>
      <sheetName val="Raw_Data10"/>
      <sheetName val="PointNo_510"/>
      <sheetName val="Plant_&amp;__Machinery10"/>
      <sheetName val="Load_Details-220kV10"/>
      <sheetName val="REPAIR&amp;_MAINT10"/>
      <sheetName val="Fill_this_out_first___23"/>
      <sheetName val="PDF_Front11"/>
      <sheetName val="Simple_Letter11"/>
      <sheetName val="Overall_Summary11"/>
      <sheetName val="CSI_Summary11"/>
      <sheetName val="Section_1_Areas11"/>
      <sheetName val="Section_1_Summary11"/>
      <sheetName val="Section_111"/>
      <sheetName val="Section_2_Areas11"/>
      <sheetName val="Section_2_Summary11"/>
      <sheetName val="Section_211"/>
      <sheetName val="Section_3_Areas11"/>
      <sheetName val="Section_3_Summary11"/>
      <sheetName val="Section_311"/>
      <sheetName val="Section_4_Areas11"/>
      <sheetName val="Section_4_Summary11"/>
      <sheetName val="Section_411"/>
      <sheetName val="Section_5_Areas11"/>
      <sheetName val="Section_5_Summary11"/>
      <sheetName val="Section_511"/>
      <sheetName val="Sitework_Areas11"/>
      <sheetName val="Section_6_Areas11"/>
      <sheetName val="Section_6_Summary11"/>
      <sheetName val="Section_611"/>
      <sheetName val="Sitework_Summary11"/>
      <sheetName val="Comparison_Summary11"/>
      <sheetName val="Fill_this_out_first___24"/>
      <sheetName val="SHEET_111"/>
      <sheetName val="Salient_Features11"/>
      <sheetName val="IDC_AHK_11"/>
      <sheetName val="BOQ_Direct_selling_cost11"/>
      <sheetName val="Monthwise_breakup11"/>
      <sheetName val="Reinf_Analy11"/>
      <sheetName val="Power_anal11"/>
      <sheetName val="Macro_custom_function11"/>
      <sheetName val="labour_coeff11"/>
      <sheetName val="PRECAST_lightconc-II11"/>
      <sheetName val="DLA_Standard_Cost_Report111"/>
      <sheetName val="IO_List11"/>
      <sheetName val="Sebtion_1_SumMary11"/>
      <sheetName val="Tender_Summary11"/>
      <sheetName val="TBAL9697_-group_wise__sdpl11"/>
      <sheetName val="Staff_Acco_11"/>
      <sheetName val="Pacakges_split11"/>
      <sheetName val="Basement_Budget11"/>
      <sheetName val="Extra_Item11"/>
      <sheetName val="Civil_Works11"/>
      <sheetName val="Cat_A_Change_Control11"/>
      <sheetName val="Meas_-Hotel_Part11"/>
      <sheetName val="RCC,Ret__Wall11"/>
      <sheetName val="Driveway_Beams11"/>
      <sheetName val="Labour_productivity11"/>
      <sheetName val="Stress_Calculation11"/>
      <sheetName val="Deduction_of_assets11"/>
      <sheetName val="schedule_nos11"/>
      <sheetName val="INPUT_SHEET11"/>
      <sheetName val="DEPTH_CHART_(ORR)_L_S_11"/>
      <sheetName val="Name_List11"/>
      <sheetName val="Contract_Night_Staff11"/>
      <sheetName val="Contract_Day_Staff11"/>
      <sheetName val="Day_Shift11"/>
      <sheetName val="Night_Shift11"/>
      <sheetName val="PA-_Consutant_11"/>
      <sheetName val="Cashflow_projection11"/>
      <sheetName val="Break_up_Sheet11"/>
      <sheetName val="1st_flr11"/>
      <sheetName val="Fin_Sum11"/>
      <sheetName val="1st_Slab11"/>
      <sheetName val="Order_Info11"/>
      <sheetName val="Scope_Reconciliation11"/>
      <sheetName val="Project_Budget_Worksheet11"/>
      <sheetName val="Approved_MTD_Proj_#'s11"/>
      <sheetName val="Sun_E_Type11"/>
      <sheetName val="As_per_PCA11"/>
      <sheetName val="BLOCK-A_(MEA_SHEET)11"/>
      <sheetName val="Project_Plan_-_WWW11"/>
      <sheetName val="WORK_TABLE11"/>
      <sheetName val="SITE_OVERHEADS11"/>
      <sheetName val="FITZ_MORT_9411"/>
      <sheetName val="Capex_-_Hry11"/>
      <sheetName val="LEVEL_SHEET11"/>
      <sheetName val="Material_Rates11"/>
      <sheetName val="SPT_vs_PHI11"/>
      <sheetName val="MASTER_RATE_ANALYSIS11"/>
      <sheetName val="Fee_Rate_Summary11"/>
      <sheetName val="Site_Dev_BOQ11"/>
      <sheetName val="Rate_analysis5"/>
      <sheetName val="Sheet3_(2)11"/>
      <sheetName val="\TCS,_NAGPUR-MANJIRI_C\PROGRE11"/>
      <sheetName val="Ra__stair11"/>
      <sheetName val="MEP_BOQ-11"/>
      <sheetName val="wooden_door11"/>
      <sheetName val="Sub_con_Summary11"/>
      <sheetName val="Cost_saving11"/>
      <sheetName val="GENERAL_SUMMARY11"/>
      <sheetName val="LMP_Summary11"/>
      <sheetName val="Sec_Summary11"/>
      <sheetName val="Labour_cost11"/>
      <sheetName val="BILLING_SCHEDULE11"/>
      <sheetName val="bill_curve11"/>
      <sheetName val="CASH_IN_&amp;_OUT_FLOW_11"/>
      <sheetName val="cash_flow_curve11"/>
      <sheetName val="Revised_Labour11"/>
      <sheetName val="Rein_Ana11"/>
      <sheetName val="Gen_Exp_Breakup11"/>
      <sheetName val="Total_Quote11"/>
      <sheetName val="Works_-_Quote_Sheet11"/>
      <sheetName val="cover_page11"/>
      <sheetName val="Project_Data11"/>
      <sheetName val="Drop_Down_List11"/>
      <sheetName val="30개월기준대비표_아랍택)11"/>
      <sheetName val="총괄표_(2)11"/>
      <sheetName val="CIF_COST_ITEM11"/>
      <sheetName val="Item-_Compact11"/>
      <sheetName val="P&amp;L_-_AD11"/>
      <sheetName val="GF_Columns11"/>
      <sheetName val="Deprec_11"/>
      <sheetName val="DETAILED__BOQ11"/>
      <sheetName val="SPS_DETAIL11"/>
      <sheetName val="PC_Master_List11"/>
      <sheetName val="Field_Values11"/>
      <sheetName val="Structure_Bills_Qty11"/>
      <sheetName val="BASIS_-DEC_0811"/>
      <sheetName val="MN_T_B_11"/>
      <sheetName val="Data_Forecast11"/>
      <sheetName val="Basic_Rate11"/>
      <sheetName val="final_abstract11"/>
      <sheetName val="Master_Data_Sheet11"/>
      <sheetName val="Cement_recon_11"/>
      <sheetName val="Cleaning_&amp;_Grubbing11"/>
      <sheetName val="_11"/>
      <sheetName val="Intro_11"/>
      <sheetName val="_TCS,_NAGPUR-MANJIRI_C_PROGRE11"/>
      <sheetName val="Budget_in_SAP11"/>
      <sheetName val="Civil_Boq11"/>
      <sheetName val="Material_11"/>
      <sheetName val="Factors_11"/>
      <sheetName val="Adimi_bldg11"/>
      <sheetName val="Pump_House11"/>
      <sheetName val="Fuel_Regu_Station11"/>
      <sheetName val="Constants_Summary11"/>
      <sheetName val="Form_611"/>
      <sheetName val="Raw_Data11"/>
      <sheetName val="PointNo_511"/>
      <sheetName val="Plant_&amp;__Machinery11"/>
      <sheetName val="Load_Details-220kV11"/>
      <sheetName val="REPAIR&amp;_MAINT11"/>
      <sheetName val="Fill_this_out_first___25"/>
      <sheetName val="PDF_Front12"/>
      <sheetName val="Simple_Letter12"/>
      <sheetName val="Overall_Summary12"/>
      <sheetName val="CSI_Summary12"/>
      <sheetName val="Section_1_Areas12"/>
      <sheetName val="Section_1_Summary12"/>
      <sheetName val="Section_112"/>
      <sheetName val="Section_2_Areas12"/>
      <sheetName val="Section_2_Summary12"/>
      <sheetName val="Section_212"/>
      <sheetName val="Section_3_Areas12"/>
      <sheetName val="Section_3_Summary12"/>
      <sheetName val="Section_312"/>
      <sheetName val="Section_4_Areas12"/>
      <sheetName val="Section_4_Summary12"/>
      <sheetName val="Section_412"/>
      <sheetName val="Section_5_Areas12"/>
      <sheetName val="Section_5_Summary12"/>
      <sheetName val="Section_512"/>
      <sheetName val="Sitework_Areas12"/>
      <sheetName val="Section_6_Areas12"/>
      <sheetName val="Section_6_Summary12"/>
      <sheetName val="Section_612"/>
      <sheetName val="Sitework_Summary12"/>
      <sheetName val="Comparison_Summary12"/>
      <sheetName val="Fill_this_out_first___26"/>
      <sheetName val="SHEET_112"/>
      <sheetName val="Salient_Features12"/>
      <sheetName val="IDC_AHK_12"/>
      <sheetName val="BOQ_Direct_selling_cost12"/>
      <sheetName val="Monthwise_breakup12"/>
      <sheetName val="Reinf_Analy12"/>
      <sheetName val="Power_anal12"/>
      <sheetName val="Macro_custom_function12"/>
      <sheetName val="labour_coeff12"/>
      <sheetName val="PRECAST_lightconc-II12"/>
      <sheetName val="DLA_Standard_Cost_Report112"/>
      <sheetName val="IO_List12"/>
      <sheetName val="Sebtion_1_SumMary12"/>
      <sheetName val="Tender_Summary12"/>
      <sheetName val="TBAL9697_-group_wise__sdpl12"/>
      <sheetName val="Staff_Acco_12"/>
      <sheetName val="Pacakges_split12"/>
      <sheetName val="Basement_Budget12"/>
      <sheetName val="Extra_Item12"/>
      <sheetName val="Civil_Works12"/>
      <sheetName val="Cat_A_Change_Control12"/>
      <sheetName val="Meas_-Hotel_Part12"/>
      <sheetName val="RCC,Ret__Wall12"/>
      <sheetName val="Driveway_Beams12"/>
      <sheetName val="Labour_productivity12"/>
      <sheetName val="Stress_Calculation12"/>
      <sheetName val="Deduction_of_assets12"/>
      <sheetName val="schedule_nos12"/>
      <sheetName val="INPUT_SHEET12"/>
      <sheetName val="DEPTH_CHART_(ORR)_L_S_12"/>
      <sheetName val="Name_List12"/>
      <sheetName val="Contract_Night_Staff12"/>
      <sheetName val="Contract_Day_Staff12"/>
      <sheetName val="Day_Shift12"/>
      <sheetName val="Night_Shift12"/>
      <sheetName val="PA-_Consutant_12"/>
      <sheetName val="Cashflow_projection12"/>
      <sheetName val="Break_up_Sheet12"/>
      <sheetName val="1st_flr12"/>
      <sheetName val="Fin_Sum12"/>
      <sheetName val="1st_Slab12"/>
      <sheetName val="Order_Info12"/>
      <sheetName val="Scope_Reconciliation12"/>
      <sheetName val="Project_Budget_Worksheet12"/>
      <sheetName val="Approved_MTD_Proj_#'s12"/>
      <sheetName val="Sun_E_Type12"/>
      <sheetName val="As_per_PCA12"/>
      <sheetName val="BLOCK-A_(MEA_SHEET)12"/>
      <sheetName val="Project_Plan_-_WWW12"/>
      <sheetName val="WORK_TABLE12"/>
      <sheetName val="SITE_OVERHEADS12"/>
      <sheetName val="FITZ_MORT_9412"/>
      <sheetName val="Capex_-_Hry12"/>
      <sheetName val="LEVEL_SHEET12"/>
      <sheetName val="Material_Rates12"/>
      <sheetName val="SPT_vs_PHI12"/>
      <sheetName val="MASTER_RATE_ANALYSIS12"/>
      <sheetName val="Fee_Rate_Summary12"/>
      <sheetName val="Site_Dev_BOQ12"/>
      <sheetName val="Rate_analysis6"/>
      <sheetName val="Sheet3_(2)12"/>
      <sheetName val="\TCS,_NAGPUR-MANJIRI_C\PROGRE12"/>
      <sheetName val="Ra__stair12"/>
      <sheetName val="MEP_BOQ-12"/>
      <sheetName val="wooden_door12"/>
      <sheetName val="Sub_con_Summary12"/>
      <sheetName val="Cost_saving12"/>
      <sheetName val="GENERAL_SUMMARY12"/>
      <sheetName val="LMP_Summary12"/>
      <sheetName val="Sec_Summary12"/>
      <sheetName val="Labour_cost12"/>
      <sheetName val="BILLING_SCHEDULE12"/>
      <sheetName val="bill_curve12"/>
      <sheetName val="CASH_IN_&amp;_OUT_FLOW_12"/>
      <sheetName val="cash_flow_curve12"/>
      <sheetName val="Revised_Labour12"/>
      <sheetName val="Rein_Ana12"/>
      <sheetName val="Gen_Exp_Breakup12"/>
      <sheetName val="Total_Quote12"/>
      <sheetName val="Works_-_Quote_Sheet12"/>
      <sheetName val="cover_page12"/>
      <sheetName val="Project_Data12"/>
      <sheetName val="Drop_Down_List12"/>
      <sheetName val="30개월기준대비표_아랍택)12"/>
      <sheetName val="총괄표_(2)12"/>
      <sheetName val="CIF_COST_ITEM12"/>
      <sheetName val="Item-_Compact12"/>
      <sheetName val="P&amp;L_-_AD12"/>
      <sheetName val="GF_Columns12"/>
      <sheetName val="Deprec_12"/>
      <sheetName val="DETAILED__BOQ12"/>
      <sheetName val="SPS_DETAIL12"/>
      <sheetName val="PC_Master_List12"/>
      <sheetName val="Field_Values12"/>
      <sheetName val="Structure_Bills_Qty12"/>
      <sheetName val="BASIS_-DEC_0812"/>
      <sheetName val="MN_T_B_12"/>
      <sheetName val="Data_Forecast12"/>
      <sheetName val="Basic_Rate12"/>
      <sheetName val="final_abstract12"/>
      <sheetName val="Master_Data_Sheet12"/>
      <sheetName val="Cement_recon_12"/>
      <sheetName val="Cleaning_&amp;_Grubbing12"/>
      <sheetName val="_12"/>
      <sheetName val="Intro_12"/>
      <sheetName val="_TCS,_NAGPUR-MANJIRI_C_PROGRE12"/>
      <sheetName val="Budget_in_SAP12"/>
      <sheetName val="Civil_Boq12"/>
      <sheetName val="Material_12"/>
      <sheetName val="Factors_12"/>
      <sheetName val="Adimi_bldg12"/>
      <sheetName val="Pump_House12"/>
      <sheetName val="Fuel_Regu_Station12"/>
      <sheetName val="Constants_Summary12"/>
      <sheetName val="Form_612"/>
      <sheetName val="Raw_Data12"/>
      <sheetName val="PointNo_512"/>
      <sheetName val="Plant_&amp;__Machinery12"/>
      <sheetName val="Load_Details-220kV12"/>
      <sheetName val="REPAIR&amp;_MAINT12"/>
      <sheetName val="Fill_this_out_first___27"/>
      <sheetName val="Fill_this_out_first___29"/>
      <sheetName val="PDF_Front13"/>
      <sheetName val="Simple_Letter13"/>
      <sheetName val="Overall_Summary13"/>
      <sheetName val="CSI_Summary13"/>
      <sheetName val="Section_1_Areas13"/>
      <sheetName val="Section_1_Summary13"/>
      <sheetName val="Section_113"/>
      <sheetName val="Section_2_Areas13"/>
      <sheetName val="Section_2_Summary13"/>
      <sheetName val="Section_213"/>
      <sheetName val="Section_3_Areas13"/>
      <sheetName val="Section_3_Summary13"/>
      <sheetName val="Section_313"/>
      <sheetName val="Section_4_Areas13"/>
      <sheetName val="Section_4_Summary13"/>
      <sheetName val="Section_413"/>
      <sheetName val="Section_5_Areas13"/>
      <sheetName val="Section_5_Summary13"/>
      <sheetName val="Section_513"/>
      <sheetName val="Sitework_Areas13"/>
      <sheetName val="Section_6_Areas13"/>
      <sheetName val="Section_6_Summary13"/>
      <sheetName val="Section_613"/>
      <sheetName val="Sitework_Summary13"/>
      <sheetName val="Comparison_Summary13"/>
      <sheetName val="Fill_this_out_first___28"/>
      <sheetName val="SHEET_113"/>
      <sheetName val="Salient_Features13"/>
      <sheetName val="IDC_AHK_13"/>
      <sheetName val="BOQ_Direct_selling_cost13"/>
      <sheetName val="Monthwise_breakup13"/>
      <sheetName val="Reinf_Analy13"/>
      <sheetName val="Power_anal13"/>
      <sheetName val="Macro_custom_function13"/>
      <sheetName val="labour_coeff13"/>
      <sheetName val="PRECAST_lightconc-II13"/>
      <sheetName val="DLA_Standard_Cost_Report113"/>
      <sheetName val="IO_List13"/>
      <sheetName val="Sebtion_1_SumMary13"/>
      <sheetName val="Tender_Summary13"/>
      <sheetName val="TBAL9697_-group_wise__sdpl13"/>
      <sheetName val="Staff_Acco_13"/>
      <sheetName val="Pacakges_split13"/>
      <sheetName val="Basement_Budget13"/>
      <sheetName val="Extra_Item13"/>
      <sheetName val="Civil_Works13"/>
      <sheetName val="Cat_A_Change_Control13"/>
      <sheetName val="Meas_-Hotel_Part13"/>
      <sheetName val="RCC,Ret__Wall13"/>
      <sheetName val="Driveway_Beams13"/>
      <sheetName val="Labour_productivity13"/>
      <sheetName val="Stress_Calculation13"/>
      <sheetName val="Deduction_of_assets13"/>
      <sheetName val="schedule_nos13"/>
      <sheetName val="INPUT_SHEET13"/>
      <sheetName val="DEPTH_CHART_(ORR)_L_S_13"/>
      <sheetName val="Name_List13"/>
      <sheetName val="Contract_Night_Staff13"/>
      <sheetName val="Contract_Day_Staff13"/>
      <sheetName val="Day_Shift13"/>
      <sheetName val="Night_Shift13"/>
      <sheetName val="PA-_Consutant_13"/>
      <sheetName val="Cashflow_projection13"/>
      <sheetName val="Break_up_Sheet13"/>
      <sheetName val="1st_flr13"/>
      <sheetName val="Fin_Sum13"/>
      <sheetName val="1st_Slab13"/>
      <sheetName val="Order_Info13"/>
      <sheetName val="Scope_Reconciliation13"/>
      <sheetName val="Project_Budget_Worksheet13"/>
      <sheetName val="Approved_MTD_Proj_#'s13"/>
      <sheetName val="Sun_E_Type13"/>
      <sheetName val="As_per_PCA13"/>
      <sheetName val="BLOCK-A_(MEA_SHEET)13"/>
      <sheetName val="Project_Plan_-_WWW13"/>
      <sheetName val="WORK_TABLE13"/>
      <sheetName val="SITE_OVERHEADS13"/>
      <sheetName val="FITZ_MORT_9413"/>
      <sheetName val="Capex_-_Hry13"/>
      <sheetName val="LEVEL_SHEET13"/>
      <sheetName val="Material_Rates13"/>
      <sheetName val="SPT_vs_PHI13"/>
      <sheetName val="MASTER_RATE_ANALYSIS13"/>
      <sheetName val="Fee_Rate_Summary13"/>
      <sheetName val="Site_Dev_BOQ13"/>
      <sheetName val="Sheet3_(2)13"/>
      <sheetName val="\TCS,_NAGPUR-MANJIRI_C\PROGRE13"/>
      <sheetName val="Ra__stair13"/>
      <sheetName val="MEP_BOQ-13"/>
      <sheetName val="wooden_door13"/>
      <sheetName val="Sub_con_Summary13"/>
      <sheetName val="Cost_saving13"/>
      <sheetName val="GENERAL_SUMMARY13"/>
      <sheetName val="LMP_Summary13"/>
      <sheetName val="Sec_Summary13"/>
      <sheetName val="Labour_cost13"/>
      <sheetName val="BILLING_SCHEDULE13"/>
      <sheetName val="bill_curve13"/>
      <sheetName val="CASH_IN_&amp;_OUT_FLOW_13"/>
      <sheetName val="cash_flow_curve13"/>
      <sheetName val="Revised_Labour13"/>
      <sheetName val="Rein_Ana13"/>
      <sheetName val="Gen_Exp_Breakup13"/>
      <sheetName val="Total_Quote13"/>
      <sheetName val="Works_-_Quote_Sheet13"/>
      <sheetName val="cover_page13"/>
      <sheetName val="Project_Data13"/>
      <sheetName val="Drop_Down_List13"/>
      <sheetName val="30개월기준대비표_아랍택)13"/>
      <sheetName val="총괄표_(2)13"/>
      <sheetName val="CIF_COST_ITEM13"/>
      <sheetName val="Item-_Compact13"/>
      <sheetName val="P&amp;L_-_AD13"/>
      <sheetName val="GF_Columns13"/>
      <sheetName val="Deprec_13"/>
      <sheetName val="DETAILED__BOQ13"/>
      <sheetName val="SPS_DETAIL13"/>
      <sheetName val="PC_Master_List13"/>
      <sheetName val="Field_Values13"/>
      <sheetName val="Structure_Bills_Qty13"/>
      <sheetName val="BASIS_-DEC_0813"/>
      <sheetName val="MN_T_B_13"/>
      <sheetName val="Data_Forecast13"/>
      <sheetName val="Basic_Rate13"/>
      <sheetName val="final_abstract13"/>
      <sheetName val="Master_Data_Sheet13"/>
      <sheetName val="Cement_recon_13"/>
      <sheetName val="Cleaning_&amp;_Grubbing13"/>
      <sheetName val="_13"/>
      <sheetName val="Intro_13"/>
      <sheetName val="_TCS,_NAGPUR-MANJIRI_C_PROGRE13"/>
      <sheetName val="Budget_in_SAP13"/>
      <sheetName val="Civil_Boq13"/>
      <sheetName val="Material_13"/>
      <sheetName val="Factors_13"/>
      <sheetName val="Adimi_bldg13"/>
      <sheetName val="Pump_House13"/>
      <sheetName val="Fuel_Regu_Station13"/>
      <sheetName val="Constants_Summary13"/>
      <sheetName val="Form_613"/>
      <sheetName val="Raw_Data13"/>
      <sheetName val="PointNo_513"/>
      <sheetName val="Plant_&amp;__Machinery13"/>
      <sheetName val="Load_Details-220kV13"/>
      <sheetName val="REPAIR&amp;_MAINT13"/>
      <sheetName val="Fill_this_out_first___30"/>
      <sheetName val="PDF_Front14"/>
      <sheetName val="Simple_Letter14"/>
      <sheetName val="Overall_Summary14"/>
      <sheetName val="CSI_Summary14"/>
      <sheetName val="Section_1_Areas14"/>
      <sheetName val="Section_1_Summary14"/>
      <sheetName val="Section_114"/>
      <sheetName val="Section_2_Areas14"/>
      <sheetName val="Section_2_Summary14"/>
      <sheetName val="Section_214"/>
      <sheetName val="Section_3_Areas14"/>
      <sheetName val="Section_3_Summary14"/>
      <sheetName val="Section_314"/>
      <sheetName val="Section_4_Areas14"/>
      <sheetName val="Section_4_Summary14"/>
      <sheetName val="Section_414"/>
      <sheetName val="Section_5_Areas14"/>
      <sheetName val="Section_5_Summary14"/>
      <sheetName val="Section_514"/>
      <sheetName val="Sitework_Areas14"/>
      <sheetName val="Section_6_Areas14"/>
      <sheetName val="Section_6_Summary14"/>
      <sheetName val="Section_614"/>
      <sheetName val="Sitework_Summary14"/>
      <sheetName val="Comparison_Summary14"/>
      <sheetName val="Fill_this_out_first___31"/>
      <sheetName val="SHEET_114"/>
      <sheetName val="Salient_Features14"/>
      <sheetName val="IDC_AHK_14"/>
      <sheetName val="BOQ_Direct_selling_cost14"/>
      <sheetName val="Monthwise_breakup14"/>
      <sheetName val="Reinf_Analy14"/>
      <sheetName val="Power_anal14"/>
      <sheetName val="Macro_custom_function14"/>
      <sheetName val="labour_coeff14"/>
      <sheetName val="PRECAST_lightconc-II14"/>
      <sheetName val="DLA_Standard_Cost_Report114"/>
      <sheetName val="IO_List14"/>
      <sheetName val="Sebtion_1_SumMary14"/>
      <sheetName val="Tender_Summary14"/>
      <sheetName val="TBAL9697_-group_wise__sdpl14"/>
      <sheetName val="Staff_Acco_14"/>
      <sheetName val="Pacakges_split14"/>
      <sheetName val="Basement_Budget14"/>
      <sheetName val="Extra_Item14"/>
      <sheetName val="Civil_Works14"/>
      <sheetName val="Cat_A_Change_Control14"/>
      <sheetName val="Meas_-Hotel_Part14"/>
      <sheetName val="RCC,Ret__Wall14"/>
      <sheetName val="Driveway_Beams14"/>
      <sheetName val="Labour_productivity14"/>
      <sheetName val="Stress_Calculation14"/>
      <sheetName val="Deduction_of_assets14"/>
      <sheetName val="schedule_nos14"/>
      <sheetName val="INPUT_SHEET14"/>
      <sheetName val="DEPTH_CHART_(ORR)_L_S_14"/>
      <sheetName val="Name_List14"/>
      <sheetName val="Contract_Night_Staff14"/>
      <sheetName val="Contract_Day_Staff14"/>
      <sheetName val="Day_Shift14"/>
      <sheetName val="Night_Shift14"/>
      <sheetName val="PA-_Consutant_14"/>
      <sheetName val="Cashflow_projection14"/>
      <sheetName val="Break_up_Sheet14"/>
      <sheetName val="1st_flr14"/>
      <sheetName val="Fin_Sum14"/>
      <sheetName val="1st_Slab14"/>
      <sheetName val="Order_Info14"/>
      <sheetName val="Scope_Reconciliation14"/>
      <sheetName val="Project_Budget_Worksheet14"/>
      <sheetName val="Approved_MTD_Proj_#'s14"/>
      <sheetName val="Sun_E_Type14"/>
      <sheetName val="As_per_PCA14"/>
      <sheetName val="BLOCK-A_(MEA_SHEET)14"/>
      <sheetName val="Project_Plan_-_WWW14"/>
      <sheetName val="WORK_TABLE14"/>
      <sheetName val="SITE_OVERHEADS14"/>
      <sheetName val="FITZ_MORT_9414"/>
      <sheetName val="Capex_-_Hry14"/>
      <sheetName val="LEVEL_SHEET14"/>
      <sheetName val="Material_Rates14"/>
      <sheetName val="SPT_vs_PHI14"/>
      <sheetName val="MASTER_RATE_ANALYSIS14"/>
      <sheetName val="Fee_Rate_Summary14"/>
      <sheetName val="Site_Dev_BOQ14"/>
      <sheetName val="Sheet3_(2)14"/>
      <sheetName val="\TCS,_NAGPUR-MANJIRI_C\PROGRE14"/>
      <sheetName val="Ra__stair14"/>
      <sheetName val="MEP_BOQ-14"/>
      <sheetName val="wooden_door14"/>
      <sheetName val="Sub_con_Summary14"/>
      <sheetName val="Cost_saving14"/>
      <sheetName val="GENERAL_SUMMARY14"/>
      <sheetName val="LMP_Summary14"/>
      <sheetName val="Sec_Summary14"/>
      <sheetName val="Labour_cost14"/>
      <sheetName val="BILLING_SCHEDULE14"/>
      <sheetName val="bill_curve14"/>
      <sheetName val="CASH_IN_&amp;_OUT_FLOW_14"/>
      <sheetName val="cash_flow_curve14"/>
      <sheetName val="Revised_Labour14"/>
      <sheetName val="Rein_Ana14"/>
      <sheetName val="Gen_Exp_Breakup14"/>
      <sheetName val="Total_Quote14"/>
      <sheetName val="Works_-_Quote_Sheet14"/>
      <sheetName val="cover_page14"/>
      <sheetName val="Project_Data14"/>
      <sheetName val="Drop_Down_List14"/>
      <sheetName val="30개월기준대비표_아랍택)14"/>
      <sheetName val="총괄표_(2)14"/>
      <sheetName val="CIF_COST_ITEM14"/>
      <sheetName val="Item-_Compact14"/>
      <sheetName val="P&amp;L_-_AD14"/>
      <sheetName val="GF_Columns14"/>
      <sheetName val="Deprec_14"/>
      <sheetName val="DETAILED__BOQ14"/>
      <sheetName val="SPS_DETAIL14"/>
      <sheetName val="PC_Master_List14"/>
      <sheetName val="Field_Values14"/>
      <sheetName val="Structure_Bills_Qty14"/>
      <sheetName val="BASIS_-DEC_0814"/>
      <sheetName val="MN_T_B_14"/>
      <sheetName val="Data_Forecast14"/>
      <sheetName val="Basic_Rate14"/>
      <sheetName val="final_abstract14"/>
      <sheetName val="Master_Data_Sheet14"/>
      <sheetName val="Cement_recon_14"/>
      <sheetName val="Cleaning_&amp;_Grubbing14"/>
      <sheetName val="_14"/>
      <sheetName val="Intro_14"/>
      <sheetName val="_TCS,_NAGPUR-MANJIRI_C_PROGRE14"/>
      <sheetName val="Budget_in_SAP14"/>
      <sheetName val="Civil_Boq14"/>
      <sheetName val="Material_14"/>
      <sheetName val="Factors_14"/>
      <sheetName val="Adimi_bldg14"/>
      <sheetName val="Pump_House14"/>
      <sheetName val="Fuel_Regu_Station14"/>
      <sheetName val="Constants_Summary14"/>
      <sheetName val="Form_614"/>
      <sheetName val="Raw_Data14"/>
      <sheetName val="PointNo_514"/>
      <sheetName val="Plant_&amp;__Machinery14"/>
      <sheetName val="Load_Details-220kV14"/>
      <sheetName val="REPAIR&amp;_MAINT14"/>
      <sheetName val="Fill_this_out_first___32"/>
      <sheetName val="PDF_Front15"/>
      <sheetName val="Simple_Letter15"/>
      <sheetName val="Overall_Summary15"/>
      <sheetName val="CSI_Summary15"/>
      <sheetName val="Section_1_Areas15"/>
      <sheetName val="Section_1_Summary15"/>
      <sheetName val="Section_115"/>
      <sheetName val="Section_2_Areas15"/>
      <sheetName val="Section_2_Summary15"/>
      <sheetName val="Section_215"/>
      <sheetName val="Section_3_Areas15"/>
      <sheetName val="Section_3_Summary15"/>
      <sheetName val="Section_315"/>
      <sheetName val="Section_4_Areas15"/>
      <sheetName val="Section_4_Summary15"/>
      <sheetName val="Section_415"/>
      <sheetName val="Section_5_Areas15"/>
      <sheetName val="Section_5_Summary15"/>
      <sheetName val="Section_515"/>
      <sheetName val="Sitework_Areas15"/>
      <sheetName val="Section_6_Areas15"/>
      <sheetName val="Section_6_Summary15"/>
      <sheetName val="Section_615"/>
      <sheetName val="Sitework_Summary15"/>
      <sheetName val="Comparison_Summary15"/>
      <sheetName val="Fill_this_out_first___33"/>
      <sheetName val="SHEET_115"/>
      <sheetName val="Salient_Features15"/>
      <sheetName val="IDC_AHK_15"/>
      <sheetName val="BOQ_Direct_selling_cost15"/>
      <sheetName val="Monthwise_breakup15"/>
      <sheetName val="Reinf_Analy15"/>
      <sheetName val="Power_anal15"/>
      <sheetName val="Macro_custom_function15"/>
      <sheetName val="labour_coeff15"/>
      <sheetName val="PRECAST_lightconc-II15"/>
      <sheetName val="DLA_Standard_Cost_Report115"/>
      <sheetName val="IO_List15"/>
      <sheetName val="Sebtion_1_SumMary15"/>
      <sheetName val="Tender_Summary15"/>
      <sheetName val="TBAL9697_-group_wise__sdpl15"/>
      <sheetName val="Staff_Acco_15"/>
      <sheetName val="Pacakges_split15"/>
      <sheetName val="Basement_Budget15"/>
      <sheetName val="Extra_Item15"/>
      <sheetName val="Civil_Works15"/>
      <sheetName val="Cat_A_Change_Control15"/>
      <sheetName val="Meas_-Hotel_Part15"/>
      <sheetName val="RCC,Ret__Wall15"/>
      <sheetName val="Driveway_Beams15"/>
      <sheetName val="Labour_productivity15"/>
      <sheetName val="Stress_Calculation15"/>
      <sheetName val="Deduction_of_assets15"/>
      <sheetName val="schedule_nos15"/>
      <sheetName val="INPUT_SHEET15"/>
      <sheetName val="DEPTH_CHART_(ORR)_L_S_15"/>
      <sheetName val="Name_List15"/>
      <sheetName val="Contract_Night_Staff15"/>
      <sheetName val="Contract_Day_Staff15"/>
      <sheetName val="Day_Shift15"/>
      <sheetName val="Night_Shift15"/>
      <sheetName val="PA-_Consutant_15"/>
      <sheetName val="Cashflow_projection15"/>
      <sheetName val="Break_up_Sheet15"/>
      <sheetName val="1st_flr15"/>
      <sheetName val="Fin_Sum15"/>
      <sheetName val="1st_Slab15"/>
      <sheetName val="Order_Info15"/>
      <sheetName val="Scope_Reconciliation15"/>
      <sheetName val="Project_Budget_Worksheet15"/>
      <sheetName val="Approved_MTD_Proj_#'s15"/>
      <sheetName val="Sun_E_Type15"/>
      <sheetName val="As_per_PCA15"/>
      <sheetName val="BLOCK-A_(MEA_SHEET)15"/>
      <sheetName val="Project_Plan_-_WWW15"/>
      <sheetName val="WORK_TABLE15"/>
      <sheetName val="SITE_OVERHEADS15"/>
      <sheetName val="FITZ_MORT_9415"/>
      <sheetName val="Capex_-_Hry15"/>
      <sheetName val="LEVEL_SHEET15"/>
      <sheetName val="Material_Rates15"/>
      <sheetName val="SPT_vs_PHI15"/>
      <sheetName val="MASTER_RATE_ANALYSIS15"/>
      <sheetName val="Fee_Rate_Summary15"/>
      <sheetName val="Site_Dev_BOQ15"/>
      <sheetName val="Sheet3_(2)15"/>
      <sheetName val="\TCS,_NAGPUR-MANJIRI_C\PROGRE15"/>
      <sheetName val="Ra__stair15"/>
      <sheetName val="MEP_BOQ-15"/>
      <sheetName val="wooden_door15"/>
      <sheetName val="Sub_con_Summary15"/>
      <sheetName val="Cost_saving15"/>
      <sheetName val="GENERAL_SUMMARY15"/>
      <sheetName val="LMP_Summary15"/>
      <sheetName val="Sec_Summary15"/>
      <sheetName val="Labour_cost15"/>
      <sheetName val="BILLING_SCHEDULE15"/>
      <sheetName val="bill_curve15"/>
      <sheetName val="CASH_IN_&amp;_OUT_FLOW_15"/>
      <sheetName val="cash_flow_curve15"/>
      <sheetName val="Revised_Labour15"/>
      <sheetName val="Rein_Ana15"/>
      <sheetName val="Gen_Exp_Breakup15"/>
      <sheetName val="Total_Quote15"/>
      <sheetName val="Works_-_Quote_Sheet15"/>
      <sheetName val="cover_page15"/>
      <sheetName val="Project_Data15"/>
      <sheetName val="Drop_Down_List15"/>
      <sheetName val="30개월기준대비표_아랍택)15"/>
      <sheetName val="총괄표_(2)15"/>
      <sheetName val="CIF_COST_ITEM15"/>
      <sheetName val="Item-_Compact15"/>
      <sheetName val="P&amp;L_-_AD15"/>
      <sheetName val="GF_Columns15"/>
      <sheetName val="Deprec_15"/>
      <sheetName val="DETAILED__BOQ15"/>
      <sheetName val="SPS_DETAIL15"/>
      <sheetName val="PC_Master_List15"/>
      <sheetName val="Field_Values15"/>
      <sheetName val="Structure_Bills_Qty15"/>
      <sheetName val="BASIS_-DEC_0815"/>
      <sheetName val="MN_T_B_15"/>
      <sheetName val="Data_Forecast15"/>
      <sheetName val="Basic_Rate15"/>
      <sheetName val="final_abstract15"/>
      <sheetName val="Master_Data_Sheet15"/>
      <sheetName val="Cement_recon_15"/>
      <sheetName val="Cleaning_&amp;_Grubbing15"/>
      <sheetName val="_15"/>
      <sheetName val="Intro_15"/>
      <sheetName val="_TCS,_NAGPUR-MANJIRI_C_PROGRE15"/>
      <sheetName val="Budget_in_SAP15"/>
      <sheetName val="Civil_Boq15"/>
      <sheetName val="Material_15"/>
      <sheetName val="Factors_15"/>
      <sheetName val="Adimi_bldg15"/>
      <sheetName val="Pump_House15"/>
      <sheetName val="Fuel_Regu_Station15"/>
      <sheetName val="Constants_Summary15"/>
      <sheetName val="Form_615"/>
      <sheetName val="Raw_Data15"/>
      <sheetName val="PointNo_515"/>
      <sheetName val="Plant_&amp;__Machinery15"/>
      <sheetName val="Load_Details-220kV15"/>
      <sheetName val="REPAIR&amp;_MAINT15"/>
      <sheetName val="Fill_this_out_first___34"/>
      <sheetName val="PDF_Front16"/>
      <sheetName val="Simple_Letter16"/>
      <sheetName val="Overall_Summary16"/>
      <sheetName val="CSI_Summary16"/>
      <sheetName val="Section_1_Areas16"/>
      <sheetName val="Section_1_Summary16"/>
      <sheetName val="Section_116"/>
      <sheetName val="Section_2_Areas16"/>
      <sheetName val="Section_2_Summary16"/>
      <sheetName val="Section_216"/>
      <sheetName val="Section_3_Areas16"/>
      <sheetName val="Section_3_Summary16"/>
      <sheetName val="Section_316"/>
      <sheetName val="Section_4_Areas16"/>
      <sheetName val="Section_4_Summary16"/>
      <sheetName val="Section_416"/>
      <sheetName val="Section_5_Areas16"/>
      <sheetName val="Section_5_Summary16"/>
      <sheetName val="Section_516"/>
      <sheetName val="Sitework_Areas16"/>
      <sheetName val="Section_6_Areas16"/>
      <sheetName val="Section_6_Summary16"/>
      <sheetName val="Section_616"/>
      <sheetName val="Sitework_Summary16"/>
      <sheetName val="Comparison_Summary16"/>
      <sheetName val="Fill_this_out_first___35"/>
      <sheetName val="SHEET_116"/>
      <sheetName val="Salient_Features16"/>
      <sheetName val="IDC_AHK_16"/>
      <sheetName val="BOQ_Direct_selling_cost16"/>
      <sheetName val="Monthwise_breakup16"/>
      <sheetName val="Reinf_Analy16"/>
      <sheetName val="Power_anal16"/>
      <sheetName val="Macro_custom_function16"/>
      <sheetName val="labour_coeff16"/>
      <sheetName val="PRECAST_lightconc-II16"/>
      <sheetName val="DLA_Standard_Cost_Report116"/>
      <sheetName val="IO_List16"/>
      <sheetName val="Sebtion_1_SumMary16"/>
      <sheetName val="Tender_Summary16"/>
      <sheetName val="TBAL9697_-group_wise__sdpl16"/>
      <sheetName val="Staff_Acco_16"/>
      <sheetName val="Pacakges_split16"/>
      <sheetName val="Basement_Budget16"/>
      <sheetName val="Extra_Item16"/>
      <sheetName val="Civil_Works16"/>
      <sheetName val="Cat_A_Change_Control16"/>
      <sheetName val="Meas_-Hotel_Part16"/>
      <sheetName val="RCC,Ret__Wall16"/>
      <sheetName val="Driveway_Beams16"/>
      <sheetName val="Labour_productivity16"/>
      <sheetName val="Stress_Calculation16"/>
      <sheetName val="Deduction_of_assets16"/>
      <sheetName val="schedule_nos16"/>
      <sheetName val="INPUT_SHEET16"/>
      <sheetName val="DEPTH_CHART_(ORR)_L_S_16"/>
      <sheetName val="Name_List16"/>
      <sheetName val="Contract_Night_Staff16"/>
      <sheetName val="Contract_Day_Staff16"/>
      <sheetName val="Day_Shift16"/>
      <sheetName val="Night_Shift16"/>
      <sheetName val="PA-_Consutant_16"/>
      <sheetName val="Cashflow_projection16"/>
      <sheetName val="Break_up_Sheet16"/>
      <sheetName val="1st_flr16"/>
      <sheetName val="Fin_Sum16"/>
      <sheetName val="1st_Slab16"/>
      <sheetName val="Order_Info16"/>
      <sheetName val="Scope_Reconciliation16"/>
      <sheetName val="Project_Budget_Worksheet16"/>
      <sheetName val="Approved_MTD_Proj_#'s16"/>
      <sheetName val="Sun_E_Type16"/>
      <sheetName val="As_per_PCA16"/>
      <sheetName val="BLOCK-A_(MEA_SHEET)16"/>
      <sheetName val="Project_Plan_-_WWW16"/>
      <sheetName val="WORK_TABLE16"/>
      <sheetName val="SITE_OVERHEADS16"/>
      <sheetName val="FITZ_MORT_9416"/>
      <sheetName val="Capex_-_Hry16"/>
      <sheetName val="LEVEL_SHEET16"/>
      <sheetName val="Material_Rates16"/>
      <sheetName val="SPT_vs_PHI16"/>
      <sheetName val="MASTER_RATE_ANALYSIS16"/>
      <sheetName val="Fee_Rate_Summary16"/>
      <sheetName val="Site_Dev_BOQ16"/>
      <sheetName val="Sheet3_(2)16"/>
      <sheetName val="\TCS,_NAGPUR-MANJIRI_C\PROGRE16"/>
      <sheetName val="Ra__stair16"/>
      <sheetName val="MEP_BOQ-16"/>
      <sheetName val="wooden_door16"/>
      <sheetName val="Sub_con_Summary16"/>
      <sheetName val="Cost_saving16"/>
      <sheetName val="GENERAL_SUMMARY16"/>
      <sheetName val="LMP_Summary16"/>
      <sheetName val="Sec_Summary16"/>
      <sheetName val="Labour_cost16"/>
      <sheetName val="BILLING_SCHEDULE16"/>
      <sheetName val="bill_curve16"/>
      <sheetName val="CASH_IN_&amp;_OUT_FLOW_16"/>
      <sheetName val="cash_flow_curve16"/>
      <sheetName val="Revised_Labour16"/>
      <sheetName val="Rein_Ana16"/>
      <sheetName val="Gen_Exp_Breakup16"/>
      <sheetName val="Total_Quote16"/>
      <sheetName val="Works_-_Quote_Sheet16"/>
      <sheetName val="cover_page16"/>
      <sheetName val="Project_Data16"/>
      <sheetName val="Drop_Down_List16"/>
      <sheetName val="30개월기준대비표_아랍택)16"/>
      <sheetName val="총괄표_(2)16"/>
      <sheetName val="CIF_COST_ITEM16"/>
      <sheetName val="Item-_Compact16"/>
      <sheetName val="P&amp;L_-_AD16"/>
      <sheetName val="GF_Columns16"/>
      <sheetName val="Deprec_16"/>
      <sheetName val="DETAILED__BOQ16"/>
      <sheetName val="SPS_DETAIL16"/>
      <sheetName val="PC_Master_List16"/>
      <sheetName val="Field_Values16"/>
      <sheetName val="Structure_Bills_Qty16"/>
      <sheetName val="BASIS_-DEC_0816"/>
      <sheetName val="MN_T_B_16"/>
      <sheetName val="Data_Forecast16"/>
      <sheetName val="Basic_Rate16"/>
      <sheetName val="final_abstract16"/>
      <sheetName val="Master_Data_Sheet16"/>
      <sheetName val="Cement_recon_16"/>
      <sheetName val="Cleaning_&amp;_Grubbing16"/>
      <sheetName val="_16"/>
      <sheetName val="Intro_16"/>
      <sheetName val="_TCS,_NAGPUR-MANJIRI_C_PROGRE16"/>
      <sheetName val="Budget_in_SAP16"/>
      <sheetName val="Civil_Boq16"/>
      <sheetName val="Material_16"/>
      <sheetName val="Factors_16"/>
      <sheetName val="Adimi_bldg16"/>
      <sheetName val="Pump_House16"/>
      <sheetName val="Fuel_Regu_Station16"/>
      <sheetName val="Constants_Summary16"/>
      <sheetName val="Form_616"/>
      <sheetName val="Raw_Data16"/>
      <sheetName val="PointNo_516"/>
      <sheetName val="Plant_&amp;__Machinery16"/>
      <sheetName val="Load_Details-220kV16"/>
      <sheetName val="REPAIR&amp;_MAINT16"/>
      <sheetName val="Fill_this_out_first___36"/>
      <sheetName val="Fill_this_out_first___37"/>
      <sheetName val="PDF_Front17"/>
      <sheetName val="Simple_Letter17"/>
      <sheetName val="Overall_Summary17"/>
      <sheetName val="CSI_Summary17"/>
      <sheetName val="Section_1_Areas17"/>
      <sheetName val="Section_1_Summary17"/>
      <sheetName val="Section_117"/>
      <sheetName val="Section_2_Areas17"/>
      <sheetName val="Section_2_Summary17"/>
      <sheetName val="Section_217"/>
      <sheetName val="Section_3_Areas17"/>
      <sheetName val="Section_3_Summary17"/>
      <sheetName val="Section_317"/>
      <sheetName val="Section_4_Areas17"/>
      <sheetName val="Section_4_Summary17"/>
      <sheetName val="Section_417"/>
      <sheetName val="Section_5_Areas17"/>
      <sheetName val="Section_5_Summary17"/>
      <sheetName val="Section_517"/>
      <sheetName val="Sitework_Areas17"/>
      <sheetName val="Section_6_Areas17"/>
      <sheetName val="Section_6_Summary17"/>
      <sheetName val="Section_617"/>
      <sheetName val="Sitework_Summary17"/>
      <sheetName val="Comparison_Summary17"/>
      <sheetName val="Fill_this_out_first___38"/>
      <sheetName val="SHEET_117"/>
      <sheetName val="Salient_Features17"/>
      <sheetName val="IDC_AHK_17"/>
      <sheetName val="BOQ_Direct_selling_cost17"/>
      <sheetName val="Monthwise_breakup17"/>
      <sheetName val="Reinf_Analy17"/>
      <sheetName val="Power_anal17"/>
      <sheetName val="Macro_custom_function17"/>
      <sheetName val="labour_coeff17"/>
      <sheetName val="PRECAST_lightconc-II17"/>
      <sheetName val="DLA_Standard_Cost_Report117"/>
      <sheetName val="IO_List17"/>
      <sheetName val="Sebtion_1_SumMary17"/>
      <sheetName val="Tender_Summary17"/>
      <sheetName val="TBAL9697_-group_wise__sdpl17"/>
      <sheetName val="Staff_Acco_17"/>
      <sheetName val="Pacakges_split17"/>
      <sheetName val="Basement_Budget17"/>
      <sheetName val="Extra_Item17"/>
      <sheetName val="Civil_Works17"/>
      <sheetName val="Cat_A_Change_Control17"/>
      <sheetName val="Meas_-Hotel_Part17"/>
      <sheetName val="RCC,Ret__Wall17"/>
      <sheetName val="Driveway_Beams17"/>
      <sheetName val="Labour_productivity17"/>
      <sheetName val="Stress_Calculation17"/>
      <sheetName val="Deduction_of_assets17"/>
      <sheetName val="schedule_nos17"/>
      <sheetName val="INPUT_SHEET17"/>
      <sheetName val="DEPTH_CHART_(ORR)_L_S_17"/>
      <sheetName val="Name_List17"/>
      <sheetName val="Contract_Night_Staff17"/>
      <sheetName val="Contract_Day_Staff17"/>
      <sheetName val="Day_Shift17"/>
      <sheetName val="Night_Shift17"/>
      <sheetName val="PA-_Consutant_17"/>
      <sheetName val="Cashflow_projection17"/>
      <sheetName val="Break_up_Sheet17"/>
      <sheetName val="1st_flr17"/>
      <sheetName val="Fin_Sum17"/>
      <sheetName val="1st_Slab17"/>
      <sheetName val="Order_Info17"/>
      <sheetName val="Scope_Reconciliation17"/>
      <sheetName val="Project_Budget_Worksheet17"/>
      <sheetName val="Approved_MTD_Proj_#'s17"/>
      <sheetName val="Sun_E_Type17"/>
      <sheetName val="As_per_PCA17"/>
      <sheetName val="BLOCK-A_(MEA_SHEET)17"/>
      <sheetName val="Project_Plan_-_WWW17"/>
      <sheetName val="WORK_TABLE17"/>
      <sheetName val="SITE_OVERHEADS17"/>
      <sheetName val="FITZ_MORT_9417"/>
      <sheetName val="Capex_-_Hry17"/>
      <sheetName val="LEVEL_SHEET17"/>
      <sheetName val="Material_Rates17"/>
      <sheetName val="SPT_vs_PHI17"/>
      <sheetName val="MASTER_RATE_ANALYSIS17"/>
      <sheetName val="Fee_Rate_Summary17"/>
      <sheetName val="Site_Dev_BOQ17"/>
      <sheetName val="Rate_analysis7"/>
      <sheetName val="Sheet3_(2)17"/>
      <sheetName val="\TCS,_NAGPUR-MANJIRI_C\PROGRE17"/>
      <sheetName val="Ra__stair17"/>
      <sheetName val="MEP_BOQ-17"/>
      <sheetName val="wooden_door17"/>
      <sheetName val="Sub_con_Summary17"/>
      <sheetName val="Cost_saving17"/>
      <sheetName val="GENERAL_SUMMARY17"/>
      <sheetName val="LMP_Summary17"/>
      <sheetName val="Sec_Summary17"/>
      <sheetName val="Labour_cost17"/>
      <sheetName val="BILLING_SCHEDULE17"/>
      <sheetName val="bill_curve17"/>
      <sheetName val="CASH_IN_&amp;_OUT_FLOW_17"/>
      <sheetName val="cash_flow_curve17"/>
      <sheetName val="Revised_Labour17"/>
      <sheetName val="Rein_Ana17"/>
      <sheetName val="Gen_Exp_Breakup17"/>
      <sheetName val="Total_Quote17"/>
      <sheetName val="Works_-_Quote_Sheet17"/>
      <sheetName val="cover_page17"/>
      <sheetName val="Project_Data17"/>
      <sheetName val="Drop_Down_List17"/>
      <sheetName val="30개월기준대비표_아랍택)17"/>
      <sheetName val="총괄표_(2)17"/>
      <sheetName val="CIF_COST_ITEM17"/>
      <sheetName val="Item-_Compact17"/>
      <sheetName val="P&amp;L_-_AD17"/>
      <sheetName val="GF_Columns17"/>
      <sheetName val="Deprec_17"/>
      <sheetName val="DETAILED__BOQ17"/>
      <sheetName val="SPS_DETAIL17"/>
      <sheetName val="PC_Master_List17"/>
      <sheetName val="Field_Values17"/>
      <sheetName val="Structure_Bills_Qty17"/>
      <sheetName val="BASIS_-DEC_0817"/>
      <sheetName val="MN_T_B_17"/>
      <sheetName val="Data_Forecast17"/>
      <sheetName val="Basic_Rate17"/>
      <sheetName val="final_abstract17"/>
      <sheetName val="Master_Data_Sheet17"/>
      <sheetName val="Cement_recon_17"/>
      <sheetName val="Cleaning_&amp;_Grubbing17"/>
      <sheetName val="_17"/>
      <sheetName val="Intro_17"/>
      <sheetName val="_TCS,_NAGPUR-MANJIRI_C_PROGRE17"/>
      <sheetName val="Budget_in_SAP17"/>
      <sheetName val="Civil_Boq17"/>
      <sheetName val="Material_17"/>
      <sheetName val="Factors_17"/>
      <sheetName val="Adimi_bldg17"/>
      <sheetName val="Pump_House17"/>
      <sheetName val="Fuel_Regu_Station17"/>
      <sheetName val="Constants_Summary17"/>
      <sheetName val="Form_617"/>
      <sheetName val="Raw_Data17"/>
      <sheetName val="PointNo_517"/>
      <sheetName val="Plant_&amp;__Machinery17"/>
      <sheetName val="Load_Details-220kV17"/>
      <sheetName val="REPAIR&amp;_MAINT17"/>
      <sheetName val="Material List "/>
      <sheetName val="HR &amp; Admin"/>
      <sheetName val=""/>
      <sheetName val="Quotation"/>
      <sheetName val="personal."/>
      <sheetName val="Work done "/>
      <sheetName val="Cabinet"/>
      <sheetName val="Variables_x"/>
      <sheetName val="CapitalMetrics"/>
      <sheetName val="NetBQ"/>
      <sheetName val="PROFITABILITY ANALYSIS (MONTH)"/>
      <sheetName val="PROFITABILITY ANALYSIS (YTD)"/>
      <sheetName val="Variables"/>
      <sheetName val="Aoc"/>
      <sheetName val="Rate all Items"/>
      <sheetName val="Micro"/>
      <sheetName val="GM &amp; TA"/>
      <sheetName val="Macro"/>
      <sheetName val="Scaff-Rose"/>
      <sheetName val="Costs"/>
      <sheetName val="TOS_N5"/>
      <sheetName val="Master data"/>
      <sheetName val="Design sheet"/>
      <sheetName val="Final"/>
      <sheetName val="Rate_analysis8"/>
      <sheetName val="PRC_PROG "/>
      <sheetName val="Val breakdown"/>
      <sheetName val="Orç. Estrelas Santiago"/>
      <sheetName val="Bill No.3"/>
      <sheetName val="Fill_this_out_first___39"/>
      <sheetName val="Fill_this_out_first___41"/>
      <sheetName val="PDF_Front18"/>
      <sheetName val="Simple_Letter18"/>
      <sheetName val="Overall_Summary18"/>
      <sheetName val="CSI_Summary18"/>
      <sheetName val="Section_1_Areas18"/>
      <sheetName val="Section_1_Summary18"/>
      <sheetName val="Section_118"/>
      <sheetName val="Section_2_Areas18"/>
      <sheetName val="Section_2_Summary18"/>
      <sheetName val="Section_218"/>
      <sheetName val="Section_3_Areas18"/>
      <sheetName val="Section_3_Summary18"/>
      <sheetName val="Section_318"/>
      <sheetName val="Section_4_Areas18"/>
      <sheetName val="Section_4_Summary18"/>
      <sheetName val="Section_418"/>
      <sheetName val="Section_5_Areas18"/>
      <sheetName val="Section_5_Summary18"/>
      <sheetName val="Section_518"/>
      <sheetName val="Sitework_Areas18"/>
      <sheetName val="Section_6_Areas18"/>
      <sheetName val="Section_6_Summary18"/>
      <sheetName val="Section_618"/>
      <sheetName val="Sitework_Summary18"/>
      <sheetName val="Comparison_Summary18"/>
      <sheetName val="Fill_this_out_first___40"/>
      <sheetName val="SHEET_118"/>
      <sheetName val="Salient_Features18"/>
      <sheetName val="IDC_AHK_18"/>
      <sheetName val="BOQ_Direct_selling_cost18"/>
      <sheetName val="Monthwise_breakup18"/>
      <sheetName val="Reinf_Analy18"/>
      <sheetName val="Power_anal18"/>
      <sheetName val="PRECAST_lightconc-II18"/>
      <sheetName val="labour_coeff18"/>
      <sheetName val="DLA_Standard_Cost_Report118"/>
      <sheetName val="Macro_custom_function18"/>
      <sheetName val="IO_List18"/>
      <sheetName val="Sebtion_1_SumMary18"/>
      <sheetName val="Tender_Summary18"/>
      <sheetName val="TBAL9697_-group_wise__sdpl18"/>
      <sheetName val="Staff_Acco_18"/>
      <sheetName val="Pacakges_split18"/>
      <sheetName val="Basement_Budget18"/>
      <sheetName val="Extra_Item18"/>
      <sheetName val="Civil_Works18"/>
      <sheetName val="Cat_A_Change_Control18"/>
      <sheetName val="Meas_-Hotel_Part18"/>
      <sheetName val="RCC,Ret__Wall18"/>
      <sheetName val="Driveway_Beams18"/>
      <sheetName val="Labour_productivity18"/>
      <sheetName val="Stress_Calculation18"/>
      <sheetName val="Deduction_of_assets18"/>
      <sheetName val="schedule_nos18"/>
      <sheetName val="INPUT_SHEET18"/>
      <sheetName val="DEPTH_CHART_(ORR)_L_S_18"/>
      <sheetName val="Name_List18"/>
      <sheetName val="Contract_Night_Staff18"/>
      <sheetName val="Contract_Day_Staff18"/>
      <sheetName val="Day_Shift18"/>
      <sheetName val="Night_Shift18"/>
      <sheetName val="PA-_Consutant_18"/>
      <sheetName val="Cashflow_projection18"/>
      <sheetName val="Break_up_Sheet18"/>
      <sheetName val="1st_flr18"/>
      <sheetName val="Fin_Sum18"/>
      <sheetName val="1st_Slab18"/>
      <sheetName val="Order_Info18"/>
      <sheetName val="Scope_Reconciliation18"/>
      <sheetName val="Project_Budget_Worksheet18"/>
      <sheetName val="Approved_MTD_Proj_#'s18"/>
      <sheetName val="Sun_E_Type18"/>
      <sheetName val="As_per_PCA18"/>
      <sheetName val="BLOCK-A_(MEA_SHEET)18"/>
      <sheetName val="Project_Plan_-_WWW18"/>
      <sheetName val="WORK_TABLE18"/>
      <sheetName val="SITE_OVERHEADS18"/>
      <sheetName val="FITZ_MORT_9418"/>
      <sheetName val="Capex_-_Hry18"/>
      <sheetName val="LEVEL_SHEET18"/>
      <sheetName val="Material_Rates18"/>
      <sheetName val="SPT_vs_PHI18"/>
      <sheetName val="MASTER_RATE_ANALYSIS18"/>
      <sheetName val="Fee_Rate_Summary18"/>
      <sheetName val="Site_Dev_BOQ18"/>
      <sheetName val="Sheet3_(2)18"/>
      <sheetName val="\TCS,_NAGPUR-MANJIRI_C\PROGRE18"/>
      <sheetName val="Ra__stair18"/>
      <sheetName val="MEP_BOQ-18"/>
      <sheetName val="wooden_door18"/>
      <sheetName val="Sub_con_Summary18"/>
      <sheetName val="Cost_saving18"/>
      <sheetName val="GENERAL_SUMMARY18"/>
      <sheetName val="LMP_Summary18"/>
      <sheetName val="Sec_Summary18"/>
      <sheetName val="Labour_cost18"/>
      <sheetName val="BILLING_SCHEDULE18"/>
      <sheetName val="bill_curve18"/>
      <sheetName val="CASH_IN_&amp;_OUT_FLOW_18"/>
      <sheetName val="cash_flow_curve18"/>
      <sheetName val="Revised_Labour18"/>
      <sheetName val="Rein_Ana18"/>
      <sheetName val="cover_page18"/>
      <sheetName val="Project_Data18"/>
      <sheetName val="Gen_Exp_Breakup18"/>
      <sheetName val="Total_Quote18"/>
      <sheetName val="Works_-_Quote_Sheet18"/>
      <sheetName val="30개월기준대비표_아랍택)18"/>
      <sheetName val="총괄표_(2)18"/>
      <sheetName val="Drop_Down_List18"/>
      <sheetName val="CIF_COST_ITEM18"/>
      <sheetName val="Item-_Compact18"/>
      <sheetName val="P&amp;L_-_AD18"/>
      <sheetName val="GF_Columns18"/>
      <sheetName val="Deprec_18"/>
      <sheetName val="DETAILED__BOQ18"/>
      <sheetName val="SPS_DETAIL18"/>
      <sheetName val="PC_Master_List18"/>
      <sheetName val="Field_Values18"/>
      <sheetName val="Structure_Bills_Qty18"/>
      <sheetName val="BASIS_-DEC_0818"/>
      <sheetName val="MN_T_B_18"/>
      <sheetName val="Data_Forecast18"/>
      <sheetName val="Basic_Rate18"/>
      <sheetName val="final_abstract18"/>
      <sheetName val="Master_Data_Sheet18"/>
      <sheetName val="Cement_recon_18"/>
      <sheetName val="Cleaning_&amp;_Grubbing18"/>
      <sheetName val="_18"/>
      <sheetName val="Intro_18"/>
      <sheetName val="_TCS,_NAGPUR-MANJIRI_C_PROGRE18"/>
      <sheetName val="Budget_in_SAP18"/>
      <sheetName val="Civil_Boq18"/>
      <sheetName val="Material_18"/>
      <sheetName val="Factors_18"/>
      <sheetName val="Adimi_bldg18"/>
      <sheetName val="Pump_House18"/>
      <sheetName val="Fuel_Regu_Station18"/>
      <sheetName val="Constants_Summary18"/>
      <sheetName val="Form_618"/>
      <sheetName val="Raw_Data18"/>
      <sheetName val="PointNo_518"/>
      <sheetName val="Plant_&amp;__Machinery18"/>
      <sheetName val="Load_Details-220kV18"/>
      <sheetName val="REPAIR&amp;_MAINT18"/>
      <sheetName val="F_Blk"/>
      <sheetName val="Discount_&amp;_Margin"/>
      <sheetName val="M_S_"/>
      <sheetName val="COP_Final"/>
      <sheetName val="Forecast_Variance_Planning_hrs"/>
      <sheetName val="PRC_PROG_"/>
      <sheetName val="Val_breakdown"/>
      <sheetName val="Orç__Estrelas_Santiago"/>
      <sheetName val="Bill_No_3"/>
      <sheetName val="REPAIR&amp;_MAINT20"/>
      <sheetName val="REPAIR&amp;_MAINT19"/>
      <sheetName val="REPAIR&amp;_MAINT21"/>
      <sheetName val="old boq"/>
      <sheetName val="S1BOQ &amp; Workplan"/>
      <sheetName val="(Do not delete)"/>
      <sheetName val="Materials "/>
      <sheetName val="STEEL"/>
      <sheetName val="BBS (F)"/>
      <sheetName val="Lease rents"/>
      <sheetName val="R&amp;P"/>
      <sheetName val="Groupings-final"/>
      <sheetName val="Sched"/>
      <sheetName val="Trial"/>
      <sheetName val="FA_Final"/>
      <sheetName val="SP Break Up"/>
      <sheetName val="inter"/>
      <sheetName val="Codes"/>
      <sheetName val="MFG"/>
      <sheetName val="A0744339"/>
      <sheetName val="proctor"/>
      <sheetName val="Other"/>
      <sheetName val="Fill_this_out_first___42"/>
      <sheetName val="Fill_this_out_first___43"/>
      <sheetName val="PDF_Front19"/>
      <sheetName val="Simple_Letter19"/>
      <sheetName val="Overall_Summary19"/>
      <sheetName val="CSI_Summary19"/>
      <sheetName val="Section_1_Areas19"/>
      <sheetName val="Section_1_Summary19"/>
      <sheetName val="Section_119"/>
      <sheetName val="Section_2_Areas19"/>
      <sheetName val="Section_2_Summary19"/>
      <sheetName val="Section_219"/>
      <sheetName val="Section_3_Areas19"/>
      <sheetName val="Section_3_Summary19"/>
      <sheetName val="Section_319"/>
      <sheetName val="Section_4_Areas19"/>
      <sheetName val="Section_4_Summary19"/>
      <sheetName val="Section_419"/>
      <sheetName val="Section_5_Areas19"/>
      <sheetName val="Section_5_Summary19"/>
      <sheetName val="Section_519"/>
      <sheetName val="Sitework_Areas19"/>
      <sheetName val="Section_6_Areas19"/>
      <sheetName val="Section_6_Summary19"/>
      <sheetName val="Section_619"/>
      <sheetName val="Sitework_Summary19"/>
      <sheetName val="Comparison_Summary19"/>
      <sheetName val="Fill_this_out_first___44"/>
      <sheetName val="Salient_Features19"/>
      <sheetName val="IDC_AHK_19"/>
      <sheetName val="BOQ_Direct_selling_cost19"/>
      <sheetName val="Monthwise_breakup19"/>
      <sheetName val="Reinf_Analy19"/>
      <sheetName val="Power_anal19"/>
      <sheetName val="SHEET_119"/>
      <sheetName val="PRECAST_lightconc-II19"/>
      <sheetName val="labour_coeff19"/>
      <sheetName val="Sebtion_1_SumMary19"/>
      <sheetName val="DLA_Standard_Cost_Report119"/>
      <sheetName val="IO_List19"/>
      <sheetName val="Macro_custom_function19"/>
      <sheetName val="Staff_Acco_19"/>
      <sheetName val="Pacakges_split19"/>
      <sheetName val="TBAL9697_-group_wise__sdpl19"/>
      <sheetName val="Basement_Budget19"/>
      <sheetName val="Extra_Item19"/>
      <sheetName val="Meas_-Hotel_Part19"/>
      <sheetName val="schedule_nos19"/>
      <sheetName val="INPUT_SHEET19"/>
      <sheetName val="Stress_Calculation19"/>
      <sheetName val="DEPTH_CHART_(ORR)_L_S_19"/>
      <sheetName val="Name_List19"/>
      <sheetName val="PA-_Consutant_19"/>
      <sheetName val="Break_up_Sheet19"/>
      <sheetName val="RCC,Ret__Wall19"/>
      <sheetName val="Tender_Summary19"/>
      <sheetName val="Driveway_Beams19"/>
      <sheetName val="1st_Slab19"/>
      <sheetName val="Contract_Night_Staff19"/>
      <sheetName val="Contract_Day_Staff19"/>
      <sheetName val="Day_Shift19"/>
      <sheetName val="Night_Shift19"/>
      <sheetName val="Cat_A_Change_Control19"/>
      <sheetName val="Cashflow_projection19"/>
      <sheetName val="Deduction_of_assets19"/>
      <sheetName val="Civil_Works19"/>
      <sheetName val="1st_flr19"/>
      <sheetName val="Labour_productivity19"/>
      <sheetName val="Fin_Sum19"/>
      <sheetName val="Project_Budget_Worksheet19"/>
      <sheetName val="Sun_E_Type19"/>
      <sheetName val="BLOCK-A_(MEA_SHEET)19"/>
      <sheetName val="Order_Info19"/>
      <sheetName val="As_per_PCA19"/>
      <sheetName val="Project_Plan_-_WWW19"/>
      <sheetName val="Scope_Reconciliation19"/>
      <sheetName val="WORK_TABLE19"/>
      <sheetName val="Approved_MTD_Proj_#'s19"/>
      <sheetName val="SITE_OVERHEADS19"/>
      <sheetName val="FITZ_MORT_9419"/>
      <sheetName val="GF_Columns19"/>
      <sheetName val="Capex_-_Hry19"/>
      <sheetName val="LEVEL_SHEET19"/>
      <sheetName val="Fee_Rate_Summary19"/>
      <sheetName val="P&amp;L_-_AD19"/>
      <sheetName val="Total_Quote19"/>
      <sheetName val="SPT_vs_PHI19"/>
      <sheetName val="MASTER_RATE_ANALYSIS19"/>
      <sheetName val="Deprec_19"/>
      <sheetName val="Rate_analysis9"/>
      <sheetName val="Sheet3_(2)19"/>
      <sheetName val="Site_Dev_BOQ19"/>
      <sheetName val="Works_-_Quote_Sheet19"/>
      <sheetName val="Item-_Compact19"/>
      <sheetName val="DETAILED__BOQ19"/>
      <sheetName val="Factors_19"/>
      <sheetName val="Budget_in_SAP19"/>
      <sheetName val="Structure_Bills_Qty19"/>
      <sheetName val="PC_Master_List19"/>
      <sheetName val="Field_Values19"/>
      <sheetName val="Data_Forecast19"/>
      <sheetName val="SPS_DETAIL19"/>
      <sheetName val="\TCS,_NAGPUR-MANJIRI_C\PROGRE19"/>
      <sheetName val="BASIS_-DEC_0819"/>
      <sheetName val="MN_T_B_19"/>
      <sheetName val="Basic_Rate19"/>
      <sheetName val="final_abstract19"/>
      <sheetName val="Master_Data_Sheet19"/>
      <sheetName val="Cement_recon_19"/>
      <sheetName val="Load_Details-220kV19"/>
      <sheetName val="Civil_Boq19"/>
      <sheetName val="Material_19"/>
      <sheetName val="Adimi_bldg19"/>
      <sheetName val="Pump_House19"/>
      <sheetName val="Fuel_Regu_Station19"/>
      <sheetName val="INDIGINEOUS_ITEMS_3"/>
      <sheetName val="Main_Gate_House3"/>
      <sheetName val="key_dates3"/>
      <sheetName val="Assumption_Inputs3"/>
      <sheetName val="India_F&amp;S_Template3"/>
      <sheetName val="_19"/>
      <sheetName val="Cleaning_&amp;_Grubbing19"/>
      <sheetName val="Intro_19"/>
      <sheetName val="Fcst_vs_Budgets2"/>
      <sheetName val="Plant_&amp;__Machinery19"/>
      <sheetName val="_TCS,_NAGPUR-MANJIRI_C_PROGRE19"/>
      <sheetName val="BOQ_T4B1"/>
      <sheetName val="Discount_&amp;_Margin1"/>
      <sheetName val="PointNo_519"/>
      <sheetName val="Material_Rates19"/>
      <sheetName val="Cost_Index1"/>
      <sheetName val="Form_619"/>
      <sheetName val="foot-slab_reinft"/>
      <sheetName val="Layer_Table1"/>
      <sheetName val="Constants_Summary19"/>
      <sheetName val="COP_Final1"/>
      <sheetName val="Boq_-_Flats2"/>
      <sheetName val="St_co_91_5lvl1"/>
      <sheetName val="P1260Projected_5700_Detail"/>
      <sheetName val="P852_5000_Detail"/>
      <sheetName val="P854_5000_Detail"/>
      <sheetName val="P856_5000_Detail"/>
      <sheetName val="P858_5000_Detail"/>
      <sheetName val="P860Baseline_5000_Detail"/>
      <sheetName val="1-OBJ98_"/>
      <sheetName val="_Acc__Sched_"/>
      <sheetName val="SUPPLY_-Sanitary_Fixtures"/>
      <sheetName val="ITEMS_FOR_CIVIL_TENDER"/>
      <sheetName val="F_Blk1"/>
      <sheetName val="Labor_abs-NMR"/>
      <sheetName val="M_S_1"/>
      <sheetName val="Ra__stair19"/>
      <sheetName val="Detail_In_Door_Stad"/>
      <sheetName val="Debits_as_on_12_04_08"/>
      <sheetName val="Loan_Schedule"/>
      <sheetName val="Current_Bill_MB_ref"/>
      <sheetName val="beam-reinft-IIInd_floor"/>
      <sheetName val="Kristal_Court"/>
      <sheetName val="Operating_Statistics"/>
      <sheetName val="Data_sheet"/>
      <sheetName val="Per_Unit"/>
      <sheetName val="Rate_analysis_civil"/>
      <sheetName val="Rate_Analysis_"/>
      <sheetName val="Monthly_Plan_May'16"/>
      <sheetName val="Performance_Report"/>
      <sheetName val="_bus_bay"/>
      <sheetName val="doq_4"/>
      <sheetName val="doq_2"/>
      <sheetName val="Labour_&amp;_Plant"/>
      <sheetName val="loads_at_base_of_pier"/>
      <sheetName val="Buying_Schedule"/>
      <sheetName val="CRF_Register"/>
      <sheetName val="E_&amp;_R"/>
      <sheetName val="Primero_Tower_Budget"/>
      <sheetName val="REPAIR&amp;_MAINT22"/>
      <sheetName val="Basic_Resources"/>
      <sheetName val="MEP_BOQ-19"/>
      <sheetName val="wooden_door19"/>
      <sheetName val="Sub_con_Summary19"/>
      <sheetName val="Cost_saving19"/>
      <sheetName val="GENERAL_SUMMARY19"/>
      <sheetName val="LMP_Summary19"/>
      <sheetName val="Sec_Summary19"/>
      <sheetName val="Labour_cost19"/>
      <sheetName val="BILLING_SCHEDULE19"/>
      <sheetName val="bill_curve19"/>
      <sheetName val="CASH_IN_&amp;_OUT_FLOW_19"/>
      <sheetName val="cash_flow_curve19"/>
      <sheetName val="Revised_Labour19"/>
      <sheetName val="Rein_Ana19"/>
      <sheetName val="Gen_Exp_Breakup19"/>
      <sheetName val="cover_page19"/>
      <sheetName val="Project_Data19"/>
      <sheetName val="Drop_Down_List19"/>
      <sheetName val="30개월기준대비표_아랍택)19"/>
      <sheetName val="총괄표_(2)19"/>
      <sheetName val="CIF_COST_ITEM19"/>
      <sheetName val="bs_BP_04_SA"/>
      <sheetName val="Sales_&amp;_Prod"/>
      <sheetName val="Base_Assumptions"/>
      <sheetName val="Ov%rall_Summary"/>
      <sheetName val="Cost_summary"/>
      <sheetName val="Bill_1-BOQ-Civil_Works"/>
      <sheetName val="BOQ_(2)"/>
      <sheetName val="Rev_P"/>
      <sheetName val="Block_A_-_BOQ"/>
      <sheetName val="Summary_year_Plan"/>
      <sheetName val="BOQ_Distribution"/>
      <sheetName val="3__Elemental_Summary"/>
      <sheetName val="9__Package_split_-_Cost_"/>
      <sheetName val="10__&amp;_11__Rate_Code_&amp;_BQ"/>
      <sheetName val="[DLA_Standard_Cost_Report1][DLA"/>
      <sheetName val="소상_&quot;1&quot;"/>
      <sheetName val="labour_rates"/>
      <sheetName val="STAFFSCHED_"/>
      <sheetName val="Factor_Sheet"/>
      <sheetName val="NT_LBH"/>
      <sheetName val="Builtup_Area"/>
      <sheetName val="Lead_(Final)"/>
      <sheetName val="D_UT-MECH"/>
      <sheetName val="Rob__elektr_"/>
      <sheetName val="CABLE_DATA"/>
      <sheetName val="Combined_Results_"/>
      <sheetName val="Contractor_&amp;_Material_Price"/>
      <sheetName val="Forecast_Variance_Planning_hrs1"/>
      <sheetName val="Raw_Data19"/>
      <sheetName val="PRC_PROG_1"/>
      <sheetName val="Val_breakdown1"/>
      <sheetName val="Orç__Estrelas_Santiago1"/>
      <sheetName val="Bill_No_31"/>
      <sheetName val="GM_&amp;_TA"/>
      <sheetName val="Master_data"/>
      <sheetName val="Design_sheet"/>
      <sheetName val="Gen_Info"/>
      <sheetName val="[DLA_Standard_Cost_Report1]\TCS"/>
      <sheetName val="F_Slab"/>
      <sheetName val="Plinth_Beam1"/>
      <sheetName val="Fill_this_out_first___45"/>
      <sheetName val="PDF_Front20"/>
      <sheetName val="Simple_Letter20"/>
      <sheetName val="Overall_Summary20"/>
      <sheetName val="CSI_Summary20"/>
      <sheetName val="Section_1_Areas20"/>
      <sheetName val="Section_1_Summary20"/>
      <sheetName val="Section_120"/>
      <sheetName val="Section_2_Areas20"/>
      <sheetName val="Section_2_Summary20"/>
      <sheetName val="Section_220"/>
      <sheetName val="Section_3_Areas20"/>
      <sheetName val="Section_3_Summary20"/>
      <sheetName val="Section_320"/>
      <sheetName val="Section_4_Areas20"/>
      <sheetName val="Section_4_Summary20"/>
      <sheetName val="Section_420"/>
      <sheetName val="Section_5_Areas20"/>
      <sheetName val="Section_5_Summary20"/>
      <sheetName val="Section_520"/>
      <sheetName val="Sitework_Areas20"/>
      <sheetName val="Section_6_Areas20"/>
      <sheetName val="Section_6_Summary20"/>
      <sheetName val="Section_620"/>
      <sheetName val="Sitework_Summary20"/>
      <sheetName val="Comparison_Summary20"/>
      <sheetName val="Fill_this_out_first___46"/>
      <sheetName val="Salient_Features20"/>
      <sheetName val="IDC_AHK_20"/>
      <sheetName val="BOQ_Direct_selling_cost20"/>
      <sheetName val="Monthwise_breakup20"/>
      <sheetName val="Reinf_Analy20"/>
      <sheetName val="Power_anal20"/>
      <sheetName val="SHEET_120"/>
      <sheetName val="PRECAST_lightconc-II20"/>
      <sheetName val="labour_coeff20"/>
      <sheetName val="Sebtion_1_SumMary20"/>
      <sheetName val="DLA_Standard_Cost_Report120"/>
      <sheetName val="IO_List20"/>
      <sheetName val="Macro_custom_function20"/>
      <sheetName val="Staff_Acco_20"/>
      <sheetName val="Pacakges_split20"/>
      <sheetName val="TBAL9697_-group_wise__sdpl20"/>
      <sheetName val="Basement_Budget20"/>
      <sheetName val="Extra_Item20"/>
      <sheetName val="Meas_-Hotel_Part20"/>
      <sheetName val="schedule_nos20"/>
      <sheetName val="INPUT_SHEET20"/>
      <sheetName val="Stress_Calculation20"/>
      <sheetName val="DEPTH_CHART_(ORR)_L_S_20"/>
      <sheetName val="Name_List20"/>
      <sheetName val="PA-_Consutant_20"/>
      <sheetName val="Break_up_Sheet20"/>
      <sheetName val="RCC,Ret__Wall20"/>
      <sheetName val="Tender_Summary20"/>
      <sheetName val="Driveway_Beams20"/>
      <sheetName val="1st_Slab20"/>
      <sheetName val="Contract_Night_Staff20"/>
      <sheetName val="Contract_Day_Staff20"/>
      <sheetName val="Day_Shift20"/>
      <sheetName val="Night_Shift20"/>
      <sheetName val="Cat_A_Change_Control20"/>
      <sheetName val="Cashflow_projection20"/>
      <sheetName val="Deduction_of_assets20"/>
      <sheetName val="Civil_Works20"/>
      <sheetName val="1st_flr20"/>
      <sheetName val="Labour_productivity20"/>
      <sheetName val="Fin_Sum20"/>
      <sheetName val="Project_Budget_Worksheet20"/>
      <sheetName val="Sun_E_Type20"/>
      <sheetName val="BLOCK-A_(MEA_SHEET)20"/>
      <sheetName val="Order_Info20"/>
      <sheetName val="As_per_PCA20"/>
      <sheetName val="Project_Plan_-_WWW20"/>
      <sheetName val="Scope_Reconciliation20"/>
      <sheetName val="WORK_TABLE20"/>
      <sheetName val="Approved_MTD_Proj_#'s20"/>
      <sheetName val="SITE_OVERHEADS20"/>
      <sheetName val="FITZ_MORT_9420"/>
      <sheetName val="GF_Columns20"/>
      <sheetName val="Capex_-_Hry20"/>
      <sheetName val="LEVEL_SHEET20"/>
      <sheetName val="Fee_Rate_Summary20"/>
      <sheetName val="P&amp;L_-_AD20"/>
      <sheetName val="Total_Quote20"/>
      <sheetName val="SPT_vs_PHI20"/>
      <sheetName val="MASTER_RATE_ANALYSIS20"/>
      <sheetName val="Deprec_20"/>
      <sheetName val="Rate_analysis10"/>
      <sheetName val="Sheet3_(2)20"/>
      <sheetName val="Site_Dev_BOQ20"/>
      <sheetName val="Works_-_Quote_Sheet20"/>
      <sheetName val="Item-_Compact20"/>
      <sheetName val="DETAILED__BOQ20"/>
      <sheetName val="Factors_20"/>
      <sheetName val="Budget_in_SAP20"/>
      <sheetName val="Structure_Bills_Qty20"/>
      <sheetName val="PC_Master_List20"/>
      <sheetName val="Field_Values20"/>
      <sheetName val="Data_Forecast20"/>
      <sheetName val="SPS_DETAIL20"/>
      <sheetName val="\TCS,_NAGPUR-MANJIRI_C\PROGRE20"/>
      <sheetName val="BASIS_-DEC_0820"/>
      <sheetName val="MN_T_B_20"/>
      <sheetName val="Basic_Rate20"/>
      <sheetName val="final_abstract20"/>
      <sheetName val="Master_Data_Sheet20"/>
      <sheetName val="Cement_recon_20"/>
      <sheetName val="Load_Details-220kV20"/>
      <sheetName val="Civil_Boq20"/>
      <sheetName val="Material_20"/>
      <sheetName val="Adimi_bldg20"/>
      <sheetName val="Pump_House20"/>
      <sheetName val="Fuel_Regu_Station20"/>
      <sheetName val="INDIGINEOUS_ITEMS_4"/>
      <sheetName val="Main_Gate_House4"/>
      <sheetName val="key_dates4"/>
      <sheetName val="Assumption_Inputs4"/>
      <sheetName val="India_F&amp;S_Template4"/>
      <sheetName val="_20"/>
      <sheetName val="Cleaning_&amp;_Grubbing20"/>
      <sheetName val="Intro_20"/>
      <sheetName val="Fcst_vs_Budgets3"/>
      <sheetName val="Plant_&amp;__Machinery20"/>
      <sheetName val="_TCS,_NAGPUR-MANJIRI_C_PROGRE20"/>
      <sheetName val="BOQ_T4B2"/>
      <sheetName val="Discount_&amp;_Margin2"/>
      <sheetName val="PointNo_520"/>
      <sheetName val="Material_Rates20"/>
      <sheetName val="Cost_Index2"/>
      <sheetName val="Form_620"/>
      <sheetName val="foot-slab_reinft1"/>
      <sheetName val="Layer_Table2"/>
      <sheetName val="Constants_Summary20"/>
      <sheetName val="COP_Final2"/>
      <sheetName val="Boq_-_Flats3"/>
      <sheetName val="St_co_91_5lvl2"/>
      <sheetName val="P1260Projected_5700_Detail1"/>
      <sheetName val="P852_5000_Detail1"/>
      <sheetName val="P854_5000_Detail1"/>
      <sheetName val="P856_5000_Detail1"/>
      <sheetName val="P858_5000_Detail1"/>
      <sheetName val="P860Baseline_5000_Detail1"/>
      <sheetName val="1-OBJ98_1"/>
      <sheetName val="_Acc__Sched_1"/>
      <sheetName val="SUPPLY_-Sanitary_Fixtures1"/>
      <sheetName val="ITEMS_FOR_CIVIL_TENDER1"/>
      <sheetName val="F_Blk2"/>
      <sheetName val="Labor_abs-NMR1"/>
      <sheetName val="M_S_2"/>
      <sheetName val="Ra__stair20"/>
      <sheetName val="Detail_In_Door_Stad1"/>
      <sheetName val="Debits_as_on_12_04_081"/>
      <sheetName val="Loan_Schedule1"/>
      <sheetName val="Current_Bill_MB_ref1"/>
      <sheetName val="beam-reinft-IIInd_floor1"/>
      <sheetName val="Kristal_Court1"/>
      <sheetName val="Operating_Statistics1"/>
      <sheetName val="Data_sheet1"/>
      <sheetName val="Per_Unit1"/>
      <sheetName val="Rate_analysis_civil1"/>
      <sheetName val="Rate_Analysis_1"/>
      <sheetName val="Monthly_Plan_May'161"/>
      <sheetName val="Performance_Report1"/>
      <sheetName val="_bus_bay1"/>
      <sheetName val="doq_41"/>
      <sheetName val="doq_21"/>
      <sheetName val="Labour_&amp;_Plant1"/>
      <sheetName val="loads_at_base_of_pier1"/>
      <sheetName val="Buying_Schedule1"/>
      <sheetName val="CRF_Register1"/>
      <sheetName val="E_&amp;_R1"/>
      <sheetName val="Primero_Tower_Budget1"/>
      <sheetName val="REPAIR&amp;_MAINT23"/>
      <sheetName val="Basic_Resources1"/>
      <sheetName val="MEP_BOQ-20"/>
      <sheetName val="wooden_door20"/>
      <sheetName val="Sub_con_Summary20"/>
      <sheetName val="Cost_saving20"/>
      <sheetName val="GENERAL_SUMMARY20"/>
      <sheetName val="LMP_Summary20"/>
      <sheetName val="Sec_Summary20"/>
      <sheetName val="Labour_cost20"/>
      <sheetName val="BILLING_SCHEDULE20"/>
      <sheetName val="bill_curve20"/>
      <sheetName val="CASH_IN_&amp;_OUT_FLOW_20"/>
      <sheetName val="cash_flow_curve20"/>
      <sheetName val="Revised_Labour20"/>
      <sheetName val="Rein_Ana20"/>
      <sheetName val="Gen_Exp_Breakup20"/>
      <sheetName val="cover_page20"/>
      <sheetName val="Project_Data20"/>
      <sheetName val="Drop_Down_List20"/>
      <sheetName val="30개월기준대비표_아랍택)20"/>
      <sheetName val="총괄표_(2)20"/>
      <sheetName val="CIF_COST_ITEM20"/>
      <sheetName val="bs_BP_04_SA1"/>
      <sheetName val="Sales_&amp;_Prod1"/>
      <sheetName val="Base_Assumptions1"/>
      <sheetName val="Ov%rall_Summary1"/>
      <sheetName val="Cost_summary1"/>
      <sheetName val="Bill_1-BOQ-Civil_Works1"/>
      <sheetName val="BOQ_(2)1"/>
      <sheetName val="Rev_P1"/>
      <sheetName val="Block_A_-_BOQ1"/>
      <sheetName val="Summary_year_Plan1"/>
      <sheetName val="BOQ_Distribution1"/>
      <sheetName val="3__Elemental_Summary1"/>
      <sheetName val="9__Package_split_-_Cost_1"/>
      <sheetName val="10__&amp;_11__Rate_Code_&amp;_BQ1"/>
      <sheetName val="[DLA_Standard_Cost_Report1][DL1"/>
      <sheetName val="소상_&quot;1&quot;1"/>
      <sheetName val="labour_rates1"/>
      <sheetName val="STAFFSCHED_1"/>
      <sheetName val="Factor_Sheet1"/>
      <sheetName val="NT_LBH1"/>
      <sheetName val="Builtup_Area1"/>
      <sheetName val="Lead_(Final)1"/>
      <sheetName val="D_UT-MECH1"/>
      <sheetName val="Rob__elektr_1"/>
      <sheetName val="CABLE_DATA1"/>
      <sheetName val="Combined_Results_1"/>
      <sheetName val="Contractor_&amp;_Material_Price1"/>
      <sheetName val="Forecast_Variance_Planning_hrs2"/>
      <sheetName val="Raw_Data20"/>
      <sheetName val="PRC_PROG_2"/>
      <sheetName val="Val_breakdown2"/>
      <sheetName val="Orç__Estrelas_Santiago2"/>
      <sheetName val="Bill_No_32"/>
      <sheetName val="GM_&amp;_TA1"/>
      <sheetName val="Master_data1"/>
      <sheetName val="Design_sheet1"/>
      <sheetName val="Gen_Info1"/>
      <sheetName val="[DLA_Standard_Cost_Report1]\TC1"/>
      <sheetName val="F_Slab1"/>
      <sheetName val="Plinth_Beam11"/>
      <sheetName val="CFForecast detail"/>
      <sheetName val="Figures"/>
      <sheetName val="projections"/>
      <sheetName val="BS8007"/>
      <sheetName val="Sheet5"/>
      <sheetName val="Labour Rate "/>
      <sheetName val="(M+L)"/>
      <sheetName val="RCN-L B D"/>
      <sheetName val="Timeoffice"/>
      <sheetName val="Sensitivity"/>
      <sheetName val="GiaVL"/>
      <sheetName val="Variation Statement"/>
      <sheetName val="11-02- to 16-02"/>
      <sheetName val="Basic Rates"/>
      <sheetName val="BBSR_12.00 Acre - THDC"/>
      <sheetName val="Bank Rev"/>
      <sheetName val="sum"/>
      <sheetName val="Dev Sum"/>
      <sheetName val="Estimation"/>
      <sheetName val="HPL"/>
      <sheetName val="Sheet7"/>
      <sheetName val="GN_ST_10"/>
      <sheetName val="Tower_slab data"/>
      <sheetName val="Miscelleneous"/>
      <sheetName val="B2"/>
      <sheetName val="nVision"/>
      <sheetName val="[DLA"/>
      <sheetName val="MH(on site)"/>
      <sheetName val="site fab&amp;ernstr"/>
      <sheetName val="Clause"/>
      <sheetName val="Rates Basic"/>
      <sheetName val="Load Details(B1)"/>
      <sheetName val="Global Assm."/>
      <sheetName val="Summary_CFA"/>
      <sheetName val="D"/>
      <sheetName val="Budget_CF - Overall"/>
      <sheetName val="Internet"/>
      <sheetName val="TB"/>
      <sheetName val="BS"/>
      <sheetName val="B1"/>
      <sheetName val="Legend"/>
      <sheetName val="Consolidated"/>
      <sheetName val="Projects"/>
      <sheetName val="Centaurus- Consultacny"/>
      <sheetName val="RCC RA76(BGL)"/>
      <sheetName val="Analy_7-10"/>
      <sheetName val="Angles"/>
      <sheetName val="Options"/>
      <sheetName val="INDU"/>
      <sheetName val="A-CompanyInfo"/>
      <sheetName val="TrialBalance"/>
      <sheetName val="Measurements"/>
      <sheetName val="Tables"/>
      <sheetName val="Flooring"/>
      <sheetName val="Ceilings"/>
      <sheetName val="ACAD Finishes"/>
      <sheetName val="Site Details"/>
      <sheetName val="Chair"/>
      <sheetName val="Site Area Statement"/>
      <sheetName val="Doors"/>
      <sheetName val="s"/>
      <sheetName val="Data (adj."/>
      <sheetName val="4K - (6a) Non Manual Breakdown"/>
      <sheetName val="Progress"/>
      <sheetName val="Conc-BP"/>
      <sheetName val="Column L1 to L2"/>
      <sheetName val="Column L2 to L3"/>
      <sheetName val="BEAM"/>
      <sheetName val="RAMP 3"/>
      <sheetName val="RAMP 1"/>
      <sheetName val="staircase"/>
      <sheetName val="R_Wall"/>
      <sheetName val="Column B1 to L1"/>
      <sheetName val="Slab L1"/>
      <sheetName val="Slab L2"/>
      <sheetName val="Bill 3 - Site Works"/>
      <sheetName val="compare"/>
      <sheetName val="Indices"/>
      <sheetName val="Dec resp"/>
      <sheetName val="Jan HC"/>
      <sheetName val="12-27"/>
    </sheetNames>
    <sheetDataSet>
      <sheetData sheetId="0" refreshError="1">
        <row r="8">
          <cell r="D8" t="str">
            <v>Paramaz Avedisian Building</v>
          </cell>
        </row>
        <row r="9">
          <cell r="D9" t="str">
            <v>American University of Armenia</v>
          </cell>
        </row>
        <row r="10">
          <cell r="D10" t="str">
            <v>Yeravan, Armenia</v>
          </cell>
        </row>
        <row r="12">
          <cell r="D12" t="str">
            <v>Preliminary</v>
          </cell>
        </row>
        <row r="16">
          <cell r="D16">
            <v>1686997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8">
          <cell r="D8" t="str">
            <v>Paramaz Avedisian Building</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ow r="8">
          <cell r="D8" t="str">
            <v>Paramaz Avedisian Building</v>
          </cell>
        </row>
      </sheetData>
      <sheetData sheetId="36">
        <row r="8">
          <cell r="D8" t="str">
            <v>Paramaz Avedisian Building</v>
          </cell>
        </row>
      </sheetData>
      <sheetData sheetId="37">
        <row r="8">
          <cell r="D8" t="str">
            <v>Paramaz Avedisian Building</v>
          </cell>
        </row>
      </sheetData>
      <sheetData sheetId="38">
        <row r="8">
          <cell r="D8" t="str">
            <v>Paramaz Avedisian Building</v>
          </cell>
        </row>
      </sheetData>
      <sheetData sheetId="39">
        <row r="8">
          <cell r="D8" t="str">
            <v>Paramaz Avedisian Building</v>
          </cell>
        </row>
      </sheetData>
      <sheetData sheetId="40">
        <row r="8">
          <cell r="D8" t="str">
            <v>Paramaz Avedisian Building</v>
          </cell>
        </row>
      </sheetData>
      <sheetData sheetId="41">
        <row r="8">
          <cell r="D8" t="str">
            <v>Paramaz Avedisian Building</v>
          </cell>
        </row>
      </sheetData>
      <sheetData sheetId="42">
        <row r="8">
          <cell r="D8" t="str">
            <v>Paramaz Avedisian Building</v>
          </cell>
        </row>
      </sheetData>
      <sheetData sheetId="43">
        <row r="8">
          <cell r="D8" t="str">
            <v>Paramaz Avedisian Building</v>
          </cell>
        </row>
      </sheetData>
      <sheetData sheetId="44">
        <row r="8">
          <cell r="D8" t="str">
            <v>Paramaz Avedisian Building</v>
          </cell>
        </row>
      </sheetData>
      <sheetData sheetId="45">
        <row r="8">
          <cell r="D8" t="str">
            <v>Paramaz Avedisian Building</v>
          </cell>
        </row>
      </sheetData>
      <sheetData sheetId="46">
        <row r="8">
          <cell r="D8" t="str">
            <v>Paramaz Avedisian Building</v>
          </cell>
        </row>
      </sheetData>
      <sheetData sheetId="47">
        <row r="8">
          <cell r="D8" t="str">
            <v>Paramaz Avedisian Building</v>
          </cell>
        </row>
      </sheetData>
      <sheetData sheetId="48">
        <row r="8">
          <cell r="D8" t="str">
            <v>Paramaz Avedisian Building</v>
          </cell>
        </row>
      </sheetData>
      <sheetData sheetId="49">
        <row r="8">
          <cell r="D8" t="str">
            <v>Paramaz Avedisian Building</v>
          </cell>
        </row>
      </sheetData>
      <sheetData sheetId="50">
        <row r="8">
          <cell r="D8" t="str">
            <v>Paramaz Avedisian Building</v>
          </cell>
        </row>
      </sheetData>
      <sheetData sheetId="51">
        <row r="8">
          <cell r="D8" t="str">
            <v>Paramaz Avedisian Building</v>
          </cell>
        </row>
      </sheetData>
      <sheetData sheetId="52">
        <row r="8">
          <cell r="D8" t="str">
            <v>Paramaz Avedisian Building</v>
          </cell>
        </row>
      </sheetData>
      <sheetData sheetId="53">
        <row r="8">
          <cell r="D8" t="str">
            <v>Paramaz Avedisian Building</v>
          </cell>
        </row>
      </sheetData>
      <sheetData sheetId="54">
        <row r="8">
          <cell r="D8" t="str">
            <v>Paramaz Avedisian Building</v>
          </cell>
        </row>
      </sheetData>
      <sheetData sheetId="55">
        <row r="8">
          <cell r="D8" t="str">
            <v>Paramaz Avedisian Building</v>
          </cell>
        </row>
      </sheetData>
      <sheetData sheetId="56">
        <row r="8">
          <cell r="D8" t="str">
            <v>Paramaz Avedisian Building</v>
          </cell>
        </row>
      </sheetData>
      <sheetData sheetId="57">
        <row r="8">
          <cell r="D8" t="str">
            <v>Paramaz Avedisian Building</v>
          </cell>
        </row>
      </sheetData>
      <sheetData sheetId="58">
        <row r="8">
          <cell r="D8" t="str">
            <v>Paramaz Avedisian Building</v>
          </cell>
        </row>
      </sheetData>
      <sheetData sheetId="59">
        <row r="8">
          <cell r="D8" t="str">
            <v>Paramaz Avedisian Building</v>
          </cell>
        </row>
      </sheetData>
      <sheetData sheetId="60">
        <row r="8">
          <cell r="D8" t="str">
            <v>Paramaz Avedisian Building</v>
          </cell>
        </row>
      </sheetData>
      <sheetData sheetId="61">
        <row r="8">
          <cell r="D8" t="str">
            <v>Paramaz Avedisian Building</v>
          </cell>
        </row>
      </sheetData>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ow r="8">
          <cell r="D8" t="str">
            <v>Paramaz Avedisian Building</v>
          </cell>
        </row>
      </sheetData>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ow r="8">
          <cell r="D8" t="str">
            <v>Paramaz Avedisian Building</v>
          </cell>
        </row>
      </sheetData>
      <sheetData sheetId="303">
        <row r="8">
          <cell r="D8" t="str">
            <v>Paramaz Avedisian Building</v>
          </cell>
        </row>
      </sheetData>
      <sheetData sheetId="304">
        <row r="8">
          <cell r="D8" t="str">
            <v>Paramaz Avedisian Building</v>
          </cell>
        </row>
      </sheetData>
      <sheetData sheetId="305">
        <row r="8">
          <cell r="D8" t="str">
            <v>Paramaz Avedisian Building</v>
          </cell>
        </row>
      </sheetData>
      <sheetData sheetId="306">
        <row r="8">
          <cell r="D8" t="str">
            <v>Paramaz Avedisian Building</v>
          </cell>
        </row>
      </sheetData>
      <sheetData sheetId="307">
        <row r="8">
          <cell r="D8" t="str">
            <v>Paramaz Avedisian Building</v>
          </cell>
        </row>
      </sheetData>
      <sheetData sheetId="308">
        <row r="8">
          <cell r="D8" t="str">
            <v>Paramaz Avedisian Building</v>
          </cell>
        </row>
      </sheetData>
      <sheetData sheetId="309">
        <row r="8">
          <cell r="D8" t="str">
            <v>Paramaz Avedisian Building</v>
          </cell>
        </row>
      </sheetData>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ow r="8">
          <cell r="D8" t="str">
            <v>Paramaz Avedisian Building</v>
          </cell>
        </row>
      </sheetData>
      <sheetData sheetId="382">
        <row r="8">
          <cell r="D8" t="str">
            <v>Paramaz Avedisian Building</v>
          </cell>
        </row>
      </sheetData>
      <sheetData sheetId="383" refreshError="1"/>
      <sheetData sheetId="384" refreshError="1"/>
      <sheetData sheetId="385" refreshError="1"/>
      <sheetData sheetId="386">
        <row r="8">
          <cell r="D8" t="str">
            <v>Paramaz Avedisian Building</v>
          </cell>
        </row>
      </sheetData>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sheetData sheetId="419"/>
      <sheetData sheetId="420"/>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ow r="8">
          <cell r="D8" t="str">
            <v>Paramaz Avedisian Building</v>
          </cell>
        </row>
      </sheetData>
      <sheetData sheetId="462">
        <row r="8">
          <cell r="D8" t="str">
            <v>Paramaz Avedisian Building</v>
          </cell>
        </row>
      </sheetData>
      <sheetData sheetId="463">
        <row r="8">
          <cell r="D8" t="str">
            <v>Paramaz Avedisian Building</v>
          </cell>
        </row>
      </sheetData>
      <sheetData sheetId="464">
        <row r="8">
          <cell r="D8" t="str">
            <v>Paramaz Avedisian Building</v>
          </cell>
        </row>
      </sheetData>
      <sheetData sheetId="465">
        <row r="8">
          <cell r="D8" t="str">
            <v>Paramaz Avedisian Building</v>
          </cell>
        </row>
      </sheetData>
      <sheetData sheetId="466">
        <row r="8">
          <cell r="D8" t="str">
            <v>Paramaz Avedisian Building</v>
          </cell>
        </row>
      </sheetData>
      <sheetData sheetId="467">
        <row r="8">
          <cell r="D8" t="str">
            <v>Paramaz Avedisian Building</v>
          </cell>
        </row>
      </sheetData>
      <sheetData sheetId="468">
        <row r="8">
          <cell r="D8" t="str">
            <v>Paramaz Avedisian Building</v>
          </cell>
        </row>
      </sheetData>
      <sheetData sheetId="469">
        <row r="8">
          <cell r="D8" t="str">
            <v>Paramaz Avedisian Building</v>
          </cell>
        </row>
      </sheetData>
      <sheetData sheetId="470">
        <row r="8">
          <cell r="D8" t="str">
            <v>Paramaz Avedisian Building</v>
          </cell>
        </row>
      </sheetData>
      <sheetData sheetId="471">
        <row r="8">
          <cell r="D8" t="str">
            <v>Paramaz Avedisian Building</v>
          </cell>
        </row>
      </sheetData>
      <sheetData sheetId="472">
        <row r="8">
          <cell r="D8" t="str">
            <v>Paramaz Avedisian Building</v>
          </cell>
        </row>
      </sheetData>
      <sheetData sheetId="473">
        <row r="8">
          <cell r="D8" t="str">
            <v>Paramaz Avedisian Building</v>
          </cell>
        </row>
      </sheetData>
      <sheetData sheetId="474">
        <row r="8">
          <cell r="D8" t="str">
            <v>Paramaz Avedisian Building</v>
          </cell>
        </row>
      </sheetData>
      <sheetData sheetId="475">
        <row r="8">
          <cell r="D8" t="str">
            <v>Paramaz Avedisian Building</v>
          </cell>
        </row>
      </sheetData>
      <sheetData sheetId="476">
        <row r="8">
          <cell r="D8" t="str">
            <v>Paramaz Avedisian Building</v>
          </cell>
        </row>
      </sheetData>
      <sheetData sheetId="477">
        <row r="8">
          <cell r="D8" t="str">
            <v>Paramaz Avedisian Building</v>
          </cell>
        </row>
      </sheetData>
      <sheetData sheetId="478">
        <row r="8">
          <cell r="D8" t="str">
            <v>Paramaz Avedisian Building</v>
          </cell>
        </row>
      </sheetData>
      <sheetData sheetId="479">
        <row r="8">
          <cell r="D8" t="str">
            <v>Paramaz Avedisian Building</v>
          </cell>
        </row>
      </sheetData>
      <sheetData sheetId="480">
        <row r="8">
          <cell r="D8" t="str">
            <v>Paramaz Avedisian Building</v>
          </cell>
        </row>
      </sheetData>
      <sheetData sheetId="481">
        <row r="8">
          <cell r="D8" t="str">
            <v>Paramaz Avedisian Building</v>
          </cell>
        </row>
      </sheetData>
      <sheetData sheetId="482">
        <row r="8">
          <cell r="D8" t="str">
            <v>Paramaz Avedisian Building</v>
          </cell>
        </row>
      </sheetData>
      <sheetData sheetId="483">
        <row r="8">
          <cell r="D8" t="str">
            <v>Paramaz Avedisian Building</v>
          </cell>
        </row>
      </sheetData>
      <sheetData sheetId="484">
        <row r="8">
          <cell r="D8" t="str">
            <v>Paramaz Avedisian Building</v>
          </cell>
        </row>
      </sheetData>
      <sheetData sheetId="485">
        <row r="8">
          <cell r="D8" t="str">
            <v>Paramaz Avedisian Building</v>
          </cell>
        </row>
      </sheetData>
      <sheetData sheetId="486">
        <row r="8">
          <cell r="D8" t="str">
            <v>Paramaz Avedisian Building</v>
          </cell>
        </row>
      </sheetData>
      <sheetData sheetId="487">
        <row r="8">
          <cell r="D8" t="str">
            <v>Paramaz Avedisian Building</v>
          </cell>
        </row>
      </sheetData>
      <sheetData sheetId="488">
        <row r="8">
          <cell r="D8" t="str">
            <v>Paramaz Avedisian Building</v>
          </cell>
        </row>
      </sheetData>
      <sheetData sheetId="489">
        <row r="8">
          <cell r="D8" t="str">
            <v>Paramaz Avedisian Building</v>
          </cell>
        </row>
      </sheetData>
      <sheetData sheetId="490">
        <row r="8">
          <cell r="D8" t="str">
            <v>Paramaz Avedisian Building</v>
          </cell>
        </row>
      </sheetData>
      <sheetData sheetId="491">
        <row r="8">
          <cell r="D8" t="str">
            <v>Paramaz Avedisian Building</v>
          </cell>
        </row>
      </sheetData>
      <sheetData sheetId="492">
        <row r="8">
          <cell r="D8" t="str">
            <v>Paramaz Avedisian Building</v>
          </cell>
        </row>
      </sheetData>
      <sheetData sheetId="493">
        <row r="8">
          <cell r="D8" t="str">
            <v>Paramaz Avedisian Building</v>
          </cell>
        </row>
      </sheetData>
      <sheetData sheetId="494">
        <row r="8">
          <cell r="D8" t="str">
            <v>Paramaz Avedisian Building</v>
          </cell>
        </row>
      </sheetData>
      <sheetData sheetId="495">
        <row r="8">
          <cell r="D8" t="str">
            <v>Paramaz Avedisian Building</v>
          </cell>
        </row>
      </sheetData>
      <sheetData sheetId="496">
        <row r="8">
          <cell r="D8" t="str">
            <v>Paramaz Avedisian Building</v>
          </cell>
        </row>
      </sheetData>
      <sheetData sheetId="497">
        <row r="8">
          <cell r="D8" t="str">
            <v>Paramaz Avedisian Building</v>
          </cell>
        </row>
      </sheetData>
      <sheetData sheetId="498">
        <row r="8">
          <cell r="D8" t="str">
            <v>Paramaz Avedisian Building</v>
          </cell>
        </row>
      </sheetData>
      <sheetData sheetId="499">
        <row r="8">
          <cell r="D8" t="str">
            <v>Paramaz Avedisian Building</v>
          </cell>
        </row>
      </sheetData>
      <sheetData sheetId="500">
        <row r="8">
          <cell r="D8" t="str">
            <v>Paramaz Avedisian Building</v>
          </cell>
        </row>
      </sheetData>
      <sheetData sheetId="501">
        <row r="8">
          <cell r="D8" t="str">
            <v>Paramaz Avedisian Building</v>
          </cell>
        </row>
      </sheetData>
      <sheetData sheetId="502">
        <row r="8">
          <cell r="D8" t="str">
            <v>Paramaz Avedisian Building</v>
          </cell>
        </row>
      </sheetData>
      <sheetData sheetId="503">
        <row r="8">
          <cell r="D8" t="str">
            <v>Paramaz Avedisian Building</v>
          </cell>
        </row>
      </sheetData>
      <sheetData sheetId="504">
        <row r="8">
          <cell r="D8" t="str">
            <v>Paramaz Avedisian Building</v>
          </cell>
        </row>
      </sheetData>
      <sheetData sheetId="505">
        <row r="8">
          <cell r="D8" t="str">
            <v>Paramaz Avedisian Building</v>
          </cell>
        </row>
      </sheetData>
      <sheetData sheetId="506">
        <row r="8">
          <cell r="D8" t="str">
            <v>Paramaz Avedisian Building</v>
          </cell>
        </row>
      </sheetData>
      <sheetData sheetId="507">
        <row r="8">
          <cell r="D8" t="str">
            <v>Paramaz Avedisian Building</v>
          </cell>
        </row>
      </sheetData>
      <sheetData sheetId="508">
        <row r="8">
          <cell r="D8" t="str">
            <v>Paramaz Avedisian Building</v>
          </cell>
        </row>
      </sheetData>
      <sheetData sheetId="509">
        <row r="8">
          <cell r="D8" t="str">
            <v>Paramaz Avedisian Building</v>
          </cell>
        </row>
      </sheetData>
      <sheetData sheetId="510">
        <row r="8">
          <cell r="D8" t="str">
            <v>Paramaz Avedisian Building</v>
          </cell>
        </row>
      </sheetData>
      <sheetData sheetId="511">
        <row r="8">
          <cell r="D8" t="str">
            <v>Paramaz Avedisian Building</v>
          </cell>
        </row>
      </sheetData>
      <sheetData sheetId="512">
        <row r="8">
          <cell r="D8" t="str">
            <v>Paramaz Avedisian Building</v>
          </cell>
        </row>
      </sheetData>
      <sheetData sheetId="513">
        <row r="8">
          <cell r="D8" t="str">
            <v>Paramaz Avedisian Building</v>
          </cell>
        </row>
      </sheetData>
      <sheetData sheetId="514">
        <row r="8">
          <cell r="D8" t="str">
            <v>Paramaz Avedisian Building</v>
          </cell>
        </row>
      </sheetData>
      <sheetData sheetId="515">
        <row r="8">
          <cell r="D8" t="str">
            <v>Paramaz Avedisian Building</v>
          </cell>
        </row>
      </sheetData>
      <sheetData sheetId="516">
        <row r="8">
          <cell r="D8" t="str">
            <v>Paramaz Avedisian Building</v>
          </cell>
        </row>
      </sheetData>
      <sheetData sheetId="517">
        <row r="8">
          <cell r="D8" t="str">
            <v>Paramaz Avedisian Building</v>
          </cell>
        </row>
      </sheetData>
      <sheetData sheetId="518">
        <row r="8">
          <cell r="D8" t="str">
            <v>Paramaz Avedisian Building</v>
          </cell>
        </row>
      </sheetData>
      <sheetData sheetId="519">
        <row r="8">
          <cell r="D8" t="str">
            <v>Paramaz Avedisian Building</v>
          </cell>
        </row>
      </sheetData>
      <sheetData sheetId="520">
        <row r="8">
          <cell r="D8" t="str">
            <v>Paramaz Avedisian Building</v>
          </cell>
        </row>
      </sheetData>
      <sheetData sheetId="521">
        <row r="8">
          <cell r="D8" t="str">
            <v>Paramaz Avedisian Building</v>
          </cell>
        </row>
      </sheetData>
      <sheetData sheetId="522">
        <row r="8">
          <cell r="D8" t="str">
            <v>Paramaz Avedisian Building</v>
          </cell>
        </row>
      </sheetData>
      <sheetData sheetId="523">
        <row r="8">
          <cell r="D8" t="str">
            <v>Paramaz Avedisian Building</v>
          </cell>
        </row>
      </sheetData>
      <sheetData sheetId="524">
        <row r="8">
          <cell r="D8" t="str">
            <v>Paramaz Avedisian Building</v>
          </cell>
        </row>
      </sheetData>
      <sheetData sheetId="525">
        <row r="8">
          <cell r="D8" t="str">
            <v>Paramaz Avedisian Building</v>
          </cell>
        </row>
      </sheetData>
      <sheetData sheetId="526">
        <row r="8">
          <cell r="D8" t="str">
            <v>Paramaz Avedisian Building</v>
          </cell>
        </row>
      </sheetData>
      <sheetData sheetId="527">
        <row r="8">
          <cell r="D8" t="str">
            <v>Paramaz Avedisian Building</v>
          </cell>
        </row>
      </sheetData>
      <sheetData sheetId="528">
        <row r="8">
          <cell r="D8" t="str">
            <v>Paramaz Avedisian Building</v>
          </cell>
        </row>
      </sheetData>
      <sheetData sheetId="529">
        <row r="8">
          <cell r="D8" t="str">
            <v>Paramaz Avedisian Building</v>
          </cell>
        </row>
      </sheetData>
      <sheetData sheetId="530"/>
      <sheetData sheetId="531">
        <row r="8">
          <cell r="D8" t="str">
            <v>Paramaz Avedisian Building</v>
          </cell>
        </row>
      </sheetData>
      <sheetData sheetId="532">
        <row r="8">
          <cell r="D8" t="str">
            <v>Paramaz Avedisian Building</v>
          </cell>
        </row>
      </sheetData>
      <sheetData sheetId="533">
        <row r="8">
          <cell r="D8" t="str">
            <v>Paramaz Avedisian Building</v>
          </cell>
        </row>
      </sheetData>
      <sheetData sheetId="534">
        <row r="8">
          <cell r="D8" t="str">
            <v>Paramaz Avedisian Building</v>
          </cell>
        </row>
      </sheetData>
      <sheetData sheetId="535">
        <row r="8">
          <cell r="D8" t="str">
            <v>Paramaz Avedisian Building</v>
          </cell>
        </row>
      </sheetData>
      <sheetData sheetId="536">
        <row r="8">
          <cell r="D8" t="str">
            <v>Paramaz Avedisian Building</v>
          </cell>
        </row>
      </sheetData>
      <sheetData sheetId="537">
        <row r="8">
          <cell r="D8" t="str">
            <v>Paramaz Avedisian Building</v>
          </cell>
        </row>
      </sheetData>
      <sheetData sheetId="538">
        <row r="8">
          <cell r="D8" t="str">
            <v>Paramaz Avedisian Building</v>
          </cell>
        </row>
      </sheetData>
      <sheetData sheetId="539">
        <row r="8">
          <cell r="D8" t="str">
            <v>Paramaz Avedisian Building</v>
          </cell>
        </row>
      </sheetData>
      <sheetData sheetId="540">
        <row r="8">
          <cell r="D8" t="str">
            <v>Paramaz Avedisian Building</v>
          </cell>
        </row>
      </sheetData>
      <sheetData sheetId="541">
        <row r="8">
          <cell r="D8" t="str">
            <v>Paramaz Avedisian Building</v>
          </cell>
        </row>
      </sheetData>
      <sheetData sheetId="542">
        <row r="8">
          <cell r="D8" t="str">
            <v>Paramaz Avedisian Building</v>
          </cell>
        </row>
      </sheetData>
      <sheetData sheetId="543">
        <row r="8">
          <cell r="D8" t="str">
            <v>Paramaz Avedisian Building</v>
          </cell>
        </row>
      </sheetData>
      <sheetData sheetId="544">
        <row r="8">
          <cell r="D8" t="str">
            <v>Paramaz Avedisian Building</v>
          </cell>
        </row>
      </sheetData>
      <sheetData sheetId="545"/>
      <sheetData sheetId="546">
        <row r="8">
          <cell r="D8" t="str">
            <v>Paramaz Avedisian Building</v>
          </cell>
        </row>
      </sheetData>
      <sheetData sheetId="547">
        <row r="8">
          <cell r="D8" t="str">
            <v>Paramaz Avedisian Building</v>
          </cell>
        </row>
      </sheetData>
      <sheetData sheetId="548">
        <row r="8">
          <cell r="D8" t="str">
            <v>Paramaz Avedisian Building</v>
          </cell>
        </row>
      </sheetData>
      <sheetData sheetId="549">
        <row r="8">
          <cell r="D8" t="str">
            <v>Paramaz Avedisian Building</v>
          </cell>
        </row>
      </sheetData>
      <sheetData sheetId="550">
        <row r="8">
          <cell r="D8" t="str">
            <v>Paramaz Avedisian Building</v>
          </cell>
        </row>
      </sheetData>
      <sheetData sheetId="551"/>
      <sheetData sheetId="552">
        <row r="8">
          <cell r="D8" t="str">
            <v>Paramaz Avedisian Building</v>
          </cell>
        </row>
      </sheetData>
      <sheetData sheetId="553">
        <row r="8">
          <cell r="D8" t="str">
            <v>Paramaz Avedisian Building</v>
          </cell>
        </row>
      </sheetData>
      <sheetData sheetId="554">
        <row r="8">
          <cell r="D8" t="str">
            <v>Paramaz Avedisian Building</v>
          </cell>
        </row>
      </sheetData>
      <sheetData sheetId="555">
        <row r="8">
          <cell r="D8" t="str">
            <v>Paramaz Avedisian Building</v>
          </cell>
        </row>
      </sheetData>
      <sheetData sheetId="556"/>
      <sheetData sheetId="557"/>
      <sheetData sheetId="558">
        <row r="8">
          <cell r="D8" t="str">
            <v>Paramaz Avedisian Building</v>
          </cell>
        </row>
      </sheetData>
      <sheetData sheetId="559">
        <row r="8">
          <cell r="D8" t="str">
            <v>Paramaz Avedisian Building</v>
          </cell>
        </row>
      </sheetData>
      <sheetData sheetId="560">
        <row r="8">
          <cell r="D8" t="str">
            <v>Paramaz Avedisian Building</v>
          </cell>
        </row>
      </sheetData>
      <sheetData sheetId="561">
        <row r="8">
          <cell r="D8" t="str">
            <v>Paramaz Avedisian Building</v>
          </cell>
        </row>
      </sheetData>
      <sheetData sheetId="562">
        <row r="8">
          <cell r="D8" t="str">
            <v>Paramaz Avedisian Building</v>
          </cell>
        </row>
      </sheetData>
      <sheetData sheetId="563">
        <row r="8">
          <cell r="D8" t="str">
            <v>Paramaz Avedisian Building</v>
          </cell>
        </row>
      </sheetData>
      <sheetData sheetId="564">
        <row r="8">
          <cell r="D8" t="str">
            <v>Paramaz Avedisian Building</v>
          </cell>
        </row>
      </sheetData>
      <sheetData sheetId="565"/>
      <sheetData sheetId="566">
        <row r="8">
          <cell r="D8" t="str">
            <v>Paramaz Avedisian Building</v>
          </cell>
        </row>
      </sheetData>
      <sheetData sheetId="567">
        <row r="8">
          <cell r="D8" t="str">
            <v>Paramaz Avedisian Building</v>
          </cell>
        </row>
      </sheetData>
      <sheetData sheetId="568">
        <row r="8">
          <cell r="D8" t="str">
            <v>Paramaz Avedisian Building</v>
          </cell>
        </row>
      </sheetData>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ow r="8">
          <cell r="D8" t="str">
            <v>Paramaz Avedisian Building</v>
          </cell>
        </row>
      </sheetData>
      <sheetData sheetId="625">
        <row r="8">
          <cell r="D8" t="str">
            <v>Paramaz Avedisian Building</v>
          </cell>
        </row>
      </sheetData>
      <sheetData sheetId="626">
        <row r="8">
          <cell r="D8" t="str">
            <v>Paramaz Avedisian Building</v>
          </cell>
        </row>
      </sheetData>
      <sheetData sheetId="627">
        <row r="8">
          <cell r="D8" t="str">
            <v>Paramaz Avedisian Building</v>
          </cell>
        </row>
      </sheetData>
      <sheetData sheetId="628">
        <row r="8">
          <cell r="D8" t="str">
            <v>Paramaz Avedisian Building</v>
          </cell>
        </row>
      </sheetData>
      <sheetData sheetId="629">
        <row r="8">
          <cell r="D8" t="str">
            <v>Paramaz Avedisian Building</v>
          </cell>
        </row>
      </sheetData>
      <sheetData sheetId="630">
        <row r="8">
          <cell r="D8" t="str">
            <v>Paramaz Avedisian Building</v>
          </cell>
        </row>
      </sheetData>
      <sheetData sheetId="631">
        <row r="8">
          <cell r="D8" t="str">
            <v>Paramaz Avedisian Building</v>
          </cell>
        </row>
      </sheetData>
      <sheetData sheetId="632">
        <row r="8">
          <cell r="D8" t="str">
            <v>Paramaz Avedisian Building</v>
          </cell>
        </row>
      </sheetData>
      <sheetData sheetId="633">
        <row r="8">
          <cell r="D8" t="str">
            <v>Paramaz Avedisian Building</v>
          </cell>
        </row>
      </sheetData>
      <sheetData sheetId="634">
        <row r="8">
          <cell r="D8" t="str">
            <v>Paramaz Avedisian Building</v>
          </cell>
        </row>
      </sheetData>
      <sheetData sheetId="635">
        <row r="8">
          <cell r="D8" t="str">
            <v>Paramaz Avedisian Building</v>
          </cell>
        </row>
      </sheetData>
      <sheetData sheetId="636">
        <row r="8">
          <cell r="D8" t="str">
            <v>Paramaz Avedisian Building</v>
          </cell>
        </row>
      </sheetData>
      <sheetData sheetId="637">
        <row r="8">
          <cell r="D8" t="str">
            <v>Paramaz Avedisian Building</v>
          </cell>
        </row>
      </sheetData>
      <sheetData sheetId="638">
        <row r="8">
          <cell r="D8" t="str">
            <v>Paramaz Avedisian Building</v>
          </cell>
        </row>
      </sheetData>
      <sheetData sheetId="639">
        <row r="8">
          <cell r="D8" t="str">
            <v>Paramaz Avedisian Building</v>
          </cell>
        </row>
      </sheetData>
      <sheetData sheetId="640">
        <row r="8">
          <cell r="D8" t="str">
            <v>Paramaz Avedisian Building</v>
          </cell>
        </row>
      </sheetData>
      <sheetData sheetId="641">
        <row r="8">
          <cell r="D8" t="str">
            <v>Paramaz Avedisian Building</v>
          </cell>
        </row>
      </sheetData>
      <sheetData sheetId="642">
        <row r="8">
          <cell r="D8" t="str">
            <v>Paramaz Avedisian Building</v>
          </cell>
        </row>
      </sheetData>
      <sheetData sheetId="643">
        <row r="8">
          <cell r="D8" t="str">
            <v>Paramaz Avedisian Building</v>
          </cell>
        </row>
      </sheetData>
      <sheetData sheetId="644">
        <row r="8">
          <cell r="D8" t="str">
            <v>Paramaz Avedisian Building</v>
          </cell>
        </row>
      </sheetData>
      <sheetData sheetId="645">
        <row r="8">
          <cell r="D8" t="str">
            <v>Paramaz Avedisian Building</v>
          </cell>
        </row>
      </sheetData>
      <sheetData sheetId="646">
        <row r="8">
          <cell r="D8" t="str">
            <v>Paramaz Avedisian Building</v>
          </cell>
        </row>
      </sheetData>
      <sheetData sheetId="647">
        <row r="8">
          <cell r="D8" t="str">
            <v>Paramaz Avedisian Building</v>
          </cell>
        </row>
      </sheetData>
      <sheetData sheetId="648">
        <row r="8">
          <cell r="D8" t="str">
            <v>Paramaz Avedisian Building</v>
          </cell>
        </row>
      </sheetData>
      <sheetData sheetId="649">
        <row r="8">
          <cell r="D8" t="str">
            <v>Paramaz Avedisian Building</v>
          </cell>
        </row>
      </sheetData>
      <sheetData sheetId="650">
        <row r="8">
          <cell r="D8" t="str">
            <v>Paramaz Avedisian Building</v>
          </cell>
        </row>
      </sheetData>
      <sheetData sheetId="651">
        <row r="8">
          <cell r="D8" t="str">
            <v>Paramaz Avedisian Building</v>
          </cell>
        </row>
      </sheetData>
      <sheetData sheetId="652">
        <row r="8">
          <cell r="D8" t="str">
            <v>Paramaz Avedisian Building</v>
          </cell>
        </row>
      </sheetData>
      <sheetData sheetId="653">
        <row r="8">
          <cell r="D8" t="str">
            <v>Paramaz Avedisian Building</v>
          </cell>
        </row>
      </sheetData>
      <sheetData sheetId="654">
        <row r="8">
          <cell r="D8" t="str">
            <v>Paramaz Avedisian Building</v>
          </cell>
        </row>
      </sheetData>
      <sheetData sheetId="655">
        <row r="8">
          <cell r="D8" t="str">
            <v>Paramaz Avedisian Building</v>
          </cell>
        </row>
      </sheetData>
      <sheetData sheetId="656">
        <row r="8">
          <cell r="D8" t="str">
            <v>Paramaz Avedisian Building</v>
          </cell>
        </row>
      </sheetData>
      <sheetData sheetId="657">
        <row r="8">
          <cell r="D8" t="str">
            <v>Paramaz Avedisian Building</v>
          </cell>
        </row>
      </sheetData>
      <sheetData sheetId="658">
        <row r="8">
          <cell r="D8" t="str">
            <v>Paramaz Avedisian Building</v>
          </cell>
        </row>
      </sheetData>
      <sheetData sheetId="659">
        <row r="8">
          <cell r="D8" t="str">
            <v>Paramaz Avedisian Building</v>
          </cell>
        </row>
      </sheetData>
      <sheetData sheetId="660">
        <row r="8">
          <cell r="D8" t="str">
            <v>Paramaz Avedisian Building</v>
          </cell>
        </row>
      </sheetData>
      <sheetData sheetId="661">
        <row r="8">
          <cell r="D8" t="str">
            <v>Paramaz Avedisian Building</v>
          </cell>
        </row>
      </sheetData>
      <sheetData sheetId="662">
        <row r="8">
          <cell r="D8" t="str">
            <v>Paramaz Avedisian Building</v>
          </cell>
        </row>
      </sheetData>
      <sheetData sheetId="663">
        <row r="8">
          <cell r="D8" t="str">
            <v>Paramaz Avedisian Building</v>
          </cell>
        </row>
      </sheetData>
      <sheetData sheetId="664">
        <row r="8">
          <cell r="D8" t="str">
            <v>Paramaz Avedisian Building</v>
          </cell>
        </row>
      </sheetData>
      <sheetData sheetId="665">
        <row r="8">
          <cell r="D8" t="str">
            <v>Paramaz Avedisian Building</v>
          </cell>
        </row>
      </sheetData>
      <sheetData sheetId="666">
        <row r="8">
          <cell r="D8" t="str">
            <v>Paramaz Avedisian Building</v>
          </cell>
        </row>
      </sheetData>
      <sheetData sheetId="667">
        <row r="8">
          <cell r="D8" t="str">
            <v>Paramaz Avedisian Building</v>
          </cell>
        </row>
      </sheetData>
      <sheetData sheetId="668">
        <row r="8">
          <cell r="D8" t="str">
            <v>Paramaz Avedisian Building</v>
          </cell>
        </row>
      </sheetData>
      <sheetData sheetId="669">
        <row r="8">
          <cell r="D8" t="str">
            <v>Paramaz Avedisian Building</v>
          </cell>
        </row>
      </sheetData>
      <sheetData sheetId="670">
        <row r="8">
          <cell r="D8" t="str">
            <v>Paramaz Avedisian Building</v>
          </cell>
        </row>
      </sheetData>
      <sheetData sheetId="671">
        <row r="8">
          <cell r="D8" t="str">
            <v>Paramaz Avedisian Building</v>
          </cell>
        </row>
      </sheetData>
      <sheetData sheetId="672">
        <row r="8">
          <cell r="D8" t="str">
            <v>Paramaz Avedisian Building</v>
          </cell>
        </row>
      </sheetData>
      <sheetData sheetId="673">
        <row r="8">
          <cell r="D8" t="str">
            <v>Paramaz Avedisian Building</v>
          </cell>
        </row>
      </sheetData>
      <sheetData sheetId="674">
        <row r="8">
          <cell r="D8" t="str">
            <v>Paramaz Avedisian Building</v>
          </cell>
        </row>
      </sheetData>
      <sheetData sheetId="675">
        <row r="8">
          <cell r="D8" t="str">
            <v>Paramaz Avedisian Building</v>
          </cell>
        </row>
      </sheetData>
      <sheetData sheetId="676">
        <row r="8">
          <cell r="D8" t="str">
            <v>Paramaz Avedisian Building</v>
          </cell>
        </row>
      </sheetData>
      <sheetData sheetId="677">
        <row r="8">
          <cell r="D8" t="str">
            <v>Paramaz Avedisian Building</v>
          </cell>
        </row>
      </sheetData>
      <sheetData sheetId="678">
        <row r="8">
          <cell r="D8" t="str">
            <v>Paramaz Avedisian Building</v>
          </cell>
        </row>
      </sheetData>
      <sheetData sheetId="679">
        <row r="8">
          <cell r="D8" t="str">
            <v>Paramaz Avedisian Building</v>
          </cell>
        </row>
      </sheetData>
      <sheetData sheetId="680">
        <row r="8">
          <cell r="D8" t="str">
            <v>Paramaz Avedisian Building</v>
          </cell>
        </row>
      </sheetData>
      <sheetData sheetId="681">
        <row r="8">
          <cell r="D8" t="str">
            <v>Paramaz Avedisian Building</v>
          </cell>
        </row>
      </sheetData>
      <sheetData sheetId="682">
        <row r="8">
          <cell r="D8" t="str">
            <v>Paramaz Avedisian Building</v>
          </cell>
        </row>
      </sheetData>
      <sheetData sheetId="683">
        <row r="8">
          <cell r="D8" t="str">
            <v>Paramaz Avedisian Building</v>
          </cell>
        </row>
      </sheetData>
      <sheetData sheetId="684">
        <row r="8">
          <cell r="D8" t="str">
            <v>Paramaz Avedisian Building</v>
          </cell>
        </row>
      </sheetData>
      <sheetData sheetId="685">
        <row r="8">
          <cell r="D8" t="str">
            <v>Paramaz Avedisian Building</v>
          </cell>
        </row>
      </sheetData>
      <sheetData sheetId="686">
        <row r="8">
          <cell r="D8" t="str">
            <v>Paramaz Avedisian Building</v>
          </cell>
        </row>
      </sheetData>
      <sheetData sheetId="687">
        <row r="8">
          <cell r="D8" t="str">
            <v>Paramaz Avedisian Building</v>
          </cell>
        </row>
      </sheetData>
      <sheetData sheetId="688">
        <row r="8">
          <cell r="D8" t="str">
            <v>Paramaz Avedisian Building</v>
          </cell>
        </row>
      </sheetData>
      <sheetData sheetId="689">
        <row r="8">
          <cell r="D8" t="str">
            <v>Paramaz Avedisian Building</v>
          </cell>
        </row>
      </sheetData>
      <sheetData sheetId="690">
        <row r="8">
          <cell r="D8" t="str">
            <v>Paramaz Avedisian Building</v>
          </cell>
        </row>
      </sheetData>
      <sheetData sheetId="691">
        <row r="8">
          <cell r="D8" t="str">
            <v>Paramaz Avedisian Building</v>
          </cell>
        </row>
      </sheetData>
      <sheetData sheetId="692">
        <row r="8">
          <cell r="D8" t="str">
            <v>Paramaz Avedisian Building</v>
          </cell>
        </row>
      </sheetData>
      <sheetData sheetId="693">
        <row r="8">
          <cell r="D8" t="str">
            <v>Paramaz Avedisian Building</v>
          </cell>
        </row>
      </sheetData>
      <sheetData sheetId="694">
        <row r="8">
          <cell r="D8" t="str">
            <v>Paramaz Avedisian Building</v>
          </cell>
        </row>
      </sheetData>
      <sheetData sheetId="695">
        <row r="8">
          <cell r="D8" t="str">
            <v>Paramaz Avedisian Building</v>
          </cell>
        </row>
      </sheetData>
      <sheetData sheetId="696">
        <row r="8">
          <cell r="D8" t="str">
            <v>Paramaz Avedisian Building</v>
          </cell>
        </row>
      </sheetData>
      <sheetData sheetId="697">
        <row r="8">
          <cell r="D8" t="str">
            <v>Paramaz Avedisian Building</v>
          </cell>
        </row>
      </sheetData>
      <sheetData sheetId="698">
        <row r="8">
          <cell r="D8" t="str">
            <v>Paramaz Avedisian Building</v>
          </cell>
        </row>
      </sheetData>
      <sheetData sheetId="699">
        <row r="8">
          <cell r="D8" t="str">
            <v>Paramaz Avedisian Building</v>
          </cell>
        </row>
      </sheetData>
      <sheetData sheetId="700">
        <row r="8">
          <cell r="D8" t="str">
            <v>Paramaz Avedisian Building</v>
          </cell>
        </row>
      </sheetData>
      <sheetData sheetId="701">
        <row r="8">
          <cell r="D8" t="str">
            <v>Paramaz Avedisian Building</v>
          </cell>
        </row>
      </sheetData>
      <sheetData sheetId="702">
        <row r="8">
          <cell r="D8" t="str">
            <v>Paramaz Avedisian Building</v>
          </cell>
        </row>
      </sheetData>
      <sheetData sheetId="703">
        <row r="8">
          <cell r="D8" t="str">
            <v>Paramaz Avedisian Building</v>
          </cell>
        </row>
      </sheetData>
      <sheetData sheetId="704">
        <row r="8">
          <cell r="D8" t="str">
            <v>Paramaz Avedisian Building</v>
          </cell>
        </row>
      </sheetData>
      <sheetData sheetId="705">
        <row r="8">
          <cell r="D8" t="str">
            <v>Paramaz Avedisian Building</v>
          </cell>
        </row>
      </sheetData>
      <sheetData sheetId="706">
        <row r="8">
          <cell r="D8" t="str">
            <v>Paramaz Avedisian Building</v>
          </cell>
        </row>
      </sheetData>
      <sheetData sheetId="707">
        <row r="8">
          <cell r="D8" t="str">
            <v>Paramaz Avedisian Building</v>
          </cell>
        </row>
      </sheetData>
      <sheetData sheetId="708">
        <row r="8">
          <cell r="D8" t="str">
            <v>Paramaz Avedisian Building</v>
          </cell>
        </row>
      </sheetData>
      <sheetData sheetId="709">
        <row r="8">
          <cell r="D8" t="str">
            <v>Paramaz Avedisian Building</v>
          </cell>
        </row>
      </sheetData>
      <sheetData sheetId="710">
        <row r="8">
          <cell r="D8" t="str">
            <v>Paramaz Avedisian Building</v>
          </cell>
        </row>
      </sheetData>
      <sheetData sheetId="711">
        <row r="8">
          <cell r="D8" t="str">
            <v>Paramaz Avedisian Building</v>
          </cell>
        </row>
      </sheetData>
      <sheetData sheetId="712">
        <row r="8">
          <cell r="D8" t="str">
            <v>Paramaz Avedisian Building</v>
          </cell>
        </row>
      </sheetData>
      <sheetData sheetId="713">
        <row r="8">
          <cell r="D8" t="str">
            <v>Paramaz Avedisian Building</v>
          </cell>
        </row>
      </sheetData>
      <sheetData sheetId="714">
        <row r="8">
          <cell r="D8" t="str">
            <v>Paramaz Avedisian Building</v>
          </cell>
        </row>
      </sheetData>
      <sheetData sheetId="715">
        <row r="8">
          <cell r="D8" t="str">
            <v>Paramaz Avedisian Building</v>
          </cell>
        </row>
      </sheetData>
      <sheetData sheetId="716">
        <row r="8">
          <cell r="D8" t="str">
            <v>Paramaz Avedisian Building</v>
          </cell>
        </row>
      </sheetData>
      <sheetData sheetId="717">
        <row r="8">
          <cell r="D8" t="str">
            <v>Paramaz Avedisian Building</v>
          </cell>
        </row>
      </sheetData>
      <sheetData sheetId="718">
        <row r="8">
          <cell r="D8" t="str">
            <v>Paramaz Avedisian Building</v>
          </cell>
        </row>
      </sheetData>
      <sheetData sheetId="719">
        <row r="8">
          <cell r="D8" t="str">
            <v>Paramaz Avedisian Building</v>
          </cell>
        </row>
      </sheetData>
      <sheetData sheetId="720">
        <row r="8">
          <cell r="D8" t="str">
            <v>Paramaz Avedisian Building</v>
          </cell>
        </row>
      </sheetData>
      <sheetData sheetId="721">
        <row r="8">
          <cell r="D8" t="str">
            <v>Paramaz Avedisian Building</v>
          </cell>
        </row>
      </sheetData>
      <sheetData sheetId="722">
        <row r="8">
          <cell r="D8" t="str">
            <v>Paramaz Avedisian Building</v>
          </cell>
        </row>
      </sheetData>
      <sheetData sheetId="723">
        <row r="8">
          <cell r="D8" t="str">
            <v>Paramaz Avedisian Building</v>
          </cell>
        </row>
      </sheetData>
      <sheetData sheetId="724">
        <row r="8">
          <cell r="D8" t="str">
            <v>Paramaz Avedisian Building</v>
          </cell>
        </row>
      </sheetData>
      <sheetData sheetId="725">
        <row r="8">
          <cell r="D8" t="str">
            <v>Paramaz Avedisian Building</v>
          </cell>
        </row>
      </sheetData>
      <sheetData sheetId="726">
        <row r="8">
          <cell r="D8" t="str">
            <v>Paramaz Avedisian Building</v>
          </cell>
        </row>
      </sheetData>
      <sheetData sheetId="727">
        <row r="8">
          <cell r="D8" t="str">
            <v>Paramaz Avedisian Building</v>
          </cell>
        </row>
      </sheetData>
      <sheetData sheetId="728">
        <row r="8">
          <cell r="D8" t="str">
            <v>Paramaz Avedisian Building</v>
          </cell>
        </row>
      </sheetData>
      <sheetData sheetId="729">
        <row r="8">
          <cell r="D8" t="str">
            <v>Paramaz Avedisian Building</v>
          </cell>
        </row>
      </sheetData>
      <sheetData sheetId="730">
        <row r="8">
          <cell r="D8" t="str">
            <v>Paramaz Avedisian Building</v>
          </cell>
        </row>
      </sheetData>
      <sheetData sheetId="731">
        <row r="8">
          <cell r="D8" t="str">
            <v>Paramaz Avedisian Building</v>
          </cell>
        </row>
      </sheetData>
      <sheetData sheetId="732">
        <row r="8">
          <cell r="D8" t="str">
            <v>Paramaz Avedisian Building</v>
          </cell>
        </row>
      </sheetData>
      <sheetData sheetId="733">
        <row r="8">
          <cell r="D8" t="str">
            <v>Paramaz Avedisian Building</v>
          </cell>
        </row>
      </sheetData>
      <sheetData sheetId="734">
        <row r="8">
          <cell r="D8" t="str">
            <v>Paramaz Avedisian Building</v>
          </cell>
        </row>
      </sheetData>
      <sheetData sheetId="735">
        <row r="8">
          <cell r="D8" t="str">
            <v>Paramaz Avedisian Building</v>
          </cell>
        </row>
      </sheetData>
      <sheetData sheetId="736"/>
      <sheetData sheetId="737">
        <row r="8">
          <cell r="D8" t="str">
            <v>Paramaz Avedisian Building</v>
          </cell>
        </row>
      </sheetData>
      <sheetData sheetId="738"/>
      <sheetData sheetId="739">
        <row r="8">
          <cell r="D8" t="str">
            <v>Paramaz Avedisian Building</v>
          </cell>
        </row>
      </sheetData>
      <sheetData sheetId="740"/>
      <sheetData sheetId="741">
        <row r="8">
          <cell r="D8" t="str">
            <v>Paramaz Avedisian Building</v>
          </cell>
        </row>
      </sheetData>
      <sheetData sheetId="742">
        <row r="8">
          <cell r="D8" t="str">
            <v>Paramaz Avedisian Building</v>
          </cell>
        </row>
      </sheetData>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ow r="8">
          <cell r="D8" t="str">
            <v>Paramaz Avedisian Building</v>
          </cell>
        </row>
      </sheetData>
      <sheetData sheetId="829">
        <row r="8">
          <cell r="D8" t="str">
            <v>Paramaz Avedisian Building</v>
          </cell>
        </row>
      </sheetData>
      <sheetData sheetId="830" refreshError="1"/>
      <sheetData sheetId="831" refreshError="1"/>
      <sheetData sheetId="832" refreshError="1"/>
      <sheetData sheetId="833" refreshError="1"/>
      <sheetData sheetId="834" refreshError="1"/>
      <sheetData sheetId="835" refreshError="1"/>
      <sheetData sheetId="836" refreshError="1"/>
      <sheetData sheetId="837">
        <row r="8">
          <cell r="D8" t="str">
            <v>Paramaz Avedisian Building</v>
          </cell>
        </row>
      </sheetData>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ow r="8">
          <cell r="D8" t="str">
            <v>Paramaz Avedisian Building</v>
          </cell>
        </row>
      </sheetData>
      <sheetData sheetId="890">
        <row r="8">
          <cell r="D8" t="str">
            <v>Paramaz Avedisian Building</v>
          </cell>
        </row>
      </sheetData>
      <sheetData sheetId="891">
        <row r="8">
          <cell r="D8" t="str">
            <v>Paramaz Avedisian Building</v>
          </cell>
        </row>
      </sheetData>
      <sheetData sheetId="892">
        <row r="8">
          <cell r="D8" t="str">
            <v>Paramaz Avedisian Building</v>
          </cell>
        </row>
      </sheetData>
      <sheetData sheetId="893">
        <row r="8">
          <cell r="D8" t="str">
            <v>Paramaz Avedisian Building</v>
          </cell>
        </row>
      </sheetData>
      <sheetData sheetId="894">
        <row r="8">
          <cell r="D8" t="str">
            <v>Paramaz Avedisian Building</v>
          </cell>
        </row>
      </sheetData>
      <sheetData sheetId="895">
        <row r="8">
          <cell r="D8" t="str">
            <v>Paramaz Avedisian Building</v>
          </cell>
        </row>
      </sheetData>
      <sheetData sheetId="896">
        <row r="8">
          <cell r="D8" t="str">
            <v>Paramaz Avedisian Building</v>
          </cell>
        </row>
      </sheetData>
      <sheetData sheetId="897">
        <row r="8">
          <cell r="D8" t="str">
            <v>Paramaz Avedisian Building</v>
          </cell>
        </row>
      </sheetData>
      <sheetData sheetId="898">
        <row r="8">
          <cell r="D8" t="str">
            <v>Paramaz Avedisian Building</v>
          </cell>
        </row>
      </sheetData>
      <sheetData sheetId="899">
        <row r="8">
          <cell r="D8" t="str">
            <v>Paramaz Avedisian Building</v>
          </cell>
        </row>
      </sheetData>
      <sheetData sheetId="900">
        <row r="8">
          <cell r="D8" t="str">
            <v>Paramaz Avedisian Building</v>
          </cell>
        </row>
      </sheetData>
      <sheetData sheetId="901">
        <row r="8">
          <cell r="D8" t="str">
            <v>Paramaz Avedisian Building</v>
          </cell>
        </row>
      </sheetData>
      <sheetData sheetId="902">
        <row r="8">
          <cell r="D8" t="str">
            <v>Paramaz Avedisian Building</v>
          </cell>
        </row>
      </sheetData>
      <sheetData sheetId="903">
        <row r="8">
          <cell r="D8" t="str">
            <v>Paramaz Avedisian Building</v>
          </cell>
        </row>
      </sheetData>
      <sheetData sheetId="904">
        <row r="8">
          <cell r="D8" t="str">
            <v>Paramaz Avedisian Building</v>
          </cell>
        </row>
      </sheetData>
      <sheetData sheetId="905">
        <row r="8">
          <cell r="D8" t="str">
            <v>Paramaz Avedisian Building</v>
          </cell>
        </row>
      </sheetData>
      <sheetData sheetId="906">
        <row r="8">
          <cell r="D8" t="str">
            <v>Paramaz Avedisian Building</v>
          </cell>
        </row>
      </sheetData>
      <sheetData sheetId="907">
        <row r="8">
          <cell r="D8" t="str">
            <v>Paramaz Avedisian Building</v>
          </cell>
        </row>
      </sheetData>
      <sheetData sheetId="908">
        <row r="8">
          <cell r="D8" t="str">
            <v>Paramaz Avedisian Building</v>
          </cell>
        </row>
      </sheetData>
      <sheetData sheetId="909">
        <row r="8">
          <cell r="D8" t="str">
            <v>Paramaz Avedisian Building</v>
          </cell>
        </row>
      </sheetData>
      <sheetData sheetId="910">
        <row r="8">
          <cell r="D8" t="str">
            <v>Paramaz Avedisian Building</v>
          </cell>
        </row>
      </sheetData>
      <sheetData sheetId="911">
        <row r="8">
          <cell r="D8" t="str">
            <v>Paramaz Avedisian Building</v>
          </cell>
        </row>
      </sheetData>
      <sheetData sheetId="912">
        <row r="8">
          <cell r="D8" t="str">
            <v>Paramaz Avedisian Building</v>
          </cell>
        </row>
      </sheetData>
      <sheetData sheetId="913">
        <row r="8">
          <cell r="D8" t="str">
            <v>Paramaz Avedisian Building</v>
          </cell>
        </row>
      </sheetData>
      <sheetData sheetId="914">
        <row r="8">
          <cell r="D8" t="str">
            <v>Paramaz Avedisian Building</v>
          </cell>
        </row>
      </sheetData>
      <sheetData sheetId="915">
        <row r="8">
          <cell r="D8" t="str">
            <v>Paramaz Avedisian Building</v>
          </cell>
        </row>
      </sheetData>
      <sheetData sheetId="916">
        <row r="8">
          <cell r="D8" t="str">
            <v>Paramaz Avedisian Building</v>
          </cell>
        </row>
      </sheetData>
      <sheetData sheetId="917">
        <row r="8">
          <cell r="D8" t="str">
            <v>Paramaz Avedisian Building</v>
          </cell>
        </row>
      </sheetData>
      <sheetData sheetId="918">
        <row r="8">
          <cell r="D8" t="str">
            <v>Paramaz Avedisian Building</v>
          </cell>
        </row>
      </sheetData>
      <sheetData sheetId="919">
        <row r="8">
          <cell r="D8" t="str">
            <v>Paramaz Avedisian Building</v>
          </cell>
        </row>
      </sheetData>
      <sheetData sheetId="920">
        <row r="8">
          <cell r="D8" t="str">
            <v>Paramaz Avedisian Building</v>
          </cell>
        </row>
      </sheetData>
      <sheetData sheetId="921">
        <row r="8">
          <cell r="D8" t="str">
            <v>Paramaz Avedisian Building</v>
          </cell>
        </row>
      </sheetData>
      <sheetData sheetId="922">
        <row r="8">
          <cell r="D8" t="str">
            <v>Paramaz Avedisian Building</v>
          </cell>
        </row>
      </sheetData>
      <sheetData sheetId="923">
        <row r="8">
          <cell r="D8" t="str">
            <v>Paramaz Avedisian Building</v>
          </cell>
        </row>
      </sheetData>
      <sheetData sheetId="924">
        <row r="8">
          <cell r="D8" t="str">
            <v>Paramaz Avedisian Building</v>
          </cell>
        </row>
      </sheetData>
      <sheetData sheetId="925">
        <row r="8">
          <cell r="D8" t="str">
            <v>Paramaz Avedisian Building</v>
          </cell>
        </row>
      </sheetData>
      <sheetData sheetId="926">
        <row r="8">
          <cell r="D8" t="str">
            <v>Paramaz Avedisian Building</v>
          </cell>
        </row>
      </sheetData>
      <sheetData sheetId="927">
        <row r="8">
          <cell r="D8" t="str">
            <v>Paramaz Avedisian Building</v>
          </cell>
        </row>
      </sheetData>
      <sheetData sheetId="928">
        <row r="8">
          <cell r="D8" t="str">
            <v>Paramaz Avedisian Building</v>
          </cell>
        </row>
      </sheetData>
      <sheetData sheetId="929">
        <row r="8">
          <cell r="D8" t="str">
            <v>Paramaz Avedisian Building</v>
          </cell>
        </row>
      </sheetData>
      <sheetData sheetId="930">
        <row r="8">
          <cell r="D8" t="str">
            <v>Paramaz Avedisian Building</v>
          </cell>
        </row>
      </sheetData>
      <sheetData sheetId="931">
        <row r="8">
          <cell r="D8" t="str">
            <v>Paramaz Avedisian Building</v>
          </cell>
        </row>
      </sheetData>
      <sheetData sheetId="932">
        <row r="8">
          <cell r="D8" t="str">
            <v>Paramaz Avedisian Building</v>
          </cell>
        </row>
      </sheetData>
      <sheetData sheetId="933">
        <row r="8">
          <cell r="D8" t="str">
            <v>Paramaz Avedisian Building</v>
          </cell>
        </row>
      </sheetData>
      <sheetData sheetId="934">
        <row r="8">
          <cell r="D8" t="str">
            <v>Paramaz Avedisian Building</v>
          </cell>
        </row>
      </sheetData>
      <sheetData sheetId="935">
        <row r="8">
          <cell r="D8" t="str">
            <v>Paramaz Avedisian Building</v>
          </cell>
        </row>
      </sheetData>
      <sheetData sheetId="936">
        <row r="8">
          <cell r="D8" t="str">
            <v>Paramaz Avedisian Building</v>
          </cell>
        </row>
      </sheetData>
      <sheetData sheetId="937">
        <row r="8">
          <cell r="D8" t="str">
            <v>Paramaz Avedisian Building</v>
          </cell>
        </row>
      </sheetData>
      <sheetData sheetId="938">
        <row r="8">
          <cell r="D8" t="str">
            <v>Paramaz Avedisian Building</v>
          </cell>
        </row>
      </sheetData>
      <sheetData sheetId="939">
        <row r="8">
          <cell r="D8" t="str">
            <v>Paramaz Avedisian Building</v>
          </cell>
        </row>
      </sheetData>
      <sheetData sheetId="940">
        <row r="8">
          <cell r="D8" t="str">
            <v>Paramaz Avedisian Building</v>
          </cell>
        </row>
      </sheetData>
      <sheetData sheetId="941">
        <row r="8">
          <cell r="D8" t="str">
            <v>Paramaz Avedisian Building</v>
          </cell>
        </row>
      </sheetData>
      <sheetData sheetId="942">
        <row r="8">
          <cell r="D8" t="str">
            <v>Paramaz Avedisian Building</v>
          </cell>
        </row>
      </sheetData>
      <sheetData sheetId="943">
        <row r="8">
          <cell r="D8" t="str">
            <v>Paramaz Avedisian Building</v>
          </cell>
        </row>
      </sheetData>
      <sheetData sheetId="944">
        <row r="8">
          <cell r="D8" t="str">
            <v>Paramaz Avedisian Building</v>
          </cell>
        </row>
      </sheetData>
      <sheetData sheetId="945">
        <row r="8">
          <cell r="D8" t="str">
            <v>Paramaz Avedisian Building</v>
          </cell>
        </row>
      </sheetData>
      <sheetData sheetId="946">
        <row r="8">
          <cell r="D8" t="str">
            <v>Paramaz Avedisian Building</v>
          </cell>
        </row>
      </sheetData>
      <sheetData sheetId="947">
        <row r="8">
          <cell r="D8" t="str">
            <v>Paramaz Avedisian Building</v>
          </cell>
        </row>
      </sheetData>
      <sheetData sheetId="948">
        <row r="8">
          <cell r="D8" t="str">
            <v>Paramaz Avedisian Building</v>
          </cell>
        </row>
      </sheetData>
      <sheetData sheetId="949">
        <row r="8">
          <cell r="D8" t="str">
            <v>Paramaz Avedisian Building</v>
          </cell>
        </row>
      </sheetData>
      <sheetData sheetId="950">
        <row r="8">
          <cell r="D8" t="str">
            <v>Paramaz Avedisian Building</v>
          </cell>
        </row>
      </sheetData>
      <sheetData sheetId="951">
        <row r="8">
          <cell r="D8" t="str">
            <v>Paramaz Avedisian Building</v>
          </cell>
        </row>
      </sheetData>
      <sheetData sheetId="952">
        <row r="8">
          <cell r="D8" t="str">
            <v>Paramaz Avedisian Building</v>
          </cell>
        </row>
      </sheetData>
      <sheetData sheetId="953">
        <row r="8">
          <cell r="D8" t="str">
            <v>Paramaz Avedisian Building</v>
          </cell>
        </row>
      </sheetData>
      <sheetData sheetId="954">
        <row r="8">
          <cell r="D8" t="str">
            <v>Paramaz Avedisian Building</v>
          </cell>
        </row>
      </sheetData>
      <sheetData sheetId="955">
        <row r="8">
          <cell r="D8" t="str">
            <v>Paramaz Avedisian Building</v>
          </cell>
        </row>
      </sheetData>
      <sheetData sheetId="956">
        <row r="8">
          <cell r="D8" t="str">
            <v>Paramaz Avedisian Building</v>
          </cell>
        </row>
      </sheetData>
      <sheetData sheetId="957">
        <row r="8">
          <cell r="D8" t="str">
            <v>Paramaz Avedisian Building</v>
          </cell>
        </row>
      </sheetData>
      <sheetData sheetId="958">
        <row r="8">
          <cell r="D8" t="str">
            <v>Paramaz Avedisian Building</v>
          </cell>
        </row>
      </sheetData>
      <sheetData sheetId="959">
        <row r="8">
          <cell r="D8" t="str">
            <v>Paramaz Avedisian Building</v>
          </cell>
        </row>
      </sheetData>
      <sheetData sheetId="960">
        <row r="8">
          <cell r="D8" t="str">
            <v>Paramaz Avedisian Building</v>
          </cell>
        </row>
      </sheetData>
      <sheetData sheetId="961">
        <row r="8">
          <cell r="D8" t="str">
            <v>Paramaz Avedisian Building</v>
          </cell>
        </row>
      </sheetData>
      <sheetData sheetId="962">
        <row r="8">
          <cell r="D8" t="str">
            <v>Paramaz Avedisian Building</v>
          </cell>
        </row>
      </sheetData>
      <sheetData sheetId="963">
        <row r="8">
          <cell r="D8" t="str">
            <v>Paramaz Avedisian Building</v>
          </cell>
        </row>
      </sheetData>
      <sheetData sheetId="964">
        <row r="8">
          <cell r="D8" t="str">
            <v>Paramaz Avedisian Building</v>
          </cell>
        </row>
      </sheetData>
      <sheetData sheetId="965">
        <row r="8">
          <cell r="D8" t="str">
            <v>Paramaz Avedisian Building</v>
          </cell>
        </row>
      </sheetData>
      <sheetData sheetId="966">
        <row r="8">
          <cell r="D8" t="str">
            <v>Paramaz Avedisian Building</v>
          </cell>
        </row>
      </sheetData>
      <sheetData sheetId="967">
        <row r="8">
          <cell r="D8" t="str">
            <v>Paramaz Avedisian Building</v>
          </cell>
        </row>
      </sheetData>
      <sheetData sheetId="968">
        <row r="8">
          <cell r="D8" t="str">
            <v>Paramaz Avedisian Building</v>
          </cell>
        </row>
      </sheetData>
      <sheetData sheetId="969">
        <row r="8">
          <cell r="D8" t="str">
            <v>Paramaz Avedisian Building</v>
          </cell>
        </row>
      </sheetData>
      <sheetData sheetId="970">
        <row r="8">
          <cell r="D8" t="str">
            <v>Paramaz Avedisian Building</v>
          </cell>
        </row>
      </sheetData>
      <sheetData sheetId="971">
        <row r="8">
          <cell r="D8" t="str">
            <v>Paramaz Avedisian Building</v>
          </cell>
        </row>
      </sheetData>
      <sheetData sheetId="972">
        <row r="8">
          <cell r="D8" t="str">
            <v>Paramaz Avedisian Building</v>
          </cell>
        </row>
      </sheetData>
      <sheetData sheetId="973">
        <row r="8">
          <cell r="D8" t="str">
            <v>Paramaz Avedisian Building</v>
          </cell>
        </row>
      </sheetData>
      <sheetData sheetId="974">
        <row r="8">
          <cell r="D8" t="str">
            <v>Paramaz Avedisian Building</v>
          </cell>
        </row>
      </sheetData>
      <sheetData sheetId="975">
        <row r="8">
          <cell r="D8" t="str">
            <v>Paramaz Avedisian Building</v>
          </cell>
        </row>
      </sheetData>
      <sheetData sheetId="976">
        <row r="8">
          <cell r="D8" t="str">
            <v>Paramaz Avedisian Building</v>
          </cell>
        </row>
      </sheetData>
      <sheetData sheetId="977">
        <row r="8">
          <cell r="D8" t="str">
            <v>Paramaz Avedisian Building</v>
          </cell>
        </row>
      </sheetData>
      <sheetData sheetId="978">
        <row r="8">
          <cell r="D8" t="str">
            <v>Paramaz Avedisian Building</v>
          </cell>
        </row>
      </sheetData>
      <sheetData sheetId="979">
        <row r="8">
          <cell r="D8" t="str">
            <v>Paramaz Avedisian Building</v>
          </cell>
        </row>
      </sheetData>
      <sheetData sheetId="980">
        <row r="8">
          <cell r="D8" t="str">
            <v>Paramaz Avedisian Building</v>
          </cell>
        </row>
      </sheetData>
      <sheetData sheetId="981">
        <row r="8">
          <cell r="D8" t="str">
            <v>Paramaz Avedisian Building</v>
          </cell>
        </row>
      </sheetData>
      <sheetData sheetId="982">
        <row r="8">
          <cell r="D8" t="str">
            <v>Paramaz Avedisian Building</v>
          </cell>
        </row>
      </sheetData>
      <sheetData sheetId="983">
        <row r="8">
          <cell r="D8" t="str">
            <v>Paramaz Avedisian Building</v>
          </cell>
        </row>
      </sheetData>
      <sheetData sheetId="984">
        <row r="8">
          <cell r="D8" t="str">
            <v>Paramaz Avedisian Building</v>
          </cell>
        </row>
      </sheetData>
      <sheetData sheetId="985">
        <row r="8">
          <cell r="D8" t="str">
            <v>Paramaz Avedisian Building</v>
          </cell>
        </row>
      </sheetData>
      <sheetData sheetId="986">
        <row r="8">
          <cell r="D8" t="str">
            <v>Paramaz Avedisian Building</v>
          </cell>
        </row>
      </sheetData>
      <sheetData sheetId="987">
        <row r="8">
          <cell r="D8" t="str">
            <v>Paramaz Avedisian Building</v>
          </cell>
        </row>
      </sheetData>
      <sheetData sheetId="988">
        <row r="8">
          <cell r="D8" t="str">
            <v>Paramaz Avedisian Building</v>
          </cell>
        </row>
      </sheetData>
      <sheetData sheetId="989">
        <row r="8">
          <cell r="D8" t="str">
            <v>Paramaz Avedisian Building</v>
          </cell>
        </row>
      </sheetData>
      <sheetData sheetId="990">
        <row r="8">
          <cell r="D8" t="str">
            <v>Paramaz Avedisian Building</v>
          </cell>
        </row>
      </sheetData>
      <sheetData sheetId="991">
        <row r="8">
          <cell r="D8" t="str">
            <v>Paramaz Avedisian Building</v>
          </cell>
        </row>
      </sheetData>
      <sheetData sheetId="992">
        <row r="8">
          <cell r="D8" t="str">
            <v>Paramaz Avedisian Building</v>
          </cell>
        </row>
      </sheetData>
      <sheetData sheetId="993">
        <row r="8">
          <cell r="D8" t="str">
            <v>Paramaz Avedisian Building</v>
          </cell>
        </row>
      </sheetData>
      <sheetData sheetId="994">
        <row r="8">
          <cell r="D8" t="str">
            <v>Paramaz Avedisian Building</v>
          </cell>
        </row>
      </sheetData>
      <sheetData sheetId="995">
        <row r="8">
          <cell r="D8" t="str">
            <v>Paramaz Avedisian Building</v>
          </cell>
        </row>
      </sheetData>
      <sheetData sheetId="996">
        <row r="8">
          <cell r="D8" t="str">
            <v>Paramaz Avedisian Building</v>
          </cell>
        </row>
      </sheetData>
      <sheetData sheetId="997">
        <row r="8">
          <cell r="D8" t="str">
            <v>Paramaz Avedisian Building</v>
          </cell>
        </row>
      </sheetData>
      <sheetData sheetId="998">
        <row r="8">
          <cell r="D8" t="str">
            <v>Paramaz Avedisian Building</v>
          </cell>
        </row>
      </sheetData>
      <sheetData sheetId="999">
        <row r="8">
          <cell r="D8" t="str">
            <v>Paramaz Avedisian Building</v>
          </cell>
        </row>
      </sheetData>
      <sheetData sheetId="1000">
        <row r="8">
          <cell r="D8" t="str">
            <v>Paramaz Avedisian Building</v>
          </cell>
        </row>
      </sheetData>
      <sheetData sheetId="1001">
        <row r="8">
          <cell r="D8" t="str">
            <v>Paramaz Avedisian Building</v>
          </cell>
        </row>
      </sheetData>
      <sheetData sheetId="1002">
        <row r="8">
          <cell r="D8" t="str">
            <v>Paramaz Avedisian Building</v>
          </cell>
        </row>
      </sheetData>
      <sheetData sheetId="1003">
        <row r="8">
          <cell r="D8" t="str">
            <v>Paramaz Avedisian Building</v>
          </cell>
        </row>
      </sheetData>
      <sheetData sheetId="1004">
        <row r="8">
          <cell r="D8" t="str">
            <v>Paramaz Avedisian Building</v>
          </cell>
        </row>
      </sheetData>
      <sheetData sheetId="1005">
        <row r="8">
          <cell r="D8" t="str">
            <v>Paramaz Avedisian Building</v>
          </cell>
        </row>
      </sheetData>
      <sheetData sheetId="1006">
        <row r="8">
          <cell r="D8" t="str">
            <v>Paramaz Avedisian Building</v>
          </cell>
        </row>
      </sheetData>
      <sheetData sheetId="1007">
        <row r="8">
          <cell r="D8" t="str">
            <v>Paramaz Avedisian Building</v>
          </cell>
        </row>
      </sheetData>
      <sheetData sheetId="1008">
        <row r="8">
          <cell r="D8" t="str">
            <v>Paramaz Avedisian Building</v>
          </cell>
        </row>
      </sheetData>
      <sheetData sheetId="1009">
        <row r="8">
          <cell r="D8" t="str">
            <v>Paramaz Avedisian Building</v>
          </cell>
        </row>
      </sheetData>
      <sheetData sheetId="1010">
        <row r="8">
          <cell r="D8" t="str">
            <v>Paramaz Avedisian Building</v>
          </cell>
        </row>
      </sheetData>
      <sheetData sheetId="1011">
        <row r="8">
          <cell r="D8" t="str">
            <v>Paramaz Avedisian Building</v>
          </cell>
        </row>
      </sheetData>
      <sheetData sheetId="1012">
        <row r="8">
          <cell r="D8" t="str">
            <v>Paramaz Avedisian Building</v>
          </cell>
        </row>
      </sheetData>
      <sheetData sheetId="1013">
        <row r="8">
          <cell r="D8" t="str">
            <v>Paramaz Avedisian Building</v>
          </cell>
        </row>
      </sheetData>
      <sheetData sheetId="1014">
        <row r="8">
          <cell r="D8" t="str">
            <v>Paramaz Avedisian Building</v>
          </cell>
        </row>
      </sheetData>
      <sheetData sheetId="1015">
        <row r="8">
          <cell r="D8" t="str">
            <v>Paramaz Avedisian Building</v>
          </cell>
        </row>
      </sheetData>
      <sheetData sheetId="1016">
        <row r="8">
          <cell r="D8" t="str">
            <v>Paramaz Avedisian Building</v>
          </cell>
        </row>
      </sheetData>
      <sheetData sheetId="1017">
        <row r="8">
          <cell r="D8" t="str">
            <v>Paramaz Avedisian Building</v>
          </cell>
        </row>
      </sheetData>
      <sheetData sheetId="1018">
        <row r="8">
          <cell r="D8" t="str">
            <v>Paramaz Avedisian Building</v>
          </cell>
        </row>
      </sheetData>
      <sheetData sheetId="1019">
        <row r="8">
          <cell r="D8" t="str">
            <v>Paramaz Avedisian Building</v>
          </cell>
        </row>
      </sheetData>
      <sheetData sheetId="1020">
        <row r="8">
          <cell r="D8" t="str">
            <v>Paramaz Avedisian Building</v>
          </cell>
        </row>
      </sheetData>
      <sheetData sheetId="1021">
        <row r="8">
          <cell r="D8" t="str">
            <v>Paramaz Avedisian Building</v>
          </cell>
        </row>
      </sheetData>
      <sheetData sheetId="1022">
        <row r="8">
          <cell r="D8" t="str">
            <v>Paramaz Avedisian Building</v>
          </cell>
        </row>
      </sheetData>
      <sheetData sheetId="1023">
        <row r="8">
          <cell r="D8" t="str">
            <v>Paramaz Avedisian Building</v>
          </cell>
        </row>
      </sheetData>
      <sheetData sheetId="1024">
        <row r="8">
          <cell r="D8" t="str">
            <v>Paramaz Avedisian Building</v>
          </cell>
        </row>
      </sheetData>
      <sheetData sheetId="1025">
        <row r="8">
          <cell r="D8" t="str">
            <v>Paramaz Avedisian Building</v>
          </cell>
        </row>
      </sheetData>
      <sheetData sheetId="1026">
        <row r="8">
          <cell r="D8" t="str">
            <v>Paramaz Avedisian Building</v>
          </cell>
        </row>
      </sheetData>
      <sheetData sheetId="1027">
        <row r="8">
          <cell r="D8" t="str">
            <v>Paramaz Avedisian Building</v>
          </cell>
        </row>
      </sheetData>
      <sheetData sheetId="1028">
        <row r="8">
          <cell r="D8" t="str">
            <v>Paramaz Avedisian Building</v>
          </cell>
        </row>
      </sheetData>
      <sheetData sheetId="1029">
        <row r="8">
          <cell r="D8" t="str">
            <v>Paramaz Avedisian Building</v>
          </cell>
        </row>
      </sheetData>
      <sheetData sheetId="1030">
        <row r="8">
          <cell r="D8" t="str">
            <v>Paramaz Avedisian Building</v>
          </cell>
        </row>
      </sheetData>
      <sheetData sheetId="1031">
        <row r="8">
          <cell r="D8" t="str">
            <v>Paramaz Avedisian Building</v>
          </cell>
        </row>
      </sheetData>
      <sheetData sheetId="1032">
        <row r="8">
          <cell r="D8" t="str">
            <v>Paramaz Avedisian Building</v>
          </cell>
        </row>
      </sheetData>
      <sheetData sheetId="1033">
        <row r="8">
          <cell r="D8" t="str">
            <v>Paramaz Avedisian Building</v>
          </cell>
        </row>
      </sheetData>
      <sheetData sheetId="1034">
        <row r="8">
          <cell r="D8" t="str">
            <v>Paramaz Avedisian Building</v>
          </cell>
        </row>
      </sheetData>
      <sheetData sheetId="1035">
        <row r="8">
          <cell r="D8" t="str">
            <v>Paramaz Avedisian Building</v>
          </cell>
        </row>
      </sheetData>
      <sheetData sheetId="1036">
        <row r="8">
          <cell r="D8" t="str">
            <v>Paramaz Avedisian Building</v>
          </cell>
        </row>
      </sheetData>
      <sheetData sheetId="1037">
        <row r="8">
          <cell r="D8" t="str">
            <v>Paramaz Avedisian Building</v>
          </cell>
        </row>
      </sheetData>
      <sheetData sheetId="1038">
        <row r="8">
          <cell r="D8" t="str">
            <v>Paramaz Avedisian Building</v>
          </cell>
        </row>
      </sheetData>
      <sheetData sheetId="1039">
        <row r="8">
          <cell r="D8" t="str">
            <v>Paramaz Avedisian Building</v>
          </cell>
        </row>
      </sheetData>
      <sheetData sheetId="1040">
        <row r="8">
          <cell r="D8" t="str">
            <v>Paramaz Avedisian Building</v>
          </cell>
        </row>
      </sheetData>
      <sheetData sheetId="1041">
        <row r="8">
          <cell r="D8" t="str">
            <v>Paramaz Avedisian Building</v>
          </cell>
        </row>
      </sheetData>
      <sheetData sheetId="1042">
        <row r="8">
          <cell r="D8" t="str">
            <v>Paramaz Avedisian Building</v>
          </cell>
        </row>
      </sheetData>
      <sheetData sheetId="1043">
        <row r="8">
          <cell r="D8" t="str">
            <v>Paramaz Avedisian Building</v>
          </cell>
        </row>
      </sheetData>
      <sheetData sheetId="1044">
        <row r="8">
          <cell r="D8" t="str">
            <v>Paramaz Avedisian Building</v>
          </cell>
        </row>
      </sheetData>
      <sheetData sheetId="1045">
        <row r="8">
          <cell r="D8" t="str">
            <v>Paramaz Avedisian Building</v>
          </cell>
        </row>
      </sheetData>
      <sheetData sheetId="1046">
        <row r="8">
          <cell r="D8" t="str">
            <v>Paramaz Avedisian Building</v>
          </cell>
        </row>
      </sheetData>
      <sheetData sheetId="1047">
        <row r="8">
          <cell r="D8" t="str">
            <v>Paramaz Avedisian Building</v>
          </cell>
        </row>
      </sheetData>
      <sheetData sheetId="1048">
        <row r="8">
          <cell r="D8" t="str">
            <v>Paramaz Avedisian Building</v>
          </cell>
        </row>
      </sheetData>
      <sheetData sheetId="1049">
        <row r="8">
          <cell r="D8" t="str">
            <v>Paramaz Avedisian Building</v>
          </cell>
        </row>
      </sheetData>
      <sheetData sheetId="1050">
        <row r="8">
          <cell r="D8" t="str">
            <v>Paramaz Avedisian Building</v>
          </cell>
        </row>
      </sheetData>
      <sheetData sheetId="1051">
        <row r="8">
          <cell r="D8" t="str">
            <v>Paramaz Avedisian Building</v>
          </cell>
        </row>
      </sheetData>
      <sheetData sheetId="1052">
        <row r="8">
          <cell r="D8" t="str">
            <v>Paramaz Avedisian Building</v>
          </cell>
        </row>
      </sheetData>
      <sheetData sheetId="1053">
        <row r="8">
          <cell r="D8" t="str">
            <v>Paramaz Avedisian Building</v>
          </cell>
        </row>
      </sheetData>
      <sheetData sheetId="1054">
        <row r="8">
          <cell r="D8" t="str">
            <v>Paramaz Avedisian Building</v>
          </cell>
        </row>
      </sheetData>
      <sheetData sheetId="1055" refreshError="1"/>
      <sheetData sheetId="1056">
        <row r="8">
          <cell r="D8" t="str">
            <v>Paramaz Avedisian Building</v>
          </cell>
        </row>
      </sheetData>
      <sheetData sheetId="1057">
        <row r="8">
          <cell r="D8" t="str">
            <v>Paramaz Avedisian Building</v>
          </cell>
        </row>
      </sheetData>
      <sheetData sheetId="1058">
        <row r="8">
          <cell r="D8" t="str">
            <v>Paramaz Avedisian Building</v>
          </cell>
        </row>
      </sheetData>
      <sheetData sheetId="1059">
        <row r="8">
          <cell r="D8" t="str">
            <v>Paramaz Avedisian Building</v>
          </cell>
        </row>
      </sheetData>
      <sheetData sheetId="1060">
        <row r="8">
          <cell r="D8" t="str">
            <v>Paramaz Avedisian Building</v>
          </cell>
        </row>
      </sheetData>
      <sheetData sheetId="1061">
        <row r="8">
          <cell r="D8" t="str">
            <v>Paramaz Avedisian Building</v>
          </cell>
        </row>
      </sheetData>
      <sheetData sheetId="1062">
        <row r="8">
          <cell r="D8" t="str">
            <v>Paramaz Avedisian Building</v>
          </cell>
        </row>
      </sheetData>
      <sheetData sheetId="1063">
        <row r="8">
          <cell r="D8" t="str">
            <v>Paramaz Avedisian Building</v>
          </cell>
        </row>
      </sheetData>
      <sheetData sheetId="1064">
        <row r="8">
          <cell r="D8" t="str">
            <v>Paramaz Avedisian Building</v>
          </cell>
        </row>
      </sheetData>
      <sheetData sheetId="1065">
        <row r="8">
          <cell r="D8" t="str">
            <v>Paramaz Avedisian Building</v>
          </cell>
        </row>
      </sheetData>
      <sheetData sheetId="1066">
        <row r="8">
          <cell r="D8" t="str">
            <v>Paramaz Avedisian Building</v>
          </cell>
        </row>
      </sheetData>
      <sheetData sheetId="1067">
        <row r="8">
          <cell r="D8" t="str">
            <v>Paramaz Avedisian Building</v>
          </cell>
        </row>
      </sheetData>
      <sheetData sheetId="1068">
        <row r="8">
          <cell r="D8" t="str">
            <v>Paramaz Avedisian Building</v>
          </cell>
        </row>
      </sheetData>
      <sheetData sheetId="1069">
        <row r="8">
          <cell r="D8" t="str">
            <v>Paramaz Avedisian Building</v>
          </cell>
        </row>
      </sheetData>
      <sheetData sheetId="1070">
        <row r="8">
          <cell r="D8" t="str">
            <v>Paramaz Avedisian Building</v>
          </cell>
        </row>
      </sheetData>
      <sheetData sheetId="1071">
        <row r="8">
          <cell r="D8" t="str">
            <v>Paramaz Avedisian Building</v>
          </cell>
        </row>
      </sheetData>
      <sheetData sheetId="1072">
        <row r="8">
          <cell r="D8" t="str">
            <v>Paramaz Avedisian Building</v>
          </cell>
        </row>
      </sheetData>
      <sheetData sheetId="1073">
        <row r="8">
          <cell r="D8" t="str">
            <v>Paramaz Avedisian Building</v>
          </cell>
        </row>
      </sheetData>
      <sheetData sheetId="1074">
        <row r="8">
          <cell r="D8" t="str">
            <v>Paramaz Avedisian Building</v>
          </cell>
        </row>
      </sheetData>
      <sheetData sheetId="1075">
        <row r="8">
          <cell r="D8" t="str">
            <v>Paramaz Avedisian Building</v>
          </cell>
        </row>
      </sheetData>
      <sheetData sheetId="1076">
        <row r="8">
          <cell r="D8" t="str">
            <v>Paramaz Avedisian Building</v>
          </cell>
        </row>
      </sheetData>
      <sheetData sheetId="1077">
        <row r="8">
          <cell r="D8" t="str">
            <v>Paramaz Avedisian Building</v>
          </cell>
        </row>
      </sheetData>
      <sheetData sheetId="1078">
        <row r="8">
          <cell r="D8" t="str">
            <v>Paramaz Avedisian Building</v>
          </cell>
        </row>
      </sheetData>
      <sheetData sheetId="1079">
        <row r="8">
          <cell r="D8" t="str">
            <v>Paramaz Avedisian Building</v>
          </cell>
        </row>
      </sheetData>
      <sheetData sheetId="1080">
        <row r="8">
          <cell r="D8" t="str">
            <v>Paramaz Avedisian Building</v>
          </cell>
        </row>
      </sheetData>
      <sheetData sheetId="1081">
        <row r="8">
          <cell r="D8" t="str">
            <v>Paramaz Avedisian Building</v>
          </cell>
        </row>
      </sheetData>
      <sheetData sheetId="1082">
        <row r="8">
          <cell r="D8" t="str">
            <v>Paramaz Avedisian Building</v>
          </cell>
        </row>
      </sheetData>
      <sheetData sheetId="1083">
        <row r="8">
          <cell r="D8" t="str">
            <v>Paramaz Avedisian Building</v>
          </cell>
        </row>
      </sheetData>
      <sheetData sheetId="1084">
        <row r="8">
          <cell r="D8" t="str">
            <v>Paramaz Avedisian Building</v>
          </cell>
        </row>
      </sheetData>
      <sheetData sheetId="1085">
        <row r="8">
          <cell r="D8" t="str">
            <v>Paramaz Avedisian Building</v>
          </cell>
        </row>
      </sheetData>
      <sheetData sheetId="1086">
        <row r="8">
          <cell r="D8" t="str">
            <v>Paramaz Avedisian Building</v>
          </cell>
        </row>
      </sheetData>
      <sheetData sheetId="1087">
        <row r="8">
          <cell r="D8" t="str">
            <v>Paramaz Avedisian Building</v>
          </cell>
        </row>
      </sheetData>
      <sheetData sheetId="1088">
        <row r="8">
          <cell r="D8" t="str">
            <v>Paramaz Avedisian Building</v>
          </cell>
        </row>
      </sheetData>
      <sheetData sheetId="1089">
        <row r="8">
          <cell r="D8" t="str">
            <v>Paramaz Avedisian Building</v>
          </cell>
        </row>
      </sheetData>
      <sheetData sheetId="1090">
        <row r="8">
          <cell r="D8" t="str">
            <v>Paramaz Avedisian Building</v>
          </cell>
        </row>
      </sheetData>
      <sheetData sheetId="1091">
        <row r="8">
          <cell r="D8" t="str">
            <v>Paramaz Avedisian Building</v>
          </cell>
        </row>
      </sheetData>
      <sheetData sheetId="1092">
        <row r="8">
          <cell r="D8" t="str">
            <v>Paramaz Avedisian Building</v>
          </cell>
        </row>
      </sheetData>
      <sheetData sheetId="1093">
        <row r="8">
          <cell r="D8" t="str">
            <v>Paramaz Avedisian Building</v>
          </cell>
        </row>
      </sheetData>
      <sheetData sheetId="1094">
        <row r="8">
          <cell r="D8" t="str">
            <v>Paramaz Avedisian Building</v>
          </cell>
        </row>
      </sheetData>
      <sheetData sheetId="1095">
        <row r="8">
          <cell r="D8" t="str">
            <v>Paramaz Avedisian Building</v>
          </cell>
        </row>
      </sheetData>
      <sheetData sheetId="1096">
        <row r="8">
          <cell r="D8" t="str">
            <v>Paramaz Avedisian Building</v>
          </cell>
        </row>
      </sheetData>
      <sheetData sheetId="1097">
        <row r="8">
          <cell r="D8" t="str">
            <v>Paramaz Avedisian Building</v>
          </cell>
        </row>
      </sheetData>
      <sheetData sheetId="1098">
        <row r="8">
          <cell r="D8" t="str">
            <v>Paramaz Avedisian Building</v>
          </cell>
        </row>
      </sheetData>
      <sheetData sheetId="1099">
        <row r="8">
          <cell r="D8" t="str">
            <v>Paramaz Avedisian Building</v>
          </cell>
        </row>
      </sheetData>
      <sheetData sheetId="1100">
        <row r="8">
          <cell r="D8" t="str">
            <v>Paramaz Avedisian Building</v>
          </cell>
        </row>
      </sheetData>
      <sheetData sheetId="1101">
        <row r="8">
          <cell r="D8" t="str">
            <v>Paramaz Avedisian Building</v>
          </cell>
        </row>
      </sheetData>
      <sheetData sheetId="1102">
        <row r="8">
          <cell r="D8" t="str">
            <v>Paramaz Avedisian Building</v>
          </cell>
        </row>
      </sheetData>
      <sheetData sheetId="1103">
        <row r="8">
          <cell r="D8" t="str">
            <v>Paramaz Avedisian Building</v>
          </cell>
        </row>
      </sheetData>
      <sheetData sheetId="1104">
        <row r="8">
          <cell r="D8" t="str">
            <v>Paramaz Avedisian Building</v>
          </cell>
        </row>
      </sheetData>
      <sheetData sheetId="1105">
        <row r="8">
          <cell r="D8" t="str">
            <v>Paramaz Avedisian Building</v>
          </cell>
        </row>
      </sheetData>
      <sheetData sheetId="1106">
        <row r="8">
          <cell r="D8" t="str">
            <v>Paramaz Avedisian Building</v>
          </cell>
        </row>
      </sheetData>
      <sheetData sheetId="1107">
        <row r="8">
          <cell r="D8" t="str">
            <v>Paramaz Avedisian Building</v>
          </cell>
        </row>
      </sheetData>
      <sheetData sheetId="1108">
        <row r="8">
          <cell r="D8" t="str">
            <v>Paramaz Avedisian Building</v>
          </cell>
        </row>
      </sheetData>
      <sheetData sheetId="1109">
        <row r="8">
          <cell r="D8" t="str">
            <v>Paramaz Avedisian Building</v>
          </cell>
        </row>
      </sheetData>
      <sheetData sheetId="1110">
        <row r="8">
          <cell r="D8" t="str">
            <v>Paramaz Avedisian Building</v>
          </cell>
        </row>
      </sheetData>
      <sheetData sheetId="1111">
        <row r="8">
          <cell r="D8" t="str">
            <v>Paramaz Avedisian Building</v>
          </cell>
        </row>
      </sheetData>
      <sheetData sheetId="1112">
        <row r="8">
          <cell r="D8" t="str">
            <v>Paramaz Avedisian Building</v>
          </cell>
        </row>
      </sheetData>
      <sheetData sheetId="1113">
        <row r="8">
          <cell r="D8" t="str">
            <v>Paramaz Avedisian Building</v>
          </cell>
        </row>
      </sheetData>
      <sheetData sheetId="1114">
        <row r="8">
          <cell r="D8" t="str">
            <v>Paramaz Avedisian Building</v>
          </cell>
        </row>
      </sheetData>
      <sheetData sheetId="1115">
        <row r="8">
          <cell r="D8" t="str">
            <v>Paramaz Avedisian Building</v>
          </cell>
        </row>
      </sheetData>
      <sheetData sheetId="1116">
        <row r="8">
          <cell r="D8" t="str">
            <v>Paramaz Avedisian Building</v>
          </cell>
        </row>
      </sheetData>
      <sheetData sheetId="1117">
        <row r="8">
          <cell r="D8" t="str">
            <v>Paramaz Avedisian Building</v>
          </cell>
        </row>
      </sheetData>
      <sheetData sheetId="1118">
        <row r="8">
          <cell r="D8" t="str">
            <v>Paramaz Avedisian Building</v>
          </cell>
        </row>
      </sheetData>
      <sheetData sheetId="1119">
        <row r="8">
          <cell r="D8" t="str">
            <v>Paramaz Avedisian Building</v>
          </cell>
        </row>
      </sheetData>
      <sheetData sheetId="1120">
        <row r="8">
          <cell r="D8" t="str">
            <v>Paramaz Avedisian Building</v>
          </cell>
        </row>
      </sheetData>
      <sheetData sheetId="1121">
        <row r="8">
          <cell r="D8" t="str">
            <v>Paramaz Avedisian Building</v>
          </cell>
        </row>
      </sheetData>
      <sheetData sheetId="1122">
        <row r="8">
          <cell r="D8" t="str">
            <v>Paramaz Avedisian Building</v>
          </cell>
        </row>
      </sheetData>
      <sheetData sheetId="1123">
        <row r="8">
          <cell r="D8" t="str">
            <v>Paramaz Avedisian Building</v>
          </cell>
        </row>
      </sheetData>
      <sheetData sheetId="1124">
        <row r="8">
          <cell r="D8" t="str">
            <v>Paramaz Avedisian Building</v>
          </cell>
        </row>
      </sheetData>
      <sheetData sheetId="1125">
        <row r="8">
          <cell r="D8" t="str">
            <v>Paramaz Avedisian Building</v>
          </cell>
        </row>
      </sheetData>
      <sheetData sheetId="1126">
        <row r="8">
          <cell r="D8" t="str">
            <v>Paramaz Avedisian Building</v>
          </cell>
        </row>
      </sheetData>
      <sheetData sheetId="1127">
        <row r="8">
          <cell r="D8" t="str">
            <v>Paramaz Avedisian Building</v>
          </cell>
        </row>
      </sheetData>
      <sheetData sheetId="1128">
        <row r="8">
          <cell r="D8" t="str">
            <v>Paramaz Avedisian Building</v>
          </cell>
        </row>
      </sheetData>
      <sheetData sheetId="1129">
        <row r="8">
          <cell r="D8" t="str">
            <v>Paramaz Avedisian Building</v>
          </cell>
        </row>
      </sheetData>
      <sheetData sheetId="1130">
        <row r="8">
          <cell r="D8" t="str">
            <v>Paramaz Avedisian Building</v>
          </cell>
        </row>
      </sheetData>
      <sheetData sheetId="1131">
        <row r="8">
          <cell r="D8" t="str">
            <v>Paramaz Avedisian Building</v>
          </cell>
        </row>
      </sheetData>
      <sheetData sheetId="1132">
        <row r="8">
          <cell r="D8" t="str">
            <v>Paramaz Avedisian Building</v>
          </cell>
        </row>
      </sheetData>
      <sheetData sheetId="1133">
        <row r="8">
          <cell r="D8" t="str">
            <v>Paramaz Avedisian Building</v>
          </cell>
        </row>
      </sheetData>
      <sheetData sheetId="1134">
        <row r="8">
          <cell r="D8" t="str">
            <v>Paramaz Avedisian Building</v>
          </cell>
        </row>
      </sheetData>
      <sheetData sheetId="1135">
        <row r="8">
          <cell r="D8" t="str">
            <v>Paramaz Avedisian Building</v>
          </cell>
        </row>
      </sheetData>
      <sheetData sheetId="1136">
        <row r="8">
          <cell r="D8" t="str">
            <v>Paramaz Avedisian Building</v>
          </cell>
        </row>
      </sheetData>
      <sheetData sheetId="1137">
        <row r="8">
          <cell r="D8" t="str">
            <v>Paramaz Avedisian Building</v>
          </cell>
        </row>
      </sheetData>
      <sheetData sheetId="1138">
        <row r="8">
          <cell r="D8" t="str">
            <v>Paramaz Avedisian Building</v>
          </cell>
        </row>
      </sheetData>
      <sheetData sheetId="1139">
        <row r="8">
          <cell r="D8" t="str">
            <v>Paramaz Avedisian Building</v>
          </cell>
        </row>
      </sheetData>
      <sheetData sheetId="1140">
        <row r="8">
          <cell r="D8" t="str">
            <v>Paramaz Avedisian Building</v>
          </cell>
        </row>
      </sheetData>
      <sheetData sheetId="1141">
        <row r="8">
          <cell r="D8" t="str">
            <v>Paramaz Avedisian Building</v>
          </cell>
        </row>
      </sheetData>
      <sheetData sheetId="1142">
        <row r="8">
          <cell r="D8" t="str">
            <v>Paramaz Avedisian Building</v>
          </cell>
        </row>
      </sheetData>
      <sheetData sheetId="1143">
        <row r="8">
          <cell r="D8" t="str">
            <v>Paramaz Avedisian Building</v>
          </cell>
        </row>
      </sheetData>
      <sheetData sheetId="1144">
        <row r="8">
          <cell r="D8" t="str">
            <v>Paramaz Avedisian Building</v>
          </cell>
        </row>
      </sheetData>
      <sheetData sheetId="1145">
        <row r="8">
          <cell r="D8" t="str">
            <v>Paramaz Avedisian Building</v>
          </cell>
        </row>
      </sheetData>
      <sheetData sheetId="1146">
        <row r="8">
          <cell r="D8" t="str">
            <v>Paramaz Avedisian Building</v>
          </cell>
        </row>
      </sheetData>
      <sheetData sheetId="1147">
        <row r="8">
          <cell r="D8" t="str">
            <v>Paramaz Avedisian Building</v>
          </cell>
        </row>
      </sheetData>
      <sheetData sheetId="1148">
        <row r="8">
          <cell r="D8" t="str">
            <v>Paramaz Avedisian Building</v>
          </cell>
        </row>
      </sheetData>
      <sheetData sheetId="1149">
        <row r="8">
          <cell r="D8" t="str">
            <v>Paramaz Avedisian Building</v>
          </cell>
        </row>
      </sheetData>
      <sheetData sheetId="1150">
        <row r="8">
          <cell r="D8" t="str">
            <v>Paramaz Avedisian Building</v>
          </cell>
        </row>
      </sheetData>
      <sheetData sheetId="1151">
        <row r="8">
          <cell r="D8" t="str">
            <v>Paramaz Avedisian Building</v>
          </cell>
        </row>
      </sheetData>
      <sheetData sheetId="1152">
        <row r="8">
          <cell r="D8" t="str">
            <v>Paramaz Avedisian Building</v>
          </cell>
        </row>
      </sheetData>
      <sheetData sheetId="1153">
        <row r="8">
          <cell r="D8" t="str">
            <v>Paramaz Avedisian Building</v>
          </cell>
        </row>
      </sheetData>
      <sheetData sheetId="1154">
        <row r="8">
          <cell r="D8" t="str">
            <v>Paramaz Avedisian Building</v>
          </cell>
        </row>
      </sheetData>
      <sheetData sheetId="1155">
        <row r="8">
          <cell r="D8" t="str">
            <v>Paramaz Avedisian Building</v>
          </cell>
        </row>
      </sheetData>
      <sheetData sheetId="1156">
        <row r="8">
          <cell r="D8" t="str">
            <v>Paramaz Avedisian Building</v>
          </cell>
        </row>
      </sheetData>
      <sheetData sheetId="1157">
        <row r="8">
          <cell r="D8" t="str">
            <v>Paramaz Avedisian Building</v>
          </cell>
        </row>
      </sheetData>
      <sheetData sheetId="1158">
        <row r="8">
          <cell r="D8" t="str">
            <v>Paramaz Avedisian Building</v>
          </cell>
        </row>
      </sheetData>
      <sheetData sheetId="1159">
        <row r="8">
          <cell r="D8" t="str">
            <v>Paramaz Avedisian Building</v>
          </cell>
        </row>
      </sheetData>
      <sheetData sheetId="1160">
        <row r="8">
          <cell r="D8" t="str">
            <v>Paramaz Avedisian Building</v>
          </cell>
        </row>
      </sheetData>
      <sheetData sheetId="1161">
        <row r="8">
          <cell r="D8" t="str">
            <v>Paramaz Avedisian Building</v>
          </cell>
        </row>
      </sheetData>
      <sheetData sheetId="1162">
        <row r="8">
          <cell r="D8" t="str">
            <v>Paramaz Avedisian Building</v>
          </cell>
        </row>
      </sheetData>
      <sheetData sheetId="1163">
        <row r="8">
          <cell r="D8" t="str">
            <v>Paramaz Avedisian Building</v>
          </cell>
        </row>
      </sheetData>
      <sheetData sheetId="1164">
        <row r="8">
          <cell r="D8" t="str">
            <v>Paramaz Avedisian Building</v>
          </cell>
        </row>
      </sheetData>
      <sheetData sheetId="1165">
        <row r="8">
          <cell r="D8" t="str">
            <v>Paramaz Avedisian Building</v>
          </cell>
        </row>
      </sheetData>
      <sheetData sheetId="1166">
        <row r="8">
          <cell r="D8" t="str">
            <v>Paramaz Avedisian Building</v>
          </cell>
        </row>
      </sheetData>
      <sheetData sheetId="1167">
        <row r="8">
          <cell r="D8" t="str">
            <v>Paramaz Avedisian Building</v>
          </cell>
        </row>
      </sheetData>
      <sheetData sheetId="1168">
        <row r="8">
          <cell r="D8" t="str">
            <v>Paramaz Avedisian Building</v>
          </cell>
        </row>
      </sheetData>
      <sheetData sheetId="1169">
        <row r="8">
          <cell r="D8" t="str">
            <v>Paramaz Avedisian Building</v>
          </cell>
        </row>
      </sheetData>
      <sheetData sheetId="1170">
        <row r="8">
          <cell r="D8" t="str">
            <v>Paramaz Avedisian Building</v>
          </cell>
        </row>
      </sheetData>
      <sheetData sheetId="1171">
        <row r="8">
          <cell r="D8" t="str">
            <v>Paramaz Avedisian Building</v>
          </cell>
        </row>
      </sheetData>
      <sheetData sheetId="1172">
        <row r="8">
          <cell r="D8" t="str">
            <v>Paramaz Avedisian Building</v>
          </cell>
        </row>
      </sheetData>
      <sheetData sheetId="1173">
        <row r="8">
          <cell r="D8" t="str">
            <v>Paramaz Avedisian Building</v>
          </cell>
        </row>
      </sheetData>
      <sheetData sheetId="1174">
        <row r="8">
          <cell r="D8" t="str">
            <v>Paramaz Avedisian Building</v>
          </cell>
        </row>
      </sheetData>
      <sheetData sheetId="1175">
        <row r="8">
          <cell r="D8" t="str">
            <v>Paramaz Avedisian Building</v>
          </cell>
        </row>
      </sheetData>
      <sheetData sheetId="1176">
        <row r="8">
          <cell r="D8" t="str">
            <v>Paramaz Avedisian Building</v>
          </cell>
        </row>
      </sheetData>
      <sheetData sheetId="1177">
        <row r="8">
          <cell r="D8" t="str">
            <v>Paramaz Avedisian Building</v>
          </cell>
        </row>
      </sheetData>
      <sheetData sheetId="1178">
        <row r="8">
          <cell r="D8" t="str">
            <v>Paramaz Avedisian Building</v>
          </cell>
        </row>
      </sheetData>
      <sheetData sheetId="1179">
        <row r="8">
          <cell r="D8" t="str">
            <v>Paramaz Avedisian Building</v>
          </cell>
        </row>
      </sheetData>
      <sheetData sheetId="1180">
        <row r="8">
          <cell r="D8" t="str">
            <v>Paramaz Avedisian Building</v>
          </cell>
        </row>
      </sheetData>
      <sheetData sheetId="1181">
        <row r="8">
          <cell r="D8" t="str">
            <v>Paramaz Avedisian Building</v>
          </cell>
        </row>
      </sheetData>
      <sheetData sheetId="1182">
        <row r="8">
          <cell r="D8" t="str">
            <v>Paramaz Avedisian Building</v>
          </cell>
        </row>
      </sheetData>
      <sheetData sheetId="1183">
        <row r="8">
          <cell r="D8" t="str">
            <v>Paramaz Avedisian Building</v>
          </cell>
        </row>
      </sheetData>
      <sheetData sheetId="1184">
        <row r="8">
          <cell r="D8" t="str">
            <v>Paramaz Avedisian Building</v>
          </cell>
        </row>
      </sheetData>
      <sheetData sheetId="1185">
        <row r="8">
          <cell r="D8" t="str">
            <v>Paramaz Avedisian Building</v>
          </cell>
        </row>
      </sheetData>
      <sheetData sheetId="1186">
        <row r="8">
          <cell r="D8" t="str">
            <v>Paramaz Avedisian Building</v>
          </cell>
        </row>
      </sheetData>
      <sheetData sheetId="1187">
        <row r="8">
          <cell r="D8" t="str">
            <v>Paramaz Avedisian Building</v>
          </cell>
        </row>
      </sheetData>
      <sheetData sheetId="1188">
        <row r="8">
          <cell r="D8" t="str">
            <v>Paramaz Avedisian Building</v>
          </cell>
        </row>
      </sheetData>
      <sheetData sheetId="1189">
        <row r="8">
          <cell r="D8" t="str">
            <v>Paramaz Avedisian Building</v>
          </cell>
        </row>
      </sheetData>
      <sheetData sheetId="1190">
        <row r="8">
          <cell r="D8" t="str">
            <v>Paramaz Avedisian Building</v>
          </cell>
        </row>
      </sheetData>
      <sheetData sheetId="1191">
        <row r="8">
          <cell r="D8" t="str">
            <v>Paramaz Avedisian Building</v>
          </cell>
        </row>
      </sheetData>
      <sheetData sheetId="1192">
        <row r="8">
          <cell r="D8" t="str">
            <v>Paramaz Avedisian Building</v>
          </cell>
        </row>
      </sheetData>
      <sheetData sheetId="1193">
        <row r="8">
          <cell r="D8" t="str">
            <v>Paramaz Avedisian Building</v>
          </cell>
        </row>
      </sheetData>
      <sheetData sheetId="1194">
        <row r="8">
          <cell r="D8" t="str">
            <v>Paramaz Avedisian Building</v>
          </cell>
        </row>
      </sheetData>
      <sheetData sheetId="1195">
        <row r="8">
          <cell r="D8" t="str">
            <v>Paramaz Avedisian Building</v>
          </cell>
        </row>
      </sheetData>
      <sheetData sheetId="1196">
        <row r="8">
          <cell r="D8" t="str">
            <v>Paramaz Avedisian Building</v>
          </cell>
        </row>
      </sheetData>
      <sheetData sheetId="1197">
        <row r="8">
          <cell r="D8" t="str">
            <v>Paramaz Avedisian Building</v>
          </cell>
        </row>
      </sheetData>
      <sheetData sheetId="1198">
        <row r="8">
          <cell r="D8" t="str">
            <v>Paramaz Avedisian Building</v>
          </cell>
        </row>
      </sheetData>
      <sheetData sheetId="1199">
        <row r="8">
          <cell r="D8" t="str">
            <v>Paramaz Avedisian Building</v>
          </cell>
        </row>
      </sheetData>
      <sheetData sheetId="1200">
        <row r="8">
          <cell r="D8" t="str">
            <v>Paramaz Avedisian Building</v>
          </cell>
        </row>
      </sheetData>
      <sheetData sheetId="1201">
        <row r="8">
          <cell r="D8" t="str">
            <v>Paramaz Avedisian Building</v>
          </cell>
        </row>
      </sheetData>
      <sheetData sheetId="1202">
        <row r="8">
          <cell r="D8" t="str">
            <v>Paramaz Avedisian Building</v>
          </cell>
        </row>
      </sheetData>
      <sheetData sheetId="1203">
        <row r="8">
          <cell r="D8" t="str">
            <v>Paramaz Avedisian Building</v>
          </cell>
        </row>
      </sheetData>
      <sheetData sheetId="1204">
        <row r="8">
          <cell r="D8" t="str">
            <v>Paramaz Avedisian Building</v>
          </cell>
        </row>
      </sheetData>
      <sheetData sheetId="1205">
        <row r="8">
          <cell r="D8" t="str">
            <v>Paramaz Avedisian Building</v>
          </cell>
        </row>
      </sheetData>
      <sheetData sheetId="1206">
        <row r="8">
          <cell r="D8" t="str">
            <v>Paramaz Avedisian Building</v>
          </cell>
        </row>
      </sheetData>
      <sheetData sheetId="1207">
        <row r="8">
          <cell r="D8" t="str">
            <v>Paramaz Avedisian Building</v>
          </cell>
        </row>
      </sheetData>
      <sheetData sheetId="1208">
        <row r="8">
          <cell r="D8" t="str">
            <v>Paramaz Avedisian Building</v>
          </cell>
        </row>
      </sheetData>
      <sheetData sheetId="1209">
        <row r="8">
          <cell r="D8" t="str">
            <v>Paramaz Avedisian Building</v>
          </cell>
        </row>
      </sheetData>
      <sheetData sheetId="1210">
        <row r="8">
          <cell r="D8" t="str">
            <v>Paramaz Avedisian Building</v>
          </cell>
        </row>
      </sheetData>
      <sheetData sheetId="1211">
        <row r="8">
          <cell r="D8" t="str">
            <v>Paramaz Avedisian Building</v>
          </cell>
        </row>
      </sheetData>
      <sheetData sheetId="1212">
        <row r="8">
          <cell r="D8" t="str">
            <v>Paramaz Avedisian Building</v>
          </cell>
        </row>
      </sheetData>
      <sheetData sheetId="1213">
        <row r="8">
          <cell r="D8" t="str">
            <v>Paramaz Avedisian Building</v>
          </cell>
        </row>
      </sheetData>
      <sheetData sheetId="1214">
        <row r="8">
          <cell r="D8" t="str">
            <v>Paramaz Avedisian Building</v>
          </cell>
        </row>
      </sheetData>
      <sheetData sheetId="1215">
        <row r="8">
          <cell r="D8" t="str">
            <v>Paramaz Avedisian Building</v>
          </cell>
        </row>
      </sheetData>
      <sheetData sheetId="1216">
        <row r="8">
          <cell r="D8" t="str">
            <v>Paramaz Avedisian Building</v>
          </cell>
        </row>
      </sheetData>
      <sheetData sheetId="1217">
        <row r="8">
          <cell r="D8" t="str">
            <v>Paramaz Avedisian Building</v>
          </cell>
        </row>
      </sheetData>
      <sheetData sheetId="1218">
        <row r="8">
          <cell r="D8" t="str">
            <v>Paramaz Avedisian Building</v>
          </cell>
        </row>
      </sheetData>
      <sheetData sheetId="1219">
        <row r="8">
          <cell r="D8" t="str">
            <v>Paramaz Avedisian Building</v>
          </cell>
        </row>
      </sheetData>
      <sheetData sheetId="1220">
        <row r="8">
          <cell r="D8" t="str">
            <v>Paramaz Avedisian Building</v>
          </cell>
        </row>
      </sheetData>
      <sheetData sheetId="1221">
        <row r="8">
          <cell r="D8" t="str">
            <v>Paramaz Avedisian Building</v>
          </cell>
        </row>
      </sheetData>
      <sheetData sheetId="1222">
        <row r="8">
          <cell r="D8" t="str">
            <v>Paramaz Avedisian Building</v>
          </cell>
        </row>
      </sheetData>
      <sheetData sheetId="1223">
        <row r="8">
          <cell r="D8" t="str">
            <v>Paramaz Avedisian Building</v>
          </cell>
        </row>
      </sheetData>
      <sheetData sheetId="1224">
        <row r="8">
          <cell r="D8" t="str">
            <v>Paramaz Avedisian Building</v>
          </cell>
        </row>
      </sheetData>
      <sheetData sheetId="1225">
        <row r="8">
          <cell r="D8" t="str">
            <v>Paramaz Avedisian Building</v>
          </cell>
        </row>
      </sheetData>
      <sheetData sheetId="1226">
        <row r="8">
          <cell r="D8" t="str">
            <v>Paramaz Avedisian Building</v>
          </cell>
        </row>
      </sheetData>
      <sheetData sheetId="1227">
        <row r="8">
          <cell r="D8" t="str">
            <v>Paramaz Avedisian Building</v>
          </cell>
        </row>
      </sheetData>
      <sheetData sheetId="1228">
        <row r="8">
          <cell r="D8" t="str">
            <v>Paramaz Avedisian Building</v>
          </cell>
        </row>
      </sheetData>
      <sheetData sheetId="1229">
        <row r="8">
          <cell r="D8" t="str">
            <v>Paramaz Avedisian Building</v>
          </cell>
        </row>
      </sheetData>
      <sheetData sheetId="1230">
        <row r="8">
          <cell r="D8" t="str">
            <v>Paramaz Avedisian Building</v>
          </cell>
        </row>
      </sheetData>
      <sheetData sheetId="1231">
        <row r="8">
          <cell r="D8" t="str">
            <v>Paramaz Avedisian Building</v>
          </cell>
        </row>
      </sheetData>
      <sheetData sheetId="1232">
        <row r="8">
          <cell r="D8" t="str">
            <v>Paramaz Avedisian Building</v>
          </cell>
        </row>
      </sheetData>
      <sheetData sheetId="1233">
        <row r="8">
          <cell r="D8" t="str">
            <v>Paramaz Avedisian Building</v>
          </cell>
        </row>
      </sheetData>
      <sheetData sheetId="1234">
        <row r="8">
          <cell r="D8" t="str">
            <v>Paramaz Avedisian Building</v>
          </cell>
        </row>
      </sheetData>
      <sheetData sheetId="1235">
        <row r="8">
          <cell r="D8" t="str">
            <v>Paramaz Avedisian Building</v>
          </cell>
        </row>
      </sheetData>
      <sheetData sheetId="1236">
        <row r="8">
          <cell r="D8" t="str">
            <v>Paramaz Avedisian Building</v>
          </cell>
        </row>
      </sheetData>
      <sheetData sheetId="1237">
        <row r="8">
          <cell r="D8" t="str">
            <v>Paramaz Avedisian Building</v>
          </cell>
        </row>
      </sheetData>
      <sheetData sheetId="1238">
        <row r="8">
          <cell r="D8" t="str">
            <v>Paramaz Avedisian Building</v>
          </cell>
        </row>
      </sheetData>
      <sheetData sheetId="1239">
        <row r="8">
          <cell r="D8" t="str">
            <v>Paramaz Avedisian Building</v>
          </cell>
        </row>
      </sheetData>
      <sheetData sheetId="1240">
        <row r="8">
          <cell r="D8" t="str">
            <v>Paramaz Avedisian Building</v>
          </cell>
        </row>
      </sheetData>
      <sheetData sheetId="1241">
        <row r="8">
          <cell r="D8" t="str">
            <v>Paramaz Avedisian Building</v>
          </cell>
        </row>
      </sheetData>
      <sheetData sheetId="1242">
        <row r="8">
          <cell r="D8" t="str">
            <v>Paramaz Avedisian Building</v>
          </cell>
        </row>
      </sheetData>
      <sheetData sheetId="1243">
        <row r="8">
          <cell r="D8" t="str">
            <v>Paramaz Avedisian Building</v>
          </cell>
        </row>
      </sheetData>
      <sheetData sheetId="1244">
        <row r="8">
          <cell r="D8" t="str">
            <v>Paramaz Avedisian Building</v>
          </cell>
        </row>
      </sheetData>
      <sheetData sheetId="1245">
        <row r="8">
          <cell r="D8" t="str">
            <v>Paramaz Avedisian Building</v>
          </cell>
        </row>
      </sheetData>
      <sheetData sheetId="1246">
        <row r="8">
          <cell r="D8" t="str">
            <v>Paramaz Avedisian Building</v>
          </cell>
        </row>
      </sheetData>
      <sheetData sheetId="1247">
        <row r="8">
          <cell r="D8" t="str">
            <v>Paramaz Avedisian Building</v>
          </cell>
        </row>
      </sheetData>
      <sheetData sheetId="1248">
        <row r="8">
          <cell r="D8" t="str">
            <v>Paramaz Avedisian Building</v>
          </cell>
        </row>
      </sheetData>
      <sheetData sheetId="1249">
        <row r="8">
          <cell r="D8" t="str">
            <v>Paramaz Avedisian Building</v>
          </cell>
        </row>
      </sheetData>
      <sheetData sheetId="1250">
        <row r="8">
          <cell r="D8" t="str">
            <v>Paramaz Avedisian Building</v>
          </cell>
        </row>
      </sheetData>
      <sheetData sheetId="1251">
        <row r="8">
          <cell r="D8" t="str">
            <v>Paramaz Avedisian Building</v>
          </cell>
        </row>
      </sheetData>
      <sheetData sheetId="1252">
        <row r="8">
          <cell r="D8" t="str">
            <v>Paramaz Avedisian Building</v>
          </cell>
        </row>
      </sheetData>
      <sheetData sheetId="1253">
        <row r="8">
          <cell r="D8" t="str">
            <v>Paramaz Avedisian Building</v>
          </cell>
        </row>
      </sheetData>
      <sheetData sheetId="1254">
        <row r="8">
          <cell r="D8" t="str">
            <v>Paramaz Avedisian Building</v>
          </cell>
        </row>
      </sheetData>
      <sheetData sheetId="1255">
        <row r="8">
          <cell r="D8" t="str">
            <v>Paramaz Avedisian Building</v>
          </cell>
        </row>
      </sheetData>
      <sheetData sheetId="1256">
        <row r="8">
          <cell r="D8" t="str">
            <v>Paramaz Avedisian Building</v>
          </cell>
        </row>
      </sheetData>
      <sheetData sheetId="1257">
        <row r="8">
          <cell r="D8" t="str">
            <v>Paramaz Avedisian Building</v>
          </cell>
        </row>
      </sheetData>
      <sheetData sheetId="1258">
        <row r="8">
          <cell r="D8" t="str">
            <v>Paramaz Avedisian Building</v>
          </cell>
        </row>
      </sheetData>
      <sheetData sheetId="1259">
        <row r="8">
          <cell r="D8" t="str">
            <v>Paramaz Avedisian Building</v>
          </cell>
        </row>
      </sheetData>
      <sheetData sheetId="1260">
        <row r="8">
          <cell r="D8" t="str">
            <v>Paramaz Avedisian Building</v>
          </cell>
        </row>
      </sheetData>
      <sheetData sheetId="1261">
        <row r="8">
          <cell r="D8" t="str">
            <v>Paramaz Avedisian Building</v>
          </cell>
        </row>
      </sheetData>
      <sheetData sheetId="1262">
        <row r="8">
          <cell r="D8" t="str">
            <v>Paramaz Avedisian Building</v>
          </cell>
        </row>
      </sheetData>
      <sheetData sheetId="1263">
        <row r="8">
          <cell r="D8" t="str">
            <v>Paramaz Avedisian Building</v>
          </cell>
        </row>
      </sheetData>
      <sheetData sheetId="1264">
        <row r="8">
          <cell r="D8" t="str">
            <v>Paramaz Avedisian Building</v>
          </cell>
        </row>
      </sheetData>
      <sheetData sheetId="1265">
        <row r="8">
          <cell r="D8" t="str">
            <v>Paramaz Avedisian Building</v>
          </cell>
        </row>
      </sheetData>
      <sheetData sheetId="1266">
        <row r="8">
          <cell r="D8" t="str">
            <v>Paramaz Avedisian Building</v>
          </cell>
        </row>
      </sheetData>
      <sheetData sheetId="1267">
        <row r="8">
          <cell r="D8" t="str">
            <v>Paramaz Avedisian Building</v>
          </cell>
        </row>
      </sheetData>
      <sheetData sheetId="1268">
        <row r="8">
          <cell r="D8" t="str">
            <v>Paramaz Avedisian Building</v>
          </cell>
        </row>
      </sheetData>
      <sheetData sheetId="1269">
        <row r="8">
          <cell r="D8" t="str">
            <v>Paramaz Avedisian Building</v>
          </cell>
        </row>
      </sheetData>
      <sheetData sheetId="1270">
        <row r="8">
          <cell r="D8" t="str">
            <v>Paramaz Avedisian Building</v>
          </cell>
        </row>
      </sheetData>
      <sheetData sheetId="1271">
        <row r="8">
          <cell r="D8" t="str">
            <v>Paramaz Avedisian Building</v>
          </cell>
        </row>
      </sheetData>
      <sheetData sheetId="1272">
        <row r="8">
          <cell r="D8" t="str">
            <v>Paramaz Avedisian Building</v>
          </cell>
        </row>
      </sheetData>
      <sheetData sheetId="1273">
        <row r="8">
          <cell r="D8" t="str">
            <v>Paramaz Avedisian Building</v>
          </cell>
        </row>
      </sheetData>
      <sheetData sheetId="1274">
        <row r="8">
          <cell r="D8" t="str">
            <v>Paramaz Avedisian Building</v>
          </cell>
        </row>
      </sheetData>
      <sheetData sheetId="1275">
        <row r="8">
          <cell r="D8" t="str">
            <v>Paramaz Avedisian Building</v>
          </cell>
        </row>
      </sheetData>
      <sheetData sheetId="1276">
        <row r="8">
          <cell r="D8" t="str">
            <v>Paramaz Avedisian Building</v>
          </cell>
        </row>
      </sheetData>
      <sheetData sheetId="1277">
        <row r="8">
          <cell r="D8" t="str">
            <v>Paramaz Avedisian Building</v>
          </cell>
        </row>
      </sheetData>
      <sheetData sheetId="1278">
        <row r="8">
          <cell r="D8" t="str">
            <v>Paramaz Avedisian Building</v>
          </cell>
        </row>
      </sheetData>
      <sheetData sheetId="1279">
        <row r="8">
          <cell r="D8" t="str">
            <v>Paramaz Avedisian Building</v>
          </cell>
        </row>
      </sheetData>
      <sheetData sheetId="1280">
        <row r="8">
          <cell r="D8" t="str">
            <v>Paramaz Avedisian Building</v>
          </cell>
        </row>
      </sheetData>
      <sheetData sheetId="1281">
        <row r="8">
          <cell r="D8" t="str">
            <v>Paramaz Avedisian Building</v>
          </cell>
        </row>
      </sheetData>
      <sheetData sheetId="1282">
        <row r="8">
          <cell r="D8" t="str">
            <v>Paramaz Avedisian Building</v>
          </cell>
        </row>
      </sheetData>
      <sheetData sheetId="1283">
        <row r="8">
          <cell r="D8" t="str">
            <v>Paramaz Avedisian Building</v>
          </cell>
        </row>
      </sheetData>
      <sheetData sheetId="1284">
        <row r="8">
          <cell r="D8" t="str">
            <v>Paramaz Avedisian Building</v>
          </cell>
        </row>
      </sheetData>
      <sheetData sheetId="1285">
        <row r="8">
          <cell r="D8" t="str">
            <v>Paramaz Avedisian Building</v>
          </cell>
        </row>
      </sheetData>
      <sheetData sheetId="1286">
        <row r="8">
          <cell r="D8" t="str">
            <v>Paramaz Avedisian Building</v>
          </cell>
        </row>
      </sheetData>
      <sheetData sheetId="1287">
        <row r="8">
          <cell r="D8" t="str">
            <v>Paramaz Avedisian Building</v>
          </cell>
        </row>
      </sheetData>
      <sheetData sheetId="1288">
        <row r="8">
          <cell r="D8" t="str">
            <v>Paramaz Avedisian Building</v>
          </cell>
        </row>
      </sheetData>
      <sheetData sheetId="1289">
        <row r="8">
          <cell r="D8" t="str">
            <v>Paramaz Avedisian Building</v>
          </cell>
        </row>
      </sheetData>
      <sheetData sheetId="1290">
        <row r="8">
          <cell r="D8" t="str">
            <v>Paramaz Avedisian Building</v>
          </cell>
        </row>
      </sheetData>
      <sheetData sheetId="1291">
        <row r="8">
          <cell r="D8" t="str">
            <v>Paramaz Avedisian Building</v>
          </cell>
        </row>
      </sheetData>
      <sheetData sheetId="1292">
        <row r="8">
          <cell r="D8" t="str">
            <v>Paramaz Avedisian Building</v>
          </cell>
        </row>
      </sheetData>
      <sheetData sheetId="1293">
        <row r="8">
          <cell r="D8" t="str">
            <v>Paramaz Avedisian Building</v>
          </cell>
        </row>
      </sheetData>
      <sheetData sheetId="1294">
        <row r="8">
          <cell r="D8" t="str">
            <v>Paramaz Avedisian Building</v>
          </cell>
        </row>
      </sheetData>
      <sheetData sheetId="1295">
        <row r="8">
          <cell r="D8" t="str">
            <v>Paramaz Avedisian Building</v>
          </cell>
        </row>
      </sheetData>
      <sheetData sheetId="1296">
        <row r="8">
          <cell r="D8" t="str">
            <v>Paramaz Avedisian Building</v>
          </cell>
        </row>
      </sheetData>
      <sheetData sheetId="1297">
        <row r="8">
          <cell r="D8" t="str">
            <v>Paramaz Avedisian Building</v>
          </cell>
        </row>
      </sheetData>
      <sheetData sheetId="1298">
        <row r="8">
          <cell r="D8" t="str">
            <v>Paramaz Avedisian Building</v>
          </cell>
        </row>
      </sheetData>
      <sheetData sheetId="1299">
        <row r="8">
          <cell r="D8" t="str">
            <v>Paramaz Avedisian Building</v>
          </cell>
        </row>
      </sheetData>
      <sheetData sheetId="1300">
        <row r="8">
          <cell r="D8" t="str">
            <v>Paramaz Avedisian Building</v>
          </cell>
        </row>
      </sheetData>
      <sheetData sheetId="1301">
        <row r="8">
          <cell r="D8" t="str">
            <v>Paramaz Avedisian Building</v>
          </cell>
        </row>
      </sheetData>
      <sheetData sheetId="1302">
        <row r="8">
          <cell r="D8" t="str">
            <v>Paramaz Avedisian Building</v>
          </cell>
        </row>
      </sheetData>
      <sheetData sheetId="1303">
        <row r="8">
          <cell r="D8" t="str">
            <v>Paramaz Avedisian Building</v>
          </cell>
        </row>
      </sheetData>
      <sheetData sheetId="1304">
        <row r="8">
          <cell r="D8" t="str">
            <v>Paramaz Avedisian Building</v>
          </cell>
        </row>
      </sheetData>
      <sheetData sheetId="1305">
        <row r="8">
          <cell r="D8" t="str">
            <v>Paramaz Avedisian Building</v>
          </cell>
        </row>
      </sheetData>
      <sheetData sheetId="1306">
        <row r="8">
          <cell r="D8" t="str">
            <v>Paramaz Avedisian Building</v>
          </cell>
        </row>
      </sheetData>
      <sheetData sheetId="1307">
        <row r="8">
          <cell r="D8" t="str">
            <v>Paramaz Avedisian Building</v>
          </cell>
        </row>
      </sheetData>
      <sheetData sheetId="1308">
        <row r="8">
          <cell r="D8" t="str">
            <v>Paramaz Avedisian Building</v>
          </cell>
        </row>
      </sheetData>
      <sheetData sheetId="1309">
        <row r="8">
          <cell r="D8" t="str">
            <v>Paramaz Avedisian Building</v>
          </cell>
        </row>
      </sheetData>
      <sheetData sheetId="1310">
        <row r="8">
          <cell r="D8" t="str">
            <v>Paramaz Avedisian Building</v>
          </cell>
        </row>
      </sheetData>
      <sheetData sheetId="1311">
        <row r="8">
          <cell r="D8" t="str">
            <v>Paramaz Avedisian Building</v>
          </cell>
        </row>
      </sheetData>
      <sheetData sheetId="1312">
        <row r="8">
          <cell r="D8" t="str">
            <v>Paramaz Avedisian Building</v>
          </cell>
        </row>
      </sheetData>
      <sheetData sheetId="1313">
        <row r="8">
          <cell r="D8" t="str">
            <v>Paramaz Avedisian Building</v>
          </cell>
        </row>
      </sheetData>
      <sheetData sheetId="1314">
        <row r="8">
          <cell r="D8" t="str">
            <v>Paramaz Avedisian Building</v>
          </cell>
        </row>
      </sheetData>
      <sheetData sheetId="1315">
        <row r="8">
          <cell r="D8" t="str">
            <v>Paramaz Avedisian Building</v>
          </cell>
        </row>
      </sheetData>
      <sheetData sheetId="1316">
        <row r="8">
          <cell r="D8" t="str">
            <v>Paramaz Avedisian Building</v>
          </cell>
        </row>
      </sheetData>
      <sheetData sheetId="1317">
        <row r="8">
          <cell r="D8" t="str">
            <v>Paramaz Avedisian Building</v>
          </cell>
        </row>
      </sheetData>
      <sheetData sheetId="1318">
        <row r="8">
          <cell r="D8" t="str">
            <v>Paramaz Avedisian Building</v>
          </cell>
        </row>
      </sheetData>
      <sheetData sheetId="1319">
        <row r="8">
          <cell r="D8" t="str">
            <v>Paramaz Avedisian Building</v>
          </cell>
        </row>
      </sheetData>
      <sheetData sheetId="1320">
        <row r="8">
          <cell r="D8" t="str">
            <v>Paramaz Avedisian Building</v>
          </cell>
        </row>
      </sheetData>
      <sheetData sheetId="1321">
        <row r="8">
          <cell r="D8" t="str">
            <v>Paramaz Avedisian Building</v>
          </cell>
        </row>
      </sheetData>
      <sheetData sheetId="1322">
        <row r="8">
          <cell r="D8" t="str">
            <v>Paramaz Avedisian Building</v>
          </cell>
        </row>
      </sheetData>
      <sheetData sheetId="1323">
        <row r="8">
          <cell r="D8" t="str">
            <v>Paramaz Avedisian Building</v>
          </cell>
        </row>
      </sheetData>
      <sheetData sheetId="1324">
        <row r="8">
          <cell r="D8" t="str">
            <v>Paramaz Avedisian Building</v>
          </cell>
        </row>
      </sheetData>
      <sheetData sheetId="1325">
        <row r="8">
          <cell r="D8" t="str">
            <v>Paramaz Avedisian Building</v>
          </cell>
        </row>
      </sheetData>
      <sheetData sheetId="1326">
        <row r="8">
          <cell r="D8" t="str">
            <v>Paramaz Avedisian Building</v>
          </cell>
        </row>
      </sheetData>
      <sheetData sheetId="1327">
        <row r="8">
          <cell r="D8" t="str">
            <v>Paramaz Avedisian Building</v>
          </cell>
        </row>
      </sheetData>
      <sheetData sheetId="1328">
        <row r="8">
          <cell r="D8" t="str">
            <v>Paramaz Avedisian Building</v>
          </cell>
        </row>
      </sheetData>
      <sheetData sheetId="1329">
        <row r="8">
          <cell r="D8" t="str">
            <v>Paramaz Avedisian Building</v>
          </cell>
        </row>
      </sheetData>
      <sheetData sheetId="1330">
        <row r="8">
          <cell r="D8" t="str">
            <v>Paramaz Avedisian Building</v>
          </cell>
        </row>
      </sheetData>
      <sheetData sheetId="1331">
        <row r="8">
          <cell r="D8" t="str">
            <v>Paramaz Avedisian Building</v>
          </cell>
        </row>
      </sheetData>
      <sheetData sheetId="1332">
        <row r="8">
          <cell r="D8" t="str">
            <v>Paramaz Avedisian Building</v>
          </cell>
        </row>
      </sheetData>
      <sheetData sheetId="1333">
        <row r="8">
          <cell r="D8" t="str">
            <v>Paramaz Avedisian Building</v>
          </cell>
        </row>
      </sheetData>
      <sheetData sheetId="1334">
        <row r="8">
          <cell r="D8" t="str">
            <v>Paramaz Avedisian Building</v>
          </cell>
        </row>
      </sheetData>
      <sheetData sheetId="1335">
        <row r="8">
          <cell r="D8" t="str">
            <v>Paramaz Avedisian Building</v>
          </cell>
        </row>
      </sheetData>
      <sheetData sheetId="1336">
        <row r="8">
          <cell r="D8" t="str">
            <v>Paramaz Avedisian Building</v>
          </cell>
        </row>
      </sheetData>
      <sheetData sheetId="1337">
        <row r="8">
          <cell r="D8" t="str">
            <v>Paramaz Avedisian Building</v>
          </cell>
        </row>
      </sheetData>
      <sheetData sheetId="1338">
        <row r="8">
          <cell r="D8" t="str">
            <v>Paramaz Avedisian Building</v>
          </cell>
        </row>
      </sheetData>
      <sheetData sheetId="1339">
        <row r="8">
          <cell r="D8" t="str">
            <v>Paramaz Avedisian Building</v>
          </cell>
        </row>
      </sheetData>
      <sheetData sheetId="1340">
        <row r="8">
          <cell r="D8" t="str">
            <v>Paramaz Avedisian Building</v>
          </cell>
        </row>
      </sheetData>
      <sheetData sheetId="1341">
        <row r="8">
          <cell r="D8" t="str">
            <v>Paramaz Avedisian Building</v>
          </cell>
        </row>
      </sheetData>
      <sheetData sheetId="1342">
        <row r="8">
          <cell r="D8" t="str">
            <v>Paramaz Avedisian Building</v>
          </cell>
        </row>
      </sheetData>
      <sheetData sheetId="1343">
        <row r="8">
          <cell r="D8" t="str">
            <v>Paramaz Avedisian Building</v>
          </cell>
        </row>
      </sheetData>
      <sheetData sheetId="1344">
        <row r="8">
          <cell r="D8" t="str">
            <v>Paramaz Avedisian Building</v>
          </cell>
        </row>
      </sheetData>
      <sheetData sheetId="1345">
        <row r="8">
          <cell r="D8" t="str">
            <v>Paramaz Avedisian Building</v>
          </cell>
        </row>
      </sheetData>
      <sheetData sheetId="1346">
        <row r="8">
          <cell r="D8" t="str">
            <v>Paramaz Avedisian Building</v>
          </cell>
        </row>
      </sheetData>
      <sheetData sheetId="1347">
        <row r="8">
          <cell r="D8" t="str">
            <v>Paramaz Avedisian Building</v>
          </cell>
        </row>
      </sheetData>
      <sheetData sheetId="1348">
        <row r="8">
          <cell r="D8" t="str">
            <v>Paramaz Avedisian Building</v>
          </cell>
        </row>
      </sheetData>
      <sheetData sheetId="1349">
        <row r="8">
          <cell r="D8" t="str">
            <v>Paramaz Avedisian Building</v>
          </cell>
        </row>
      </sheetData>
      <sheetData sheetId="1350">
        <row r="8">
          <cell r="D8" t="str">
            <v>Paramaz Avedisian Building</v>
          </cell>
        </row>
      </sheetData>
      <sheetData sheetId="1351">
        <row r="8">
          <cell r="D8" t="str">
            <v>Paramaz Avedisian Building</v>
          </cell>
        </row>
      </sheetData>
      <sheetData sheetId="1352">
        <row r="8">
          <cell r="D8" t="str">
            <v>Paramaz Avedisian Building</v>
          </cell>
        </row>
      </sheetData>
      <sheetData sheetId="1353">
        <row r="8">
          <cell r="D8" t="str">
            <v>Paramaz Avedisian Building</v>
          </cell>
        </row>
      </sheetData>
      <sheetData sheetId="1354">
        <row r="8">
          <cell r="D8" t="str">
            <v>Paramaz Avedisian Building</v>
          </cell>
        </row>
      </sheetData>
      <sheetData sheetId="1355">
        <row r="8">
          <cell r="D8" t="str">
            <v>Paramaz Avedisian Building</v>
          </cell>
        </row>
      </sheetData>
      <sheetData sheetId="1356">
        <row r="8">
          <cell r="D8" t="str">
            <v>Paramaz Avedisian Building</v>
          </cell>
        </row>
      </sheetData>
      <sheetData sheetId="1357">
        <row r="8">
          <cell r="D8" t="str">
            <v>Paramaz Avedisian Building</v>
          </cell>
        </row>
      </sheetData>
      <sheetData sheetId="1358">
        <row r="8">
          <cell r="D8" t="str">
            <v>Paramaz Avedisian Building</v>
          </cell>
        </row>
      </sheetData>
      <sheetData sheetId="1359">
        <row r="8">
          <cell r="D8" t="str">
            <v>Paramaz Avedisian Building</v>
          </cell>
        </row>
      </sheetData>
      <sheetData sheetId="1360">
        <row r="8">
          <cell r="D8" t="str">
            <v>Paramaz Avedisian Building</v>
          </cell>
        </row>
      </sheetData>
      <sheetData sheetId="1361">
        <row r="8">
          <cell r="D8" t="str">
            <v>Paramaz Avedisian Building</v>
          </cell>
        </row>
      </sheetData>
      <sheetData sheetId="1362">
        <row r="8">
          <cell r="D8" t="str">
            <v>Paramaz Avedisian Building</v>
          </cell>
        </row>
      </sheetData>
      <sheetData sheetId="1363">
        <row r="8">
          <cell r="D8" t="str">
            <v>Paramaz Avedisian Building</v>
          </cell>
        </row>
      </sheetData>
      <sheetData sheetId="1364">
        <row r="8">
          <cell r="D8" t="str">
            <v>Paramaz Avedisian Building</v>
          </cell>
        </row>
      </sheetData>
      <sheetData sheetId="1365">
        <row r="8">
          <cell r="D8" t="str">
            <v>Paramaz Avedisian Building</v>
          </cell>
        </row>
      </sheetData>
      <sheetData sheetId="1366">
        <row r="8">
          <cell r="D8" t="str">
            <v>Paramaz Avedisian Building</v>
          </cell>
        </row>
      </sheetData>
      <sheetData sheetId="1367">
        <row r="8">
          <cell r="D8" t="str">
            <v>Paramaz Avedisian Building</v>
          </cell>
        </row>
      </sheetData>
      <sheetData sheetId="1368">
        <row r="8">
          <cell r="D8" t="str">
            <v>Paramaz Avedisian Building</v>
          </cell>
        </row>
      </sheetData>
      <sheetData sheetId="1369">
        <row r="8">
          <cell r="D8" t="str">
            <v>Paramaz Avedisian Building</v>
          </cell>
        </row>
      </sheetData>
      <sheetData sheetId="1370">
        <row r="8">
          <cell r="D8" t="str">
            <v>Paramaz Avedisian Building</v>
          </cell>
        </row>
      </sheetData>
      <sheetData sheetId="1371">
        <row r="8">
          <cell r="D8" t="str">
            <v>Paramaz Avedisian Building</v>
          </cell>
        </row>
      </sheetData>
      <sheetData sheetId="1372">
        <row r="8">
          <cell r="D8" t="str">
            <v>Paramaz Avedisian Building</v>
          </cell>
        </row>
      </sheetData>
      <sheetData sheetId="1373">
        <row r="8">
          <cell r="D8" t="str">
            <v>Paramaz Avedisian Building</v>
          </cell>
        </row>
      </sheetData>
      <sheetData sheetId="1374">
        <row r="8">
          <cell r="D8" t="str">
            <v>Paramaz Avedisian Building</v>
          </cell>
        </row>
      </sheetData>
      <sheetData sheetId="1375">
        <row r="8">
          <cell r="D8" t="str">
            <v>Paramaz Avedisian Building</v>
          </cell>
        </row>
      </sheetData>
      <sheetData sheetId="1376">
        <row r="8">
          <cell r="D8" t="str">
            <v>Paramaz Avedisian Building</v>
          </cell>
        </row>
      </sheetData>
      <sheetData sheetId="1377">
        <row r="8">
          <cell r="D8" t="str">
            <v>Paramaz Avedisian Building</v>
          </cell>
        </row>
      </sheetData>
      <sheetData sheetId="1378">
        <row r="8">
          <cell r="D8" t="str">
            <v>Paramaz Avedisian Building</v>
          </cell>
        </row>
      </sheetData>
      <sheetData sheetId="1379">
        <row r="8">
          <cell r="D8" t="str">
            <v>Paramaz Avedisian Building</v>
          </cell>
        </row>
      </sheetData>
      <sheetData sheetId="1380">
        <row r="8">
          <cell r="D8" t="str">
            <v>Paramaz Avedisian Building</v>
          </cell>
        </row>
      </sheetData>
      <sheetData sheetId="1381">
        <row r="8">
          <cell r="D8" t="str">
            <v>Paramaz Avedisian Building</v>
          </cell>
        </row>
      </sheetData>
      <sheetData sheetId="1382">
        <row r="8">
          <cell r="D8" t="str">
            <v>Paramaz Avedisian Building</v>
          </cell>
        </row>
      </sheetData>
      <sheetData sheetId="1383">
        <row r="8">
          <cell r="D8" t="str">
            <v>Paramaz Avedisian Building</v>
          </cell>
        </row>
      </sheetData>
      <sheetData sheetId="1384">
        <row r="8">
          <cell r="D8" t="str">
            <v>Paramaz Avedisian Building</v>
          </cell>
        </row>
      </sheetData>
      <sheetData sheetId="1385">
        <row r="8">
          <cell r="D8" t="str">
            <v>Paramaz Avedisian Building</v>
          </cell>
        </row>
      </sheetData>
      <sheetData sheetId="1386">
        <row r="8">
          <cell r="D8" t="str">
            <v>Paramaz Avedisian Building</v>
          </cell>
        </row>
      </sheetData>
      <sheetData sheetId="1387">
        <row r="8">
          <cell r="D8" t="str">
            <v>Paramaz Avedisian Building</v>
          </cell>
        </row>
      </sheetData>
      <sheetData sheetId="1388">
        <row r="8">
          <cell r="D8" t="str">
            <v>Paramaz Avedisian Building</v>
          </cell>
        </row>
      </sheetData>
      <sheetData sheetId="1389">
        <row r="8">
          <cell r="D8" t="str">
            <v>Paramaz Avedisian Building</v>
          </cell>
        </row>
      </sheetData>
      <sheetData sheetId="1390">
        <row r="8">
          <cell r="D8" t="str">
            <v>Paramaz Avedisian Building</v>
          </cell>
        </row>
      </sheetData>
      <sheetData sheetId="1391">
        <row r="8">
          <cell r="D8" t="str">
            <v>Paramaz Avedisian Building</v>
          </cell>
        </row>
      </sheetData>
      <sheetData sheetId="1392">
        <row r="8">
          <cell r="D8" t="str">
            <v>Paramaz Avedisian Building</v>
          </cell>
        </row>
      </sheetData>
      <sheetData sheetId="1393">
        <row r="8">
          <cell r="D8" t="str">
            <v>Paramaz Avedisian Building</v>
          </cell>
        </row>
      </sheetData>
      <sheetData sheetId="1394">
        <row r="8">
          <cell r="D8" t="str">
            <v>Paramaz Avedisian Building</v>
          </cell>
        </row>
      </sheetData>
      <sheetData sheetId="1395">
        <row r="8">
          <cell r="D8" t="str">
            <v>Paramaz Avedisian Building</v>
          </cell>
        </row>
      </sheetData>
      <sheetData sheetId="1396">
        <row r="8">
          <cell r="D8" t="str">
            <v>Paramaz Avedisian Building</v>
          </cell>
        </row>
      </sheetData>
      <sheetData sheetId="1397">
        <row r="8">
          <cell r="D8" t="str">
            <v>Paramaz Avedisian Building</v>
          </cell>
        </row>
      </sheetData>
      <sheetData sheetId="1398">
        <row r="8">
          <cell r="D8" t="str">
            <v>Paramaz Avedisian Building</v>
          </cell>
        </row>
      </sheetData>
      <sheetData sheetId="1399">
        <row r="8">
          <cell r="D8" t="str">
            <v>Paramaz Avedisian Building</v>
          </cell>
        </row>
      </sheetData>
      <sheetData sheetId="1400">
        <row r="8">
          <cell r="D8" t="str">
            <v>Paramaz Avedisian Building</v>
          </cell>
        </row>
      </sheetData>
      <sheetData sheetId="1401">
        <row r="8">
          <cell r="D8" t="str">
            <v>Paramaz Avedisian Building</v>
          </cell>
        </row>
      </sheetData>
      <sheetData sheetId="1402">
        <row r="8">
          <cell r="D8" t="str">
            <v>Paramaz Avedisian Building</v>
          </cell>
        </row>
      </sheetData>
      <sheetData sheetId="1403">
        <row r="8">
          <cell r="D8" t="str">
            <v>Paramaz Avedisian Building</v>
          </cell>
        </row>
      </sheetData>
      <sheetData sheetId="1404">
        <row r="8">
          <cell r="D8" t="str">
            <v>Paramaz Avedisian Building</v>
          </cell>
        </row>
      </sheetData>
      <sheetData sheetId="1405">
        <row r="8">
          <cell r="D8" t="str">
            <v>Paramaz Avedisian Building</v>
          </cell>
        </row>
      </sheetData>
      <sheetData sheetId="1406">
        <row r="8">
          <cell r="D8" t="str">
            <v>Paramaz Avedisian Building</v>
          </cell>
        </row>
      </sheetData>
      <sheetData sheetId="1407">
        <row r="8">
          <cell r="D8" t="str">
            <v>Paramaz Avedisian Building</v>
          </cell>
        </row>
      </sheetData>
      <sheetData sheetId="1408">
        <row r="8">
          <cell r="D8" t="str">
            <v>Paramaz Avedisian Building</v>
          </cell>
        </row>
      </sheetData>
      <sheetData sheetId="1409">
        <row r="8">
          <cell r="D8" t="str">
            <v>Paramaz Avedisian Building</v>
          </cell>
        </row>
      </sheetData>
      <sheetData sheetId="1410">
        <row r="8">
          <cell r="D8" t="str">
            <v>Paramaz Avedisian Building</v>
          </cell>
        </row>
      </sheetData>
      <sheetData sheetId="1411">
        <row r="8">
          <cell r="D8" t="str">
            <v>Paramaz Avedisian Building</v>
          </cell>
        </row>
      </sheetData>
      <sheetData sheetId="1412">
        <row r="8">
          <cell r="D8" t="str">
            <v>Paramaz Avedisian Building</v>
          </cell>
        </row>
      </sheetData>
      <sheetData sheetId="1413">
        <row r="8">
          <cell r="D8" t="str">
            <v>Paramaz Avedisian Building</v>
          </cell>
        </row>
      </sheetData>
      <sheetData sheetId="1414">
        <row r="8">
          <cell r="D8" t="str">
            <v>Paramaz Avedisian Building</v>
          </cell>
        </row>
      </sheetData>
      <sheetData sheetId="1415">
        <row r="8">
          <cell r="D8" t="str">
            <v>Paramaz Avedisian Building</v>
          </cell>
        </row>
      </sheetData>
      <sheetData sheetId="1416">
        <row r="8">
          <cell r="D8" t="str">
            <v>Paramaz Avedisian Building</v>
          </cell>
        </row>
      </sheetData>
      <sheetData sheetId="1417">
        <row r="8">
          <cell r="D8" t="str">
            <v>Paramaz Avedisian Building</v>
          </cell>
        </row>
      </sheetData>
      <sheetData sheetId="1418">
        <row r="8">
          <cell r="D8" t="str">
            <v>Paramaz Avedisian Building</v>
          </cell>
        </row>
      </sheetData>
      <sheetData sheetId="1419">
        <row r="8">
          <cell r="D8" t="str">
            <v>Paramaz Avedisian Building</v>
          </cell>
        </row>
      </sheetData>
      <sheetData sheetId="1420">
        <row r="8">
          <cell r="D8" t="str">
            <v>Paramaz Avedisian Building</v>
          </cell>
        </row>
      </sheetData>
      <sheetData sheetId="1421">
        <row r="8">
          <cell r="D8" t="str">
            <v>Paramaz Avedisian Building</v>
          </cell>
        </row>
      </sheetData>
      <sheetData sheetId="1422">
        <row r="8">
          <cell r="D8" t="str">
            <v>Paramaz Avedisian Building</v>
          </cell>
        </row>
      </sheetData>
      <sheetData sheetId="1423">
        <row r="8">
          <cell r="D8" t="str">
            <v>Paramaz Avedisian Building</v>
          </cell>
        </row>
      </sheetData>
      <sheetData sheetId="1424">
        <row r="8">
          <cell r="D8" t="str">
            <v>Paramaz Avedisian Building</v>
          </cell>
        </row>
      </sheetData>
      <sheetData sheetId="1425">
        <row r="8">
          <cell r="D8" t="str">
            <v>Paramaz Avedisian Building</v>
          </cell>
        </row>
      </sheetData>
      <sheetData sheetId="1426">
        <row r="8">
          <cell r="D8" t="str">
            <v>Paramaz Avedisian Building</v>
          </cell>
        </row>
      </sheetData>
      <sheetData sheetId="1427">
        <row r="8">
          <cell r="D8" t="str">
            <v>Paramaz Avedisian Building</v>
          </cell>
        </row>
      </sheetData>
      <sheetData sheetId="1428">
        <row r="8">
          <cell r="D8" t="str">
            <v>Paramaz Avedisian Building</v>
          </cell>
        </row>
      </sheetData>
      <sheetData sheetId="1429">
        <row r="8">
          <cell r="D8" t="str">
            <v>Paramaz Avedisian Building</v>
          </cell>
        </row>
      </sheetData>
      <sheetData sheetId="1430">
        <row r="8">
          <cell r="D8" t="str">
            <v>Paramaz Avedisian Building</v>
          </cell>
        </row>
      </sheetData>
      <sheetData sheetId="1431">
        <row r="8">
          <cell r="D8" t="str">
            <v>Paramaz Avedisian Building</v>
          </cell>
        </row>
      </sheetData>
      <sheetData sheetId="1432">
        <row r="8">
          <cell r="D8" t="str">
            <v>Paramaz Avedisian Building</v>
          </cell>
        </row>
      </sheetData>
      <sheetData sheetId="1433">
        <row r="8">
          <cell r="D8" t="str">
            <v>Paramaz Avedisian Building</v>
          </cell>
        </row>
      </sheetData>
      <sheetData sheetId="1434">
        <row r="8">
          <cell r="D8" t="str">
            <v>Paramaz Avedisian Building</v>
          </cell>
        </row>
      </sheetData>
      <sheetData sheetId="1435">
        <row r="8">
          <cell r="D8" t="str">
            <v>Paramaz Avedisian Building</v>
          </cell>
        </row>
      </sheetData>
      <sheetData sheetId="1436">
        <row r="8">
          <cell r="D8" t="str">
            <v>Paramaz Avedisian Building</v>
          </cell>
        </row>
      </sheetData>
      <sheetData sheetId="1437">
        <row r="8">
          <cell r="D8" t="str">
            <v>Paramaz Avedisian Building</v>
          </cell>
        </row>
      </sheetData>
      <sheetData sheetId="1438">
        <row r="8">
          <cell r="D8" t="str">
            <v>Paramaz Avedisian Building</v>
          </cell>
        </row>
      </sheetData>
      <sheetData sheetId="1439">
        <row r="8">
          <cell r="D8" t="str">
            <v>Paramaz Avedisian Building</v>
          </cell>
        </row>
      </sheetData>
      <sheetData sheetId="1440">
        <row r="8">
          <cell r="D8" t="str">
            <v>Paramaz Avedisian Building</v>
          </cell>
        </row>
      </sheetData>
      <sheetData sheetId="1441">
        <row r="8">
          <cell r="D8" t="str">
            <v>Paramaz Avedisian Building</v>
          </cell>
        </row>
      </sheetData>
      <sheetData sheetId="1442">
        <row r="8">
          <cell r="D8" t="str">
            <v>Paramaz Avedisian Building</v>
          </cell>
        </row>
      </sheetData>
      <sheetData sheetId="1443">
        <row r="8">
          <cell r="D8" t="str">
            <v>Paramaz Avedisian Building</v>
          </cell>
        </row>
      </sheetData>
      <sheetData sheetId="1444">
        <row r="8">
          <cell r="D8" t="str">
            <v>Paramaz Avedisian Building</v>
          </cell>
        </row>
      </sheetData>
      <sheetData sheetId="1445">
        <row r="8">
          <cell r="D8" t="str">
            <v>Paramaz Avedisian Building</v>
          </cell>
        </row>
      </sheetData>
      <sheetData sheetId="1446">
        <row r="8">
          <cell r="D8" t="str">
            <v>Paramaz Avedisian Building</v>
          </cell>
        </row>
      </sheetData>
      <sheetData sheetId="1447">
        <row r="8">
          <cell r="D8" t="str">
            <v>Paramaz Avedisian Building</v>
          </cell>
        </row>
      </sheetData>
      <sheetData sheetId="1448">
        <row r="8">
          <cell r="D8" t="str">
            <v>Paramaz Avedisian Building</v>
          </cell>
        </row>
      </sheetData>
      <sheetData sheetId="1449">
        <row r="8">
          <cell r="D8" t="str">
            <v>Paramaz Avedisian Building</v>
          </cell>
        </row>
      </sheetData>
      <sheetData sheetId="1450">
        <row r="8">
          <cell r="D8" t="str">
            <v>Paramaz Avedisian Building</v>
          </cell>
        </row>
      </sheetData>
      <sheetData sheetId="1451">
        <row r="8">
          <cell r="D8" t="str">
            <v>Paramaz Avedisian Building</v>
          </cell>
        </row>
      </sheetData>
      <sheetData sheetId="1452">
        <row r="8">
          <cell r="D8" t="str">
            <v>Paramaz Avedisian Building</v>
          </cell>
        </row>
      </sheetData>
      <sheetData sheetId="1453">
        <row r="8">
          <cell r="D8" t="str">
            <v>Paramaz Avedisian Building</v>
          </cell>
        </row>
      </sheetData>
      <sheetData sheetId="1454">
        <row r="8">
          <cell r="D8" t="str">
            <v>Paramaz Avedisian Building</v>
          </cell>
        </row>
      </sheetData>
      <sheetData sheetId="1455">
        <row r="8">
          <cell r="D8" t="str">
            <v>Paramaz Avedisian Building</v>
          </cell>
        </row>
      </sheetData>
      <sheetData sheetId="1456">
        <row r="8">
          <cell r="D8" t="str">
            <v>Paramaz Avedisian Building</v>
          </cell>
        </row>
      </sheetData>
      <sheetData sheetId="1457">
        <row r="8">
          <cell r="D8" t="str">
            <v>Paramaz Avedisian Building</v>
          </cell>
        </row>
      </sheetData>
      <sheetData sheetId="1458">
        <row r="8">
          <cell r="D8" t="str">
            <v>Paramaz Avedisian Building</v>
          </cell>
        </row>
      </sheetData>
      <sheetData sheetId="1459">
        <row r="8">
          <cell r="D8" t="str">
            <v>Paramaz Avedisian Building</v>
          </cell>
        </row>
      </sheetData>
      <sheetData sheetId="1460">
        <row r="8">
          <cell r="D8" t="str">
            <v>Paramaz Avedisian Building</v>
          </cell>
        </row>
      </sheetData>
      <sheetData sheetId="1461">
        <row r="8">
          <cell r="D8" t="str">
            <v>Paramaz Avedisian Building</v>
          </cell>
        </row>
      </sheetData>
      <sheetData sheetId="1462">
        <row r="8">
          <cell r="D8" t="str">
            <v>Paramaz Avedisian Building</v>
          </cell>
        </row>
      </sheetData>
      <sheetData sheetId="1463">
        <row r="8">
          <cell r="D8" t="str">
            <v>Paramaz Avedisian Building</v>
          </cell>
        </row>
      </sheetData>
      <sheetData sheetId="1464">
        <row r="8">
          <cell r="D8" t="str">
            <v>Paramaz Avedisian Building</v>
          </cell>
        </row>
      </sheetData>
      <sheetData sheetId="1465">
        <row r="8">
          <cell r="D8" t="str">
            <v>Paramaz Avedisian Building</v>
          </cell>
        </row>
      </sheetData>
      <sheetData sheetId="1466">
        <row r="8">
          <cell r="D8" t="str">
            <v>Paramaz Avedisian Building</v>
          </cell>
        </row>
      </sheetData>
      <sheetData sheetId="1467">
        <row r="8">
          <cell r="D8" t="str">
            <v>Paramaz Avedisian Building</v>
          </cell>
        </row>
      </sheetData>
      <sheetData sheetId="1468">
        <row r="8">
          <cell r="D8" t="str">
            <v>Paramaz Avedisian Building</v>
          </cell>
        </row>
      </sheetData>
      <sheetData sheetId="1469">
        <row r="8">
          <cell r="D8" t="str">
            <v>Paramaz Avedisian Building</v>
          </cell>
        </row>
      </sheetData>
      <sheetData sheetId="1470">
        <row r="8">
          <cell r="D8" t="str">
            <v>Paramaz Avedisian Building</v>
          </cell>
        </row>
      </sheetData>
      <sheetData sheetId="1471">
        <row r="8">
          <cell r="D8" t="str">
            <v>Paramaz Avedisian Building</v>
          </cell>
        </row>
      </sheetData>
      <sheetData sheetId="1472">
        <row r="8">
          <cell r="D8" t="str">
            <v>Paramaz Avedisian Building</v>
          </cell>
        </row>
      </sheetData>
      <sheetData sheetId="1473">
        <row r="8">
          <cell r="D8" t="str">
            <v>Paramaz Avedisian Building</v>
          </cell>
        </row>
      </sheetData>
      <sheetData sheetId="1474">
        <row r="8">
          <cell r="D8" t="str">
            <v>Paramaz Avedisian Building</v>
          </cell>
        </row>
      </sheetData>
      <sheetData sheetId="1475">
        <row r="8">
          <cell r="D8" t="str">
            <v>Paramaz Avedisian Building</v>
          </cell>
        </row>
      </sheetData>
      <sheetData sheetId="1476">
        <row r="8">
          <cell r="D8" t="str">
            <v>Paramaz Avedisian Building</v>
          </cell>
        </row>
      </sheetData>
      <sheetData sheetId="1477">
        <row r="8">
          <cell r="D8" t="str">
            <v>Paramaz Avedisian Building</v>
          </cell>
        </row>
      </sheetData>
      <sheetData sheetId="1478">
        <row r="8">
          <cell r="D8" t="str">
            <v>Paramaz Avedisian Building</v>
          </cell>
        </row>
      </sheetData>
      <sheetData sheetId="1479">
        <row r="8">
          <cell r="D8" t="str">
            <v>Paramaz Avedisian Building</v>
          </cell>
        </row>
      </sheetData>
      <sheetData sheetId="1480">
        <row r="8">
          <cell r="D8" t="str">
            <v>Paramaz Avedisian Building</v>
          </cell>
        </row>
      </sheetData>
      <sheetData sheetId="1481">
        <row r="8">
          <cell r="D8" t="str">
            <v>Paramaz Avedisian Building</v>
          </cell>
        </row>
      </sheetData>
      <sheetData sheetId="1482">
        <row r="8">
          <cell r="D8" t="str">
            <v>Paramaz Avedisian Building</v>
          </cell>
        </row>
      </sheetData>
      <sheetData sheetId="1483">
        <row r="8">
          <cell r="D8" t="str">
            <v>Paramaz Avedisian Building</v>
          </cell>
        </row>
      </sheetData>
      <sheetData sheetId="1484">
        <row r="8">
          <cell r="D8" t="str">
            <v>Paramaz Avedisian Building</v>
          </cell>
        </row>
      </sheetData>
      <sheetData sheetId="1485">
        <row r="8">
          <cell r="D8" t="str">
            <v>Paramaz Avedisian Building</v>
          </cell>
        </row>
      </sheetData>
      <sheetData sheetId="1486">
        <row r="8">
          <cell r="D8" t="str">
            <v>Paramaz Avedisian Building</v>
          </cell>
        </row>
      </sheetData>
      <sheetData sheetId="1487">
        <row r="8">
          <cell r="D8" t="str">
            <v>Paramaz Avedisian Building</v>
          </cell>
        </row>
      </sheetData>
      <sheetData sheetId="1488">
        <row r="8">
          <cell r="D8" t="str">
            <v>Paramaz Avedisian Building</v>
          </cell>
        </row>
      </sheetData>
      <sheetData sheetId="1489">
        <row r="8">
          <cell r="D8" t="str">
            <v>Paramaz Avedisian Building</v>
          </cell>
        </row>
      </sheetData>
      <sheetData sheetId="1490">
        <row r="8">
          <cell r="D8" t="str">
            <v>Paramaz Avedisian Building</v>
          </cell>
        </row>
      </sheetData>
      <sheetData sheetId="1491">
        <row r="8">
          <cell r="D8" t="str">
            <v>Paramaz Avedisian Building</v>
          </cell>
        </row>
      </sheetData>
      <sheetData sheetId="1492">
        <row r="8">
          <cell r="D8" t="str">
            <v>Paramaz Avedisian Building</v>
          </cell>
        </row>
      </sheetData>
      <sheetData sheetId="1493">
        <row r="8">
          <cell r="D8" t="str">
            <v>Paramaz Avedisian Building</v>
          </cell>
        </row>
      </sheetData>
      <sheetData sheetId="1494">
        <row r="8">
          <cell r="D8" t="str">
            <v>Paramaz Avedisian Building</v>
          </cell>
        </row>
      </sheetData>
      <sheetData sheetId="1495">
        <row r="8">
          <cell r="D8" t="str">
            <v>Paramaz Avedisian Building</v>
          </cell>
        </row>
      </sheetData>
      <sheetData sheetId="1496">
        <row r="8">
          <cell r="D8" t="str">
            <v>Paramaz Avedisian Building</v>
          </cell>
        </row>
      </sheetData>
      <sheetData sheetId="1497">
        <row r="8">
          <cell r="D8" t="str">
            <v>Paramaz Avedisian Building</v>
          </cell>
        </row>
      </sheetData>
      <sheetData sheetId="1498">
        <row r="8">
          <cell r="D8" t="str">
            <v>Paramaz Avedisian Building</v>
          </cell>
        </row>
      </sheetData>
      <sheetData sheetId="1499">
        <row r="8">
          <cell r="D8" t="str">
            <v>Paramaz Avedisian Building</v>
          </cell>
        </row>
      </sheetData>
      <sheetData sheetId="1500">
        <row r="8">
          <cell r="D8" t="str">
            <v>Paramaz Avedisian Building</v>
          </cell>
        </row>
      </sheetData>
      <sheetData sheetId="1501">
        <row r="8">
          <cell r="D8" t="str">
            <v>Paramaz Avedisian Building</v>
          </cell>
        </row>
      </sheetData>
      <sheetData sheetId="1502">
        <row r="8">
          <cell r="D8" t="str">
            <v>Paramaz Avedisian Building</v>
          </cell>
        </row>
      </sheetData>
      <sheetData sheetId="1503">
        <row r="8">
          <cell r="D8" t="str">
            <v>Paramaz Avedisian Building</v>
          </cell>
        </row>
      </sheetData>
      <sheetData sheetId="1504">
        <row r="8">
          <cell r="D8" t="str">
            <v>Paramaz Avedisian Building</v>
          </cell>
        </row>
      </sheetData>
      <sheetData sheetId="1505">
        <row r="8">
          <cell r="D8" t="str">
            <v>Paramaz Avedisian Building</v>
          </cell>
        </row>
      </sheetData>
      <sheetData sheetId="1506">
        <row r="8">
          <cell r="D8" t="str">
            <v>Paramaz Avedisian Building</v>
          </cell>
        </row>
      </sheetData>
      <sheetData sheetId="1507">
        <row r="8">
          <cell r="D8" t="str">
            <v>Paramaz Avedisian Building</v>
          </cell>
        </row>
      </sheetData>
      <sheetData sheetId="1508">
        <row r="8">
          <cell r="D8" t="str">
            <v>Paramaz Avedisian Building</v>
          </cell>
        </row>
      </sheetData>
      <sheetData sheetId="1509">
        <row r="8">
          <cell r="D8" t="str">
            <v>Paramaz Avedisian Building</v>
          </cell>
        </row>
      </sheetData>
      <sheetData sheetId="1510">
        <row r="8">
          <cell r="D8" t="str">
            <v>Paramaz Avedisian Building</v>
          </cell>
        </row>
      </sheetData>
      <sheetData sheetId="1511">
        <row r="8">
          <cell r="D8" t="str">
            <v>Paramaz Avedisian Building</v>
          </cell>
        </row>
      </sheetData>
      <sheetData sheetId="1512">
        <row r="8">
          <cell r="D8" t="str">
            <v>Paramaz Avedisian Building</v>
          </cell>
        </row>
      </sheetData>
      <sheetData sheetId="1513">
        <row r="8">
          <cell r="D8" t="str">
            <v>Paramaz Avedisian Building</v>
          </cell>
        </row>
      </sheetData>
      <sheetData sheetId="1514">
        <row r="8">
          <cell r="D8" t="str">
            <v>Paramaz Avedisian Building</v>
          </cell>
        </row>
      </sheetData>
      <sheetData sheetId="1515">
        <row r="8">
          <cell r="D8" t="str">
            <v>Paramaz Avedisian Building</v>
          </cell>
        </row>
      </sheetData>
      <sheetData sheetId="1516">
        <row r="8">
          <cell r="D8" t="str">
            <v>Paramaz Avedisian Building</v>
          </cell>
        </row>
      </sheetData>
      <sheetData sheetId="1517">
        <row r="8">
          <cell r="D8" t="str">
            <v>Paramaz Avedisian Building</v>
          </cell>
        </row>
      </sheetData>
      <sheetData sheetId="1518">
        <row r="8">
          <cell r="D8" t="str">
            <v>Paramaz Avedisian Building</v>
          </cell>
        </row>
      </sheetData>
      <sheetData sheetId="1519">
        <row r="8">
          <cell r="D8" t="str">
            <v>Paramaz Avedisian Building</v>
          </cell>
        </row>
      </sheetData>
      <sheetData sheetId="1520">
        <row r="8">
          <cell r="D8" t="str">
            <v>Paramaz Avedisian Building</v>
          </cell>
        </row>
      </sheetData>
      <sheetData sheetId="1521">
        <row r="8">
          <cell r="D8" t="str">
            <v>Paramaz Avedisian Building</v>
          </cell>
        </row>
      </sheetData>
      <sheetData sheetId="1522">
        <row r="8">
          <cell r="D8" t="str">
            <v>Paramaz Avedisian Building</v>
          </cell>
        </row>
      </sheetData>
      <sheetData sheetId="1523">
        <row r="8">
          <cell r="D8" t="str">
            <v>Paramaz Avedisian Building</v>
          </cell>
        </row>
      </sheetData>
      <sheetData sheetId="1524">
        <row r="8">
          <cell r="D8" t="str">
            <v>Paramaz Avedisian Building</v>
          </cell>
        </row>
      </sheetData>
      <sheetData sheetId="1525">
        <row r="8">
          <cell r="D8" t="str">
            <v>Paramaz Avedisian Building</v>
          </cell>
        </row>
      </sheetData>
      <sheetData sheetId="1526">
        <row r="8">
          <cell r="D8" t="str">
            <v>Paramaz Avedisian Building</v>
          </cell>
        </row>
      </sheetData>
      <sheetData sheetId="1527">
        <row r="8">
          <cell r="D8" t="str">
            <v>Paramaz Avedisian Building</v>
          </cell>
        </row>
      </sheetData>
      <sheetData sheetId="1528">
        <row r="8">
          <cell r="D8" t="str">
            <v>Paramaz Avedisian Building</v>
          </cell>
        </row>
      </sheetData>
      <sheetData sheetId="1529">
        <row r="8">
          <cell r="D8" t="str">
            <v>Paramaz Avedisian Building</v>
          </cell>
        </row>
      </sheetData>
      <sheetData sheetId="1530">
        <row r="8">
          <cell r="D8" t="str">
            <v>Paramaz Avedisian Building</v>
          </cell>
        </row>
      </sheetData>
      <sheetData sheetId="1531">
        <row r="8">
          <cell r="D8" t="str">
            <v>Paramaz Avedisian Building</v>
          </cell>
        </row>
      </sheetData>
      <sheetData sheetId="1532">
        <row r="8">
          <cell r="D8" t="str">
            <v>Paramaz Avedisian Building</v>
          </cell>
        </row>
      </sheetData>
      <sheetData sheetId="1533">
        <row r="8">
          <cell r="D8" t="str">
            <v>Paramaz Avedisian Building</v>
          </cell>
        </row>
      </sheetData>
      <sheetData sheetId="1534">
        <row r="8">
          <cell r="D8" t="str">
            <v>Paramaz Avedisian Building</v>
          </cell>
        </row>
      </sheetData>
      <sheetData sheetId="1535">
        <row r="8">
          <cell r="D8" t="str">
            <v>Paramaz Avedisian Building</v>
          </cell>
        </row>
      </sheetData>
      <sheetData sheetId="1536">
        <row r="8">
          <cell r="D8" t="str">
            <v>Paramaz Avedisian Building</v>
          </cell>
        </row>
      </sheetData>
      <sheetData sheetId="1537">
        <row r="8">
          <cell r="D8" t="str">
            <v>Paramaz Avedisian Building</v>
          </cell>
        </row>
      </sheetData>
      <sheetData sheetId="1538">
        <row r="8">
          <cell r="D8" t="str">
            <v>Paramaz Avedisian Building</v>
          </cell>
        </row>
      </sheetData>
      <sheetData sheetId="1539">
        <row r="8">
          <cell r="D8" t="str">
            <v>Paramaz Avedisian Building</v>
          </cell>
        </row>
      </sheetData>
      <sheetData sheetId="1540">
        <row r="8">
          <cell r="D8" t="str">
            <v>Paramaz Avedisian Building</v>
          </cell>
        </row>
      </sheetData>
      <sheetData sheetId="1541">
        <row r="8">
          <cell r="D8" t="str">
            <v>Paramaz Avedisian Building</v>
          </cell>
        </row>
      </sheetData>
      <sheetData sheetId="1542">
        <row r="8">
          <cell r="D8" t="str">
            <v>Paramaz Avedisian Building</v>
          </cell>
        </row>
      </sheetData>
      <sheetData sheetId="1543">
        <row r="8">
          <cell r="D8" t="str">
            <v>Paramaz Avedisian Building</v>
          </cell>
        </row>
      </sheetData>
      <sheetData sheetId="1544">
        <row r="8">
          <cell r="D8" t="str">
            <v>Paramaz Avedisian Building</v>
          </cell>
        </row>
      </sheetData>
      <sheetData sheetId="1545">
        <row r="8">
          <cell r="D8" t="str">
            <v>Paramaz Avedisian Building</v>
          </cell>
        </row>
      </sheetData>
      <sheetData sheetId="1546">
        <row r="8">
          <cell r="D8" t="str">
            <v>Paramaz Avedisian Building</v>
          </cell>
        </row>
      </sheetData>
      <sheetData sheetId="1547">
        <row r="8">
          <cell r="D8" t="str">
            <v>Paramaz Avedisian Building</v>
          </cell>
        </row>
      </sheetData>
      <sheetData sheetId="1548">
        <row r="8">
          <cell r="D8" t="str">
            <v>Paramaz Avedisian Building</v>
          </cell>
        </row>
      </sheetData>
      <sheetData sheetId="1549">
        <row r="8">
          <cell r="D8" t="str">
            <v>Paramaz Avedisian Building</v>
          </cell>
        </row>
      </sheetData>
      <sheetData sheetId="1550">
        <row r="8">
          <cell r="D8" t="str">
            <v>Paramaz Avedisian Building</v>
          </cell>
        </row>
      </sheetData>
      <sheetData sheetId="1551">
        <row r="8">
          <cell r="D8" t="str">
            <v>Paramaz Avedisian Building</v>
          </cell>
        </row>
      </sheetData>
      <sheetData sheetId="1552">
        <row r="8">
          <cell r="D8" t="str">
            <v>Paramaz Avedisian Building</v>
          </cell>
        </row>
      </sheetData>
      <sheetData sheetId="1553">
        <row r="8">
          <cell r="D8" t="str">
            <v>Paramaz Avedisian Building</v>
          </cell>
        </row>
      </sheetData>
      <sheetData sheetId="1554">
        <row r="8">
          <cell r="D8" t="str">
            <v>Paramaz Avedisian Building</v>
          </cell>
        </row>
      </sheetData>
      <sheetData sheetId="1555">
        <row r="8">
          <cell r="D8" t="str">
            <v>Paramaz Avedisian Building</v>
          </cell>
        </row>
      </sheetData>
      <sheetData sheetId="1556">
        <row r="8">
          <cell r="D8" t="str">
            <v>Paramaz Avedisian Building</v>
          </cell>
        </row>
      </sheetData>
      <sheetData sheetId="1557">
        <row r="8">
          <cell r="D8" t="str">
            <v>Paramaz Avedisian Building</v>
          </cell>
        </row>
      </sheetData>
      <sheetData sheetId="1558">
        <row r="8">
          <cell r="D8" t="str">
            <v>Paramaz Avedisian Building</v>
          </cell>
        </row>
      </sheetData>
      <sheetData sheetId="1559">
        <row r="8">
          <cell r="D8" t="str">
            <v>Paramaz Avedisian Building</v>
          </cell>
        </row>
      </sheetData>
      <sheetData sheetId="1560">
        <row r="8">
          <cell r="D8" t="str">
            <v>Paramaz Avedisian Building</v>
          </cell>
        </row>
      </sheetData>
      <sheetData sheetId="1561">
        <row r="8">
          <cell r="D8" t="str">
            <v>Paramaz Avedisian Building</v>
          </cell>
        </row>
      </sheetData>
      <sheetData sheetId="1562">
        <row r="8">
          <cell r="D8" t="str">
            <v>Paramaz Avedisian Building</v>
          </cell>
        </row>
      </sheetData>
      <sheetData sheetId="1563">
        <row r="8">
          <cell r="D8" t="str">
            <v>Paramaz Avedisian Building</v>
          </cell>
        </row>
      </sheetData>
      <sheetData sheetId="1564">
        <row r="8">
          <cell r="D8" t="str">
            <v>Paramaz Avedisian Building</v>
          </cell>
        </row>
      </sheetData>
      <sheetData sheetId="1565">
        <row r="8">
          <cell r="D8" t="str">
            <v>Paramaz Avedisian Building</v>
          </cell>
        </row>
      </sheetData>
      <sheetData sheetId="1566">
        <row r="8">
          <cell r="D8" t="str">
            <v>Paramaz Avedisian Building</v>
          </cell>
        </row>
      </sheetData>
      <sheetData sheetId="1567">
        <row r="8">
          <cell r="D8" t="str">
            <v>Paramaz Avedisian Building</v>
          </cell>
        </row>
      </sheetData>
      <sheetData sheetId="1568">
        <row r="8">
          <cell r="D8" t="str">
            <v>Paramaz Avedisian Building</v>
          </cell>
        </row>
      </sheetData>
      <sheetData sheetId="1569">
        <row r="8">
          <cell r="D8" t="str">
            <v>Paramaz Avedisian Building</v>
          </cell>
        </row>
      </sheetData>
      <sheetData sheetId="1570">
        <row r="8">
          <cell r="D8" t="str">
            <v>Paramaz Avedisian Building</v>
          </cell>
        </row>
      </sheetData>
      <sheetData sheetId="1571">
        <row r="8">
          <cell r="D8" t="str">
            <v>Paramaz Avedisian Building</v>
          </cell>
        </row>
      </sheetData>
      <sheetData sheetId="1572">
        <row r="8">
          <cell r="D8" t="str">
            <v>Paramaz Avedisian Building</v>
          </cell>
        </row>
      </sheetData>
      <sheetData sheetId="1573">
        <row r="8">
          <cell r="D8" t="str">
            <v>Paramaz Avedisian Building</v>
          </cell>
        </row>
      </sheetData>
      <sheetData sheetId="1574">
        <row r="8">
          <cell r="D8" t="str">
            <v>Paramaz Avedisian Building</v>
          </cell>
        </row>
      </sheetData>
      <sheetData sheetId="1575">
        <row r="8">
          <cell r="D8" t="str">
            <v>Paramaz Avedisian Building</v>
          </cell>
        </row>
      </sheetData>
      <sheetData sheetId="1576">
        <row r="8">
          <cell r="D8" t="str">
            <v>Paramaz Avedisian Building</v>
          </cell>
        </row>
      </sheetData>
      <sheetData sheetId="1577">
        <row r="8">
          <cell r="D8" t="str">
            <v>Paramaz Avedisian Building</v>
          </cell>
        </row>
      </sheetData>
      <sheetData sheetId="1578">
        <row r="8">
          <cell r="D8" t="str">
            <v>Paramaz Avedisian Building</v>
          </cell>
        </row>
      </sheetData>
      <sheetData sheetId="1579">
        <row r="8">
          <cell r="D8" t="str">
            <v>Paramaz Avedisian Building</v>
          </cell>
        </row>
      </sheetData>
      <sheetData sheetId="1580">
        <row r="8">
          <cell r="D8" t="str">
            <v>Paramaz Avedisian Building</v>
          </cell>
        </row>
      </sheetData>
      <sheetData sheetId="1581">
        <row r="8">
          <cell r="D8" t="str">
            <v>Paramaz Avedisian Building</v>
          </cell>
        </row>
      </sheetData>
      <sheetData sheetId="1582">
        <row r="8">
          <cell r="D8" t="str">
            <v>Paramaz Avedisian Building</v>
          </cell>
        </row>
      </sheetData>
      <sheetData sheetId="1583">
        <row r="8">
          <cell r="D8" t="str">
            <v>Paramaz Avedisian Building</v>
          </cell>
        </row>
      </sheetData>
      <sheetData sheetId="1584">
        <row r="8">
          <cell r="D8" t="str">
            <v>Paramaz Avedisian Building</v>
          </cell>
        </row>
      </sheetData>
      <sheetData sheetId="1585">
        <row r="8">
          <cell r="D8" t="str">
            <v>Paramaz Avedisian Building</v>
          </cell>
        </row>
      </sheetData>
      <sheetData sheetId="1586">
        <row r="8">
          <cell r="D8" t="str">
            <v>Paramaz Avedisian Building</v>
          </cell>
        </row>
      </sheetData>
      <sheetData sheetId="1587">
        <row r="8">
          <cell r="D8" t="str">
            <v>Paramaz Avedisian Building</v>
          </cell>
        </row>
      </sheetData>
      <sheetData sheetId="1588">
        <row r="8">
          <cell r="D8" t="str">
            <v>Paramaz Avedisian Building</v>
          </cell>
        </row>
      </sheetData>
      <sheetData sheetId="1589">
        <row r="8">
          <cell r="D8" t="str">
            <v>Paramaz Avedisian Building</v>
          </cell>
        </row>
      </sheetData>
      <sheetData sheetId="1590">
        <row r="8">
          <cell r="D8" t="str">
            <v>Paramaz Avedisian Building</v>
          </cell>
        </row>
      </sheetData>
      <sheetData sheetId="1591">
        <row r="8">
          <cell r="D8" t="str">
            <v>Paramaz Avedisian Building</v>
          </cell>
        </row>
      </sheetData>
      <sheetData sheetId="1592">
        <row r="8">
          <cell r="D8" t="str">
            <v>Paramaz Avedisian Building</v>
          </cell>
        </row>
      </sheetData>
      <sheetData sheetId="1593">
        <row r="8">
          <cell r="D8" t="str">
            <v>Paramaz Avedisian Building</v>
          </cell>
        </row>
      </sheetData>
      <sheetData sheetId="1594">
        <row r="8">
          <cell r="D8" t="str">
            <v>Paramaz Avedisian Building</v>
          </cell>
        </row>
      </sheetData>
      <sheetData sheetId="1595">
        <row r="8">
          <cell r="D8" t="str">
            <v>Paramaz Avedisian Building</v>
          </cell>
        </row>
      </sheetData>
      <sheetData sheetId="1596">
        <row r="8">
          <cell r="D8" t="str">
            <v>Paramaz Avedisian Building</v>
          </cell>
        </row>
      </sheetData>
      <sheetData sheetId="1597">
        <row r="8">
          <cell r="D8" t="str">
            <v>Paramaz Avedisian Building</v>
          </cell>
        </row>
      </sheetData>
      <sheetData sheetId="1598">
        <row r="8">
          <cell r="D8" t="str">
            <v>Paramaz Avedisian Building</v>
          </cell>
        </row>
      </sheetData>
      <sheetData sheetId="1599">
        <row r="8">
          <cell r="D8" t="str">
            <v>Paramaz Avedisian Building</v>
          </cell>
        </row>
      </sheetData>
      <sheetData sheetId="1600">
        <row r="8">
          <cell r="D8" t="str">
            <v>Paramaz Avedisian Building</v>
          </cell>
        </row>
      </sheetData>
      <sheetData sheetId="1601">
        <row r="8">
          <cell r="D8" t="str">
            <v>Paramaz Avedisian Building</v>
          </cell>
        </row>
      </sheetData>
      <sheetData sheetId="1602">
        <row r="8">
          <cell r="D8" t="str">
            <v>Paramaz Avedisian Building</v>
          </cell>
        </row>
      </sheetData>
      <sheetData sheetId="1603">
        <row r="8">
          <cell r="D8" t="str">
            <v>Paramaz Avedisian Building</v>
          </cell>
        </row>
      </sheetData>
      <sheetData sheetId="1604">
        <row r="8">
          <cell r="D8" t="str">
            <v>Paramaz Avedisian Building</v>
          </cell>
        </row>
      </sheetData>
      <sheetData sheetId="1605">
        <row r="8">
          <cell r="D8" t="str">
            <v>Paramaz Avedisian Building</v>
          </cell>
        </row>
      </sheetData>
      <sheetData sheetId="1606">
        <row r="8">
          <cell r="D8" t="str">
            <v>Paramaz Avedisian Building</v>
          </cell>
        </row>
      </sheetData>
      <sheetData sheetId="1607">
        <row r="8">
          <cell r="D8" t="str">
            <v>Paramaz Avedisian Building</v>
          </cell>
        </row>
      </sheetData>
      <sheetData sheetId="1608">
        <row r="8">
          <cell r="D8" t="str">
            <v>Paramaz Avedisian Building</v>
          </cell>
        </row>
      </sheetData>
      <sheetData sheetId="1609">
        <row r="8">
          <cell r="D8" t="str">
            <v>Paramaz Avedisian Building</v>
          </cell>
        </row>
      </sheetData>
      <sheetData sheetId="1610">
        <row r="8">
          <cell r="D8" t="str">
            <v>Paramaz Avedisian Building</v>
          </cell>
        </row>
      </sheetData>
      <sheetData sheetId="1611">
        <row r="8">
          <cell r="D8" t="str">
            <v>Paramaz Avedisian Building</v>
          </cell>
        </row>
      </sheetData>
      <sheetData sheetId="1612">
        <row r="8">
          <cell r="D8" t="str">
            <v>Paramaz Avedisian Building</v>
          </cell>
        </row>
      </sheetData>
      <sheetData sheetId="1613">
        <row r="8">
          <cell r="D8" t="str">
            <v>Paramaz Avedisian Building</v>
          </cell>
        </row>
      </sheetData>
      <sheetData sheetId="1614">
        <row r="8">
          <cell r="D8" t="str">
            <v>Paramaz Avedisian Building</v>
          </cell>
        </row>
      </sheetData>
      <sheetData sheetId="1615">
        <row r="8">
          <cell r="D8" t="str">
            <v>Paramaz Avedisian Building</v>
          </cell>
        </row>
      </sheetData>
      <sheetData sheetId="1616">
        <row r="8">
          <cell r="D8" t="str">
            <v>Paramaz Avedisian Building</v>
          </cell>
        </row>
      </sheetData>
      <sheetData sheetId="1617">
        <row r="8">
          <cell r="D8" t="str">
            <v>Paramaz Avedisian Building</v>
          </cell>
        </row>
      </sheetData>
      <sheetData sheetId="1618">
        <row r="8">
          <cell r="D8" t="str">
            <v>Paramaz Avedisian Building</v>
          </cell>
        </row>
      </sheetData>
      <sheetData sheetId="1619">
        <row r="8">
          <cell r="D8" t="str">
            <v>Paramaz Avedisian Building</v>
          </cell>
        </row>
      </sheetData>
      <sheetData sheetId="1620">
        <row r="8">
          <cell r="D8" t="str">
            <v>Paramaz Avedisian Building</v>
          </cell>
        </row>
      </sheetData>
      <sheetData sheetId="1621">
        <row r="8">
          <cell r="D8" t="str">
            <v>Paramaz Avedisian Building</v>
          </cell>
        </row>
      </sheetData>
      <sheetData sheetId="1622">
        <row r="8">
          <cell r="D8" t="str">
            <v>Paramaz Avedisian Building</v>
          </cell>
        </row>
      </sheetData>
      <sheetData sheetId="1623">
        <row r="8">
          <cell r="D8" t="str">
            <v>Paramaz Avedisian Building</v>
          </cell>
        </row>
      </sheetData>
      <sheetData sheetId="1624">
        <row r="8">
          <cell r="D8" t="str">
            <v>Paramaz Avedisian Building</v>
          </cell>
        </row>
      </sheetData>
      <sheetData sheetId="1625">
        <row r="8">
          <cell r="D8" t="str">
            <v>Paramaz Avedisian Building</v>
          </cell>
        </row>
      </sheetData>
      <sheetData sheetId="1626">
        <row r="8">
          <cell r="D8" t="str">
            <v>Paramaz Avedisian Building</v>
          </cell>
        </row>
      </sheetData>
      <sheetData sheetId="1627">
        <row r="8">
          <cell r="D8" t="str">
            <v>Paramaz Avedisian Building</v>
          </cell>
        </row>
      </sheetData>
      <sheetData sheetId="1628">
        <row r="8">
          <cell r="D8" t="str">
            <v>Paramaz Avedisian Building</v>
          </cell>
        </row>
      </sheetData>
      <sheetData sheetId="1629">
        <row r="8">
          <cell r="D8" t="str">
            <v>Paramaz Avedisian Building</v>
          </cell>
        </row>
      </sheetData>
      <sheetData sheetId="1630">
        <row r="8">
          <cell r="D8" t="str">
            <v>Paramaz Avedisian Building</v>
          </cell>
        </row>
      </sheetData>
      <sheetData sheetId="1631">
        <row r="8">
          <cell r="D8" t="str">
            <v>Paramaz Avedisian Building</v>
          </cell>
        </row>
      </sheetData>
      <sheetData sheetId="1632">
        <row r="8">
          <cell r="D8" t="str">
            <v>Paramaz Avedisian Building</v>
          </cell>
        </row>
      </sheetData>
      <sheetData sheetId="1633">
        <row r="8">
          <cell r="D8" t="str">
            <v>Paramaz Avedisian Building</v>
          </cell>
        </row>
      </sheetData>
      <sheetData sheetId="1634">
        <row r="8">
          <cell r="D8" t="str">
            <v>Paramaz Avedisian Building</v>
          </cell>
        </row>
      </sheetData>
      <sheetData sheetId="1635">
        <row r="8">
          <cell r="D8" t="str">
            <v>Paramaz Avedisian Building</v>
          </cell>
        </row>
      </sheetData>
      <sheetData sheetId="1636">
        <row r="8">
          <cell r="D8" t="str">
            <v>Paramaz Avedisian Building</v>
          </cell>
        </row>
      </sheetData>
      <sheetData sheetId="1637">
        <row r="8">
          <cell r="D8" t="str">
            <v>Paramaz Avedisian Building</v>
          </cell>
        </row>
      </sheetData>
      <sheetData sheetId="1638">
        <row r="8">
          <cell r="D8" t="str">
            <v>Paramaz Avedisian Building</v>
          </cell>
        </row>
      </sheetData>
      <sheetData sheetId="1639">
        <row r="8">
          <cell r="D8" t="str">
            <v>Paramaz Avedisian Building</v>
          </cell>
        </row>
      </sheetData>
      <sheetData sheetId="1640">
        <row r="8">
          <cell r="D8" t="str">
            <v>Paramaz Avedisian Building</v>
          </cell>
        </row>
      </sheetData>
      <sheetData sheetId="1641">
        <row r="8">
          <cell r="D8" t="str">
            <v>Paramaz Avedisian Building</v>
          </cell>
        </row>
      </sheetData>
      <sheetData sheetId="1642">
        <row r="8">
          <cell r="D8" t="str">
            <v>Paramaz Avedisian Building</v>
          </cell>
        </row>
      </sheetData>
      <sheetData sheetId="1643">
        <row r="8">
          <cell r="D8" t="str">
            <v>Paramaz Avedisian Building</v>
          </cell>
        </row>
      </sheetData>
      <sheetData sheetId="1644">
        <row r="8">
          <cell r="D8" t="str">
            <v>Paramaz Avedisian Building</v>
          </cell>
        </row>
      </sheetData>
      <sheetData sheetId="1645">
        <row r="8">
          <cell r="D8" t="str">
            <v>Paramaz Avedisian Building</v>
          </cell>
        </row>
      </sheetData>
      <sheetData sheetId="1646">
        <row r="8">
          <cell r="D8" t="str">
            <v>Paramaz Avedisian Building</v>
          </cell>
        </row>
      </sheetData>
      <sheetData sheetId="1647">
        <row r="8">
          <cell r="D8" t="str">
            <v>Paramaz Avedisian Building</v>
          </cell>
        </row>
      </sheetData>
      <sheetData sheetId="1648">
        <row r="8">
          <cell r="D8" t="str">
            <v>Paramaz Avedisian Building</v>
          </cell>
        </row>
      </sheetData>
      <sheetData sheetId="1649">
        <row r="8">
          <cell r="D8" t="str">
            <v>Paramaz Avedisian Building</v>
          </cell>
        </row>
      </sheetData>
      <sheetData sheetId="1650">
        <row r="8">
          <cell r="D8" t="str">
            <v>Paramaz Avedisian Building</v>
          </cell>
        </row>
      </sheetData>
      <sheetData sheetId="1651">
        <row r="8">
          <cell r="D8" t="str">
            <v>Paramaz Avedisian Building</v>
          </cell>
        </row>
      </sheetData>
      <sheetData sheetId="1652">
        <row r="8">
          <cell r="D8" t="str">
            <v>Paramaz Avedisian Building</v>
          </cell>
        </row>
      </sheetData>
      <sheetData sheetId="1653">
        <row r="8">
          <cell r="D8" t="str">
            <v>Paramaz Avedisian Building</v>
          </cell>
        </row>
      </sheetData>
      <sheetData sheetId="1654">
        <row r="8">
          <cell r="D8" t="str">
            <v>Paramaz Avedisian Building</v>
          </cell>
        </row>
      </sheetData>
      <sheetData sheetId="1655">
        <row r="8">
          <cell r="D8" t="str">
            <v>Paramaz Avedisian Building</v>
          </cell>
        </row>
      </sheetData>
      <sheetData sheetId="1656">
        <row r="8">
          <cell r="D8" t="str">
            <v>Paramaz Avedisian Building</v>
          </cell>
        </row>
      </sheetData>
      <sheetData sheetId="1657">
        <row r="8">
          <cell r="D8" t="str">
            <v>Paramaz Avedisian Building</v>
          </cell>
        </row>
      </sheetData>
      <sheetData sheetId="1658">
        <row r="8">
          <cell r="D8" t="str">
            <v>Paramaz Avedisian Building</v>
          </cell>
        </row>
      </sheetData>
      <sheetData sheetId="1659">
        <row r="8">
          <cell r="D8" t="str">
            <v>Paramaz Avedisian Building</v>
          </cell>
        </row>
      </sheetData>
      <sheetData sheetId="1660">
        <row r="8">
          <cell r="D8" t="str">
            <v>Paramaz Avedisian Building</v>
          </cell>
        </row>
      </sheetData>
      <sheetData sheetId="1661">
        <row r="8">
          <cell r="D8" t="str">
            <v>Paramaz Avedisian Building</v>
          </cell>
        </row>
      </sheetData>
      <sheetData sheetId="1662">
        <row r="8">
          <cell r="D8" t="str">
            <v>Paramaz Avedisian Building</v>
          </cell>
        </row>
      </sheetData>
      <sheetData sheetId="1663">
        <row r="8">
          <cell r="D8" t="str">
            <v>Paramaz Avedisian Building</v>
          </cell>
        </row>
      </sheetData>
      <sheetData sheetId="1664">
        <row r="8">
          <cell r="D8" t="str">
            <v>Paramaz Avedisian Building</v>
          </cell>
        </row>
      </sheetData>
      <sheetData sheetId="1665">
        <row r="8">
          <cell r="D8" t="str">
            <v>Paramaz Avedisian Building</v>
          </cell>
        </row>
      </sheetData>
      <sheetData sheetId="1666">
        <row r="8">
          <cell r="D8" t="str">
            <v>Paramaz Avedisian Building</v>
          </cell>
        </row>
      </sheetData>
      <sheetData sheetId="1667">
        <row r="8">
          <cell r="D8" t="str">
            <v>Paramaz Avedisian Building</v>
          </cell>
        </row>
      </sheetData>
      <sheetData sheetId="1668">
        <row r="8">
          <cell r="D8" t="str">
            <v>Paramaz Avedisian Building</v>
          </cell>
        </row>
      </sheetData>
      <sheetData sheetId="1669">
        <row r="8">
          <cell r="D8" t="str">
            <v>Paramaz Avedisian Building</v>
          </cell>
        </row>
      </sheetData>
      <sheetData sheetId="1670">
        <row r="8">
          <cell r="D8" t="str">
            <v>Paramaz Avedisian Building</v>
          </cell>
        </row>
      </sheetData>
      <sheetData sheetId="1671">
        <row r="8">
          <cell r="D8" t="str">
            <v>Paramaz Avedisian Building</v>
          </cell>
        </row>
      </sheetData>
      <sheetData sheetId="1672">
        <row r="8">
          <cell r="D8" t="str">
            <v>Paramaz Avedisian Building</v>
          </cell>
        </row>
      </sheetData>
      <sheetData sheetId="1673">
        <row r="8">
          <cell r="D8" t="str">
            <v>Paramaz Avedisian Building</v>
          </cell>
        </row>
      </sheetData>
      <sheetData sheetId="1674">
        <row r="8">
          <cell r="D8" t="str">
            <v>Paramaz Avedisian Building</v>
          </cell>
        </row>
      </sheetData>
      <sheetData sheetId="1675">
        <row r="8">
          <cell r="D8" t="str">
            <v>Paramaz Avedisian Building</v>
          </cell>
        </row>
      </sheetData>
      <sheetData sheetId="1676">
        <row r="8">
          <cell r="D8" t="str">
            <v>Paramaz Avedisian Building</v>
          </cell>
        </row>
      </sheetData>
      <sheetData sheetId="1677">
        <row r="8">
          <cell r="D8" t="str">
            <v>Paramaz Avedisian Building</v>
          </cell>
        </row>
      </sheetData>
      <sheetData sheetId="1678">
        <row r="8">
          <cell r="D8" t="str">
            <v>Paramaz Avedisian Building</v>
          </cell>
        </row>
      </sheetData>
      <sheetData sheetId="1679">
        <row r="8">
          <cell r="D8" t="str">
            <v>Paramaz Avedisian Building</v>
          </cell>
        </row>
      </sheetData>
      <sheetData sheetId="1680">
        <row r="8">
          <cell r="D8" t="str">
            <v>Paramaz Avedisian Building</v>
          </cell>
        </row>
      </sheetData>
      <sheetData sheetId="1681">
        <row r="8">
          <cell r="D8" t="str">
            <v>Paramaz Avedisian Building</v>
          </cell>
        </row>
      </sheetData>
      <sheetData sheetId="1682">
        <row r="8">
          <cell r="D8" t="str">
            <v>Paramaz Avedisian Building</v>
          </cell>
        </row>
      </sheetData>
      <sheetData sheetId="1683">
        <row r="8">
          <cell r="D8" t="str">
            <v>Paramaz Avedisian Building</v>
          </cell>
        </row>
      </sheetData>
      <sheetData sheetId="1684">
        <row r="8">
          <cell r="D8" t="str">
            <v>Paramaz Avedisian Building</v>
          </cell>
        </row>
      </sheetData>
      <sheetData sheetId="1685">
        <row r="8">
          <cell r="D8" t="str">
            <v>Paramaz Avedisian Building</v>
          </cell>
        </row>
      </sheetData>
      <sheetData sheetId="1686">
        <row r="8">
          <cell r="D8" t="str">
            <v>Paramaz Avedisian Building</v>
          </cell>
        </row>
      </sheetData>
      <sheetData sheetId="1687">
        <row r="8">
          <cell r="D8" t="str">
            <v>Paramaz Avedisian Building</v>
          </cell>
        </row>
      </sheetData>
      <sheetData sheetId="1688">
        <row r="8">
          <cell r="D8" t="str">
            <v>Paramaz Avedisian Building</v>
          </cell>
        </row>
      </sheetData>
      <sheetData sheetId="1689">
        <row r="8">
          <cell r="D8" t="str">
            <v>Paramaz Avedisian Building</v>
          </cell>
        </row>
      </sheetData>
      <sheetData sheetId="1690">
        <row r="8">
          <cell r="D8" t="str">
            <v>Paramaz Avedisian Building</v>
          </cell>
        </row>
      </sheetData>
      <sheetData sheetId="1691">
        <row r="8">
          <cell r="D8" t="str">
            <v>Paramaz Avedisian Building</v>
          </cell>
        </row>
      </sheetData>
      <sheetData sheetId="1692">
        <row r="8">
          <cell r="D8" t="str">
            <v>Paramaz Avedisian Building</v>
          </cell>
        </row>
      </sheetData>
      <sheetData sheetId="1693">
        <row r="8">
          <cell r="D8" t="str">
            <v>Paramaz Avedisian Building</v>
          </cell>
        </row>
      </sheetData>
      <sheetData sheetId="1694">
        <row r="8">
          <cell r="D8" t="str">
            <v>Paramaz Avedisian Building</v>
          </cell>
        </row>
      </sheetData>
      <sheetData sheetId="1695">
        <row r="8">
          <cell r="D8" t="str">
            <v>Paramaz Avedisian Building</v>
          </cell>
        </row>
      </sheetData>
      <sheetData sheetId="1696">
        <row r="8">
          <cell r="D8" t="str">
            <v>Paramaz Avedisian Building</v>
          </cell>
        </row>
      </sheetData>
      <sheetData sheetId="1697">
        <row r="8">
          <cell r="D8" t="str">
            <v>Paramaz Avedisian Building</v>
          </cell>
        </row>
      </sheetData>
      <sheetData sheetId="1698">
        <row r="8">
          <cell r="D8" t="str">
            <v>Paramaz Avedisian Building</v>
          </cell>
        </row>
      </sheetData>
      <sheetData sheetId="1699">
        <row r="8">
          <cell r="D8" t="str">
            <v>Paramaz Avedisian Building</v>
          </cell>
        </row>
      </sheetData>
      <sheetData sheetId="1700">
        <row r="8">
          <cell r="D8" t="str">
            <v>Paramaz Avedisian Building</v>
          </cell>
        </row>
      </sheetData>
      <sheetData sheetId="1701">
        <row r="8">
          <cell r="D8" t="str">
            <v>Paramaz Avedisian Building</v>
          </cell>
        </row>
      </sheetData>
      <sheetData sheetId="1702">
        <row r="8">
          <cell r="D8" t="str">
            <v>Paramaz Avedisian Building</v>
          </cell>
        </row>
      </sheetData>
      <sheetData sheetId="1703">
        <row r="8">
          <cell r="D8" t="str">
            <v>Paramaz Avedisian Building</v>
          </cell>
        </row>
      </sheetData>
      <sheetData sheetId="1704">
        <row r="8">
          <cell r="D8" t="str">
            <v>Paramaz Avedisian Building</v>
          </cell>
        </row>
      </sheetData>
      <sheetData sheetId="1705">
        <row r="8">
          <cell r="D8" t="str">
            <v>Paramaz Avedisian Building</v>
          </cell>
        </row>
      </sheetData>
      <sheetData sheetId="1706">
        <row r="8">
          <cell r="D8" t="str">
            <v>Paramaz Avedisian Building</v>
          </cell>
        </row>
      </sheetData>
      <sheetData sheetId="1707">
        <row r="8">
          <cell r="D8" t="str">
            <v>Paramaz Avedisian Building</v>
          </cell>
        </row>
      </sheetData>
      <sheetData sheetId="1708">
        <row r="8">
          <cell r="D8" t="str">
            <v>Paramaz Avedisian Building</v>
          </cell>
        </row>
      </sheetData>
      <sheetData sheetId="1709">
        <row r="8">
          <cell r="D8" t="str">
            <v>Paramaz Avedisian Building</v>
          </cell>
        </row>
      </sheetData>
      <sheetData sheetId="1710">
        <row r="8">
          <cell r="D8" t="str">
            <v>Paramaz Avedisian Building</v>
          </cell>
        </row>
      </sheetData>
      <sheetData sheetId="1711">
        <row r="8">
          <cell r="D8" t="str">
            <v>Paramaz Avedisian Building</v>
          </cell>
        </row>
      </sheetData>
      <sheetData sheetId="1712">
        <row r="8">
          <cell r="D8" t="str">
            <v>Paramaz Avedisian Building</v>
          </cell>
        </row>
      </sheetData>
      <sheetData sheetId="1713">
        <row r="8">
          <cell r="D8" t="str">
            <v>Paramaz Avedisian Building</v>
          </cell>
        </row>
      </sheetData>
      <sheetData sheetId="1714">
        <row r="8">
          <cell r="D8" t="str">
            <v>Paramaz Avedisian Building</v>
          </cell>
        </row>
      </sheetData>
      <sheetData sheetId="1715">
        <row r="8">
          <cell r="D8" t="str">
            <v>Paramaz Avedisian Building</v>
          </cell>
        </row>
      </sheetData>
      <sheetData sheetId="1716">
        <row r="8">
          <cell r="D8" t="str">
            <v>Paramaz Avedisian Building</v>
          </cell>
        </row>
      </sheetData>
      <sheetData sheetId="1717">
        <row r="8">
          <cell r="D8" t="str">
            <v>Paramaz Avedisian Building</v>
          </cell>
        </row>
      </sheetData>
      <sheetData sheetId="1718">
        <row r="8">
          <cell r="D8" t="str">
            <v>Paramaz Avedisian Building</v>
          </cell>
        </row>
      </sheetData>
      <sheetData sheetId="1719">
        <row r="8">
          <cell r="D8" t="str">
            <v>Paramaz Avedisian Building</v>
          </cell>
        </row>
      </sheetData>
      <sheetData sheetId="1720">
        <row r="8">
          <cell r="D8" t="str">
            <v>Paramaz Avedisian Building</v>
          </cell>
        </row>
      </sheetData>
      <sheetData sheetId="1721">
        <row r="8">
          <cell r="D8" t="str">
            <v>Paramaz Avedisian Building</v>
          </cell>
        </row>
      </sheetData>
      <sheetData sheetId="1722">
        <row r="8">
          <cell r="D8" t="str">
            <v>Paramaz Avedisian Building</v>
          </cell>
        </row>
      </sheetData>
      <sheetData sheetId="1723">
        <row r="8">
          <cell r="D8" t="str">
            <v>Paramaz Avedisian Building</v>
          </cell>
        </row>
      </sheetData>
      <sheetData sheetId="1724">
        <row r="8">
          <cell r="D8" t="str">
            <v>Paramaz Avedisian Building</v>
          </cell>
        </row>
      </sheetData>
      <sheetData sheetId="1725">
        <row r="8">
          <cell r="D8" t="str">
            <v>Paramaz Avedisian Building</v>
          </cell>
        </row>
      </sheetData>
      <sheetData sheetId="1726">
        <row r="8">
          <cell r="D8" t="str">
            <v>Paramaz Avedisian Building</v>
          </cell>
        </row>
      </sheetData>
      <sheetData sheetId="1727">
        <row r="8">
          <cell r="D8" t="str">
            <v>Paramaz Avedisian Building</v>
          </cell>
        </row>
      </sheetData>
      <sheetData sheetId="1728">
        <row r="8">
          <cell r="D8" t="str">
            <v>Paramaz Avedisian Building</v>
          </cell>
        </row>
      </sheetData>
      <sheetData sheetId="1729">
        <row r="8">
          <cell r="D8" t="str">
            <v>Paramaz Avedisian Building</v>
          </cell>
        </row>
      </sheetData>
      <sheetData sheetId="1730">
        <row r="8">
          <cell r="D8" t="str">
            <v>Paramaz Avedisian Building</v>
          </cell>
        </row>
      </sheetData>
      <sheetData sheetId="1731">
        <row r="8">
          <cell r="D8" t="str">
            <v>Paramaz Avedisian Building</v>
          </cell>
        </row>
      </sheetData>
      <sheetData sheetId="1732">
        <row r="8">
          <cell r="D8" t="str">
            <v>Paramaz Avedisian Building</v>
          </cell>
        </row>
      </sheetData>
      <sheetData sheetId="1733">
        <row r="8">
          <cell r="D8" t="str">
            <v>Paramaz Avedisian Building</v>
          </cell>
        </row>
      </sheetData>
      <sheetData sheetId="1734">
        <row r="8">
          <cell r="D8" t="str">
            <v>Paramaz Avedisian Building</v>
          </cell>
        </row>
      </sheetData>
      <sheetData sheetId="1735">
        <row r="8">
          <cell r="D8" t="str">
            <v>Paramaz Avedisian Building</v>
          </cell>
        </row>
      </sheetData>
      <sheetData sheetId="1736">
        <row r="8">
          <cell r="D8" t="str">
            <v>Paramaz Avedisian Building</v>
          </cell>
        </row>
      </sheetData>
      <sheetData sheetId="1737">
        <row r="8">
          <cell r="D8" t="str">
            <v>Paramaz Avedisian Building</v>
          </cell>
        </row>
      </sheetData>
      <sheetData sheetId="1738">
        <row r="8">
          <cell r="D8" t="str">
            <v>Paramaz Avedisian Building</v>
          </cell>
        </row>
      </sheetData>
      <sheetData sheetId="1739">
        <row r="8">
          <cell r="D8" t="str">
            <v>Paramaz Avedisian Building</v>
          </cell>
        </row>
      </sheetData>
      <sheetData sheetId="1740">
        <row r="8">
          <cell r="D8" t="str">
            <v>Paramaz Avedisian Building</v>
          </cell>
        </row>
      </sheetData>
      <sheetData sheetId="1741">
        <row r="8">
          <cell r="D8" t="str">
            <v>Paramaz Avedisian Building</v>
          </cell>
        </row>
      </sheetData>
      <sheetData sheetId="1742">
        <row r="8">
          <cell r="D8" t="str">
            <v>Paramaz Avedisian Building</v>
          </cell>
        </row>
      </sheetData>
      <sheetData sheetId="1743">
        <row r="8">
          <cell r="D8" t="str">
            <v>Paramaz Avedisian Building</v>
          </cell>
        </row>
      </sheetData>
      <sheetData sheetId="1744">
        <row r="8">
          <cell r="D8" t="str">
            <v>Paramaz Avedisian Building</v>
          </cell>
        </row>
      </sheetData>
      <sheetData sheetId="1745">
        <row r="8">
          <cell r="D8" t="str">
            <v>Paramaz Avedisian Building</v>
          </cell>
        </row>
      </sheetData>
      <sheetData sheetId="1746">
        <row r="8">
          <cell r="D8" t="str">
            <v>Paramaz Avedisian Building</v>
          </cell>
        </row>
      </sheetData>
      <sheetData sheetId="1747">
        <row r="8">
          <cell r="D8" t="str">
            <v>Paramaz Avedisian Building</v>
          </cell>
        </row>
      </sheetData>
      <sheetData sheetId="1748">
        <row r="8">
          <cell r="D8" t="str">
            <v>Paramaz Avedisian Building</v>
          </cell>
        </row>
      </sheetData>
      <sheetData sheetId="1749">
        <row r="8">
          <cell r="D8" t="str">
            <v>Paramaz Avedisian Building</v>
          </cell>
        </row>
      </sheetData>
      <sheetData sheetId="1750">
        <row r="8">
          <cell r="D8" t="str">
            <v>Paramaz Avedisian Building</v>
          </cell>
        </row>
      </sheetData>
      <sheetData sheetId="1751">
        <row r="8">
          <cell r="D8" t="str">
            <v>Paramaz Avedisian Building</v>
          </cell>
        </row>
      </sheetData>
      <sheetData sheetId="1752">
        <row r="8">
          <cell r="D8" t="str">
            <v>Paramaz Avedisian Building</v>
          </cell>
        </row>
      </sheetData>
      <sheetData sheetId="1753">
        <row r="8">
          <cell r="D8" t="str">
            <v>Paramaz Avedisian Building</v>
          </cell>
        </row>
      </sheetData>
      <sheetData sheetId="1754">
        <row r="8">
          <cell r="D8" t="str">
            <v>Paramaz Avedisian Building</v>
          </cell>
        </row>
      </sheetData>
      <sheetData sheetId="1755">
        <row r="8">
          <cell r="D8" t="str">
            <v>Paramaz Avedisian Building</v>
          </cell>
        </row>
      </sheetData>
      <sheetData sheetId="1756">
        <row r="8">
          <cell r="D8" t="str">
            <v>Paramaz Avedisian Building</v>
          </cell>
        </row>
      </sheetData>
      <sheetData sheetId="1757">
        <row r="8">
          <cell r="D8" t="str">
            <v>Paramaz Avedisian Building</v>
          </cell>
        </row>
      </sheetData>
      <sheetData sheetId="1758">
        <row r="8">
          <cell r="D8" t="str">
            <v>Paramaz Avedisian Building</v>
          </cell>
        </row>
      </sheetData>
      <sheetData sheetId="1759">
        <row r="8">
          <cell r="D8" t="str">
            <v>Paramaz Avedisian Building</v>
          </cell>
        </row>
      </sheetData>
      <sheetData sheetId="1760">
        <row r="8">
          <cell r="D8" t="str">
            <v>Paramaz Avedisian Building</v>
          </cell>
        </row>
      </sheetData>
      <sheetData sheetId="1761">
        <row r="8">
          <cell r="D8" t="str">
            <v>Paramaz Avedisian Building</v>
          </cell>
        </row>
      </sheetData>
      <sheetData sheetId="1762">
        <row r="8">
          <cell r="D8" t="str">
            <v>Paramaz Avedisian Building</v>
          </cell>
        </row>
      </sheetData>
      <sheetData sheetId="1763">
        <row r="8">
          <cell r="D8" t="str">
            <v>Paramaz Avedisian Building</v>
          </cell>
        </row>
      </sheetData>
      <sheetData sheetId="1764">
        <row r="8">
          <cell r="D8" t="str">
            <v>Paramaz Avedisian Building</v>
          </cell>
        </row>
      </sheetData>
      <sheetData sheetId="1765">
        <row r="8">
          <cell r="D8" t="str">
            <v>Paramaz Avedisian Building</v>
          </cell>
        </row>
      </sheetData>
      <sheetData sheetId="1766">
        <row r="8">
          <cell r="D8" t="str">
            <v>Paramaz Avedisian Building</v>
          </cell>
        </row>
      </sheetData>
      <sheetData sheetId="1767">
        <row r="8">
          <cell r="D8" t="str">
            <v>Paramaz Avedisian Building</v>
          </cell>
        </row>
      </sheetData>
      <sheetData sheetId="1768">
        <row r="8">
          <cell r="D8" t="str">
            <v>Paramaz Avedisian Building</v>
          </cell>
        </row>
      </sheetData>
      <sheetData sheetId="1769">
        <row r="8">
          <cell r="D8" t="str">
            <v>Paramaz Avedisian Building</v>
          </cell>
        </row>
      </sheetData>
      <sheetData sheetId="1770">
        <row r="8">
          <cell r="D8" t="str">
            <v>Paramaz Avedisian Building</v>
          </cell>
        </row>
      </sheetData>
      <sheetData sheetId="1771">
        <row r="8">
          <cell r="D8" t="str">
            <v>Paramaz Avedisian Building</v>
          </cell>
        </row>
      </sheetData>
      <sheetData sheetId="1772">
        <row r="8">
          <cell r="D8" t="str">
            <v>Paramaz Avedisian Building</v>
          </cell>
        </row>
      </sheetData>
      <sheetData sheetId="1773">
        <row r="8">
          <cell r="D8" t="str">
            <v>Paramaz Avedisian Building</v>
          </cell>
        </row>
      </sheetData>
      <sheetData sheetId="1774">
        <row r="8">
          <cell r="D8" t="str">
            <v>Paramaz Avedisian Building</v>
          </cell>
        </row>
      </sheetData>
      <sheetData sheetId="1775">
        <row r="8">
          <cell r="D8" t="str">
            <v>Paramaz Avedisian Building</v>
          </cell>
        </row>
      </sheetData>
      <sheetData sheetId="1776">
        <row r="8">
          <cell r="D8" t="str">
            <v>Paramaz Avedisian Building</v>
          </cell>
        </row>
      </sheetData>
      <sheetData sheetId="1777">
        <row r="8">
          <cell r="D8" t="str">
            <v>Paramaz Avedisian Building</v>
          </cell>
        </row>
      </sheetData>
      <sheetData sheetId="1778">
        <row r="8">
          <cell r="D8" t="str">
            <v>Paramaz Avedisian Building</v>
          </cell>
        </row>
      </sheetData>
      <sheetData sheetId="1779">
        <row r="8">
          <cell r="D8" t="str">
            <v>Paramaz Avedisian Building</v>
          </cell>
        </row>
      </sheetData>
      <sheetData sheetId="1780">
        <row r="8">
          <cell r="D8" t="str">
            <v>Paramaz Avedisian Building</v>
          </cell>
        </row>
      </sheetData>
      <sheetData sheetId="1781">
        <row r="8">
          <cell r="D8" t="str">
            <v>Paramaz Avedisian Building</v>
          </cell>
        </row>
      </sheetData>
      <sheetData sheetId="1782">
        <row r="8">
          <cell r="D8" t="str">
            <v>Paramaz Avedisian Building</v>
          </cell>
        </row>
      </sheetData>
      <sheetData sheetId="1783">
        <row r="8">
          <cell r="D8" t="str">
            <v>Paramaz Avedisian Building</v>
          </cell>
        </row>
      </sheetData>
      <sheetData sheetId="1784">
        <row r="8">
          <cell r="D8" t="str">
            <v>Paramaz Avedisian Building</v>
          </cell>
        </row>
      </sheetData>
      <sheetData sheetId="1785">
        <row r="8">
          <cell r="D8" t="str">
            <v>Paramaz Avedisian Building</v>
          </cell>
        </row>
      </sheetData>
      <sheetData sheetId="1786" refreshError="1"/>
      <sheetData sheetId="1787">
        <row r="8">
          <cell r="D8" t="str">
            <v>Paramaz Avedisian Building</v>
          </cell>
        </row>
      </sheetData>
      <sheetData sheetId="1788">
        <row r="8">
          <cell r="D8" t="str">
            <v>Paramaz Avedisian Building</v>
          </cell>
        </row>
      </sheetData>
      <sheetData sheetId="1789">
        <row r="8">
          <cell r="D8" t="str">
            <v>Paramaz Avedisian Building</v>
          </cell>
        </row>
      </sheetData>
      <sheetData sheetId="1790">
        <row r="8">
          <cell r="D8" t="str">
            <v>Paramaz Avedisian Building</v>
          </cell>
        </row>
      </sheetData>
      <sheetData sheetId="1791">
        <row r="8">
          <cell r="D8" t="str">
            <v>Paramaz Avedisian Building</v>
          </cell>
        </row>
      </sheetData>
      <sheetData sheetId="1792">
        <row r="8">
          <cell r="D8" t="str">
            <v>Paramaz Avedisian Building</v>
          </cell>
        </row>
      </sheetData>
      <sheetData sheetId="1793">
        <row r="8">
          <cell r="D8" t="str">
            <v>Paramaz Avedisian Building</v>
          </cell>
        </row>
      </sheetData>
      <sheetData sheetId="1794">
        <row r="8">
          <cell r="D8" t="str">
            <v>Paramaz Avedisian Building</v>
          </cell>
        </row>
      </sheetData>
      <sheetData sheetId="1795">
        <row r="8">
          <cell r="D8" t="str">
            <v>Paramaz Avedisian Building</v>
          </cell>
        </row>
      </sheetData>
      <sheetData sheetId="1796">
        <row r="8">
          <cell r="D8" t="str">
            <v>Paramaz Avedisian Building</v>
          </cell>
        </row>
      </sheetData>
      <sheetData sheetId="1797">
        <row r="8">
          <cell r="D8" t="str">
            <v>Paramaz Avedisian Building</v>
          </cell>
        </row>
      </sheetData>
      <sheetData sheetId="1798">
        <row r="8">
          <cell r="D8" t="str">
            <v>Paramaz Avedisian Building</v>
          </cell>
        </row>
      </sheetData>
      <sheetData sheetId="1799">
        <row r="8">
          <cell r="D8" t="str">
            <v>Paramaz Avedisian Building</v>
          </cell>
        </row>
      </sheetData>
      <sheetData sheetId="1800">
        <row r="8">
          <cell r="D8" t="str">
            <v>Paramaz Avedisian Building</v>
          </cell>
        </row>
      </sheetData>
      <sheetData sheetId="1801">
        <row r="8">
          <cell r="D8" t="str">
            <v>Paramaz Avedisian Building</v>
          </cell>
        </row>
      </sheetData>
      <sheetData sheetId="1802">
        <row r="8">
          <cell r="D8" t="str">
            <v>Paramaz Avedisian Building</v>
          </cell>
        </row>
      </sheetData>
      <sheetData sheetId="1803">
        <row r="8">
          <cell r="D8" t="str">
            <v>Paramaz Avedisian Building</v>
          </cell>
        </row>
      </sheetData>
      <sheetData sheetId="1804">
        <row r="8">
          <cell r="D8" t="str">
            <v>Paramaz Avedisian Building</v>
          </cell>
        </row>
      </sheetData>
      <sheetData sheetId="1805">
        <row r="8">
          <cell r="D8" t="str">
            <v>Paramaz Avedisian Building</v>
          </cell>
        </row>
      </sheetData>
      <sheetData sheetId="1806">
        <row r="8">
          <cell r="D8" t="str">
            <v>Paramaz Avedisian Building</v>
          </cell>
        </row>
      </sheetData>
      <sheetData sheetId="1807">
        <row r="8">
          <cell r="D8" t="str">
            <v>Paramaz Avedisian Building</v>
          </cell>
        </row>
      </sheetData>
      <sheetData sheetId="1808">
        <row r="8">
          <cell r="D8" t="str">
            <v>Paramaz Avedisian Building</v>
          </cell>
        </row>
      </sheetData>
      <sheetData sheetId="1809">
        <row r="8">
          <cell r="D8" t="str">
            <v>Paramaz Avedisian Building</v>
          </cell>
        </row>
      </sheetData>
      <sheetData sheetId="1810">
        <row r="8">
          <cell r="D8" t="str">
            <v>Paramaz Avedisian Building</v>
          </cell>
        </row>
      </sheetData>
      <sheetData sheetId="1811">
        <row r="8">
          <cell r="D8" t="str">
            <v>Paramaz Avedisian Building</v>
          </cell>
        </row>
      </sheetData>
      <sheetData sheetId="1812">
        <row r="8">
          <cell r="D8" t="str">
            <v>Paramaz Avedisian Building</v>
          </cell>
        </row>
      </sheetData>
      <sheetData sheetId="1813">
        <row r="8">
          <cell r="D8" t="str">
            <v>Paramaz Avedisian Building</v>
          </cell>
        </row>
      </sheetData>
      <sheetData sheetId="1814">
        <row r="8">
          <cell r="D8" t="str">
            <v>Paramaz Avedisian Building</v>
          </cell>
        </row>
      </sheetData>
      <sheetData sheetId="1815">
        <row r="8">
          <cell r="D8" t="str">
            <v>Paramaz Avedisian Building</v>
          </cell>
        </row>
      </sheetData>
      <sheetData sheetId="1816">
        <row r="8">
          <cell r="D8" t="str">
            <v>Paramaz Avedisian Building</v>
          </cell>
        </row>
      </sheetData>
      <sheetData sheetId="1817">
        <row r="8">
          <cell r="D8" t="str">
            <v>Paramaz Avedisian Building</v>
          </cell>
        </row>
      </sheetData>
      <sheetData sheetId="1818">
        <row r="8">
          <cell r="D8" t="str">
            <v>Paramaz Avedisian Building</v>
          </cell>
        </row>
      </sheetData>
      <sheetData sheetId="1819">
        <row r="8">
          <cell r="D8" t="str">
            <v>Paramaz Avedisian Building</v>
          </cell>
        </row>
      </sheetData>
      <sheetData sheetId="1820">
        <row r="8">
          <cell r="D8" t="str">
            <v>Paramaz Avedisian Building</v>
          </cell>
        </row>
      </sheetData>
      <sheetData sheetId="1821">
        <row r="8">
          <cell r="D8" t="str">
            <v>Paramaz Avedisian Building</v>
          </cell>
        </row>
      </sheetData>
      <sheetData sheetId="1822">
        <row r="8">
          <cell r="D8" t="str">
            <v>Paramaz Avedisian Building</v>
          </cell>
        </row>
      </sheetData>
      <sheetData sheetId="1823">
        <row r="8">
          <cell r="D8" t="str">
            <v>Paramaz Avedisian Building</v>
          </cell>
        </row>
      </sheetData>
      <sheetData sheetId="1824">
        <row r="8">
          <cell r="D8" t="str">
            <v>Paramaz Avedisian Building</v>
          </cell>
        </row>
      </sheetData>
      <sheetData sheetId="1825">
        <row r="8">
          <cell r="D8" t="str">
            <v>Paramaz Avedisian Building</v>
          </cell>
        </row>
      </sheetData>
      <sheetData sheetId="1826">
        <row r="8">
          <cell r="D8" t="str">
            <v>Paramaz Avedisian Building</v>
          </cell>
        </row>
      </sheetData>
      <sheetData sheetId="1827">
        <row r="8">
          <cell r="D8" t="str">
            <v>Paramaz Avedisian Building</v>
          </cell>
        </row>
      </sheetData>
      <sheetData sheetId="1828">
        <row r="8">
          <cell r="D8" t="str">
            <v>Paramaz Avedisian Building</v>
          </cell>
        </row>
      </sheetData>
      <sheetData sheetId="1829">
        <row r="8">
          <cell r="D8" t="str">
            <v>Paramaz Avedisian Building</v>
          </cell>
        </row>
      </sheetData>
      <sheetData sheetId="1830">
        <row r="8">
          <cell r="D8" t="str">
            <v>Paramaz Avedisian Building</v>
          </cell>
        </row>
      </sheetData>
      <sheetData sheetId="1831">
        <row r="8">
          <cell r="D8" t="str">
            <v>Paramaz Avedisian Building</v>
          </cell>
        </row>
      </sheetData>
      <sheetData sheetId="1832">
        <row r="8">
          <cell r="D8" t="str">
            <v>Paramaz Avedisian Building</v>
          </cell>
        </row>
      </sheetData>
      <sheetData sheetId="1833">
        <row r="8">
          <cell r="D8" t="str">
            <v>Paramaz Avedisian Building</v>
          </cell>
        </row>
      </sheetData>
      <sheetData sheetId="1834">
        <row r="8">
          <cell r="D8" t="str">
            <v>Paramaz Avedisian Building</v>
          </cell>
        </row>
      </sheetData>
      <sheetData sheetId="1835">
        <row r="8">
          <cell r="D8" t="str">
            <v>Paramaz Avedisian Building</v>
          </cell>
        </row>
      </sheetData>
      <sheetData sheetId="1836">
        <row r="8">
          <cell r="D8" t="str">
            <v>Paramaz Avedisian Building</v>
          </cell>
        </row>
      </sheetData>
      <sheetData sheetId="1837">
        <row r="8">
          <cell r="D8" t="str">
            <v>Paramaz Avedisian Building</v>
          </cell>
        </row>
      </sheetData>
      <sheetData sheetId="1838">
        <row r="8">
          <cell r="D8" t="str">
            <v>Paramaz Avedisian Building</v>
          </cell>
        </row>
      </sheetData>
      <sheetData sheetId="1839">
        <row r="8">
          <cell r="D8" t="str">
            <v>Paramaz Avedisian Building</v>
          </cell>
        </row>
      </sheetData>
      <sheetData sheetId="1840">
        <row r="8">
          <cell r="D8" t="str">
            <v>Paramaz Avedisian Building</v>
          </cell>
        </row>
      </sheetData>
      <sheetData sheetId="1841">
        <row r="8">
          <cell r="D8" t="str">
            <v>Paramaz Avedisian Building</v>
          </cell>
        </row>
      </sheetData>
      <sheetData sheetId="1842">
        <row r="8">
          <cell r="D8" t="str">
            <v>Paramaz Avedisian Building</v>
          </cell>
        </row>
      </sheetData>
      <sheetData sheetId="1843">
        <row r="8">
          <cell r="D8" t="str">
            <v>Paramaz Avedisian Building</v>
          </cell>
        </row>
      </sheetData>
      <sheetData sheetId="1844">
        <row r="8">
          <cell r="D8" t="str">
            <v>Paramaz Avedisian Building</v>
          </cell>
        </row>
      </sheetData>
      <sheetData sheetId="1845">
        <row r="8">
          <cell r="D8" t="str">
            <v>Paramaz Avedisian Building</v>
          </cell>
        </row>
      </sheetData>
      <sheetData sheetId="1846">
        <row r="8">
          <cell r="D8" t="str">
            <v>Paramaz Avedisian Building</v>
          </cell>
        </row>
      </sheetData>
      <sheetData sheetId="1847">
        <row r="8">
          <cell r="D8" t="str">
            <v>Paramaz Avedisian Building</v>
          </cell>
        </row>
      </sheetData>
      <sheetData sheetId="1848">
        <row r="8">
          <cell r="D8" t="str">
            <v>Paramaz Avedisian Building</v>
          </cell>
        </row>
      </sheetData>
      <sheetData sheetId="1849">
        <row r="8">
          <cell r="D8" t="str">
            <v>Paramaz Avedisian Building</v>
          </cell>
        </row>
      </sheetData>
      <sheetData sheetId="1850">
        <row r="8">
          <cell r="D8" t="str">
            <v>Paramaz Avedisian Building</v>
          </cell>
        </row>
      </sheetData>
      <sheetData sheetId="1851">
        <row r="8">
          <cell r="D8" t="str">
            <v>Paramaz Avedisian Building</v>
          </cell>
        </row>
      </sheetData>
      <sheetData sheetId="1852">
        <row r="8">
          <cell r="D8" t="str">
            <v>Paramaz Avedisian Building</v>
          </cell>
        </row>
      </sheetData>
      <sheetData sheetId="1853">
        <row r="8">
          <cell r="D8" t="str">
            <v>Paramaz Avedisian Building</v>
          </cell>
        </row>
      </sheetData>
      <sheetData sheetId="1854">
        <row r="8">
          <cell r="D8" t="str">
            <v>Paramaz Avedisian Building</v>
          </cell>
        </row>
      </sheetData>
      <sheetData sheetId="1855">
        <row r="8">
          <cell r="D8" t="str">
            <v>Paramaz Avedisian Building</v>
          </cell>
        </row>
      </sheetData>
      <sheetData sheetId="1856">
        <row r="8">
          <cell r="D8" t="str">
            <v>Paramaz Avedisian Building</v>
          </cell>
        </row>
      </sheetData>
      <sheetData sheetId="1857">
        <row r="8">
          <cell r="D8" t="str">
            <v>Paramaz Avedisian Building</v>
          </cell>
        </row>
      </sheetData>
      <sheetData sheetId="1858">
        <row r="8">
          <cell r="D8" t="str">
            <v>Paramaz Avedisian Building</v>
          </cell>
        </row>
      </sheetData>
      <sheetData sheetId="1859">
        <row r="8">
          <cell r="D8" t="str">
            <v>Paramaz Avedisian Building</v>
          </cell>
        </row>
      </sheetData>
      <sheetData sheetId="1860">
        <row r="8">
          <cell r="D8" t="str">
            <v>Paramaz Avedisian Building</v>
          </cell>
        </row>
      </sheetData>
      <sheetData sheetId="1861">
        <row r="8">
          <cell r="D8" t="str">
            <v>Paramaz Avedisian Building</v>
          </cell>
        </row>
      </sheetData>
      <sheetData sheetId="1862">
        <row r="8">
          <cell r="D8" t="str">
            <v>Paramaz Avedisian Building</v>
          </cell>
        </row>
      </sheetData>
      <sheetData sheetId="1863">
        <row r="8">
          <cell r="D8" t="str">
            <v>Paramaz Avedisian Building</v>
          </cell>
        </row>
      </sheetData>
      <sheetData sheetId="1864">
        <row r="8">
          <cell r="D8" t="str">
            <v>Paramaz Avedisian Building</v>
          </cell>
        </row>
      </sheetData>
      <sheetData sheetId="1865">
        <row r="8">
          <cell r="D8" t="str">
            <v>Paramaz Avedisian Building</v>
          </cell>
        </row>
      </sheetData>
      <sheetData sheetId="1866">
        <row r="8">
          <cell r="D8" t="str">
            <v>Paramaz Avedisian Building</v>
          </cell>
        </row>
      </sheetData>
      <sheetData sheetId="1867">
        <row r="8">
          <cell r="D8" t="str">
            <v>Paramaz Avedisian Building</v>
          </cell>
        </row>
      </sheetData>
      <sheetData sheetId="1868">
        <row r="8">
          <cell r="D8" t="str">
            <v>Paramaz Avedisian Building</v>
          </cell>
        </row>
      </sheetData>
      <sheetData sheetId="1869">
        <row r="8">
          <cell r="D8" t="str">
            <v>Paramaz Avedisian Building</v>
          </cell>
        </row>
      </sheetData>
      <sheetData sheetId="1870">
        <row r="8">
          <cell r="D8" t="str">
            <v>Paramaz Avedisian Building</v>
          </cell>
        </row>
      </sheetData>
      <sheetData sheetId="1871">
        <row r="8">
          <cell r="D8" t="str">
            <v>Paramaz Avedisian Building</v>
          </cell>
        </row>
      </sheetData>
      <sheetData sheetId="1872">
        <row r="8">
          <cell r="D8" t="str">
            <v>Paramaz Avedisian Building</v>
          </cell>
        </row>
      </sheetData>
      <sheetData sheetId="1873">
        <row r="8">
          <cell r="D8" t="str">
            <v>Paramaz Avedisian Building</v>
          </cell>
        </row>
      </sheetData>
      <sheetData sheetId="1874">
        <row r="8">
          <cell r="D8" t="str">
            <v>Paramaz Avedisian Building</v>
          </cell>
        </row>
      </sheetData>
      <sheetData sheetId="1875">
        <row r="8">
          <cell r="D8" t="str">
            <v>Paramaz Avedisian Building</v>
          </cell>
        </row>
      </sheetData>
      <sheetData sheetId="1876">
        <row r="8">
          <cell r="D8" t="str">
            <v>Paramaz Avedisian Building</v>
          </cell>
        </row>
      </sheetData>
      <sheetData sheetId="1877">
        <row r="8">
          <cell r="D8" t="str">
            <v>Paramaz Avedisian Building</v>
          </cell>
        </row>
      </sheetData>
      <sheetData sheetId="1878">
        <row r="8">
          <cell r="D8" t="str">
            <v>Paramaz Avedisian Building</v>
          </cell>
        </row>
      </sheetData>
      <sheetData sheetId="1879">
        <row r="8">
          <cell r="D8" t="str">
            <v>Paramaz Avedisian Building</v>
          </cell>
        </row>
      </sheetData>
      <sheetData sheetId="1880">
        <row r="8">
          <cell r="D8" t="str">
            <v>Paramaz Avedisian Building</v>
          </cell>
        </row>
      </sheetData>
      <sheetData sheetId="1881">
        <row r="8">
          <cell r="D8" t="str">
            <v>Paramaz Avedisian Building</v>
          </cell>
        </row>
      </sheetData>
      <sheetData sheetId="1882">
        <row r="8">
          <cell r="D8" t="str">
            <v>Paramaz Avedisian Building</v>
          </cell>
        </row>
      </sheetData>
      <sheetData sheetId="1883">
        <row r="8">
          <cell r="D8" t="str">
            <v>Paramaz Avedisian Building</v>
          </cell>
        </row>
      </sheetData>
      <sheetData sheetId="1884">
        <row r="8">
          <cell r="D8" t="str">
            <v>Paramaz Avedisian Building</v>
          </cell>
        </row>
      </sheetData>
      <sheetData sheetId="1885">
        <row r="8">
          <cell r="D8" t="str">
            <v>Paramaz Avedisian Building</v>
          </cell>
        </row>
      </sheetData>
      <sheetData sheetId="1886">
        <row r="8">
          <cell r="D8" t="str">
            <v>Paramaz Avedisian Building</v>
          </cell>
        </row>
      </sheetData>
      <sheetData sheetId="1887">
        <row r="8">
          <cell r="D8" t="str">
            <v>Paramaz Avedisian Building</v>
          </cell>
        </row>
      </sheetData>
      <sheetData sheetId="1888">
        <row r="8">
          <cell r="D8" t="str">
            <v>Paramaz Avedisian Building</v>
          </cell>
        </row>
      </sheetData>
      <sheetData sheetId="1889">
        <row r="8">
          <cell r="D8" t="str">
            <v>Paramaz Avedisian Building</v>
          </cell>
        </row>
      </sheetData>
      <sheetData sheetId="1890">
        <row r="8">
          <cell r="D8" t="str">
            <v>Paramaz Avedisian Building</v>
          </cell>
        </row>
      </sheetData>
      <sheetData sheetId="1891">
        <row r="8">
          <cell r="D8" t="str">
            <v>Paramaz Avedisian Building</v>
          </cell>
        </row>
      </sheetData>
      <sheetData sheetId="1892">
        <row r="8">
          <cell r="D8" t="str">
            <v>Paramaz Avedisian Building</v>
          </cell>
        </row>
      </sheetData>
      <sheetData sheetId="1893">
        <row r="8">
          <cell r="D8" t="str">
            <v>Paramaz Avedisian Building</v>
          </cell>
        </row>
      </sheetData>
      <sheetData sheetId="1894">
        <row r="8">
          <cell r="D8" t="str">
            <v>Paramaz Avedisian Building</v>
          </cell>
        </row>
      </sheetData>
      <sheetData sheetId="1895">
        <row r="8">
          <cell r="D8" t="str">
            <v>Paramaz Avedisian Building</v>
          </cell>
        </row>
      </sheetData>
      <sheetData sheetId="1896">
        <row r="8">
          <cell r="D8" t="str">
            <v>Paramaz Avedisian Building</v>
          </cell>
        </row>
      </sheetData>
      <sheetData sheetId="1897">
        <row r="8">
          <cell r="D8" t="str">
            <v>Paramaz Avedisian Building</v>
          </cell>
        </row>
      </sheetData>
      <sheetData sheetId="1898">
        <row r="8">
          <cell r="D8" t="str">
            <v>Paramaz Avedisian Building</v>
          </cell>
        </row>
      </sheetData>
      <sheetData sheetId="1899">
        <row r="8">
          <cell r="D8" t="str">
            <v>Paramaz Avedisian Building</v>
          </cell>
        </row>
      </sheetData>
      <sheetData sheetId="1900">
        <row r="8">
          <cell r="D8" t="str">
            <v>Paramaz Avedisian Building</v>
          </cell>
        </row>
      </sheetData>
      <sheetData sheetId="1901">
        <row r="8">
          <cell r="D8" t="str">
            <v>Paramaz Avedisian Building</v>
          </cell>
        </row>
      </sheetData>
      <sheetData sheetId="1902">
        <row r="8">
          <cell r="D8" t="str">
            <v>Paramaz Avedisian Building</v>
          </cell>
        </row>
      </sheetData>
      <sheetData sheetId="1903">
        <row r="8">
          <cell r="D8" t="str">
            <v>Paramaz Avedisian Building</v>
          </cell>
        </row>
      </sheetData>
      <sheetData sheetId="1904">
        <row r="8">
          <cell r="D8" t="str">
            <v>Paramaz Avedisian Building</v>
          </cell>
        </row>
      </sheetData>
      <sheetData sheetId="1905">
        <row r="8">
          <cell r="D8" t="str">
            <v>Paramaz Avedisian Building</v>
          </cell>
        </row>
      </sheetData>
      <sheetData sheetId="1906">
        <row r="8">
          <cell r="D8" t="str">
            <v>Paramaz Avedisian Building</v>
          </cell>
        </row>
      </sheetData>
      <sheetData sheetId="1907">
        <row r="8">
          <cell r="D8" t="str">
            <v>Paramaz Avedisian Building</v>
          </cell>
        </row>
      </sheetData>
      <sheetData sheetId="1908">
        <row r="8">
          <cell r="D8" t="str">
            <v>Paramaz Avedisian Building</v>
          </cell>
        </row>
      </sheetData>
      <sheetData sheetId="1909">
        <row r="8">
          <cell r="D8" t="str">
            <v>Paramaz Avedisian Building</v>
          </cell>
        </row>
      </sheetData>
      <sheetData sheetId="1910">
        <row r="8">
          <cell r="D8" t="str">
            <v>Paramaz Avedisian Building</v>
          </cell>
        </row>
      </sheetData>
      <sheetData sheetId="1911">
        <row r="8">
          <cell r="D8" t="str">
            <v>Paramaz Avedisian Building</v>
          </cell>
        </row>
      </sheetData>
      <sheetData sheetId="1912">
        <row r="8">
          <cell r="D8" t="str">
            <v>Paramaz Avedisian Building</v>
          </cell>
        </row>
      </sheetData>
      <sheetData sheetId="1913">
        <row r="8">
          <cell r="D8" t="str">
            <v>Paramaz Avedisian Building</v>
          </cell>
        </row>
      </sheetData>
      <sheetData sheetId="1914">
        <row r="8">
          <cell r="D8" t="str">
            <v>Paramaz Avedisian Building</v>
          </cell>
        </row>
      </sheetData>
      <sheetData sheetId="1915">
        <row r="8">
          <cell r="D8" t="str">
            <v>Paramaz Avedisian Building</v>
          </cell>
        </row>
      </sheetData>
      <sheetData sheetId="1916">
        <row r="8">
          <cell r="D8" t="str">
            <v>Paramaz Avedisian Building</v>
          </cell>
        </row>
      </sheetData>
      <sheetData sheetId="1917">
        <row r="8">
          <cell r="D8" t="str">
            <v>Paramaz Avedisian Building</v>
          </cell>
        </row>
      </sheetData>
      <sheetData sheetId="1918">
        <row r="8">
          <cell r="D8" t="str">
            <v>Paramaz Avedisian Building</v>
          </cell>
        </row>
      </sheetData>
      <sheetData sheetId="1919">
        <row r="8">
          <cell r="D8" t="str">
            <v>Paramaz Avedisian Building</v>
          </cell>
        </row>
      </sheetData>
      <sheetData sheetId="1920">
        <row r="8">
          <cell r="D8" t="str">
            <v>Paramaz Avedisian Building</v>
          </cell>
        </row>
      </sheetData>
      <sheetData sheetId="1921">
        <row r="8">
          <cell r="D8" t="str">
            <v>Paramaz Avedisian Building</v>
          </cell>
        </row>
      </sheetData>
      <sheetData sheetId="1922">
        <row r="8">
          <cell r="D8" t="str">
            <v>Paramaz Avedisian Building</v>
          </cell>
        </row>
      </sheetData>
      <sheetData sheetId="1923">
        <row r="8">
          <cell r="D8" t="str">
            <v>Paramaz Avedisian Building</v>
          </cell>
        </row>
      </sheetData>
      <sheetData sheetId="1924">
        <row r="8">
          <cell r="D8" t="str">
            <v>Paramaz Avedisian Building</v>
          </cell>
        </row>
      </sheetData>
      <sheetData sheetId="1925">
        <row r="8">
          <cell r="D8" t="str">
            <v>Paramaz Avedisian Building</v>
          </cell>
        </row>
      </sheetData>
      <sheetData sheetId="1926">
        <row r="8">
          <cell r="D8" t="str">
            <v>Paramaz Avedisian Building</v>
          </cell>
        </row>
      </sheetData>
      <sheetData sheetId="1927">
        <row r="8">
          <cell r="D8" t="str">
            <v>Paramaz Avedisian Building</v>
          </cell>
        </row>
      </sheetData>
      <sheetData sheetId="1928">
        <row r="8">
          <cell r="D8" t="str">
            <v>Paramaz Avedisian Building</v>
          </cell>
        </row>
      </sheetData>
      <sheetData sheetId="1929">
        <row r="8">
          <cell r="D8" t="str">
            <v>Paramaz Avedisian Building</v>
          </cell>
        </row>
      </sheetData>
      <sheetData sheetId="1930">
        <row r="8">
          <cell r="D8" t="str">
            <v>Paramaz Avedisian Building</v>
          </cell>
        </row>
      </sheetData>
      <sheetData sheetId="1931">
        <row r="8">
          <cell r="D8" t="str">
            <v>Paramaz Avedisian Building</v>
          </cell>
        </row>
      </sheetData>
      <sheetData sheetId="1932">
        <row r="8">
          <cell r="D8" t="str">
            <v>Paramaz Avedisian Building</v>
          </cell>
        </row>
      </sheetData>
      <sheetData sheetId="1933">
        <row r="8">
          <cell r="D8" t="str">
            <v>Paramaz Avedisian Building</v>
          </cell>
        </row>
      </sheetData>
      <sheetData sheetId="1934">
        <row r="8">
          <cell r="D8" t="str">
            <v>Paramaz Avedisian Building</v>
          </cell>
        </row>
      </sheetData>
      <sheetData sheetId="1935">
        <row r="8">
          <cell r="D8" t="str">
            <v>Paramaz Avedisian Building</v>
          </cell>
        </row>
      </sheetData>
      <sheetData sheetId="1936">
        <row r="8">
          <cell r="D8" t="str">
            <v>Paramaz Avedisian Building</v>
          </cell>
        </row>
      </sheetData>
      <sheetData sheetId="1937">
        <row r="8">
          <cell r="D8" t="str">
            <v>Paramaz Avedisian Building</v>
          </cell>
        </row>
      </sheetData>
      <sheetData sheetId="1938">
        <row r="8">
          <cell r="D8" t="str">
            <v>Paramaz Avedisian Building</v>
          </cell>
        </row>
      </sheetData>
      <sheetData sheetId="1939">
        <row r="8">
          <cell r="D8" t="str">
            <v>Paramaz Avedisian Building</v>
          </cell>
        </row>
      </sheetData>
      <sheetData sheetId="1940">
        <row r="8">
          <cell r="D8" t="str">
            <v>Paramaz Avedisian Building</v>
          </cell>
        </row>
      </sheetData>
      <sheetData sheetId="1941">
        <row r="8">
          <cell r="D8" t="str">
            <v>Paramaz Avedisian Building</v>
          </cell>
        </row>
      </sheetData>
      <sheetData sheetId="1942">
        <row r="8">
          <cell r="D8" t="str">
            <v>Paramaz Avedisian Building</v>
          </cell>
        </row>
      </sheetData>
      <sheetData sheetId="1943">
        <row r="8">
          <cell r="D8" t="str">
            <v>Paramaz Avedisian Building</v>
          </cell>
        </row>
      </sheetData>
      <sheetData sheetId="1944">
        <row r="8">
          <cell r="D8" t="str">
            <v>Paramaz Avedisian Building</v>
          </cell>
        </row>
      </sheetData>
      <sheetData sheetId="1945">
        <row r="8">
          <cell r="D8" t="str">
            <v>Paramaz Avedisian Building</v>
          </cell>
        </row>
      </sheetData>
      <sheetData sheetId="1946">
        <row r="8">
          <cell r="D8" t="str">
            <v>Paramaz Avedisian Building</v>
          </cell>
        </row>
      </sheetData>
      <sheetData sheetId="1947">
        <row r="8">
          <cell r="D8" t="str">
            <v>Paramaz Avedisian Building</v>
          </cell>
        </row>
      </sheetData>
      <sheetData sheetId="1948">
        <row r="8">
          <cell r="D8" t="str">
            <v>Paramaz Avedisian Building</v>
          </cell>
        </row>
      </sheetData>
      <sheetData sheetId="1949">
        <row r="8">
          <cell r="D8" t="str">
            <v>Paramaz Avedisian Building</v>
          </cell>
        </row>
      </sheetData>
      <sheetData sheetId="1950">
        <row r="8">
          <cell r="D8" t="str">
            <v>Paramaz Avedisian Building</v>
          </cell>
        </row>
      </sheetData>
      <sheetData sheetId="1951">
        <row r="8">
          <cell r="D8" t="str">
            <v>Paramaz Avedisian Building</v>
          </cell>
        </row>
      </sheetData>
      <sheetData sheetId="1952">
        <row r="8">
          <cell r="D8" t="str">
            <v>Paramaz Avedisian Building</v>
          </cell>
        </row>
      </sheetData>
      <sheetData sheetId="1953">
        <row r="8">
          <cell r="D8" t="str">
            <v>Paramaz Avedisian Building</v>
          </cell>
        </row>
      </sheetData>
      <sheetData sheetId="1954">
        <row r="8">
          <cell r="D8" t="str">
            <v>Paramaz Avedisian Building</v>
          </cell>
        </row>
      </sheetData>
      <sheetData sheetId="1955">
        <row r="8">
          <cell r="D8" t="str">
            <v>Paramaz Avedisian Building</v>
          </cell>
        </row>
      </sheetData>
      <sheetData sheetId="1956">
        <row r="8">
          <cell r="D8" t="str">
            <v>Paramaz Avedisian Building</v>
          </cell>
        </row>
      </sheetData>
      <sheetData sheetId="1957">
        <row r="8">
          <cell r="D8" t="str">
            <v>Paramaz Avedisian Building</v>
          </cell>
        </row>
      </sheetData>
      <sheetData sheetId="1958">
        <row r="8">
          <cell r="D8" t="str">
            <v>Paramaz Avedisian Building</v>
          </cell>
        </row>
      </sheetData>
      <sheetData sheetId="1959">
        <row r="8">
          <cell r="D8" t="str">
            <v>Paramaz Avedisian Building</v>
          </cell>
        </row>
      </sheetData>
      <sheetData sheetId="1960">
        <row r="8">
          <cell r="D8" t="str">
            <v>Paramaz Avedisian Building</v>
          </cell>
        </row>
      </sheetData>
      <sheetData sheetId="1961">
        <row r="8">
          <cell r="D8" t="str">
            <v>Paramaz Avedisian Building</v>
          </cell>
        </row>
      </sheetData>
      <sheetData sheetId="1962">
        <row r="8">
          <cell r="D8" t="str">
            <v>Paramaz Avedisian Building</v>
          </cell>
        </row>
      </sheetData>
      <sheetData sheetId="1963">
        <row r="8">
          <cell r="D8" t="str">
            <v>Paramaz Avedisian Building</v>
          </cell>
        </row>
      </sheetData>
      <sheetData sheetId="1964">
        <row r="8">
          <cell r="D8" t="str">
            <v>Paramaz Avedisian Building</v>
          </cell>
        </row>
      </sheetData>
      <sheetData sheetId="1965">
        <row r="8">
          <cell r="D8" t="str">
            <v>Paramaz Avedisian Building</v>
          </cell>
        </row>
      </sheetData>
      <sheetData sheetId="1966">
        <row r="8">
          <cell r="D8" t="str">
            <v>Paramaz Avedisian Building</v>
          </cell>
        </row>
      </sheetData>
      <sheetData sheetId="1967">
        <row r="8">
          <cell r="D8" t="str">
            <v>Paramaz Avedisian Building</v>
          </cell>
        </row>
      </sheetData>
      <sheetData sheetId="1968">
        <row r="8">
          <cell r="D8" t="str">
            <v>Paramaz Avedisian Building</v>
          </cell>
        </row>
      </sheetData>
      <sheetData sheetId="1969">
        <row r="8">
          <cell r="D8" t="str">
            <v>Paramaz Avedisian Building</v>
          </cell>
        </row>
      </sheetData>
      <sheetData sheetId="1970">
        <row r="8">
          <cell r="D8" t="str">
            <v>Paramaz Avedisian Building</v>
          </cell>
        </row>
      </sheetData>
      <sheetData sheetId="1971">
        <row r="8">
          <cell r="D8" t="str">
            <v>Paramaz Avedisian Building</v>
          </cell>
        </row>
      </sheetData>
      <sheetData sheetId="1972">
        <row r="8">
          <cell r="D8" t="str">
            <v>Paramaz Avedisian Building</v>
          </cell>
        </row>
      </sheetData>
      <sheetData sheetId="1973">
        <row r="8">
          <cell r="D8" t="str">
            <v>Paramaz Avedisian Building</v>
          </cell>
        </row>
      </sheetData>
      <sheetData sheetId="1974">
        <row r="8">
          <cell r="D8" t="str">
            <v>Paramaz Avedisian Building</v>
          </cell>
        </row>
      </sheetData>
      <sheetData sheetId="1975">
        <row r="8">
          <cell r="D8" t="str">
            <v>Paramaz Avedisian Building</v>
          </cell>
        </row>
      </sheetData>
      <sheetData sheetId="1976">
        <row r="8">
          <cell r="D8" t="str">
            <v>Paramaz Avedisian Building</v>
          </cell>
        </row>
      </sheetData>
      <sheetData sheetId="1977">
        <row r="8">
          <cell r="D8" t="str">
            <v>Paramaz Avedisian Building</v>
          </cell>
        </row>
      </sheetData>
      <sheetData sheetId="1978">
        <row r="8">
          <cell r="D8" t="str">
            <v>Paramaz Avedisian Building</v>
          </cell>
        </row>
      </sheetData>
      <sheetData sheetId="1979">
        <row r="8">
          <cell r="D8" t="str">
            <v>Paramaz Avedisian Building</v>
          </cell>
        </row>
      </sheetData>
      <sheetData sheetId="1980">
        <row r="8">
          <cell r="D8" t="str">
            <v>Paramaz Avedisian Building</v>
          </cell>
        </row>
      </sheetData>
      <sheetData sheetId="1981">
        <row r="8">
          <cell r="D8" t="str">
            <v>Paramaz Avedisian Building</v>
          </cell>
        </row>
      </sheetData>
      <sheetData sheetId="1982">
        <row r="8">
          <cell r="D8" t="str">
            <v>Paramaz Avedisian Building</v>
          </cell>
        </row>
      </sheetData>
      <sheetData sheetId="1983">
        <row r="8">
          <cell r="D8" t="str">
            <v>Paramaz Avedisian Building</v>
          </cell>
        </row>
      </sheetData>
      <sheetData sheetId="1984">
        <row r="8">
          <cell r="D8" t="str">
            <v>Paramaz Avedisian Building</v>
          </cell>
        </row>
      </sheetData>
      <sheetData sheetId="1985">
        <row r="8">
          <cell r="D8" t="str">
            <v>Paramaz Avedisian Building</v>
          </cell>
        </row>
      </sheetData>
      <sheetData sheetId="1986">
        <row r="8">
          <cell r="D8" t="str">
            <v>Paramaz Avedisian Building</v>
          </cell>
        </row>
      </sheetData>
      <sheetData sheetId="1987">
        <row r="8">
          <cell r="D8" t="str">
            <v>Paramaz Avedisian Building</v>
          </cell>
        </row>
      </sheetData>
      <sheetData sheetId="1988">
        <row r="8">
          <cell r="D8" t="str">
            <v>Paramaz Avedisian Building</v>
          </cell>
        </row>
      </sheetData>
      <sheetData sheetId="1989">
        <row r="8">
          <cell r="D8" t="str">
            <v>Paramaz Avedisian Building</v>
          </cell>
        </row>
      </sheetData>
      <sheetData sheetId="1990">
        <row r="8">
          <cell r="D8" t="str">
            <v>Paramaz Avedisian Building</v>
          </cell>
        </row>
      </sheetData>
      <sheetData sheetId="1991">
        <row r="8">
          <cell r="D8" t="str">
            <v>Paramaz Avedisian Building</v>
          </cell>
        </row>
      </sheetData>
      <sheetData sheetId="1992">
        <row r="8">
          <cell r="D8" t="str">
            <v>Paramaz Avedisian Building</v>
          </cell>
        </row>
      </sheetData>
      <sheetData sheetId="1993">
        <row r="8">
          <cell r="D8" t="str">
            <v>Paramaz Avedisian Building</v>
          </cell>
        </row>
      </sheetData>
      <sheetData sheetId="1994">
        <row r="8">
          <cell r="D8" t="str">
            <v>Paramaz Avedisian Building</v>
          </cell>
        </row>
      </sheetData>
      <sheetData sheetId="1995">
        <row r="8">
          <cell r="D8" t="str">
            <v>Paramaz Avedisian Building</v>
          </cell>
        </row>
      </sheetData>
      <sheetData sheetId="1996">
        <row r="8">
          <cell r="D8" t="str">
            <v>Paramaz Avedisian Building</v>
          </cell>
        </row>
      </sheetData>
      <sheetData sheetId="1997">
        <row r="8">
          <cell r="D8" t="str">
            <v>Paramaz Avedisian Building</v>
          </cell>
        </row>
      </sheetData>
      <sheetData sheetId="1998">
        <row r="8">
          <cell r="D8" t="str">
            <v>Paramaz Avedisian Building</v>
          </cell>
        </row>
      </sheetData>
      <sheetData sheetId="1999">
        <row r="8">
          <cell r="D8" t="str">
            <v>Paramaz Avedisian Building</v>
          </cell>
        </row>
      </sheetData>
      <sheetData sheetId="2000">
        <row r="8">
          <cell r="D8" t="str">
            <v>Paramaz Avedisian Building</v>
          </cell>
        </row>
      </sheetData>
      <sheetData sheetId="2001">
        <row r="8">
          <cell r="D8" t="str">
            <v>Paramaz Avedisian Building</v>
          </cell>
        </row>
      </sheetData>
      <sheetData sheetId="2002">
        <row r="8">
          <cell r="D8" t="str">
            <v>Paramaz Avedisian Building</v>
          </cell>
        </row>
      </sheetData>
      <sheetData sheetId="2003">
        <row r="8">
          <cell r="D8" t="str">
            <v>Paramaz Avedisian Building</v>
          </cell>
        </row>
      </sheetData>
      <sheetData sheetId="2004">
        <row r="8">
          <cell r="D8" t="str">
            <v>Paramaz Avedisian Building</v>
          </cell>
        </row>
      </sheetData>
      <sheetData sheetId="2005">
        <row r="8">
          <cell r="D8" t="str">
            <v>Paramaz Avedisian Building</v>
          </cell>
        </row>
      </sheetData>
      <sheetData sheetId="2006">
        <row r="8">
          <cell r="D8" t="str">
            <v>Paramaz Avedisian Building</v>
          </cell>
        </row>
      </sheetData>
      <sheetData sheetId="2007">
        <row r="8">
          <cell r="D8" t="str">
            <v>Paramaz Avedisian Building</v>
          </cell>
        </row>
      </sheetData>
      <sheetData sheetId="2008">
        <row r="8">
          <cell r="D8" t="str">
            <v>Paramaz Avedisian Building</v>
          </cell>
        </row>
      </sheetData>
      <sheetData sheetId="2009">
        <row r="8">
          <cell r="D8" t="str">
            <v>Paramaz Avedisian Building</v>
          </cell>
        </row>
      </sheetData>
      <sheetData sheetId="2010">
        <row r="8">
          <cell r="D8" t="str">
            <v>Paramaz Avedisian Building</v>
          </cell>
        </row>
      </sheetData>
      <sheetData sheetId="2011">
        <row r="8">
          <cell r="D8" t="str">
            <v>Paramaz Avedisian Building</v>
          </cell>
        </row>
      </sheetData>
      <sheetData sheetId="2012">
        <row r="8">
          <cell r="D8" t="str">
            <v>Paramaz Avedisian Building</v>
          </cell>
        </row>
      </sheetData>
      <sheetData sheetId="2013">
        <row r="8">
          <cell r="D8" t="str">
            <v>Paramaz Avedisian Building</v>
          </cell>
        </row>
      </sheetData>
      <sheetData sheetId="2014">
        <row r="8">
          <cell r="D8" t="str">
            <v>Paramaz Avedisian Building</v>
          </cell>
        </row>
      </sheetData>
      <sheetData sheetId="2015">
        <row r="8">
          <cell r="D8" t="str">
            <v>Paramaz Avedisian Building</v>
          </cell>
        </row>
      </sheetData>
      <sheetData sheetId="2016">
        <row r="8">
          <cell r="D8" t="str">
            <v>Paramaz Avedisian Building</v>
          </cell>
        </row>
      </sheetData>
      <sheetData sheetId="2017">
        <row r="8">
          <cell r="D8" t="str">
            <v>Paramaz Avedisian Building</v>
          </cell>
        </row>
      </sheetData>
      <sheetData sheetId="2018">
        <row r="8">
          <cell r="D8" t="str">
            <v>Paramaz Avedisian Building</v>
          </cell>
        </row>
      </sheetData>
      <sheetData sheetId="2019">
        <row r="8">
          <cell r="D8" t="str">
            <v>Paramaz Avedisian Building</v>
          </cell>
        </row>
      </sheetData>
      <sheetData sheetId="2020">
        <row r="8">
          <cell r="D8" t="str">
            <v>Paramaz Avedisian Building</v>
          </cell>
        </row>
      </sheetData>
      <sheetData sheetId="2021">
        <row r="8">
          <cell r="D8" t="str">
            <v>Paramaz Avedisian Building</v>
          </cell>
        </row>
      </sheetData>
      <sheetData sheetId="2022">
        <row r="8">
          <cell r="D8" t="str">
            <v>Paramaz Avedisian Building</v>
          </cell>
        </row>
      </sheetData>
      <sheetData sheetId="2023">
        <row r="8">
          <cell r="D8" t="str">
            <v>Paramaz Avedisian Building</v>
          </cell>
        </row>
      </sheetData>
      <sheetData sheetId="2024">
        <row r="8">
          <cell r="D8" t="str">
            <v>Paramaz Avedisian Building</v>
          </cell>
        </row>
      </sheetData>
      <sheetData sheetId="2025">
        <row r="8">
          <cell r="D8" t="str">
            <v>Paramaz Avedisian Building</v>
          </cell>
        </row>
      </sheetData>
      <sheetData sheetId="2026">
        <row r="8">
          <cell r="D8" t="str">
            <v>Paramaz Avedisian Building</v>
          </cell>
        </row>
      </sheetData>
      <sheetData sheetId="2027">
        <row r="8">
          <cell r="D8" t="str">
            <v>Paramaz Avedisian Building</v>
          </cell>
        </row>
      </sheetData>
      <sheetData sheetId="2028">
        <row r="8">
          <cell r="D8" t="str">
            <v>Paramaz Avedisian Building</v>
          </cell>
        </row>
      </sheetData>
      <sheetData sheetId="2029">
        <row r="8">
          <cell r="D8" t="str">
            <v>Paramaz Avedisian Building</v>
          </cell>
        </row>
      </sheetData>
      <sheetData sheetId="2030">
        <row r="8">
          <cell r="D8" t="str">
            <v>Paramaz Avedisian Building</v>
          </cell>
        </row>
      </sheetData>
      <sheetData sheetId="2031">
        <row r="8">
          <cell r="D8" t="str">
            <v>Paramaz Avedisian Building</v>
          </cell>
        </row>
      </sheetData>
      <sheetData sheetId="2032">
        <row r="8">
          <cell r="D8" t="str">
            <v>Paramaz Avedisian Building</v>
          </cell>
        </row>
      </sheetData>
      <sheetData sheetId="2033">
        <row r="8">
          <cell r="D8" t="str">
            <v>Paramaz Avedisian Building</v>
          </cell>
        </row>
      </sheetData>
      <sheetData sheetId="2034">
        <row r="8">
          <cell r="D8" t="str">
            <v>Paramaz Avedisian Building</v>
          </cell>
        </row>
      </sheetData>
      <sheetData sheetId="2035">
        <row r="8">
          <cell r="D8" t="str">
            <v>Paramaz Avedisian Building</v>
          </cell>
        </row>
      </sheetData>
      <sheetData sheetId="2036">
        <row r="8">
          <cell r="D8" t="str">
            <v>Paramaz Avedisian Building</v>
          </cell>
        </row>
      </sheetData>
      <sheetData sheetId="2037">
        <row r="8">
          <cell r="D8" t="str">
            <v>Paramaz Avedisian Building</v>
          </cell>
        </row>
      </sheetData>
      <sheetData sheetId="2038">
        <row r="8">
          <cell r="D8" t="str">
            <v>Paramaz Avedisian Building</v>
          </cell>
        </row>
      </sheetData>
      <sheetData sheetId="2039">
        <row r="8">
          <cell r="D8" t="str">
            <v>Paramaz Avedisian Building</v>
          </cell>
        </row>
      </sheetData>
      <sheetData sheetId="2040">
        <row r="8">
          <cell r="D8" t="str">
            <v>Paramaz Avedisian Building</v>
          </cell>
        </row>
      </sheetData>
      <sheetData sheetId="2041">
        <row r="8">
          <cell r="D8" t="str">
            <v>Paramaz Avedisian Building</v>
          </cell>
        </row>
      </sheetData>
      <sheetData sheetId="2042">
        <row r="8">
          <cell r="D8" t="str">
            <v>Paramaz Avedisian Building</v>
          </cell>
        </row>
      </sheetData>
      <sheetData sheetId="2043">
        <row r="8">
          <cell r="D8" t="str">
            <v>Paramaz Avedisian Building</v>
          </cell>
        </row>
      </sheetData>
      <sheetData sheetId="2044">
        <row r="8">
          <cell r="D8" t="str">
            <v>Paramaz Avedisian Building</v>
          </cell>
        </row>
      </sheetData>
      <sheetData sheetId="2045">
        <row r="8">
          <cell r="D8" t="str">
            <v>Paramaz Avedisian Building</v>
          </cell>
        </row>
      </sheetData>
      <sheetData sheetId="2046">
        <row r="8">
          <cell r="D8" t="str">
            <v>Paramaz Avedisian Building</v>
          </cell>
        </row>
      </sheetData>
      <sheetData sheetId="2047">
        <row r="8">
          <cell r="D8" t="str">
            <v>Paramaz Avedisian Building</v>
          </cell>
        </row>
      </sheetData>
      <sheetData sheetId="2048">
        <row r="8">
          <cell r="D8" t="str">
            <v>Paramaz Avedisian Building</v>
          </cell>
        </row>
      </sheetData>
      <sheetData sheetId="2049">
        <row r="8">
          <cell r="D8" t="str">
            <v>Paramaz Avedisian Building</v>
          </cell>
        </row>
      </sheetData>
      <sheetData sheetId="2050">
        <row r="8">
          <cell r="D8" t="str">
            <v>Paramaz Avedisian Building</v>
          </cell>
        </row>
      </sheetData>
      <sheetData sheetId="2051">
        <row r="8">
          <cell r="D8" t="str">
            <v>Paramaz Avedisian Building</v>
          </cell>
        </row>
      </sheetData>
      <sheetData sheetId="2052">
        <row r="8">
          <cell r="D8" t="str">
            <v>Paramaz Avedisian Building</v>
          </cell>
        </row>
      </sheetData>
      <sheetData sheetId="2053">
        <row r="8">
          <cell r="D8" t="str">
            <v>Paramaz Avedisian Building</v>
          </cell>
        </row>
      </sheetData>
      <sheetData sheetId="2054">
        <row r="8">
          <cell r="D8" t="str">
            <v>Paramaz Avedisian Building</v>
          </cell>
        </row>
      </sheetData>
      <sheetData sheetId="2055">
        <row r="8">
          <cell r="D8" t="str">
            <v>Paramaz Avedisian Building</v>
          </cell>
        </row>
      </sheetData>
      <sheetData sheetId="2056">
        <row r="8">
          <cell r="D8" t="str">
            <v>Paramaz Avedisian Building</v>
          </cell>
        </row>
      </sheetData>
      <sheetData sheetId="2057">
        <row r="8">
          <cell r="D8" t="str">
            <v>Paramaz Avedisian Building</v>
          </cell>
        </row>
      </sheetData>
      <sheetData sheetId="2058">
        <row r="8">
          <cell r="D8" t="str">
            <v>Paramaz Avedisian Building</v>
          </cell>
        </row>
      </sheetData>
      <sheetData sheetId="2059">
        <row r="8">
          <cell r="D8" t="str">
            <v>Paramaz Avedisian Building</v>
          </cell>
        </row>
      </sheetData>
      <sheetData sheetId="2060">
        <row r="8">
          <cell r="D8" t="str">
            <v>Paramaz Avedisian Building</v>
          </cell>
        </row>
      </sheetData>
      <sheetData sheetId="2061">
        <row r="8">
          <cell r="D8" t="str">
            <v>Paramaz Avedisian Building</v>
          </cell>
        </row>
      </sheetData>
      <sheetData sheetId="2062">
        <row r="8">
          <cell r="D8" t="str">
            <v>Paramaz Avedisian Building</v>
          </cell>
        </row>
      </sheetData>
      <sheetData sheetId="2063">
        <row r="8">
          <cell r="D8" t="str">
            <v>Paramaz Avedisian Building</v>
          </cell>
        </row>
      </sheetData>
      <sheetData sheetId="2064">
        <row r="8">
          <cell r="D8" t="str">
            <v>Paramaz Avedisian Building</v>
          </cell>
        </row>
      </sheetData>
      <sheetData sheetId="2065">
        <row r="8">
          <cell r="D8" t="str">
            <v>Paramaz Avedisian Building</v>
          </cell>
        </row>
      </sheetData>
      <sheetData sheetId="2066">
        <row r="8">
          <cell r="D8" t="str">
            <v>Paramaz Avedisian Building</v>
          </cell>
        </row>
      </sheetData>
      <sheetData sheetId="2067">
        <row r="8">
          <cell r="D8" t="str">
            <v>Paramaz Avedisian Building</v>
          </cell>
        </row>
      </sheetData>
      <sheetData sheetId="2068">
        <row r="8">
          <cell r="D8" t="str">
            <v>Paramaz Avedisian Building</v>
          </cell>
        </row>
      </sheetData>
      <sheetData sheetId="2069">
        <row r="8">
          <cell r="D8" t="str">
            <v>Paramaz Avedisian Building</v>
          </cell>
        </row>
      </sheetData>
      <sheetData sheetId="2070">
        <row r="8">
          <cell r="D8" t="str">
            <v>Paramaz Avedisian Building</v>
          </cell>
        </row>
      </sheetData>
      <sheetData sheetId="2071">
        <row r="8">
          <cell r="D8" t="str">
            <v>Paramaz Avedisian Building</v>
          </cell>
        </row>
      </sheetData>
      <sheetData sheetId="2072">
        <row r="8">
          <cell r="D8" t="str">
            <v>Paramaz Avedisian Building</v>
          </cell>
        </row>
      </sheetData>
      <sheetData sheetId="2073">
        <row r="8">
          <cell r="D8" t="str">
            <v>Paramaz Avedisian Building</v>
          </cell>
        </row>
      </sheetData>
      <sheetData sheetId="2074">
        <row r="8">
          <cell r="D8" t="str">
            <v>Paramaz Avedisian Building</v>
          </cell>
        </row>
      </sheetData>
      <sheetData sheetId="2075">
        <row r="8">
          <cell r="D8" t="str">
            <v>Paramaz Avedisian Building</v>
          </cell>
        </row>
      </sheetData>
      <sheetData sheetId="2076">
        <row r="8">
          <cell r="D8" t="str">
            <v>Paramaz Avedisian Building</v>
          </cell>
        </row>
      </sheetData>
      <sheetData sheetId="2077">
        <row r="8">
          <cell r="D8" t="str">
            <v>Paramaz Avedisian Building</v>
          </cell>
        </row>
      </sheetData>
      <sheetData sheetId="2078">
        <row r="8">
          <cell r="D8" t="str">
            <v>Paramaz Avedisian Building</v>
          </cell>
        </row>
      </sheetData>
      <sheetData sheetId="2079">
        <row r="8">
          <cell r="D8" t="str">
            <v>Paramaz Avedisian Building</v>
          </cell>
        </row>
      </sheetData>
      <sheetData sheetId="2080">
        <row r="8">
          <cell r="D8" t="str">
            <v>Paramaz Avedisian Building</v>
          </cell>
        </row>
      </sheetData>
      <sheetData sheetId="2081">
        <row r="8">
          <cell r="D8" t="str">
            <v>Paramaz Avedisian Building</v>
          </cell>
        </row>
      </sheetData>
      <sheetData sheetId="2082">
        <row r="8">
          <cell r="D8" t="str">
            <v>Paramaz Avedisian Building</v>
          </cell>
        </row>
      </sheetData>
      <sheetData sheetId="2083">
        <row r="8">
          <cell r="D8" t="str">
            <v>Paramaz Avedisian Building</v>
          </cell>
        </row>
      </sheetData>
      <sheetData sheetId="2084">
        <row r="8">
          <cell r="D8" t="str">
            <v>Paramaz Avedisian Building</v>
          </cell>
        </row>
      </sheetData>
      <sheetData sheetId="2085">
        <row r="8">
          <cell r="D8" t="str">
            <v>Paramaz Avedisian Building</v>
          </cell>
        </row>
      </sheetData>
      <sheetData sheetId="2086">
        <row r="8">
          <cell r="D8" t="str">
            <v>Paramaz Avedisian Building</v>
          </cell>
        </row>
      </sheetData>
      <sheetData sheetId="2087">
        <row r="8">
          <cell r="D8" t="str">
            <v>Paramaz Avedisian Building</v>
          </cell>
        </row>
      </sheetData>
      <sheetData sheetId="2088">
        <row r="8">
          <cell r="D8" t="str">
            <v>Paramaz Avedisian Building</v>
          </cell>
        </row>
      </sheetData>
      <sheetData sheetId="2089">
        <row r="8">
          <cell r="D8" t="str">
            <v>Paramaz Avedisian Building</v>
          </cell>
        </row>
      </sheetData>
      <sheetData sheetId="2090">
        <row r="8">
          <cell r="D8" t="str">
            <v>Paramaz Avedisian Building</v>
          </cell>
        </row>
      </sheetData>
      <sheetData sheetId="2091">
        <row r="8">
          <cell r="D8" t="str">
            <v>Paramaz Avedisian Building</v>
          </cell>
        </row>
      </sheetData>
      <sheetData sheetId="2092">
        <row r="8">
          <cell r="D8" t="str">
            <v>Paramaz Avedisian Building</v>
          </cell>
        </row>
      </sheetData>
      <sheetData sheetId="2093">
        <row r="8">
          <cell r="D8" t="str">
            <v>Paramaz Avedisian Building</v>
          </cell>
        </row>
      </sheetData>
      <sheetData sheetId="2094">
        <row r="8">
          <cell r="D8" t="str">
            <v>Paramaz Avedisian Building</v>
          </cell>
        </row>
      </sheetData>
      <sheetData sheetId="2095">
        <row r="8">
          <cell r="D8" t="str">
            <v>Paramaz Avedisian Building</v>
          </cell>
        </row>
      </sheetData>
      <sheetData sheetId="2096">
        <row r="8">
          <cell r="D8" t="str">
            <v>Paramaz Avedisian Building</v>
          </cell>
        </row>
      </sheetData>
      <sheetData sheetId="2097">
        <row r="8">
          <cell r="D8" t="str">
            <v>Paramaz Avedisian Building</v>
          </cell>
        </row>
      </sheetData>
      <sheetData sheetId="2098">
        <row r="8">
          <cell r="D8" t="str">
            <v>Paramaz Avedisian Building</v>
          </cell>
        </row>
      </sheetData>
      <sheetData sheetId="2099">
        <row r="8">
          <cell r="D8" t="str">
            <v>Paramaz Avedisian Building</v>
          </cell>
        </row>
      </sheetData>
      <sheetData sheetId="2100">
        <row r="8">
          <cell r="D8" t="str">
            <v>Paramaz Avedisian Building</v>
          </cell>
        </row>
      </sheetData>
      <sheetData sheetId="2101">
        <row r="8">
          <cell r="D8" t="str">
            <v>Paramaz Avedisian Building</v>
          </cell>
        </row>
      </sheetData>
      <sheetData sheetId="2102">
        <row r="8">
          <cell r="D8" t="str">
            <v>Paramaz Avedisian Building</v>
          </cell>
        </row>
      </sheetData>
      <sheetData sheetId="2103">
        <row r="8">
          <cell r="D8" t="str">
            <v>Paramaz Avedisian Building</v>
          </cell>
        </row>
      </sheetData>
      <sheetData sheetId="2104">
        <row r="8">
          <cell r="D8" t="str">
            <v>Paramaz Avedisian Building</v>
          </cell>
        </row>
      </sheetData>
      <sheetData sheetId="2105">
        <row r="8">
          <cell r="D8" t="str">
            <v>Paramaz Avedisian Building</v>
          </cell>
        </row>
      </sheetData>
      <sheetData sheetId="2106">
        <row r="8">
          <cell r="D8" t="str">
            <v>Paramaz Avedisian Building</v>
          </cell>
        </row>
      </sheetData>
      <sheetData sheetId="2107">
        <row r="8">
          <cell r="D8" t="str">
            <v>Paramaz Avedisian Building</v>
          </cell>
        </row>
      </sheetData>
      <sheetData sheetId="2108">
        <row r="8">
          <cell r="D8" t="str">
            <v>Paramaz Avedisian Building</v>
          </cell>
        </row>
      </sheetData>
      <sheetData sheetId="2109">
        <row r="8">
          <cell r="D8" t="str">
            <v>Paramaz Avedisian Building</v>
          </cell>
        </row>
      </sheetData>
      <sheetData sheetId="2110">
        <row r="8">
          <cell r="D8" t="str">
            <v>Paramaz Avedisian Building</v>
          </cell>
        </row>
      </sheetData>
      <sheetData sheetId="2111">
        <row r="8">
          <cell r="D8" t="str">
            <v>Paramaz Avedisian Building</v>
          </cell>
        </row>
      </sheetData>
      <sheetData sheetId="2112">
        <row r="8">
          <cell r="D8" t="str">
            <v>Paramaz Avedisian Building</v>
          </cell>
        </row>
      </sheetData>
      <sheetData sheetId="2113">
        <row r="8">
          <cell r="D8" t="str">
            <v>Paramaz Avedisian Building</v>
          </cell>
        </row>
      </sheetData>
      <sheetData sheetId="2114">
        <row r="8">
          <cell r="D8" t="str">
            <v>Paramaz Avedisian Building</v>
          </cell>
        </row>
      </sheetData>
      <sheetData sheetId="2115">
        <row r="8">
          <cell r="D8" t="str">
            <v>Paramaz Avedisian Building</v>
          </cell>
        </row>
      </sheetData>
      <sheetData sheetId="2116">
        <row r="8">
          <cell r="D8" t="str">
            <v>Paramaz Avedisian Building</v>
          </cell>
        </row>
      </sheetData>
      <sheetData sheetId="2117">
        <row r="8">
          <cell r="D8" t="str">
            <v>Paramaz Avedisian Building</v>
          </cell>
        </row>
      </sheetData>
      <sheetData sheetId="2118">
        <row r="8">
          <cell r="D8" t="str">
            <v>Paramaz Avedisian Building</v>
          </cell>
        </row>
      </sheetData>
      <sheetData sheetId="2119">
        <row r="8">
          <cell r="D8" t="str">
            <v>Paramaz Avedisian Building</v>
          </cell>
        </row>
      </sheetData>
      <sheetData sheetId="2120">
        <row r="8">
          <cell r="D8" t="str">
            <v>Paramaz Avedisian Building</v>
          </cell>
        </row>
      </sheetData>
      <sheetData sheetId="2121">
        <row r="8">
          <cell r="D8" t="str">
            <v>Paramaz Avedisian Building</v>
          </cell>
        </row>
      </sheetData>
      <sheetData sheetId="2122">
        <row r="8">
          <cell r="D8" t="str">
            <v>Paramaz Avedisian Building</v>
          </cell>
        </row>
      </sheetData>
      <sheetData sheetId="2123">
        <row r="8">
          <cell r="D8" t="str">
            <v>Paramaz Avedisian Building</v>
          </cell>
        </row>
      </sheetData>
      <sheetData sheetId="2124">
        <row r="8">
          <cell r="D8" t="str">
            <v>Paramaz Avedisian Building</v>
          </cell>
        </row>
      </sheetData>
      <sheetData sheetId="2125">
        <row r="8">
          <cell r="D8" t="str">
            <v>Paramaz Avedisian Building</v>
          </cell>
        </row>
      </sheetData>
      <sheetData sheetId="2126">
        <row r="8">
          <cell r="D8" t="str">
            <v>Paramaz Avedisian Building</v>
          </cell>
        </row>
      </sheetData>
      <sheetData sheetId="2127">
        <row r="8">
          <cell r="D8" t="str">
            <v>Paramaz Avedisian Building</v>
          </cell>
        </row>
      </sheetData>
      <sheetData sheetId="2128">
        <row r="8">
          <cell r="D8" t="str">
            <v>Paramaz Avedisian Building</v>
          </cell>
        </row>
      </sheetData>
      <sheetData sheetId="2129">
        <row r="8">
          <cell r="D8" t="str">
            <v>Paramaz Avedisian Building</v>
          </cell>
        </row>
      </sheetData>
      <sheetData sheetId="2130">
        <row r="8">
          <cell r="D8" t="str">
            <v>Paramaz Avedisian Building</v>
          </cell>
        </row>
      </sheetData>
      <sheetData sheetId="2131">
        <row r="8">
          <cell r="D8" t="str">
            <v>Paramaz Avedisian Building</v>
          </cell>
        </row>
      </sheetData>
      <sheetData sheetId="2132">
        <row r="8">
          <cell r="D8" t="str">
            <v>Paramaz Avedisian Building</v>
          </cell>
        </row>
      </sheetData>
      <sheetData sheetId="2133">
        <row r="8">
          <cell r="D8" t="str">
            <v>Paramaz Avedisian Building</v>
          </cell>
        </row>
      </sheetData>
      <sheetData sheetId="2134">
        <row r="8">
          <cell r="D8" t="str">
            <v>Paramaz Avedisian Building</v>
          </cell>
        </row>
      </sheetData>
      <sheetData sheetId="2135">
        <row r="8">
          <cell r="D8" t="str">
            <v>Paramaz Avedisian Building</v>
          </cell>
        </row>
      </sheetData>
      <sheetData sheetId="2136">
        <row r="8">
          <cell r="D8" t="str">
            <v>Paramaz Avedisian Building</v>
          </cell>
        </row>
      </sheetData>
      <sheetData sheetId="2137">
        <row r="8">
          <cell r="D8" t="str">
            <v>Paramaz Avedisian Building</v>
          </cell>
        </row>
      </sheetData>
      <sheetData sheetId="2138">
        <row r="8">
          <cell r="D8" t="str">
            <v>Paramaz Avedisian Building</v>
          </cell>
        </row>
      </sheetData>
      <sheetData sheetId="2139">
        <row r="8">
          <cell r="D8" t="str">
            <v>Paramaz Avedisian Building</v>
          </cell>
        </row>
      </sheetData>
      <sheetData sheetId="2140">
        <row r="8">
          <cell r="D8" t="str">
            <v>Paramaz Avedisian Building</v>
          </cell>
        </row>
      </sheetData>
      <sheetData sheetId="2141">
        <row r="8">
          <cell r="D8" t="str">
            <v>Paramaz Avedisian Building</v>
          </cell>
        </row>
      </sheetData>
      <sheetData sheetId="2142">
        <row r="8">
          <cell r="D8" t="str">
            <v>Paramaz Avedisian Building</v>
          </cell>
        </row>
      </sheetData>
      <sheetData sheetId="2143">
        <row r="8">
          <cell r="D8" t="str">
            <v>Paramaz Avedisian Building</v>
          </cell>
        </row>
      </sheetData>
      <sheetData sheetId="2144">
        <row r="8">
          <cell r="D8" t="str">
            <v>Paramaz Avedisian Building</v>
          </cell>
        </row>
      </sheetData>
      <sheetData sheetId="2145">
        <row r="8">
          <cell r="D8" t="str">
            <v>Paramaz Avedisian Building</v>
          </cell>
        </row>
      </sheetData>
      <sheetData sheetId="2146">
        <row r="8">
          <cell r="D8" t="str">
            <v>Paramaz Avedisian Building</v>
          </cell>
        </row>
      </sheetData>
      <sheetData sheetId="2147">
        <row r="8">
          <cell r="D8" t="str">
            <v>Paramaz Avedisian Building</v>
          </cell>
        </row>
      </sheetData>
      <sheetData sheetId="2148">
        <row r="8">
          <cell r="D8" t="str">
            <v>Paramaz Avedisian Building</v>
          </cell>
        </row>
      </sheetData>
      <sheetData sheetId="2149">
        <row r="8">
          <cell r="D8" t="str">
            <v>Paramaz Avedisian Building</v>
          </cell>
        </row>
      </sheetData>
      <sheetData sheetId="2150">
        <row r="8">
          <cell r="D8" t="str">
            <v>Paramaz Avedisian Building</v>
          </cell>
        </row>
      </sheetData>
      <sheetData sheetId="2151">
        <row r="8">
          <cell r="D8" t="str">
            <v>Paramaz Avedisian Building</v>
          </cell>
        </row>
      </sheetData>
      <sheetData sheetId="2152">
        <row r="8">
          <cell r="D8" t="str">
            <v>Paramaz Avedisian Building</v>
          </cell>
        </row>
      </sheetData>
      <sheetData sheetId="2153">
        <row r="8">
          <cell r="D8" t="str">
            <v>Paramaz Avedisian Building</v>
          </cell>
        </row>
      </sheetData>
      <sheetData sheetId="2154">
        <row r="8">
          <cell r="D8" t="str">
            <v>Paramaz Avedisian Building</v>
          </cell>
        </row>
      </sheetData>
      <sheetData sheetId="2155">
        <row r="8">
          <cell r="D8" t="str">
            <v>Paramaz Avedisian Building</v>
          </cell>
        </row>
      </sheetData>
      <sheetData sheetId="2156">
        <row r="8">
          <cell r="D8" t="str">
            <v>Paramaz Avedisian Building</v>
          </cell>
        </row>
      </sheetData>
      <sheetData sheetId="2157">
        <row r="8">
          <cell r="D8" t="str">
            <v>Paramaz Avedisian Building</v>
          </cell>
        </row>
      </sheetData>
      <sheetData sheetId="2158">
        <row r="8">
          <cell r="D8" t="str">
            <v>Paramaz Avedisian Building</v>
          </cell>
        </row>
      </sheetData>
      <sheetData sheetId="2159">
        <row r="8">
          <cell r="D8" t="str">
            <v>Paramaz Avedisian Building</v>
          </cell>
        </row>
      </sheetData>
      <sheetData sheetId="2160">
        <row r="8">
          <cell r="D8" t="str">
            <v>Paramaz Avedisian Building</v>
          </cell>
        </row>
      </sheetData>
      <sheetData sheetId="2161">
        <row r="8">
          <cell r="D8" t="str">
            <v>Paramaz Avedisian Building</v>
          </cell>
        </row>
      </sheetData>
      <sheetData sheetId="2162">
        <row r="8">
          <cell r="D8" t="str">
            <v>Paramaz Avedisian Building</v>
          </cell>
        </row>
      </sheetData>
      <sheetData sheetId="2163">
        <row r="8">
          <cell r="D8" t="str">
            <v>Paramaz Avedisian Building</v>
          </cell>
        </row>
      </sheetData>
      <sheetData sheetId="2164">
        <row r="8">
          <cell r="D8" t="str">
            <v>Paramaz Avedisian Building</v>
          </cell>
        </row>
      </sheetData>
      <sheetData sheetId="2165">
        <row r="8">
          <cell r="D8" t="str">
            <v>Paramaz Avedisian Building</v>
          </cell>
        </row>
      </sheetData>
      <sheetData sheetId="2166">
        <row r="8">
          <cell r="D8" t="str">
            <v>Paramaz Avedisian Building</v>
          </cell>
        </row>
      </sheetData>
      <sheetData sheetId="2167">
        <row r="8">
          <cell r="D8" t="str">
            <v>Paramaz Avedisian Building</v>
          </cell>
        </row>
      </sheetData>
      <sheetData sheetId="2168">
        <row r="8">
          <cell r="D8" t="str">
            <v>Paramaz Avedisian Building</v>
          </cell>
        </row>
      </sheetData>
      <sheetData sheetId="2169">
        <row r="8">
          <cell r="D8" t="str">
            <v>Paramaz Avedisian Building</v>
          </cell>
        </row>
      </sheetData>
      <sheetData sheetId="2170">
        <row r="8">
          <cell r="D8" t="str">
            <v>Paramaz Avedisian Building</v>
          </cell>
        </row>
      </sheetData>
      <sheetData sheetId="2171">
        <row r="8">
          <cell r="D8" t="str">
            <v>Paramaz Avedisian Building</v>
          </cell>
        </row>
      </sheetData>
      <sheetData sheetId="2172">
        <row r="8">
          <cell r="D8" t="str">
            <v>Paramaz Avedisian Building</v>
          </cell>
        </row>
      </sheetData>
      <sheetData sheetId="2173">
        <row r="8">
          <cell r="D8" t="str">
            <v>Paramaz Avedisian Building</v>
          </cell>
        </row>
      </sheetData>
      <sheetData sheetId="2174">
        <row r="8">
          <cell r="D8" t="str">
            <v>Paramaz Avedisian Building</v>
          </cell>
        </row>
      </sheetData>
      <sheetData sheetId="2175">
        <row r="8">
          <cell r="D8" t="str">
            <v>Paramaz Avedisian Building</v>
          </cell>
        </row>
      </sheetData>
      <sheetData sheetId="2176">
        <row r="8">
          <cell r="D8" t="str">
            <v>Paramaz Avedisian Building</v>
          </cell>
        </row>
      </sheetData>
      <sheetData sheetId="2177">
        <row r="8">
          <cell r="D8" t="str">
            <v>Paramaz Avedisian Building</v>
          </cell>
        </row>
      </sheetData>
      <sheetData sheetId="2178">
        <row r="8">
          <cell r="D8" t="str">
            <v>Paramaz Avedisian Building</v>
          </cell>
        </row>
      </sheetData>
      <sheetData sheetId="2179">
        <row r="8">
          <cell r="D8" t="str">
            <v>Paramaz Avedisian Building</v>
          </cell>
        </row>
      </sheetData>
      <sheetData sheetId="2180">
        <row r="8">
          <cell r="D8" t="str">
            <v>Paramaz Avedisian Building</v>
          </cell>
        </row>
      </sheetData>
      <sheetData sheetId="2181">
        <row r="8">
          <cell r="D8" t="str">
            <v>Paramaz Avedisian Building</v>
          </cell>
        </row>
      </sheetData>
      <sheetData sheetId="2182">
        <row r="8">
          <cell r="D8" t="str">
            <v>Paramaz Avedisian Building</v>
          </cell>
        </row>
      </sheetData>
      <sheetData sheetId="2183">
        <row r="8">
          <cell r="D8" t="str">
            <v>Paramaz Avedisian Building</v>
          </cell>
        </row>
      </sheetData>
      <sheetData sheetId="2184">
        <row r="8">
          <cell r="D8" t="str">
            <v>Paramaz Avedisian Building</v>
          </cell>
        </row>
      </sheetData>
      <sheetData sheetId="2185">
        <row r="8">
          <cell r="D8" t="str">
            <v>Paramaz Avedisian Building</v>
          </cell>
        </row>
      </sheetData>
      <sheetData sheetId="2186">
        <row r="8">
          <cell r="D8" t="str">
            <v>Paramaz Avedisian Building</v>
          </cell>
        </row>
      </sheetData>
      <sheetData sheetId="2187">
        <row r="8">
          <cell r="D8" t="str">
            <v>Paramaz Avedisian Building</v>
          </cell>
        </row>
      </sheetData>
      <sheetData sheetId="2188">
        <row r="8">
          <cell r="D8" t="str">
            <v>Paramaz Avedisian Building</v>
          </cell>
        </row>
      </sheetData>
      <sheetData sheetId="2189">
        <row r="8">
          <cell r="D8" t="str">
            <v>Paramaz Avedisian Building</v>
          </cell>
        </row>
      </sheetData>
      <sheetData sheetId="2190">
        <row r="8">
          <cell r="D8" t="str">
            <v>Paramaz Avedisian Building</v>
          </cell>
        </row>
      </sheetData>
      <sheetData sheetId="2191">
        <row r="8">
          <cell r="D8" t="str">
            <v>Paramaz Avedisian Building</v>
          </cell>
        </row>
      </sheetData>
      <sheetData sheetId="2192">
        <row r="8">
          <cell r="D8" t="str">
            <v>Paramaz Avedisian Building</v>
          </cell>
        </row>
      </sheetData>
      <sheetData sheetId="2193">
        <row r="8">
          <cell r="D8" t="str">
            <v>Paramaz Avedisian Building</v>
          </cell>
        </row>
      </sheetData>
      <sheetData sheetId="2194">
        <row r="8">
          <cell r="D8" t="str">
            <v>Paramaz Avedisian Building</v>
          </cell>
        </row>
      </sheetData>
      <sheetData sheetId="2195">
        <row r="8">
          <cell r="D8" t="str">
            <v>Paramaz Avedisian Building</v>
          </cell>
        </row>
      </sheetData>
      <sheetData sheetId="2196">
        <row r="8">
          <cell r="D8" t="str">
            <v>Paramaz Avedisian Building</v>
          </cell>
        </row>
      </sheetData>
      <sheetData sheetId="2197">
        <row r="8">
          <cell r="D8" t="str">
            <v>Paramaz Avedisian Building</v>
          </cell>
        </row>
      </sheetData>
      <sheetData sheetId="2198">
        <row r="8">
          <cell r="D8" t="str">
            <v>Paramaz Avedisian Building</v>
          </cell>
        </row>
      </sheetData>
      <sheetData sheetId="2199">
        <row r="8">
          <cell r="D8" t="str">
            <v>Paramaz Avedisian Building</v>
          </cell>
        </row>
      </sheetData>
      <sheetData sheetId="2200">
        <row r="8">
          <cell r="D8" t="str">
            <v>Paramaz Avedisian Building</v>
          </cell>
        </row>
      </sheetData>
      <sheetData sheetId="2201">
        <row r="8">
          <cell r="D8" t="str">
            <v>Paramaz Avedisian Building</v>
          </cell>
        </row>
      </sheetData>
      <sheetData sheetId="2202">
        <row r="8">
          <cell r="D8" t="str">
            <v>Paramaz Avedisian Building</v>
          </cell>
        </row>
      </sheetData>
      <sheetData sheetId="2203">
        <row r="8">
          <cell r="D8" t="str">
            <v>Paramaz Avedisian Building</v>
          </cell>
        </row>
      </sheetData>
      <sheetData sheetId="2204">
        <row r="8">
          <cell r="D8" t="str">
            <v>Paramaz Avedisian Building</v>
          </cell>
        </row>
      </sheetData>
      <sheetData sheetId="2205">
        <row r="8">
          <cell r="D8" t="str">
            <v>Paramaz Avedisian Building</v>
          </cell>
        </row>
      </sheetData>
      <sheetData sheetId="2206">
        <row r="8">
          <cell r="D8" t="str">
            <v>Paramaz Avedisian Building</v>
          </cell>
        </row>
      </sheetData>
      <sheetData sheetId="2207">
        <row r="8">
          <cell r="D8" t="str">
            <v>Paramaz Avedisian Building</v>
          </cell>
        </row>
      </sheetData>
      <sheetData sheetId="2208">
        <row r="8">
          <cell r="D8" t="str">
            <v>Paramaz Avedisian Building</v>
          </cell>
        </row>
      </sheetData>
      <sheetData sheetId="2209">
        <row r="8">
          <cell r="D8" t="str">
            <v>Paramaz Avedisian Building</v>
          </cell>
        </row>
      </sheetData>
      <sheetData sheetId="2210">
        <row r="8">
          <cell r="D8" t="str">
            <v>Paramaz Avedisian Building</v>
          </cell>
        </row>
      </sheetData>
      <sheetData sheetId="2211">
        <row r="8">
          <cell r="D8" t="str">
            <v>Paramaz Avedisian Building</v>
          </cell>
        </row>
      </sheetData>
      <sheetData sheetId="2212">
        <row r="8">
          <cell r="D8" t="str">
            <v>Paramaz Avedisian Building</v>
          </cell>
        </row>
      </sheetData>
      <sheetData sheetId="2213">
        <row r="8">
          <cell r="D8" t="str">
            <v>Paramaz Avedisian Building</v>
          </cell>
        </row>
      </sheetData>
      <sheetData sheetId="2214">
        <row r="8">
          <cell r="D8" t="str">
            <v>Paramaz Avedisian Building</v>
          </cell>
        </row>
      </sheetData>
      <sheetData sheetId="2215">
        <row r="8">
          <cell r="D8" t="str">
            <v>Paramaz Avedisian Building</v>
          </cell>
        </row>
      </sheetData>
      <sheetData sheetId="2216">
        <row r="8">
          <cell r="D8" t="str">
            <v>Paramaz Avedisian Building</v>
          </cell>
        </row>
      </sheetData>
      <sheetData sheetId="2217">
        <row r="8">
          <cell r="D8" t="str">
            <v>Paramaz Avedisian Building</v>
          </cell>
        </row>
      </sheetData>
      <sheetData sheetId="2218">
        <row r="8">
          <cell r="D8" t="str">
            <v>Paramaz Avedisian Building</v>
          </cell>
        </row>
      </sheetData>
      <sheetData sheetId="2219">
        <row r="8">
          <cell r="D8" t="str">
            <v>Paramaz Avedisian Building</v>
          </cell>
        </row>
      </sheetData>
      <sheetData sheetId="2220">
        <row r="8">
          <cell r="D8" t="str">
            <v>Paramaz Avedisian Building</v>
          </cell>
        </row>
      </sheetData>
      <sheetData sheetId="2221">
        <row r="8">
          <cell r="D8" t="str">
            <v>Paramaz Avedisian Building</v>
          </cell>
        </row>
      </sheetData>
      <sheetData sheetId="2222">
        <row r="8">
          <cell r="D8" t="str">
            <v>Paramaz Avedisian Building</v>
          </cell>
        </row>
      </sheetData>
      <sheetData sheetId="2223">
        <row r="8">
          <cell r="D8" t="str">
            <v>Paramaz Avedisian Building</v>
          </cell>
        </row>
      </sheetData>
      <sheetData sheetId="2224">
        <row r="8">
          <cell r="D8" t="str">
            <v>Paramaz Avedisian Building</v>
          </cell>
        </row>
      </sheetData>
      <sheetData sheetId="2225">
        <row r="8">
          <cell r="D8" t="str">
            <v>Paramaz Avedisian Building</v>
          </cell>
        </row>
      </sheetData>
      <sheetData sheetId="2226">
        <row r="8">
          <cell r="D8" t="str">
            <v>Paramaz Avedisian Building</v>
          </cell>
        </row>
      </sheetData>
      <sheetData sheetId="2227">
        <row r="8">
          <cell r="D8" t="str">
            <v>Paramaz Avedisian Building</v>
          </cell>
        </row>
      </sheetData>
      <sheetData sheetId="2228">
        <row r="8">
          <cell r="D8" t="str">
            <v>Paramaz Avedisian Building</v>
          </cell>
        </row>
      </sheetData>
      <sheetData sheetId="2229">
        <row r="8">
          <cell r="D8" t="str">
            <v>Paramaz Avedisian Building</v>
          </cell>
        </row>
      </sheetData>
      <sheetData sheetId="2230">
        <row r="8">
          <cell r="D8" t="str">
            <v>Paramaz Avedisian Building</v>
          </cell>
        </row>
      </sheetData>
      <sheetData sheetId="2231">
        <row r="8">
          <cell r="D8" t="str">
            <v>Paramaz Avedisian Building</v>
          </cell>
        </row>
      </sheetData>
      <sheetData sheetId="2232">
        <row r="8">
          <cell r="D8" t="str">
            <v>Paramaz Avedisian Building</v>
          </cell>
        </row>
      </sheetData>
      <sheetData sheetId="2233">
        <row r="8">
          <cell r="D8" t="str">
            <v>Paramaz Avedisian Building</v>
          </cell>
        </row>
      </sheetData>
      <sheetData sheetId="2234">
        <row r="8">
          <cell r="D8" t="str">
            <v>Paramaz Avedisian Building</v>
          </cell>
        </row>
      </sheetData>
      <sheetData sheetId="2235">
        <row r="8">
          <cell r="D8" t="str">
            <v>Paramaz Avedisian Building</v>
          </cell>
        </row>
      </sheetData>
      <sheetData sheetId="2236">
        <row r="8">
          <cell r="D8" t="str">
            <v>Paramaz Avedisian Building</v>
          </cell>
        </row>
      </sheetData>
      <sheetData sheetId="2237">
        <row r="8">
          <cell r="D8" t="str">
            <v>Paramaz Avedisian Building</v>
          </cell>
        </row>
      </sheetData>
      <sheetData sheetId="2238">
        <row r="8">
          <cell r="D8" t="str">
            <v>Paramaz Avedisian Building</v>
          </cell>
        </row>
      </sheetData>
      <sheetData sheetId="2239">
        <row r="8">
          <cell r="D8" t="str">
            <v>Paramaz Avedisian Building</v>
          </cell>
        </row>
      </sheetData>
      <sheetData sheetId="2240">
        <row r="8">
          <cell r="D8" t="str">
            <v>Paramaz Avedisian Building</v>
          </cell>
        </row>
      </sheetData>
      <sheetData sheetId="2241">
        <row r="8">
          <cell r="D8" t="str">
            <v>Paramaz Avedisian Building</v>
          </cell>
        </row>
      </sheetData>
      <sheetData sheetId="2242">
        <row r="8">
          <cell r="D8" t="str">
            <v>Paramaz Avedisian Building</v>
          </cell>
        </row>
      </sheetData>
      <sheetData sheetId="2243">
        <row r="8">
          <cell r="D8" t="str">
            <v>Paramaz Avedisian Building</v>
          </cell>
        </row>
      </sheetData>
      <sheetData sheetId="2244">
        <row r="8">
          <cell r="D8" t="str">
            <v>Paramaz Avedisian Building</v>
          </cell>
        </row>
      </sheetData>
      <sheetData sheetId="2245">
        <row r="8">
          <cell r="D8" t="str">
            <v>Paramaz Avedisian Building</v>
          </cell>
        </row>
      </sheetData>
      <sheetData sheetId="2246">
        <row r="8">
          <cell r="D8" t="str">
            <v>Paramaz Avedisian Building</v>
          </cell>
        </row>
      </sheetData>
      <sheetData sheetId="2247">
        <row r="8">
          <cell r="D8" t="str">
            <v>Paramaz Avedisian Building</v>
          </cell>
        </row>
      </sheetData>
      <sheetData sheetId="2248">
        <row r="8">
          <cell r="D8" t="str">
            <v>Paramaz Avedisian Building</v>
          </cell>
        </row>
      </sheetData>
      <sheetData sheetId="2249">
        <row r="8">
          <cell r="D8" t="str">
            <v>Paramaz Avedisian Building</v>
          </cell>
        </row>
      </sheetData>
      <sheetData sheetId="2250">
        <row r="8">
          <cell r="D8" t="str">
            <v>Paramaz Avedisian Building</v>
          </cell>
        </row>
      </sheetData>
      <sheetData sheetId="2251">
        <row r="8">
          <cell r="D8" t="str">
            <v>Paramaz Avedisian Building</v>
          </cell>
        </row>
      </sheetData>
      <sheetData sheetId="2252">
        <row r="8">
          <cell r="D8" t="str">
            <v>Paramaz Avedisian Building</v>
          </cell>
        </row>
      </sheetData>
      <sheetData sheetId="2253">
        <row r="8">
          <cell r="D8" t="str">
            <v>Paramaz Avedisian Building</v>
          </cell>
        </row>
      </sheetData>
      <sheetData sheetId="2254">
        <row r="8">
          <cell r="D8" t="str">
            <v>Paramaz Avedisian Building</v>
          </cell>
        </row>
      </sheetData>
      <sheetData sheetId="2255">
        <row r="8">
          <cell r="D8" t="str">
            <v>Paramaz Avedisian Building</v>
          </cell>
        </row>
      </sheetData>
      <sheetData sheetId="2256">
        <row r="8">
          <cell r="D8" t="str">
            <v>Paramaz Avedisian Building</v>
          </cell>
        </row>
      </sheetData>
      <sheetData sheetId="2257">
        <row r="8">
          <cell r="D8" t="str">
            <v>Paramaz Avedisian Building</v>
          </cell>
        </row>
      </sheetData>
      <sheetData sheetId="2258">
        <row r="8">
          <cell r="D8" t="str">
            <v>Paramaz Avedisian Building</v>
          </cell>
        </row>
      </sheetData>
      <sheetData sheetId="2259">
        <row r="8">
          <cell r="D8" t="str">
            <v>Paramaz Avedisian Building</v>
          </cell>
        </row>
      </sheetData>
      <sheetData sheetId="2260">
        <row r="8">
          <cell r="D8" t="str">
            <v>Paramaz Avedisian Building</v>
          </cell>
        </row>
      </sheetData>
      <sheetData sheetId="2261">
        <row r="8">
          <cell r="D8" t="str">
            <v>Paramaz Avedisian Building</v>
          </cell>
        </row>
      </sheetData>
      <sheetData sheetId="2262">
        <row r="8">
          <cell r="D8" t="str">
            <v>Paramaz Avedisian Building</v>
          </cell>
        </row>
      </sheetData>
      <sheetData sheetId="2263">
        <row r="8">
          <cell r="D8" t="str">
            <v>Paramaz Avedisian Building</v>
          </cell>
        </row>
      </sheetData>
      <sheetData sheetId="2264">
        <row r="8">
          <cell r="D8" t="str">
            <v>Paramaz Avedisian Building</v>
          </cell>
        </row>
      </sheetData>
      <sheetData sheetId="2265">
        <row r="8">
          <cell r="D8" t="str">
            <v>Paramaz Avedisian Building</v>
          </cell>
        </row>
      </sheetData>
      <sheetData sheetId="2266">
        <row r="8">
          <cell r="D8" t="str">
            <v>Paramaz Avedisian Building</v>
          </cell>
        </row>
      </sheetData>
      <sheetData sheetId="2267">
        <row r="8">
          <cell r="D8" t="str">
            <v>Paramaz Avedisian Building</v>
          </cell>
        </row>
      </sheetData>
      <sheetData sheetId="2268">
        <row r="8">
          <cell r="D8" t="str">
            <v>Paramaz Avedisian Building</v>
          </cell>
        </row>
      </sheetData>
      <sheetData sheetId="2269">
        <row r="8">
          <cell r="D8" t="str">
            <v>Paramaz Avedisian Building</v>
          </cell>
        </row>
      </sheetData>
      <sheetData sheetId="2270">
        <row r="8">
          <cell r="D8" t="str">
            <v>Paramaz Avedisian Building</v>
          </cell>
        </row>
      </sheetData>
      <sheetData sheetId="2271">
        <row r="8">
          <cell r="D8" t="str">
            <v>Paramaz Avedisian Building</v>
          </cell>
        </row>
      </sheetData>
      <sheetData sheetId="2272">
        <row r="8">
          <cell r="D8" t="str">
            <v>Paramaz Avedisian Building</v>
          </cell>
        </row>
      </sheetData>
      <sheetData sheetId="2273">
        <row r="8">
          <cell r="D8" t="str">
            <v>Paramaz Avedisian Building</v>
          </cell>
        </row>
      </sheetData>
      <sheetData sheetId="2274">
        <row r="8">
          <cell r="D8" t="str">
            <v>Paramaz Avedisian Building</v>
          </cell>
        </row>
      </sheetData>
      <sheetData sheetId="2275">
        <row r="8">
          <cell r="D8" t="str">
            <v>Paramaz Avedisian Building</v>
          </cell>
        </row>
      </sheetData>
      <sheetData sheetId="2276">
        <row r="8">
          <cell r="D8" t="str">
            <v>Paramaz Avedisian Building</v>
          </cell>
        </row>
      </sheetData>
      <sheetData sheetId="2277">
        <row r="8">
          <cell r="D8" t="str">
            <v>Paramaz Avedisian Building</v>
          </cell>
        </row>
      </sheetData>
      <sheetData sheetId="2278">
        <row r="8">
          <cell r="D8" t="str">
            <v>Paramaz Avedisian Building</v>
          </cell>
        </row>
      </sheetData>
      <sheetData sheetId="2279">
        <row r="8">
          <cell r="D8" t="str">
            <v>Paramaz Avedisian Building</v>
          </cell>
        </row>
      </sheetData>
      <sheetData sheetId="2280">
        <row r="8">
          <cell r="D8" t="str">
            <v>Paramaz Avedisian Building</v>
          </cell>
        </row>
      </sheetData>
      <sheetData sheetId="2281">
        <row r="8">
          <cell r="D8" t="str">
            <v>Paramaz Avedisian Building</v>
          </cell>
        </row>
      </sheetData>
      <sheetData sheetId="2282">
        <row r="8">
          <cell r="D8" t="str">
            <v>Paramaz Avedisian Building</v>
          </cell>
        </row>
      </sheetData>
      <sheetData sheetId="2283">
        <row r="8">
          <cell r="D8" t="str">
            <v>Paramaz Avedisian Building</v>
          </cell>
        </row>
      </sheetData>
      <sheetData sheetId="2284">
        <row r="8">
          <cell r="D8" t="str">
            <v>Paramaz Avedisian Building</v>
          </cell>
        </row>
      </sheetData>
      <sheetData sheetId="2285">
        <row r="8">
          <cell r="D8" t="str">
            <v>Paramaz Avedisian Building</v>
          </cell>
        </row>
      </sheetData>
      <sheetData sheetId="2286">
        <row r="8">
          <cell r="D8" t="str">
            <v>Paramaz Avedisian Building</v>
          </cell>
        </row>
      </sheetData>
      <sheetData sheetId="2287">
        <row r="8">
          <cell r="D8" t="str">
            <v>Paramaz Avedisian Building</v>
          </cell>
        </row>
      </sheetData>
      <sheetData sheetId="2288">
        <row r="8">
          <cell r="D8" t="str">
            <v>Paramaz Avedisian Building</v>
          </cell>
        </row>
      </sheetData>
      <sheetData sheetId="2289">
        <row r="8">
          <cell r="D8" t="str">
            <v>Paramaz Avedisian Building</v>
          </cell>
        </row>
      </sheetData>
      <sheetData sheetId="2290">
        <row r="8">
          <cell r="D8" t="str">
            <v>Paramaz Avedisian Building</v>
          </cell>
        </row>
      </sheetData>
      <sheetData sheetId="2291">
        <row r="8">
          <cell r="D8" t="str">
            <v>Paramaz Avedisian Building</v>
          </cell>
        </row>
      </sheetData>
      <sheetData sheetId="2292">
        <row r="8">
          <cell r="D8" t="str">
            <v>Paramaz Avedisian Building</v>
          </cell>
        </row>
      </sheetData>
      <sheetData sheetId="2293">
        <row r="8">
          <cell r="D8" t="str">
            <v>Paramaz Avedisian Building</v>
          </cell>
        </row>
      </sheetData>
      <sheetData sheetId="2294">
        <row r="8">
          <cell r="D8" t="str">
            <v>Paramaz Avedisian Building</v>
          </cell>
        </row>
      </sheetData>
      <sheetData sheetId="2295">
        <row r="8">
          <cell r="D8" t="str">
            <v>Paramaz Avedisian Building</v>
          </cell>
        </row>
      </sheetData>
      <sheetData sheetId="2296">
        <row r="8">
          <cell r="D8" t="str">
            <v>Paramaz Avedisian Building</v>
          </cell>
        </row>
      </sheetData>
      <sheetData sheetId="2297">
        <row r="8">
          <cell r="D8" t="str">
            <v>Paramaz Avedisian Building</v>
          </cell>
        </row>
      </sheetData>
      <sheetData sheetId="2298">
        <row r="8">
          <cell r="D8" t="str">
            <v>Paramaz Avedisian Building</v>
          </cell>
        </row>
      </sheetData>
      <sheetData sheetId="2299">
        <row r="8">
          <cell r="D8" t="str">
            <v>Paramaz Avedisian Building</v>
          </cell>
        </row>
      </sheetData>
      <sheetData sheetId="2300">
        <row r="8">
          <cell r="D8" t="str">
            <v>Paramaz Avedisian Building</v>
          </cell>
        </row>
      </sheetData>
      <sheetData sheetId="2301">
        <row r="8">
          <cell r="D8" t="str">
            <v>Paramaz Avedisian Building</v>
          </cell>
        </row>
      </sheetData>
      <sheetData sheetId="2302">
        <row r="8">
          <cell r="D8" t="str">
            <v>Paramaz Avedisian Building</v>
          </cell>
        </row>
      </sheetData>
      <sheetData sheetId="2303">
        <row r="8">
          <cell r="D8" t="str">
            <v>Paramaz Avedisian Building</v>
          </cell>
        </row>
      </sheetData>
      <sheetData sheetId="2304">
        <row r="8">
          <cell r="D8" t="str">
            <v>Paramaz Avedisian Building</v>
          </cell>
        </row>
      </sheetData>
      <sheetData sheetId="2305">
        <row r="8">
          <cell r="D8" t="str">
            <v>Paramaz Avedisian Building</v>
          </cell>
        </row>
      </sheetData>
      <sheetData sheetId="2306">
        <row r="8">
          <cell r="D8" t="str">
            <v>Paramaz Avedisian Building</v>
          </cell>
        </row>
      </sheetData>
      <sheetData sheetId="2307">
        <row r="8">
          <cell r="D8" t="str">
            <v>Paramaz Avedisian Building</v>
          </cell>
        </row>
      </sheetData>
      <sheetData sheetId="2308">
        <row r="8">
          <cell r="D8" t="str">
            <v>Paramaz Avedisian Building</v>
          </cell>
        </row>
      </sheetData>
      <sheetData sheetId="2309">
        <row r="8">
          <cell r="D8" t="str">
            <v>Paramaz Avedisian Building</v>
          </cell>
        </row>
      </sheetData>
      <sheetData sheetId="2310">
        <row r="8">
          <cell r="D8" t="str">
            <v>Paramaz Avedisian Building</v>
          </cell>
        </row>
      </sheetData>
      <sheetData sheetId="2311">
        <row r="8">
          <cell r="D8" t="str">
            <v>Paramaz Avedisian Building</v>
          </cell>
        </row>
      </sheetData>
      <sheetData sheetId="2312">
        <row r="8">
          <cell r="D8" t="str">
            <v>Paramaz Avedisian Building</v>
          </cell>
        </row>
      </sheetData>
      <sheetData sheetId="2313">
        <row r="8">
          <cell r="D8" t="str">
            <v>Paramaz Avedisian Building</v>
          </cell>
        </row>
      </sheetData>
      <sheetData sheetId="2314">
        <row r="8">
          <cell r="D8" t="str">
            <v>Paramaz Avedisian Building</v>
          </cell>
        </row>
      </sheetData>
      <sheetData sheetId="2315">
        <row r="8">
          <cell r="D8" t="str">
            <v>Paramaz Avedisian Building</v>
          </cell>
        </row>
      </sheetData>
      <sheetData sheetId="2316">
        <row r="8">
          <cell r="D8" t="str">
            <v>Paramaz Avedisian Building</v>
          </cell>
        </row>
      </sheetData>
      <sheetData sheetId="2317">
        <row r="8">
          <cell r="D8" t="str">
            <v>Paramaz Avedisian Building</v>
          </cell>
        </row>
      </sheetData>
      <sheetData sheetId="2318">
        <row r="8">
          <cell r="D8" t="str">
            <v>Paramaz Avedisian Building</v>
          </cell>
        </row>
      </sheetData>
      <sheetData sheetId="2319">
        <row r="8">
          <cell r="D8" t="str">
            <v>Paramaz Avedisian Building</v>
          </cell>
        </row>
      </sheetData>
      <sheetData sheetId="2320">
        <row r="8">
          <cell r="D8" t="str">
            <v>Paramaz Avedisian Building</v>
          </cell>
        </row>
      </sheetData>
      <sheetData sheetId="2321">
        <row r="8">
          <cell r="D8" t="str">
            <v>Paramaz Avedisian Building</v>
          </cell>
        </row>
      </sheetData>
      <sheetData sheetId="2322">
        <row r="8">
          <cell r="D8" t="str">
            <v>Paramaz Avedisian Building</v>
          </cell>
        </row>
      </sheetData>
      <sheetData sheetId="2323">
        <row r="8">
          <cell r="D8" t="str">
            <v>Paramaz Avedisian Building</v>
          </cell>
        </row>
      </sheetData>
      <sheetData sheetId="2324">
        <row r="8">
          <cell r="D8" t="str">
            <v>Paramaz Avedisian Building</v>
          </cell>
        </row>
      </sheetData>
      <sheetData sheetId="2325">
        <row r="8">
          <cell r="D8" t="str">
            <v>Paramaz Avedisian Building</v>
          </cell>
        </row>
      </sheetData>
      <sheetData sheetId="2326">
        <row r="8">
          <cell r="D8" t="str">
            <v>Paramaz Avedisian Building</v>
          </cell>
        </row>
      </sheetData>
      <sheetData sheetId="2327">
        <row r="8">
          <cell r="D8" t="str">
            <v>Paramaz Avedisian Building</v>
          </cell>
        </row>
      </sheetData>
      <sheetData sheetId="2328">
        <row r="8">
          <cell r="D8" t="str">
            <v>Paramaz Avedisian Building</v>
          </cell>
        </row>
      </sheetData>
      <sheetData sheetId="2329">
        <row r="8">
          <cell r="D8" t="str">
            <v>Paramaz Avedisian Building</v>
          </cell>
        </row>
      </sheetData>
      <sheetData sheetId="2330">
        <row r="8">
          <cell r="D8" t="str">
            <v>Paramaz Avedisian Building</v>
          </cell>
        </row>
      </sheetData>
      <sheetData sheetId="2331">
        <row r="8">
          <cell r="D8" t="str">
            <v>Paramaz Avedisian Building</v>
          </cell>
        </row>
      </sheetData>
      <sheetData sheetId="2332">
        <row r="8">
          <cell r="D8" t="str">
            <v>Paramaz Avedisian Building</v>
          </cell>
        </row>
      </sheetData>
      <sheetData sheetId="2333">
        <row r="8">
          <cell r="D8" t="str">
            <v>Paramaz Avedisian Building</v>
          </cell>
        </row>
      </sheetData>
      <sheetData sheetId="2334">
        <row r="8">
          <cell r="D8" t="str">
            <v>Paramaz Avedisian Building</v>
          </cell>
        </row>
      </sheetData>
      <sheetData sheetId="2335">
        <row r="8">
          <cell r="D8" t="str">
            <v>Paramaz Avedisian Building</v>
          </cell>
        </row>
      </sheetData>
      <sheetData sheetId="2336">
        <row r="8">
          <cell r="D8" t="str">
            <v>Paramaz Avedisian Building</v>
          </cell>
        </row>
      </sheetData>
      <sheetData sheetId="2337">
        <row r="8">
          <cell r="D8" t="str">
            <v>Paramaz Avedisian Building</v>
          </cell>
        </row>
      </sheetData>
      <sheetData sheetId="2338">
        <row r="8">
          <cell r="D8" t="str">
            <v>Paramaz Avedisian Building</v>
          </cell>
        </row>
      </sheetData>
      <sheetData sheetId="2339">
        <row r="8">
          <cell r="D8" t="str">
            <v>Paramaz Avedisian Building</v>
          </cell>
        </row>
      </sheetData>
      <sheetData sheetId="2340">
        <row r="8">
          <cell r="D8" t="str">
            <v>Paramaz Avedisian Building</v>
          </cell>
        </row>
      </sheetData>
      <sheetData sheetId="2341">
        <row r="8">
          <cell r="D8" t="str">
            <v>Paramaz Avedisian Building</v>
          </cell>
        </row>
      </sheetData>
      <sheetData sheetId="2342">
        <row r="8">
          <cell r="D8" t="str">
            <v>Paramaz Avedisian Building</v>
          </cell>
        </row>
      </sheetData>
      <sheetData sheetId="2343">
        <row r="8">
          <cell r="D8" t="str">
            <v>Paramaz Avedisian Building</v>
          </cell>
        </row>
      </sheetData>
      <sheetData sheetId="2344">
        <row r="8">
          <cell r="D8" t="str">
            <v>Paramaz Avedisian Building</v>
          </cell>
        </row>
      </sheetData>
      <sheetData sheetId="2345">
        <row r="8">
          <cell r="D8" t="str">
            <v>Paramaz Avedisian Building</v>
          </cell>
        </row>
      </sheetData>
      <sheetData sheetId="2346">
        <row r="8">
          <cell r="D8" t="str">
            <v>Paramaz Avedisian Building</v>
          </cell>
        </row>
      </sheetData>
      <sheetData sheetId="2347">
        <row r="8">
          <cell r="D8" t="str">
            <v>Paramaz Avedisian Building</v>
          </cell>
        </row>
      </sheetData>
      <sheetData sheetId="2348">
        <row r="8">
          <cell r="D8" t="str">
            <v>Paramaz Avedisian Building</v>
          </cell>
        </row>
      </sheetData>
      <sheetData sheetId="2349">
        <row r="8">
          <cell r="D8" t="str">
            <v>Paramaz Avedisian Building</v>
          </cell>
        </row>
      </sheetData>
      <sheetData sheetId="2350">
        <row r="8">
          <cell r="D8" t="str">
            <v>Paramaz Avedisian Building</v>
          </cell>
        </row>
      </sheetData>
      <sheetData sheetId="2351">
        <row r="8">
          <cell r="D8" t="str">
            <v>Paramaz Avedisian Building</v>
          </cell>
        </row>
      </sheetData>
      <sheetData sheetId="2352">
        <row r="8">
          <cell r="D8" t="str">
            <v>Paramaz Avedisian Building</v>
          </cell>
        </row>
      </sheetData>
      <sheetData sheetId="2353">
        <row r="8">
          <cell r="D8" t="str">
            <v>Paramaz Avedisian Building</v>
          </cell>
        </row>
      </sheetData>
      <sheetData sheetId="2354">
        <row r="8">
          <cell r="D8" t="str">
            <v>Paramaz Avedisian Building</v>
          </cell>
        </row>
      </sheetData>
      <sheetData sheetId="2355">
        <row r="8">
          <cell r="D8" t="str">
            <v>Paramaz Avedisian Building</v>
          </cell>
        </row>
      </sheetData>
      <sheetData sheetId="2356">
        <row r="8">
          <cell r="D8" t="str">
            <v>Paramaz Avedisian Building</v>
          </cell>
        </row>
      </sheetData>
      <sheetData sheetId="2357">
        <row r="8">
          <cell r="D8" t="str">
            <v>Paramaz Avedisian Building</v>
          </cell>
        </row>
      </sheetData>
      <sheetData sheetId="2358">
        <row r="8">
          <cell r="D8" t="str">
            <v>Paramaz Avedisian Building</v>
          </cell>
        </row>
      </sheetData>
      <sheetData sheetId="2359">
        <row r="8">
          <cell r="D8" t="str">
            <v>Paramaz Avedisian Building</v>
          </cell>
        </row>
      </sheetData>
      <sheetData sheetId="2360">
        <row r="8">
          <cell r="D8" t="str">
            <v>Paramaz Avedisian Building</v>
          </cell>
        </row>
      </sheetData>
      <sheetData sheetId="2361">
        <row r="8">
          <cell r="D8" t="str">
            <v>Paramaz Avedisian Building</v>
          </cell>
        </row>
      </sheetData>
      <sheetData sheetId="2362">
        <row r="8">
          <cell r="D8" t="str">
            <v>Paramaz Avedisian Building</v>
          </cell>
        </row>
      </sheetData>
      <sheetData sheetId="2363">
        <row r="8">
          <cell r="D8" t="str">
            <v>Paramaz Avedisian Building</v>
          </cell>
        </row>
      </sheetData>
      <sheetData sheetId="2364">
        <row r="8">
          <cell r="D8" t="str">
            <v>Paramaz Avedisian Building</v>
          </cell>
        </row>
      </sheetData>
      <sheetData sheetId="2365">
        <row r="8">
          <cell r="D8" t="str">
            <v>Paramaz Avedisian Building</v>
          </cell>
        </row>
      </sheetData>
      <sheetData sheetId="2366">
        <row r="8">
          <cell r="D8" t="str">
            <v>Paramaz Avedisian Building</v>
          </cell>
        </row>
      </sheetData>
      <sheetData sheetId="2367">
        <row r="8">
          <cell r="D8" t="str">
            <v>Paramaz Avedisian Building</v>
          </cell>
        </row>
      </sheetData>
      <sheetData sheetId="2368">
        <row r="8">
          <cell r="D8" t="str">
            <v>Paramaz Avedisian Building</v>
          </cell>
        </row>
      </sheetData>
      <sheetData sheetId="2369">
        <row r="8">
          <cell r="D8" t="str">
            <v>Paramaz Avedisian Building</v>
          </cell>
        </row>
      </sheetData>
      <sheetData sheetId="2370">
        <row r="8">
          <cell r="D8" t="str">
            <v>Paramaz Avedisian Building</v>
          </cell>
        </row>
      </sheetData>
      <sheetData sheetId="2371">
        <row r="8">
          <cell r="D8" t="str">
            <v>Paramaz Avedisian Building</v>
          </cell>
        </row>
      </sheetData>
      <sheetData sheetId="2372">
        <row r="8">
          <cell r="D8" t="str">
            <v>Paramaz Avedisian Building</v>
          </cell>
        </row>
      </sheetData>
      <sheetData sheetId="2373">
        <row r="8">
          <cell r="D8" t="str">
            <v>Paramaz Avedisian Building</v>
          </cell>
        </row>
      </sheetData>
      <sheetData sheetId="2374">
        <row r="8">
          <cell r="D8" t="str">
            <v>Paramaz Avedisian Building</v>
          </cell>
        </row>
      </sheetData>
      <sheetData sheetId="2375">
        <row r="8">
          <cell r="D8" t="str">
            <v>Paramaz Avedisian Building</v>
          </cell>
        </row>
      </sheetData>
      <sheetData sheetId="2376">
        <row r="8">
          <cell r="D8" t="str">
            <v>Paramaz Avedisian Building</v>
          </cell>
        </row>
      </sheetData>
      <sheetData sheetId="2377">
        <row r="8">
          <cell r="D8" t="str">
            <v>Paramaz Avedisian Building</v>
          </cell>
        </row>
      </sheetData>
      <sheetData sheetId="2378">
        <row r="8">
          <cell r="D8" t="str">
            <v>Paramaz Avedisian Building</v>
          </cell>
        </row>
      </sheetData>
      <sheetData sheetId="2379">
        <row r="8">
          <cell r="D8" t="str">
            <v>Paramaz Avedisian Building</v>
          </cell>
        </row>
      </sheetData>
      <sheetData sheetId="2380">
        <row r="8">
          <cell r="D8" t="str">
            <v>Paramaz Avedisian Building</v>
          </cell>
        </row>
      </sheetData>
      <sheetData sheetId="2381">
        <row r="8">
          <cell r="D8" t="str">
            <v>Paramaz Avedisian Building</v>
          </cell>
        </row>
      </sheetData>
      <sheetData sheetId="2382">
        <row r="8">
          <cell r="D8" t="str">
            <v>Paramaz Avedisian Building</v>
          </cell>
        </row>
      </sheetData>
      <sheetData sheetId="2383">
        <row r="8">
          <cell r="D8" t="str">
            <v>Paramaz Avedisian Building</v>
          </cell>
        </row>
      </sheetData>
      <sheetData sheetId="2384">
        <row r="8">
          <cell r="D8" t="str">
            <v>Paramaz Avedisian Building</v>
          </cell>
        </row>
      </sheetData>
      <sheetData sheetId="2385">
        <row r="8">
          <cell r="D8" t="str">
            <v>Paramaz Avedisian Building</v>
          </cell>
        </row>
      </sheetData>
      <sheetData sheetId="2386">
        <row r="8">
          <cell r="D8" t="str">
            <v>Paramaz Avedisian Building</v>
          </cell>
        </row>
      </sheetData>
      <sheetData sheetId="2387">
        <row r="8">
          <cell r="D8" t="str">
            <v>Paramaz Avedisian Building</v>
          </cell>
        </row>
      </sheetData>
      <sheetData sheetId="2388">
        <row r="8">
          <cell r="D8" t="str">
            <v>Paramaz Avedisian Building</v>
          </cell>
        </row>
      </sheetData>
      <sheetData sheetId="2389">
        <row r="8">
          <cell r="D8" t="str">
            <v>Paramaz Avedisian Building</v>
          </cell>
        </row>
      </sheetData>
      <sheetData sheetId="2390">
        <row r="8">
          <cell r="D8" t="str">
            <v>Paramaz Avedisian Building</v>
          </cell>
        </row>
      </sheetData>
      <sheetData sheetId="2391">
        <row r="8">
          <cell r="D8" t="str">
            <v>Paramaz Avedisian Building</v>
          </cell>
        </row>
      </sheetData>
      <sheetData sheetId="2392">
        <row r="8">
          <cell r="D8" t="str">
            <v>Paramaz Avedisian Building</v>
          </cell>
        </row>
      </sheetData>
      <sheetData sheetId="2393">
        <row r="8">
          <cell r="D8" t="str">
            <v>Paramaz Avedisian Building</v>
          </cell>
        </row>
      </sheetData>
      <sheetData sheetId="2394">
        <row r="8">
          <cell r="D8" t="str">
            <v>Paramaz Avedisian Building</v>
          </cell>
        </row>
      </sheetData>
      <sheetData sheetId="2395">
        <row r="8">
          <cell r="D8" t="str">
            <v>Paramaz Avedisian Building</v>
          </cell>
        </row>
      </sheetData>
      <sheetData sheetId="2396">
        <row r="8">
          <cell r="D8" t="str">
            <v>Paramaz Avedisian Building</v>
          </cell>
        </row>
      </sheetData>
      <sheetData sheetId="2397">
        <row r="8">
          <cell r="D8" t="str">
            <v>Paramaz Avedisian Building</v>
          </cell>
        </row>
      </sheetData>
      <sheetData sheetId="2398">
        <row r="8">
          <cell r="D8" t="str">
            <v>Paramaz Avedisian Building</v>
          </cell>
        </row>
      </sheetData>
      <sheetData sheetId="2399">
        <row r="8">
          <cell r="D8" t="str">
            <v>Paramaz Avedisian Building</v>
          </cell>
        </row>
      </sheetData>
      <sheetData sheetId="2400">
        <row r="8">
          <cell r="D8" t="str">
            <v>Paramaz Avedisian Building</v>
          </cell>
        </row>
      </sheetData>
      <sheetData sheetId="2401">
        <row r="8">
          <cell r="D8" t="str">
            <v>Paramaz Avedisian Building</v>
          </cell>
        </row>
      </sheetData>
      <sheetData sheetId="2402">
        <row r="8">
          <cell r="D8" t="str">
            <v>Paramaz Avedisian Building</v>
          </cell>
        </row>
      </sheetData>
      <sheetData sheetId="2403">
        <row r="8">
          <cell r="D8" t="str">
            <v>Paramaz Avedisian Building</v>
          </cell>
        </row>
      </sheetData>
      <sheetData sheetId="2404">
        <row r="8">
          <cell r="D8" t="str">
            <v>Paramaz Avedisian Building</v>
          </cell>
        </row>
      </sheetData>
      <sheetData sheetId="2405">
        <row r="8">
          <cell r="D8" t="str">
            <v>Paramaz Avedisian Building</v>
          </cell>
        </row>
      </sheetData>
      <sheetData sheetId="2406">
        <row r="8">
          <cell r="D8" t="str">
            <v>Paramaz Avedisian Building</v>
          </cell>
        </row>
      </sheetData>
      <sheetData sheetId="2407">
        <row r="8">
          <cell r="D8" t="str">
            <v>Paramaz Avedisian Building</v>
          </cell>
        </row>
      </sheetData>
      <sheetData sheetId="2408">
        <row r="8">
          <cell r="D8" t="str">
            <v>Paramaz Avedisian Building</v>
          </cell>
        </row>
      </sheetData>
      <sheetData sheetId="2409">
        <row r="8">
          <cell r="D8" t="str">
            <v>Paramaz Avedisian Building</v>
          </cell>
        </row>
      </sheetData>
      <sheetData sheetId="2410">
        <row r="8">
          <cell r="D8" t="str">
            <v>Paramaz Avedisian Building</v>
          </cell>
        </row>
      </sheetData>
      <sheetData sheetId="2411">
        <row r="8">
          <cell r="D8" t="str">
            <v>Paramaz Avedisian Building</v>
          </cell>
        </row>
      </sheetData>
      <sheetData sheetId="2412">
        <row r="8">
          <cell r="D8" t="str">
            <v>Paramaz Avedisian Building</v>
          </cell>
        </row>
      </sheetData>
      <sheetData sheetId="2413">
        <row r="8">
          <cell r="D8" t="str">
            <v>Paramaz Avedisian Building</v>
          </cell>
        </row>
      </sheetData>
      <sheetData sheetId="2414">
        <row r="8">
          <cell r="D8" t="str">
            <v>Paramaz Avedisian Building</v>
          </cell>
        </row>
      </sheetData>
      <sheetData sheetId="2415">
        <row r="8">
          <cell r="D8" t="str">
            <v>Paramaz Avedisian Building</v>
          </cell>
        </row>
      </sheetData>
      <sheetData sheetId="2416">
        <row r="8">
          <cell r="D8" t="str">
            <v>Paramaz Avedisian Building</v>
          </cell>
        </row>
      </sheetData>
      <sheetData sheetId="2417">
        <row r="8">
          <cell r="D8" t="str">
            <v>Paramaz Avedisian Building</v>
          </cell>
        </row>
      </sheetData>
      <sheetData sheetId="2418">
        <row r="8">
          <cell r="D8" t="str">
            <v>Paramaz Avedisian Building</v>
          </cell>
        </row>
      </sheetData>
      <sheetData sheetId="2419">
        <row r="8">
          <cell r="D8" t="str">
            <v>Paramaz Avedisian Building</v>
          </cell>
        </row>
      </sheetData>
      <sheetData sheetId="2420">
        <row r="8">
          <cell r="D8" t="str">
            <v>Paramaz Avedisian Building</v>
          </cell>
        </row>
      </sheetData>
      <sheetData sheetId="2421">
        <row r="8">
          <cell r="D8" t="str">
            <v>Paramaz Avedisian Building</v>
          </cell>
        </row>
      </sheetData>
      <sheetData sheetId="2422">
        <row r="8">
          <cell r="D8" t="str">
            <v>Paramaz Avedisian Building</v>
          </cell>
        </row>
      </sheetData>
      <sheetData sheetId="2423">
        <row r="8">
          <cell r="D8" t="str">
            <v>Paramaz Avedisian Building</v>
          </cell>
        </row>
      </sheetData>
      <sheetData sheetId="2424">
        <row r="8">
          <cell r="D8" t="str">
            <v>Paramaz Avedisian Building</v>
          </cell>
        </row>
      </sheetData>
      <sheetData sheetId="2425">
        <row r="8">
          <cell r="D8" t="str">
            <v>Paramaz Avedisian Building</v>
          </cell>
        </row>
      </sheetData>
      <sheetData sheetId="2426">
        <row r="8">
          <cell r="D8" t="str">
            <v>Paramaz Avedisian Building</v>
          </cell>
        </row>
      </sheetData>
      <sheetData sheetId="2427">
        <row r="8">
          <cell r="D8" t="str">
            <v>Paramaz Avedisian Building</v>
          </cell>
        </row>
      </sheetData>
      <sheetData sheetId="2428">
        <row r="8">
          <cell r="D8" t="str">
            <v>Paramaz Avedisian Building</v>
          </cell>
        </row>
      </sheetData>
      <sheetData sheetId="2429">
        <row r="8">
          <cell r="D8" t="str">
            <v>Paramaz Avedisian Building</v>
          </cell>
        </row>
      </sheetData>
      <sheetData sheetId="2430">
        <row r="8">
          <cell r="D8" t="str">
            <v>Paramaz Avedisian Building</v>
          </cell>
        </row>
      </sheetData>
      <sheetData sheetId="2431">
        <row r="8">
          <cell r="D8" t="str">
            <v>Paramaz Avedisian Building</v>
          </cell>
        </row>
      </sheetData>
      <sheetData sheetId="2432">
        <row r="8">
          <cell r="D8" t="str">
            <v>Paramaz Avedisian Building</v>
          </cell>
        </row>
      </sheetData>
      <sheetData sheetId="2433">
        <row r="8">
          <cell r="D8" t="str">
            <v>Paramaz Avedisian Building</v>
          </cell>
        </row>
      </sheetData>
      <sheetData sheetId="2434">
        <row r="8">
          <cell r="D8" t="str">
            <v>Paramaz Avedisian Building</v>
          </cell>
        </row>
      </sheetData>
      <sheetData sheetId="2435">
        <row r="8">
          <cell r="D8" t="str">
            <v>Paramaz Avedisian Building</v>
          </cell>
        </row>
      </sheetData>
      <sheetData sheetId="2436">
        <row r="8">
          <cell r="D8" t="str">
            <v>Paramaz Avedisian Building</v>
          </cell>
        </row>
      </sheetData>
      <sheetData sheetId="2437">
        <row r="8">
          <cell r="D8" t="str">
            <v>Paramaz Avedisian Building</v>
          </cell>
        </row>
      </sheetData>
      <sheetData sheetId="2438">
        <row r="8">
          <cell r="D8" t="str">
            <v>Paramaz Avedisian Building</v>
          </cell>
        </row>
      </sheetData>
      <sheetData sheetId="2439">
        <row r="8">
          <cell r="D8" t="str">
            <v>Paramaz Avedisian Building</v>
          </cell>
        </row>
      </sheetData>
      <sheetData sheetId="2440">
        <row r="8">
          <cell r="D8" t="str">
            <v>Paramaz Avedisian Building</v>
          </cell>
        </row>
      </sheetData>
      <sheetData sheetId="2441">
        <row r="8">
          <cell r="D8" t="str">
            <v>Paramaz Avedisian Building</v>
          </cell>
        </row>
      </sheetData>
      <sheetData sheetId="2442">
        <row r="8">
          <cell r="D8" t="str">
            <v>Paramaz Avedisian Building</v>
          </cell>
        </row>
      </sheetData>
      <sheetData sheetId="2443">
        <row r="8">
          <cell r="D8" t="str">
            <v>Paramaz Avedisian Building</v>
          </cell>
        </row>
      </sheetData>
      <sheetData sheetId="2444">
        <row r="8">
          <cell r="D8" t="str">
            <v>Paramaz Avedisian Building</v>
          </cell>
        </row>
      </sheetData>
      <sheetData sheetId="2445">
        <row r="8">
          <cell r="D8" t="str">
            <v>Paramaz Avedisian Building</v>
          </cell>
        </row>
      </sheetData>
      <sheetData sheetId="2446">
        <row r="8">
          <cell r="D8" t="str">
            <v>Paramaz Avedisian Building</v>
          </cell>
        </row>
      </sheetData>
      <sheetData sheetId="2447">
        <row r="8">
          <cell r="D8" t="str">
            <v>Paramaz Avedisian Building</v>
          </cell>
        </row>
      </sheetData>
      <sheetData sheetId="2448">
        <row r="8">
          <cell r="D8" t="str">
            <v>Paramaz Avedisian Building</v>
          </cell>
        </row>
      </sheetData>
      <sheetData sheetId="2449">
        <row r="8">
          <cell r="D8" t="str">
            <v>Paramaz Avedisian Building</v>
          </cell>
        </row>
      </sheetData>
      <sheetData sheetId="2450">
        <row r="8">
          <cell r="D8" t="str">
            <v>Paramaz Avedisian Building</v>
          </cell>
        </row>
      </sheetData>
      <sheetData sheetId="2451">
        <row r="8">
          <cell r="D8" t="str">
            <v>Paramaz Avedisian Building</v>
          </cell>
        </row>
      </sheetData>
      <sheetData sheetId="2452">
        <row r="8">
          <cell r="D8" t="str">
            <v>Paramaz Avedisian Building</v>
          </cell>
        </row>
      </sheetData>
      <sheetData sheetId="2453">
        <row r="8">
          <cell r="D8" t="str">
            <v>Paramaz Avedisian Building</v>
          </cell>
        </row>
      </sheetData>
      <sheetData sheetId="2454">
        <row r="8">
          <cell r="D8" t="str">
            <v>Paramaz Avedisian Building</v>
          </cell>
        </row>
      </sheetData>
      <sheetData sheetId="2455">
        <row r="8">
          <cell r="D8" t="str">
            <v>Paramaz Avedisian Building</v>
          </cell>
        </row>
      </sheetData>
      <sheetData sheetId="2456">
        <row r="8">
          <cell r="D8" t="str">
            <v>Paramaz Avedisian Building</v>
          </cell>
        </row>
      </sheetData>
      <sheetData sheetId="2457">
        <row r="8">
          <cell r="D8" t="str">
            <v>Paramaz Avedisian Building</v>
          </cell>
        </row>
      </sheetData>
      <sheetData sheetId="2458">
        <row r="8">
          <cell r="D8" t="str">
            <v>Paramaz Avedisian Building</v>
          </cell>
        </row>
      </sheetData>
      <sheetData sheetId="2459">
        <row r="8">
          <cell r="D8" t="str">
            <v>Paramaz Avedisian Building</v>
          </cell>
        </row>
      </sheetData>
      <sheetData sheetId="2460">
        <row r="8">
          <cell r="D8" t="str">
            <v>Paramaz Avedisian Building</v>
          </cell>
        </row>
      </sheetData>
      <sheetData sheetId="2461">
        <row r="8">
          <cell r="D8" t="str">
            <v>Paramaz Avedisian Building</v>
          </cell>
        </row>
      </sheetData>
      <sheetData sheetId="2462">
        <row r="8">
          <cell r="D8" t="str">
            <v>Paramaz Avedisian Building</v>
          </cell>
        </row>
      </sheetData>
      <sheetData sheetId="2463">
        <row r="8">
          <cell r="D8" t="str">
            <v>Paramaz Avedisian Building</v>
          </cell>
        </row>
      </sheetData>
      <sheetData sheetId="2464">
        <row r="8">
          <cell r="D8" t="str">
            <v>Paramaz Avedisian Building</v>
          </cell>
        </row>
      </sheetData>
      <sheetData sheetId="2465">
        <row r="8">
          <cell r="D8" t="str">
            <v>Paramaz Avedisian Building</v>
          </cell>
        </row>
      </sheetData>
      <sheetData sheetId="2466">
        <row r="8">
          <cell r="D8" t="str">
            <v>Paramaz Avedisian Building</v>
          </cell>
        </row>
      </sheetData>
      <sheetData sheetId="2467">
        <row r="8">
          <cell r="D8" t="str">
            <v>Paramaz Avedisian Building</v>
          </cell>
        </row>
      </sheetData>
      <sheetData sheetId="2468">
        <row r="8">
          <cell r="D8" t="str">
            <v>Paramaz Avedisian Building</v>
          </cell>
        </row>
      </sheetData>
      <sheetData sheetId="2469">
        <row r="8">
          <cell r="D8" t="str">
            <v>Paramaz Avedisian Building</v>
          </cell>
        </row>
      </sheetData>
      <sheetData sheetId="2470">
        <row r="8">
          <cell r="D8" t="str">
            <v>Paramaz Avedisian Building</v>
          </cell>
        </row>
      </sheetData>
      <sheetData sheetId="2471">
        <row r="8">
          <cell r="D8" t="str">
            <v>Paramaz Avedisian Building</v>
          </cell>
        </row>
      </sheetData>
      <sheetData sheetId="2472">
        <row r="8">
          <cell r="D8" t="str">
            <v>Paramaz Avedisian Building</v>
          </cell>
        </row>
      </sheetData>
      <sheetData sheetId="2473">
        <row r="8">
          <cell r="D8" t="str">
            <v>Paramaz Avedisian Building</v>
          </cell>
        </row>
      </sheetData>
      <sheetData sheetId="2474">
        <row r="8">
          <cell r="D8" t="str">
            <v>Paramaz Avedisian Building</v>
          </cell>
        </row>
      </sheetData>
      <sheetData sheetId="2475">
        <row r="8">
          <cell r="D8" t="str">
            <v>Paramaz Avedisian Building</v>
          </cell>
        </row>
      </sheetData>
      <sheetData sheetId="2476">
        <row r="8">
          <cell r="D8" t="str">
            <v>Paramaz Avedisian Building</v>
          </cell>
        </row>
      </sheetData>
      <sheetData sheetId="2477">
        <row r="8">
          <cell r="D8" t="str">
            <v>Paramaz Avedisian Building</v>
          </cell>
        </row>
      </sheetData>
      <sheetData sheetId="2478">
        <row r="8">
          <cell r="D8" t="str">
            <v>Paramaz Avedisian Building</v>
          </cell>
        </row>
      </sheetData>
      <sheetData sheetId="2479">
        <row r="8">
          <cell r="D8" t="str">
            <v>Paramaz Avedisian Building</v>
          </cell>
        </row>
      </sheetData>
      <sheetData sheetId="2480">
        <row r="8">
          <cell r="D8" t="str">
            <v>Paramaz Avedisian Building</v>
          </cell>
        </row>
      </sheetData>
      <sheetData sheetId="2481">
        <row r="8">
          <cell r="D8" t="str">
            <v>Paramaz Avedisian Building</v>
          </cell>
        </row>
      </sheetData>
      <sheetData sheetId="2482">
        <row r="8">
          <cell r="D8" t="str">
            <v>Paramaz Avedisian Building</v>
          </cell>
        </row>
      </sheetData>
      <sheetData sheetId="2483">
        <row r="8">
          <cell r="D8" t="str">
            <v>Paramaz Avedisian Building</v>
          </cell>
        </row>
      </sheetData>
      <sheetData sheetId="2484">
        <row r="8">
          <cell r="D8" t="str">
            <v>Paramaz Avedisian Building</v>
          </cell>
        </row>
      </sheetData>
      <sheetData sheetId="2485">
        <row r="8">
          <cell r="D8" t="str">
            <v>Paramaz Avedisian Building</v>
          </cell>
        </row>
      </sheetData>
      <sheetData sheetId="2486">
        <row r="8">
          <cell r="D8" t="str">
            <v>Paramaz Avedisian Building</v>
          </cell>
        </row>
      </sheetData>
      <sheetData sheetId="2487">
        <row r="8">
          <cell r="D8" t="str">
            <v>Paramaz Avedisian Building</v>
          </cell>
        </row>
      </sheetData>
      <sheetData sheetId="2488">
        <row r="8">
          <cell r="D8" t="str">
            <v>Paramaz Avedisian Building</v>
          </cell>
        </row>
      </sheetData>
      <sheetData sheetId="2489">
        <row r="8">
          <cell r="D8" t="str">
            <v>Paramaz Avedisian Building</v>
          </cell>
        </row>
      </sheetData>
      <sheetData sheetId="2490">
        <row r="8">
          <cell r="D8" t="str">
            <v>Paramaz Avedisian Building</v>
          </cell>
        </row>
      </sheetData>
      <sheetData sheetId="2491">
        <row r="8">
          <cell r="D8" t="str">
            <v>Paramaz Avedisian Building</v>
          </cell>
        </row>
      </sheetData>
      <sheetData sheetId="2492">
        <row r="8">
          <cell r="D8" t="str">
            <v>Paramaz Avedisian Building</v>
          </cell>
        </row>
      </sheetData>
      <sheetData sheetId="2493">
        <row r="8">
          <cell r="D8" t="str">
            <v>Paramaz Avedisian Building</v>
          </cell>
        </row>
      </sheetData>
      <sheetData sheetId="2494">
        <row r="8">
          <cell r="D8" t="str">
            <v>Paramaz Avedisian Building</v>
          </cell>
        </row>
      </sheetData>
      <sheetData sheetId="2495">
        <row r="8">
          <cell r="D8" t="str">
            <v>Paramaz Avedisian Building</v>
          </cell>
        </row>
      </sheetData>
      <sheetData sheetId="2496">
        <row r="8">
          <cell r="D8" t="str">
            <v>Paramaz Avedisian Building</v>
          </cell>
        </row>
      </sheetData>
      <sheetData sheetId="2497">
        <row r="8">
          <cell r="D8" t="str">
            <v>Paramaz Avedisian Building</v>
          </cell>
        </row>
      </sheetData>
      <sheetData sheetId="2498">
        <row r="8">
          <cell r="D8" t="str">
            <v>Paramaz Avedisian Building</v>
          </cell>
        </row>
      </sheetData>
      <sheetData sheetId="2499">
        <row r="8">
          <cell r="D8" t="str">
            <v>Paramaz Avedisian Building</v>
          </cell>
        </row>
      </sheetData>
      <sheetData sheetId="2500">
        <row r="8">
          <cell r="D8" t="str">
            <v>Paramaz Avedisian Building</v>
          </cell>
        </row>
      </sheetData>
      <sheetData sheetId="2501">
        <row r="8">
          <cell r="D8" t="str">
            <v>Paramaz Avedisian Building</v>
          </cell>
        </row>
      </sheetData>
      <sheetData sheetId="2502">
        <row r="8">
          <cell r="D8" t="str">
            <v>Paramaz Avedisian Building</v>
          </cell>
        </row>
      </sheetData>
      <sheetData sheetId="2503">
        <row r="8">
          <cell r="D8" t="str">
            <v>Paramaz Avedisian Building</v>
          </cell>
        </row>
      </sheetData>
      <sheetData sheetId="2504">
        <row r="8">
          <cell r="D8" t="str">
            <v>Paramaz Avedisian Building</v>
          </cell>
        </row>
      </sheetData>
      <sheetData sheetId="2505">
        <row r="8">
          <cell r="D8" t="str">
            <v>Paramaz Avedisian Building</v>
          </cell>
        </row>
      </sheetData>
      <sheetData sheetId="2506">
        <row r="8">
          <cell r="D8" t="str">
            <v>Paramaz Avedisian Building</v>
          </cell>
        </row>
      </sheetData>
      <sheetData sheetId="2507">
        <row r="8">
          <cell r="D8" t="str">
            <v>Paramaz Avedisian Building</v>
          </cell>
        </row>
      </sheetData>
      <sheetData sheetId="2508">
        <row r="8">
          <cell r="D8" t="str">
            <v>Paramaz Avedisian Building</v>
          </cell>
        </row>
      </sheetData>
      <sheetData sheetId="2509">
        <row r="8">
          <cell r="D8" t="str">
            <v>Paramaz Avedisian Building</v>
          </cell>
        </row>
      </sheetData>
      <sheetData sheetId="2510">
        <row r="8">
          <cell r="D8" t="str">
            <v>Paramaz Avedisian Building</v>
          </cell>
        </row>
      </sheetData>
      <sheetData sheetId="2511">
        <row r="8">
          <cell r="D8" t="str">
            <v>Paramaz Avedisian Building</v>
          </cell>
        </row>
      </sheetData>
      <sheetData sheetId="2512">
        <row r="8">
          <cell r="D8" t="str">
            <v>Paramaz Avedisian Building</v>
          </cell>
        </row>
      </sheetData>
      <sheetData sheetId="2513">
        <row r="8">
          <cell r="D8" t="str">
            <v>Paramaz Avedisian Building</v>
          </cell>
        </row>
      </sheetData>
      <sheetData sheetId="2514">
        <row r="8">
          <cell r="D8" t="str">
            <v>Paramaz Avedisian Building</v>
          </cell>
        </row>
      </sheetData>
      <sheetData sheetId="2515">
        <row r="8">
          <cell r="D8" t="str">
            <v>Paramaz Avedisian Building</v>
          </cell>
        </row>
      </sheetData>
      <sheetData sheetId="2516">
        <row r="8">
          <cell r="D8" t="str">
            <v>Paramaz Avedisian Building</v>
          </cell>
        </row>
      </sheetData>
      <sheetData sheetId="2517">
        <row r="8">
          <cell r="D8" t="str">
            <v>Paramaz Avedisian Building</v>
          </cell>
        </row>
      </sheetData>
      <sheetData sheetId="2518">
        <row r="8">
          <cell r="D8" t="str">
            <v>Paramaz Avedisian Building</v>
          </cell>
        </row>
      </sheetData>
      <sheetData sheetId="2519">
        <row r="8">
          <cell r="D8" t="str">
            <v>Paramaz Avedisian Building</v>
          </cell>
        </row>
      </sheetData>
      <sheetData sheetId="2520">
        <row r="8">
          <cell r="D8" t="str">
            <v>Paramaz Avedisian Building</v>
          </cell>
        </row>
      </sheetData>
      <sheetData sheetId="2521">
        <row r="8">
          <cell r="D8" t="str">
            <v>Paramaz Avedisian Building</v>
          </cell>
        </row>
      </sheetData>
      <sheetData sheetId="2522">
        <row r="8">
          <cell r="D8" t="str">
            <v>Paramaz Avedisian Building</v>
          </cell>
        </row>
      </sheetData>
      <sheetData sheetId="2523">
        <row r="8">
          <cell r="D8" t="str">
            <v>Paramaz Avedisian Building</v>
          </cell>
        </row>
      </sheetData>
      <sheetData sheetId="2524">
        <row r="8">
          <cell r="D8" t="str">
            <v>Paramaz Avedisian Building</v>
          </cell>
        </row>
      </sheetData>
      <sheetData sheetId="2525">
        <row r="8">
          <cell r="D8" t="str">
            <v>Paramaz Avedisian Building</v>
          </cell>
        </row>
      </sheetData>
      <sheetData sheetId="2526">
        <row r="8">
          <cell r="D8" t="str">
            <v>Paramaz Avedisian Building</v>
          </cell>
        </row>
      </sheetData>
      <sheetData sheetId="2527">
        <row r="8">
          <cell r="D8" t="str">
            <v>Paramaz Avedisian Building</v>
          </cell>
        </row>
      </sheetData>
      <sheetData sheetId="2528">
        <row r="8">
          <cell r="D8" t="str">
            <v>Paramaz Avedisian Building</v>
          </cell>
        </row>
      </sheetData>
      <sheetData sheetId="2529">
        <row r="8">
          <cell r="D8" t="str">
            <v>Paramaz Avedisian Building</v>
          </cell>
        </row>
      </sheetData>
      <sheetData sheetId="2530">
        <row r="8">
          <cell r="D8" t="str">
            <v>Paramaz Avedisian Building</v>
          </cell>
        </row>
      </sheetData>
      <sheetData sheetId="2531">
        <row r="8">
          <cell r="D8" t="str">
            <v>Paramaz Avedisian Building</v>
          </cell>
        </row>
      </sheetData>
      <sheetData sheetId="2532">
        <row r="8">
          <cell r="D8" t="str">
            <v>Paramaz Avedisian Building</v>
          </cell>
        </row>
      </sheetData>
      <sheetData sheetId="2533">
        <row r="8">
          <cell r="D8" t="str">
            <v>Paramaz Avedisian Building</v>
          </cell>
        </row>
      </sheetData>
      <sheetData sheetId="2534">
        <row r="8">
          <cell r="D8" t="str">
            <v>Paramaz Avedisian Building</v>
          </cell>
        </row>
      </sheetData>
      <sheetData sheetId="2535">
        <row r="8">
          <cell r="D8" t="str">
            <v>Paramaz Avedisian Building</v>
          </cell>
        </row>
      </sheetData>
      <sheetData sheetId="2536">
        <row r="8">
          <cell r="D8" t="str">
            <v>Paramaz Avedisian Building</v>
          </cell>
        </row>
      </sheetData>
      <sheetData sheetId="2537">
        <row r="8">
          <cell r="D8" t="str">
            <v>Paramaz Avedisian Building</v>
          </cell>
        </row>
      </sheetData>
      <sheetData sheetId="2538">
        <row r="8">
          <cell r="D8" t="str">
            <v>Paramaz Avedisian Building</v>
          </cell>
        </row>
      </sheetData>
      <sheetData sheetId="2539">
        <row r="8">
          <cell r="D8" t="str">
            <v>Paramaz Avedisian Building</v>
          </cell>
        </row>
      </sheetData>
      <sheetData sheetId="2540">
        <row r="8">
          <cell r="D8" t="str">
            <v>Paramaz Avedisian Building</v>
          </cell>
        </row>
      </sheetData>
      <sheetData sheetId="2541">
        <row r="8">
          <cell r="D8" t="str">
            <v>Paramaz Avedisian Building</v>
          </cell>
        </row>
      </sheetData>
      <sheetData sheetId="2542">
        <row r="8">
          <cell r="D8" t="str">
            <v>Paramaz Avedisian Building</v>
          </cell>
        </row>
      </sheetData>
      <sheetData sheetId="2543">
        <row r="8">
          <cell r="D8" t="str">
            <v>Paramaz Avedisian Building</v>
          </cell>
        </row>
      </sheetData>
      <sheetData sheetId="2544">
        <row r="8">
          <cell r="D8" t="str">
            <v>Paramaz Avedisian Building</v>
          </cell>
        </row>
      </sheetData>
      <sheetData sheetId="2545">
        <row r="8">
          <cell r="D8" t="str">
            <v>Paramaz Avedisian Building</v>
          </cell>
        </row>
      </sheetData>
      <sheetData sheetId="2546">
        <row r="8">
          <cell r="D8" t="str">
            <v>Paramaz Avedisian Building</v>
          </cell>
        </row>
      </sheetData>
      <sheetData sheetId="2547">
        <row r="8">
          <cell r="D8" t="str">
            <v>Paramaz Avedisian Building</v>
          </cell>
        </row>
      </sheetData>
      <sheetData sheetId="2548">
        <row r="8">
          <cell r="D8" t="str">
            <v>Paramaz Avedisian Building</v>
          </cell>
        </row>
      </sheetData>
      <sheetData sheetId="2549">
        <row r="8">
          <cell r="D8" t="str">
            <v>Paramaz Avedisian Building</v>
          </cell>
        </row>
      </sheetData>
      <sheetData sheetId="2550">
        <row r="8">
          <cell r="D8" t="str">
            <v>Paramaz Avedisian Building</v>
          </cell>
        </row>
      </sheetData>
      <sheetData sheetId="2551">
        <row r="8">
          <cell r="D8" t="str">
            <v>Paramaz Avedisian Building</v>
          </cell>
        </row>
      </sheetData>
      <sheetData sheetId="2552">
        <row r="8">
          <cell r="D8" t="str">
            <v>Paramaz Avedisian Building</v>
          </cell>
        </row>
      </sheetData>
      <sheetData sheetId="2553">
        <row r="8">
          <cell r="D8" t="str">
            <v>Paramaz Avedisian Building</v>
          </cell>
        </row>
      </sheetData>
      <sheetData sheetId="2554">
        <row r="8">
          <cell r="D8" t="str">
            <v>Paramaz Avedisian Building</v>
          </cell>
        </row>
      </sheetData>
      <sheetData sheetId="2555">
        <row r="8">
          <cell r="D8" t="str">
            <v>Paramaz Avedisian Building</v>
          </cell>
        </row>
      </sheetData>
      <sheetData sheetId="2556">
        <row r="8">
          <cell r="D8" t="str">
            <v>Paramaz Avedisian Building</v>
          </cell>
        </row>
      </sheetData>
      <sheetData sheetId="2557">
        <row r="8">
          <cell r="D8" t="str">
            <v>Paramaz Avedisian Building</v>
          </cell>
        </row>
      </sheetData>
      <sheetData sheetId="2558">
        <row r="8">
          <cell r="D8" t="str">
            <v>Paramaz Avedisian Building</v>
          </cell>
        </row>
      </sheetData>
      <sheetData sheetId="2559">
        <row r="8">
          <cell r="D8" t="str">
            <v>Paramaz Avedisian Building</v>
          </cell>
        </row>
      </sheetData>
      <sheetData sheetId="2560">
        <row r="8">
          <cell r="D8" t="str">
            <v>Paramaz Avedisian Building</v>
          </cell>
        </row>
      </sheetData>
      <sheetData sheetId="2561">
        <row r="8">
          <cell r="D8" t="str">
            <v>Paramaz Avedisian Building</v>
          </cell>
        </row>
      </sheetData>
      <sheetData sheetId="2562">
        <row r="8">
          <cell r="D8" t="str">
            <v>Paramaz Avedisian Building</v>
          </cell>
        </row>
      </sheetData>
      <sheetData sheetId="2563">
        <row r="8">
          <cell r="D8" t="str">
            <v>Paramaz Avedisian Building</v>
          </cell>
        </row>
      </sheetData>
      <sheetData sheetId="2564">
        <row r="8">
          <cell r="D8" t="str">
            <v>Paramaz Avedisian Building</v>
          </cell>
        </row>
      </sheetData>
      <sheetData sheetId="2565">
        <row r="8">
          <cell r="D8" t="str">
            <v>Paramaz Avedisian Building</v>
          </cell>
        </row>
      </sheetData>
      <sheetData sheetId="2566">
        <row r="8">
          <cell r="D8" t="str">
            <v>Paramaz Avedisian Building</v>
          </cell>
        </row>
      </sheetData>
      <sheetData sheetId="2567">
        <row r="8">
          <cell r="D8" t="str">
            <v>Paramaz Avedisian Building</v>
          </cell>
        </row>
      </sheetData>
      <sheetData sheetId="2568">
        <row r="8">
          <cell r="D8" t="str">
            <v>Paramaz Avedisian Building</v>
          </cell>
        </row>
      </sheetData>
      <sheetData sheetId="2569">
        <row r="8">
          <cell r="D8" t="str">
            <v>Paramaz Avedisian Building</v>
          </cell>
        </row>
      </sheetData>
      <sheetData sheetId="2570">
        <row r="8">
          <cell r="D8" t="str">
            <v>Paramaz Avedisian Building</v>
          </cell>
        </row>
      </sheetData>
      <sheetData sheetId="2571">
        <row r="8">
          <cell r="D8" t="str">
            <v>Paramaz Avedisian Building</v>
          </cell>
        </row>
      </sheetData>
      <sheetData sheetId="2572">
        <row r="8">
          <cell r="D8" t="str">
            <v>Paramaz Avedisian Building</v>
          </cell>
        </row>
      </sheetData>
      <sheetData sheetId="2573">
        <row r="8">
          <cell r="D8" t="str">
            <v>Paramaz Avedisian Building</v>
          </cell>
        </row>
      </sheetData>
      <sheetData sheetId="2574">
        <row r="8">
          <cell r="D8" t="str">
            <v>Paramaz Avedisian Building</v>
          </cell>
        </row>
      </sheetData>
      <sheetData sheetId="2575">
        <row r="8">
          <cell r="D8" t="str">
            <v>Paramaz Avedisian Building</v>
          </cell>
        </row>
      </sheetData>
      <sheetData sheetId="2576">
        <row r="8">
          <cell r="D8" t="str">
            <v>Paramaz Avedisian Building</v>
          </cell>
        </row>
      </sheetData>
      <sheetData sheetId="2577">
        <row r="8">
          <cell r="D8" t="str">
            <v>Paramaz Avedisian Building</v>
          </cell>
        </row>
      </sheetData>
      <sheetData sheetId="2578">
        <row r="8">
          <cell r="D8" t="str">
            <v>Paramaz Avedisian Building</v>
          </cell>
        </row>
      </sheetData>
      <sheetData sheetId="2579">
        <row r="8">
          <cell r="D8" t="str">
            <v>Paramaz Avedisian Building</v>
          </cell>
        </row>
      </sheetData>
      <sheetData sheetId="2580">
        <row r="8">
          <cell r="D8" t="str">
            <v>Paramaz Avedisian Building</v>
          </cell>
        </row>
      </sheetData>
      <sheetData sheetId="2581">
        <row r="8">
          <cell r="D8" t="str">
            <v>Paramaz Avedisian Building</v>
          </cell>
        </row>
      </sheetData>
      <sheetData sheetId="2582">
        <row r="8">
          <cell r="D8" t="str">
            <v>Paramaz Avedisian Building</v>
          </cell>
        </row>
      </sheetData>
      <sheetData sheetId="2583">
        <row r="8">
          <cell r="D8" t="str">
            <v>Paramaz Avedisian Building</v>
          </cell>
        </row>
      </sheetData>
      <sheetData sheetId="2584">
        <row r="8">
          <cell r="D8" t="str">
            <v>Paramaz Avedisian Building</v>
          </cell>
        </row>
      </sheetData>
      <sheetData sheetId="2585">
        <row r="8">
          <cell r="D8" t="str">
            <v>Paramaz Avedisian Building</v>
          </cell>
        </row>
      </sheetData>
      <sheetData sheetId="2586">
        <row r="8">
          <cell r="D8" t="str">
            <v>Paramaz Avedisian Building</v>
          </cell>
        </row>
      </sheetData>
      <sheetData sheetId="2587">
        <row r="8">
          <cell r="D8" t="str">
            <v>Paramaz Avedisian Building</v>
          </cell>
        </row>
      </sheetData>
      <sheetData sheetId="2588">
        <row r="8">
          <cell r="D8" t="str">
            <v>Paramaz Avedisian Building</v>
          </cell>
        </row>
      </sheetData>
      <sheetData sheetId="2589">
        <row r="8">
          <cell r="D8" t="str">
            <v>Paramaz Avedisian Building</v>
          </cell>
        </row>
      </sheetData>
      <sheetData sheetId="2590">
        <row r="8">
          <cell r="D8" t="str">
            <v>Paramaz Avedisian Building</v>
          </cell>
        </row>
      </sheetData>
      <sheetData sheetId="2591">
        <row r="8">
          <cell r="D8" t="str">
            <v>Paramaz Avedisian Building</v>
          </cell>
        </row>
      </sheetData>
      <sheetData sheetId="2592">
        <row r="8">
          <cell r="D8" t="str">
            <v>Paramaz Avedisian Building</v>
          </cell>
        </row>
      </sheetData>
      <sheetData sheetId="2593">
        <row r="8">
          <cell r="D8" t="str">
            <v>Paramaz Avedisian Building</v>
          </cell>
        </row>
      </sheetData>
      <sheetData sheetId="2594">
        <row r="8">
          <cell r="D8" t="str">
            <v>Paramaz Avedisian Building</v>
          </cell>
        </row>
      </sheetData>
      <sheetData sheetId="2595">
        <row r="8">
          <cell r="D8" t="str">
            <v>Paramaz Avedisian Building</v>
          </cell>
        </row>
      </sheetData>
      <sheetData sheetId="2596">
        <row r="8">
          <cell r="D8" t="str">
            <v>Paramaz Avedisian Building</v>
          </cell>
        </row>
      </sheetData>
      <sheetData sheetId="2597">
        <row r="8">
          <cell r="D8" t="str">
            <v>Paramaz Avedisian Building</v>
          </cell>
        </row>
      </sheetData>
      <sheetData sheetId="2598">
        <row r="8">
          <cell r="D8" t="str">
            <v>Paramaz Avedisian Building</v>
          </cell>
        </row>
      </sheetData>
      <sheetData sheetId="2599">
        <row r="8">
          <cell r="D8" t="str">
            <v>Paramaz Avedisian Building</v>
          </cell>
        </row>
      </sheetData>
      <sheetData sheetId="2600">
        <row r="8">
          <cell r="D8" t="str">
            <v>Paramaz Avedisian Building</v>
          </cell>
        </row>
      </sheetData>
      <sheetData sheetId="2601">
        <row r="8">
          <cell r="D8" t="str">
            <v>Paramaz Avedisian Building</v>
          </cell>
        </row>
      </sheetData>
      <sheetData sheetId="2602">
        <row r="8">
          <cell r="D8" t="str">
            <v>Paramaz Avedisian Building</v>
          </cell>
        </row>
      </sheetData>
      <sheetData sheetId="2603">
        <row r="8">
          <cell r="D8" t="str">
            <v>Paramaz Avedisian Building</v>
          </cell>
        </row>
      </sheetData>
      <sheetData sheetId="2604">
        <row r="8">
          <cell r="D8" t="str">
            <v>Paramaz Avedisian Building</v>
          </cell>
        </row>
      </sheetData>
      <sheetData sheetId="2605">
        <row r="8">
          <cell r="D8" t="str">
            <v>Paramaz Avedisian Building</v>
          </cell>
        </row>
      </sheetData>
      <sheetData sheetId="2606">
        <row r="8">
          <cell r="D8" t="str">
            <v>Paramaz Avedisian Building</v>
          </cell>
        </row>
      </sheetData>
      <sheetData sheetId="2607">
        <row r="8">
          <cell r="D8" t="str">
            <v>Paramaz Avedisian Building</v>
          </cell>
        </row>
      </sheetData>
      <sheetData sheetId="2608">
        <row r="8">
          <cell r="D8" t="str">
            <v>Paramaz Avedisian Building</v>
          </cell>
        </row>
      </sheetData>
      <sheetData sheetId="2609">
        <row r="8">
          <cell r="D8" t="str">
            <v>Paramaz Avedisian Building</v>
          </cell>
        </row>
      </sheetData>
      <sheetData sheetId="2610">
        <row r="8">
          <cell r="D8" t="str">
            <v>Paramaz Avedisian Building</v>
          </cell>
        </row>
      </sheetData>
      <sheetData sheetId="2611">
        <row r="8">
          <cell r="D8" t="str">
            <v>Paramaz Avedisian Building</v>
          </cell>
        </row>
      </sheetData>
      <sheetData sheetId="2612">
        <row r="8">
          <cell r="D8" t="str">
            <v>Paramaz Avedisian Building</v>
          </cell>
        </row>
      </sheetData>
      <sheetData sheetId="2613">
        <row r="8">
          <cell r="D8" t="str">
            <v>Paramaz Avedisian Building</v>
          </cell>
        </row>
      </sheetData>
      <sheetData sheetId="2614">
        <row r="8">
          <cell r="D8" t="str">
            <v>Paramaz Avedisian Building</v>
          </cell>
        </row>
      </sheetData>
      <sheetData sheetId="2615">
        <row r="8">
          <cell r="D8" t="str">
            <v>Paramaz Avedisian Building</v>
          </cell>
        </row>
      </sheetData>
      <sheetData sheetId="2616">
        <row r="8">
          <cell r="D8" t="str">
            <v>Paramaz Avedisian Building</v>
          </cell>
        </row>
      </sheetData>
      <sheetData sheetId="2617">
        <row r="8">
          <cell r="D8" t="str">
            <v>Paramaz Avedisian Building</v>
          </cell>
        </row>
      </sheetData>
      <sheetData sheetId="2618">
        <row r="8">
          <cell r="D8" t="str">
            <v>Paramaz Avedisian Building</v>
          </cell>
        </row>
      </sheetData>
      <sheetData sheetId="2619">
        <row r="8">
          <cell r="D8" t="str">
            <v>Paramaz Avedisian Building</v>
          </cell>
        </row>
      </sheetData>
      <sheetData sheetId="2620">
        <row r="8">
          <cell r="D8" t="str">
            <v>Paramaz Avedisian Building</v>
          </cell>
        </row>
      </sheetData>
      <sheetData sheetId="2621">
        <row r="8">
          <cell r="D8" t="str">
            <v>Paramaz Avedisian Building</v>
          </cell>
        </row>
      </sheetData>
      <sheetData sheetId="2622">
        <row r="8">
          <cell r="D8" t="str">
            <v>Paramaz Avedisian Building</v>
          </cell>
        </row>
      </sheetData>
      <sheetData sheetId="2623">
        <row r="8">
          <cell r="D8" t="str">
            <v>Paramaz Avedisian Building</v>
          </cell>
        </row>
      </sheetData>
      <sheetData sheetId="2624">
        <row r="8">
          <cell r="D8" t="str">
            <v>Paramaz Avedisian Building</v>
          </cell>
        </row>
      </sheetData>
      <sheetData sheetId="2625">
        <row r="8">
          <cell r="D8" t="str">
            <v>Paramaz Avedisian Building</v>
          </cell>
        </row>
      </sheetData>
      <sheetData sheetId="2626">
        <row r="8">
          <cell r="D8" t="str">
            <v>Paramaz Avedisian Building</v>
          </cell>
        </row>
      </sheetData>
      <sheetData sheetId="2627">
        <row r="8">
          <cell r="D8" t="str">
            <v>Paramaz Avedisian Building</v>
          </cell>
        </row>
      </sheetData>
      <sheetData sheetId="2628">
        <row r="8">
          <cell r="D8" t="str">
            <v>Paramaz Avedisian Building</v>
          </cell>
        </row>
      </sheetData>
      <sheetData sheetId="2629">
        <row r="8">
          <cell r="D8" t="str">
            <v>Paramaz Avedisian Building</v>
          </cell>
        </row>
      </sheetData>
      <sheetData sheetId="2630">
        <row r="8">
          <cell r="D8" t="str">
            <v>Paramaz Avedisian Building</v>
          </cell>
        </row>
      </sheetData>
      <sheetData sheetId="2631">
        <row r="8">
          <cell r="D8" t="str">
            <v>Paramaz Avedisian Building</v>
          </cell>
        </row>
      </sheetData>
      <sheetData sheetId="2632">
        <row r="8">
          <cell r="D8" t="str">
            <v>Paramaz Avedisian Building</v>
          </cell>
        </row>
      </sheetData>
      <sheetData sheetId="2633">
        <row r="8">
          <cell r="D8" t="str">
            <v>Paramaz Avedisian Building</v>
          </cell>
        </row>
      </sheetData>
      <sheetData sheetId="2634">
        <row r="8">
          <cell r="D8" t="str">
            <v>Paramaz Avedisian Building</v>
          </cell>
        </row>
      </sheetData>
      <sheetData sheetId="2635">
        <row r="8">
          <cell r="D8" t="str">
            <v>Paramaz Avedisian Building</v>
          </cell>
        </row>
      </sheetData>
      <sheetData sheetId="2636">
        <row r="8">
          <cell r="D8" t="str">
            <v>Paramaz Avedisian Building</v>
          </cell>
        </row>
      </sheetData>
      <sheetData sheetId="2637">
        <row r="8">
          <cell r="D8" t="str">
            <v>Paramaz Avedisian Building</v>
          </cell>
        </row>
      </sheetData>
      <sheetData sheetId="2638">
        <row r="8">
          <cell r="D8" t="str">
            <v>Paramaz Avedisian Building</v>
          </cell>
        </row>
      </sheetData>
      <sheetData sheetId="2639">
        <row r="8">
          <cell r="D8" t="str">
            <v>Paramaz Avedisian Building</v>
          </cell>
        </row>
      </sheetData>
      <sheetData sheetId="2640">
        <row r="8">
          <cell r="D8" t="str">
            <v>Paramaz Avedisian Building</v>
          </cell>
        </row>
      </sheetData>
      <sheetData sheetId="2641">
        <row r="8">
          <cell r="D8" t="str">
            <v>Paramaz Avedisian Building</v>
          </cell>
        </row>
      </sheetData>
      <sheetData sheetId="2642">
        <row r="8">
          <cell r="D8" t="str">
            <v>Paramaz Avedisian Building</v>
          </cell>
        </row>
      </sheetData>
      <sheetData sheetId="2643">
        <row r="8">
          <cell r="D8" t="str">
            <v>Paramaz Avedisian Building</v>
          </cell>
        </row>
      </sheetData>
      <sheetData sheetId="2644">
        <row r="8">
          <cell r="D8" t="str">
            <v>Paramaz Avedisian Building</v>
          </cell>
        </row>
      </sheetData>
      <sheetData sheetId="2645">
        <row r="8">
          <cell r="D8" t="str">
            <v>Paramaz Avedisian Building</v>
          </cell>
        </row>
      </sheetData>
      <sheetData sheetId="2646">
        <row r="8">
          <cell r="D8" t="str">
            <v>Paramaz Avedisian Building</v>
          </cell>
        </row>
      </sheetData>
      <sheetData sheetId="2647">
        <row r="8">
          <cell r="D8" t="str">
            <v>Paramaz Avedisian Building</v>
          </cell>
        </row>
      </sheetData>
      <sheetData sheetId="2648">
        <row r="8">
          <cell r="D8" t="str">
            <v>Paramaz Avedisian Building</v>
          </cell>
        </row>
      </sheetData>
      <sheetData sheetId="2649">
        <row r="8">
          <cell r="D8" t="str">
            <v>Paramaz Avedisian Building</v>
          </cell>
        </row>
      </sheetData>
      <sheetData sheetId="2650">
        <row r="8">
          <cell r="D8" t="str">
            <v>Paramaz Avedisian Building</v>
          </cell>
        </row>
      </sheetData>
      <sheetData sheetId="2651">
        <row r="8">
          <cell r="D8" t="str">
            <v>Paramaz Avedisian Building</v>
          </cell>
        </row>
      </sheetData>
      <sheetData sheetId="2652">
        <row r="8">
          <cell r="D8" t="str">
            <v>Paramaz Avedisian Building</v>
          </cell>
        </row>
      </sheetData>
      <sheetData sheetId="2653">
        <row r="8">
          <cell r="D8" t="str">
            <v>Paramaz Avedisian Building</v>
          </cell>
        </row>
      </sheetData>
      <sheetData sheetId="2654">
        <row r="8">
          <cell r="D8" t="str">
            <v>Paramaz Avedisian Building</v>
          </cell>
        </row>
      </sheetData>
      <sheetData sheetId="2655">
        <row r="8">
          <cell r="D8" t="str">
            <v>Paramaz Avedisian Building</v>
          </cell>
        </row>
      </sheetData>
      <sheetData sheetId="2656">
        <row r="8">
          <cell r="D8" t="str">
            <v>Paramaz Avedisian Building</v>
          </cell>
        </row>
      </sheetData>
      <sheetData sheetId="2657">
        <row r="8">
          <cell r="D8" t="str">
            <v>Paramaz Avedisian Building</v>
          </cell>
        </row>
      </sheetData>
      <sheetData sheetId="2658">
        <row r="8">
          <cell r="D8" t="str">
            <v>Paramaz Avedisian Building</v>
          </cell>
        </row>
      </sheetData>
      <sheetData sheetId="2659">
        <row r="8">
          <cell r="D8" t="str">
            <v>Paramaz Avedisian Building</v>
          </cell>
        </row>
      </sheetData>
      <sheetData sheetId="2660">
        <row r="8">
          <cell r="D8" t="str">
            <v>Paramaz Avedisian Building</v>
          </cell>
        </row>
      </sheetData>
      <sheetData sheetId="2661">
        <row r="8">
          <cell r="D8" t="str">
            <v>Paramaz Avedisian Building</v>
          </cell>
        </row>
      </sheetData>
      <sheetData sheetId="2662">
        <row r="8">
          <cell r="D8" t="str">
            <v>Paramaz Avedisian Building</v>
          </cell>
        </row>
      </sheetData>
      <sheetData sheetId="2663">
        <row r="8">
          <cell r="D8" t="str">
            <v>Paramaz Avedisian Building</v>
          </cell>
        </row>
      </sheetData>
      <sheetData sheetId="2664">
        <row r="8">
          <cell r="D8" t="str">
            <v>Paramaz Avedisian Building</v>
          </cell>
        </row>
      </sheetData>
      <sheetData sheetId="2665">
        <row r="8">
          <cell r="D8" t="str">
            <v>Paramaz Avedisian Building</v>
          </cell>
        </row>
      </sheetData>
      <sheetData sheetId="2666">
        <row r="8">
          <cell r="D8" t="str">
            <v>Paramaz Avedisian Building</v>
          </cell>
        </row>
      </sheetData>
      <sheetData sheetId="2667">
        <row r="8">
          <cell r="D8" t="str">
            <v>Paramaz Avedisian Building</v>
          </cell>
        </row>
      </sheetData>
      <sheetData sheetId="2668">
        <row r="8">
          <cell r="D8" t="str">
            <v>Paramaz Avedisian Building</v>
          </cell>
        </row>
      </sheetData>
      <sheetData sheetId="2669">
        <row r="8">
          <cell r="D8" t="str">
            <v>Paramaz Avedisian Building</v>
          </cell>
        </row>
      </sheetData>
      <sheetData sheetId="2670">
        <row r="8">
          <cell r="D8" t="str">
            <v>Paramaz Avedisian Building</v>
          </cell>
        </row>
      </sheetData>
      <sheetData sheetId="2671">
        <row r="8">
          <cell r="D8" t="str">
            <v>Paramaz Avedisian Building</v>
          </cell>
        </row>
      </sheetData>
      <sheetData sheetId="2672">
        <row r="8">
          <cell r="D8" t="str">
            <v>Paramaz Avedisian Building</v>
          </cell>
        </row>
      </sheetData>
      <sheetData sheetId="2673">
        <row r="8">
          <cell r="D8" t="str">
            <v>Paramaz Avedisian Building</v>
          </cell>
        </row>
      </sheetData>
      <sheetData sheetId="2674">
        <row r="8">
          <cell r="D8" t="str">
            <v>Paramaz Avedisian Building</v>
          </cell>
        </row>
      </sheetData>
      <sheetData sheetId="2675">
        <row r="8">
          <cell r="D8" t="str">
            <v>Paramaz Avedisian Building</v>
          </cell>
        </row>
      </sheetData>
      <sheetData sheetId="2676">
        <row r="8">
          <cell r="D8" t="str">
            <v>Paramaz Avedisian Building</v>
          </cell>
        </row>
      </sheetData>
      <sheetData sheetId="2677">
        <row r="8">
          <cell r="D8" t="str">
            <v>Paramaz Avedisian Building</v>
          </cell>
        </row>
      </sheetData>
      <sheetData sheetId="2678">
        <row r="8">
          <cell r="D8" t="str">
            <v>Paramaz Avedisian Building</v>
          </cell>
        </row>
      </sheetData>
      <sheetData sheetId="2679">
        <row r="8">
          <cell r="D8" t="str">
            <v>Paramaz Avedisian Building</v>
          </cell>
        </row>
      </sheetData>
      <sheetData sheetId="2680">
        <row r="8">
          <cell r="D8" t="str">
            <v>Paramaz Avedisian Building</v>
          </cell>
        </row>
      </sheetData>
      <sheetData sheetId="2681">
        <row r="8">
          <cell r="D8" t="str">
            <v>Paramaz Avedisian Building</v>
          </cell>
        </row>
      </sheetData>
      <sheetData sheetId="2682">
        <row r="8">
          <cell r="D8" t="str">
            <v>Paramaz Avedisian Building</v>
          </cell>
        </row>
      </sheetData>
      <sheetData sheetId="2683">
        <row r="8">
          <cell r="D8" t="str">
            <v>Paramaz Avedisian Building</v>
          </cell>
        </row>
      </sheetData>
      <sheetData sheetId="2684">
        <row r="8">
          <cell r="D8" t="str">
            <v>Paramaz Avedisian Building</v>
          </cell>
        </row>
      </sheetData>
      <sheetData sheetId="2685">
        <row r="8">
          <cell r="D8" t="str">
            <v>Paramaz Avedisian Building</v>
          </cell>
        </row>
      </sheetData>
      <sheetData sheetId="2686">
        <row r="8">
          <cell r="D8" t="str">
            <v>Paramaz Avedisian Building</v>
          </cell>
        </row>
      </sheetData>
      <sheetData sheetId="2687">
        <row r="8">
          <cell r="D8" t="str">
            <v>Paramaz Avedisian Building</v>
          </cell>
        </row>
      </sheetData>
      <sheetData sheetId="2688">
        <row r="8">
          <cell r="D8" t="str">
            <v>Paramaz Avedisian Building</v>
          </cell>
        </row>
      </sheetData>
      <sheetData sheetId="2689">
        <row r="8">
          <cell r="D8" t="str">
            <v>Paramaz Avedisian Building</v>
          </cell>
        </row>
      </sheetData>
      <sheetData sheetId="2690">
        <row r="8">
          <cell r="D8" t="str">
            <v>Paramaz Avedisian Building</v>
          </cell>
        </row>
      </sheetData>
      <sheetData sheetId="2691">
        <row r="8">
          <cell r="D8" t="str">
            <v>Paramaz Avedisian Building</v>
          </cell>
        </row>
      </sheetData>
      <sheetData sheetId="2692">
        <row r="8">
          <cell r="D8" t="str">
            <v>Paramaz Avedisian Building</v>
          </cell>
        </row>
      </sheetData>
      <sheetData sheetId="2693">
        <row r="8">
          <cell r="D8" t="str">
            <v>Paramaz Avedisian Building</v>
          </cell>
        </row>
      </sheetData>
      <sheetData sheetId="2694">
        <row r="8">
          <cell r="D8" t="str">
            <v>Paramaz Avedisian Building</v>
          </cell>
        </row>
      </sheetData>
      <sheetData sheetId="2695">
        <row r="8">
          <cell r="D8" t="str">
            <v>Paramaz Avedisian Building</v>
          </cell>
        </row>
      </sheetData>
      <sheetData sheetId="2696">
        <row r="8">
          <cell r="D8" t="str">
            <v>Paramaz Avedisian Building</v>
          </cell>
        </row>
      </sheetData>
      <sheetData sheetId="2697">
        <row r="8">
          <cell r="D8" t="str">
            <v>Paramaz Avedisian Building</v>
          </cell>
        </row>
      </sheetData>
      <sheetData sheetId="2698">
        <row r="8">
          <cell r="D8" t="str">
            <v>Paramaz Avedisian Building</v>
          </cell>
        </row>
      </sheetData>
      <sheetData sheetId="2699">
        <row r="8">
          <cell r="D8" t="str">
            <v>Paramaz Avedisian Building</v>
          </cell>
        </row>
      </sheetData>
      <sheetData sheetId="2700">
        <row r="8">
          <cell r="D8" t="str">
            <v>Paramaz Avedisian Building</v>
          </cell>
        </row>
      </sheetData>
      <sheetData sheetId="2701">
        <row r="8">
          <cell r="D8" t="str">
            <v>Paramaz Avedisian Building</v>
          </cell>
        </row>
      </sheetData>
      <sheetData sheetId="2702">
        <row r="8">
          <cell r="D8" t="str">
            <v>Paramaz Avedisian Building</v>
          </cell>
        </row>
      </sheetData>
      <sheetData sheetId="2703">
        <row r="8">
          <cell r="D8" t="str">
            <v>Paramaz Avedisian Building</v>
          </cell>
        </row>
      </sheetData>
      <sheetData sheetId="2704">
        <row r="8">
          <cell r="D8" t="str">
            <v>Paramaz Avedisian Building</v>
          </cell>
        </row>
      </sheetData>
      <sheetData sheetId="2705">
        <row r="8">
          <cell r="D8" t="str">
            <v>Paramaz Avedisian Building</v>
          </cell>
        </row>
      </sheetData>
      <sheetData sheetId="2706">
        <row r="8">
          <cell r="D8" t="str">
            <v>Paramaz Avedisian Building</v>
          </cell>
        </row>
      </sheetData>
      <sheetData sheetId="2707">
        <row r="8">
          <cell r="D8" t="str">
            <v>Paramaz Avedisian Building</v>
          </cell>
        </row>
      </sheetData>
      <sheetData sheetId="2708">
        <row r="8">
          <cell r="D8" t="str">
            <v>Paramaz Avedisian Building</v>
          </cell>
        </row>
      </sheetData>
      <sheetData sheetId="2709">
        <row r="8">
          <cell r="D8" t="str">
            <v>Paramaz Avedisian Building</v>
          </cell>
        </row>
      </sheetData>
      <sheetData sheetId="2710">
        <row r="8">
          <cell r="D8" t="str">
            <v>Paramaz Avedisian Building</v>
          </cell>
        </row>
      </sheetData>
      <sheetData sheetId="2711">
        <row r="8">
          <cell r="D8" t="str">
            <v>Paramaz Avedisian Building</v>
          </cell>
        </row>
      </sheetData>
      <sheetData sheetId="2712">
        <row r="8">
          <cell r="D8" t="str">
            <v>Paramaz Avedisian Building</v>
          </cell>
        </row>
      </sheetData>
      <sheetData sheetId="2713">
        <row r="8">
          <cell r="D8" t="str">
            <v>Paramaz Avedisian Building</v>
          </cell>
        </row>
      </sheetData>
      <sheetData sheetId="2714">
        <row r="8">
          <cell r="D8" t="str">
            <v>Paramaz Avedisian Building</v>
          </cell>
        </row>
      </sheetData>
      <sheetData sheetId="2715">
        <row r="8">
          <cell r="D8" t="str">
            <v>Paramaz Avedisian Building</v>
          </cell>
        </row>
      </sheetData>
      <sheetData sheetId="2716">
        <row r="8">
          <cell r="D8" t="str">
            <v>Paramaz Avedisian Building</v>
          </cell>
        </row>
      </sheetData>
      <sheetData sheetId="2717">
        <row r="8">
          <cell r="D8" t="str">
            <v>Paramaz Avedisian Building</v>
          </cell>
        </row>
      </sheetData>
      <sheetData sheetId="2718">
        <row r="8">
          <cell r="D8" t="str">
            <v>Paramaz Avedisian Building</v>
          </cell>
        </row>
      </sheetData>
      <sheetData sheetId="2719">
        <row r="8">
          <cell r="D8" t="str">
            <v>Paramaz Avedisian Building</v>
          </cell>
        </row>
      </sheetData>
      <sheetData sheetId="2720">
        <row r="8">
          <cell r="D8" t="str">
            <v>Paramaz Avedisian Building</v>
          </cell>
        </row>
      </sheetData>
      <sheetData sheetId="2721">
        <row r="8">
          <cell r="D8" t="str">
            <v>Paramaz Avedisian Building</v>
          </cell>
        </row>
      </sheetData>
      <sheetData sheetId="2722">
        <row r="8">
          <cell r="D8" t="str">
            <v>Paramaz Avedisian Building</v>
          </cell>
        </row>
      </sheetData>
      <sheetData sheetId="2723">
        <row r="8">
          <cell r="D8" t="str">
            <v>Paramaz Avedisian Building</v>
          </cell>
        </row>
      </sheetData>
      <sheetData sheetId="2724">
        <row r="8">
          <cell r="D8" t="str">
            <v>Paramaz Avedisian Building</v>
          </cell>
        </row>
      </sheetData>
      <sheetData sheetId="2725">
        <row r="8">
          <cell r="D8" t="str">
            <v>Paramaz Avedisian Building</v>
          </cell>
        </row>
      </sheetData>
      <sheetData sheetId="2726">
        <row r="8">
          <cell r="D8" t="str">
            <v>Paramaz Avedisian Building</v>
          </cell>
        </row>
      </sheetData>
      <sheetData sheetId="2727">
        <row r="8">
          <cell r="D8" t="str">
            <v>Paramaz Avedisian Building</v>
          </cell>
        </row>
      </sheetData>
      <sheetData sheetId="2728">
        <row r="8">
          <cell r="D8" t="str">
            <v>Paramaz Avedisian Building</v>
          </cell>
        </row>
      </sheetData>
      <sheetData sheetId="2729">
        <row r="8">
          <cell r="D8" t="str">
            <v>Paramaz Avedisian Building</v>
          </cell>
        </row>
      </sheetData>
      <sheetData sheetId="2730">
        <row r="8">
          <cell r="D8" t="str">
            <v>Paramaz Avedisian Building</v>
          </cell>
        </row>
      </sheetData>
      <sheetData sheetId="2731">
        <row r="8">
          <cell r="D8" t="str">
            <v>Paramaz Avedisian Building</v>
          </cell>
        </row>
      </sheetData>
      <sheetData sheetId="2732">
        <row r="8">
          <cell r="D8" t="str">
            <v>Paramaz Avedisian Building</v>
          </cell>
        </row>
      </sheetData>
      <sheetData sheetId="2733">
        <row r="8">
          <cell r="D8" t="str">
            <v>Paramaz Avedisian Building</v>
          </cell>
        </row>
      </sheetData>
      <sheetData sheetId="2734">
        <row r="8">
          <cell r="D8" t="str">
            <v>Paramaz Avedisian Building</v>
          </cell>
        </row>
      </sheetData>
      <sheetData sheetId="2735">
        <row r="8">
          <cell r="D8" t="str">
            <v>Paramaz Avedisian Building</v>
          </cell>
        </row>
      </sheetData>
      <sheetData sheetId="2736">
        <row r="8">
          <cell r="D8" t="str">
            <v>Paramaz Avedisian Building</v>
          </cell>
        </row>
      </sheetData>
      <sheetData sheetId="2737">
        <row r="8">
          <cell r="D8" t="str">
            <v>Paramaz Avedisian Building</v>
          </cell>
        </row>
      </sheetData>
      <sheetData sheetId="2738">
        <row r="8">
          <cell r="D8" t="str">
            <v>Paramaz Avedisian Building</v>
          </cell>
        </row>
      </sheetData>
      <sheetData sheetId="2739">
        <row r="8">
          <cell r="D8" t="str">
            <v>Paramaz Avedisian Building</v>
          </cell>
        </row>
      </sheetData>
      <sheetData sheetId="2740">
        <row r="8">
          <cell r="D8" t="str">
            <v>Paramaz Avedisian Building</v>
          </cell>
        </row>
      </sheetData>
      <sheetData sheetId="2741">
        <row r="8">
          <cell r="D8" t="str">
            <v>Paramaz Avedisian Building</v>
          </cell>
        </row>
      </sheetData>
      <sheetData sheetId="2742">
        <row r="8">
          <cell r="D8" t="str">
            <v>Paramaz Avedisian Building</v>
          </cell>
        </row>
      </sheetData>
      <sheetData sheetId="2743">
        <row r="8">
          <cell r="D8" t="str">
            <v>Paramaz Avedisian Building</v>
          </cell>
        </row>
      </sheetData>
      <sheetData sheetId="2744">
        <row r="8">
          <cell r="D8" t="str">
            <v>Paramaz Avedisian Building</v>
          </cell>
        </row>
      </sheetData>
      <sheetData sheetId="2745">
        <row r="8">
          <cell r="D8" t="str">
            <v>Paramaz Avedisian Building</v>
          </cell>
        </row>
      </sheetData>
      <sheetData sheetId="2746">
        <row r="8">
          <cell r="D8" t="str">
            <v>Paramaz Avedisian Building</v>
          </cell>
        </row>
      </sheetData>
      <sheetData sheetId="2747">
        <row r="8">
          <cell r="D8" t="str">
            <v>Paramaz Avedisian Building</v>
          </cell>
        </row>
      </sheetData>
      <sheetData sheetId="2748">
        <row r="8">
          <cell r="D8" t="str">
            <v>Paramaz Avedisian Building</v>
          </cell>
        </row>
      </sheetData>
      <sheetData sheetId="2749">
        <row r="8">
          <cell r="D8" t="str">
            <v>Paramaz Avedisian Building</v>
          </cell>
        </row>
      </sheetData>
      <sheetData sheetId="2750">
        <row r="8">
          <cell r="D8" t="str">
            <v>Paramaz Avedisian Building</v>
          </cell>
        </row>
      </sheetData>
      <sheetData sheetId="2751">
        <row r="8">
          <cell r="D8" t="str">
            <v>Paramaz Avedisian Building</v>
          </cell>
        </row>
      </sheetData>
      <sheetData sheetId="2752">
        <row r="8">
          <cell r="D8" t="str">
            <v>Paramaz Avedisian Building</v>
          </cell>
        </row>
      </sheetData>
      <sheetData sheetId="2753">
        <row r="8">
          <cell r="D8" t="str">
            <v>Paramaz Avedisian Building</v>
          </cell>
        </row>
      </sheetData>
      <sheetData sheetId="2754">
        <row r="8">
          <cell r="D8" t="str">
            <v>Paramaz Avedisian Building</v>
          </cell>
        </row>
      </sheetData>
      <sheetData sheetId="2755">
        <row r="8">
          <cell r="D8" t="str">
            <v>Paramaz Avedisian Building</v>
          </cell>
        </row>
      </sheetData>
      <sheetData sheetId="2756">
        <row r="8">
          <cell r="D8" t="str">
            <v>Paramaz Avedisian Building</v>
          </cell>
        </row>
      </sheetData>
      <sheetData sheetId="2757">
        <row r="8">
          <cell r="D8" t="str">
            <v>Paramaz Avedisian Building</v>
          </cell>
        </row>
      </sheetData>
      <sheetData sheetId="2758">
        <row r="8">
          <cell r="D8" t="str">
            <v>Paramaz Avedisian Building</v>
          </cell>
        </row>
      </sheetData>
      <sheetData sheetId="2759">
        <row r="8">
          <cell r="D8" t="str">
            <v>Paramaz Avedisian Building</v>
          </cell>
        </row>
      </sheetData>
      <sheetData sheetId="2760">
        <row r="8">
          <cell r="D8" t="str">
            <v>Paramaz Avedisian Building</v>
          </cell>
        </row>
      </sheetData>
      <sheetData sheetId="2761">
        <row r="8">
          <cell r="D8" t="str">
            <v>Paramaz Avedisian Building</v>
          </cell>
        </row>
      </sheetData>
      <sheetData sheetId="2762">
        <row r="8">
          <cell r="D8" t="str">
            <v>Paramaz Avedisian Building</v>
          </cell>
        </row>
      </sheetData>
      <sheetData sheetId="2763">
        <row r="8">
          <cell r="D8" t="str">
            <v>Paramaz Avedisian Building</v>
          </cell>
        </row>
      </sheetData>
      <sheetData sheetId="2764">
        <row r="8">
          <cell r="D8" t="str">
            <v>Paramaz Avedisian Building</v>
          </cell>
        </row>
      </sheetData>
      <sheetData sheetId="2765">
        <row r="8">
          <cell r="D8" t="str">
            <v>Paramaz Avedisian Building</v>
          </cell>
        </row>
      </sheetData>
      <sheetData sheetId="2766">
        <row r="8">
          <cell r="D8" t="str">
            <v>Paramaz Avedisian Building</v>
          </cell>
        </row>
      </sheetData>
      <sheetData sheetId="2767">
        <row r="8">
          <cell r="D8" t="str">
            <v>Paramaz Avedisian Building</v>
          </cell>
        </row>
      </sheetData>
      <sheetData sheetId="2768">
        <row r="8">
          <cell r="D8" t="str">
            <v>Paramaz Avedisian Building</v>
          </cell>
        </row>
      </sheetData>
      <sheetData sheetId="2769">
        <row r="8">
          <cell r="D8" t="str">
            <v>Paramaz Avedisian Building</v>
          </cell>
        </row>
      </sheetData>
      <sheetData sheetId="2770">
        <row r="8">
          <cell r="D8" t="str">
            <v>Paramaz Avedisian Building</v>
          </cell>
        </row>
      </sheetData>
      <sheetData sheetId="2771">
        <row r="8">
          <cell r="D8" t="str">
            <v>Paramaz Avedisian Building</v>
          </cell>
        </row>
      </sheetData>
      <sheetData sheetId="2772">
        <row r="8">
          <cell r="D8" t="str">
            <v>Paramaz Avedisian Building</v>
          </cell>
        </row>
      </sheetData>
      <sheetData sheetId="2773">
        <row r="8">
          <cell r="D8" t="str">
            <v>Paramaz Avedisian Building</v>
          </cell>
        </row>
      </sheetData>
      <sheetData sheetId="2774">
        <row r="8">
          <cell r="D8" t="str">
            <v>Paramaz Avedisian Building</v>
          </cell>
        </row>
      </sheetData>
      <sheetData sheetId="2775">
        <row r="8">
          <cell r="D8" t="str">
            <v>Paramaz Avedisian Building</v>
          </cell>
        </row>
      </sheetData>
      <sheetData sheetId="2776">
        <row r="8">
          <cell r="D8" t="str">
            <v>Paramaz Avedisian Building</v>
          </cell>
        </row>
      </sheetData>
      <sheetData sheetId="2777">
        <row r="8">
          <cell r="D8" t="str">
            <v>Paramaz Avedisian Building</v>
          </cell>
        </row>
      </sheetData>
      <sheetData sheetId="2778">
        <row r="8">
          <cell r="D8" t="str">
            <v>Paramaz Avedisian Building</v>
          </cell>
        </row>
      </sheetData>
      <sheetData sheetId="2779">
        <row r="8">
          <cell r="D8" t="str">
            <v>Paramaz Avedisian Building</v>
          </cell>
        </row>
      </sheetData>
      <sheetData sheetId="2780">
        <row r="8">
          <cell r="D8" t="str">
            <v>Paramaz Avedisian Building</v>
          </cell>
        </row>
      </sheetData>
      <sheetData sheetId="2781">
        <row r="8">
          <cell r="D8" t="str">
            <v>Paramaz Avedisian Building</v>
          </cell>
        </row>
      </sheetData>
      <sheetData sheetId="2782">
        <row r="8">
          <cell r="D8" t="str">
            <v>Paramaz Avedisian Building</v>
          </cell>
        </row>
      </sheetData>
      <sheetData sheetId="2783">
        <row r="8">
          <cell r="D8" t="str">
            <v>Paramaz Avedisian Building</v>
          </cell>
        </row>
      </sheetData>
      <sheetData sheetId="2784">
        <row r="8">
          <cell r="D8" t="str">
            <v>Paramaz Avedisian Building</v>
          </cell>
        </row>
      </sheetData>
      <sheetData sheetId="2785">
        <row r="8">
          <cell r="D8" t="str">
            <v>Paramaz Avedisian Building</v>
          </cell>
        </row>
      </sheetData>
      <sheetData sheetId="2786">
        <row r="8">
          <cell r="D8" t="str">
            <v>Paramaz Avedisian Building</v>
          </cell>
        </row>
      </sheetData>
      <sheetData sheetId="2787">
        <row r="8">
          <cell r="D8" t="str">
            <v>Paramaz Avedisian Building</v>
          </cell>
        </row>
      </sheetData>
      <sheetData sheetId="2788">
        <row r="8">
          <cell r="D8" t="str">
            <v>Paramaz Avedisian Building</v>
          </cell>
        </row>
      </sheetData>
      <sheetData sheetId="2789">
        <row r="8">
          <cell r="D8" t="str">
            <v>Paramaz Avedisian Building</v>
          </cell>
        </row>
      </sheetData>
      <sheetData sheetId="2790">
        <row r="8">
          <cell r="D8" t="str">
            <v>Paramaz Avedisian Building</v>
          </cell>
        </row>
      </sheetData>
      <sheetData sheetId="2791">
        <row r="8">
          <cell r="D8" t="str">
            <v>Paramaz Avedisian Building</v>
          </cell>
        </row>
      </sheetData>
      <sheetData sheetId="2792">
        <row r="8">
          <cell r="D8" t="str">
            <v>Paramaz Avedisian Building</v>
          </cell>
        </row>
      </sheetData>
      <sheetData sheetId="2793">
        <row r="8">
          <cell r="D8" t="str">
            <v>Paramaz Avedisian Building</v>
          </cell>
        </row>
      </sheetData>
      <sheetData sheetId="2794">
        <row r="8">
          <cell r="D8" t="str">
            <v>Paramaz Avedisian Building</v>
          </cell>
        </row>
      </sheetData>
      <sheetData sheetId="2795">
        <row r="8">
          <cell r="D8" t="str">
            <v>Paramaz Avedisian Building</v>
          </cell>
        </row>
      </sheetData>
      <sheetData sheetId="2796">
        <row r="8">
          <cell r="D8" t="str">
            <v>Paramaz Avedisian Building</v>
          </cell>
        </row>
      </sheetData>
      <sheetData sheetId="2797">
        <row r="8">
          <cell r="D8" t="str">
            <v>Paramaz Avedisian Building</v>
          </cell>
        </row>
      </sheetData>
      <sheetData sheetId="2798">
        <row r="8">
          <cell r="D8" t="str">
            <v>Paramaz Avedisian Building</v>
          </cell>
        </row>
      </sheetData>
      <sheetData sheetId="2799">
        <row r="8">
          <cell r="D8" t="str">
            <v>Paramaz Avedisian Building</v>
          </cell>
        </row>
      </sheetData>
      <sheetData sheetId="2800">
        <row r="8">
          <cell r="D8" t="str">
            <v>Paramaz Avedisian Building</v>
          </cell>
        </row>
      </sheetData>
      <sheetData sheetId="2801">
        <row r="8">
          <cell r="D8" t="str">
            <v>Paramaz Avedisian Building</v>
          </cell>
        </row>
      </sheetData>
      <sheetData sheetId="2802">
        <row r="8">
          <cell r="D8" t="str">
            <v>Paramaz Avedisian Building</v>
          </cell>
        </row>
      </sheetData>
      <sheetData sheetId="2803">
        <row r="8">
          <cell r="D8" t="str">
            <v>Paramaz Avedisian Building</v>
          </cell>
        </row>
      </sheetData>
      <sheetData sheetId="2804">
        <row r="8">
          <cell r="D8" t="str">
            <v>Paramaz Avedisian Building</v>
          </cell>
        </row>
      </sheetData>
      <sheetData sheetId="2805">
        <row r="8">
          <cell r="D8" t="str">
            <v>Paramaz Avedisian Building</v>
          </cell>
        </row>
      </sheetData>
      <sheetData sheetId="2806">
        <row r="8">
          <cell r="D8" t="str">
            <v>Paramaz Avedisian Building</v>
          </cell>
        </row>
      </sheetData>
      <sheetData sheetId="2807">
        <row r="8">
          <cell r="D8" t="str">
            <v>Paramaz Avedisian Building</v>
          </cell>
        </row>
      </sheetData>
      <sheetData sheetId="2808">
        <row r="8">
          <cell r="D8" t="str">
            <v>Paramaz Avedisian Building</v>
          </cell>
        </row>
      </sheetData>
      <sheetData sheetId="2809">
        <row r="8">
          <cell r="D8" t="str">
            <v>Paramaz Avedisian Building</v>
          </cell>
        </row>
      </sheetData>
      <sheetData sheetId="2810">
        <row r="8">
          <cell r="D8" t="str">
            <v>Paramaz Avedisian Building</v>
          </cell>
        </row>
      </sheetData>
      <sheetData sheetId="2811">
        <row r="8">
          <cell r="D8" t="str">
            <v>Paramaz Avedisian Building</v>
          </cell>
        </row>
      </sheetData>
      <sheetData sheetId="2812">
        <row r="8">
          <cell r="D8" t="str">
            <v>Paramaz Avedisian Building</v>
          </cell>
        </row>
      </sheetData>
      <sheetData sheetId="2813">
        <row r="8">
          <cell r="D8" t="str">
            <v>Paramaz Avedisian Building</v>
          </cell>
        </row>
      </sheetData>
      <sheetData sheetId="2814">
        <row r="8">
          <cell r="D8" t="str">
            <v>Paramaz Avedisian Building</v>
          </cell>
        </row>
      </sheetData>
      <sheetData sheetId="2815" refreshError="1"/>
      <sheetData sheetId="2816">
        <row r="8">
          <cell r="D8" t="str">
            <v>Paramaz Avedisian Building</v>
          </cell>
        </row>
      </sheetData>
      <sheetData sheetId="2817">
        <row r="8">
          <cell r="D8" t="str">
            <v>Paramaz Avedisian Building</v>
          </cell>
        </row>
      </sheetData>
      <sheetData sheetId="2818">
        <row r="8">
          <cell r="D8" t="str">
            <v>Paramaz Avedisian Building</v>
          </cell>
        </row>
      </sheetData>
      <sheetData sheetId="2819">
        <row r="8">
          <cell r="D8" t="str">
            <v>Paramaz Avedisian Building</v>
          </cell>
        </row>
      </sheetData>
      <sheetData sheetId="2820">
        <row r="8">
          <cell r="D8" t="str">
            <v>Paramaz Avedisian Building</v>
          </cell>
        </row>
      </sheetData>
      <sheetData sheetId="2821">
        <row r="8">
          <cell r="D8" t="str">
            <v>Paramaz Avedisian Building</v>
          </cell>
        </row>
      </sheetData>
      <sheetData sheetId="2822">
        <row r="8">
          <cell r="D8" t="str">
            <v>Paramaz Avedisian Building</v>
          </cell>
        </row>
      </sheetData>
      <sheetData sheetId="2823">
        <row r="8">
          <cell r="D8" t="str">
            <v>Paramaz Avedisian Building</v>
          </cell>
        </row>
      </sheetData>
      <sheetData sheetId="2824">
        <row r="8">
          <cell r="D8" t="str">
            <v>Paramaz Avedisian Building</v>
          </cell>
        </row>
      </sheetData>
      <sheetData sheetId="2825">
        <row r="8">
          <cell r="D8" t="str">
            <v>Paramaz Avedisian Building</v>
          </cell>
        </row>
      </sheetData>
      <sheetData sheetId="2826">
        <row r="8">
          <cell r="D8" t="str">
            <v>Paramaz Avedisian Building</v>
          </cell>
        </row>
      </sheetData>
      <sheetData sheetId="2827">
        <row r="8">
          <cell r="D8" t="str">
            <v>Paramaz Avedisian Building</v>
          </cell>
        </row>
      </sheetData>
      <sheetData sheetId="2828">
        <row r="8">
          <cell r="D8" t="str">
            <v>Paramaz Avedisian Building</v>
          </cell>
        </row>
      </sheetData>
      <sheetData sheetId="2829">
        <row r="8">
          <cell r="D8" t="str">
            <v>Paramaz Avedisian Building</v>
          </cell>
        </row>
      </sheetData>
      <sheetData sheetId="2830">
        <row r="8">
          <cell r="D8" t="str">
            <v>Paramaz Avedisian Building</v>
          </cell>
        </row>
      </sheetData>
      <sheetData sheetId="2831">
        <row r="8">
          <cell r="D8" t="str">
            <v>Paramaz Avedisian Building</v>
          </cell>
        </row>
      </sheetData>
      <sheetData sheetId="2832">
        <row r="8">
          <cell r="D8" t="str">
            <v>Paramaz Avedisian Building</v>
          </cell>
        </row>
      </sheetData>
      <sheetData sheetId="2833">
        <row r="8">
          <cell r="D8" t="str">
            <v>Paramaz Avedisian Building</v>
          </cell>
        </row>
      </sheetData>
      <sheetData sheetId="2834">
        <row r="8">
          <cell r="D8" t="str">
            <v>Paramaz Avedisian Building</v>
          </cell>
        </row>
      </sheetData>
      <sheetData sheetId="2835">
        <row r="8">
          <cell r="D8" t="str">
            <v>Paramaz Avedisian Building</v>
          </cell>
        </row>
      </sheetData>
      <sheetData sheetId="2836">
        <row r="8">
          <cell r="D8" t="str">
            <v>Paramaz Avedisian Building</v>
          </cell>
        </row>
      </sheetData>
      <sheetData sheetId="2837">
        <row r="8">
          <cell r="D8" t="str">
            <v>Paramaz Avedisian Building</v>
          </cell>
        </row>
      </sheetData>
      <sheetData sheetId="2838">
        <row r="8">
          <cell r="D8" t="str">
            <v>Paramaz Avedisian Building</v>
          </cell>
        </row>
      </sheetData>
      <sheetData sheetId="2839">
        <row r="8">
          <cell r="D8" t="str">
            <v>Paramaz Avedisian Building</v>
          </cell>
        </row>
      </sheetData>
      <sheetData sheetId="2840">
        <row r="8">
          <cell r="D8" t="str">
            <v>Paramaz Avedisian Building</v>
          </cell>
        </row>
      </sheetData>
      <sheetData sheetId="2841">
        <row r="8">
          <cell r="D8" t="str">
            <v>Paramaz Avedisian Building</v>
          </cell>
        </row>
      </sheetData>
      <sheetData sheetId="2842">
        <row r="8">
          <cell r="D8" t="str">
            <v>Paramaz Avedisian Building</v>
          </cell>
        </row>
      </sheetData>
      <sheetData sheetId="2843">
        <row r="8">
          <cell r="D8" t="str">
            <v>Paramaz Avedisian Building</v>
          </cell>
        </row>
      </sheetData>
      <sheetData sheetId="2844">
        <row r="8">
          <cell r="D8" t="str">
            <v>Paramaz Avedisian Building</v>
          </cell>
        </row>
      </sheetData>
      <sheetData sheetId="2845">
        <row r="8">
          <cell r="D8" t="str">
            <v>Paramaz Avedisian Building</v>
          </cell>
        </row>
      </sheetData>
      <sheetData sheetId="2846">
        <row r="8">
          <cell r="D8" t="str">
            <v>Paramaz Avedisian Building</v>
          </cell>
        </row>
      </sheetData>
      <sheetData sheetId="2847">
        <row r="8">
          <cell r="D8" t="str">
            <v>Paramaz Avedisian Building</v>
          </cell>
        </row>
      </sheetData>
      <sheetData sheetId="2848">
        <row r="8">
          <cell r="D8" t="str">
            <v>Paramaz Avedisian Building</v>
          </cell>
        </row>
      </sheetData>
      <sheetData sheetId="2849">
        <row r="8">
          <cell r="D8" t="str">
            <v>Paramaz Avedisian Building</v>
          </cell>
        </row>
      </sheetData>
      <sheetData sheetId="2850">
        <row r="8">
          <cell r="D8" t="str">
            <v>Paramaz Avedisian Building</v>
          </cell>
        </row>
      </sheetData>
      <sheetData sheetId="2851">
        <row r="8">
          <cell r="D8" t="str">
            <v>Paramaz Avedisian Building</v>
          </cell>
        </row>
      </sheetData>
      <sheetData sheetId="2852">
        <row r="8">
          <cell r="D8" t="str">
            <v>Paramaz Avedisian Building</v>
          </cell>
        </row>
      </sheetData>
      <sheetData sheetId="2853">
        <row r="8">
          <cell r="D8" t="str">
            <v>Paramaz Avedisian Building</v>
          </cell>
        </row>
      </sheetData>
      <sheetData sheetId="2854">
        <row r="8">
          <cell r="D8" t="str">
            <v>Paramaz Avedisian Building</v>
          </cell>
        </row>
      </sheetData>
      <sheetData sheetId="2855">
        <row r="8">
          <cell r="D8" t="str">
            <v>Paramaz Avedisian Building</v>
          </cell>
        </row>
      </sheetData>
      <sheetData sheetId="2856">
        <row r="8">
          <cell r="D8" t="str">
            <v>Paramaz Avedisian Building</v>
          </cell>
        </row>
      </sheetData>
      <sheetData sheetId="2857">
        <row r="8">
          <cell r="D8" t="str">
            <v>Paramaz Avedisian Building</v>
          </cell>
        </row>
      </sheetData>
      <sheetData sheetId="2858">
        <row r="8">
          <cell r="D8" t="str">
            <v>Paramaz Avedisian Building</v>
          </cell>
        </row>
      </sheetData>
      <sheetData sheetId="2859">
        <row r="8">
          <cell r="D8" t="str">
            <v>Paramaz Avedisian Building</v>
          </cell>
        </row>
      </sheetData>
      <sheetData sheetId="2860">
        <row r="8">
          <cell r="D8" t="str">
            <v>Paramaz Avedisian Building</v>
          </cell>
        </row>
      </sheetData>
      <sheetData sheetId="2861">
        <row r="8">
          <cell r="D8" t="str">
            <v>Paramaz Avedisian Building</v>
          </cell>
        </row>
      </sheetData>
      <sheetData sheetId="2862">
        <row r="8">
          <cell r="D8" t="str">
            <v>Paramaz Avedisian Building</v>
          </cell>
        </row>
      </sheetData>
      <sheetData sheetId="2863">
        <row r="8">
          <cell r="D8" t="str">
            <v>Paramaz Avedisian Building</v>
          </cell>
        </row>
      </sheetData>
      <sheetData sheetId="2864">
        <row r="8">
          <cell r="D8" t="str">
            <v>Paramaz Avedisian Building</v>
          </cell>
        </row>
      </sheetData>
      <sheetData sheetId="2865">
        <row r="8">
          <cell r="D8" t="str">
            <v>Paramaz Avedisian Building</v>
          </cell>
        </row>
      </sheetData>
      <sheetData sheetId="2866">
        <row r="8">
          <cell r="D8" t="str">
            <v>Paramaz Avedisian Building</v>
          </cell>
        </row>
      </sheetData>
      <sheetData sheetId="2867">
        <row r="8">
          <cell r="D8" t="str">
            <v>Paramaz Avedisian Building</v>
          </cell>
        </row>
      </sheetData>
      <sheetData sheetId="2868">
        <row r="8">
          <cell r="D8" t="str">
            <v>Paramaz Avedisian Building</v>
          </cell>
        </row>
      </sheetData>
      <sheetData sheetId="2869">
        <row r="8">
          <cell r="D8" t="str">
            <v>Paramaz Avedisian Building</v>
          </cell>
        </row>
      </sheetData>
      <sheetData sheetId="2870">
        <row r="8">
          <cell r="D8" t="str">
            <v>Paramaz Avedisian Building</v>
          </cell>
        </row>
      </sheetData>
      <sheetData sheetId="2871">
        <row r="8">
          <cell r="D8" t="str">
            <v>Paramaz Avedisian Building</v>
          </cell>
        </row>
      </sheetData>
      <sheetData sheetId="2872">
        <row r="8">
          <cell r="D8" t="str">
            <v>Paramaz Avedisian Building</v>
          </cell>
        </row>
      </sheetData>
      <sheetData sheetId="2873">
        <row r="8">
          <cell r="D8" t="str">
            <v>Paramaz Avedisian Building</v>
          </cell>
        </row>
      </sheetData>
      <sheetData sheetId="2874">
        <row r="8">
          <cell r="D8" t="str">
            <v>Paramaz Avedisian Building</v>
          </cell>
        </row>
      </sheetData>
      <sheetData sheetId="2875">
        <row r="8">
          <cell r="D8" t="str">
            <v>Paramaz Avedisian Building</v>
          </cell>
        </row>
      </sheetData>
      <sheetData sheetId="2876">
        <row r="8">
          <cell r="D8" t="str">
            <v>Paramaz Avedisian Building</v>
          </cell>
        </row>
      </sheetData>
      <sheetData sheetId="2877">
        <row r="8">
          <cell r="D8" t="str">
            <v>Paramaz Avedisian Building</v>
          </cell>
        </row>
      </sheetData>
      <sheetData sheetId="2878">
        <row r="8">
          <cell r="D8" t="str">
            <v>Paramaz Avedisian Building</v>
          </cell>
        </row>
      </sheetData>
      <sheetData sheetId="2879">
        <row r="8">
          <cell r="D8" t="str">
            <v>Paramaz Avedisian Building</v>
          </cell>
        </row>
      </sheetData>
      <sheetData sheetId="2880">
        <row r="8">
          <cell r="D8" t="str">
            <v>Paramaz Avedisian Building</v>
          </cell>
        </row>
      </sheetData>
      <sheetData sheetId="2881">
        <row r="8">
          <cell r="D8" t="str">
            <v>Paramaz Avedisian Building</v>
          </cell>
        </row>
      </sheetData>
      <sheetData sheetId="2882">
        <row r="8">
          <cell r="D8" t="str">
            <v>Paramaz Avedisian Building</v>
          </cell>
        </row>
      </sheetData>
      <sheetData sheetId="2883">
        <row r="8">
          <cell r="D8" t="str">
            <v>Paramaz Avedisian Building</v>
          </cell>
        </row>
      </sheetData>
      <sheetData sheetId="2884">
        <row r="8">
          <cell r="D8" t="str">
            <v>Paramaz Avedisian Building</v>
          </cell>
        </row>
      </sheetData>
      <sheetData sheetId="2885">
        <row r="8">
          <cell r="D8" t="str">
            <v>Paramaz Avedisian Building</v>
          </cell>
        </row>
      </sheetData>
      <sheetData sheetId="2886">
        <row r="8">
          <cell r="D8" t="str">
            <v>Paramaz Avedisian Building</v>
          </cell>
        </row>
      </sheetData>
      <sheetData sheetId="2887">
        <row r="8">
          <cell r="D8" t="str">
            <v>Paramaz Avedisian Building</v>
          </cell>
        </row>
      </sheetData>
      <sheetData sheetId="2888">
        <row r="8">
          <cell r="D8" t="str">
            <v>Paramaz Avedisian Building</v>
          </cell>
        </row>
      </sheetData>
      <sheetData sheetId="2889">
        <row r="8">
          <cell r="D8" t="str">
            <v>Paramaz Avedisian Building</v>
          </cell>
        </row>
      </sheetData>
      <sheetData sheetId="2890">
        <row r="8">
          <cell r="D8" t="str">
            <v>Paramaz Avedisian Building</v>
          </cell>
        </row>
      </sheetData>
      <sheetData sheetId="2891">
        <row r="8">
          <cell r="D8" t="str">
            <v>Paramaz Avedisian Building</v>
          </cell>
        </row>
      </sheetData>
      <sheetData sheetId="2892">
        <row r="8">
          <cell r="D8" t="str">
            <v>Paramaz Avedisian Building</v>
          </cell>
        </row>
      </sheetData>
      <sheetData sheetId="2893">
        <row r="8">
          <cell r="D8" t="str">
            <v>Paramaz Avedisian Building</v>
          </cell>
        </row>
      </sheetData>
      <sheetData sheetId="2894">
        <row r="8">
          <cell r="D8" t="str">
            <v>Paramaz Avedisian Building</v>
          </cell>
        </row>
      </sheetData>
      <sheetData sheetId="2895">
        <row r="8">
          <cell r="D8" t="str">
            <v>Paramaz Avedisian Building</v>
          </cell>
        </row>
      </sheetData>
      <sheetData sheetId="2896">
        <row r="8">
          <cell r="D8" t="str">
            <v>Paramaz Avedisian Building</v>
          </cell>
        </row>
      </sheetData>
      <sheetData sheetId="2897">
        <row r="8">
          <cell r="D8" t="str">
            <v>Paramaz Avedisian Building</v>
          </cell>
        </row>
      </sheetData>
      <sheetData sheetId="2898">
        <row r="8">
          <cell r="D8" t="str">
            <v>Paramaz Avedisian Building</v>
          </cell>
        </row>
      </sheetData>
      <sheetData sheetId="2899">
        <row r="8">
          <cell r="D8" t="str">
            <v>Paramaz Avedisian Building</v>
          </cell>
        </row>
      </sheetData>
      <sheetData sheetId="2900">
        <row r="8">
          <cell r="D8" t="str">
            <v>Paramaz Avedisian Building</v>
          </cell>
        </row>
      </sheetData>
      <sheetData sheetId="2901">
        <row r="8">
          <cell r="D8" t="str">
            <v>Paramaz Avedisian Building</v>
          </cell>
        </row>
      </sheetData>
      <sheetData sheetId="2902">
        <row r="8">
          <cell r="D8" t="str">
            <v>Paramaz Avedisian Building</v>
          </cell>
        </row>
      </sheetData>
      <sheetData sheetId="2903">
        <row r="8">
          <cell r="D8" t="str">
            <v>Paramaz Avedisian Building</v>
          </cell>
        </row>
      </sheetData>
      <sheetData sheetId="2904">
        <row r="8">
          <cell r="D8" t="str">
            <v>Paramaz Avedisian Building</v>
          </cell>
        </row>
      </sheetData>
      <sheetData sheetId="2905">
        <row r="8">
          <cell r="D8" t="str">
            <v>Paramaz Avedisian Building</v>
          </cell>
        </row>
      </sheetData>
      <sheetData sheetId="2906">
        <row r="8">
          <cell r="D8" t="str">
            <v>Paramaz Avedisian Building</v>
          </cell>
        </row>
      </sheetData>
      <sheetData sheetId="2907">
        <row r="8">
          <cell r="D8" t="str">
            <v>Paramaz Avedisian Building</v>
          </cell>
        </row>
      </sheetData>
      <sheetData sheetId="2908">
        <row r="8">
          <cell r="D8" t="str">
            <v>Paramaz Avedisian Building</v>
          </cell>
        </row>
      </sheetData>
      <sheetData sheetId="2909">
        <row r="8">
          <cell r="D8" t="str">
            <v>Paramaz Avedisian Building</v>
          </cell>
        </row>
      </sheetData>
      <sheetData sheetId="2910">
        <row r="8">
          <cell r="D8" t="str">
            <v>Paramaz Avedisian Building</v>
          </cell>
        </row>
      </sheetData>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ow r="8">
          <cell r="D8" t="str">
            <v>Paramaz Avedisian Building</v>
          </cell>
        </row>
      </sheetData>
      <sheetData sheetId="2963">
        <row r="8">
          <cell r="D8" t="str">
            <v>Paramaz Avedisian Building</v>
          </cell>
        </row>
      </sheetData>
      <sheetData sheetId="2964">
        <row r="8">
          <cell r="D8" t="str">
            <v>Paramaz Avedisian Building</v>
          </cell>
        </row>
      </sheetData>
      <sheetData sheetId="2965">
        <row r="8">
          <cell r="D8" t="str">
            <v>Paramaz Avedisian Building</v>
          </cell>
        </row>
      </sheetData>
      <sheetData sheetId="2966">
        <row r="8">
          <cell r="D8" t="str">
            <v>Paramaz Avedisian Building</v>
          </cell>
        </row>
      </sheetData>
      <sheetData sheetId="2967">
        <row r="8">
          <cell r="D8" t="str">
            <v>Paramaz Avedisian Building</v>
          </cell>
        </row>
      </sheetData>
      <sheetData sheetId="2968">
        <row r="8">
          <cell r="D8" t="str">
            <v>Paramaz Avedisian Building</v>
          </cell>
        </row>
      </sheetData>
      <sheetData sheetId="2969">
        <row r="8">
          <cell r="D8" t="str">
            <v>Paramaz Avedisian Building</v>
          </cell>
        </row>
      </sheetData>
      <sheetData sheetId="2970">
        <row r="8">
          <cell r="D8" t="str">
            <v>Paramaz Avedisian Building</v>
          </cell>
        </row>
      </sheetData>
      <sheetData sheetId="2971">
        <row r="8">
          <cell r="D8" t="str">
            <v>Paramaz Avedisian Building</v>
          </cell>
        </row>
      </sheetData>
      <sheetData sheetId="2972">
        <row r="8">
          <cell r="D8" t="str">
            <v>Paramaz Avedisian Building</v>
          </cell>
        </row>
      </sheetData>
      <sheetData sheetId="2973">
        <row r="8">
          <cell r="D8" t="str">
            <v>Paramaz Avedisian Building</v>
          </cell>
        </row>
      </sheetData>
      <sheetData sheetId="2974">
        <row r="8">
          <cell r="D8" t="str">
            <v>Paramaz Avedisian Building</v>
          </cell>
        </row>
      </sheetData>
      <sheetData sheetId="2975">
        <row r="8">
          <cell r="D8" t="str">
            <v>Paramaz Avedisian Building</v>
          </cell>
        </row>
      </sheetData>
      <sheetData sheetId="2976">
        <row r="8">
          <cell r="D8" t="str">
            <v>Paramaz Avedisian Building</v>
          </cell>
        </row>
      </sheetData>
      <sheetData sheetId="2977">
        <row r="8">
          <cell r="D8" t="str">
            <v>Paramaz Avedisian Building</v>
          </cell>
        </row>
      </sheetData>
      <sheetData sheetId="2978">
        <row r="8">
          <cell r="D8" t="str">
            <v>Paramaz Avedisian Building</v>
          </cell>
        </row>
      </sheetData>
      <sheetData sheetId="2979"/>
      <sheetData sheetId="2980">
        <row r="8">
          <cell r="D8" t="str">
            <v>Paramaz Avedisian Building</v>
          </cell>
        </row>
      </sheetData>
      <sheetData sheetId="2981">
        <row r="8">
          <cell r="D8" t="str">
            <v>Paramaz Avedisian Building</v>
          </cell>
        </row>
      </sheetData>
      <sheetData sheetId="2982">
        <row r="8">
          <cell r="D8" t="str">
            <v>Paramaz Avedisian Building</v>
          </cell>
        </row>
      </sheetData>
      <sheetData sheetId="2983">
        <row r="8">
          <cell r="D8" t="str">
            <v>Paramaz Avedisian Building</v>
          </cell>
        </row>
      </sheetData>
      <sheetData sheetId="2984">
        <row r="8">
          <cell r="D8" t="str">
            <v>Paramaz Avedisian Building</v>
          </cell>
        </row>
      </sheetData>
      <sheetData sheetId="2985">
        <row r="8">
          <cell r="D8" t="str">
            <v>Paramaz Avedisian Building</v>
          </cell>
        </row>
      </sheetData>
      <sheetData sheetId="2986">
        <row r="8">
          <cell r="D8" t="str">
            <v>Paramaz Avedisian Building</v>
          </cell>
        </row>
      </sheetData>
      <sheetData sheetId="2987">
        <row r="8">
          <cell r="D8" t="str">
            <v>Paramaz Avedisian Building</v>
          </cell>
        </row>
      </sheetData>
      <sheetData sheetId="2988">
        <row r="8">
          <cell r="D8" t="str">
            <v>Paramaz Avedisian Building</v>
          </cell>
        </row>
      </sheetData>
      <sheetData sheetId="2989">
        <row r="8">
          <cell r="D8" t="str">
            <v>Paramaz Avedisian Building</v>
          </cell>
        </row>
      </sheetData>
      <sheetData sheetId="2990">
        <row r="8">
          <cell r="D8" t="str">
            <v>Paramaz Avedisian Building</v>
          </cell>
        </row>
      </sheetData>
      <sheetData sheetId="2991">
        <row r="8">
          <cell r="D8" t="str">
            <v>Paramaz Avedisian Building</v>
          </cell>
        </row>
      </sheetData>
      <sheetData sheetId="2992">
        <row r="8">
          <cell r="D8" t="str">
            <v>Paramaz Avedisian Building</v>
          </cell>
        </row>
      </sheetData>
      <sheetData sheetId="2993">
        <row r="8">
          <cell r="D8" t="str">
            <v>Paramaz Avedisian Building</v>
          </cell>
        </row>
      </sheetData>
      <sheetData sheetId="2994">
        <row r="8">
          <cell r="D8" t="str">
            <v>Paramaz Avedisian Building</v>
          </cell>
        </row>
      </sheetData>
      <sheetData sheetId="2995">
        <row r="8">
          <cell r="D8" t="str">
            <v>Paramaz Avedisian Building</v>
          </cell>
        </row>
      </sheetData>
      <sheetData sheetId="2996">
        <row r="8">
          <cell r="D8" t="str">
            <v>Paramaz Avedisian Building</v>
          </cell>
        </row>
      </sheetData>
      <sheetData sheetId="2997">
        <row r="8">
          <cell r="D8" t="str">
            <v>Paramaz Avedisian Building</v>
          </cell>
        </row>
      </sheetData>
      <sheetData sheetId="2998">
        <row r="8">
          <cell r="D8" t="str">
            <v>Paramaz Avedisian Building</v>
          </cell>
        </row>
      </sheetData>
      <sheetData sheetId="2999">
        <row r="8">
          <cell r="D8" t="str">
            <v>Paramaz Avedisian Building</v>
          </cell>
        </row>
      </sheetData>
      <sheetData sheetId="3000">
        <row r="8">
          <cell r="D8" t="str">
            <v>Paramaz Avedisian Building</v>
          </cell>
        </row>
      </sheetData>
      <sheetData sheetId="3001">
        <row r="8">
          <cell r="D8" t="str">
            <v>Paramaz Avedisian Building</v>
          </cell>
        </row>
      </sheetData>
      <sheetData sheetId="3002">
        <row r="8">
          <cell r="D8" t="str">
            <v>Paramaz Avedisian Building</v>
          </cell>
        </row>
      </sheetData>
      <sheetData sheetId="3003">
        <row r="8">
          <cell r="D8" t="str">
            <v>Paramaz Avedisian Building</v>
          </cell>
        </row>
      </sheetData>
      <sheetData sheetId="3004">
        <row r="8">
          <cell r="D8" t="str">
            <v>Paramaz Avedisian Building</v>
          </cell>
        </row>
      </sheetData>
      <sheetData sheetId="3005">
        <row r="8">
          <cell r="D8" t="str">
            <v>Paramaz Avedisian Building</v>
          </cell>
        </row>
      </sheetData>
      <sheetData sheetId="3006">
        <row r="8">
          <cell r="D8" t="str">
            <v>Paramaz Avedisian Building</v>
          </cell>
        </row>
      </sheetData>
      <sheetData sheetId="3007">
        <row r="8">
          <cell r="D8" t="str">
            <v>Paramaz Avedisian Building</v>
          </cell>
        </row>
      </sheetData>
      <sheetData sheetId="3008">
        <row r="8">
          <cell r="D8" t="str">
            <v>Paramaz Avedisian Building</v>
          </cell>
        </row>
      </sheetData>
      <sheetData sheetId="3009">
        <row r="8">
          <cell r="D8" t="str">
            <v>Paramaz Avedisian Building</v>
          </cell>
        </row>
      </sheetData>
      <sheetData sheetId="3010">
        <row r="8">
          <cell r="D8" t="str">
            <v>Paramaz Avedisian Building</v>
          </cell>
        </row>
      </sheetData>
      <sheetData sheetId="3011">
        <row r="8">
          <cell r="D8" t="str">
            <v>Paramaz Avedisian Building</v>
          </cell>
        </row>
      </sheetData>
      <sheetData sheetId="3012">
        <row r="8">
          <cell r="D8" t="str">
            <v>Paramaz Avedisian Building</v>
          </cell>
        </row>
      </sheetData>
      <sheetData sheetId="3013">
        <row r="8">
          <cell r="D8" t="str">
            <v>Paramaz Avedisian Building</v>
          </cell>
        </row>
      </sheetData>
      <sheetData sheetId="3014">
        <row r="8">
          <cell r="D8" t="str">
            <v>Paramaz Avedisian Building</v>
          </cell>
        </row>
      </sheetData>
      <sheetData sheetId="3015">
        <row r="8">
          <cell r="D8" t="str">
            <v>Paramaz Avedisian Building</v>
          </cell>
        </row>
      </sheetData>
      <sheetData sheetId="3016">
        <row r="8">
          <cell r="D8" t="str">
            <v>Paramaz Avedisian Building</v>
          </cell>
        </row>
      </sheetData>
      <sheetData sheetId="3017">
        <row r="8">
          <cell r="D8" t="str">
            <v>Paramaz Avedisian Building</v>
          </cell>
        </row>
      </sheetData>
      <sheetData sheetId="3018">
        <row r="8">
          <cell r="D8" t="str">
            <v>Paramaz Avedisian Building</v>
          </cell>
        </row>
      </sheetData>
      <sheetData sheetId="3019">
        <row r="8">
          <cell r="D8" t="str">
            <v>Paramaz Avedisian Building</v>
          </cell>
        </row>
      </sheetData>
      <sheetData sheetId="3020">
        <row r="8">
          <cell r="D8" t="str">
            <v>Paramaz Avedisian Building</v>
          </cell>
        </row>
      </sheetData>
      <sheetData sheetId="3021">
        <row r="8">
          <cell r="D8" t="str">
            <v>Paramaz Avedisian Building</v>
          </cell>
        </row>
      </sheetData>
      <sheetData sheetId="3022">
        <row r="8">
          <cell r="D8" t="str">
            <v>Paramaz Avedisian Building</v>
          </cell>
        </row>
      </sheetData>
      <sheetData sheetId="3023">
        <row r="8">
          <cell r="D8" t="str">
            <v>Paramaz Avedisian Building</v>
          </cell>
        </row>
      </sheetData>
      <sheetData sheetId="3024">
        <row r="8">
          <cell r="D8" t="str">
            <v>Paramaz Avedisian Building</v>
          </cell>
        </row>
      </sheetData>
      <sheetData sheetId="3025">
        <row r="8">
          <cell r="D8" t="str">
            <v>Paramaz Avedisian Building</v>
          </cell>
        </row>
      </sheetData>
      <sheetData sheetId="3026">
        <row r="8">
          <cell r="D8" t="str">
            <v>Paramaz Avedisian Building</v>
          </cell>
        </row>
      </sheetData>
      <sheetData sheetId="3027">
        <row r="8">
          <cell r="D8" t="str">
            <v>Paramaz Avedisian Building</v>
          </cell>
        </row>
      </sheetData>
      <sheetData sheetId="3028">
        <row r="8">
          <cell r="D8" t="str">
            <v>Paramaz Avedisian Building</v>
          </cell>
        </row>
      </sheetData>
      <sheetData sheetId="3029">
        <row r="8">
          <cell r="D8" t="str">
            <v>Paramaz Avedisian Building</v>
          </cell>
        </row>
      </sheetData>
      <sheetData sheetId="3030">
        <row r="8">
          <cell r="D8" t="str">
            <v>Paramaz Avedisian Building</v>
          </cell>
        </row>
      </sheetData>
      <sheetData sheetId="3031">
        <row r="8">
          <cell r="D8" t="str">
            <v>Paramaz Avedisian Building</v>
          </cell>
        </row>
      </sheetData>
      <sheetData sheetId="3032">
        <row r="8">
          <cell r="D8" t="str">
            <v>Paramaz Avedisian Building</v>
          </cell>
        </row>
      </sheetData>
      <sheetData sheetId="3033">
        <row r="8">
          <cell r="D8" t="str">
            <v>Paramaz Avedisian Building</v>
          </cell>
        </row>
      </sheetData>
      <sheetData sheetId="3034">
        <row r="8">
          <cell r="D8" t="str">
            <v>Paramaz Avedisian Building</v>
          </cell>
        </row>
      </sheetData>
      <sheetData sheetId="3035">
        <row r="8">
          <cell r="D8" t="str">
            <v>Paramaz Avedisian Building</v>
          </cell>
        </row>
      </sheetData>
      <sheetData sheetId="3036">
        <row r="8">
          <cell r="D8" t="str">
            <v>Paramaz Avedisian Building</v>
          </cell>
        </row>
      </sheetData>
      <sheetData sheetId="3037">
        <row r="8">
          <cell r="D8" t="str">
            <v>Paramaz Avedisian Building</v>
          </cell>
        </row>
      </sheetData>
      <sheetData sheetId="3038">
        <row r="8">
          <cell r="D8" t="str">
            <v>Paramaz Avedisian Building</v>
          </cell>
        </row>
      </sheetData>
      <sheetData sheetId="3039">
        <row r="8">
          <cell r="D8" t="str">
            <v>Paramaz Avedisian Building</v>
          </cell>
        </row>
      </sheetData>
      <sheetData sheetId="3040">
        <row r="8">
          <cell r="D8" t="str">
            <v>Paramaz Avedisian Building</v>
          </cell>
        </row>
      </sheetData>
      <sheetData sheetId="3041">
        <row r="8">
          <cell r="D8" t="str">
            <v>Paramaz Avedisian Building</v>
          </cell>
        </row>
      </sheetData>
      <sheetData sheetId="3042">
        <row r="8">
          <cell r="D8" t="str">
            <v>Paramaz Avedisian Building</v>
          </cell>
        </row>
      </sheetData>
      <sheetData sheetId="3043">
        <row r="8">
          <cell r="D8" t="str">
            <v>Paramaz Avedisian Building</v>
          </cell>
        </row>
      </sheetData>
      <sheetData sheetId="3044">
        <row r="8">
          <cell r="D8" t="str">
            <v>Paramaz Avedisian Building</v>
          </cell>
        </row>
      </sheetData>
      <sheetData sheetId="3045">
        <row r="8">
          <cell r="D8" t="str">
            <v>Paramaz Avedisian Building</v>
          </cell>
        </row>
      </sheetData>
      <sheetData sheetId="3046">
        <row r="8">
          <cell r="D8" t="str">
            <v>Paramaz Avedisian Building</v>
          </cell>
        </row>
      </sheetData>
      <sheetData sheetId="3047">
        <row r="8">
          <cell r="D8" t="str">
            <v>Paramaz Avedisian Building</v>
          </cell>
        </row>
      </sheetData>
      <sheetData sheetId="3048">
        <row r="8">
          <cell r="D8" t="str">
            <v>Paramaz Avedisian Building</v>
          </cell>
        </row>
      </sheetData>
      <sheetData sheetId="3049">
        <row r="8">
          <cell r="D8" t="str">
            <v>Paramaz Avedisian Building</v>
          </cell>
        </row>
      </sheetData>
      <sheetData sheetId="3050">
        <row r="8">
          <cell r="D8" t="str">
            <v>Paramaz Avedisian Building</v>
          </cell>
        </row>
      </sheetData>
      <sheetData sheetId="3051">
        <row r="8">
          <cell r="D8" t="str">
            <v>Paramaz Avedisian Building</v>
          </cell>
        </row>
      </sheetData>
      <sheetData sheetId="3052">
        <row r="8">
          <cell r="D8" t="str">
            <v>Paramaz Avedisian Building</v>
          </cell>
        </row>
      </sheetData>
      <sheetData sheetId="3053">
        <row r="8">
          <cell r="D8" t="str">
            <v>Paramaz Avedisian Building</v>
          </cell>
        </row>
      </sheetData>
      <sheetData sheetId="3054">
        <row r="8">
          <cell r="D8" t="str">
            <v>Paramaz Avedisian Building</v>
          </cell>
        </row>
      </sheetData>
      <sheetData sheetId="3055">
        <row r="8">
          <cell r="D8" t="str">
            <v>Paramaz Avedisian Building</v>
          </cell>
        </row>
      </sheetData>
      <sheetData sheetId="3056">
        <row r="8">
          <cell r="D8" t="str">
            <v>Paramaz Avedisian Building</v>
          </cell>
        </row>
      </sheetData>
      <sheetData sheetId="3057">
        <row r="8">
          <cell r="D8" t="str">
            <v>Paramaz Avedisian Building</v>
          </cell>
        </row>
      </sheetData>
      <sheetData sheetId="3058">
        <row r="8">
          <cell r="D8" t="str">
            <v>Paramaz Avedisian Building</v>
          </cell>
        </row>
      </sheetData>
      <sheetData sheetId="3059">
        <row r="8">
          <cell r="D8" t="str">
            <v>Paramaz Avedisian Building</v>
          </cell>
        </row>
      </sheetData>
      <sheetData sheetId="3060">
        <row r="8">
          <cell r="D8" t="str">
            <v>Paramaz Avedisian Building</v>
          </cell>
        </row>
      </sheetData>
      <sheetData sheetId="3061">
        <row r="8">
          <cell r="D8" t="str">
            <v>Paramaz Avedisian Building</v>
          </cell>
        </row>
      </sheetData>
      <sheetData sheetId="3062">
        <row r="8">
          <cell r="D8" t="str">
            <v>Paramaz Avedisian Building</v>
          </cell>
        </row>
      </sheetData>
      <sheetData sheetId="3063">
        <row r="8">
          <cell r="D8" t="str">
            <v>Paramaz Avedisian Building</v>
          </cell>
        </row>
      </sheetData>
      <sheetData sheetId="3064">
        <row r="8">
          <cell r="D8" t="str">
            <v>Paramaz Avedisian Building</v>
          </cell>
        </row>
      </sheetData>
      <sheetData sheetId="3065">
        <row r="8">
          <cell r="D8" t="str">
            <v>Paramaz Avedisian Building</v>
          </cell>
        </row>
      </sheetData>
      <sheetData sheetId="3066">
        <row r="8">
          <cell r="D8" t="str">
            <v>Paramaz Avedisian Building</v>
          </cell>
        </row>
      </sheetData>
      <sheetData sheetId="3067">
        <row r="8">
          <cell r="D8" t="str">
            <v>Paramaz Avedisian Building</v>
          </cell>
        </row>
      </sheetData>
      <sheetData sheetId="3068">
        <row r="8">
          <cell r="D8" t="str">
            <v>Paramaz Avedisian Building</v>
          </cell>
        </row>
      </sheetData>
      <sheetData sheetId="3069">
        <row r="8">
          <cell r="D8" t="str">
            <v>Paramaz Avedisian Building</v>
          </cell>
        </row>
      </sheetData>
      <sheetData sheetId="3070">
        <row r="8">
          <cell r="D8" t="str">
            <v>Paramaz Avedisian Building</v>
          </cell>
        </row>
      </sheetData>
      <sheetData sheetId="3071">
        <row r="8">
          <cell r="D8" t="str">
            <v>Paramaz Avedisian Building</v>
          </cell>
        </row>
      </sheetData>
      <sheetData sheetId="3072">
        <row r="8">
          <cell r="D8" t="str">
            <v>Paramaz Avedisian Building</v>
          </cell>
        </row>
      </sheetData>
      <sheetData sheetId="3073">
        <row r="8">
          <cell r="D8" t="str">
            <v>Paramaz Avedisian Building</v>
          </cell>
        </row>
      </sheetData>
      <sheetData sheetId="3074">
        <row r="8">
          <cell r="D8" t="str">
            <v>Paramaz Avedisian Building</v>
          </cell>
        </row>
      </sheetData>
      <sheetData sheetId="3075">
        <row r="8">
          <cell r="D8" t="str">
            <v>Paramaz Avedisian Building</v>
          </cell>
        </row>
      </sheetData>
      <sheetData sheetId="3076">
        <row r="8">
          <cell r="D8" t="str">
            <v>Paramaz Avedisian Building</v>
          </cell>
        </row>
      </sheetData>
      <sheetData sheetId="3077">
        <row r="8">
          <cell r="D8" t="str">
            <v>Paramaz Avedisian Building</v>
          </cell>
        </row>
      </sheetData>
      <sheetData sheetId="3078">
        <row r="8">
          <cell r="D8" t="str">
            <v>Paramaz Avedisian Building</v>
          </cell>
        </row>
      </sheetData>
      <sheetData sheetId="3079">
        <row r="8">
          <cell r="D8" t="str">
            <v>Paramaz Avedisian Building</v>
          </cell>
        </row>
      </sheetData>
      <sheetData sheetId="3080">
        <row r="8">
          <cell r="D8" t="str">
            <v>Paramaz Avedisian Building</v>
          </cell>
        </row>
      </sheetData>
      <sheetData sheetId="3081">
        <row r="8">
          <cell r="D8" t="str">
            <v>Paramaz Avedisian Building</v>
          </cell>
        </row>
      </sheetData>
      <sheetData sheetId="3082">
        <row r="8">
          <cell r="D8" t="str">
            <v>Paramaz Avedisian Building</v>
          </cell>
        </row>
      </sheetData>
      <sheetData sheetId="3083">
        <row r="8">
          <cell r="D8" t="str">
            <v>Paramaz Avedisian Building</v>
          </cell>
        </row>
      </sheetData>
      <sheetData sheetId="3084">
        <row r="8">
          <cell r="D8" t="str">
            <v>Paramaz Avedisian Building</v>
          </cell>
        </row>
      </sheetData>
      <sheetData sheetId="3085">
        <row r="8">
          <cell r="D8" t="str">
            <v>Paramaz Avedisian Building</v>
          </cell>
        </row>
      </sheetData>
      <sheetData sheetId="3086">
        <row r="8">
          <cell r="D8" t="str">
            <v>Paramaz Avedisian Building</v>
          </cell>
        </row>
      </sheetData>
      <sheetData sheetId="3087">
        <row r="8">
          <cell r="D8" t="str">
            <v>Paramaz Avedisian Building</v>
          </cell>
        </row>
      </sheetData>
      <sheetData sheetId="3088">
        <row r="8">
          <cell r="D8" t="str">
            <v>Paramaz Avedisian Building</v>
          </cell>
        </row>
      </sheetData>
      <sheetData sheetId="3089">
        <row r="8">
          <cell r="D8" t="str">
            <v>Paramaz Avedisian Building</v>
          </cell>
        </row>
      </sheetData>
      <sheetData sheetId="3090">
        <row r="8">
          <cell r="D8" t="str">
            <v>Paramaz Avedisian Building</v>
          </cell>
        </row>
      </sheetData>
      <sheetData sheetId="3091">
        <row r="8">
          <cell r="D8" t="str">
            <v>Paramaz Avedisian Building</v>
          </cell>
        </row>
      </sheetData>
      <sheetData sheetId="3092">
        <row r="8">
          <cell r="D8" t="str">
            <v>Paramaz Avedisian Building</v>
          </cell>
        </row>
      </sheetData>
      <sheetData sheetId="3093">
        <row r="8">
          <cell r="D8" t="str">
            <v>Paramaz Avedisian Building</v>
          </cell>
        </row>
      </sheetData>
      <sheetData sheetId="3094">
        <row r="8">
          <cell r="D8" t="str">
            <v>Paramaz Avedisian Building</v>
          </cell>
        </row>
      </sheetData>
      <sheetData sheetId="3095">
        <row r="8">
          <cell r="D8" t="str">
            <v>Paramaz Avedisian Building</v>
          </cell>
        </row>
      </sheetData>
      <sheetData sheetId="3096">
        <row r="8">
          <cell r="D8" t="str">
            <v>Paramaz Avedisian Building</v>
          </cell>
        </row>
      </sheetData>
      <sheetData sheetId="3097">
        <row r="8">
          <cell r="D8" t="str">
            <v>Paramaz Avedisian Building</v>
          </cell>
        </row>
      </sheetData>
      <sheetData sheetId="3098">
        <row r="8">
          <cell r="D8" t="str">
            <v>Paramaz Avedisian Building</v>
          </cell>
        </row>
      </sheetData>
      <sheetData sheetId="3099">
        <row r="8">
          <cell r="D8" t="str">
            <v>Paramaz Avedisian Building</v>
          </cell>
        </row>
      </sheetData>
      <sheetData sheetId="3100">
        <row r="8">
          <cell r="D8" t="str">
            <v>Paramaz Avedisian Building</v>
          </cell>
        </row>
      </sheetData>
      <sheetData sheetId="3101">
        <row r="8">
          <cell r="D8" t="str">
            <v>Paramaz Avedisian Building</v>
          </cell>
        </row>
      </sheetData>
      <sheetData sheetId="3102">
        <row r="8">
          <cell r="D8" t="str">
            <v>Paramaz Avedisian Building</v>
          </cell>
        </row>
      </sheetData>
      <sheetData sheetId="3103">
        <row r="8">
          <cell r="D8" t="str">
            <v>Paramaz Avedisian Building</v>
          </cell>
        </row>
      </sheetData>
      <sheetData sheetId="3104">
        <row r="8">
          <cell r="D8" t="str">
            <v>Paramaz Avedisian Building</v>
          </cell>
        </row>
      </sheetData>
      <sheetData sheetId="3105">
        <row r="8">
          <cell r="D8" t="str">
            <v>Paramaz Avedisian Building</v>
          </cell>
        </row>
      </sheetData>
      <sheetData sheetId="3106">
        <row r="8">
          <cell r="D8" t="str">
            <v>Paramaz Avedisian Building</v>
          </cell>
        </row>
      </sheetData>
      <sheetData sheetId="3107">
        <row r="8">
          <cell r="D8" t="str">
            <v>Paramaz Avedisian Building</v>
          </cell>
        </row>
      </sheetData>
      <sheetData sheetId="3108">
        <row r="8">
          <cell r="D8" t="str">
            <v>Paramaz Avedisian Building</v>
          </cell>
        </row>
      </sheetData>
      <sheetData sheetId="3109">
        <row r="8">
          <cell r="D8" t="str">
            <v>Paramaz Avedisian Building</v>
          </cell>
        </row>
      </sheetData>
      <sheetData sheetId="3110">
        <row r="8">
          <cell r="D8" t="str">
            <v>Paramaz Avedisian Building</v>
          </cell>
        </row>
      </sheetData>
      <sheetData sheetId="3111">
        <row r="8">
          <cell r="D8" t="str">
            <v>Paramaz Avedisian Building</v>
          </cell>
        </row>
      </sheetData>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ow r="8">
          <cell r="D8" t="str">
            <v>Paramaz Avedisian Building</v>
          </cell>
        </row>
      </sheetData>
      <sheetData sheetId="3140">
        <row r="8">
          <cell r="D8" t="str">
            <v>Paramaz Avedisian Building</v>
          </cell>
        </row>
      </sheetData>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sheetData sheetId="3160" refreshError="1"/>
      <sheetData sheetId="3161" refreshError="1"/>
      <sheetData sheetId="3162">
        <row r="8">
          <cell r="D8" t="str">
            <v>Paramaz Avedisian Building</v>
          </cell>
        </row>
      </sheetData>
      <sheetData sheetId="3163"/>
      <sheetData sheetId="3164"/>
      <sheetData sheetId="3165"/>
      <sheetData sheetId="3166">
        <row r="8">
          <cell r="D8" t="str">
            <v>Paramaz Avedisian Building</v>
          </cell>
        </row>
      </sheetData>
      <sheetData sheetId="3167">
        <row r="8">
          <cell r="D8" t="str">
            <v>Paramaz Avedisian Building</v>
          </cell>
        </row>
      </sheetData>
      <sheetData sheetId="3168">
        <row r="8">
          <cell r="D8" t="str">
            <v>Paramaz Avedisian Building</v>
          </cell>
        </row>
      </sheetData>
      <sheetData sheetId="3169">
        <row r="8">
          <cell r="D8" t="str">
            <v>Paramaz Avedisian Building</v>
          </cell>
        </row>
      </sheetData>
      <sheetData sheetId="3170">
        <row r="8">
          <cell r="D8" t="str">
            <v>Paramaz Avedisian Building</v>
          </cell>
        </row>
      </sheetData>
      <sheetData sheetId="3171">
        <row r="8">
          <cell r="D8" t="str">
            <v>Paramaz Avedisian Building</v>
          </cell>
        </row>
      </sheetData>
      <sheetData sheetId="3172">
        <row r="8">
          <cell r="D8" t="str">
            <v>Paramaz Avedisian Building</v>
          </cell>
        </row>
      </sheetData>
      <sheetData sheetId="3173">
        <row r="8">
          <cell r="D8" t="str">
            <v>Paramaz Avedisian Building</v>
          </cell>
        </row>
      </sheetData>
      <sheetData sheetId="3174">
        <row r="8">
          <cell r="D8" t="str">
            <v>Paramaz Avedisian Building</v>
          </cell>
        </row>
      </sheetData>
      <sheetData sheetId="3175">
        <row r="8">
          <cell r="D8" t="str">
            <v>Paramaz Avedisian Building</v>
          </cell>
        </row>
      </sheetData>
      <sheetData sheetId="3176">
        <row r="8">
          <cell r="D8" t="str">
            <v>Paramaz Avedisian Building</v>
          </cell>
        </row>
      </sheetData>
      <sheetData sheetId="3177">
        <row r="8">
          <cell r="D8" t="str">
            <v>Paramaz Avedisian Building</v>
          </cell>
        </row>
      </sheetData>
      <sheetData sheetId="3178">
        <row r="8">
          <cell r="D8" t="str">
            <v>Paramaz Avedisian Building</v>
          </cell>
        </row>
      </sheetData>
      <sheetData sheetId="3179">
        <row r="8">
          <cell r="D8" t="str">
            <v>Paramaz Avedisian Building</v>
          </cell>
        </row>
      </sheetData>
      <sheetData sheetId="3180">
        <row r="8">
          <cell r="D8" t="str">
            <v>Paramaz Avedisian Building</v>
          </cell>
        </row>
      </sheetData>
      <sheetData sheetId="3181">
        <row r="8">
          <cell r="D8" t="str">
            <v>Paramaz Avedisian Building</v>
          </cell>
        </row>
      </sheetData>
      <sheetData sheetId="3182" refreshError="1"/>
      <sheetData sheetId="3183" refreshError="1"/>
      <sheetData sheetId="3184">
        <row r="8">
          <cell r="D8" t="str">
            <v>Paramaz Avedisian Building</v>
          </cell>
        </row>
      </sheetData>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sheetData sheetId="3206"/>
      <sheetData sheetId="3207" refreshError="1"/>
      <sheetData sheetId="3208" refreshError="1"/>
      <sheetData sheetId="3209" refreshError="1"/>
      <sheetData sheetId="3210" refreshError="1"/>
      <sheetData sheetId="3211" refreshError="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row r="8">
          <cell r="D8" t="str">
            <v>Paramaz Avedisian Building</v>
          </cell>
        </row>
      </sheetData>
      <sheetData sheetId="3333">
        <row r="8">
          <cell r="D8" t="str">
            <v>Paramaz Avedisian Building</v>
          </cell>
        </row>
      </sheetData>
      <sheetData sheetId="3334">
        <row r="8">
          <cell r="D8" t="str">
            <v>Paramaz Avedisian Building</v>
          </cell>
        </row>
      </sheetData>
      <sheetData sheetId="3335">
        <row r="8">
          <cell r="D8" t="str">
            <v>Paramaz Avedisian Building</v>
          </cell>
        </row>
      </sheetData>
      <sheetData sheetId="3336">
        <row r="8">
          <cell r="D8" t="str">
            <v>Paramaz Avedisian Building</v>
          </cell>
        </row>
      </sheetData>
      <sheetData sheetId="3337">
        <row r="8">
          <cell r="D8" t="str">
            <v>Paramaz Avedisian Building</v>
          </cell>
        </row>
      </sheetData>
      <sheetData sheetId="3338">
        <row r="8">
          <cell r="D8" t="str">
            <v>Paramaz Avedisian Building</v>
          </cell>
        </row>
      </sheetData>
      <sheetData sheetId="3339">
        <row r="8">
          <cell r="D8" t="str">
            <v>Paramaz Avedisian Building</v>
          </cell>
        </row>
      </sheetData>
      <sheetData sheetId="3340">
        <row r="8">
          <cell r="D8" t="str">
            <v>Paramaz Avedisian Building</v>
          </cell>
        </row>
      </sheetData>
      <sheetData sheetId="3341">
        <row r="8">
          <cell r="D8" t="str">
            <v>Paramaz Avedisian Building</v>
          </cell>
        </row>
      </sheetData>
      <sheetData sheetId="3342">
        <row r="8">
          <cell r="D8" t="str">
            <v>Paramaz Avedisian Building</v>
          </cell>
        </row>
      </sheetData>
      <sheetData sheetId="3343">
        <row r="8">
          <cell r="D8" t="str">
            <v>Paramaz Avedisian Building</v>
          </cell>
        </row>
      </sheetData>
      <sheetData sheetId="3344">
        <row r="8">
          <cell r="D8" t="str">
            <v>Paramaz Avedisian Building</v>
          </cell>
        </row>
      </sheetData>
      <sheetData sheetId="3345">
        <row r="8">
          <cell r="D8" t="str">
            <v>Paramaz Avedisian Building</v>
          </cell>
        </row>
      </sheetData>
      <sheetData sheetId="3346">
        <row r="8">
          <cell r="D8" t="str">
            <v>Paramaz Avedisian Building</v>
          </cell>
        </row>
      </sheetData>
      <sheetData sheetId="3347">
        <row r="8">
          <cell r="D8" t="str">
            <v>Paramaz Avedisian Building</v>
          </cell>
        </row>
      </sheetData>
      <sheetData sheetId="3348">
        <row r="8">
          <cell r="D8" t="str">
            <v>Paramaz Avedisian Building</v>
          </cell>
        </row>
      </sheetData>
      <sheetData sheetId="3349">
        <row r="8">
          <cell r="D8" t="str">
            <v>Paramaz Avedisian Building</v>
          </cell>
        </row>
      </sheetData>
      <sheetData sheetId="3350"/>
      <sheetData sheetId="3351"/>
      <sheetData sheetId="3352"/>
      <sheetData sheetId="3353"/>
      <sheetData sheetId="3354"/>
      <sheetData sheetId="3355"/>
      <sheetData sheetId="3356"/>
      <sheetData sheetId="3357"/>
      <sheetData sheetId="3358">
        <row r="8">
          <cell r="D8" t="str">
            <v>Paramaz Avedisian Building</v>
          </cell>
        </row>
      </sheetData>
      <sheetData sheetId="3359">
        <row r="8">
          <cell r="D8" t="str">
            <v>Paramaz Avedisian Building</v>
          </cell>
        </row>
      </sheetData>
      <sheetData sheetId="3360">
        <row r="8">
          <cell r="D8" t="str">
            <v>Paramaz Avedisian Building</v>
          </cell>
        </row>
      </sheetData>
      <sheetData sheetId="3361">
        <row r="8">
          <cell r="D8" t="str">
            <v>Paramaz Avedisian Building</v>
          </cell>
        </row>
      </sheetData>
      <sheetData sheetId="3362"/>
      <sheetData sheetId="3363"/>
      <sheetData sheetId="3364"/>
      <sheetData sheetId="3365"/>
      <sheetData sheetId="3366"/>
      <sheetData sheetId="3367"/>
      <sheetData sheetId="3368"/>
      <sheetData sheetId="3369" refreshError="1"/>
      <sheetData sheetId="3370" refreshError="1"/>
      <sheetData sheetId="3371" refreshError="1"/>
      <sheetData sheetId="3372" refreshError="1"/>
      <sheetData sheetId="3373" refreshError="1"/>
      <sheetData sheetId="3374" refreshError="1"/>
      <sheetData sheetId="3375"/>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sheetData sheetId="3390"/>
      <sheetData sheetId="3391"/>
      <sheetData sheetId="3392"/>
      <sheetData sheetId="3393"/>
      <sheetData sheetId="3394"/>
      <sheetData sheetId="3395"/>
      <sheetData sheetId="3396"/>
      <sheetData sheetId="3397">
        <row r="8">
          <cell r="D8" t="str">
            <v>Paramaz Avedisian Building</v>
          </cell>
        </row>
      </sheetData>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row r="8">
          <cell r="D8" t="str">
            <v>Paramaz Avedisian Building</v>
          </cell>
        </row>
      </sheetData>
      <sheetData sheetId="3417"/>
      <sheetData sheetId="3418">
        <row r="8">
          <cell r="D8" t="str">
            <v>Paramaz Avedisian Building</v>
          </cell>
        </row>
      </sheetData>
      <sheetData sheetId="3419">
        <row r="8">
          <cell r="D8" t="str">
            <v>Paramaz Avedisian Building</v>
          </cell>
        </row>
      </sheetData>
      <sheetData sheetId="3420">
        <row r="8">
          <cell r="D8" t="str">
            <v>Paramaz Avedisian Building</v>
          </cell>
        </row>
      </sheetData>
      <sheetData sheetId="3421">
        <row r="8">
          <cell r="D8" t="str">
            <v>Paramaz Avedisian Building</v>
          </cell>
        </row>
      </sheetData>
      <sheetData sheetId="3422">
        <row r="8">
          <cell r="D8" t="str">
            <v>Paramaz Avedisian Building</v>
          </cell>
        </row>
      </sheetData>
      <sheetData sheetId="3423">
        <row r="8">
          <cell r="D8" t="str">
            <v>Paramaz Avedisian Building</v>
          </cell>
        </row>
      </sheetData>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row r="8">
          <cell r="D8" t="str">
            <v>Paramaz Avedisian Building</v>
          </cell>
        </row>
      </sheetData>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row r="8">
          <cell r="D8" t="str">
            <v>Paramaz Avedisian Building</v>
          </cell>
        </row>
      </sheetData>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row r="8">
          <cell r="D8" t="str">
            <v>Paramaz Avedisian Building</v>
          </cell>
        </row>
      </sheetData>
      <sheetData sheetId="3653"/>
      <sheetData sheetId="3654">
        <row r="8">
          <cell r="D8" t="str">
            <v>Paramaz Avedisian Building</v>
          </cell>
        </row>
      </sheetData>
      <sheetData sheetId="3655">
        <row r="8">
          <cell r="D8" t="str">
            <v>Paramaz Avedisian Building</v>
          </cell>
        </row>
      </sheetData>
      <sheetData sheetId="3656">
        <row r="8">
          <cell r="D8" t="str">
            <v>Paramaz Avedisian Building</v>
          </cell>
        </row>
      </sheetData>
      <sheetData sheetId="3657">
        <row r="8">
          <cell r="D8" t="str">
            <v>Paramaz Avedisian Building</v>
          </cell>
        </row>
      </sheetData>
      <sheetData sheetId="3658">
        <row r="8">
          <cell r="D8" t="str">
            <v>Paramaz Avedisian Building</v>
          </cell>
        </row>
      </sheetData>
      <sheetData sheetId="3659">
        <row r="8">
          <cell r="D8" t="str">
            <v>Paramaz Avedisian Building</v>
          </cell>
        </row>
      </sheetData>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row r="8">
          <cell r="D8" t="str">
            <v>Paramaz Avedisian Building</v>
          </cell>
        </row>
      </sheetData>
      <sheetData sheetId="3741">
        <row r="8">
          <cell r="D8" t="str">
            <v>Paramaz Avedisian Building</v>
          </cell>
        </row>
      </sheetData>
      <sheetData sheetId="3742">
        <row r="8">
          <cell r="D8" t="str">
            <v>Paramaz Avedisian Building</v>
          </cell>
        </row>
      </sheetData>
      <sheetData sheetId="3743">
        <row r="8">
          <cell r="D8" t="str">
            <v>Paramaz Avedisian Building</v>
          </cell>
        </row>
      </sheetData>
      <sheetData sheetId="3744">
        <row r="8">
          <cell r="D8" t="str">
            <v>Paramaz Avedisian Building</v>
          </cell>
        </row>
      </sheetData>
      <sheetData sheetId="3745"/>
      <sheetData sheetId="3746"/>
      <sheetData sheetId="3747"/>
      <sheetData sheetId="3748"/>
      <sheetData sheetId="3749"/>
      <sheetData sheetId="3750"/>
      <sheetData sheetId="3751"/>
      <sheetData sheetId="3752"/>
      <sheetData sheetId="3753"/>
      <sheetData sheetId="3754">
        <row r="8">
          <cell r="D8" t="str">
            <v>Paramaz Avedisian Building</v>
          </cell>
        </row>
      </sheetData>
      <sheetData sheetId="3755"/>
      <sheetData sheetId="3756"/>
      <sheetData sheetId="3757">
        <row r="8">
          <cell r="D8" t="str">
            <v>Paramaz Avedisian Building</v>
          </cell>
        </row>
      </sheetData>
      <sheetData sheetId="3758"/>
      <sheetData sheetId="3759"/>
      <sheetData sheetId="3760">
        <row r="8">
          <cell r="D8" t="str">
            <v>Paramaz Avedisian Building</v>
          </cell>
        </row>
      </sheetData>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row r="8">
          <cell r="D8" t="str">
            <v>Paramaz Avedisian Building</v>
          </cell>
        </row>
      </sheetData>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sheetData sheetId="3906" refreshError="1"/>
      <sheetData sheetId="3907" refreshError="1"/>
      <sheetData sheetId="3908" refreshError="1"/>
      <sheetData sheetId="3909" refreshError="1"/>
      <sheetData sheetId="3910">
        <row r="8">
          <cell r="D8" t="str">
            <v>Paramaz Avedisian Building</v>
          </cell>
        </row>
      </sheetData>
      <sheetData sheetId="3911">
        <row r="8">
          <cell r="D8" t="str">
            <v>Paramaz Avedisian Building</v>
          </cell>
        </row>
      </sheetData>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kblatt"/>
      <sheetName val="E1"/>
      <sheetName val="E2"/>
      <sheetName val="E3"/>
      <sheetName val="E4"/>
      <sheetName val="E5"/>
      <sheetName val="E6"/>
      <sheetName val="E7"/>
      <sheetName val="E8"/>
      <sheetName val="E9"/>
      <sheetName val="F1"/>
      <sheetName val="F2"/>
      <sheetName val="F5"/>
      <sheetName val="F6"/>
      <sheetName val="F7"/>
      <sheetName val="F8"/>
      <sheetName val="Equ_List_Tisco_2003-03-28"/>
      <sheetName val="1-Pop Proj"/>
      <sheetName val="tb"/>
      <sheetName val="bs BP 04 SA"/>
      <sheetName val="REVENUES &amp; BS"/>
      <sheetName val="Cul_detail"/>
      <sheetName val="Liste"/>
      <sheetName val="RAJU ASSO"/>
      <sheetName val="1-Pop_Proj"/>
      <sheetName val="bs_BP_04_SA"/>
      <sheetName val="REVENUES_&amp;_BS"/>
      <sheetName val="RAJU_ASSO"/>
      <sheetName val="1-Pop_Proj1"/>
      <sheetName val="bs_BP_04_SA1"/>
      <sheetName val="REVENUES_&amp;_BS1"/>
      <sheetName val="RAJU_ASSO1"/>
      <sheetName val="TPL"/>
      <sheetName val="RANGE"/>
      <sheetName val="#REF!"/>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sheetName val="INPUT"/>
      <sheetName val="DIR USED ITEMS"/>
      <sheetName val="paste"/>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extra"/>
      <sheetName val="Rate Ana"/>
      <sheetName val="BOQ"/>
      <sheetName val="FORM-W3"/>
      <sheetName val="1-Pop Proj"/>
    </sheetNames>
    <sheetDataSet>
      <sheetData sheetId="0"/>
      <sheetData sheetId="1"/>
      <sheetData sheetId="2"/>
      <sheetData sheetId="3"/>
      <sheetData sheetId="4" refreshError="1">
        <row r="3">
          <cell r="C3" t="str">
            <v>CHAPTER-1</v>
          </cell>
        </row>
        <row r="4">
          <cell r="C4" t="str">
            <v>CARRIAGE OF MATERIALS</v>
          </cell>
        </row>
        <row r="5">
          <cell r="B5" t="str">
            <v>1.1</v>
          </cell>
          <cell r="C5" t="str">
            <v>Loading and unloading of stone boulder / stone aggregates / sand / kanker / moorum. (Placing tipper at loading point, loading with front end loader, dumping, turning for return trip, excluding time for haulage and return trip)</v>
          </cell>
          <cell r="D5" t="str">
            <v>cum</v>
          </cell>
          <cell r="E5">
            <v>65</v>
          </cell>
        </row>
        <row r="6">
          <cell r="B6" t="str">
            <v>1.2</v>
          </cell>
          <cell r="C6" t="str">
            <v>Loading and Unloading of Boulders by Manual Means</v>
          </cell>
          <cell r="D6" t="str">
            <v>cum</v>
          </cell>
          <cell r="E6">
            <v>58</v>
          </cell>
        </row>
        <row r="7">
          <cell r="B7" t="str">
            <v>1.3</v>
          </cell>
          <cell r="C7" t="str">
            <v>Loading and Unloading of Cement or Steel by Manual Means and stacking.</v>
          </cell>
          <cell r="D7" t="str">
            <v>tonne</v>
          </cell>
          <cell r="E7">
            <v>80</v>
          </cell>
        </row>
        <row r="8">
          <cell r="B8" t="str">
            <v>1.4</v>
          </cell>
          <cell r="C8" t="str">
            <v>Cost of Haulage Excluding Loading and Unloading</v>
          </cell>
        </row>
        <row r="9">
          <cell r="B9" t="str">
            <v>(i)</v>
          </cell>
          <cell r="C9" t="str">
            <v>Surfaced Road</v>
          </cell>
          <cell r="D9" t="str">
            <v>tonne.km</v>
          </cell>
          <cell r="E9">
            <v>2.1</v>
          </cell>
        </row>
        <row r="10">
          <cell r="B10" t="str">
            <v>(ii)</v>
          </cell>
          <cell r="C10" t="str">
            <v>Unsurfaced Gravelled Road</v>
          </cell>
          <cell r="D10" t="str">
            <v>tonne.km</v>
          </cell>
          <cell r="E10">
            <v>2.5</v>
          </cell>
        </row>
        <row r="11">
          <cell r="B11" t="str">
            <v>(iii)</v>
          </cell>
          <cell r="C11" t="str">
            <v>Katcha Track and Track in river bed / nallah bed and choe bed.</v>
          </cell>
          <cell r="D11" t="str">
            <v>tonne.km</v>
          </cell>
          <cell r="E11">
            <v>5</v>
          </cell>
        </row>
        <row r="12">
          <cell r="B12" t="str">
            <v>1.5</v>
          </cell>
          <cell r="C12" t="str">
            <v>Hand Broken Stone Aggregates 63 mm nominal size (Supply of quarried stone, hand breaking into coarse aggregate 63 mm nominal size (passing 80 mm and retained on 50 mm sieve) and stacking as directed)</v>
          </cell>
          <cell r="D12" t="str">
            <v>cum</v>
          </cell>
          <cell r="E12">
            <v>457</v>
          </cell>
        </row>
        <row r="13">
          <cell r="B13" t="str">
            <v>1.6</v>
          </cell>
          <cell r="C13" t="str">
            <v>Crushing of stone aggregates 13.2 mm nominal size. (Crushing of stone boulders of 150 mm size in an integrated stone crushing unit of 200 tonnes per hour capacity comprising of primary and secondary crushing units, belt conveyor and vibrating screens to o</v>
          </cell>
          <cell r="D13" t="str">
            <v>cum</v>
          </cell>
          <cell r="E13">
            <v>536</v>
          </cell>
        </row>
        <row r="14">
          <cell r="B14" t="str">
            <v>1.7</v>
          </cell>
          <cell r="C14" t="str">
            <v>Crushing of stone aggregates 20 mm nominal size (Crushing of stone boulders of 150 mm size in an integrated stone crushing unit of 200 tonnes per hour capacity comprising of primary and secondary crushing units, belt conveyor and vibrating screens to obta</v>
          </cell>
          <cell r="D14" t="str">
            <v>cum</v>
          </cell>
          <cell r="E14">
            <v>455</v>
          </cell>
        </row>
        <row r="15">
          <cell r="B15" t="str">
            <v>1.8</v>
          </cell>
          <cell r="C15" t="str">
            <v>Crushing of stone aggregates 40 mm nominal size (Crushing of stone boulders of 150 mm size in an integrated stone crushing unit of 200 tonnes per hour capacity comprising of primary and secondary crushing units, belt conveyor and vibrating screens to obta</v>
          </cell>
          <cell r="D15" t="str">
            <v>cum</v>
          </cell>
          <cell r="E15">
            <v>384</v>
          </cell>
        </row>
        <row r="16">
          <cell r="C16" t="str">
            <v>CHAPTER-2</v>
          </cell>
        </row>
        <row r="17">
          <cell r="C17" t="str">
            <v>SITE CLEARANCE</v>
          </cell>
        </row>
        <row r="18">
          <cell r="B18" t="str">
            <v>2.1</v>
          </cell>
          <cell r="C18" t="str">
            <v>Cutting of Trees, including Cutting of Trunks, Branches and Removal (Cutting of trees, including cutting of trunks, branches and removal of stumps, roots, stacking of serviceable material with all lifts and up to a lead of 1000 mtrs and earth filling in t</v>
          </cell>
        </row>
        <row r="19">
          <cell r="A19" t="str">
            <v>A-2-1</v>
          </cell>
          <cell r="B19" t="str">
            <v xml:space="preserve">(i)     </v>
          </cell>
          <cell r="C19" t="str">
            <v>Girth from 300 mm to 600 mm</v>
          </cell>
          <cell r="D19" t="str">
            <v>each</v>
          </cell>
          <cell r="E19">
            <v>102</v>
          </cell>
        </row>
        <row r="20">
          <cell r="A20" t="str">
            <v>A-2-2</v>
          </cell>
          <cell r="B20" t="str">
            <v>(ii)</v>
          </cell>
          <cell r="C20" t="str">
            <v>Girth from 600 mm to 900 mm</v>
          </cell>
          <cell r="D20" t="str">
            <v>each</v>
          </cell>
          <cell r="E20">
            <v>207</v>
          </cell>
        </row>
        <row r="21">
          <cell r="A21" t="str">
            <v>A-2-3</v>
          </cell>
          <cell r="B21" t="str">
            <v xml:space="preserve">(iii)   </v>
          </cell>
          <cell r="C21" t="str">
            <v>Girth from 900 mm to 1800 mm</v>
          </cell>
          <cell r="D21" t="str">
            <v>each</v>
          </cell>
          <cell r="E21">
            <v>366</v>
          </cell>
        </row>
        <row r="22">
          <cell r="A22" t="str">
            <v>A-2-4</v>
          </cell>
          <cell r="B22" t="str">
            <v xml:space="preserve">(iv)  </v>
          </cell>
          <cell r="C22" t="str">
            <v xml:space="preserve"> Girth above 1800 mm </v>
          </cell>
          <cell r="D22" t="str">
            <v>each</v>
          </cell>
          <cell r="E22">
            <v>662</v>
          </cell>
        </row>
        <row r="23">
          <cell r="B23" t="str">
            <v>2.2</v>
          </cell>
          <cell r="C23" t="str">
            <v xml:space="preserve">Clearing Grass and Removal of Rubbish </v>
          </cell>
          <cell r="D23" t="str">
            <v>hectare</v>
          </cell>
          <cell r="E23">
            <v>5643</v>
          </cell>
        </row>
        <row r="24">
          <cell r="B24" t="str">
            <v>2.3</v>
          </cell>
          <cell r="C24" t="str">
            <v>Clearing and Grubbing Road Land .(Clearing and grubbing road land including uprooting rank vegetation, grass, bushes, shrubs, saplings and trees girth up to 300 mm, removal of stumps of trees cut earlier and disposal of unserviceable materials and stackin</v>
          </cell>
        </row>
        <row r="25">
          <cell r="B25" t="str">
            <v xml:space="preserve">(i)     </v>
          </cell>
          <cell r="C25" t="str">
            <v xml:space="preserve"> By Manual Means:-</v>
          </cell>
        </row>
        <row r="26">
          <cell r="B26" t="str">
            <v>A</v>
          </cell>
          <cell r="C26" t="str">
            <v>In area of light jungle</v>
          </cell>
          <cell r="D26" t="str">
            <v>hectare</v>
          </cell>
          <cell r="E26">
            <v>17279</v>
          </cell>
        </row>
        <row r="27">
          <cell r="B27" t="str">
            <v>B</v>
          </cell>
          <cell r="C27" t="str">
            <v>In area of thorny jungle</v>
          </cell>
          <cell r="D27" t="str">
            <v>hectare</v>
          </cell>
          <cell r="E27">
            <v>23272</v>
          </cell>
        </row>
        <row r="28">
          <cell r="B28" t="str">
            <v>(ii)</v>
          </cell>
          <cell r="C28" t="str">
            <v>By Mechanical Means</v>
          </cell>
        </row>
        <row r="29">
          <cell r="A29" t="str">
            <v>A1</v>
          </cell>
          <cell r="B29" t="str">
            <v>A</v>
          </cell>
          <cell r="C29" t="str">
            <v>In area of light jungle</v>
          </cell>
          <cell r="D29" t="str">
            <v>hectare</v>
          </cell>
          <cell r="E29">
            <v>36719</v>
          </cell>
        </row>
        <row r="30">
          <cell r="B30" t="str">
            <v>B</v>
          </cell>
          <cell r="C30" t="str">
            <v>In area of thorny jungle</v>
          </cell>
          <cell r="D30" t="str">
            <v>hectare</v>
          </cell>
          <cell r="E30">
            <v>44303</v>
          </cell>
        </row>
        <row r="31">
          <cell r="B31" t="str">
            <v>2.4</v>
          </cell>
          <cell r="C31" t="str">
            <v>Dismantling of Structures (Dismantling of existing structures like culverts, bridges, retaining walls and other structure comprising of masonry, cement concrete, wood work, steel work, including T&amp;P and scaffolding wherever necessary, sorting the dismantl</v>
          </cell>
        </row>
        <row r="32">
          <cell r="B32" t="str">
            <v xml:space="preserve">(i)     </v>
          </cell>
          <cell r="C32" t="str">
            <v xml:space="preserve"> Lime /Cement Concrete</v>
          </cell>
        </row>
        <row r="33">
          <cell r="B33" t="str">
            <v>I</v>
          </cell>
          <cell r="C33" t="str">
            <v>By Manual Means</v>
          </cell>
        </row>
        <row r="34">
          <cell r="B34" t="str">
            <v>A</v>
          </cell>
          <cell r="C34" t="str">
            <v xml:space="preserve">Lime Concrete, cement concrete grade M-10 and below </v>
          </cell>
          <cell r="D34" t="str">
            <v>cum</v>
          </cell>
          <cell r="E34">
            <v>166</v>
          </cell>
        </row>
        <row r="35">
          <cell r="B35" t="str">
            <v>B</v>
          </cell>
          <cell r="C35" t="str">
            <v>Cement Concrete Grade M-15 &amp; M-20</v>
          </cell>
          <cell r="D35" t="str">
            <v>cum</v>
          </cell>
          <cell r="E35">
            <v>189</v>
          </cell>
        </row>
        <row r="36">
          <cell r="A36" t="str">
            <v>A7</v>
          </cell>
          <cell r="B36" t="str">
            <v>C</v>
          </cell>
          <cell r="C36" t="str">
            <v>Prestressed / Reinforced cement concrete grade M-20 &amp; above</v>
          </cell>
          <cell r="D36" t="str">
            <v>cum</v>
          </cell>
          <cell r="E36">
            <v>423</v>
          </cell>
        </row>
        <row r="37">
          <cell r="B37" t="str">
            <v>II</v>
          </cell>
          <cell r="C37" t="str">
            <v xml:space="preserve">By Mechanical Means for items No. 202( b)   &amp; ( c)   </v>
          </cell>
        </row>
        <row r="38">
          <cell r="A38" t="str">
            <v>A4</v>
          </cell>
          <cell r="B38" t="str">
            <v>A</v>
          </cell>
          <cell r="C38" t="str">
            <v>Cement Concrete Grade M-15 &amp; M-20</v>
          </cell>
          <cell r="D38" t="str">
            <v>cum</v>
          </cell>
          <cell r="E38">
            <v>288</v>
          </cell>
        </row>
        <row r="39">
          <cell r="B39" t="str">
            <v>B</v>
          </cell>
          <cell r="C39" t="str">
            <v>Prestressed / Reinforced cement concrete grade M-20 &amp; above</v>
          </cell>
          <cell r="D39" t="str">
            <v>cum</v>
          </cell>
          <cell r="E39">
            <v>442</v>
          </cell>
        </row>
        <row r="40">
          <cell r="B40" t="str">
            <v>(ii)</v>
          </cell>
          <cell r="C40" t="str">
            <v>Dismantling Brick / Tile work</v>
          </cell>
        </row>
        <row r="41">
          <cell r="B41" t="str">
            <v>A</v>
          </cell>
          <cell r="C41" t="str">
            <v>In lime mortar</v>
          </cell>
          <cell r="D41" t="str">
            <v>cum</v>
          </cell>
          <cell r="E41">
            <v>121</v>
          </cell>
        </row>
        <row r="42">
          <cell r="B42" t="str">
            <v>B</v>
          </cell>
          <cell r="C42" t="str">
            <v>In cement mortar</v>
          </cell>
          <cell r="D42" t="str">
            <v>cum</v>
          </cell>
          <cell r="E42">
            <v>143</v>
          </cell>
        </row>
        <row r="43">
          <cell r="B43" t="str">
            <v>C</v>
          </cell>
          <cell r="C43" t="str">
            <v>In mud mortar</v>
          </cell>
          <cell r="D43" t="str">
            <v>cum</v>
          </cell>
          <cell r="E43">
            <v>112</v>
          </cell>
        </row>
        <row r="44">
          <cell r="A44" t="str">
            <v>A5</v>
          </cell>
          <cell r="B44" t="str">
            <v>D</v>
          </cell>
          <cell r="C44" t="str">
            <v>Dry brick pitching or brick soling</v>
          </cell>
          <cell r="D44" t="str">
            <v>cum</v>
          </cell>
          <cell r="E44">
            <v>107</v>
          </cell>
        </row>
        <row r="45">
          <cell r="B45" t="str">
            <v>(iii)</v>
          </cell>
          <cell r="C45" t="str">
            <v>Dismantling Stone Masonry</v>
          </cell>
        </row>
        <row r="46">
          <cell r="B46" t="str">
            <v>A</v>
          </cell>
          <cell r="C46" t="str">
            <v>Rubble stone masonry in lime mortar</v>
          </cell>
          <cell r="D46" t="str">
            <v>cum</v>
          </cell>
          <cell r="E46">
            <v>130</v>
          </cell>
        </row>
        <row r="47">
          <cell r="B47" t="str">
            <v>B</v>
          </cell>
          <cell r="C47" t="str">
            <v>Rubble stone masonry in cement mortar.</v>
          </cell>
          <cell r="D47" t="str">
            <v>cum</v>
          </cell>
          <cell r="E47">
            <v>143</v>
          </cell>
        </row>
        <row r="48">
          <cell r="B48" t="str">
            <v>C</v>
          </cell>
          <cell r="C48" t="str">
            <v>Rubble Stone Masonry in mud mortar.</v>
          </cell>
          <cell r="D48" t="str">
            <v>cum</v>
          </cell>
          <cell r="E48">
            <v>121</v>
          </cell>
        </row>
        <row r="49">
          <cell r="B49" t="str">
            <v>D</v>
          </cell>
          <cell r="C49" t="str">
            <v>Dry rubble masonry</v>
          </cell>
          <cell r="D49" t="str">
            <v>cum</v>
          </cell>
          <cell r="E49">
            <v>116</v>
          </cell>
        </row>
        <row r="50">
          <cell r="A50" t="str">
            <v>A6</v>
          </cell>
          <cell r="B50" t="str">
            <v>E</v>
          </cell>
          <cell r="C50" t="str">
            <v>Dismantling stone pitching/ dry stone spalls.</v>
          </cell>
          <cell r="D50" t="str">
            <v>cum</v>
          </cell>
          <cell r="E50">
            <v>112</v>
          </cell>
        </row>
        <row r="51">
          <cell r="B51" t="str">
            <v>F</v>
          </cell>
          <cell r="C51" t="str">
            <v>Dismantling boulders laid in wire crates including opening of crates and stacking dismantled materials.</v>
          </cell>
          <cell r="D51" t="str">
            <v>cum</v>
          </cell>
          <cell r="E51">
            <v>121</v>
          </cell>
        </row>
        <row r="52">
          <cell r="B52" t="str">
            <v>(iv)</v>
          </cell>
          <cell r="C52" t="str">
            <v xml:space="preserve"> Wood work wrought framed and fixed in frames of trusses upto a height of 5 m above plinth level</v>
          </cell>
          <cell r="D52" t="str">
            <v>cum</v>
          </cell>
          <cell r="E52">
            <v>228</v>
          </cell>
        </row>
        <row r="53">
          <cell r="B53" t="str">
            <v>(v)</v>
          </cell>
          <cell r="C53" t="str">
            <v>Steel work in all types of sections upto a height of 5 m above plinth level excluding cutting of rivet.</v>
          </cell>
        </row>
        <row r="54">
          <cell r="B54" t="str">
            <v>A</v>
          </cell>
          <cell r="C54" t="str">
            <v>Including dismembering</v>
          </cell>
          <cell r="D54" t="str">
            <v>tonne</v>
          </cell>
          <cell r="E54">
            <v>507</v>
          </cell>
        </row>
        <row r="55">
          <cell r="B55" t="str">
            <v>B</v>
          </cell>
          <cell r="C55" t="str">
            <v>Excluding dismembering.</v>
          </cell>
          <cell r="D55" t="str">
            <v>tonne</v>
          </cell>
          <cell r="E55">
            <v>388</v>
          </cell>
        </row>
        <row r="56">
          <cell r="B56" t="str">
            <v>C</v>
          </cell>
          <cell r="C56" t="str">
            <v>Extra over item No( V ) A and( V ) B for cutting rivets.</v>
          </cell>
          <cell r="D56" t="str">
            <v>tonne</v>
          </cell>
          <cell r="E56">
            <v>3</v>
          </cell>
        </row>
        <row r="57">
          <cell r="B57" t="str">
            <v>(vi)</v>
          </cell>
          <cell r="C57" t="str">
            <v>Scraping of bricks dismantled from brick work including stacking.</v>
          </cell>
        </row>
        <row r="58">
          <cell r="B58" t="str">
            <v>A</v>
          </cell>
          <cell r="C58" t="str">
            <v xml:space="preserve">In lime/Cement mortar </v>
          </cell>
          <cell r="D58" t="str">
            <v>1000 numbers</v>
          </cell>
          <cell r="E58">
            <v>395</v>
          </cell>
        </row>
        <row r="59">
          <cell r="B59" t="str">
            <v>B</v>
          </cell>
          <cell r="C59" t="str">
            <v>In mud mortar</v>
          </cell>
          <cell r="D59" t="str">
            <v>1000 numbers</v>
          </cell>
          <cell r="E59">
            <v>141</v>
          </cell>
        </row>
        <row r="60">
          <cell r="B60" t="str">
            <v>(vii)</v>
          </cell>
          <cell r="C60" t="str">
            <v>Scraping of Stone from dismantled stone masonry</v>
          </cell>
        </row>
        <row r="61">
          <cell r="B61" t="str">
            <v>A</v>
          </cell>
          <cell r="C61" t="str">
            <v>In cement and lime mortar</v>
          </cell>
          <cell r="D61" t="str">
            <v>cum</v>
          </cell>
          <cell r="E61">
            <v>159</v>
          </cell>
        </row>
        <row r="62">
          <cell r="B62" t="str">
            <v>B</v>
          </cell>
          <cell r="C62" t="str">
            <v>In Mud mortar</v>
          </cell>
          <cell r="D62" t="str">
            <v>cum</v>
          </cell>
          <cell r="E62">
            <v>34</v>
          </cell>
        </row>
        <row r="63">
          <cell r="B63" t="str">
            <v>(viii)</v>
          </cell>
          <cell r="C63" t="str">
            <v xml:space="preserve">Scarping plaster in lime or cement mortar from brick/ stone masonry </v>
          </cell>
          <cell r="D63" t="str">
            <v>sqm</v>
          </cell>
          <cell r="E63">
            <v>6</v>
          </cell>
        </row>
        <row r="64">
          <cell r="B64" t="str">
            <v>(ix)</v>
          </cell>
          <cell r="C64" t="str">
            <v>Removing all type of hume pipes and stacking within a lead of 1000 metres including earthwork and dismantling of masonry works.</v>
          </cell>
        </row>
        <row r="65">
          <cell r="A65" t="str">
            <v>A-8-1</v>
          </cell>
          <cell r="B65" t="str">
            <v>A</v>
          </cell>
          <cell r="C65" t="str">
            <v>Up to 600 mm dia</v>
          </cell>
          <cell r="D65" t="str">
            <v>metre</v>
          </cell>
          <cell r="E65">
            <v>59</v>
          </cell>
        </row>
        <row r="66">
          <cell r="A66" t="str">
            <v>A-8-2</v>
          </cell>
          <cell r="B66" t="str">
            <v>B</v>
          </cell>
          <cell r="C66" t="str">
            <v>Above 600 mm to 900 mm dia</v>
          </cell>
          <cell r="D66" t="str">
            <v>metre</v>
          </cell>
          <cell r="E66">
            <v>79</v>
          </cell>
        </row>
        <row r="67">
          <cell r="A67" t="str">
            <v>A-8-3</v>
          </cell>
          <cell r="B67" t="str">
            <v>C</v>
          </cell>
          <cell r="C67" t="str">
            <v>Above 900 mm</v>
          </cell>
          <cell r="D67" t="str">
            <v>metre</v>
          </cell>
          <cell r="E67">
            <v>136</v>
          </cell>
        </row>
        <row r="68">
          <cell r="B68" t="str">
            <v>2.5</v>
          </cell>
          <cell r="C68" t="str">
            <v>Dismantling of Flexible Pavements (Dismantling of flexible pavements and disposal of dismantled materials up to a lead of 1000 metres, stacking serviceable and unserviceable materials separately)</v>
          </cell>
        </row>
        <row r="69">
          <cell r="B69" t="str">
            <v>I</v>
          </cell>
          <cell r="C69" t="str">
            <v>By Manual Means</v>
          </cell>
        </row>
        <row r="70">
          <cell r="B70" t="str">
            <v>A</v>
          </cell>
          <cell r="C70" t="str">
            <v>Bituminous courses</v>
          </cell>
          <cell r="D70" t="str">
            <v>cum</v>
          </cell>
          <cell r="E70">
            <v>302</v>
          </cell>
        </row>
        <row r="71">
          <cell r="A71" t="str">
            <v>A-9-2</v>
          </cell>
          <cell r="B71" t="str">
            <v>B</v>
          </cell>
          <cell r="C71" t="str">
            <v>Granular courses</v>
          </cell>
          <cell r="D71" t="str">
            <v>cum</v>
          </cell>
          <cell r="E71">
            <v>228</v>
          </cell>
        </row>
        <row r="72">
          <cell r="B72" t="str">
            <v>II</v>
          </cell>
          <cell r="C72" t="str">
            <v xml:space="preserve"> By Mechanical Means</v>
          </cell>
        </row>
        <row r="73">
          <cell r="A73" t="str">
            <v>A-9-1</v>
          </cell>
          <cell r="B73" t="str">
            <v>A</v>
          </cell>
          <cell r="C73" t="str">
            <v>Bituminous course</v>
          </cell>
          <cell r="D73" t="str">
            <v>cum</v>
          </cell>
          <cell r="E73">
            <v>167</v>
          </cell>
        </row>
        <row r="74">
          <cell r="B74" t="str">
            <v>2.6</v>
          </cell>
          <cell r="C74" t="str">
            <v>Dismantling of Cement Concrete Pavement (Dismantling of cement concrete pavement by mechanical means using pneumatic tools, breaking to pieces not exceeding 0.02 cum in volume and stock piling at designated locations and disposal of dismantled materials u</v>
          </cell>
          <cell r="D74" t="str">
            <v>cum</v>
          </cell>
          <cell r="E74">
            <v>803</v>
          </cell>
        </row>
        <row r="75">
          <cell r="B75" t="str">
            <v>2.7</v>
          </cell>
          <cell r="C75" t="str">
            <v>Dismantling Guard Rails (Dismantling guard rails by manual means and disposal of dismantled material with all lifts and up to a lead of 1000 metres, stacking serviceable materials and unserviceable materials separately.)</v>
          </cell>
          <cell r="D75" t="str">
            <v>metre</v>
          </cell>
          <cell r="E75">
            <v>34</v>
          </cell>
        </row>
        <row r="76">
          <cell r="A76" t="str">
            <v>A10</v>
          </cell>
          <cell r="B76" t="str">
            <v>2.8</v>
          </cell>
          <cell r="C76" t="str">
            <v>Dismantling Kerb Stone (Dismantling kerb stone by manual means and disposal of dismantled material with all lifts and up to a lead of 1000 metre)</v>
          </cell>
          <cell r="D76" t="str">
            <v>metre</v>
          </cell>
          <cell r="E76">
            <v>9</v>
          </cell>
        </row>
        <row r="77">
          <cell r="B77" t="str">
            <v>2.9</v>
          </cell>
          <cell r="C77" t="str">
            <v>Dismantling Kerb Stone channel (Dismantling kerb stone channel by manual means and disposal of dismantled material with all lifts and up to a lead of 1000 metre)</v>
          </cell>
          <cell r="D77" t="str">
            <v>metre</v>
          </cell>
          <cell r="E77">
            <v>13</v>
          </cell>
        </row>
        <row r="78">
          <cell r="B78" t="str">
            <v>2.10</v>
          </cell>
          <cell r="C78" t="str">
            <v>Dismantling Kilometre Stone (Dismantling of kilometre stone including cutting of earth, foundation and disposal of dismantled material with all lifts and lead upto 1000 m and back filling of pit.)</v>
          </cell>
        </row>
        <row r="79">
          <cell r="A79" t="str">
            <v>A-11-1</v>
          </cell>
          <cell r="B79" t="str">
            <v>A</v>
          </cell>
          <cell r="C79" t="str">
            <v xml:space="preserve"> 5th KM stone</v>
          </cell>
          <cell r="D79" t="str">
            <v>each</v>
          </cell>
          <cell r="E79">
            <v>152</v>
          </cell>
        </row>
        <row r="80">
          <cell r="A80" t="str">
            <v>A-11-2</v>
          </cell>
          <cell r="B80" t="str">
            <v>B</v>
          </cell>
          <cell r="C80" t="str">
            <v>Ordinary KM Stone</v>
          </cell>
          <cell r="D80" t="str">
            <v>each</v>
          </cell>
          <cell r="E80">
            <v>91</v>
          </cell>
        </row>
        <row r="81">
          <cell r="A81" t="str">
            <v>A-11-3</v>
          </cell>
          <cell r="B81" t="str">
            <v>C</v>
          </cell>
          <cell r="C81" t="str">
            <v>Hectometre Stone</v>
          </cell>
          <cell r="D81" t="str">
            <v>each</v>
          </cell>
          <cell r="E81">
            <v>18</v>
          </cell>
        </row>
        <row r="82">
          <cell r="B82" t="str">
            <v>2.11</v>
          </cell>
          <cell r="C82" t="str">
            <v>Dismantling of Fencing (Dismantling of barbed wire fencing/ wire mesh fencing including posts, foundation concrete, back filling of pit by manual means including disposal of dismantled material with all lifts and up to a lead of 1000 metres, stacking serv</v>
          </cell>
          <cell r="D82" t="str">
            <v>metre</v>
          </cell>
          <cell r="E82">
            <v>17</v>
          </cell>
        </row>
        <row r="83">
          <cell r="B83" t="str">
            <v>2.12</v>
          </cell>
          <cell r="C83" t="str">
            <v>Dismantling of CI Water Pipe Line (Dismantling of CI water pipe line 600 mm dia including disposal with all lifts and lead upto 1000 metres and stacking of serviceable material and unserviceable material separately under supervision of concerned departmen</v>
          </cell>
          <cell r="D83" t="str">
            <v>metre</v>
          </cell>
          <cell r="E83">
            <v>51</v>
          </cell>
        </row>
        <row r="84">
          <cell r="B84" t="str">
            <v>2.13</v>
          </cell>
          <cell r="C84" t="str">
            <v>Removal of Cement Concrete Pipe of Sewer Gutter (Removal of cement concrete pipe of sewer gutter 1500 mm dia under the supervision of concerned department including disposal with all lifts and up to a lead of 1000 metres and stacking of serviceable and un</v>
          </cell>
          <cell r="D84" t="str">
            <v>metre</v>
          </cell>
          <cell r="E84">
            <v>65</v>
          </cell>
        </row>
        <row r="85">
          <cell r="A85" t="str">
            <v>A12</v>
          </cell>
          <cell r="B85" t="str">
            <v>2.14</v>
          </cell>
          <cell r="C85" t="str">
            <v>Removal of Telephone / Electric Poles and Lines (Removal of telephone / Electric poles including excavation and dismantling of foundation concrete and lines under the supervision of concerned department, disposal with all lifts and up to a lead of 1000 me</v>
          </cell>
          <cell r="D85" t="str">
            <v>each</v>
          </cell>
          <cell r="E85">
            <v>65</v>
          </cell>
        </row>
        <row r="86">
          <cell r="C86" t="str">
            <v>CHAPTER-3</v>
          </cell>
        </row>
        <row r="87">
          <cell r="C87" t="str">
            <v>EARTH WORK, EROSION CONTROL AND DRAINAGE</v>
          </cell>
        </row>
        <row r="88">
          <cell r="B88" t="str">
            <v>3.1</v>
          </cell>
          <cell r="C88" t="str">
            <v>Excavation in Soil by Manual Means. (Excavation for roadway in soil using manual means including loading in truck for carrying of cut earth to embankment site with all lifts and lead upto1000 metres.)</v>
          </cell>
          <cell r="D88" t="str">
            <v>cum</v>
          </cell>
          <cell r="E88">
            <v>66</v>
          </cell>
        </row>
        <row r="89">
          <cell r="B89" t="str">
            <v>3.2</v>
          </cell>
          <cell r="C89" t="str">
            <v>Excavation in ordinary rock by manual means (Excavation in ordinary rock using manual means including loading in a truck and carrying of excavated material to embankment site with in all lifts and leads upto 1000 metres )</v>
          </cell>
          <cell r="D89" t="str">
            <v>cum</v>
          </cell>
          <cell r="E89">
            <v>90</v>
          </cell>
        </row>
        <row r="90">
          <cell r="B90" t="str">
            <v>3.3</v>
          </cell>
          <cell r="C90" t="str">
            <v>Excavation in Soil with Dozer with lead upto 100 metres (Excavation for road way in soil by mechanical means including cutting and pushing the earth to site of embankment upto a distance of 100 metres (average lead50 metres), including trimming bottom and</v>
          </cell>
          <cell r="D90" t="str">
            <v>cum</v>
          </cell>
          <cell r="E90">
            <v>121</v>
          </cell>
        </row>
        <row r="91">
          <cell r="B91" t="str">
            <v>3.4</v>
          </cell>
          <cell r="C91" t="str">
            <v xml:space="preserve">Excavation in Ordinary Rock with Dozer with lead upto 100 metres (Excavation for roadway in ordinary rock by deploying a dozer, 80 HP including cutting and pushing the cut earth to site of embankment upto a distance of 100 metres ( average lead 50 metres </v>
          </cell>
          <cell r="D91" t="str">
            <v>cum</v>
          </cell>
          <cell r="E91">
            <v>203</v>
          </cell>
        </row>
        <row r="92">
          <cell r="B92" t="str">
            <v>3.5</v>
          </cell>
          <cell r="C92" t="str">
            <v>Excavation in Hard Rock (requiring blasting)   with disposal upto 1000 metres (Excavation for roadway in hard rock (requiring blasting)   by drilling, blasting and breaking, trimming of bottom and side slopes in accordance with requirements of lines, grad</v>
          </cell>
          <cell r="D92" t="str">
            <v>cum</v>
          </cell>
          <cell r="E92">
            <v>253</v>
          </cell>
        </row>
        <row r="93">
          <cell r="A93" t="str">
            <v>B4</v>
          </cell>
          <cell r="B93" t="str">
            <v>3.6</v>
          </cell>
          <cell r="C93" t="str">
            <v>Excavation in Soil using Hydraulic Excavator CK 90 and Tippers with disposal upto 1000 metres. (Excavation for roadwork in soil with hydraulic excavator of0.9 cum bucket capacity including cutting and loading in tippers, trimming bottom and side slopes, i</v>
          </cell>
          <cell r="D93" t="str">
            <v>cum</v>
          </cell>
          <cell r="E93">
            <v>35</v>
          </cell>
        </row>
        <row r="94">
          <cell r="A94" t="str">
            <v>B5</v>
          </cell>
          <cell r="B94" t="str">
            <v>3.7</v>
          </cell>
          <cell r="C94" t="str">
            <v>Excavation in Ordinary Rockusing Hydraulic ExcavatorCK-90 and Tippers with disposal upto 1000 metres. (Excavation for roadway in ordinary rock with hydraulic excavator of 0.9 cum bucket capacity including cutting and loading in tippers, transporting to em</v>
          </cell>
          <cell r="D94" t="str">
            <v>cum</v>
          </cell>
          <cell r="E94">
            <v>46</v>
          </cell>
        </row>
        <row r="95">
          <cell r="B95" t="str">
            <v>3.8</v>
          </cell>
          <cell r="C95" t="str">
            <v>Excavation in Hard Rock (blasting prohibited) (Excavation for roadway in hard rock (blasting prohibited)   with rock breakers including breaking rock, loading in tippers and disposal within all lifts and lead upto 1000 metres, trimming bottom and side slo</v>
          </cell>
        </row>
        <row r="96">
          <cell r="A96" t="str">
            <v>B6</v>
          </cell>
          <cell r="B96" t="str">
            <v>A</v>
          </cell>
          <cell r="C96" t="str">
            <v>Mechanised</v>
          </cell>
          <cell r="D96" t="str">
            <v>cum</v>
          </cell>
          <cell r="E96">
            <v>292</v>
          </cell>
        </row>
        <row r="97">
          <cell r="B97" t="str">
            <v>B</v>
          </cell>
          <cell r="C97" t="str">
            <v>Manual Method</v>
          </cell>
          <cell r="D97" t="str">
            <v>cum</v>
          </cell>
          <cell r="E97">
            <v>397</v>
          </cell>
        </row>
        <row r="98">
          <cell r="A98" t="str">
            <v>B7</v>
          </cell>
          <cell r="B98" t="str">
            <v>3.9</v>
          </cell>
          <cell r="C98" t="str">
            <v>Excavation in Hard Rock (controlled blasting)   with disposal upto 1000 metres (Excavation for roadway in hard rock with controlled blasting by drilling, blasting and breaking, trimming of bottom and side slopes in accordance with requirements of lines, g</v>
          </cell>
          <cell r="D98" t="str">
            <v>cum</v>
          </cell>
          <cell r="E98">
            <v>359</v>
          </cell>
        </row>
        <row r="99">
          <cell r="B99" t="str">
            <v>3.10</v>
          </cell>
          <cell r="C99" t="str">
            <v>Excavation in Marshy Soil (Excavation for roadway in marshy soil with hydraulic excavator 0.9 cum bucket capacity including cutting and loading in tippers and disposal with in all lifts and lead upto 1000 metres, trimming of bottom and side slopes in acco</v>
          </cell>
          <cell r="D99" t="str">
            <v>cum</v>
          </cell>
          <cell r="E99">
            <v>40</v>
          </cell>
        </row>
        <row r="100">
          <cell r="B100" t="str">
            <v>3.11</v>
          </cell>
          <cell r="C100" t="str">
            <v>Removal of Unserviceable Soil with Disposal upto 1000 metres (Removal of unserviceable soil including excavation, loading and disposal upto 1000 metres lead but excluding replacement by suitable soil which shall be paid separately as per clause 305.)</v>
          </cell>
          <cell r="D100" t="str">
            <v>cum</v>
          </cell>
          <cell r="E100">
            <v>35</v>
          </cell>
        </row>
        <row r="101">
          <cell r="A101" t="str">
            <v>B9</v>
          </cell>
          <cell r="B101" t="str">
            <v>3.12</v>
          </cell>
          <cell r="C101" t="str">
            <v>Pre-splitting of Rock Excavation Slopes (Carrying out excavation in hard rock to achieve a specified slope of the rock face by controlled use of explosives and blasting accessories in properly aligned and spaced drill holes, collection of the excavated ro</v>
          </cell>
          <cell r="D101" t="str">
            <v>sqm</v>
          </cell>
          <cell r="E101">
            <v>126</v>
          </cell>
        </row>
        <row r="102">
          <cell r="B102" t="str">
            <v>3.13</v>
          </cell>
          <cell r="C102" t="str">
            <v>Excavation for Structures (Earth work in excavation of foundation of structures as per drawing and technical specification, including setting out, construction of shoring and bracing, removal of stumps and other deleterious matter, dressing of sides and b</v>
          </cell>
        </row>
        <row r="103">
          <cell r="B103" t="str">
            <v>(i)</v>
          </cell>
          <cell r="C103" t="str">
            <v>Ordinary soil</v>
          </cell>
        </row>
        <row r="104">
          <cell r="B104" t="str">
            <v>A</v>
          </cell>
          <cell r="C104" t="str">
            <v>Manual Means (Depth upto 3 m)</v>
          </cell>
          <cell r="D104" t="str">
            <v>cum</v>
          </cell>
          <cell r="E104">
            <v>90</v>
          </cell>
        </row>
        <row r="105">
          <cell r="B105" t="str">
            <v>B</v>
          </cell>
          <cell r="C105" t="str">
            <v>Mechanical Means (Depth upto 3 m)</v>
          </cell>
          <cell r="D105" t="str">
            <v>cum</v>
          </cell>
          <cell r="E105">
            <v>28</v>
          </cell>
        </row>
        <row r="106">
          <cell r="B106" t="str">
            <v>(ii)</v>
          </cell>
          <cell r="C106" t="str">
            <v xml:space="preserve"> Ordinary rock (not requiring blasting)</v>
          </cell>
        </row>
        <row r="107">
          <cell r="B107" t="str">
            <v>A</v>
          </cell>
          <cell r="C107" t="str">
            <v>Manual Means (Depth upto 3 m)</v>
          </cell>
          <cell r="D107" t="str">
            <v>cum</v>
          </cell>
          <cell r="E107">
            <v>113</v>
          </cell>
        </row>
        <row r="108">
          <cell r="B108" t="str">
            <v>B</v>
          </cell>
          <cell r="C108" t="str">
            <v xml:space="preserve"> Mechanical Means</v>
          </cell>
          <cell r="D108" t="str">
            <v>cum</v>
          </cell>
          <cell r="E108">
            <v>38</v>
          </cell>
        </row>
        <row r="109">
          <cell r="B109" t="str">
            <v>(iii)</v>
          </cell>
          <cell r="C109" t="str">
            <v>Hard rock ( requiring blasting )</v>
          </cell>
        </row>
        <row r="110">
          <cell r="B110" t="str">
            <v>A</v>
          </cell>
          <cell r="C110" t="str">
            <v>Manual Means</v>
          </cell>
          <cell r="D110" t="str">
            <v>cum</v>
          </cell>
          <cell r="E110">
            <v>252</v>
          </cell>
        </row>
        <row r="111">
          <cell r="B111" t="str">
            <v>(iv)</v>
          </cell>
          <cell r="C111" t="str">
            <v>Hard rock ( blasting prohibited )</v>
          </cell>
        </row>
        <row r="112">
          <cell r="B112" t="str">
            <v>A</v>
          </cell>
          <cell r="C112" t="str">
            <v>Mechanical Means</v>
          </cell>
          <cell r="D112" t="str">
            <v>cum</v>
          </cell>
          <cell r="E112">
            <v>365</v>
          </cell>
        </row>
        <row r="113">
          <cell r="B113" t="str">
            <v>(v)</v>
          </cell>
          <cell r="C113" t="str">
            <v>Marshy soil</v>
          </cell>
        </row>
        <row r="114">
          <cell r="B114" t="str">
            <v>A</v>
          </cell>
          <cell r="C114" t="str">
            <v>Manual means ( upto 3 m depth)</v>
          </cell>
          <cell r="D114" t="str">
            <v>cum</v>
          </cell>
          <cell r="E114" t="e">
            <v>#VALUE!</v>
          </cell>
        </row>
        <row r="115">
          <cell r="B115" t="str">
            <v>B</v>
          </cell>
          <cell r="C115" t="str">
            <v>Mechanical Means</v>
          </cell>
          <cell r="D115" t="str">
            <v>cum</v>
          </cell>
          <cell r="E115" t="e">
            <v>#VALUE!</v>
          </cell>
        </row>
        <row r="116">
          <cell r="B116" t="str">
            <v>3.14</v>
          </cell>
          <cell r="C116" t="str">
            <v>Scarifying Existing Granular Surface to a Depth of 50 mm by Manual Means (Scarifying the existing granular road surface to a depth of 50 mm and disposal of scarified material within all lifts and leads upto 1000 metres. )</v>
          </cell>
          <cell r="D116" t="str">
            <v>sqm</v>
          </cell>
          <cell r="E116">
            <v>11</v>
          </cell>
        </row>
        <row r="117">
          <cell r="B117" t="str">
            <v>3.15</v>
          </cell>
          <cell r="C117" t="str">
            <v>Scarifying existing bituminous surface to a depth of 50 mm by mechanical means (Scarifying the existing bituminous road surface to a depth of 50 mm and disposal of scarified material with in all lifts and lead upto 1000 metres.)</v>
          </cell>
          <cell r="D117" t="str">
            <v>sqm</v>
          </cell>
          <cell r="E117">
            <v>3</v>
          </cell>
        </row>
        <row r="118">
          <cell r="A118" t="str">
            <v>B10</v>
          </cell>
          <cell r="B118" t="str">
            <v>3.16</v>
          </cell>
          <cell r="C118" t="str">
            <v>Embankment Construction with Material Obtained from Borrow Pits (Construction of embankment with approved material obtained from borrow pits with all lifts and leads, transporting to site, spreading, grading to required slope and compacting to meet requir</v>
          </cell>
          <cell r="D118" t="str">
            <v>cum</v>
          </cell>
          <cell r="E118">
            <v>109</v>
          </cell>
        </row>
        <row r="119">
          <cell r="A119" t="str">
            <v>B11</v>
          </cell>
          <cell r="B119" t="str">
            <v>3.17</v>
          </cell>
          <cell r="C119" t="str">
            <v>Construction of Embankment with Material Deposited from Roadway Cutting (Construction of embankment with approved materials deposited at site from roadway cutting and excavation from drain and foundation of other structures graded and compacted to meet re</v>
          </cell>
          <cell r="D119" t="str">
            <v>cum</v>
          </cell>
          <cell r="E119">
            <v>61</v>
          </cell>
        </row>
        <row r="120">
          <cell r="A120" t="str">
            <v>B12</v>
          </cell>
          <cell r="B120" t="str">
            <v>3.18</v>
          </cell>
          <cell r="C120" t="str">
            <v>Construction of Subgrade and Earthen Shoulders (Construction of subgrade and earthen shoulders with approved material obtained from borrow pits with all lifts &amp; leads, transporting to site, spreading, grading to required slope and compacted to meet requir</v>
          </cell>
          <cell r="D120" t="str">
            <v>cum</v>
          </cell>
          <cell r="E120">
            <v>138</v>
          </cell>
        </row>
        <row r="121">
          <cell r="B121" t="str">
            <v>3.19</v>
          </cell>
          <cell r="C121" t="str">
            <v>Compacting Original Ground</v>
          </cell>
        </row>
        <row r="122">
          <cell r="A122" t="str">
            <v>B13</v>
          </cell>
          <cell r="B122" t="str">
            <v>Case-I</v>
          </cell>
          <cell r="C122" t="str">
            <v>Compacting original ground supporting subgrade (Loosening of the ground upto a level of500 mm below the subgrade level, watered, graded and compacted in layers to meet requirement of table 300-2 for subgrade construction.)</v>
          </cell>
          <cell r="D122" t="str">
            <v>cum</v>
          </cell>
          <cell r="E122">
            <v>43</v>
          </cell>
        </row>
        <row r="123">
          <cell r="B123" t="str">
            <v xml:space="preserve">Case-II </v>
          </cell>
          <cell r="C123" t="str">
            <v>:Compacting original ground supporting embankment</v>
          </cell>
          <cell r="D123" t="str">
            <v>cum</v>
          </cell>
          <cell r="E123">
            <v>20</v>
          </cell>
        </row>
        <row r="124">
          <cell r="A124" t="str">
            <v>B14</v>
          </cell>
          <cell r="B124" t="str">
            <v>3.20</v>
          </cell>
          <cell r="C124" t="str">
            <v>Stripping and Storing Top Soil (Stripping, storing of top soil by road side at 15 m internal and re-application on embankment slopes, cut slopes and other areas in localities where the available embankment material is not conducive to plant growth)</v>
          </cell>
          <cell r="D124" t="str">
            <v>cum</v>
          </cell>
          <cell r="E124">
            <v>92</v>
          </cell>
        </row>
        <row r="125">
          <cell r="A125" t="str">
            <v>C5</v>
          </cell>
          <cell r="B125" t="str">
            <v>3.21</v>
          </cell>
          <cell r="C125" t="str">
            <v>Stripping, storing and re-laying top soil from borrow areas in agriculture fields. (Stripping of top soil from borrow areas located in agriculture fields, storing at a suitable place, spreading and re-laying after taking the borrow earth to maintain ferti</v>
          </cell>
          <cell r="D125" t="str">
            <v>cum</v>
          </cell>
          <cell r="E125">
            <v>73</v>
          </cell>
        </row>
        <row r="126">
          <cell r="A126" t="str">
            <v>B15</v>
          </cell>
          <cell r="B126" t="str">
            <v>3.22</v>
          </cell>
          <cell r="C126" t="str">
            <v>Turfing with Sods (Furnishing and laying of the live sods of perennial turf forming grass on embankment slope, verges or other locations shown on the drawing or as directed by the engineer including preparation of ground, fetching of rods and watering)</v>
          </cell>
          <cell r="D126" t="str">
            <v>sqm</v>
          </cell>
          <cell r="E126">
            <v>10</v>
          </cell>
        </row>
        <row r="127">
          <cell r="A127" t="str">
            <v>I1</v>
          </cell>
          <cell r="B127" t="str">
            <v>3.23</v>
          </cell>
          <cell r="C127" t="str">
            <v>Seeding and Mulching (Preparation of seed bed on previously laid top soil, furnishing and placing of seeds, fertilizer, mulching material, applying bituminous emulsion at the rate of0.23 litres per sqm and laying and fixing jute netting, including waterin</v>
          </cell>
          <cell r="D127" t="str">
            <v>sqm</v>
          </cell>
          <cell r="E127">
            <v>29</v>
          </cell>
        </row>
        <row r="128">
          <cell r="B128" t="str">
            <v>3.24</v>
          </cell>
          <cell r="C128" t="str">
            <v xml:space="preserve">Surface Drains in Soil (Construction of unlined surface drains of average cross sectional area 0.40 sqm in soil to specified lines, grades, levels and dimensions to the requirement of clause 301 and 309. Excavated material to be used in embankment within </v>
          </cell>
        </row>
        <row r="129">
          <cell r="B129" t="str">
            <v>A</v>
          </cell>
          <cell r="C129" t="str">
            <v>Mechanical means</v>
          </cell>
          <cell r="D129" t="str">
            <v>metre</v>
          </cell>
          <cell r="E129">
            <v>44</v>
          </cell>
        </row>
        <row r="130">
          <cell r="B130" t="str">
            <v>B</v>
          </cell>
          <cell r="C130" t="str">
            <v>Manual Means</v>
          </cell>
          <cell r="D130" t="str">
            <v>metre</v>
          </cell>
          <cell r="E130">
            <v>23</v>
          </cell>
        </row>
        <row r="131">
          <cell r="B131" t="str">
            <v>3.25</v>
          </cell>
          <cell r="C131" t="str">
            <v>Surface Drains in Ordinary Rock (Construction of unlined surface drain of average cross sectional area 0.4 sqm in ordinary rock to specified lines, grades, levels and dimensions as per approved design and to the requirement of clause 301 to 309. Excavated</v>
          </cell>
        </row>
        <row r="132">
          <cell r="B132" t="str">
            <v>A</v>
          </cell>
          <cell r="C132" t="str">
            <v>Mechanical Means</v>
          </cell>
          <cell r="D132" t="str">
            <v>metre</v>
          </cell>
          <cell r="E132">
            <v>90</v>
          </cell>
        </row>
        <row r="133">
          <cell r="B133" t="str">
            <v>B</v>
          </cell>
          <cell r="C133" t="str">
            <v>Manual Means</v>
          </cell>
          <cell r="D133" t="str">
            <v>metre</v>
          </cell>
          <cell r="E133">
            <v>34</v>
          </cell>
        </row>
        <row r="134">
          <cell r="B134" t="str">
            <v>3.26</v>
          </cell>
          <cell r="C134" t="str">
            <v>Surface Drains in Hard Rock (Rate per metre may be worked out based on quantity of hard rock as per design.)</v>
          </cell>
          <cell r="D134" t="str">
            <v>metre</v>
          </cell>
        </row>
        <row r="135">
          <cell r="B135" t="str">
            <v>3.27</v>
          </cell>
          <cell r="C135" t="str">
            <v>Sub Surface Drains with Perforated Pipe (Construction of subsurface drain with perforated pipe of 100 mm internal diameter of metal/ asbestos cement/ cement concrete/PVC, closely jointed, perforations ranging from 3 mm to 6 mm depending upon size of mater</v>
          </cell>
          <cell r="E135" t="e">
            <v>#VALUE!</v>
          </cell>
        </row>
        <row r="136">
          <cell r="B136" t="str">
            <v>3.28</v>
          </cell>
          <cell r="C136" t="str">
            <v>Aggregate Sub- Surface Drains (Construction of aggregate sub surface drain 300 mm x 450 mm with aggregates conforming to table 300-4, excavated material to be utilised in roadway )</v>
          </cell>
          <cell r="D136" t="str">
            <v>metre</v>
          </cell>
          <cell r="E136">
            <v>16</v>
          </cell>
        </row>
        <row r="137">
          <cell r="B137" t="str">
            <v>3.29</v>
          </cell>
          <cell r="C137" t="str">
            <v>Underground Drain at Edge of Pavement (Construction of an underground drain 1 m x 1 m (inside dimensions) lined with RCC-20 cm thick and covered with RCC slab10 cm in thickness on urban roads)</v>
          </cell>
          <cell r="D137" t="str">
            <v>metre</v>
          </cell>
          <cell r="E137">
            <v>1255</v>
          </cell>
        </row>
        <row r="138">
          <cell r="B138" t="str">
            <v>3.30</v>
          </cell>
          <cell r="C138" t="str">
            <v>Preparation and Surface Treatment of formation. (Preparation and surface treatment of formation by removing mud and slurry, watering to the extent needed to maintain the desired moisture content, trimming to the required line, grade, profile and rolling w</v>
          </cell>
          <cell r="D138" t="str">
            <v>sqm</v>
          </cell>
          <cell r="E138">
            <v>1</v>
          </cell>
        </row>
        <row r="139">
          <cell r="A139" t="str">
            <v>B18</v>
          </cell>
          <cell r="B139" t="str">
            <v>3.31</v>
          </cell>
          <cell r="C139" t="str">
            <v>Construction of Rock fill Embankment (Construction of rock fill embankment with broken hard rock fragments of size not exceeding 300 mm laid in layers not exceeding 500 mm thick including filling of surface voids with stone spalls, blinding top layer with</v>
          </cell>
          <cell r="D139" t="str">
            <v>cum</v>
          </cell>
          <cell r="E139">
            <v>37</v>
          </cell>
        </row>
        <row r="140">
          <cell r="B140" t="str">
            <v>3.32</v>
          </cell>
          <cell r="C140" t="str">
            <v>Excavation in Hill Area in Soil by Mechanical Means (Excavation in soil in hilly area by mechanical means including cutting and trimming of side slopes and disposing of excavated earth with all lifts and lead upto 1000 metres)</v>
          </cell>
          <cell r="D140" t="str">
            <v>cum</v>
          </cell>
          <cell r="E140">
            <v>117</v>
          </cell>
        </row>
        <row r="141">
          <cell r="B141" t="str">
            <v>3.33</v>
          </cell>
          <cell r="C141" t="str">
            <v>Excavation in Hilly Area in Ordinary Rock by Mechanical Means not Requiring Blasting. (Excavation in hilly area in ordinary rock not requiring ballasting by mechanical means including cutting and trimming of slopes and disposal of cut material with all li</v>
          </cell>
          <cell r="D141" t="str">
            <v>cum</v>
          </cell>
          <cell r="E141">
            <v>176</v>
          </cell>
        </row>
        <row r="142">
          <cell r="B142" t="str">
            <v>3.34</v>
          </cell>
          <cell r="C142" t="str">
            <v>Excavation in Hilly Areas in Hard Rock Requiring Blasting (Excavation in hilly areas in hard rock requiring blasting, by mechanical means including trimming of slopes and disposal of cut material with all lifts and lead upto 1000 metres.)</v>
          </cell>
          <cell r="D142" t="str">
            <v>cum</v>
          </cell>
          <cell r="E142">
            <v>235</v>
          </cell>
        </row>
        <row r="143">
          <cell r="B143" t="str">
            <v>3.35</v>
          </cell>
          <cell r="C143" t="str">
            <v>Work in Urban Roads (The cost of earth work in urban roads inhabited area will be comparatively higher due to following reasons:)</v>
          </cell>
        </row>
        <row r="144">
          <cell r="B144" t="str">
            <v>3.36</v>
          </cell>
          <cell r="C144" t="str">
            <v>Embankment Construction with Fly ash/Pond ash available from coal or lignite burning Thermal Plants as waste material. (Construction of embankment with fly ash conforming to table 1 of IRC: SP: 58 - 2001 obtained from coal or lignite burning thermal power</v>
          </cell>
          <cell r="D144" t="str">
            <v>cum</v>
          </cell>
          <cell r="E144" t="e">
            <v>#VALUE!</v>
          </cell>
        </row>
        <row r="145">
          <cell r="C145" t="str">
            <v>CHAPTER-4</v>
          </cell>
        </row>
        <row r="146">
          <cell r="C146" t="str">
            <v>SUB-BASES, BASES ( NON- BITUMINOUS) AND SHOULDERS</v>
          </cell>
        </row>
        <row r="147">
          <cell r="B147" t="str">
            <v>4.1</v>
          </cell>
          <cell r="C147" t="str">
            <v>Granular Sub-base with Close Graded Material (Table:- 400-1)</v>
          </cell>
        </row>
        <row r="148">
          <cell r="B148" t="str">
            <v>A</v>
          </cell>
          <cell r="C148" t="str">
            <v>Plant Mix Method (Construction of granular sub-base by providing close graded Material, mixing in a mechanical mix plant at OMC, carriage of mixed Material to work site, spreading in uniform layers with motor grader on prepared surface and compacting with</v>
          </cell>
        </row>
        <row r="149">
          <cell r="B149" t="str">
            <v>(i)</v>
          </cell>
          <cell r="C149" t="str">
            <v>for grading- I  Material</v>
          </cell>
          <cell r="D149" t="str">
            <v>cum</v>
          </cell>
          <cell r="E149">
            <v>751</v>
          </cell>
        </row>
        <row r="150">
          <cell r="B150" t="str">
            <v>(ii)</v>
          </cell>
          <cell r="C150" t="str">
            <v>for grading- II  Material</v>
          </cell>
          <cell r="D150" t="str">
            <v>cum</v>
          </cell>
          <cell r="E150">
            <v>759</v>
          </cell>
        </row>
        <row r="151">
          <cell r="B151" t="str">
            <v>(iii)</v>
          </cell>
          <cell r="C151" t="str">
            <v>for grading-III  Material</v>
          </cell>
          <cell r="D151" t="str">
            <v>cum</v>
          </cell>
          <cell r="E151">
            <v>686</v>
          </cell>
        </row>
        <row r="152">
          <cell r="B152" t="str">
            <v>B</v>
          </cell>
          <cell r="C152" t="str">
            <v>By Mix in Place Method (Construction of granular sub-base by providing close graded material, spreading in uniform layers with motor grader on prepared surface, mixing by mix in place method with rotavator at OMC, and compacting with vibratory roller to a</v>
          </cell>
        </row>
        <row r="153">
          <cell r="A153" t="str">
            <v>C1</v>
          </cell>
          <cell r="B153" t="str">
            <v>(i)</v>
          </cell>
          <cell r="C153" t="str">
            <v>for grading- I  Material</v>
          </cell>
          <cell r="D153" t="str">
            <v>cum</v>
          </cell>
          <cell r="E153">
            <v>586</v>
          </cell>
        </row>
        <row r="154">
          <cell r="B154" t="str">
            <v>(ii)</v>
          </cell>
          <cell r="C154" t="str">
            <v>for grading- II  Material</v>
          </cell>
          <cell r="D154" t="str">
            <v>cum</v>
          </cell>
          <cell r="E154">
            <v>594</v>
          </cell>
        </row>
        <row r="155">
          <cell r="B155" t="str">
            <v>(iii)</v>
          </cell>
          <cell r="C155" t="str">
            <v>for grading-III  Material</v>
          </cell>
          <cell r="D155" t="str">
            <v>cum</v>
          </cell>
          <cell r="E155">
            <v>521</v>
          </cell>
        </row>
        <row r="156">
          <cell r="B156" t="str">
            <v>4.2</v>
          </cell>
          <cell r="C156" t="str">
            <v>Granular Sub-Base with Coarse Graded Material ( Table:- 400- 2) (Construction of granular sub-base by providing coarse graded material, spreading in uniform layers with motor grader on prepared surface, mixing by mix in place method with rotavator at OMC,</v>
          </cell>
        </row>
        <row r="157">
          <cell r="A157" t="str">
            <v>C2</v>
          </cell>
          <cell r="B157" t="str">
            <v>(i)</v>
          </cell>
          <cell r="C157" t="str">
            <v>for grading- I  Material</v>
          </cell>
          <cell r="D157" t="str">
            <v>cum</v>
          </cell>
          <cell r="E157">
            <v>629</v>
          </cell>
        </row>
        <row r="158">
          <cell r="A158" t="str">
            <v>C2-1</v>
          </cell>
          <cell r="B158" t="str">
            <v>(ii)</v>
          </cell>
          <cell r="C158" t="str">
            <v>for grading- II  Material</v>
          </cell>
          <cell r="D158" t="str">
            <v>cum</v>
          </cell>
          <cell r="E158">
            <v>639</v>
          </cell>
        </row>
        <row r="159">
          <cell r="B159" t="str">
            <v>(iii)</v>
          </cell>
          <cell r="C159" t="str">
            <v>for grading-III  Material</v>
          </cell>
          <cell r="D159" t="str">
            <v>cum</v>
          </cell>
          <cell r="E159">
            <v>551</v>
          </cell>
        </row>
        <row r="160">
          <cell r="B160" t="str">
            <v>4.3</v>
          </cell>
          <cell r="C160" t="str">
            <v>Lime Stabilisation for Improving Subgrade (Laying and spreading available soil in the subgrade on a prepared surface, pulverising, mixing the spread soil in place with rotavator with 3 % slaked lime having minimum content of 70% of CaO, grading with motor</v>
          </cell>
        </row>
        <row r="161">
          <cell r="B161" t="str">
            <v>A</v>
          </cell>
          <cell r="C161" t="str">
            <v>By Mechanical Means</v>
          </cell>
          <cell r="D161" t="str">
            <v>cum</v>
          </cell>
          <cell r="E161">
            <v>323</v>
          </cell>
        </row>
        <row r="162">
          <cell r="B162" t="str">
            <v>B</v>
          </cell>
          <cell r="C162" t="str">
            <v>By Manual Means</v>
          </cell>
          <cell r="D162" t="str">
            <v>cum</v>
          </cell>
          <cell r="E162">
            <v>310</v>
          </cell>
        </row>
        <row r="163">
          <cell r="B163" t="str">
            <v>4.4</v>
          </cell>
          <cell r="C163" t="str">
            <v>Lime Treated Soil for Sub- Base (Providing, laying and spreading soil on a prepared sub grade, pulverising, mixing the spread soil in place with rotavator with 3 % slaked lime with minimum content of 70% of CaO, grading with motor grader and compacting wi</v>
          </cell>
          <cell r="D163" t="str">
            <v>cum</v>
          </cell>
          <cell r="E163">
            <v>384</v>
          </cell>
        </row>
        <row r="164">
          <cell r="B164" t="str">
            <v>4.5</v>
          </cell>
          <cell r="C164" t="str">
            <v>Cement Treated Soil Sub Base/ Base (Providing, laying and spreading soil on a prepared sub grade, pulverising, adding the designed quantity of cement to the spread soil, mixing in place with rotavator, grading with the motor grader and compacting with the</v>
          </cell>
          <cell r="D164" t="str">
            <v>cum</v>
          </cell>
          <cell r="E164">
            <v>384</v>
          </cell>
        </row>
        <row r="165">
          <cell r="B165" t="str">
            <v>4.6</v>
          </cell>
          <cell r="C165" t="str">
            <v>Cement Treated Crushed Rock or combination as per clause 403.2 and table 400.4in Sub base/ Base (Providing, laying and spreading Material on a prepared sub grade, adding the designed quantity of cement to the spread Material, mixing in place with rotavato</v>
          </cell>
        </row>
        <row r="166">
          <cell r="B166" t="str">
            <v>(i)</v>
          </cell>
          <cell r="C166" t="str">
            <v>For Sub-Base course</v>
          </cell>
          <cell r="D166" t="str">
            <v>cum</v>
          </cell>
          <cell r="E166">
            <v>867</v>
          </cell>
        </row>
        <row r="167">
          <cell r="B167" t="str">
            <v>(ii)</v>
          </cell>
          <cell r="C167" t="str">
            <v>For Base course</v>
          </cell>
          <cell r="D167" t="str">
            <v>cum</v>
          </cell>
          <cell r="E167">
            <v>802</v>
          </cell>
        </row>
        <row r="168">
          <cell r="B168" t="str">
            <v>4.7</v>
          </cell>
          <cell r="C168" t="str">
            <v>Making 50 mm x 50 mm Furrows  (Making 50 mm x 50 mm furrows, 25mm deep, 450 to the center line of the road and at one metre interval in the existing thin bituminous wearing coarse including sweeping and disposal of excavated material within 1000 metres le</v>
          </cell>
          <cell r="D168" t="str">
            <v>sqm</v>
          </cell>
          <cell r="E168">
            <v>286</v>
          </cell>
        </row>
        <row r="169">
          <cell r="B169" t="str">
            <v>4.8</v>
          </cell>
          <cell r="C169" t="str">
            <v>Inverted Choke (Construction of inverted choke by providing, laying, spreading and compacting screening B type/ coarse sand of specified grade in uniform layer on a prepared surface with motor grader and compacting with power roller etc)</v>
          </cell>
          <cell r="D169" t="str">
            <v>cum</v>
          </cell>
          <cell r="E169">
            <v>402</v>
          </cell>
        </row>
        <row r="170">
          <cell r="B170" t="str">
            <v>4.9</v>
          </cell>
          <cell r="C170" t="str">
            <v xml:space="preserve">Water Bound Macadam (Providing, laying, spreading and compacting stone aggregates of specific sizes to water bound macadam specification including spreading in uniform thickness, hand packing, rolling with vibratory roller 8-10 tonnes in stages to proper </v>
          </cell>
        </row>
        <row r="171">
          <cell r="B171" t="str">
            <v>A</v>
          </cell>
          <cell r="C171" t="str">
            <v>By Manual Means</v>
          </cell>
        </row>
        <row r="172">
          <cell r="B172" t="str">
            <v>(i)</v>
          </cell>
          <cell r="C172" t="str">
            <v>Grading- I  (Using Screening Crushable type such as Moorum or Gravel)</v>
          </cell>
        </row>
        <row r="173">
          <cell r="B173" t="str">
            <v>(a)</v>
          </cell>
          <cell r="C173" t="str">
            <v>Using Screening Crushable type such as Moorum or Gravel</v>
          </cell>
          <cell r="D173" t="str">
            <v>cum</v>
          </cell>
          <cell r="E173">
            <v>428</v>
          </cell>
        </row>
        <row r="174">
          <cell r="B174" t="str">
            <v>(b)</v>
          </cell>
          <cell r="C174" t="str">
            <v>Using Screening Type-A (13.2mm Agg.)</v>
          </cell>
          <cell r="D174" t="str">
            <v>cum</v>
          </cell>
          <cell r="E174">
            <v>543.42241800000011</v>
          </cell>
        </row>
        <row r="175">
          <cell r="B175" t="str">
            <v>(ii)</v>
          </cell>
          <cell r="C175" t="str">
            <v>Grading- II  (Using Screening Crushable type such as Moorum or Gravel)</v>
          </cell>
        </row>
        <row r="176">
          <cell r="B176" t="str">
            <v>(a)</v>
          </cell>
          <cell r="C176" t="str">
            <v>Using Screening Crushable type such as Moorum or Gravel</v>
          </cell>
          <cell r="D176" t="str">
            <v>cum</v>
          </cell>
          <cell r="E176">
            <v>644</v>
          </cell>
        </row>
        <row r="177">
          <cell r="B177" t="str">
            <v>(b)</v>
          </cell>
          <cell r="C177" t="str">
            <v>Using Screening Type-A (13.2mm Agg.)</v>
          </cell>
          <cell r="D177" t="str">
            <v>cum</v>
          </cell>
          <cell r="E177">
            <v>712</v>
          </cell>
        </row>
        <row r="178">
          <cell r="B178" t="str">
            <v>(c)</v>
          </cell>
          <cell r="C178" t="str">
            <v>Using Screening Type-B (11.2mm Agg.)</v>
          </cell>
          <cell r="D178" t="str">
            <v>cum</v>
          </cell>
          <cell r="E178">
            <v>746</v>
          </cell>
        </row>
        <row r="179">
          <cell r="B179" t="str">
            <v>(iii)</v>
          </cell>
          <cell r="C179" t="str">
            <v>Grading- III  (Using Screening Crushable type such as Moorum or Gravel)</v>
          </cell>
        </row>
        <row r="180">
          <cell r="B180" t="str">
            <v>(a)</v>
          </cell>
          <cell r="C180" t="str">
            <v>Using Screening Crushable type such as Moorum or Gravel</v>
          </cell>
          <cell r="D180" t="str">
            <v>cum</v>
          </cell>
          <cell r="E180">
            <v>644</v>
          </cell>
        </row>
        <row r="181">
          <cell r="B181" t="str">
            <v>(b)</v>
          </cell>
          <cell r="C181" t="str">
            <v>Using Screening Type-B (11.2mm Agg.)</v>
          </cell>
          <cell r="D181" t="str">
            <v>cum</v>
          </cell>
          <cell r="E181">
            <v>746</v>
          </cell>
        </row>
        <row r="182">
          <cell r="B182" t="str">
            <v>B</v>
          </cell>
          <cell r="C182" t="str">
            <v>By Mechanical Means:</v>
          </cell>
        </row>
        <row r="183">
          <cell r="B183" t="str">
            <v>(i)</v>
          </cell>
          <cell r="C183" t="str">
            <v>Grading- I  (Using Screening Crushable type such as Moorum or Gravel)</v>
          </cell>
        </row>
        <row r="184">
          <cell r="B184" t="str">
            <v>(a)</v>
          </cell>
          <cell r="C184" t="str">
            <v>Using Screening Crushable type such as Moorum or Gravel</v>
          </cell>
          <cell r="D184" t="str">
            <v>cum</v>
          </cell>
          <cell r="E184">
            <v>401</v>
          </cell>
        </row>
        <row r="185">
          <cell r="B185" t="str">
            <v>(b)</v>
          </cell>
          <cell r="C185" t="str">
            <v>Using Screening Type-A (13.2mm Agg.)</v>
          </cell>
          <cell r="D185" t="str">
            <v>cum</v>
          </cell>
          <cell r="E185">
            <v>515.99305560000005</v>
          </cell>
        </row>
        <row r="186">
          <cell r="B186" t="str">
            <v>(ii)</v>
          </cell>
          <cell r="C186" t="str">
            <v>Grading- II  (Using Screening Crushable type such as Moorum or Gravel)</v>
          </cell>
        </row>
        <row r="187">
          <cell r="B187" t="str">
            <v>(a)</v>
          </cell>
          <cell r="C187" t="str">
            <v>Using Screening Crushable type such as Moorum or Gravel</v>
          </cell>
          <cell r="D187" t="str">
            <v>cum</v>
          </cell>
          <cell r="E187">
            <v>616</v>
          </cell>
        </row>
        <row r="188">
          <cell r="B188" t="str">
            <v>(b)</v>
          </cell>
          <cell r="C188" t="str">
            <v>Using Screening Type-A (13.2mm Agg.)</v>
          </cell>
          <cell r="D188" t="str">
            <v>cum</v>
          </cell>
          <cell r="E188">
            <v>685</v>
          </cell>
        </row>
        <row r="189">
          <cell r="B189" t="str">
            <v>(c)</v>
          </cell>
          <cell r="C189" t="str">
            <v>Using Screening Type-B (11.2mm Agg.)</v>
          </cell>
          <cell r="D189" t="str">
            <v>cum</v>
          </cell>
          <cell r="E189">
            <v>719</v>
          </cell>
        </row>
        <row r="190">
          <cell r="B190" t="str">
            <v>(iii)</v>
          </cell>
          <cell r="C190" t="str">
            <v>Grading- III  (Using Screening Crushable type such as Moorum or Gravel)</v>
          </cell>
        </row>
        <row r="191">
          <cell r="B191" t="str">
            <v>(a)</v>
          </cell>
          <cell r="C191" t="str">
            <v>Using Screening Crushable type such as Moorum or Gravel</v>
          </cell>
          <cell r="D191" t="str">
            <v>cum</v>
          </cell>
          <cell r="E191">
            <v>616</v>
          </cell>
        </row>
        <row r="192">
          <cell r="B192" t="str">
            <v>(b)</v>
          </cell>
          <cell r="C192" t="str">
            <v>Using Screening Type-B (11.2mm Agg.)</v>
          </cell>
          <cell r="D192" t="str">
            <v>cum</v>
          </cell>
          <cell r="E192">
            <v>719</v>
          </cell>
        </row>
        <row r="193">
          <cell r="B193" t="str">
            <v>4.10</v>
          </cell>
          <cell r="C193" t="str">
            <v>Crushed Cement Concrete Sub-base / Base (Breaking and crushing of material obtained by breaking damaged cement concrete slabs to size range not exceeding 75 mm as specified in table 400.7 transporting the aggregates obtained from breaking of cement concre</v>
          </cell>
          <cell r="D193" t="str">
            <v>cum</v>
          </cell>
          <cell r="E193">
            <v>181</v>
          </cell>
        </row>
        <row r="194">
          <cell r="B194" t="str">
            <v>4.11</v>
          </cell>
          <cell r="C194" t="str">
            <v>Penetration Coat Over Top Layer of Crushed Cement Concrete Base (Spraying of bitumen over cleaned dry surface of crushed cement concrete base at the rate of 25 kg per 10 sqm by a bitumen pressure distributor, spreading of key aggregates at the rate of 0.1</v>
          </cell>
          <cell r="D194" t="str">
            <v>sqm</v>
          </cell>
          <cell r="E194">
            <v>11</v>
          </cell>
        </row>
        <row r="195">
          <cell r="A195" t="str">
            <v>C3</v>
          </cell>
          <cell r="B195" t="str">
            <v>4.12</v>
          </cell>
          <cell r="C195" t="str">
            <v xml:space="preserve"> Wet Mix Macadam (Providing, laying, spreading and compacting graded stone aggregate to wet mix macadam specification including premixing the Material with water at OMC in mechanical mix plant carriage of mixed Material by tipper to site, laying in unifor</v>
          </cell>
          <cell r="D195" t="str">
            <v>cum</v>
          </cell>
          <cell r="E195">
            <v>753</v>
          </cell>
        </row>
        <row r="196">
          <cell r="A196" t="str">
            <v>C4</v>
          </cell>
          <cell r="B196" t="str">
            <v>4.13</v>
          </cell>
          <cell r="C196" t="str">
            <v>Construction of Median and Island with Soil Taken from Roadway Cutting (Construction of Median and Island above road level with approved material deposited at site from roadway cutting and excavation for drain and foundation of other structures, spread, g</v>
          </cell>
          <cell r="D196" t="str">
            <v>cum</v>
          </cell>
          <cell r="E196">
            <v>81</v>
          </cell>
        </row>
        <row r="197">
          <cell r="B197" t="str">
            <v>4.14</v>
          </cell>
          <cell r="C197" t="str">
            <v>Construction of Median and Island with Soil Taken from Borrow Areas (Construction of median and Island above road level with approved material brought from borrow pits, spread, sloped and compacted as per clause 407)</v>
          </cell>
          <cell r="D197" t="str">
            <v>cum</v>
          </cell>
          <cell r="E197">
            <v>134</v>
          </cell>
        </row>
        <row r="198">
          <cell r="B198" t="str">
            <v>4.15</v>
          </cell>
          <cell r="C198" t="str">
            <v>Construction of Shoulders (A. Earthen Shoulders)</v>
          </cell>
        </row>
        <row r="199">
          <cell r="A199" t="str">
            <v>C7</v>
          </cell>
          <cell r="B199" t="str">
            <v>4.16</v>
          </cell>
          <cell r="C199" t="str">
            <v>Footpaths and Separators (Construction of footpath/separator by providing a 150 mm compacted granular sub base as per clause 401 and 25 mm thick cement concrete grade M15, over laid with precast concrete tiles in cement mortar 1:3 including provision of a</v>
          </cell>
          <cell r="D199" t="str">
            <v>sqm</v>
          </cell>
          <cell r="E199">
            <v>315</v>
          </cell>
        </row>
        <row r="200">
          <cell r="B200" t="str">
            <v>4.17</v>
          </cell>
          <cell r="C200" t="str">
            <v>Crusher Run Macadam Base (Providing crushed stone aggregate, depositing on a prepared surface by hauling vehicles, spreading and mixing with a motor grader, watering and compacting with a vibratory roller to clause 410 to form a layer of sub-base/Base)</v>
          </cell>
        </row>
        <row r="201">
          <cell r="B201" t="str">
            <v>A</v>
          </cell>
          <cell r="C201" t="str">
            <v>By Mix in Place Method</v>
          </cell>
        </row>
        <row r="202">
          <cell r="B202" t="str">
            <v xml:space="preserve">(i) </v>
          </cell>
          <cell r="C202" t="str">
            <v>For 53 mm maximum size</v>
          </cell>
          <cell r="D202" t="str">
            <v>cum</v>
          </cell>
          <cell r="E202">
            <v>608</v>
          </cell>
        </row>
        <row r="203">
          <cell r="B203" t="str">
            <v xml:space="preserve">(ii) </v>
          </cell>
          <cell r="C203" t="str">
            <v>For 45 mm maximum size</v>
          </cell>
          <cell r="D203" t="str">
            <v>cum</v>
          </cell>
          <cell r="E203">
            <v>604</v>
          </cell>
        </row>
        <row r="204">
          <cell r="B204" t="str">
            <v>B</v>
          </cell>
          <cell r="C204" t="str">
            <v>By Mixing Plant :</v>
          </cell>
        </row>
        <row r="205">
          <cell r="B205" t="str">
            <v xml:space="preserve">(i) </v>
          </cell>
          <cell r="C205" t="str">
            <v>For 53 mm maximum size</v>
          </cell>
          <cell r="D205" t="str">
            <v>cum</v>
          </cell>
          <cell r="E205">
            <v>782</v>
          </cell>
        </row>
        <row r="206">
          <cell r="B206" t="str">
            <v xml:space="preserve">(ii) </v>
          </cell>
          <cell r="C206" t="str">
            <v>For 45 mm maximum size</v>
          </cell>
          <cell r="D206" t="str">
            <v>cum</v>
          </cell>
          <cell r="E206">
            <v>487</v>
          </cell>
        </row>
        <row r="207">
          <cell r="B207" t="str">
            <v>4.18</v>
          </cell>
          <cell r="C207" t="str">
            <v>Lime, Fly ash stabalised soil sub-base (Construction of Sub-base using lime - fly ash admixture with granular soil, free from organic matter/ deleterious material or clayey silts and low plasticity clays having PI between 5 and 20 and liquid limit less th</v>
          </cell>
          <cell r="D207" t="str">
            <v>cum</v>
          </cell>
          <cell r="E207" t="e">
            <v>#VALUE!</v>
          </cell>
        </row>
        <row r="208">
          <cell r="C208" t="str">
            <v>CHAPTER-5</v>
          </cell>
        </row>
        <row r="209">
          <cell r="C209" t="str">
            <v>BASES AND SURFACE COURSES (BITUMINOUS)</v>
          </cell>
        </row>
        <row r="210">
          <cell r="A210" t="str">
            <v>D1</v>
          </cell>
          <cell r="B210" t="str">
            <v>5.1</v>
          </cell>
          <cell r="C210" t="str">
            <v>Prime coat (Providing and applying primer coat with bitumen emulsion on prepared surface of granular Base including clearing of road surface and spraying primer at the rate of 0.60 kg/sqm using mechanical means.)</v>
          </cell>
          <cell r="D210" t="str">
            <v>sqm</v>
          </cell>
          <cell r="E210">
            <v>16</v>
          </cell>
        </row>
        <row r="211">
          <cell r="B211" t="str">
            <v>5.2</v>
          </cell>
          <cell r="C211" t="str">
            <v xml:space="preserve">Tack coat </v>
          </cell>
        </row>
        <row r="212">
          <cell r="A212" t="str">
            <v>D2</v>
          </cell>
          <cell r="C212" t="str">
            <v>Providing and applying tack coat with bitumen emulsion using emulsion pressure distributor at the rate of 0.20 kg per sqm on the prepared bituminous/granular surface cleaned with mechanical broom.</v>
          </cell>
          <cell r="D212" t="str">
            <v>sqm</v>
          </cell>
          <cell r="E212">
            <v>6</v>
          </cell>
        </row>
        <row r="213">
          <cell r="B213" t="str">
            <v>5.3</v>
          </cell>
          <cell r="C213" t="str">
            <v>Bituminous Macadam (Providing and laying bituminous macadam with 100-120 TPH hot mix plant producing an average output of 75 tonnes per hour using crushed aggregates of specified grading premixed with bituminous binder, transported to site, laid over a pr</v>
          </cell>
        </row>
        <row r="214">
          <cell r="A214" t="str">
            <v>D3</v>
          </cell>
          <cell r="B214" t="str">
            <v>(i)</v>
          </cell>
          <cell r="C214" t="str">
            <v>for Grading I ( 40 mm nominal size )</v>
          </cell>
          <cell r="D214" t="str">
            <v>cum</v>
          </cell>
          <cell r="E214">
            <v>3112</v>
          </cell>
        </row>
        <row r="215">
          <cell r="B215" t="str">
            <v>(ii)</v>
          </cell>
          <cell r="C215" t="str">
            <v xml:space="preserve"> for GradingII(19 mm nominal size)</v>
          </cell>
          <cell r="D215" t="str">
            <v>cum</v>
          </cell>
          <cell r="E215">
            <v>3096</v>
          </cell>
        </row>
        <row r="216">
          <cell r="B216" t="str">
            <v>5.4</v>
          </cell>
          <cell r="C216" t="str">
            <v>Bituminous Penetration Macadam (Construction of penetration macadam over prepared Base by providing a layer of compacted crushed coarse aggregate using chips spreader with alternate applications of bituminous binder and key aggregates and rolling with a s</v>
          </cell>
        </row>
        <row r="217">
          <cell r="B217" t="str">
            <v>A</v>
          </cell>
          <cell r="C217" t="str">
            <v>50 mm thick</v>
          </cell>
          <cell r="D217" t="str">
            <v>sqm</v>
          </cell>
          <cell r="E217">
            <v>164</v>
          </cell>
        </row>
        <row r="218">
          <cell r="B218" t="str">
            <v>B</v>
          </cell>
          <cell r="C218" t="str">
            <v>75 mm thick</v>
          </cell>
          <cell r="D218" t="str">
            <v>sqm</v>
          </cell>
          <cell r="E218">
            <v>223</v>
          </cell>
        </row>
        <row r="219">
          <cell r="B219" t="str">
            <v>5.5</v>
          </cell>
          <cell r="C219" t="str">
            <v>Built-Up-Spray Grout (Providing, laying and rolling of built-up-spray grout layer over prepared base consisting of a two layer composite construction of compacted crushed coarse aggregates using motor grader for aggregates. key stone chips spreader may be</v>
          </cell>
          <cell r="D219" t="str">
            <v>sqm</v>
          </cell>
          <cell r="E219">
            <v>136</v>
          </cell>
        </row>
        <row r="220">
          <cell r="B220" t="str">
            <v>5.6</v>
          </cell>
          <cell r="C220" t="str">
            <v>Dense Graded Bituminous Macadam (Providing and laying dense bituminous macadam with 100-120 TPH batch type HMP producing an average output of 75 tonnes per hour using crushed aggregates of specified grading, premixed with bituminous binder @ 4.0 to 4.5% b</v>
          </cell>
        </row>
        <row r="221">
          <cell r="B221" t="str">
            <v>(i)</v>
          </cell>
          <cell r="C221" t="str">
            <v>for Grading I ( 40 mm nominal size )</v>
          </cell>
          <cell r="D221" t="str">
            <v>cum</v>
          </cell>
          <cell r="E221">
            <v>3904</v>
          </cell>
        </row>
        <row r="222">
          <cell r="A222" t="str">
            <v>D4</v>
          </cell>
          <cell r="B222" t="str">
            <v>(ii)</v>
          </cell>
          <cell r="C222" t="str">
            <v xml:space="preserve"> for GradingII(19 mm nominal size)</v>
          </cell>
          <cell r="D222" t="str">
            <v>cum</v>
          </cell>
          <cell r="E222">
            <v>3925</v>
          </cell>
        </row>
        <row r="223">
          <cell r="B223" t="str">
            <v>5.7</v>
          </cell>
          <cell r="C223" t="str">
            <v>Semi - Dense Bituminous Concrete (Providing and laying semi dense bituminous concrete with 100-120 TPH batch type HMP producing an average output of 75 tonnes per hour using crushed aggregates of specified grading, premixed with bituminous binder @ 4.5 to</v>
          </cell>
        </row>
        <row r="224">
          <cell r="A224" t="str">
            <v>D11</v>
          </cell>
          <cell r="B224" t="str">
            <v>(i)</v>
          </cell>
          <cell r="C224" t="str">
            <v>for Grading I ( 13 mm nominal size )</v>
          </cell>
          <cell r="D224" t="str">
            <v>cum</v>
          </cell>
          <cell r="E224">
            <v>4033</v>
          </cell>
        </row>
        <row r="225">
          <cell r="B225" t="str">
            <v>(ii)</v>
          </cell>
          <cell r="C225" t="str">
            <v xml:space="preserve"> for GradingII(10 mm nominal size)</v>
          </cell>
          <cell r="D225" t="str">
            <v>cum</v>
          </cell>
          <cell r="E225">
            <v>4310</v>
          </cell>
        </row>
        <row r="226">
          <cell r="B226" t="str">
            <v>5.8</v>
          </cell>
          <cell r="C226" t="str">
            <v xml:space="preserve">Bituminous Concrete (Providing and laying bituminous concrete with 100-120 TPH batch type hot mix plant producing an average output of 75 tonnes per hour using crushed aggregates of specified grading, premixed with bituminous binder @ 5.4 to 5.6 % of mix </v>
          </cell>
        </row>
        <row r="227">
          <cell r="B227" t="str">
            <v>(i)</v>
          </cell>
          <cell r="C227" t="str">
            <v xml:space="preserve"> for Grading-I ( 13 mm nominal size )</v>
          </cell>
          <cell r="D227" t="str">
            <v>cum</v>
          </cell>
          <cell r="E227">
            <v>5704</v>
          </cell>
        </row>
        <row r="228">
          <cell r="A228" t="str">
            <v>D5</v>
          </cell>
          <cell r="B228" t="str">
            <v>(ii)</v>
          </cell>
          <cell r="C228" t="str">
            <v>for Grading-II(10 mm nominal size)</v>
          </cell>
          <cell r="D228" t="str">
            <v>cum</v>
          </cell>
          <cell r="E228">
            <v>5661</v>
          </cell>
        </row>
        <row r="229">
          <cell r="B229" t="str">
            <v>5.9</v>
          </cell>
          <cell r="C229" t="str">
            <v>Surface Dressing (Providing and laying surface dressing as wearing course in single coat using crushed stone aggregates of specified size on a layer of bituminous binder laid on prepared surface and rolling with 8-10 tonne smooth wheeled steel roller)</v>
          </cell>
        </row>
        <row r="230">
          <cell r="B230" t="str">
            <v>Case -1</v>
          </cell>
          <cell r="C230" t="str">
            <v>:-19 mm nominal chipping size</v>
          </cell>
          <cell r="D230" t="str">
            <v>sqm</v>
          </cell>
          <cell r="E230">
            <v>41</v>
          </cell>
        </row>
        <row r="231">
          <cell r="B231" t="str">
            <v>Case - II</v>
          </cell>
          <cell r="C231" t="str">
            <v>13 mm nominal size chipping</v>
          </cell>
          <cell r="D231" t="str">
            <v>sqm</v>
          </cell>
          <cell r="E231">
            <v>33</v>
          </cell>
        </row>
        <row r="232">
          <cell r="B232" t="str">
            <v>5.10</v>
          </cell>
          <cell r="C232" t="str">
            <v>Open - Graded Premix Surfacing (Providing, laying and rolling of open - graded premix surfacing of 20 mm thickness composed of 13.2 mm to 5.6 mm aggregates either using penetration grade bitumen or cut-back or emulsion to required line, grade and level to</v>
          </cell>
        </row>
        <row r="233">
          <cell r="B233" t="str">
            <v>(i)</v>
          </cell>
          <cell r="C233" t="str">
            <v>Case - I: Mechanical method using Penetration grade Bitumen and HMP of appropriate capacity not less than 75 tonnes/hour .</v>
          </cell>
          <cell r="D233" t="str">
            <v>sqm</v>
          </cell>
          <cell r="E233">
            <v>64</v>
          </cell>
        </row>
        <row r="234">
          <cell r="A234" t="str">
            <v>D6</v>
          </cell>
          <cell r="B234" t="str">
            <v>(ii)</v>
          </cell>
          <cell r="C234" t="str">
            <v>Case - II: Open-Graded Premix Surfacing using cationic Bitumen Emulsion</v>
          </cell>
          <cell r="D234" t="str">
            <v>sqm</v>
          </cell>
          <cell r="E234">
            <v>70</v>
          </cell>
        </row>
        <row r="235">
          <cell r="B235" t="str">
            <v>5.11</v>
          </cell>
          <cell r="C235" t="str">
            <v xml:space="preserve">Close Graded Premix Surfacing/Mixed Seal Surfacing (Mechanical means using HMP of appropriate capacity not less than 75 tonnes/hour. Providing, laying and rolling of close-graded premix surfacing material of 20 mm thickness composed of 11.2 mm to 0.09 mm </v>
          </cell>
          <cell r="D235" t="str">
            <v>sqm</v>
          </cell>
          <cell r="E235">
            <v>82</v>
          </cell>
        </row>
        <row r="236">
          <cell r="B236" t="str">
            <v>5.12</v>
          </cell>
          <cell r="C236" t="str">
            <v>Seal Coat (Providing and laying seal coat sealing the voids in a bituminous surface laid to the specified levels, grade and cross fall using Type A and B seal coats)</v>
          </cell>
        </row>
        <row r="237">
          <cell r="A237" t="str">
            <v>D7</v>
          </cell>
          <cell r="B237" t="str">
            <v>(i)</v>
          </cell>
          <cell r="C237" t="str">
            <v>Case - I : Type A</v>
          </cell>
          <cell r="D237" t="str">
            <v>sqm</v>
          </cell>
          <cell r="E237">
            <v>30</v>
          </cell>
        </row>
        <row r="238">
          <cell r="B238" t="str">
            <v>(ii)</v>
          </cell>
          <cell r="C238" t="str">
            <v>Case - II : Type B (Providing and laying of premix sand seal coat with HMP of appropriate capacity not less than 75 tonnes/ hours using crushed stone chipping 6.7 mm size and penetration bitumen of suitable grade.)</v>
          </cell>
          <cell r="D238" t="str">
            <v>sqm</v>
          </cell>
          <cell r="E238">
            <v>24</v>
          </cell>
        </row>
        <row r="239">
          <cell r="B239" t="str">
            <v>5.13</v>
          </cell>
          <cell r="C239" t="str">
            <v xml:space="preserve">Supply of Stone Aggregates for Pavement Courses (Supply of stone aggregates from approved sources confirming to the physical requirement, specified in the respective specified clauses, including royalties, fees rents, collection, transportation, stacking </v>
          </cell>
          <cell r="D239" t="str">
            <v>cum</v>
          </cell>
        </row>
        <row r="240">
          <cell r="B240" t="str">
            <v>5.14</v>
          </cell>
          <cell r="C240" t="str">
            <v>Mastic Asphalt (Providing and laying 25 mm thick mastic asphalt wearing course with paving grade bitumen meeting the requirements given in table 500-29, prepared by using mastic cooker and laid to required level and slope after cleaning the surface, inclu</v>
          </cell>
          <cell r="D240" t="str">
            <v>sqm</v>
          </cell>
          <cell r="E240">
            <v>292</v>
          </cell>
        </row>
        <row r="241">
          <cell r="B241" t="str">
            <v>5.15</v>
          </cell>
          <cell r="C241" t="str">
            <v>Slurry Seal Providing and laying slurry seal consisting of a mixture of fine aggregates, portland cement filler, bituminous emulsion and water on a road surface including cleaning of surface, mixing of slurry seal in a suitable mobile plant, laying and co</v>
          </cell>
        </row>
        <row r="242">
          <cell r="A242" t="str">
            <v>D8</v>
          </cell>
          <cell r="B242" t="str">
            <v>(i)</v>
          </cell>
          <cell r="C242" t="str">
            <v xml:space="preserve"> 5 mm thickness</v>
          </cell>
          <cell r="D242" t="str">
            <v>sqm</v>
          </cell>
          <cell r="E242">
            <v>33</v>
          </cell>
        </row>
        <row r="243">
          <cell r="B243" t="str">
            <v>(ii)</v>
          </cell>
          <cell r="C243" t="str">
            <v>3 mm thickness</v>
          </cell>
          <cell r="D243" t="str">
            <v>sqm</v>
          </cell>
          <cell r="E243">
            <v>23</v>
          </cell>
        </row>
        <row r="244">
          <cell r="B244" t="str">
            <v>(iii)</v>
          </cell>
          <cell r="C244" t="str">
            <v>1.5 mm thickness</v>
          </cell>
          <cell r="D244" t="str">
            <v>sqm</v>
          </cell>
          <cell r="E244">
            <v>14</v>
          </cell>
        </row>
        <row r="245">
          <cell r="B245" t="str">
            <v>5.16</v>
          </cell>
          <cell r="C245" t="str">
            <v xml:space="preserve">Recycling of Bituminous Pavement with Central Recycling Plant (Recycling pavement by cold milling of exiting bituminous layers, planning the surface after cold milling, reclaiming excavated material to the extent of 30 % of the required quantity, hauling </v>
          </cell>
          <cell r="D245" t="str">
            <v>cum</v>
          </cell>
          <cell r="E245" t="e">
            <v>#VALUE!</v>
          </cell>
        </row>
        <row r="246">
          <cell r="B246" t="str">
            <v>5.17</v>
          </cell>
          <cell r="C246" t="str">
            <v>Fog Spray</v>
          </cell>
          <cell r="D246" t="str">
            <v>sqm</v>
          </cell>
          <cell r="E246">
            <v>19</v>
          </cell>
        </row>
        <row r="247">
          <cell r="B247" t="str">
            <v>added</v>
          </cell>
          <cell r="C247" t="str">
            <v>1.In case it is decided by the engineer to blind the fog spray, the following may be added</v>
          </cell>
          <cell r="D247" t="str">
            <v>sqm</v>
          </cell>
          <cell r="E247">
            <v>2</v>
          </cell>
        </row>
        <row r="248">
          <cell r="B248" t="str">
            <v>5.18</v>
          </cell>
          <cell r="C248" t="str">
            <v>Bituminous Cold Mix ( Including Gravel Emulsion) (Providing, laying and rolling of bituminous cold mix on prepared base consisting of a mixture of unheated mineral aggregate and emulsified or cutback bitumen, including mixing in a plant of suitable type a</v>
          </cell>
        </row>
        <row r="249">
          <cell r="B249" t="str">
            <v>(i)</v>
          </cell>
          <cell r="C249" t="str">
            <v xml:space="preserve">Using bitumen emulsion and 9.5 mm or 13.2 mm nominal size aggregate </v>
          </cell>
          <cell r="D249" t="str">
            <v>cum</v>
          </cell>
          <cell r="E249" t="e">
            <v>#VALUE!</v>
          </cell>
        </row>
        <row r="250">
          <cell r="B250" t="str">
            <v>(ii)</v>
          </cell>
          <cell r="C250" t="str">
            <v xml:space="preserve">Using bitumen emulsion and 19 mm or 26.5 mm nominal size aggregate </v>
          </cell>
          <cell r="D250" t="str">
            <v>cum</v>
          </cell>
          <cell r="E250" t="e">
            <v>#VALUE!</v>
          </cell>
        </row>
        <row r="251">
          <cell r="B251" t="str">
            <v>(iii)</v>
          </cell>
          <cell r="C251" t="str">
            <v xml:space="preserve">Using cutback bitumen and 9.5 mm or 13.2 mm nominal size aggregate </v>
          </cell>
          <cell r="D251" t="str">
            <v>cum</v>
          </cell>
          <cell r="E251" t="e">
            <v>#VALUE!</v>
          </cell>
        </row>
        <row r="252">
          <cell r="B252" t="str">
            <v>(iv)</v>
          </cell>
          <cell r="C252" t="str">
            <v xml:space="preserve">Using cutback bitumen and 19 mm or 26.5 mm nominal size aggregate </v>
          </cell>
          <cell r="D252" t="str">
            <v>cum</v>
          </cell>
          <cell r="E252" t="e">
            <v>#VALUE!</v>
          </cell>
        </row>
        <row r="253">
          <cell r="B253" t="str">
            <v>5.19</v>
          </cell>
          <cell r="C253" t="str">
            <v>Sand Asphalt Base Course (Providing, laying and rolling sand-asphalt base course composed of sand, mineral filler and bituminous binder on a prepared sub-grade or sub-base to the lines, levels, grades and cross sections as per the drawings including mixin</v>
          </cell>
          <cell r="D253" t="str">
            <v>cum</v>
          </cell>
          <cell r="E253">
            <v>3921</v>
          </cell>
        </row>
        <row r="254">
          <cell r="B254" t="str">
            <v>5.20</v>
          </cell>
          <cell r="C254" t="str">
            <v>Modified Binder (Supply of modified binder produced by mixing bitumen with modifier such as natural rubber or crumb rubber or any other polymer found compatible with bitumen and which allows properties given in clause 521.3 and IRC: SP: 53 blending of mod</v>
          </cell>
          <cell r="D254" t="str">
            <v>tonne</v>
          </cell>
        </row>
        <row r="255">
          <cell r="B255" t="str">
            <v>5.21</v>
          </cell>
          <cell r="C255" t="str">
            <v>Crack Prevention Courses</v>
          </cell>
        </row>
        <row r="256">
          <cell r="B256" t="str">
            <v>(i)</v>
          </cell>
          <cell r="C256" t="str">
            <v>Stress Absorbing Membrane (SAM) crack width less than 6 mm (Providing and laying of a stress absorbing membrane over a cracked road surface, with crack width below 6 mm after cleaning with a mechanical broom, using modified binder complying with clause 52</v>
          </cell>
          <cell r="D256" t="str">
            <v>sqm</v>
          </cell>
          <cell r="E256">
            <v>37</v>
          </cell>
        </row>
        <row r="257">
          <cell r="B257" t="str">
            <v>(ii)</v>
          </cell>
          <cell r="C257" t="str">
            <v xml:space="preserve">Stress Absorbing Membrane (SAM) with crack width 6 mm to 9 mm (Providing and laying of a stress absorbing membrane over a cracked road surface, with crack width 6 to 9 mm after cleaning with a mechanical broom, using modified binder complying with clause </v>
          </cell>
          <cell r="D257" t="str">
            <v>sqm</v>
          </cell>
          <cell r="E257">
            <v>46</v>
          </cell>
        </row>
        <row r="258">
          <cell r="B258" t="str">
            <v>(iii)</v>
          </cell>
          <cell r="C258" t="str">
            <v xml:space="preserve">Stress Absorbing Membrane (SAM) crack width above 9 mm and cracked area above 50 % (Providing and laying a single coat of a stress absorbing membrane over a cracked road surface, with crack width above 9 mm and cracked area above 50 % after cleaning with </v>
          </cell>
          <cell r="D258" t="str">
            <v>sqm</v>
          </cell>
          <cell r="E258">
            <v>61</v>
          </cell>
        </row>
        <row r="259">
          <cell r="B259" t="str">
            <v>(iv)</v>
          </cell>
          <cell r="C259" t="str">
            <v>Case - IV : Bitumen Impregnated Geotextile (Providing and laying a bitumen impregnated geotextile layer after cleaning the road surface, geotextile conforming to requirements of clause 704.3, laid over a tack coat with 1.05 kg per sqm of paving grade bitu</v>
          </cell>
          <cell r="D259" t="str">
            <v>sqm</v>
          </cell>
          <cell r="E259" t="e">
            <v>#VALUE!</v>
          </cell>
        </row>
        <row r="260">
          <cell r="B260" t="str">
            <v>5.22</v>
          </cell>
          <cell r="C260" t="str">
            <v>Recipe Cold Mix (Providing and laying of premix of crushed stone aggregates and emulsion binder, mixed in a batch type cold mixing plant, laid over prepared surface, by paver finisher, rolled with a pneumatic tyred roller initially and finished with a smo</v>
          </cell>
        </row>
        <row r="261">
          <cell r="B261" t="str">
            <v>(i)</v>
          </cell>
          <cell r="C261" t="str">
            <v xml:space="preserve"> 75 mm thickness</v>
          </cell>
          <cell r="D261" t="str">
            <v>cum</v>
          </cell>
          <cell r="E261" t="e">
            <v>#VALUE!</v>
          </cell>
        </row>
        <row r="262">
          <cell r="B262" t="str">
            <v>(ii)</v>
          </cell>
          <cell r="C262" t="str">
            <v>40 mm thickness</v>
          </cell>
          <cell r="D262" t="str">
            <v>cum</v>
          </cell>
          <cell r="E262" t="e">
            <v>#VALUE!</v>
          </cell>
        </row>
        <row r="263">
          <cell r="B263" t="str">
            <v>(iii)</v>
          </cell>
          <cell r="C263" t="str">
            <v>25 mm thickness</v>
          </cell>
          <cell r="D263" t="str">
            <v>cum</v>
          </cell>
          <cell r="E263" t="e">
            <v>#VALUE!</v>
          </cell>
        </row>
        <row r="264">
          <cell r="C264" t="str">
            <v>CHAPTER-6</v>
          </cell>
        </row>
        <row r="265">
          <cell r="C265" t="str">
            <v xml:space="preserve">CEMENT CONCRETE PAVEMENTS </v>
          </cell>
        </row>
        <row r="266">
          <cell r="A266" t="str">
            <v>F1</v>
          </cell>
          <cell r="B266" t="str">
            <v>6.1</v>
          </cell>
          <cell r="C266" t="str">
            <v>Dry Lean Cement Concrete Sub- base (Construction of dry lean cement concrete Sub- base over a prepared sub-grade with coarse and fine aggregate conforming to IS: 383, the size of coarse aggregate not exceeding 25 mm, aggregate cement ratio not to exceed 1</v>
          </cell>
          <cell r="D266" t="str">
            <v>cum</v>
          </cell>
          <cell r="E266">
            <v>1335</v>
          </cell>
        </row>
        <row r="267">
          <cell r="A267" t="str">
            <v>F2</v>
          </cell>
          <cell r="B267" t="str">
            <v>6.2</v>
          </cell>
          <cell r="C267" t="str">
            <v>Cement Concrete Pavement (Construction of un-reinforced, dowel jointed, plain cement concrete pavement over a prepared sub base with 43 grade cement @ 400 kg per cum, coarse and fine aggregate conforming to IS 383, maximum size of coarse aggregate not exc</v>
          </cell>
          <cell r="D267" t="str">
            <v>cum</v>
          </cell>
          <cell r="E267">
            <v>3011</v>
          </cell>
        </row>
        <row r="268">
          <cell r="B268" t="str">
            <v>6.3</v>
          </cell>
          <cell r="C268" t="str">
            <v>Rolled Cement Concrete Base (Construction of rolled cement concrete base course with coarse and fine aggregate conforming to IS:383, the size of coarse aggregate not exceeding 25 mm with minimum, aggregate cement ratio15:1 and minimum cement content of 20</v>
          </cell>
          <cell r="D268" t="str">
            <v>cum</v>
          </cell>
          <cell r="E268">
            <v>1514</v>
          </cell>
        </row>
        <row r="269">
          <cell r="B269" t="str">
            <v>6.4</v>
          </cell>
          <cell r="C269" t="str">
            <v>Transition section between rigid and flexible pavement (Due to change in the properties of materials and type of construction, a gradual changeover from rigid pavement to flexible pavement is desirable to avoid any damage at the butting joint. After provi</v>
          </cell>
        </row>
        <row r="270">
          <cell r="B270" t="str">
            <v>6.5</v>
          </cell>
          <cell r="C270" t="str">
            <v>Construction of Base/Sub-base of pavement with lean concrete - fly ash. (Construction of Base/sub-base using cement, sand, fly ash and coarse aggregates proportioned as per table 4 of IRC: 74/1979 and with water content ratio, slump and compressive streng</v>
          </cell>
          <cell r="D270" t="str">
            <v>cum</v>
          </cell>
          <cell r="E270">
            <v>1251</v>
          </cell>
        </row>
        <row r="271">
          <cell r="B271" t="str">
            <v>6.6</v>
          </cell>
          <cell r="C271" t="str">
            <v>Cement - Fly ash concrete pavement. (Construction reinforced-reinforced, dowel jointed, plain cement concrete pavement over a prepared sub base with 43 grade cement, coarse and fine aggregate conforming to IS 383, maximum size of coarse aggregate not exce</v>
          </cell>
          <cell r="D271" t="str">
            <v>cum</v>
          </cell>
          <cell r="E271">
            <v>2720</v>
          </cell>
        </row>
        <row r="272">
          <cell r="C272" t="str">
            <v>CHAPTER-7</v>
          </cell>
        </row>
        <row r="273">
          <cell r="C273" t="str">
            <v>GEOSYNTHETICS AND  REINFORCED EARTH</v>
          </cell>
        </row>
        <row r="274">
          <cell r="B274" t="str">
            <v>7.1</v>
          </cell>
          <cell r="C274" t="str">
            <v>Sub- Surface Drain with Geotextiles (Construction of sub surface drain 200 mm dia using geotextiles treated with carbon black with physical properties as given in clause 702.2.3 formed in to a stable network and a planar geocomposite structure, joints wra</v>
          </cell>
          <cell r="D274" t="str">
            <v>metre</v>
          </cell>
          <cell r="E274" t="e">
            <v>#VALUE!</v>
          </cell>
        </row>
        <row r="275">
          <cell r="B275" t="str">
            <v>7.2</v>
          </cell>
          <cell r="C275" t="str">
            <v>Narrow Filter Sub- Surface Drain (Construction of a narrow filter sub- surface drain consisting of porous or perforated pipe laid in narrow trench surrounded by a geotextile filter fabric, with a minimum of 450 mm overlap of fabric and installed as per cl</v>
          </cell>
          <cell r="D275" t="str">
            <v>metre</v>
          </cell>
          <cell r="E275" t="e">
            <v>#VALUE!</v>
          </cell>
        </row>
        <row r="276">
          <cell r="B276" t="str">
            <v>7.3</v>
          </cell>
          <cell r="C276" t="str">
            <v>Laying Paving Fabric Beneath a Pavement Overlay (Providing and laying paving fabric with physical requirements as per table 704-2 over a tack coat of paving grade Bitumen 80-100 penetration, laid at the rate of 1 kg per sqm over thoroughly cleaned and rep</v>
          </cell>
          <cell r="D276" t="str">
            <v>sqm</v>
          </cell>
          <cell r="E276" t="e">
            <v>#VALUE!</v>
          </cell>
        </row>
        <row r="277">
          <cell r="B277" t="str">
            <v>7.4</v>
          </cell>
          <cell r="C277" t="str">
            <v>Laying Boulder Apron in Crates of Synthetic Geogrids (Providing, preparing and laying of geogrid crated apron 1 m x 5 m, 600 mm thick including excavation and backfilling with baffles at 1 metre interval, made with geogrids having characteristics as per c</v>
          </cell>
          <cell r="D277" t="str">
            <v>cum</v>
          </cell>
          <cell r="E277" t="e">
            <v>#VALUE!</v>
          </cell>
        </row>
        <row r="278">
          <cell r="B278" t="str">
            <v>7.5</v>
          </cell>
          <cell r="C278" t="str">
            <v>Reinforced Earth Retaining Wall (Reinforced earth retaining walls have four main components as under: a)   Excavation for foundation, foundation concrete and cement concrete grooved seating in the foundation for facing elements (facia material). b)   Faci</v>
          </cell>
        </row>
        <row r="279">
          <cell r="A279" t="str">
            <v>G7</v>
          </cell>
          <cell r="B279" t="str">
            <v>(i)</v>
          </cell>
          <cell r="C279" t="str">
            <v xml:space="preserve">Facing elements of RCC </v>
          </cell>
          <cell r="D279" t="str">
            <v>sqm</v>
          </cell>
          <cell r="E279">
            <v>630</v>
          </cell>
        </row>
        <row r="280">
          <cell r="B280" t="str">
            <v>(ii)</v>
          </cell>
          <cell r="C280" t="str">
            <v>Assembling, joining and laying of reinforcing elements.</v>
          </cell>
        </row>
        <row r="281">
          <cell r="B281" t="str">
            <v>A</v>
          </cell>
          <cell r="C281" t="str">
            <v xml:space="preserve"> With reinforcing element of steel / Aluminium strips / polymeric strips.</v>
          </cell>
        </row>
        <row r="282">
          <cell r="B282" t="str">
            <v>Type 1</v>
          </cell>
          <cell r="C282" t="str">
            <v xml:space="preserve">1.Galvanised carbon steel strips </v>
          </cell>
          <cell r="D282" t="str">
            <v>metre</v>
          </cell>
          <cell r="E282" t="e">
            <v>#VALUE!</v>
          </cell>
        </row>
        <row r="283">
          <cell r="B283" t="str">
            <v>Type 2</v>
          </cell>
          <cell r="C283" t="str">
            <v xml:space="preserve">2.Copper Strips </v>
          </cell>
          <cell r="D283" t="str">
            <v>metre</v>
          </cell>
          <cell r="E283" t="e">
            <v>#VALUE!</v>
          </cell>
        </row>
        <row r="284">
          <cell r="B284" t="str">
            <v>Type 3</v>
          </cell>
          <cell r="C284" t="str">
            <v>3.Aluminium Strips</v>
          </cell>
          <cell r="D284" t="str">
            <v>metre</v>
          </cell>
          <cell r="E284" t="e">
            <v>#VALUE!</v>
          </cell>
        </row>
        <row r="285">
          <cell r="B285" t="str">
            <v>Type 4</v>
          </cell>
          <cell r="C285" t="str">
            <v>4.Stainless steel strips</v>
          </cell>
          <cell r="D285" t="str">
            <v>metre</v>
          </cell>
          <cell r="E285" t="e">
            <v>#VALUE!</v>
          </cell>
        </row>
        <row r="286">
          <cell r="B286" t="str">
            <v>Type 5</v>
          </cell>
          <cell r="C286" t="str">
            <v>5.Glass reinforced polymer/fibre reinforced polymer/polymeric strips</v>
          </cell>
          <cell r="D286" t="str">
            <v>metre</v>
          </cell>
          <cell r="E286" t="e">
            <v>#VALUE!</v>
          </cell>
        </row>
        <row r="287">
          <cell r="B287" t="str">
            <v>B</v>
          </cell>
          <cell r="C287" t="str">
            <v>With reinforcing elements of synthetic geogrids</v>
          </cell>
          <cell r="D287" t="str">
            <v>sqm</v>
          </cell>
          <cell r="E287" t="e">
            <v>#VALUE!</v>
          </cell>
        </row>
        <row r="288">
          <cell r="C288" t="str">
            <v>CHAPTER-8</v>
          </cell>
        </row>
        <row r="289">
          <cell r="C289" t="str">
            <v>TRAFFIC SIGNS, MARKINGS &amp; OTHER ROAD APPURTENANCES</v>
          </cell>
        </row>
        <row r="290">
          <cell r="B290" t="str">
            <v>8.1</v>
          </cell>
          <cell r="C290" t="str">
            <v>Cast in Situ Cement Concrete M20 kerb (Construction of cement concrete kerb with top and bottom width 115 and 165 mm respectively, 250 mm high in M 20 grade PCC on M-10 grade foundation 150 mm thick, foundation having 50 mm projection beyond kerb stone, k</v>
          </cell>
        </row>
        <row r="291">
          <cell r="A291" t="str">
            <v>C6</v>
          </cell>
          <cell r="B291" t="str">
            <v>A</v>
          </cell>
          <cell r="C291" t="str">
            <v>Using Concrete Mixer</v>
          </cell>
          <cell r="D291" t="str">
            <v>metre</v>
          </cell>
          <cell r="E291">
            <v>116</v>
          </cell>
        </row>
        <row r="292">
          <cell r="B292" t="str">
            <v>B</v>
          </cell>
          <cell r="C292" t="str">
            <v>Using Concrete Batching and Mixing Plant</v>
          </cell>
          <cell r="D292" t="str">
            <v>metre</v>
          </cell>
          <cell r="E292">
            <v>116</v>
          </cell>
        </row>
        <row r="293">
          <cell r="B293" t="str">
            <v>8.2</v>
          </cell>
          <cell r="C293" t="str">
            <v xml:space="preserve">Cast in Situ Cement Concrete M 20 Kerb with Channel (Construction of cement concrete kerb with channel with top and bottom width 115 and 165 mm respectively, 250 mm high in M 20 grade PCC on M10 grade foundation 150 mm thick, kerb channel 300 mm wide, 50 </v>
          </cell>
        </row>
        <row r="294">
          <cell r="B294" t="str">
            <v>A</v>
          </cell>
          <cell r="C294" t="str">
            <v>Using Concrete Mixer</v>
          </cell>
          <cell r="D294" t="str">
            <v>metre</v>
          </cell>
          <cell r="E294">
            <v>213</v>
          </cell>
        </row>
        <row r="295">
          <cell r="B295" t="str">
            <v>B</v>
          </cell>
          <cell r="C295" t="str">
            <v>Using Concrete Batching and Mixing Plant</v>
          </cell>
          <cell r="D295" t="str">
            <v>metre</v>
          </cell>
          <cell r="E295">
            <v>218</v>
          </cell>
        </row>
        <row r="296">
          <cell r="B296" t="str">
            <v>8.3</v>
          </cell>
          <cell r="C296" t="str">
            <v>Printing new letter and figures of any shade (Printing new letter and figures of any shade with synthetic enamel paint black or any other approved colour to give an even shade)</v>
          </cell>
        </row>
        <row r="297">
          <cell r="B297" t="str">
            <v>(i)</v>
          </cell>
          <cell r="C297" t="str">
            <v xml:space="preserve"> Hindi ( Matras commas and the like not to be measured and paid for Half letter shall be counted as half )</v>
          </cell>
          <cell r="D297" t="str">
            <v>cm height per letter</v>
          </cell>
          <cell r="E297">
            <v>0.3</v>
          </cell>
        </row>
        <row r="298">
          <cell r="B298" t="str">
            <v>(ii)</v>
          </cell>
          <cell r="C298" t="str">
            <v>English and Roman</v>
          </cell>
          <cell r="D298" t="str">
            <v>cm height per letter</v>
          </cell>
          <cell r="E298">
            <v>0.2</v>
          </cell>
        </row>
        <row r="299">
          <cell r="B299" t="str">
            <v>8.4</v>
          </cell>
          <cell r="C299" t="str">
            <v>Retro- reflectorised Traffic signs (Providing and fixing of retro- reflectorised cautionary, mandatory and informatory sign as per IRC :67 made of encapsulated lens type reflective sheeting vide clause 801.3, fixed over aluminium sheeting, 1.5 mm thick su</v>
          </cell>
        </row>
        <row r="300">
          <cell r="A300" t="str">
            <v>H-1-1</v>
          </cell>
          <cell r="B300" t="str">
            <v>( i )</v>
          </cell>
          <cell r="C300" t="str">
            <v>90 cm equilateral triangle</v>
          </cell>
          <cell r="D300" t="str">
            <v>each</v>
          </cell>
          <cell r="E300" t="e">
            <v>#VALUE!</v>
          </cell>
        </row>
        <row r="301">
          <cell r="B301" t="str">
            <v>( ii )</v>
          </cell>
          <cell r="C301" t="str">
            <v>60 cm equilateral triangle</v>
          </cell>
          <cell r="D301" t="str">
            <v>each</v>
          </cell>
          <cell r="E301" t="e">
            <v>#VALUE!</v>
          </cell>
        </row>
        <row r="302">
          <cell r="A302" t="str">
            <v>H-1-1</v>
          </cell>
          <cell r="B302" t="str">
            <v>( iii )</v>
          </cell>
          <cell r="C302" t="str">
            <v>60 cm circular</v>
          </cell>
          <cell r="D302" t="str">
            <v>each</v>
          </cell>
          <cell r="E302" t="e">
            <v>#VALUE!</v>
          </cell>
        </row>
        <row r="303">
          <cell r="A303" t="str">
            <v>H-1-3</v>
          </cell>
          <cell r="B303" t="str">
            <v>( iv )</v>
          </cell>
          <cell r="C303" t="str">
            <v>80 mm x 60 mm rectangular</v>
          </cell>
          <cell r="D303" t="str">
            <v>each</v>
          </cell>
          <cell r="E303" t="e">
            <v>#VALUE!</v>
          </cell>
        </row>
        <row r="304">
          <cell r="B304" t="str">
            <v>( v )</v>
          </cell>
          <cell r="C304" t="str">
            <v>60 cm x 45 cm rectangular</v>
          </cell>
          <cell r="D304" t="str">
            <v>each</v>
          </cell>
          <cell r="E304" t="e">
            <v>#VALUE!</v>
          </cell>
        </row>
        <row r="305">
          <cell r="B305" t="str">
            <v>(vi )</v>
          </cell>
          <cell r="C305" t="str">
            <v>60 cm x 60 cm square</v>
          </cell>
          <cell r="D305" t="str">
            <v>each</v>
          </cell>
          <cell r="E305" t="e">
            <v>#VALUE!</v>
          </cell>
        </row>
        <row r="306">
          <cell r="A306" t="str">
            <v>H-1-4</v>
          </cell>
          <cell r="B306" t="str">
            <v>( vii )</v>
          </cell>
          <cell r="C306" t="str">
            <v>90 cm high octagon</v>
          </cell>
          <cell r="D306" t="str">
            <v>each</v>
          </cell>
          <cell r="E306" t="e">
            <v>#VALUE!</v>
          </cell>
        </row>
        <row r="307">
          <cell r="B307" t="str">
            <v>8.5</v>
          </cell>
          <cell r="C307" t="str">
            <v>Direction and Place Identification signs upto 0.9 sqm size board. (Providing and erecting direction and place identification retro-reflectorised sign asper IRC:67 made of encapsulated lens type reflective sheeting vide clause 801.3, fixed over aluminium s</v>
          </cell>
          <cell r="D307" t="str">
            <v>sqm</v>
          </cell>
          <cell r="E307" t="e">
            <v>#VALUE!</v>
          </cell>
        </row>
        <row r="308">
          <cell r="B308" t="str">
            <v>8.6</v>
          </cell>
          <cell r="C308" t="str">
            <v>Direction and Place Identification signs with size more than 0.9 sqm size board. (Providing and erecting direction and place identification retro- reflectorised sign asper IRC :67 made of encapsulated lens type reflective sheeting vide clause 801.3, fixed</v>
          </cell>
          <cell r="D308" t="str">
            <v>sqm</v>
          </cell>
          <cell r="E308" t="e">
            <v>#VALUE!</v>
          </cell>
        </row>
        <row r="309">
          <cell r="B309" t="str">
            <v>8.7</v>
          </cell>
          <cell r="C309" t="str">
            <v>Overhead Signs (Providing and erecting overhead signs with a corrosion resistant aluminium alloy sheet reflectorised with high intensity retro-reflective sheeting of encapsulated lense type with vertical and lateral clearance given in clause 802.2 and 802</v>
          </cell>
        </row>
        <row r="310">
          <cell r="B310" t="str">
            <v>A</v>
          </cell>
          <cell r="C310" t="str">
            <v xml:space="preserve">Truss and Vertical Support </v>
          </cell>
          <cell r="D310" t="str">
            <v>tonne</v>
          </cell>
          <cell r="E310" t="e">
            <v>#VALUE!</v>
          </cell>
        </row>
        <row r="311">
          <cell r="B311" t="str">
            <v>B</v>
          </cell>
          <cell r="C311" t="str">
            <v>Aluminium alloy plate for over head sign</v>
          </cell>
          <cell r="D311" t="str">
            <v>tonne</v>
          </cell>
          <cell r="E311" t="e">
            <v>#VALUE!</v>
          </cell>
        </row>
        <row r="312">
          <cell r="B312" t="str">
            <v>8.8</v>
          </cell>
          <cell r="C312" t="str">
            <v>Painting Two Coats on New Concrete Surfaces (Painting two coats after filling the surface with synthetic enamel paint in all shades on new plastered concrete surfaces)</v>
          </cell>
          <cell r="D312" t="str">
            <v>sqm</v>
          </cell>
          <cell r="E312">
            <v>41</v>
          </cell>
        </row>
        <row r="313">
          <cell r="B313" t="str">
            <v>8.9</v>
          </cell>
          <cell r="C313" t="str">
            <v>Painting on Steel Surfaces (Providing and applying two coats of ready mix paint of approved brand on steel surface after through cleaning of surface to give an even shade)</v>
          </cell>
          <cell r="D313" t="str">
            <v>sqm</v>
          </cell>
          <cell r="E313">
            <v>24</v>
          </cell>
        </row>
        <row r="314">
          <cell r="B314" t="str">
            <v>8.10</v>
          </cell>
          <cell r="C314" t="str">
            <v>Painting on Wood Surfaces (Providing and applying two coats of ready mix paint of approved brand on wood surface after through cleaning of surface to give an even shade)</v>
          </cell>
          <cell r="D314" t="str">
            <v>sqm</v>
          </cell>
          <cell r="E314">
            <v>28</v>
          </cell>
        </row>
        <row r="315">
          <cell r="B315" t="str">
            <v>8.11</v>
          </cell>
          <cell r="C315" t="str">
            <v>Painting Lines, Dashes, Arrows etc on Roads in Two Coats on New Work  (Painting lines, dashes, arrows etc on roads in two coats on new work with ready mixed road marking paint conforming to IS:164 on bituminous surface, including cleaning the surface of a</v>
          </cell>
        </row>
        <row r="316">
          <cell r="A316" t="str">
            <v>H4</v>
          </cell>
          <cell r="B316" t="str">
            <v>(i)</v>
          </cell>
          <cell r="C316" t="str">
            <v xml:space="preserve">Over 10 cm in width </v>
          </cell>
          <cell r="D316" t="str">
            <v>sqm</v>
          </cell>
          <cell r="E316">
            <v>54</v>
          </cell>
        </row>
        <row r="317">
          <cell r="B317" t="str">
            <v xml:space="preserve">(ii) </v>
          </cell>
          <cell r="C317" t="str">
            <v xml:space="preserve">Up to 10 cm in width </v>
          </cell>
          <cell r="D317" t="str">
            <v>sqm</v>
          </cell>
          <cell r="E317">
            <v>49</v>
          </cell>
        </row>
        <row r="318">
          <cell r="B318" t="str">
            <v>8.12</v>
          </cell>
          <cell r="C318" t="str">
            <v>Painting Lines, Dashes, Arrows etc on Roads in Two Coats on Old Work (Painting lines, dashes, arrows etc on roads in two coats on old work with ready mixed road marking paint confirming to IS: 164 on bituminous surface, including cleaning the surface of a</v>
          </cell>
        </row>
        <row r="319">
          <cell r="B319" t="str">
            <v>(i)</v>
          </cell>
          <cell r="C319" t="str">
            <v xml:space="preserve"> Over 10 cm in width </v>
          </cell>
          <cell r="D319" t="str">
            <v>sqm</v>
          </cell>
          <cell r="E319">
            <v>36</v>
          </cell>
        </row>
        <row r="320">
          <cell r="B320" t="str">
            <v xml:space="preserve">(ii) </v>
          </cell>
          <cell r="C320" t="str">
            <v xml:space="preserve">Up to 10 cm in width </v>
          </cell>
          <cell r="D320" t="str">
            <v>sqm</v>
          </cell>
          <cell r="E320">
            <v>38</v>
          </cell>
        </row>
        <row r="321">
          <cell r="A321" t="str">
            <v>H5</v>
          </cell>
          <cell r="B321" t="str">
            <v>8.13</v>
          </cell>
          <cell r="C321" t="str">
            <v>Road Marking with Hot Applied Thermoplastic Compound with Reflectorising Glass Beads on Bituminous Surface (Providing and laying of hot applied thermoplastic compound 2.5 mm thick including reflectorising glass beads @ 250 gms per sqm area, thickness of 2</v>
          </cell>
          <cell r="D321" t="str">
            <v>sqm</v>
          </cell>
          <cell r="E321">
            <v>730</v>
          </cell>
        </row>
        <row r="322">
          <cell r="B322" t="str">
            <v>8.14</v>
          </cell>
          <cell r="C322" t="str">
            <v>Kilo Metre Stone (Reinforced cement concrete M15grade kilometre stone of standard design as per IRC:8-1980, fixing in position including painting and printing etc)</v>
          </cell>
        </row>
        <row r="323">
          <cell r="A323" t="str">
            <v>H-6-1</v>
          </cell>
          <cell r="B323" t="str">
            <v>(i)</v>
          </cell>
          <cell r="C323" t="str">
            <v>5th kilometre stone (precast)</v>
          </cell>
          <cell r="D323" t="str">
            <v>each</v>
          </cell>
          <cell r="E323">
            <v>1414</v>
          </cell>
        </row>
        <row r="324">
          <cell r="A324" t="str">
            <v>H-6-2</v>
          </cell>
          <cell r="B324" t="str">
            <v>(ii)</v>
          </cell>
          <cell r="C324" t="str">
            <v>Ordinary Kilometer stone (Precast)</v>
          </cell>
          <cell r="D324" t="str">
            <v>each</v>
          </cell>
          <cell r="E324">
            <v>806</v>
          </cell>
        </row>
        <row r="325">
          <cell r="A325" t="str">
            <v>H-6-3</v>
          </cell>
          <cell r="B325" t="str">
            <v>(iii)</v>
          </cell>
          <cell r="C325" t="str">
            <v>Hectometer stone (Precast)</v>
          </cell>
          <cell r="D325" t="str">
            <v>each</v>
          </cell>
          <cell r="E325">
            <v>264</v>
          </cell>
        </row>
        <row r="326">
          <cell r="A326" t="str">
            <v>H-12</v>
          </cell>
          <cell r="B326" t="str">
            <v>8.15</v>
          </cell>
          <cell r="C326" t="str">
            <v xml:space="preserve">Road Delineators (Supplying and installation of delineators (road way indicators, hazard markers, object markers), 80-100 cm high above ground level, painted black and white in 15 cm wide stripes, fitted with 80 x 100 mm rectangular or 75 mm dia circular </v>
          </cell>
          <cell r="D326" t="str">
            <v>each</v>
          </cell>
          <cell r="E326" t="e">
            <v>#VALUE!</v>
          </cell>
        </row>
        <row r="327">
          <cell r="A327" t="str">
            <v>H7</v>
          </cell>
          <cell r="B327" t="str">
            <v>8.16</v>
          </cell>
          <cell r="C327" t="str">
            <v>Boundary pillar (Reinforced cement concrete M15 grade boundary pillars of standard design as per IRC:25-1967, fixed in position including finishing and lettering but excluding painting)</v>
          </cell>
          <cell r="D327" t="str">
            <v>each</v>
          </cell>
          <cell r="E327">
            <v>176</v>
          </cell>
        </row>
        <row r="328">
          <cell r="B328" t="str">
            <v>8.17</v>
          </cell>
          <cell r="C328" t="str">
            <v>G.I Barbed wire Fencing 1.2 metre high (Providing and fixing 1.2 metres high GI barbed wire fencing with 1.8 m angle iron posts 40 mm x 40 mm x 6 mm placed every 3 metres center to center founded in M15 grade cement concrete, 0.6 metre below ground level,</v>
          </cell>
          <cell r="D328" t="str">
            <v>metre</v>
          </cell>
          <cell r="E328" t="e">
            <v>#VALUE!</v>
          </cell>
        </row>
        <row r="329">
          <cell r="B329" t="str">
            <v>8.18</v>
          </cell>
          <cell r="C329" t="str">
            <v>G.I Barbed wire Fencing 1.8 metre high (Providing and fixing 1.8 metres high GI barbed wire fencing with 2.4 m angle iron posts 50 mm x 50 mm x 6 mm placed every 3 metres center to center founded in M15 grade cement concrete, 0.6 metre below ground level,</v>
          </cell>
          <cell r="D329" t="str">
            <v>metre</v>
          </cell>
          <cell r="E329" t="e">
            <v>#VALUE!</v>
          </cell>
        </row>
        <row r="330">
          <cell r="B330" t="str">
            <v>8.19</v>
          </cell>
          <cell r="C330" t="str">
            <v>Fencing with welded steel wire Fabric 75 mm x 50 mm (Suggestive) (Providing 1.20 metre high fencing with angle iron posts 50 mm x 50 mm x 6 mm at 3 metre center to center with 0.40 metre embedded in M15 grade cement concrete, corner, end and every 10th po</v>
          </cell>
          <cell r="D330" t="str">
            <v>metre</v>
          </cell>
          <cell r="E330" t="e">
            <v>#VALUE!</v>
          </cell>
        </row>
        <row r="331">
          <cell r="B331" t="str">
            <v>8.20</v>
          </cell>
          <cell r="C331" t="str">
            <v>Tubular Steel Railing on Medium Weight steel channel ( ISMC series) 100 mm x 50 mm (Providing, fixing and erecting 50 mm dia steel pipe railing in 3 rows duly painted on medium weight steel channels (ISMC series) 100 mm x 50 mm, 1.2 metres high above grou</v>
          </cell>
          <cell r="D331" t="str">
            <v>metre</v>
          </cell>
          <cell r="E331">
            <v>576</v>
          </cell>
        </row>
        <row r="332">
          <cell r="B332" t="str">
            <v>8.21</v>
          </cell>
          <cell r="C332" t="str">
            <v>Tubular Steel Railing on Precast RCC posts, 1.2 m high above ground level (Providing, fencing and erecting 50 mm dia painted steel pipe railing in 3 rows on precast M20 grade RCC vertical posts1.8 metres high (1.2 m above GL) with 3 holes 50 mm dia for pi</v>
          </cell>
          <cell r="D332" t="str">
            <v>metre</v>
          </cell>
          <cell r="E332">
            <v>273</v>
          </cell>
        </row>
        <row r="333">
          <cell r="B333" t="str">
            <v>8.22</v>
          </cell>
          <cell r="C333" t="str">
            <v>Reinforced Cement Concrete Crash Barrier (Provision of an Reinforced cement concrete crash barrier at the edges of the road, approaches to bridge structures and medians, constructed with M-20 grade concrete with HYSD reinforcement conforming to IRC:21 and</v>
          </cell>
        </row>
        <row r="334">
          <cell r="A334" t="str">
            <v>E22</v>
          </cell>
          <cell r="B334" t="str">
            <v>(i)</v>
          </cell>
          <cell r="C334" t="str">
            <v>M 20 grade concrete</v>
          </cell>
          <cell r="D334" t="str">
            <v>metre</v>
          </cell>
          <cell r="E334">
            <v>1768</v>
          </cell>
        </row>
        <row r="335">
          <cell r="B335" t="str">
            <v>8.23</v>
          </cell>
          <cell r="C335" t="str">
            <v>Metal Beam Crash Barrier</v>
          </cell>
        </row>
        <row r="336">
          <cell r="A336" t="str">
            <v>H9</v>
          </cell>
          <cell r="B336" t="str">
            <v>A</v>
          </cell>
          <cell r="C336" t="str">
            <v xml:space="preserve">Type - A, "W" : Metal Beam Crash Barrier (Providing and erecting a "W" metal beam crash barrier comprising of 3 mm thick corrugated sheet metal beam rail, 70 cm above road/ground level, fixed on ISMC series channel vertical post, 150 x 75 x 5 mm spaced 2 </v>
          </cell>
          <cell r="D336" t="str">
            <v>metre</v>
          </cell>
          <cell r="E336">
            <v>1900</v>
          </cell>
        </row>
        <row r="337">
          <cell r="B337" t="str">
            <v>B</v>
          </cell>
          <cell r="C337" t="str">
            <v>Type - B, "THRIE" : Metal Beam Crash Barrier (Providing and erecting a "Thrie" metal beam crash barrier comprising of 3 mm thick corrugated sheet metal beam rail, 85 cm above road/ground level, fixed on ISMC series channel vertical post, 150 x 75 x 5 mm s</v>
          </cell>
          <cell r="D337" t="str">
            <v>metre</v>
          </cell>
          <cell r="E337" t="e">
            <v>#VALUE!</v>
          </cell>
        </row>
        <row r="338">
          <cell r="B338" t="str">
            <v>8.24</v>
          </cell>
          <cell r="C338" t="str">
            <v xml:space="preserve">Road Traffic Signals electrically operated (Since it is a ready made item commercially produced and erected by specialised firm in the electrical and electronic field, rate may be taken based on market enquiry from firms specialised in this field and ISI </v>
          </cell>
        </row>
        <row r="339">
          <cell r="B339" t="str">
            <v>8.25</v>
          </cell>
          <cell r="C339" t="str">
            <v>Flexible Crash Barrier, Wire Rope Safety Barrier (Providing and erecting a wire rope safety barrier with vertical posts of medium weight RS Joist (ISMB series) 100 mm x 75 mm (11.50 kg/m), 1.50 m long 0.85 m above ground and 0.65 m below ground level, spl</v>
          </cell>
          <cell r="D339" t="str">
            <v>metre</v>
          </cell>
          <cell r="E339" t="e">
            <v>#VALUE!</v>
          </cell>
        </row>
        <row r="340">
          <cell r="B340" t="str">
            <v>8.26</v>
          </cell>
          <cell r="C340" t="str">
            <v>Anti - Glare Devices in Median</v>
          </cell>
        </row>
        <row r="341">
          <cell r="B341" t="str">
            <v>A</v>
          </cell>
          <cell r="C341" t="str">
            <v>Plantation (Plantation of shrubs and plants of approved species in the median. apart from cutting off glare from vehicle coming from opposite direction, these plants provide a pleasant envoirenment and are eco-friendly. The rate for this item is available</v>
          </cell>
        </row>
        <row r="342">
          <cell r="B342" t="str">
            <v>B</v>
          </cell>
          <cell r="C342" t="str">
            <v>Anti - Glare Screen with 25 mm steel pipe framework fixed with circular and rectangular vans (Providing and erecting an anti - glare screen with 25 mm dia vertical pipes fabricated and framed in the form of panels of one metre length and 1.75 mtr height f</v>
          </cell>
          <cell r="D342" t="str">
            <v>metre</v>
          </cell>
          <cell r="E342" t="e">
            <v>#VALUE!</v>
          </cell>
        </row>
        <row r="343">
          <cell r="B343" t="str">
            <v>C</v>
          </cell>
          <cell r="C343" t="str">
            <v xml:space="preserve"> Anti - Glare Screen with Rectangular Vane of MS sheet (Providing and erecting anti - glare screen with rectangular vanes of size 750 x 500 mm made from MS sheet, 3 mm thick and fixed on MS angle 50 x 50 x 6 mm at an angle of 450 to the direction of flow </v>
          </cell>
          <cell r="D343" t="str">
            <v>metre</v>
          </cell>
          <cell r="E343">
            <v>535</v>
          </cell>
        </row>
        <row r="344">
          <cell r="B344" t="str">
            <v>8.27</v>
          </cell>
          <cell r="C344" t="str">
            <v>Street Lighting (Providing and erecting street light mounted on a steel circular hollow pole of standard specifications for street lighting, 9 m high spaced 40 m apart, 1.8 m overhang on both sides if fixed in the median and on one side if fixed on the fo</v>
          </cell>
        </row>
        <row r="345">
          <cell r="B345" t="str">
            <v>(i)</v>
          </cell>
          <cell r="C345" t="str">
            <v>For Fixing in Median</v>
          </cell>
          <cell r="D345" t="str">
            <v>each</v>
          </cell>
          <cell r="E345" t="e">
            <v>#VALUE!</v>
          </cell>
        </row>
        <row r="346">
          <cell r="B346" t="str">
            <v>(ii)</v>
          </cell>
          <cell r="C346" t="str">
            <v>For fixing in Footpath</v>
          </cell>
          <cell r="D346" t="str">
            <v>each</v>
          </cell>
          <cell r="E346" t="e">
            <v>#VALUE!</v>
          </cell>
        </row>
        <row r="347">
          <cell r="B347" t="str">
            <v>8.28</v>
          </cell>
          <cell r="C347" t="str">
            <v>Lighting on Bridges (Providing and fixing lighting on bridges, mounted on steel hollow circular poles of standard specifications, 5 m high fixed on parapets with cement concrete, 20 m apart and fitted with sodium vapour lamp)</v>
          </cell>
          <cell r="D347" t="str">
            <v>each</v>
          </cell>
          <cell r="E347" t="e">
            <v>#VALUE!</v>
          </cell>
        </row>
        <row r="348">
          <cell r="B348" t="str">
            <v>8.29</v>
          </cell>
          <cell r="C348" t="str">
            <v>Cable Duct Across the Road (Providing and laying of a reinforced cement concrete pipe duct, 300 mm dia, across the road (new construction), extending from drain to drain in cuts and toe of slope to toe of slope in fills, constructing head walls at both en</v>
          </cell>
        </row>
        <row r="349">
          <cell r="A349" t="str">
            <v>H11</v>
          </cell>
          <cell r="B349" t="str">
            <v>(i)</v>
          </cell>
          <cell r="C349" t="str">
            <v>Single Row for one utility service</v>
          </cell>
          <cell r="D349" t="str">
            <v>metre</v>
          </cell>
          <cell r="E349" t="e">
            <v>#VALUE!</v>
          </cell>
        </row>
        <row r="350">
          <cell r="B350" t="str">
            <v>(ii)</v>
          </cell>
          <cell r="C350" t="str">
            <v>Double Row for two utility services</v>
          </cell>
          <cell r="D350" t="str">
            <v>metre</v>
          </cell>
          <cell r="E350" t="e">
            <v>#VALUE!</v>
          </cell>
        </row>
        <row r="351">
          <cell r="B351" t="str">
            <v>(iii)</v>
          </cell>
          <cell r="C351" t="str">
            <v>Triple Row for three utility services</v>
          </cell>
          <cell r="D351" t="str">
            <v>metre</v>
          </cell>
          <cell r="E351" t="e">
            <v>#VALUE!</v>
          </cell>
        </row>
        <row r="352">
          <cell r="B352" t="str">
            <v>8.30</v>
          </cell>
          <cell r="C352" t="str">
            <v>Highway Patrolling and Traffic Aid Post (It is proposed to locate one Traffic Aid Post every 50-60 km of the highway. )</v>
          </cell>
        </row>
        <row r="353">
          <cell r="B353" t="str">
            <v>8.31</v>
          </cell>
          <cell r="C353" t="str">
            <v>Items related to under pass/ subway/ overhead bridge/ overhead foot bridge (The items involved for underpass/ subway/ overhead bridge/ overhead foot bridge are earthwork, plain cement concrete, plastering, painting, information sign etc. The rates for the</v>
          </cell>
        </row>
        <row r="354">
          <cell r="B354" t="str">
            <v>8.32</v>
          </cell>
          <cell r="C354" t="str">
            <v>Traffic Control System and Communication system (Providing a traffic control centre and communication system including telecommunication facilities and related accessories, CCTV, radar, vehicle detection camera, central computer system These are specialis</v>
          </cell>
        </row>
        <row r="355">
          <cell r="B355" t="str">
            <v>8.33</v>
          </cell>
          <cell r="C355" t="str">
            <v>Gantry Mounted Variable Message Sign board (Providing and erecting gantry mounted variable message sign board electronically operated capable of flashing the desired message over a designed support system of aluminium alloy or galvanised steel, erected as</v>
          </cell>
        </row>
        <row r="356">
          <cell r="B356" t="str">
            <v>(i)</v>
          </cell>
          <cell r="C356" t="str">
            <v>Gantry Support System</v>
          </cell>
          <cell r="D356" t="str">
            <v>tonne</v>
          </cell>
          <cell r="E356" t="e">
            <v>#VALUE!</v>
          </cell>
        </row>
        <row r="357">
          <cell r="B357" t="str">
            <v>(ii)</v>
          </cell>
          <cell r="C357" t="str">
            <v>Message Display (Message display board 6 sqm electronically operated with complete electronic fitments for flashing the pre-determined messages.)</v>
          </cell>
        </row>
        <row r="358">
          <cell r="B358" t="str">
            <v>8.34</v>
          </cell>
          <cell r="C358" t="str">
            <v xml:space="preserve">Traffic Impact Attenuators at Abutments and Piers </v>
          </cell>
        </row>
        <row r="359">
          <cell r="B359" t="str">
            <v>A</v>
          </cell>
          <cell r="C359" t="str">
            <v xml:space="preserve"> With Scrap Tyres (Provision and installation of traffic attenuators at abutment/pier of flyovers bridges using scrap tyres of size 100 x 20 retrieved from trucks laid in 2 rows and 4 tiers, one above the other and tied with 20 mm wire rope as per approve</v>
          </cell>
          <cell r="D359" t="str">
            <v>sqm</v>
          </cell>
          <cell r="E359" t="e">
            <v>#VALUE!</v>
          </cell>
        </row>
        <row r="360">
          <cell r="B360" t="str">
            <v>B</v>
          </cell>
          <cell r="C360" t="str">
            <v xml:space="preserve">Using Plastic/Steel Barrel, Filled with Sand (Provision and installation of traffic impact attenuator at abutment/pier of flyovers bridges using plastic/steel barrels 0.60 m dia and 1.0 m in height, filled with sand in three rows and tied with20 mm steel </v>
          </cell>
          <cell r="D360" t="str">
            <v>sqm</v>
          </cell>
          <cell r="E360" t="e">
            <v>#VALUE!</v>
          </cell>
        </row>
        <row r="361">
          <cell r="B361" t="str">
            <v>C</v>
          </cell>
          <cell r="C361" t="str">
            <v xml:space="preserve"> With HI - DRO cell Sandwich (Patented) ((In this patented HI - DRO cell system, water gets discharged from plastic tubes on impact over a pre-determined time, thus absorbing the energy))</v>
          </cell>
          <cell r="D361" t="str">
            <v>sqm</v>
          </cell>
          <cell r="E361" t="e">
            <v>#VALUE!</v>
          </cell>
        </row>
        <row r="362">
          <cell r="B362" t="str">
            <v>8.35</v>
          </cell>
          <cell r="C362" t="str">
            <v>Road Markers/Road Stud with Lense Reflector (Providing and fixing of road stud 100x 100 mm, die cast in aluminium, resistant to corrosive effect of salt and grit, fitted with lense reflectors, installed in concrete or asphaltic surface by drilling hole 30</v>
          </cell>
          <cell r="D362" t="str">
            <v>each</v>
          </cell>
          <cell r="E362">
            <v>381</v>
          </cell>
        </row>
        <row r="363">
          <cell r="B363" t="str">
            <v>8.36</v>
          </cell>
          <cell r="C363" t="str">
            <v xml:space="preserve">Traffic Cone (Provision of red fluorescent with white reflective sleeve traffic cone made of low density polyethylene (LDPE)  material with a square base of 390 x 390 x 35 mm and a height of 770 mm, 4 kg in weight, placed at 1.5 m interval, all as per BS </v>
          </cell>
          <cell r="D363" t="str">
            <v>each</v>
          </cell>
          <cell r="E363" t="e">
            <v>#VALUE!</v>
          </cell>
        </row>
        <row r="364">
          <cell r="B364" t="str">
            <v>8.37</v>
          </cell>
          <cell r="C364" t="str">
            <v>Roadside Amenities</v>
          </cell>
        </row>
        <row r="365">
          <cell r="B365" t="str">
            <v>A</v>
          </cell>
          <cell r="C365" t="str">
            <v xml:space="preserve"> Rest Areas (Providing plainly furnished accommodation for rest rooms, dormitories, restaurants, stalls, shops, petrol pump, telephone booth, first aid room, traffic aid post, police assistance booth, including electricity, toilet and sewerage system Pric</v>
          </cell>
        </row>
        <row r="366">
          <cell r="B366" t="str">
            <v>B</v>
          </cell>
          <cell r="C366" t="str">
            <v>Parking areas and Bus Laybyes for Trucks, Buses and Light vehicles (Pricing of parking areas may be done for the quantities of various items based on the approved dimensions and pavement design for a particular terrain and soil. Rates for items may be fro</v>
          </cell>
        </row>
        <row r="367">
          <cell r="B367" t="str">
            <v>C</v>
          </cell>
          <cell r="C367" t="str">
            <v>Lawn (Providing a lawn planted with grass and its maintenance )</v>
          </cell>
        </row>
        <row r="368">
          <cell r="B368" t="str">
            <v>8.38</v>
          </cell>
          <cell r="C368" t="str">
            <v>Rumble Strips (Provision of 15 nos rumble strips covered with premix bituminous carpet, 15-20 mm high at center, 250 mm wide placed at 1 m center to center at approved locations to control speed, marked with white strips of road marking paint.)</v>
          </cell>
          <cell r="D368" t="str">
            <v>sqm</v>
          </cell>
        </row>
        <row r="369">
          <cell r="B369" t="str">
            <v>8.39</v>
          </cell>
          <cell r="C369" t="str">
            <v>Policeman Umbrella (Provision of a 2 m high (floor to roof)  umbrella for traffic policeman at road crossings, where necessary, installed on a raised platform, built on a central support of a steel pipe 100 mm dia, roof made of 25 mm dia steel pipe to pro</v>
          </cell>
          <cell r="D369" t="str">
            <v>each</v>
          </cell>
        </row>
        <row r="370">
          <cell r="B370" t="str">
            <v>8.40</v>
          </cell>
          <cell r="C370" t="str">
            <v>High Mast Pole Lighting at Interchanges and Flyovers (Providing and erecting a high mast pole lighting with 30 m high hot dip galvanised mast designed to withstand forces exerted with wind speeds of 180 km per hour with 3 seconds gust,  as per IS:875 (Par</v>
          </cell>
        </row>
        <row r="371">
          <cell r="B371" t="str">
            <v>8.41</v>
          </cell>
          <cell r="C371" t="str">
            <v>Toll Plaza (The construction,  operation and maintenance of Toll Plaza can be broken into separate items of work as under based on the approved design and drawings:-)</v>
          </cell>
        </row>
        <row r="372">
          <cell r="B372" t="str">
            <v>8.42</v>
          </cell>
          <cell r="C372" t="str">
            <v>Safety Devices and signs in Construction Zones (Provision and fixing of traffic signs for limited period at suitable locations in construction zone comprising of warning zone,  approach transition zone,  working zone and terminal transition zone with a mi</v>
          </cell>
        </row>
        <row r="373">
          <cell r="B373" t="str">
            <v>8.43</v>
          </cell>
          <cell r="C373" t="str">
            <v xml:space="preserve">Portable Barricade in Construction Zone (Installation of a steel portable barricade with horizontal rail 300 mm wide,  2.5 m in length fitted on a 'A' frame made with 45 x 45 x 5 mm angle iron section,  1.5 m in height,  horizontal rail painted (2 coats) </v>
          </cell>
          <cell r="D373" t="str">
            <v>each</v>
          </cell>
          <cell r="E373">
            <v>1657</v>
          </cell>
        </row>
        <row r="374">
          <cell r="B374" t="str">
            <v>8.44</v>
          </cell>
          <cell r="C374" t="str">
            <v xml:space="preserve">Permanent Type Barricade in Construction Zone </v>
          </cell>
        </row>
        <row r="375">
          <cell r="B375" t="str">
            <v>A</v>
          </cell>
          <cell r="C375" t="str">
            <v>With Steel Components (Construction of a permanent type barricade made of steel components,  1.5 m high from road level,  fitted with 3 horizontal rails 200 mm wide and 4 m long on 50 x 50 x 5 mm angle iron vertical support,  painted with yellow and white</v>
          </cell>
          <cell r="D375" t="str">
            <v>each</v>
          </cell>
          <cell r="E375">
            <v>2657</v>
          </cell>
        </row>
        <row r="376">
          <cell r="B376" t="str">
            <v>B</v>
          </cell>
          <cell r="C376" t="str">
            <v>With Wooden Components (Construction of a permanent type barricade made of wooden components,  1.5 m high from road level,  fitted with 3 horizontal planks 200 mm wide and 3.66 m long on 100 x 100mm wooden vertical post,  painted with yellow and white str</v>
          </cell>
          <cell r="D376" t="str">
            <v>each</v>
          </cell>
          <cell r="E376" t="e">
            <v>#VALUE!</v>
          </cell>
        </row>
        <row r="377">
          <cell r="B377" t="str">
            <v>C</v>
          </cell>
          <cell r="C377" t="str">
            <v xml:space="preserve"> With Bricks (Construction of a permanent type barricade made with brick work in mud mortar,  1.5 m high,  4 m long,  600 mm thick,  plastered with cement mortar 1:6,  painted with yellow and white strips)</v>
          </cell>
          <cell r="D377" t="str">
            <v>each</v>
          </cell>
          <cell r="E377">
            <v>3179</v>
          </cell>
        </row>
        <row r="378">
          <cell r="B378" t="str">
            <v>8.45</v>
          </cell>
          <cell r="C378" t="str">
            <v>Drum Delineator in Construction Zone (Provision of metal drum/empty bitumen drum delineator,  300 mm in diameter,  800 mm high,  filled with earth for stability,  painted in circumferential strips of alternate black and white 100 mm wide fitted with refle</v>
          </cell>
          <cell r="D378" t="str">
            <v>each</v>
          </cell>
          <cell r="E378" t="e">
            <v>#VALUE!</v>
          </cell>
        </row>
        <row r="379">
          <cell r="B379" t="str">
            <v>8.46</v>
          </cell>
          <cell r="C379" t="str">
            <v>Flagman (Positioning of a smart flagman with a yellow vest and a yellow cap and a red flag 600 x 600 mm securely fastened to a staff 1 m in length for guiding the traffic)</v>
          </cell>
          <cell r="D379" t="str">
            <v>each</v>
          </cell>
          <cell r="E379" t="e">
            <v>#VALUE!</v>
          </cell>
        </row>
        <row r="380">
          <cell r="C380" t="str">
            <v>CHAPTER-9</v>
          </cell>
        </row>
        <row r="381">
          <cell r="C381" t="str">
            <v xml:space="preserve"> PIPE CULVERTS </v>
          </cell>
        </row>
        <row r="382">
          <cell r="B382" t="str">
            <v>9.1</v>
          </cell>
          <cell r="C382" t="str">
            <v>PCC 1:3:6 in Foundation (Plain cement concrete 1:3:6 mix with crushed stone aggregate 40 mm nominal size mechanically mixed,  placed in foundation and compacted by vibration including curing for 14 days.)</v>
          </cell>
          <cell r="D382" t="str">
            <v>cum</v>
          </cell>
          <cell r="E382">
            <v>1705</v>
          </cell>
        </row>
        <row r="383">
          <cell r="B383" t="str">
            <v>9.2</v>
          </cell>
          <cell r="C383" t="str">
            <v>Laying Reinforced Cement Concrete Pipe NP4/prestrssed concrete pipe on first class bedding in single row . (Laying Reinforced cement concrete pipe NP4/prestrssed concrete pipe for culverts on first class bedding of granular material in single row includin</v>
          </cell>
        </row>
        <row r="384">
          <cell r="B384" t="str">
            <v>A</v>
          </cell>
          <cell r="C384" t="str">
            <v>1000 mm dia</v>
          </cell>
          <cell r="D384" t="str">
            <v>metre</v>
          </cell>
          <cell r="E384">
            <v>2173</v>
          </cell>
        </row>
        <row r="385">
          <cell r="B385" t="str">
            <v>B</v>
          </cell>
          <cell r="C385" t="str">
            <v>1200 mm dia</v>
          </cell>
          <cell r="D385" t="str">
            <v>metre</v>
          </cell>
          <cell r="E385">
            <v>2940</v>
          </cell>
        </row>
        <row r="386">
          <cell r="B386" t="str">
            <v>9.3</v>
          </cell>
          <cell r="C386" t="str">
            <v>Laying Reinforced Cement Concrete Pipe NP 4 /prestrssed concrete pipe on first class bedding in double row . (Laying Reinforced cement concrete pipe NP4 /prestrssed concrete pipe for culverts on first class bedding of granular material in double row inclu</v>
          </cell>
        </row>
        <row r="387">
          <cell r="B387" t="str">
            <v>A</v>
          </cell>
          <cell r="C387" t="str">
            <v>1000 mm dia</v>
          </cell>
          <cell r="D387" t="str">
            <v>metre</v>
          </cell>
          <cell r="E387">
            <v>4346</v>
          </cell>
        </row>
        <row r="388">
          <cell r="B388" t="str">
            <v>B</v>
          </cell>
          <cell r="C388" t="str">
            <v>1200 mm dia</v>
          </cell>
          <cell r="D388" t="str">
            <v>metre</v>
          </cell>
          <cell r="E388">
            <v>5880</v>
          </cell>
        </row>
        <row r="389">
          <cell r="C389" t="str">
            <v>CHAPTER-10</v>
          </cell>
        </row>
        <row r="390">
          <cell r="C390" t="str">
            <v>MAINTENANCE  OF ROADS</v>
          </cell>
        </row>
        <row r="391">
          <cell r="B391" t="str">
            <v>10.1</v>
          </cell>
          <cell r="C391" t="str">
            <v xml:space="preserve">Restoration of Rain Cuts (Restoration of rain cuts with soil,  moorum,  gravel or a mixture of these,  clearing the loose soil,  benching for 300 mm width,  laying fresh material in layers not exceeding 250 mm and compacting with plate compactor or power </v>
          </cell>
          <cell r="D391" t="str">
            <v>cum</v>
          </cell>
          <cell r="E391">
            <v>63</v>
          </cell>
        </row>
        <row r="392">
          <cell r="B392" t="str">
            <v>10.2</v>
          </cell>
          <cell r="C392" t="str">
            <v>Maintenance of Earthen Shoulder (filling with fresh soil) (Making up loss of material/ irregularities on shoulder to the design level by adding fresh approved soil and compacting it with appropriate equipment.)</v>
          </cell>
          <cell r="D392" t="str">
            <v>sqm</v>
          </cell>
          <cell r="E392">
            <v>29</v>
          </cell>
        </row>
        <row r="393">
          <cell r="B393" t="str">
            <v>10.3</v>
          </cell>
          <cell r="C393" t="str">
            <v>Maintenance of Earth Shoulder (stripping excess soil) (Stripping excess soil from the shoulder surface to achieve the approved level and compacting with plate compactor)</v>
          </cell>
          <cell r="D393" t="str">
            <v>sqm</v>
          </cell>
          <cell r="E393">
            <v>9</v>
          </cell>
        </row>
        <row r="394">
          <cell r="A394" t="str">
            <v>D9</v>
          </cell>
          <cell r="B394" t="str">
            <v>10.4</v>
          </cell>
          <cell r="C394" t="str">
            <v>Filling Pot- holes and Patch Repairs with open - graded Premix surfacing,  20mm. (Removal of all failed material,  trimming of completed excavation to provide firm vertical faces,  cleaning of surface,  painting of tack coat on the sides and base of excav</v>
          </cell>
          <cell r="D394" t="str">
            <v>sqm</v>
          </cell>
          <cell r="E394">
            <v>67</v>
          </cell>
        </row>
        <row r="395">
          <cell r="B395" t="str">
            <v>10.5</v>
          </cell>
          <cell r="C395" t="str">
            <v xml:space="preserve">Filling Pot- holes and Patch Repairs with - Bituminous concrete,  40mm. (Removal of all failed material,  trimming of completed excavation to provide firm vertical faces,  cleaning of surface,  painting of tack coat on the sides and base of excavation as </v>
          </cell>
        </row>
        <row r="396">
          <cell r="B396" t="str">
            <v>(i)</v>
          </cell>
          <cell r="C396" t="str">
            <v xml:space="preserve"> for grading I  Material</v>
          </cell>
          <cell r="D396" t="str">
            <v>sqm</v>
          </cell>
          <cell r="E396">
            <v>161</v>
          </cell>
        </row>
        <row r="397">
          <cell r="B397" t="str">
            <v>(ii)</v>
          </cell>
          <cell r="C397" t="str">
            <v>for grading II  Material</v>
          </cell>
          <cell r="D397" t="str">
            <v>sqm</v>
          </cell>
          <cell r="E397">
            <v>170</v>
          </cell>
        </row>
        <row r="398">
          <cell r="B398" t="str">
            <v>10.6</v>
          </cell>
          <cell r="C398" t="str">
            <v>Crack Filling (Filling of crack using slow - curing bitumen emulsion and applying crusher dust in case crack are wider than 3mm.)</v>
          </cell>
          <cell r="D398" t="str">
            <v>metre</v>
          </cell>
          <cell r="E398">
            <v>2</v>
          </cell>
        </row>
        <row r="399">
          <cell r="B399" t="str">
            <v>10.7</v>
          </cell>
          <cell r="C399" t="str">
            <v>Dusting (Applying crusher dust to areas of road where bleeding of excess bitumen has occurred.)</v>
          </cell>
          <cell r="D399" t="str">
            <v>sqm</v>
          </cell>
          <cell r="E399">
            <v>0.5</v>
          </cell>
        </row>
        <row r="400">
          <cell r="B400" t="str">
            <v>10.8 A</v>
          </cell>
          <cell r="C400" t="str">
            <v>Fog Seal (ref item 5.17)</v>
          </cell>
          <cell r="D400" t="str">
            <v>sqm</v>
          </cell>
          <cell r="E400">
            <v>21</v>
          </cell>
        </row>
        <row r="401">
          <cell r="B401" t="str">
            <v>B</v>
          </cell>
          <cell r="C401" t="str">
            <v>Crack Prevention courses. (ref item 5.21)</v>
          </cell>
        </row>
        <row r="402">
          <cell r="B402" t="str">
            <v>(i)</v>
          </cell>
          <cell r="C402" t="str">
            <v>Stress Absorbing Membrane (SAM) crack width less than 6 mm</v>
          </cell>
          <cell r="D402" t="str">
            <v>sqm</v>
          </cell>
          <cell r="E402">
            <v>37</v>
          </cell>
        </row>
        <row r="403">
          <cell r="B403" t="str">
            <v>(ii)</v>
          </cell>
          <cell r="C403" t="str">
            <v>Stress Absorbing Membrane (SAM) with crack width 6 mm to 9 mm</v>
          </cell>
          <cell r="D403" t="str">
            <v>sqm</v>
          </cell>
          <cell r="E403">
            <v>46</v>
          </cell>
        </row>
        <row r="404">
          <cell r="B404" t="str">
            <v>(iii)</v>
          </cell>
          <cell r="C404" t="str">
            <v>Stress Absorbing Membrane (SAM) crack width above 9 mm and cracked area above 50 %</v>
          </cell>
          <cell r="D404" t="str">
            <v>sqm</v>
          </cell>
          <cell r="E404">
            <v>61</v>
          </cell>
        </row>
        <row r="405">
          <cell r="B405" t="str">
            <v>(iv)</v>
          </cell>
          <cell r="C405" t="str">
            <v>Bitumen Impregnated Geotextile</v>
          </cell>
          <cell r="D405" t="str">
            <v>sqm</v>
          </cell>
          <cell r="E405" t="e">
            <v>#VALUE!</v>
          </cell>
        </row>
        <row r="406">
          <cell r="B406" t="str">
            <v>C</v>
          </cell>
          <cell r="C406" t="str">
            <v>Slurry Seal (ref item 5.15)</v>
          </cell>
        </row>
        <row r="407">
          <cell r="A407" t="str">
            <v>D8</v>
          </cell>
          <cell r="B407" t="str">
            <v>(i)</v>
          </cell>
          <cell r="C407" t="str">
            <v xml:space="preserve"> 5 mm thickness</v>
          </cell>
          <cell r="D407" t="str">
            <v>sqm</v>
          </cell>
          <cell r="E407">
            <v>33</v>
          </cell>
        </row>
        <row r="408">
          <cell r="B408" t="str">
            <v>(ii)</v>
          </cell>
          <cell r="C408" t="str">
            <v>3 mm thickness</v>
          </cell>
          <cell r="D408" t="str">
            <v>sqm</v>
          </cell>
          <cell r="E408">
            <v>23</v>
          </cell>
        </row>
        <row r="409">
          <cell r="B409" t="str">
            <v>(iii)</v>
          </cell>
          <cell r="C409" t="str">
            <v>1.5 mm thickness</v>
          </cell>
          <cell r="D409" t="str">
            <v>sqm</v>
          </cell>
          <cell r="E409">
            <v>14</v>
          </cell>
        </row>
        <row r="410">
          <cell r="B410" t="str">
            <v>D</v>
          </cell>
          <cell r="C410" t="str">
            <v>Surface Dressing for maintance works. (ref item 5.9)</v>
          </cell>
        </row>
        <row r="411">
          <cell r="B411" t="str">
            <v>(i)</v>
          </cell>
          <cell r="C411" t="str">
            <v>19 mm nominal chipping size</v>
          </cell>
          <cell r="D411" t="str">
            <v>sqm</v>
          </cell>
          <cell r="E411">
            <v>41</v>
          </cell>
        </row>
        <row r="412">
          <cell r="B412" t="str">
            <v>(ii)</v>
          </cell>
          <cell r="C412" t="str">
            <v>13 mm nominal size chipping</v>
          </cell>
          <cell r="D412" t="str">
            <v>sqm</v>
          </cell>
          <cell r="E412">
            <v>33</v>
          </cell>
        </row>
        <row r="413">
          <cell r="B413" t="str">
            <v>10.9</v>
          </cell>
          <cell r="C413" t="str">
            <v>Repair of joint Grooves with Epoxy Mortar Repair of spalled joint grooves of contraction joints,  longitudinal joints and expansion joints in concrete pavements using epoxy mortar or epoxy concrete)</v>
          </cell>
          <cell r="D413" t="str">
            <v>metre</v>
          </cell>
          <cell r="E413" t="e">
            <v>#VALUE!</v>
          </cell>
        </row>
        <row r="414">
          <cell r="B414" t="str">
            <v>10.10</v>
          </cell>
          <cell r="C414" t="str">
            <v>Repair of old Joints Sealant (Removal of existing sealant and re sealing of contraction,  longitudinal or expansion joints in concrete pavement with fresh sealant material)</v>
          </cell>
          <cell r="D414" t="str">
            <v>metre</v>
          </cell>
          <cell r="E414" t="e">
            <v>#VALUE!</v>
          </cell>
        </row>
        <row r="415">
          <cell r="B415" t="str">
            <v>10.11</v>
          </cell>
          <cell r="C415" t="str">
            <v>Hill Side Drain Clearance (Removal of earth from the choked hill side drain and disposing it on the valley side manually)</v>
          </cell>
          <cell r="D415" t="str">
            <v>metre</v>
          </cell>
          <cell r="E415">
            <v>12</v>
          </cell>
        </row>
        <row r="416">
          <cell r="B416" t="str">
            <v>10.12</v>
          </cell>
          <cell r="C416" t="str">
            <v>Land Slide Clearance in soil (Clearance of land slides in soil and ordinary rock by a bull-dozer D 80 A-12,  180 HP and disposal of the same on the valley side)</v>
          </cell>
          <cell r="D416" t="str">
            <v>cum</v>
          </cell>
          <cell r="E416">
            <v>61</v>
          </cell>
        </row>
        <row r="417">
          <cell r="B417" t="str">
            <v>10.13</v>
          </cell>
          <cell r="C417" t="str">
            <v>Land slide Clearance in Hard Rock Requiring Blasting (Clearing of land slide in hard rock requiring blasting for 50% of the boulders and disposal of the same on the valley side.)</v>
          </cell>
          <cell r="D417" t="str">
            <v>cum</v>
          </cell>
          <cell r="E417">
            <v>110</v>
          </cell>
        </row>
        <row r="418">
          <cell r="B418" t="str">
            <v>10.14</v>
          </cell>
          <cell r="C418" t="str">
            <v>Snow Clearance on Roads with Dozer (Snow clearance from road surface by a bull- dozer 165 Hp and disposing it on the valley side)</v>
          </cell>
          <cell r="D418" t="str">
            <v>cum</v>
          </cell>
          <cell r="E418">
            <v>4</v>
          </cell>
        </row>
        <row r="419">
          <cell r="B419" t="str">
            <v>10.15</v>
          </cell>
          <cell r="C419" t="str">
            <v>Snow Clearance on Roads with Snow Blowers (Snow clearance from road surface by a snow blower and disposing on the valley side.)</v>
          </cell>
          <cell r="D419" t="str">
            <v>cum</v>
          </cell>
          <cell r="E419" t="e">
            <v>#VALUE!</v>
          </cell>
        </row>
        <row r="420">
          <cell r="C420" t="str">
            <v>CHAPTER-11</v>
          </cell>
        </row>
        <row r="421">
          <cell r="C421" t="str">
            <v>HORTICULTURE</v>
          </cell>
        </row>
        <row r="422">
          <cell r="B422" t="str">
            <v>11.1</v>
          </cell>
          <cell r="C422" t="str">
            <v>Spreading of Sludge Farm Yard Manure or/and good Earth (Spreading of sludge farm yard manure or/ and good earth in required thickness (cost of sludge,  farm- yard manure or/and good earth to be paid for separately))</v>
          </cell>
          <cell r="D422" t="str">
            <v>cum</v>
          </cell>
          <cell r="E422">
            <v>8</v>
          </cell>
        </row>
        <row r="423">
          <cell r="B423" t="str">
            <v>11.2</v>
          </cell>
          <cell r="C423" t="str">
            <v>Grassing with ' Doobs' Grass (Grassing with 'Doobs' grass including watering and maintenance of the lawn for 30 days or more till the grass forms a thick lawn free from weeds and fit for moving including supplying good earth if needed)</v>
          </cell>
        </row>
        <row r="424">
          <cell r="B424" t="str">
            <v xml:space="preserve">(i) </v>
          </cell>
          <cell r="C424" t="str">
            <v>In rows 15 cm apart in either direction</v>
          </cell>
          <cell r="D424" t="str">
            <v>sqm</v>
          </cell>
          <cell r="E424" t="e">
            <v>#VALUE!</v>
          </cell>
        </row>
        <row r="425">
          <cell r="B425" t="str">
            <v>(ii)</v>
          </cell>
          <cell r="C425" t="str">
            <v xml:space="preserve"> In rows 7.5 cm apart in either direction</v>
          </cell>
          <cell r="D425" t="str">
            <v>sqm</v>
          </cell>
          <cell r="E425" t="e">
            <v>#VALUE!</v>
          </cell>
        </row>
        <row r="426">
          <cell r="B426" t="str">
            <v>11.3</v>
          </cell>
          <cell r="C426" t="str">
            <v>Making Lawns including Ploughing and Dragging with 'Swagha' Breaking of Clod (Making lawns including ploughing and breaking of clod,  removal of rubbish,  dressing and supplying doobs grass roots and planting at 15 cm apart,  including supplying and sprea</v>
          </cell>
          <cell r="D426" t="str">
            <v>sqm</v>
          </cell>
          <cell r="E426" t="e">
            <v>#VALUE!</v>
          </cell>
        </row>
        <row r="427">
          <cell r="B427" t="str">
            <v>11.4</v>
          </cell>
          <cell r="C427" t="str">
            <v>Maintenance of Lawns or Turfing of Slopes (Maintenance of lawns or Turfing of slopes (rough grassing)      for a period of one year including watering etc)</v>
          </cell>
          <cell r="D427" t="str">
            <v>sqm</v>
          </cell>
          <cell r="E427">
            <v>31</v>
          </cell>
        </row>
        <row r="428">
          <cell r="B428" t="str">
            <v>11.5</v>
          </cell>
          <cell r="C428" t="str">
            <v>Turfing Lawns with Fine Grassing including Ploughing,  Dressing (Turfing lawns with fine grassing including ploughing,  dressing including breaking of clods,  removal of rubbish,  dressing and supplying doobs grass roots at 10 cm apart,  including supplyi</v>
          </cell>
          <cell r="D428" t="str">
            <v>sqm</v>
          </cell>
          <cell r="E428" t="e">
            <v>#VALUE!</v>
          </cell>
        </row>
        <row r="429">
          <cell r="B429" t="str">
            <v>11.6</v>
          </cell>
          <cell r="C429" t="str">
            <v xml:space="preserve">Maintenance of Lawns with Fine Grassing for the First Year </v>
          </cell>
          <cell r="D429" t="str">
            <v>sqm</v>
          </cell>
          <cell r="E429">
            <v>25</v>
          </cell>
        </row>
        <row r="430">
          <cell r="B430" t="str">
            <v>11.7</v>
          </cell>
          <cell r="C430" t="str">
            <v>a)    Planting Permanent Hedges including Digging of Trenches (Planting permanent hedges including digging of trenches,  60 cm wide and 45 cm deep,  refilling the excavated earth mixed with farmyard manure,  supplied at the rate of 4.65 cum per 100 metres</v>
          </cell>
          <cell r="D430" t="str">
            <v>metre</v>
          </cell>
          <cell r="E430" t="e">
            <v>#VALUE!</v>
          </cell>
        </row>
        <row r="431">
          <cell r="B431" t="str">
            <v xml:space="preserve">(b)     </v>
          </cell>
          <cell r="C431" t="str">
            <v>Maintenance of Hedge for one year</v>
          </cell>
          <cell r="D431" t="str">
            <v>metre</v>
          </cell>
          <cell r="E431" t="e">
            <v>#VALUE!</v>
          </cell>
        </row>
        <row r="432">
          <cell r="A432" t="str">
            <v>I3</v>
          </cell>
          <cell r="B432" t="str">
            <v>11.8</v>
          </cell>
          <cell r="C432" t="str">
            <v>a)     Planting Flowering Plants and Shrubs in Central Verge</v>
          </cell>
          <cell r="D432" t="str">
            <v>km</v>
          </cell>
          <cell r="E432">
            <v>75426</v>
          </cell>
        </row>
        <row r="433">
          <cell r="B433" t="str">
            <v xml:space="preserve">(b)    </v>
          </cell>
          <cell r="C433" t="str">
            <v>Maintenance of Flowering Plants and Shrubs in Central Verge for one Year</v>
          </cell>
          <cell r="D433" t="str">
            <v>km</v>
          </cell>
          <cell r="E433">
            <v>56432</v>
          </cell>
        </row>
        <row r="434">
          <cell r="A434" t="str">
            <v>I4</v>
          </cell>
          <cell r="B434" t="str">
            <v>11.9</v>
          </cell>
          <cell r="C434" t="str">
            <v>Planting of Trees and their Maintenance for one Year  (Planting of trees by the road side (Avenue trees) in 0.60 m dia holes,  1 m deep dug in the ground,  mixing the soil with decayed farm yard/sludge mannure,  planting the saplings,  backfilling the tre</v>
          </cell>
          <cell r="D434" t="str">
            <v>each</v>
          </cell>
          <cell r="E434">
            <v>351</v>
          </cell>
        </row>
        <row r="435">
          <cell r="B435" t="str">
            <v>11.10</v>
          </cell>
          <cell r="C435" t="str">
            <v>Renovation Lawns including,  Weeding,  Forking the Ground,  Top Dressing with Forked Soil (Renovation lawns including,  weeding,  forking the ground,  top dressing with forked soil,  watering and maintenance the lawns,  for 30 days or more,  till the gras</v>
          </cell>
          <cell r="D435" t="str">
            <v>sqm</v>
          </cell>
          <cell r="E435">
            <v>4</v>
          </cell>
        </row>
        <row r="436">
          <cell r="B436" t="str">
            <v>11.11</v>
          </cell>
          <cell r="C436" t="str">
            <v>Supply at Site Well Decayed Farm Yard Manure (Supply at site of work well decayed farm yard manure,  from any available source,  approved by the engineer in charge including screening and stacking)</v>
          </cell>
          <cell r="D436" t="str">
            <v>cum</v>
          </cell>
        </row>
        <row r="437">
          <cell r="B437" t="str">
            <v>11.12</v>
          </cell>
          <cell r="C437" t="str">
            <v>Supply at Site of Work/ Store - Deoiled Neem Cake (Supply at site of work/ store- deoiled neem cake duly packed in used gunny bags)</v>
          </cell>
          <cell r="D437" t="str">
            <v>quintal</v>
          </cell>
        </row>
        <row r="438">
          <cell r="B438" t="str">
            <v>11.13</v>
          </cell>
          <cell r="C438" t="str">
            <v>Supplying Sludge (Supplying sludge duly stacked at site/ store)</v>
          </cell>
          <cell r="D438" t="str">
            <v>cum</v>
          </cell>
        </row>
        <row r="439">
          <cell r="B439" t="str">
            <v>11.14</v>
          </cell>
          <cell r="C439" t="str">
            <v>Half Brick Circular Tree Guard,  in 2nd class Brick,  internal diametre 1.25 metres,  and height 1.2 metres,  above ground and 0.20 metre below ground (Half brick circular tree guard,  in 2nd class brick,  internal diametre 1.25 metres,  and height 1.2 me</v>
          </cell>
          <cell r="D439" t="str">
            <v>each</v>
          </cell>
          <cell r="E439">
            <v>382</v>
          </cell>
        </row>
        <row r="440">
          <cell r="B440" t="str">
            <v>11.15</v>
          </cell>
          <cell r="C440" t="str">
            <v>Edging with 2nd class Bricks,  laid dry lengthwise (Edging with 2nd class bricks,  laid dry lengthwise,  including excavation,  refilling,  consolidation,  with a hand packing and spreading nearly surplus earth within a lead of 50 metres)</v>
          </cell>
          <cell r="D440" t="str">
            <v>metre</v>
          </cell>
          <cell r="E440">
            <v>7</v>
          </cell>
        </row>
        <row r="441">
          <cell r="B441" t="str">
            <v>11.16</v>
          </cell>
          <cell r="C441" t="str">
            <v xml:space="preserve">Making Tree Guard 53 cm dia and 1.3 m high as per design from empty bitumen drum (Making tree guard 53 cm dia and 1.3 m high as per design from empty bitumen drum,  slit suitably to permit sun and air, (supplied by the department at stock issue rate)     </v>
          </cell>
          <cell r="D441" t="str">
            <v>each</v>
          </cell>
          <cell r="E441" t="e">
            <v>#VALUE!</v>
          </cell>
        </row>
        <row r="442">
          <cell r="B442" t="str">
            <v>11.17</v>
          </cell>
          <cell r="C442" t="str">
            <v xml:space="preserve">Making Tree Guard 53 cm dia and 2 metres high as per design from empty bitumen drums (Making tree guard 53 cm dia and 2 metres high as per design from empty bitumen drums,  slit suitably to permit sun and air,  ( supplied by the department at stock issue </v>
          </cell>
          <cell r="D442" t="str">
            <v>each</v>
          </cell>
          <cell r="E442" t="e">
            <v>#VALUE!</v>
          </cell>
        </row>
        <row r="443">
          <cell r="A443" t="str">
            <v>i5</v>
          </cell>
          <cell r="B443" t="str">
            <v>11.18</v>
          </cell>
          <cell r="C443" t="str">
            <v>Wrought Iron and Mild Steel Welded Work (Wrought iron and mild steel welded work) (using angles,  square bars,  tees and channel grills,  grating frames,  gates and tree guards of any size and design etc. including cost of screens and welding rods or bolt</v>
          </cell>
          <cell r="D443" t="str">
            <v>quintal</v>
          </cell>
          <cell r="E443">
            <v>4521</v>
          </cell>
        </row>
        <row r="444">
          <cell r="B444" t="str">
            <v>11.19</v>
          </cell>
          <cell r="C444" t="str">
            <v xml:space="preserve">Tree Guard with MS Iron (Providing and fixing MS iron tree guard 60 cm dia and 2 metre high above ground level formed of 4 Nos (25 x 6 mm) and 8 Nos (25 x 3 mm) vertical MS riveted to 3 Nos (25 x 6 mm) iron rings in two halves,  bolted together with 8 mm </v>
          </cell>
          <cell r="D444" t="str">
            <v>each tree guard</v>
          </cell>
          <cell r="E444">
            <v>1159</v>
          </cell>
        </row>
        <row r="445">
          <cell r="B445" t="str">
            <v>11.20</v>
          </cell>
          <cell r="C445" t="str">
            <v>Tree Guard with MS Angle Iron and Steel Wire (Providing and fixing tree guard 0.60 metre square,  2.00 metre high fabricated with MS angle iron 30 x 30 x 3 mm,  MS iron 25 x 3 mm and steel wire3 mm dia welded and fabricated as per design in two halves bol</v>
          </cell>
          <cell r="D445" t="str">
            <v>each tree guard</v>
          </cell>
          <cell r="E445" t="e">
            <v>#VALUE!</v>
          </cell>
        </row>
        <row r="446">
          <cell r="B446" t="str">
            <v>11.21</v>
          </cell>
          <cell r="C446" t="str">
            <v>Compensatory Afforestation (Planting trees as compensatory afforestation at the rate of 290 trees per hectare at a spacing of 6 m by grubbing and leveling the ground upto a depth of 150 mm,  digging holes 0.9 m dia,  1 m deep,  mixing farm yard/sludge man</v>
          </cell>
          <cell r="D446" t="str">
            <v>hectare</v>
          </cell>
          <cell r="E446">
            <v>65741</v>
          </cell>
        </row>
        <row r="447">
          <cell r="C447" t="str">
            <v>CHAPTER-12</v>
          </cell>
        </row>
        <row r="448">
          <cell r="C448" t="str">
            <v>FOUNDATIONS</v>
          </cell>
        </row>
        <row r="449">
          <cell r="B449" t="str">
            <v>12.1</v>
          </cell>
          <cell r="C449" t="str">
            <v>Excavation for Structures (Earth work in excavation of foundation of structures as per drawing and technical specification,  including setting out,  construction of shoring and bracing,  removal of stumps and other deleterious matter,  dressing of sides a</v>
          </cell>
        </row>
        <row r="450">
          <cell r="B450" t="str">
            <v>I</v>
          </cell>
          <cell r="C450" t="str">
            <v>Ordinary soil</v>
          </cell>
        </row>
        <row r="451">
          <cell r="B451" t="str">
            <v>A</v>
          </cell>
          <cell r="C451" t="str">
            <v>Manual Means</v>
          </cell>
        </row>
        <row r="452">
          <cell r="B452" t="str">
            <v>(i)</v>
          </cell>
          <cell r="C452" t="str">
            <v>upto 3 m depth</v>
          </cell>
          <cell r="D452" t="str">
            <v>cum</v>
          </cell>
          <cell r="E452">
            <v>44</v>
          </cell>
        </row>
        <row r="453">
          <cell r="B453" t="str">
            <v>(ii)</v>
          </cell>
          <cell r="C453" t="str">
            <v>3 m to 6 m depth</v>
          </cell>
          <cell r="D453" t="str">
            <v>cum</v>
          </cell>
          <cell r="E453">
            <v>56</v>
          </cell>
        </row>
        <row r="454">
          <cell r="B454" t="str">
            <v>(iii)</v>
          </cell>
          <cell r="C454" t="str">
            <v>Above 6 m depth</v>
          </cell>
          <cell r="D454" t="str">
            <v>cum</v>
          </cell>
          <cell r="E454">
            <v>75</v>
          </cell>
        </row>
        <row r="455">
          <cell r="B455" t="str">
            <v>B</v>
          </cell>
          <cell r="C455" t="str">
            <v>Mechanical Means</v>
          </cell>
        </row>
        <row r="456">
          <cell r="B456" t="str">
            <v>(i)</v>
          </cell>
          <cell r="C456" t="str">
            <v xml:space="preserve">Depth upto 3 m </v>
          </cell>
          <cell r="D456" t="str">
            <v>cum</v>
          </cell>
          <cell r="E456">
            <v>39</v>
          </cell>
        </row>
        <row r="457">
          <cell r="B457" t="str">
            <v>(ii)</v>
          </cell>
          <cell r="C457" t="str">
            <v>Depth 3 m to 6 m</v>
          </cell>
          <cell r="D457" t="str">
            <v>cum</v>
          </cell>
          <cell r="E457">
            <v>45</v>
          </cell>
        </row>
        <row r="458">
          <cell r="B458" t="str">
            <v>(iii)</v>
          </cell>
          <cell r="C458" t="str">
            <v>Depth above 6m</v>
          </cell>
          <cell r="D458" t="str">
            <v>cum</v>
          </cell>
          <cell r="E458">
            <v>54</v>
          </cell>
        </row>
        <row r="459">
          <cell r="B459" t="str">
            <v>II</v>
          </cell>
          <cell r="C459" t="str">
            <v>Ordinary rock (not requiring blasting)</v>
          </cell>
        </row>
        <row r="460">
          <cell r="B460" t="str">
            <v>A</v>
          </cell>
          <cell r="C460" t="str">
            <v>Manual Means</v>
          </cell>
        </row>
        <row r="461">
          <cell r="B461" t="str">
            <v>(i)</v>
          </cell>
          <cell r="C461" t="str">
            <v>Depth upto 3 m</v>
          </cell>
          <cell r="D461" t="str">
            <v>cum</v>
          </cell>
          <cell r="E461">
            <v>63</v>
          </cell>
        </row>
        <row r="462">
          <cell r="B462" t="str">
            <v>B</v>
          </cell>
          <cell r="C462" t="str">
            <v>Mechanical Means</v>
          </cell>
          <cell r="D462" t="str">
            <v>cum</v>
          </cell>
          <cell r="E462">
            <v>51</v>
          </cell>
        </row>
        <row r="463">
          <cell r="B463" t="str">
            <v>III</v>
          </cell>
          <cell r="C463" t="str">
            <v>Hard rock ( requiring blasting )</v>
          </cell>
        </row>
        <row r="464">
          <cell r="B464" t="str">
            <v>A</v>
          </cell>
          <cell r="C464" t="str">
            <v>Manual Means</v>
          </cell>
          <cell r="D464" t="str">
            <v>cum</v>
          </cell>
          <cell r="E464">
            <v>233</v>
          </cell>
        </row>
        <row r="465">
          <cell r="B465" t="str">
            <v>IV</v>
          </cell>
          <cell r="C465" t="str">
            <v>Hard rock ( blasting prohibited )</v>
          </cell>
        </row>
        <row r="466">
          <cell r="B466" t="str">
            <v>A</v>
          </cell>
          <cell r="C466" t="str">
            <v>Mechanical Means</v>
          </cell>
          <cell r="D466" t="str">
            <v>cum</v>
          </cell>
          <cell r="E466">
            <v>268</v>
          </cell>
        </row>
        <row r="467">
          <cell r="B467" t="str">
            <v>V</v>
          </cell>
          <cell r="C467" t="str">
            <v>Marshy soil</v>
          </cell>
        </row>
        <row r="468">
          <cell r="B468" t="str">
            <v>(i)</v>
          </cell>
          <cell r="C468" t="str">
            <v>upto 3 m depth</v>
          </cell>
        </row>
        <row r="469">
          <cell r="B469" t="str">
            <v>A</v>
          </cell>
          <cell r="C469" t="str">
            <v>Manual means</v>
          </cell>
          <cell r="D469" t="str">
            <v>cum</v>
          </cell>
          <cell r="E469">
            <v>229</v>
          </cell>
        </row>
        <row r="470">
          <cell r="B470" t="str">
            <v>B</v>
          </cell>
          <cell r="C470" t="str">
            <v>Mechanical Means</v>
          </cell>
          <cell r="D470" t="str">
            <v>cum</v>
          </cell>
          <cell r="E470">
            <v>64</v>
          </cell>
        </row>
        <row r="471">
          <cell r="B471" t="str">
            <v>VI</v>
          </cell>
          <cell r="C471" t="str">
            <v>Back Filling in Marshy Foundation Pits</v>
          </cell>
          <cell r="D471" t="str">
            <v>cum</v>
          </cell>
          <cell r="E471">
            <v>192</v>
          </cell>
        </row>
        <row r="472">
          <cell r="B472" t="str">
            <v>12.2</v>
          </cell>
          <cell r="C472" t="str">
            <v>Filling Annular Space Around Footing in Rock (Lean cement concrete 1:3:6 nominal mix. Rate may be taken as per items 13.4.)</v>
          </cell>
        </row>
        <row r="473">
          <cell r="B473" t="str">
            <v>12.3</v>
          </cell>
          <cell r="C473" t="str">
            <v>Sand Filling in Foundation Trenches as per Drawing &amp; Technical Specification</v>
          </cell>
          <cell r="D473" t="str">
            <v>cum</v>
          </cell>
          <cell r="E473">
            <v>433</v>
          </cell>
        </row>
        <row r="474">
          <cell r="B474" t="str">
            <v>12.4</v>
          </cell>
          <cell r="C474" t="str">
            <v>PCC 1:3:6 in Foundation (Plain cement concrete 1:3:6 nominal mix in foundation with crushed stone aggregate 40 mm nominal size mechanically mixed,  placed in foundation and compacted by vibration including curing for 14 days.)</v>
          </cell>
          <cell r="D474" t="str">
            <v>cum</v>
          </cell>
          <cell r="E474">
            <v>1921</v>
          </cell>
        </row>
        <row r="475">
          <cell r="B475" t="str">
            <v>12.5</v>
          </cell>
          <cell r="C475" t="str">
            <v>Brick masonry work in cement mortar 1:3 in foundation complete excluding pointing and plastering,  as per drawing and technical specifications</v>
          </cell>
          <cell r="D475" t="str">
            <v>cum</v>
          </cell>
          <cell r="E475">
            <v>1593</v>
          </cell>
        </row>
        <row r="476">
          <cell r="B476" t="str">
            <v>12.6 A</v>
          </cell>
          <cell r="C476" t="str">
            <v>Cement mortar1:3 (1cement :3 sand)</v>
          </cell>
          <cell r="D476" t="str">
            <v>cum</v>
          </cell>
          <cell r="E476">
            <v>1879</v>
          </cell>
        </row>
        <row r="477">
          <cell r="B477" t="str">
            <v>B</v>
          </cell>
          <cell r="C477" t="str">
            <v>Cement mortar1:2 (1cement :2 sand)</v>
          </cell>
          <cell r="D477" t="str">
            <v>cum</v>
          </cell>
          <cell r="E477">
            <v>2335</v>
          </cell>
        </row>
        <row r="478">
          <cell r="B478" t="str">
            <v>C</v>
          </cell>
          <cell r="C478" t="str">
            <v>Cement mortar1:4 (1cement :4 sand)</v>
          </cell>
          <cell r="D478" t="str">
            <v>cum</v>
          </cell>
          <cell r="E478">
            <v>1576</v>
          </cell>
        </row>
        <row r="479">
          <cell r="B479" t="str">
            <v>D</v>
          </cell>
          <cell r="C479" t="str">
            <v>Cement mortar1:6 (1cement :6 sand)</v>
          </cell>
          <cell r="D479" t="str">
            <v>cum</v>
          </cell>
          <cell r="E479">
            <v>1284</v>
          </cell>
        </row>
        <row r="480">
          <cell r="B480" t="str">
            <v>12.7</v>
          </cell>
          <cell r="C480" t="str">
            <v>Stone masonry work in cement mortar 1:3 in foundation complete as drawing and Technical Specification</v>
          </cell>
        </row>
        <row r="481">
          <cell r="B481" t="str">
            <v xml:space="preserve">(a)     </v>
          </cell>
          <cell r="C481" t="str">
            <v>Square Rubble Coursed rubble masonry( first sort )</v>
          </cell>
          <cell r="D481" t="str">
            <v>cum</v>
          </cell>
          <cell r="E481">
            <v>1779</v>
          </cell>
        </row>
        <row r="482">
          <cell r="B482" t="str">
            <v xml:space="preserve">(b)      </v>
          </cell>
          <cell r="C482" t="str">
            <v>Random Rubble Masonry</v>
          </cell>
          <cell r="D482" t="str">
            <v>cum</v>
          </cell>
          <cell r="E482">
            <v>1753</v>
          </cell>
        </row>
        <row r="483">
          <cell r="B483" t="str">
            <v>12.8</v>
          </cell>
          <cell r="C483" t="str">
            <v xml:space="preserve"> Plain/Reinforced cement concrete in open foundation complete as per drawing and technical specifications</v>
          </cell>
        </row>
        <row r="484">
          <cell r="A484" t="str">
            <v>J1</v>
          </cell>
          <cell r="B484" t="str">
            <v>A</v>
          </cell>
          <cell r="C484" t="str">
            <v xml:space="preserve">PCC Grade M15 </v>
          </cell>
          <cell r="D484" t="str">
            <v>cum</v>
          </cell>
          <cell r="E484">
            <v>2280</v>
          </cell>
        </row>
        <row r="485">
          <cell r="A485" t="str">
            <v>J2</v>
          </cell>
          <cell r="B485" t="str">
            <v>B</v>
          </cell>
          <cell r="C485" t="str">
            <v xml:space="preserve">PCC Grade M20 </v>
          </cell>
          <cell r="D485" t="str">
            <v>cum</v>
          </cell>
          <cell r="E485">
            <v>2512</v>
          </cell>
        </row>
        <row r="486">
          <cell r="B486" t="str">
            <v>C</v>
          </cell>
          <cell r="C486" t="str">
            <v>RCC Grade M20</v>
          </cell>
        </row>
        <row r="487">
          <cell r="A487" t="str">
            <v>J3</v>
          </cell>
          <cell r="B487" t="str">
            <v>Case I</v>
          </cell>
          <cell r="C487" t="str">
            <v xml:space="preserve">Using concrete mixer </v>
          </cell>
          <cell r="D487" t="str">
            <v>cum</v>
          </cell>
          <cell r="E487">
            <v>2536</v>
          </cell>
        </row>
        <row r="488">
          <cell r="B488" t="str">
            <v>Case II</v>
          </cell>
          <cell r="C488" t="str">
            <v>With Batching Plant,  Transit Mixer and Concrete Pump</v>
          </cell>
          <cell r="D488" t="str">
            <v>cum</v>
          </cell>
          <cell r="E488">
            <v>2450</v>
          </cell>
        </row>
        <row r="489">
          <cell r="B489" t="str">
            <v>D</v>
          </cell>
          <cell r="C489" t="str">
            <v>PCC Grade M25</v>
          </cell>
        </row>
        <row r="490">
          <cell r="B490" t="str">
            <v>Case I</v>
          </cell>
          <cell r="C490" t="str">
            <v xml:space="preserve">Using concrete Mixer </v>
          </cell>
          <cell r="D490" t="str">
            <v>cum</v>
          </cell>
          <cell r="E490">
            <v>2733</v>
          </cell>
        </row>
        <row r="491">
          <cell r="B491" t="str">
            <v>Case II</v>
          </cell>
          <cell r="C491" t="str">
            <v>With Batching Plant,  Transit Mixer and Concrete Pump</v>
          </cell>
          <cell r="D491" t="str">
            <v>cum</v>
          </cell>
          <cell r="E491">
            <v>2649</v>
          </cell>
        </row>
        <row r="492">
          <cell r="B492" t="str">
            <v>E</v>
          </cell>
          <cell r="C492" t="str">
            <v>RCC Grade M25</v>
          </cell>
        </row>
        <row r="493">
          <cell r="A493" t="str">
            <v>J3-1</v>
          </cell>
          <cell r="B493" t="str">
            <v>Case I</v>
          </cell>
          <cell r="C493" t="str">
            <v>Using concrete Mixer</v>
          </cell>
          <cell r="D493" t="str">
            <v>cum</v>
          </cell>
          <cell r="E493">
            <v>2760</v>
          </cell>
        </row>
        <row r="494">
          <cell r="B494" t="str">
            <v>Case II</v>
          </cell>
          <cell r="C494" t="str">
            <v>With Batching Plant,  Transit Mixer and Concrete Pump</v>
          </cell>
          <cell r="D494" t="str">
            <v>cum</v>
          </cell>
          <cell r="E494">
            <v>2674</v>
          </cell>
        </row>
        <row r="495">
          <cell r="B495" t="str">
            <v>F</v>
          </cell>
          <cell r="C495" t="str">
            <v xml:space="preserve">PCC Grade M30 </v>
          </cell>
        </row>
        <row r="496">
          <cell r="B496" t="str">
            <v>Case I</v>
          </cell>
          <cell r="C496" t="str">
            <v>Using Concrete Mixer</v>
          </cell>
          <cell r="D496" t="str">
            <v>cum</v>
          </cell>
          <cell r="E496">
            <v>2751</v>
          </cell>
        </row>
        <row r="497">
          <cell r="B497" t="str">
            <v>Case II</v>
          </cell>
          <cell r="C497" t="str">
            <v>Using Batching Plant,  Transit Mixer and Concrete Pump</v>
          </cell>
          <cell r="D497" t="str">
            <v>cum</v>
          </cell>
          <cell r="E497">
            <v>2665</v>
          </cell>
        </row>
        <row r="498">
          <cell r="B498" t="str">
            <v>G</v>
          </cell>
          <cell r="C498" t="str">
            <v>RCC Grade M30</v>
          </cell>
        </row>
        <row r="499">
          <cell r="B499" t="str">
            <v>Case I</v>
          </cell>
          <cell r="C499" t="str">
            <v>Using Concrete Mixer</v>
          </cell>
          <cell r="D499" t="str">
            <v>cum</v>
          </cell>
          <cell r="E499">
            <v>2767</v>
          </cell>
        </row>
        <row r="500">
          <cell r="A500" t="str">
            <v>E-10-1</v>
          </cell>
          <cell r="B500" t="str">
            <v xml:space="preserve">Case II    </v>
          </cell>
          <cell r="C500" t="str">
            <v>Using Batching Plant,  Transit Mixer and Concrete Pump</v>
          </cell>
          <cell r="D500" t="str">
            <v>cum</v>
          </cell>
          <cell r="E500">
            <v>2682</v>
          </cell>
        </row>
        <row r="501">
          <cell r="B501" t="str">
            <v>H</v>
          </cell>
          <cell r="C501" t="str">
            <v xml:space="preserve">RCC Grade M35 </v>
          </cell>
        </row>
        <row r="502">
          <cell r="B502" t="str">
            <v>Case I</v>
          </cell>
          <cell r="C502" t="str">
            <v>Using Concrete Mixer</v>
          </cell>
          <cell r="D502" t="str">
            <v>cum</v>
          </cell>
          <cell r="E502">
            <v>2816</v>
          </cell>
        </row>
        <row r="503">
          <cell r="B503" t="str">
            <v>Case II</v>
          </cell>
          <cell r="C503" t="str">
            <v>Using Batching Plant,  Transit Mixer and Concrete Pump</v>
          </cell>
          <cell r="D503" t="str">
            <v>cum</v>
          </cell>
          <cell r="E503">
            <v>2732</v>
          </cell>
        </row>
        <row r="504">
          <cell r="B504" t="str">
            <v>12.9</v>
          </cell>
          <cell r="C504" t="str">
            <v xml:space="preserve"> Providing and constructing temporary island 16 m diameter for construction of well foundation for 8m dia. Well.</v>
          </cell>
        </row>
        <row r="505">
          <cell r="B505" t="str">
            <v>A</v>
          </cell>
          <cell r="C505" t="str">
            <v>Assuming depth of water 1.0 m and height of island to be 1.25m.</v>
          </cell>
          <cell r="D505" t="str">
            <v>each</v>
          </cell>
          <cell r="E505" t="e">
            <v>#VALUE!</v>
          </cell>
        </row>
        <row r="506">
          <cell r="B506" t="str">
            <v>B</v>
          </cell>
          <cell r="C506" t="str">
            <v>Assuming depth of water 4.0 m and height of island 4.5 m.</v>
          </cell>
          <cell r="D506" t="str">
            <v>each</v>
          </cell>
          <cell r="E506" t="e">
            <v>#VALUE!</v>
          </cell>
        </row>
        <row r="507">
          <cell r="B507" t="str">
            <v>C</v>
          </cell>
          <cell r="C507" t="str">
            <v xml:space="preserve">Providing and constructing one span service road to reach island location from one pier location to another pier location </v>
          </cell>
          <cell r="D507" t="str">
            <v>metre</v>
          </cell>
          <cell r="E507" t="e">
            <v>#VALUE!</v>
          </cell>
        </row>
        <row r="508">
          <cell r="B508" t="str">
            <v>12.10</v>
          </cell>
          <cell r="C508" t="str">
            <v>Providing and laying cutting edge of mild steel weighing 40 kg per metre for well foundation complete as per drawing and technical specification.</v>
          </cell>
          <cell r="D508" t="str">
            <v>tonne</v>
          </cell>
          <cell r="E508">
            <v>52621</v>
          </cell>
        </row>
        <row r="509">
          <cell r="B509" t="str">
            <v>12.11</v>
          </cell>
          <cell r="C509" t="str">
            <v>Plain/Reinforced cement concrete,  in well foundation complete as per drawing and technical specification</v>
          </cell>
        </row>
        <row r="510">
          <cell r="B510" t="str">
            <v>A</v>
          </cell>
          <cell r="C510" t="str">
            <v>Well curb</v>
          </cell>
        </row>
        <row r="511">
          <cell r="B511" t="str">
            <v xml:space="preserve">(i) </v>
          </cell>
          <cell r="C511" t="str">
            <v>RCC M20 Grade</v>
          </cell>
        </row>
        <row r="512">
          <cell r="B512" t="str">
            <v>Case I</v>
          </cell>
          <cell r="C512" t="str">
            <v xml:space="preserve">Using concrete mixer </v>
          </cell>
          <cell r="D512" t="str">
            <v>cum</v>
          </cell>
          <cell r="E512">
            <v>2927</v>
          </cell>
        </row>
        <row r="513">
          <cell r="B513" t="str">
            <v>Case II</v>
          </cell>
          <cell r="C513" t="str">
            <v>With Batching Plant,  Transit Mixer and Concrete Pump</v>
          </cell>
          <cell r="D513" t="str">
            <v>cum</v>
          </cell>
          <cell r="E513">
            <v>2827</v>
          </cell>
        </row>
        <row r="514">
          <cell r="B514" t="str">
            <v xml:space="preserve">(ii) </v>
          </cell>
          <cell r="C514" t="str">
            <v>RCC M25 Grade</v>
          </cell>
        </row>
        <row r="515">
          <cell r="B515" t="str">
            <v>Case I</v>
          </cell>
          <cell r="C515" t="str">
            <v xml:space="preserve">Using concrete mixer </v>
          </cell>
          <cell r="D515" t="str">
            <v>cum</v>
          </cell>
          <cell r="E515">
            <v>3193</v>
          </cell>
        </row>
        <row r="516">
          <cell r="B516" t="str">
            <v>Case II</v>
          </cell>
          <cell r="C516" t="str">
            <v>With Batching Plant,  Transit Mixer and Concrete Pump</v>
          </cell>
          <cell r="D516" t="str">
            <v>cum</v>
          </cell>
          <cell r="E516">
            <v>3222</v>
          </cell>
        </row>
        <row r="517">
          <cell r="B517" t="str">
            <v xml:space="preserve">(iii) </v>
          </cell>
          <cell r="C517" t="str">
            <v>RCC M30 Grade</v>
          </cell>
        </row>
        <row r="518">
          <cell r="B518" t="str">
            <v>Case I</v>
          </cell>
          <cell r="C518" t="str">
            <v xml:space="preserve">Using concrete mixer </v>
          </cell>
          <cell r="D518" t="str">
            <v>cum</v>
          </cell>
          <cell r="E518">
            <v>3190</v>
          </cell>
        </row>
        <row r="519">
          <cell r="B519" t="str">
            <v>Case II</v>
          </cell>
          <cell r="C519" t="str">
            <v>With Batching Plant,  Transit Mixer and Concrete Pump</v>
          </cell>
          <cell r="D519" t="str">
            <v>cum</v>
          </cell>
          <cell r="E519">
            <v>3111</v>
          </cell>
        </row>
        <row r="520">
          <cell r="B520" t="str">
            <v>B</v>
          </cell>
          <cell r="C520" t="str">
            <v>Well steining</v>
          </cell>
        </row>
        <row r="521">
          <cell r="B521" t="str">
            <v>(I)</v>
          </cell>
          <cell r="C521" t="str">
            <v xml:space="preserve">PCC M15 Grade </v>
          </cell>
          <cell r="D521" t="str">
            <v>cum</v>
          </cell>
          <cell r="E521">
            <v>2412</v>
          </cell>
        </row>
        <row r="522">
          <cell r="B522" t="str">
            <v>(ii)</v>
          </cell>
          <cell r="C522" t="str">
            <v xml:space="preserve">PCC M20 Grade </v>
          </cell>
          <cell r="D522" t="str">
            <v>cum</v>
          </cell>
          <cell r="E522">
            <v>2657</v>
          </cell>
        </row>
        <row r="523">
          <cell r="B523" t="str">
            <v>(iii)</v>
          </cell>
          <cell r="C523" t="str">
            <v xml:space="preserve">RCC M20 Grade </v>
          </cell>
        </row>
        <row r="524">
          <cell r="B524" t="str">
            <v>Case I</v>
          </cell>
          <cell r="C524" t="str">
            <v xml:space="preserve">Using concrete mixer </v>
          </cell>
          <cell r="D524" t="str">
            <v>cum</v>
          </cell>
          <cell r="E524">
            <v>2683</v>
          </cell>
        </row>
        <row r="525">
          <cell r="B525" t="str">
            <v>Case II</v>
          </cell>
          <cell r="C525" t="str">
            <v>With Batching Plant,  Transit Mixer and Concrete Pump</v>
          </cell>
          <cell r="D525" t="str">
            <v>cum</v>
          </cell>
          <cell r="E525">
            <v>2592</v>
          </cell>
        </row>
        <row r="526">
          <cell r="B526" t="str">
            <v>(iv)</v>
          </cell>
          <cell r="C526" t="str">
            <v xml:space="preserve">PCC M25 Grade </v>
          </cell>
        </row>
        <row r="527">
          <cell r="B527" t="str">
            <v>Case I</v>
          </cell>
          <cell r="C527" t="str">
            <v xml:space="preserve">Using concrete mixer </v>
          </cell>
          <cell r="D527" t="str">
            <v>cum</v>
          </cell>
          <cell r="E527">
            <v>2898</v>
          </cell>
        </row>
        <row r="528">
          <cell r="B528" t="str">
            <v>Case II</v>
          </cell>
          <cell r="C528" t="str">
            <v>With Batching Plant,  Transit Mixer and Concrete Pump</v>
          </cell>
          <cell r="D528" t="str">
            <v>cum</v>
          </cell>
          <cell r="E528">
            <v>2810</v>
          </cell>
        </row>
        <row r="529">
          <cell r="B529" t="str">
            <v>(v)</v>
          </cell>
          <cell r="C529" t="str">
            <v xml:space="preserve">RCC M25 Grade </v>
          </cell>
        </row>
        <row r="530">
          <cell r="B530" t="str">
            <v>Case I</v>
          </cell>
          <cell r="C530" t="str">
            <v xml:space="preserve">Using concrete mixer </v>
          </cell>
          <cell r="D530" t="str">
            <v>cum</v>
          </cell>
          <cell r="E530">
            <v>2927</v>
          </cell>
        </row>
        <row r="531">
          <cell r="B531" t="str">
            <v>Case II</v>
          </cell>
          <cell r="C531" t="str">
            <v>With Batching Plant,  Transit Mixer and Concrete Pump</v>
          </cell>
          <cell r="D531" t="str">
            <v>cum</v>
          </cell>
          <cell r="E531">
            <v>2953</v>
          </cell>
        </row>
        <row r="532">
          <cell r="B532" t="str">
            <v>(vi)</v>
          </cell>
          <cell r="C532" t="str">
            <v>PCC M30 Grade</v>
          </cell>
        </row>
        <row r="533">
          <cell r="B533" t="str">
            <v>Case I</v>
          </cell>
          <cell r="C533" t="str">
            <v xml:space="preserve">Using concrete mixer </v>
          </cell>
          <cell r="D533" t="str">
            <v>cum</v>
          </cell>
          <cell r="E533">
            <v>2924</v>
          </cell>
        </row>
        <row r="534">
          <cell r="B534" t="str">
            <v>Case II</v>
          </cell>
          <cell r="C534" t="str">
            <v>With Batching Plant,  Transit Mixer and Concrete Pump</v>
          </cell>
          <cell r="D534" t="str">
            <v>cum</v>
          </cell>
          <cell r="E534">
            <v>2833</v>
          </cell>
        </row>
        <row r="535">
          <cell r="B535" t="str">
            <v>(vii)</v>
          </cell>
          <cell r="C535" t="str">
            <v>RCC M30 Grade</v>
          </cell>
        </row>
        <row r="536">
          <cell r="B536" t="str">
            <v>Case I</v>
          </cell>
          <cell r="C536" t="str">
            <v xml:space="preserve">Using concrete mixer </v>
          </cell>
          <cell r="D536" t="str">
            <v>cum</v>
          </cell>
          <cell r="E536">
            <v>2942</v>
          </cell>
        </row>
        <row r="537">
          <cell r="B537" t="str">
            <v>Case II</v>
          </cell>
          <cell r="C537" t="str">
            <v>With Batching Plant,  Transit Mixer and Concrete Pump</v>
          </cell>
          <cell r="D537" t="str">
            <v>cum</v>
          </cell>
          <cell r="E537">
            <v>2852</v>
          </cell>
        </row>
        <row r="538">
          <cell r="B538" t="str">
            <v>(viii)</v>
          </cell>
          <cell r="C538" t="str">
            <v>RCC M35 Grade</v>
          </cell>
        </row>
        <row r="539">
          <cell r="B539" t="str">
            <v>Case I</v>
          </cell>
          <cell r="C539" t="str">
            <v xml:space="preserve">Using concrete mixer </v>
          </cell>
          <cell r="D539" t="str">
            <v>cum</v>
          </cell>
          <cell r="E539">
            <v>3009</v>
          </cell>
        </row>
        <row r="540">
          <cell r="B540" t="str">
            <v>Case II</v>
          </cell>
          <cell r="C540" t="str">
            <v>With Batching Plant,  Transit Mixer and Concrete Pump</v>
          </cell>
          <cell r="D540" t="str">
            <v>cum</v>
          </cell>
          <cell r="E540">
            <v>3040</v>
          </cell>
        </row>
        <row r="541">
          <cell r="B541" t="str">
            <v>(ix)</v>
          </cell>
          <cell r="C541" t="str">
            <v>RCC M40 Grade</v>
          </cell>
          <cell r="E541">
            <v>3077</v>
          </cell>
        </row>
        <row r="542">
          <cell r="B542" t="str">
            <v>C</v>
          </cell>
          <cell r="C542" t="str">
            <v xml:space="preserve">Bottom Plug </v>
          </cell>
        </row>
        <row r="543">
          <cell r="B543" t="str">
            <v>(i)</v>
          </cell>
          <cell r="C543" t="str">
            <v xml:space="preserve">PCC Grade M20 </v>
          </cell>
        </row>
        <row r="544">
          <cell r="B544" t="str">
            <v xml:space="preserve">Case I </v>
          </cell>
          <cell r="C544" t="str">
            <v>Using Concrete Mixer</v>
          </cell>
          <cell r="D544" t="str">
            <v>cum</v>
          </cell>
          <cell r="E544">
            <v>2871</v>
          </cell>
        </row>
        <row r="545">
          <cell r="B545" t="str">
            <v>Case II</v>
          </cell>
          <cell r="C545" t="str">
            <v>Using Batching Plant,  Transit Mixer and Crane/concrete pump</v>
          </cell>
          <cell r="D545" t="str">
            <v>cum</v>
          </cell>
          <cell r="E545">
            <v>2637</v>
          </cell>
        </row>
        <row r="546">
          <cell r="B546" t="str">
            <v>(ii)</v>
          </cell>
          <cell r="C546" t="str">
            <v xml:space="preserve">PCC Grade M25 </v>
          </cell>
        </row>
        <row r="547">
          <cell r="B547" t="str">
            <v>Case I</v>
          </cell>
          <cell r="C547" t="str">
            <v>Using Concrete Mixer</v>
          </cell>
          <cell r="D547" t="str">
            <v>cum</v>
          </cell>
          <cell r="E547">
            <v>3007</v>
          </cell>
        </row>
        <row r="548">
          <cell r="B548" t="str">
            <v>Case II</v>
          </cell>
          <cell r="C548" t="str">
            <v>Using Batching Plant,  Transit Mixer and Crane/concrete pump</v>
          </cell>
          <cell r="D548" t="str">
            <v>cum</v>
          </cell>
          <cell r="E548">
            <v>2772</v>
          </cell>
        </row>
        <row r="549">
          <cell r="B549" t="str">
            <v>(iii)</v>
          </cell>
          <cell r="C549" t="str">
            <v xml:space="preserve">PCC Grade M30 </v>
          </cell>
        </row>
        <row r="550">
          <cell r="B550" t="str">
            <v>Case I</v>
          </cell>
          <cell r="C550" t="str">
            <v>Using Concrete Mixer</v>
          </cell>
          <cell r="D550" t="str">
            <v>cum</v>
          </cell>
          <cell r="E550">
            <v>3032</v>
          </cell>
        </row>
        <row r="551">
          <cell r="B551" t="str">
            <v>Case II</v>
          </cell>
          <cell r="C551" t="str">
            <v>Using Batching Plant,  Transit Mixer and Crane/concrete pump</v>
          </cell>
          <cell r="D551" t="str">
            <v>cum</v>
          </cell>
          <cell r="E551">
            <v>2798</v>
          </cell>
        </row>
        <row r="552">
          <cell r="B552" t="str">
            <v>(iv)</v>
          </cell>
          <cell r="C552" t="str">
            <v xml:space="preserve">PCC Grade M35 </v>
          </cell>
        </row>
        <row r="553">
          <cell r="B553" t="str">
            <v>Case I</v>
          </cell>
          <cell r="C553" t="str">
            <v>Using Concrete Mixer</v>
          </cell>
          <cell r="D553" t="str">
            <v>cum</v>
          </cell>
          <cell r="E553">
            <v>3090</v>
          </cell>
        </row>
        <row r="554">
          <cell r="B554" t="str">
            <v>Case II</v>
          </cell>
          <cell r="C554" t="str">
            <v>Using Batching Plant,  Transit Mixer and Crane/concrete pump</v>
          </cell>
          <cell r="D554" t="str">
            <v>cum</v>
          </cell>
          <cell r="E554">
            <v>2855</v>
          </cell>
        </row>
        <row r="555">
          <cell r="B555" t="str">
            <v>D</v>
          </cell>
          <cell r="C555" t="str">
            <v>Intermediate plug</v>
          </cell>
        </row>
        <row r="556">
          <cell r="B556" t="str">
            <v>(I)</v>
          </cell>
          <cell r="C556" t="str">
            <v>Grade M20 PCC</v>
          </cell>
        </row>
        <row r="557">
          <cell r="B557" t="str">
            <v>Case I</v>
          </cell>
          <cell r="C557" t="str">
            <v>Using Concrete Mixer</v>
          </cell>
          <cell r="D557" t="str">
            <v>cum</v>
          </cell>
          <cell r="E557">
            <v>2755</v>
          </cell>
        </row>
        <row r="558">
          <cell r="B558" t="str">
            <v>Case II</v>
          </cell>
          <cell r="C558" t="str">
            <v>Using Batching Plant,  Transit Mixer and Crane/concrete pump</v>
          </cell>
          <cell r="D558" t="str">
            <v>cum</v>
          </cell>
          <cell r="E558">
            <v>2529</v>
          </cell>
        </row>
        <row r="559">
          <cell r="B559" t="str">
            <v>(ii)</v>
          </cell>
          <cell r="C559" t="str">
            <v>Grade M25 PCC</v>
          </cell>
        </row>
        <row r="560">
          <cell r="B560" t="str">
            <v>Case I</v>
          </cell>
          <cell r="C560" t="str">
            <v>Using Concrete Mixer</v>
          </cell>
          <cell r="D560" t="str">
            <v>cum</v>
          </cell>
          <cell r="E560">
            <v>2884</v>
          </cell>
        </row>
        <row r="561">
          <cell r="B561" t="str">
            <v>Case II</v>
          </cell>
          <cell r="C561" t="str">
            <v>Using Batching Plant,  Transit Mixer and Crane/concrete pump</v>
          </cell>
          <cell r="D561" t="str">
            <v>cum</v>
          </cell>
          <cell r="E561">
            <v>2657</v>
          </cell>
        </row>
        <row r="562">
          <cell r="B562" t="str">
            <v>(iii)</v>
          </cell>
          <cell r="C562" t="str">
            <v>Grade M30 PCC</v>
          </cell>
        </row>
        <row r="563">
          <cell r="B563" t="str">
            <v>Case I</v>
          </cell>
          <cell r="C563" t="str">
            <v>Using Concrete Mixer</v>
          </cell>
          <cell r="D563" t="str">
            <v>cum</v>
          </cell>
          <cell r="E563">
            <v>2908</v>
          </cell>
        </row>
        <row r="564">
          <cell r="B564" t="str">
            <v>Case II</v>
          </cell>
          <cell r="C564" t="str">
            <v>Using Batching Plant,  Transit Mixer and Crane/concrete pump</v>
          </cell>
          <cell r="D564" t="str">
            <v>cum</v>
          </cell>
          <cell r="E564">
            <v>2682</v>
          </cell>
        </row>
        <row r="565">
          <cell r="B565" t="str">
            <v>E</v>
          </cell>
          <cell r="C565" t="str">
            <v>Top plug</v>
          </cell>
        </row>
        <row r="566">
          <cell r="B566" t="str">
            <v>(i)</v>
          </cell>
          <cell r="C566" t="str">
            <v>Grade M15 PCC</v>
          </cell>
        </row>
        <row r="567">
          <cell r="B567" t="str">
            <v>Case I</v>
          </cell>
          <cell r="C567" t="str">
            <v>Using Concrete Mixer</v>
          </cell>
          <cell r="D567" t="str">
            <v>cum</v>
          </cell>
          <cell r="E567">
            <v>2193</v>
          </cell>
        </row>
        <row r="568">
          <cell r="B568" t="str">
            <v>(ii)</v>
          </cell>
          <cell r="C568" t="str">
            <v>Grade M20 PCC</v>
          </cell>
        </row>
        <row r="569">
          <cell r="B569" t="str">
            <v>Case I</v>
          </cell>
          <cell r="C569" t="str">
            <v>Using Concrete Mixer</v>
          </cell>
          <cell r="D569" t="str">
            <v>cum</v>
          </cell>
          <cell r="E569">
            <v>2416</v>
          </cell>
        </row>
        <row r="570">
          <cell r="B570" t="str">
            <v>(iii)</v>
          </cell>
          <cell r="C570" t="str">
            <v>Grade M25 PCC</v>
          </cell>
        </row>
        <row r="571">
          <cell r="B571" t="str">
            <v>Case I</v>
          </cell>
          <cell r="C571" t="str">
            <v>Using Concrete Mixer</v>
          </cell>
          <cell r="D571" t="str">
            <v>cum</v>
          </cell>
          <cell r="E571">
            <v>2635</v>
          </cell>
        </row>
        <row r="572">
          <cell r="B572" t="str">
            <v>Case II</v>
          </cell>
          <cell r="C572" t="str">
            <v>Using Batching Plant,  Transit Mixer and Crane/concrete pump</v>
          </cell>
          <cell r="D572" t="str">
            <v>cum</v>
          </cell>
          <cell r="E572">
            <v>2554</v>
          </cell>
        </row>
        <row r="573">
          <cell r="B573" t="str">
            <v>(iv)</v>
          </cell>
          <cell r="C573" t="str">
            <v>Grade M30 PCC</v>
          </cell>
        </row>
        <row r="574">
          <cell r="B574" t="str">
            <v>Case I</v>
          </cell>
          <cell r="C574" t="str">
            <v>Using Concrete Mixer</v>
          </cell>
          <cell r="D574" t="str">
            <v>cum</v>
          </cell>
          <cell r="E574">
            <v>2658</v>
          </cell>
        </row>
        <row r="575">
          <cell r="B575" t="str">
            <v>Case II</v>
          </cell>
          <cell r="C575" t="str">
            <v>Using Batching Plant,  Transit Mixer and Crane/concrete pump</v>
          </cell>
          <cell r="D575" t="str">
            <v>cum</v>
          </cell>
          <cell r="E575">
            <v>2575</v>
          </cell>
        </row>
        <row r="576">
          <cell r="B576" t="str">
            <v>F</v>
          </cell>
          <cell r="C576" t="str">
            <v>Well cap</v>
          </cell>
        </row>
        <row r="577">
          <cell r="B577" t="str">
            <v>(i)</v>
          </cell>
          <cell r="C577" t="str">
            <v xml:space="preserve"> RCC Grade M20</v>
          </cell>
        </row>
        <row r="578">
          <cell r="B578" t="str">
            <v>Case I</v>
          </cell>
          <cell r="C578" t="str">
            <v>Using concrete Mixer</v>
          </cell>
          <cell r="D578" t="str">
            <v>cum</v>
          </cell>
          <cell r="E578">
            <v>2511</v>
          </cell>
        </row>
        <row r="579">
          <cell r="B579" t="str">
            <v>Case II</v>
          </cell>
          <cell r="C579" t="str">
            <v>Using Batching Plant,  Transit Mixer and Concrete Pump</v>
          </cell>
          <cell r="D579" t="str">
            <v>cum</v>
          </cell>
          <cell r="E579">
            <v>2424</v>
          </cell>
        </row>
        <row r="580">
          <cell r="B580" t="str">
            <v>(ii)</v>
          </cell>
          <cell r="C580" t="str">
            <v>RCC Grade M25</v>
          </cell>
        </row>
        <row r="581">
          <cell r="B581" t="str">
            <v>Case I</v>
          </cell>
          <cell r="C581" t="str">
            <v>Using concrete Mixer</v>
          </cell>
          <cell r="D581" t="str">
            <v>cum</v>
          </cell>
          <cell r="E581">
            <v>2760</v>
          </cell>
        </row>
        <row r="582">
          <cell r="B582" t="str">
            <v>Case II</v>
          </cell>
          <cell r="C582" t="str">
            <v>Using Batching Plant,  Transit Mixer and Concrete Pump</v>
          </cell>
          <cell r="D582" t="str">
            <v>cum</v>
          </cell>
          <cell r="E582">
            <v>2675</v>
          </cell>
        </row>
        <row r="583">
          <cell r="B583" t="str">
            <v>(iii)</v>
          </cell>
          <cell r="C583" t="str">
            <v>RCC Grade M30</v>
          </cell>
        </row>
        <row r="584">
          <cell r="B584" t="str">
            <v>Case I</v>
          </cell>
          <cell r="C584" t="str">
            <v>Using Concrete Mixer</v>
          </cell>
          <cell r="D584" t="str">
            <v>cum</v>
          </cell>
          <cell r="E584">
            <v>2767</v>
          </cell>
        </row>
        <row r="585">
          <cell r="B585" t="str">
            <v>Case II</v>
          </cell>
          <cell r="C585" t="str">
            <v>Using Batching Plant,  Transit Mixer and Concrete Pump</v>
          </cell>
          <cell r="D585" t="str">
            <v>cum</v>
          </cell>
          <cell r="E585">
            <v>2682</v>
          </cell>
        </row>
        <row r="586">
          <cell r="B586" t="str">
            <v>(iv)</v>
          </cell>
          <cell r="C586" t="str">
            <v xml:space="preserve">RCC Grade M35 </v>
          </cell>
        </row>
        <row r="587">
          <cell r="B587" t="str">
            <v>Case I</v>
          </cell>
          <cell r="C587" t="str">
            <v>Using Concrete Mixer</v>
          </cell>
          <cell r="D587" t="str">
            <v>cum</v>
          </cell>
          <cell r="E587">
            <v>2816</v>
          </cell>
        </row>
        <row r="588">
          <cell r="B588" t="str">
            <v>Case II</v>
          </cell>
          <cell r="C588" t="str">
            <v>Using Batching Plant,  Transit Mixer and Concrete Pump</v>
          </cell>
          <cell r="D588" t="str">
            <v>cum</v>
          </cell>
          <cell r="E588">
            <v>2732</v>
          </cell>
        </row>
        <row r="589">
          <cell r="B589" t="str">
            <v>(v)</v>
          </cell>
          <cell r="C589" t="str">
            <v>RCC M40 Grade</v>
          </cell>
          <cell r="D589" t="str">
            <v>cum</v>
          </cell>
          <cell r="E589">
            <v>2901</v>
          </cell>
        </row>
        <row r="590">
          <cell r="B590" t="str">
            <v>12.12</v>
          </cell>
          <cell r="C590" t="str">
            <v>Sinking of 6 m external diameter well ( other than pneumatic method of sinking ) through all types of strata namely sandy soil,  clayey soil and rock as shown against each case,  complete as per drawing and technical specifications. Depth of sinking is re</v>
          </cell>
        </row>
        <row r="591">
          <cell r="B591" t="str">
            <v>A</v>
          </cell>
          <cell r="C591" t="str">
            <v>Sandy soil</v>
          </cell>
        </row>
        <row r="592">
          <cell r="B592" t="str">
            <v>(i)</v>
          </cell>
          <cell r="C592" t="str">
            <v xml:space="preserve"> Depth below bed level upto 3.0 M</v>
          </cell>
          <cell r="D592" t="str">
            <v>metre</v>
          </cell>
          <cell r="E592">
            <v>2825</v>
          </cell>
        </row>
        <row r="593">
          <cell r="B593" t="str">
            <v>(ii)</v>
          </cell>
          <cell r="C593" t="str">
            <v xml:space="preserve"> Beyond 3m upto 10m depth</v>
          </cell>
          <cell r="D593" t="str">
            <v>metre</v>
          </cell>
          <cell r="E593">
            <v>4130</v>
          </cell>
        </row>
        <row r="594">
          <cell r="B594" t="str">
            <v>(iii)</v>
          </cell>
          <cell r="C594" t="str">
            <v>Beyond 10m upto 20m</v>
          </cell>
        </row>
        <row r="595">
          <cell r="B595" t="str">
            <v>a</v>
          </cell>
          <cell r="C595" t="str">
            <v>Add 5% for every additional meter depth of sinking over the rate of sinking for the previous meter</v>
          </cell>
          <cell r="D595" t="str">
            <v>metre</v>
          </cell>
          <cell r="E595">
            <v>5456</v>
          </cell>
        </row>
        <row r="596">
          <cell r="B596" t="str">
            <v>(iv)</v>
          </cell>
          <cell r="C596" t="str">
            <v xml:space="preserve"> Beyond 20m upto 30 m</v>
          </cell>
        </row>
        <row r="597">
          <cell r="B597" t="str">
            <v>a</v>
          </cell>
          <cell r="C597" t="str">
            <v>Add 7.5% for every additional meter depth of sinking over the rate of sinking for the previous meter</v>
          </cell>
          <cell r="D597" t="str">
            <v>metre</v>
          </cell>
          <cell r="E597">
            <v>10234</v>
          </cell>
        </row>
        <row r="598">
          <cell r="B598" t="str">
            <v>b</v>
          </cell>
          <cell r="C598" t="str">
            <v>Add 20% of cost for Kentledge including supports, loading arrangement and Labour .</v>
          </cell>
          <cell r="E598">
            <v>12281</v>
          </cell>
        </row>
        <row r="599">
          <cell r="B599" t="str">
            <v>(v)</v>
          </cell>
          <cell r="C599" t="str">
            <v>Beyond 30m upto 40 m</v>
          </cell>
          <cell r="D599" t="str">
            <v>metre</v>
          </cell>
        </row>
        <row r="600">
          <cell r="B600" t="str">
            <v>a</v>
          </cell>
          <cell r="C600" t="str">
            <v>Add 10% for every additional meter depth of sinking over the rate of sinking for the previous meter</v>
          </cell>
          <cell r="E600">
            <v>24316</v>
          </cell>
        </row>
        <row r="601">
          <cell r="B601" t="str">
            <v>b</v>
          </cell>
          <cell r="C601" t="str">
            <v>Add 20% of cost for Kentledge including supports, loading arrangement and Labour .</v>
          </cell>
          <cell r="D601" t="str">
            <v>metre</v>
          </cell>
          <cell r="E601">
            <v>29179</v>
          </cell>
        </row>
        <row r="602">
          <cell r="B602" t="str">
            <v>B</v>
          </cell>
          <cell r="C602" t="str">
            <v xml:space="preserve"> Clayey soil ( 6m dia. Well )</v>
          </cell>
        </row>
        <row r="603">
          <cell r="B603" t="str">
            <v>(i)</v>
          </cell>
          <cell r="C603" t="str">
            <v xml:space="preserve"> Depth below bed level upto 3.0 M</v>
          </cell>
          <cell r="D603" t="str">
            <v>metre</v>
          </cell>
          <cell r="E603">
            <v>4133</v>
          </cell>
        </row>
        <row r="604">
          <cell r="B604" t="str">
            <v>(ii)</v>
          </cell>
          <cell r="C604" t="str">
            <v xml:space="preserve"> Beyond 3m upto 10m depth</v>
          </cell>
          <cell r="D604" t="str">
            <v>metre</v>
          </cell>
          <cell r="E604">
            <v>9210</v>
          </cell>
        </row>
        <row r="605">
          <cell r="B605" t="str">
            <v>(iii)</v>
          </cell>
          <cell r="C605" t="str">
            <v>Beyond 10 m upto 20 m</v>
          </cell>
        </row>
        <row r="606">
          <cell r="B606" t="str">
            <v>a</v>
          </cell>
          <cell r="C606" t="str">
            <v>Add 5% for every additional meter depth of sinking over the rate of sinking for the previous meter</v>
          </cell>
          <cell r="D606" t="str">
            <v>metre</v>
          </cell>
          <cell r="E606">
            <v>12165</v>
          </cell>
        </row>
        <row r="607">
          <cell r="B607" t="str">
            <v>b</v>
          </cell>
          <cell r="C607" t="str">
            <v>Add for dewatering @ 5% of cost, if required.</v>
          </cell>
          <cell r="D607" t="str">
            <v>metre</v>
          </cell>
          <cell r="E607">
            <v>12773</v>
          </cell>
        </row>
        <row r="608">
          <cell r="B608" t="str">
            <v>(iv)</v>
          </cell>
          <cell r="C608" t="str">
            <v>Beyond 20m upto 30 m</v>
          </cell>
        </row>
        <row r="609">
          <cell r="B609" t="str">
            <v>a</v>
          </cell>
          <cell r="C609" t="str">
            <v>Add 7.5% for every additional meter depth of sinking over the rate of sinking for the previous meter</v>
          </cell>
          <cell r="D609" t="str">
            <v>metre</v>
          </cell>
          <cell r="E609">
            <v>22817</v>
          </cell>
        </row>
        <row r="610">
          <cell r="B610" t="str">
            <v>b</v>
          </cell>
          <cell r="C610" t="str">
            <v>Add 5% of cost for dewatering of the cost,  if required</v>
          </cell>
          <cell r="D610" t="str">
            <v>metre</v>
          </cell>
          <cell r="E610">
            <v>29948</v>
          </cell>
        </row>
        <row r="611">
          <cell r="B611" t="str">
            <v>c</v>
          </cell>
          <cell r="C611" t="str">
            <v>Add 25% of cost for Kentledge including supports, loading arrangement and Labour ).</v>
          </cell>
          <cell r="D611" t="str">
            <v>metre</v>
          </cell>
          <cell r="E611">
            <v>28521</v>
          </cell>
        </row>
        <row r="612">
          <cell r="B612" t="str">
            <v>(v)</v>
          </cell>
          <cell r="C612" t="str">
            <v>Beyond 30m upto 40 m</v>
          </cell>
        </row>
        <row r="613">
          <cell r="B613" t="str">
            <v>a</v>
          </cell>
          <cell r="C613" t="str">
            <v>Add 10% for every additional meter depth of sinking over the rate of sinking for the previous meter</v>
          </cell>
          <cell r="D613" t="str">
            <v>metre</v>
          </cell>
          <cell r="E613">
            <v>54210</v>
          </cell>
        </row>
        <row r="614">
          <cell r="B614" t="str">
            <v>b</v>
          </cell>
          <cell r="C614" t="str">
            <v>Add 5% of cost for dewatering,  if required</v>
          </cell>
          <cell r="D614" t="str">
            <v>metre</v>
          </cell>
          <cell r="E614">
            <v>68304</v>
          </cell>
        </row>
        <row r="615">
          <cell r="B615" t="str">
            <v>c</v>
          </cell>
          <cell r="C615" t="str">
            <v>Add 20% of cost for Kentledge including supports, loading arrangement and Labour).</v>
          </cell>
          <cell r="D615" t="str">
            <v>metre</v>
          </cell>
          <cell r="E615">
            <v>65052</v>
          </cell>
        </row>
        <row r="616">
          <cell r="B616" t="str">
            <v>C</v>
          </cell>
          <cell r="C616" t="str">
            <v xml:space="preserve"> Soft rock (6m dia well )</v>
          </cell>
        </row>
        <row r="617">
          <cell r="B617" t="str">
            <v>(i)</v>
          </cell>
          <cell r="C617" t="str">
            <v>Depth of soft rock strata upto 3m</v>
          </cell>
          <cell r="D617" t="str">
            <v>metre</v>
          </cell>
          <cell r="E617">
            <v>10237</v>
          </cell>
        </row>
        <row r="618">
          <cell r="B618" t="str">
            <v>D</v>
          </cell>
          <cell r="C618" t="str">
            <v>Hard rock (6m dia well )</v>
          </cell>
        </row>
        <row r="619">
          <cell r="B619" t="str">
            <v>(i)</v>
          </cell>
          <cell r="C619" t="str">
            <v>Depth of soft rock strata upto 3m</v>
          </cell>
          <cell r="D619" t="str">
            <v>metre</v>
          </cell>
          <cell r="E619">
            <v>12289</v>
          </cell>
        </row>
        <row r="620">
          <cell r="B620" t="str">
            <v>12.13</v>
          </cell>
          <cell r="C620" t="str">
            <v>Sinking of 7 m external diameter well ( other than pneumatic method of sinking ) through all types of strata namely sandy soil,  clayey soil and rock as shown against each case,  complete as per drawing and technical specifications. Depth of sinking is re</v>
          </cell>
        </row>
        <row r="621">
          <cell r="B621" t="str">
            <v>A</v>
          </cell>
          <cell r="C621" t="str">
            <v>Sandy soil</v>
          </cell>
        </row>
        <row r="622">
          <cell r="B622" t="str">
            <v>(i)</v>
          </cell>
          <cell r="C622" t="str">
            <v xml:space="preserve"> Depth below bed level upto 3.0 M</v>
          </cell>
          <cell r="D622" t="str">
            <v>metre</v>
          </cell>
          <cell r="E622">
            <v>8725</v>
          </cell>
        </row>
        <row r="623">
          <cell r="B623" t="str">
            <v>(ii)</v>
          </cell>
          <cell r="C623" t="str">
            <v xml:space="preserve"> Beyond 3m upto 10m depth</v>
          </cell>
          <cell r="D623" t="str">
            <v>metre</v>
          </cell>
          <cell r="E623">
            <v>6034</v>
          </cell>
        </row>
        <row r="624">
          <cell r="B624" t="str">
            <v>(iii)</v>
          </cell>
          <cell r="C624" t="str">
            <v xml:space="preserve"> Beyond 10m upto 20m</v>
          </cell>
        </row>
        <row r="625">
          <cell r="B625" t="str">
            <v>a</v>
          </cell>
          <cell r="C625" t="str">
            <v>Add 5% for every additional meter depth of sinking over the rate of sinking for the previous meter</v>
          </cell>
          <cell r="D625" t="str">
            <v>metre</v>
          </cell>
          <cell r="E625">
            <v>7970</v>
          </cell>
        </row>
        <row r="626">
          <cell r="B626" t="str">
            <v>(iv)</v>
          </cell>
          <cell r="C626" t="str">
            <v>Beyond 20m upto 30 m</v>
          </cell>
        </row>
        <row r="627">
          <cell r="B627" t="str">
            <v>a</v>
          </cell>
          <cell r="C627" t="str">
            <v>Add 7.5% for every additional meter depth of sinking over the rate of sinking for the previous meter</v>
          </cell>
          <cell r="D627" t="str">
            <v>metre</v>
          </cell>
          <cell r="E627">
            <v>14950</v>
          </cell>
        </row>
        <row r="628">
          <cell r="B628" t="str">
            <v>b</v>
          </cell>
          <cell r="C628" t="str">
            <v>Add 20% of cost for Kentledge including supports, loading arrangement and Labour) .</v>
          </cell>
          <cell r="D628" t="str">
            <v>metre</v>
          </cell>
          <cell r="E628">
            <v>17940</v>
          </cell>
        </row>
        <row r="629">
          <cell r="B629" t="str">
            <v>(v)</v>
          </cell>
          <cell r="C629" t="str">
            <v xml:space="preserve"> Beyond 30m upto 40 m</v>
          </cell>
        </row>
        <row r="630">
          <cell r="B630" t="str">
            <v>a</v>
          </cell>
          <cell r="C630" t="str">
            <v>Add 10% for every additional meter depth of sinking over the rate of sinking for the previous meter</v>
          </cell>
          <cell r="D630" t="str">
            <v>metre</v>
          </cell>
          <cell r="E630">
            <v>35521</v>
          </cell>
        </row>
        <row r="631">
          <cell r="B631" t="str">
            <v>b</v>
          </cell>
          <cell r="C631" t="str">
            <v>Add 20% of cost for Kentledge including supports, loading arrangement, and Labour etc.</v>
          </cell>
          <cell r="D631" t="str">
            <v>metre</v>
          </cell>
          <cell r="E631">
            <v>42626</v>
          </cell>
        </row>
        <row r="632">
          <cell r="B632" t="str">
            <v>B</v>
          </cell>
          <cell r="C632" t="str">
            <v xml:space="preserve"> Clayey soil ( 7m dia. Well )</v>
          </cell>
        </row>
        <row r="633">
          <cell r="B633" t="str">
            <v>(I)</v>
          </cell>
          <cell r="C633" t="str">
            <v xml:space="preserve"> Depth below bed level upto 3.0 M</v>
          </cell>
          <cell r="D633" t="str">
            <v>metre</v>
          </cell>
          <cell r="E633">
            <v>6034</v>
          </cell>
        </row>
        <row r="634">
          <cell r="B634" t="str">
            <v>(ii)</v>
          </cell>
          <cell r="C634" t="str">
            <v>Beyond 3m upto 10m depth</v>
          </cell>
          <cell r="D634" t="str">
            <v>metre</v>
          </cell>
          <cell r="E634">
            <v>8767</v>
          </cell>
        </row>
        <row r="635">
          <cell r="B635" t="str">
            <v>(iii)</v>
          </cell>
          <cell r="C635" t="str">
            <v>Beyond 10 m upto 20 m</v>
          </cell>
        </row>
        <row r="636">
          <cell r="B636" t="str">
            <v>a</v>
          </cell>
          <cell r="C636" t="str">
            <v>Add 5% for every additional meter depth of sinking over the rate of sinking for the previous meter</v>
          </cell>
          <cell r="D636" t="str">
            <v>metre</v>
          </cell>
          <cell r="E636">
            <v>11578</v>
          </cell>
        </row>
        <row r="637">
          <cell r="B637" t="str">
            <v>b</v>
          </cell>
          <cell r="C637" t="str">
            <v>Add for dewatering @ 5% of cost, if required.</v>
          </cell>
          <cell r="D637" t="str">
            <v>metre</v>
          </cell>
          <cell r="E637">
            <v>12157</v>
          </cell>
        </row>
        <row r="638">
          <cell r="B638" t="str">
            <v>(iv)</v>
          </cell>
          <cell r="C638" t="str">
            <v>Beyond 20m upto 30 m</v>
          </cell>
        </row>
        <row r="639">
          <cell r="B639" t="str">
            <v>a</v>
          </cell>
          <cell r="C639" t="str">
            <v>Add 7.5% for every additional meter depth of sinking over the rate of sinking for the previous meter</v>
          </cell>
          <cell r="D639" t="str">
            <v>metre</v>
          </cell>
          <cell r="E639">
            <v>21718</v>
          </cell>
        </row>
        <row r="640">
          <cell r="B640" t="str">
            <v>b</v>
          </cell>
          <cell r="C640" t="str">
            <v>Add 5% of cost for dewatering on the cost,  if required</v>
          </cell>
          <cell r="D640" t="str">
            <v>metre</v>
          </cell>
          <cell r="E640">
            <v>28504</v>
          </cell>
        </row>
        <row r="641">
          <cell r="B641" t="str">
            <v>c</v>
          </cell>
          <cell r="C641" t="str">
            <v>Add 25% of cost for Kentledge including supports, loading arrangement and Labour ).</v>
          </cell>
          <cell r="D641" t="str">
            <v>metre</v>
          </cell>
          <cell r="E641">
            <v>27147</v>
          </cell>
        </row>
        <row r="642">
          <cell r="B642" t="str">
            <v>(v)</v>
          </cell>
          <cell r="C642" t="str">
            <v>Beyond 30m upto 40 m</v>
          </cell>
        </row>
        <row r="643">
          <cell r="B643" t="str">
            <v>a</v>
          </cell>
          <cell r="C643" t="str">
            <v>Add 10% for every additional meter depth of sinking over the rate of sinking for the previous meter</v>
          </cell>
          <cell r="D643" t="str">
            <v>metre</v>
          </cell>
          <cell r="E643">
            <v>51597</v>
          </cell>
        </row>
        <row r="644">
          <cell r="B644" t="str">
            <v>b</v>
          </cell>
          <cell r="C644" t="str">
            <v>Add 5% of cost for dewatering,  if required</v>
          </cell>
          <cell r="D644" t="str">
            <v>metre</v>
          </cell>
          <cell r="E644">
            <v>65013</v>
          </cell>
        </row>
        <row r="645">
          <cell r="B645" t="str">
            <v>c</v>
          </cell>
          <cell r="C645" t="str">
            <v>Add 20% of cost for Kentledge including supports, loading arrangement and Labour).</v>
          </cell>
          <cell r="E645">
            <v>61917</v>
          </cell>
        </row>
        <row r="646">
          <cell r="B646" t="str">
            <v>C</v>
          </cell>
          <cell r="C646" t="str">
            <v xml:space="preserve"> Soft rock ( 7m dia well )</v>
          </cell>
        </row>
        <row r="647">
          <cell r="B647" t="str">
            <v>(i)</v>
          </cell>
          <cell r="C647" t="str">
            <v>Depth of soft rock strata upto 3m</v>
          </cell>
          <cell r="D647" t="str">
            <v>metre</v>
          </cell>
          <cell r="E647">
            <v>9707</v>
          </cell>
        </row>
        <row r="648">
          <cell r="B648" t="str">
            <v>D</v>
          </cell>
          <cell r="C648" t="str">
            <v>Hard rock ( 7m dia well )</v>
          </cell>
        </row>
        <row r="649">
          <cell r="B649" t="str">
            <v>(i)</v>
          </cell>
          <cell r="C649" t="str">
            <v xml:space="preserve">Depth upto 3 m </v>
          </cell>
          <cell r="D649" t="str">
            <v>metre</v>
          </cell>
          <cell r="E649">
            <v>13924</v>
          </cell>
        </row>
        <row r="650">
          <cell r="B650" t="str">
            <v>12.14</v>
          </cell>
          <cell r="C650" t="str">
            <v>Sinking of 8 m external diameter well ( other than pneumatic method of sinking ) through all types of strata namely sandy soil,  clayey soil and rock as shown against each case,  complete as per drawing and technical specifications. Depth of sinking is re</v>
          </cell>
        </row>
        <row r="651">
          <cell r="B651" t="str">
            <v>A</v>
          </cell>
          <cell r="C651" t="str">
            <v>Sandy soil</v>
          </cell>
        </row>
        <row r="652">
          <cell r="B652" t="str">
            <v>(i)</v>
          </cell>
          <cell r="C652" t="str">
            <v xml:space="preserve"> Depth below bed level upto 3.0 M</v>
          </cell>
          <cell r="D652" t="str">
            <v>metre</v>
          </cell>
          <cell r="E652">
            <v>5435</v>
          </cell>
        </row>
        <row r="653">
          <cell r="B653" t="str">
            <v>(ii)</v>
          </cell>
          <cell r="C653" t="str">
            <v xml:space="preserve"> Beyond 3m upto 10m depth</v>
          </cell>
          <cell r="D653" t="str">
            <v>metre</v>
          </cell>
          <cell r="E653">
            <v>6747</v>
          </cell>
        </row>
        <row r="654">
          <cell r="B654" t="str">
            <v>(iii)</v>
          </cell>
          <cell r="C654" t="str">
            <v>Beyond 10m upto 20m</v>
          </cell>
        </row>
        <row r="655">
          <cell r="B655" t="str">
            <v>a</v>
          </cell>
          <cell r="C655" t="str">
            <v>Add 5% for every additional meter depth of sinking over the rate of sinking for the previous meter</v>
          </cell>
          <cell r="D655" t="str">
            <v>metre</v>
          </cell>
          <cell r="E655">
            <v>8911</v>
          </cell>
        </row>
        <row r="656">
          <cell r="B656" t="str">
            <v>(iv)</v>
          </cell>
          <cell r="C656" t="str">
            <v>Beyond 20m upto 30 m</v>
          </cell>
        </row>
        <row r="657">
          <cell r="B657" t="str">
            <v>a</v>
          </cell>
          <cell r="C657" t="str">
            <v>Add 7.5% for every additional meter depth of sinking over the rate of sinking for the previous meter</v>
          </cell>
          <cell r="D657" t="str">
            <v>metre</v>
          </cell>
          <cell r="E657">
            <v>16714</v>
          </cell>
        </row>
        <row r="658">
          <cell r="B658" t="str">
            <v>b</v>
          </cell>
          <cell r="C658" t="str">
            <v>Add 20% of cost for Kentledge including supports, loading arrangement and Labour .</v>
          </cell>
          <cell r="D658" t="str">
            <v>metre</v>
          </cell>
          <cell r="E658">
            <v>20056</v>
          </cell>
        </row>
        <row r="659">
          <cell r="B659" t="str">
            <v>(v)</v>
          </cell>
          <cell r="C659" t="str">
            <v xml:space="preserve"> Beyond 30m upto 40 m</v>
          </cell>
        </row>
        <row r="660">
          <cell r="B660" t="str">
            <v>a</v>
          </cell>
          <cell r="C660" t="str">
            <v>Add 10% for every additional meter depth of sinking over the rate of sinking for the previous meter</v>
          </cell>
          <cell r="D660" t="str">
            <v>metre</v>
          </cell>
          <cell r="E660">
            <v>5875</v>
          </cell>
        </row>
        <row r="661">
          <cell r="B661" t="str">
            <v>b</v>
          </cell>
          <cell r="C661" t="str">
            <v>Add 20% of cost for Kentledge including supports, loading arrangement, and Labour etc.</v>
          </cell>
          <cell r="D661" t="str">
            <v>metre</v>
          </cell>
          <cell r="E661">
            <v>7050</v>
          </cell>
        </row>
        <row r="662">
          <cell r="B662" t="str">
            <v>B</v>
          </cell>
          <cell r="C662" t="str">
            <v xml:space="preserve"> Clayey soil ( 8m dia. Well )</v>
          </cell>
        </row>
        <row r="663">
          <cell r="B663" t="str">
            <v>(i)</v>
          </cell>
          <cell r="C663" t="str">
            <v xml:space="preserve"> Depth upto 3.0 M</v>
          </cell>
          <cell r="D663" t="str">
            <v>metre</v>
          </cell>
          <cell r="E663">
            <v>7377</v>
          </cell>
        </row>
        <row r="664">
          <cell r="B664" t="str">
            <v>(ii)</v>
          </cell>
          <cell r="C664" t="str">
            <v>Beyond 3m upto 10m depth</v>
          </cell>
          <cell r="D664" t="str">
            <v>metre</v>
          </cell>
          <cell r="E664">
            <v>9849</v>
          </cell>
        </row>
        <row r="665">
          <cell r="B665" t="str">
            <v>(iii)</v>
          </cell>
          <cell r="C665" t="str">
            <v>Beyond 10 m upto 20 m</v>
          </cell>
        </row>
        <row r="666">
          <cell r="B666" t="str">
            <v>a</v>
          </cell>
          <cell r="C666" t="str">
            <v>Add 5% for every additional meter depth of sinking over the rate of sinking for the previous meter</v>
          </cell>
          <cell r="D666" t="str">
            <v>metre</v>
          </cell>
          <cell r="E666">
            <v>13008</v>
          </cell>
        </row>
        <row r="667">
          <cell r="B667" t="str">
            <v>b</v>
          </cell>
          <cell r="C667" t="str">
            <v>Add for dewatering @ 5% of cost, if required.</v>
          </cell>
          <cell r="D667" t="str">
            <v>metre</v>
          </cell>
          <cell r="E667">
            <v>13658</v>
          </cell>
        </row>
        <row r="668">
          <cell r="B668" t="str">
            <v>(iv)</v>
          </cell>
          <cell r="C668" t="str">
            <v>Beyond 20m upto 30 m</v>
          </cell>
        </row>
        <row r="669">
          <cell r="B669" t="str">
            <v>a</v>
          </cell>
          <cell r="C669" t="str">
            <v>Add 7.5% for every additional meter depth of sinking over the rate of sinking for the previous meter</v>
          </cell>
          <cell r="D669" t="str">
            <v>metre</v>
          </cell>
          <cell r="E669">
            <v>24401</v>
          </cell>
        </row>
        <row r="670">
          <cell r="B670" t="str">
            <v>b</v>
          </cell>
          <cell r="C670" t="str">
            <v>Add 5% of cost for dewatering on the cost,  if required</v>
          </cell>
          <cell r="D670" t="str">
            <v>metre</v>
          </cell>
          <cell r="E670">
            <v>32026</v>
          </cell>
        </row>
        <row r="671">
          <cell r="B671" t="str">
            <v>c</v>
          </cell>
          <cell r="C671" t="str">
            <v>Add 25% of cost for Kentledge including supports, loading arrangement and Labour ).</v>
          </cell>
          <cell r="D671" t="str">
            <v>metre</v>
          </cell>
          <cell r="E671">
            <v>30501</v>
          </cell>
        </row>
        <row r="672">
          <cell r="B672" t="str">
            <v>(v)</v>
          </cell>
          <cell r="C672" t="str">
            <v>Beyond 30m upto 40 m</v>
          </cell>
        </row>
        <row r="673">
          <cell r="B673" t="str">
            <v>a</v>
          </cell>
          <cell r="C673" t="str">
            <v>Add 10% for every additional meter depth of sinking over the rate of sinking for the previous meter</v>
          </cell>
          <cell r="D673" t="str">
            <v>metre</v>
          </cell>
          <cell r="E673">
            <v>57973</v>
          </cell>
        </row>
        <row r="674">
          <cell r="B674" t="str">
            <v>b</v>
          </cell>
          <cell r="C674" t="str">
            <v>Add 5% of cost for dewatering,  if required</v>
          </cell>
          <cell r="D674" t="str">
            <v>metre</v>
          </cell>
          <cell r="E674">
            <v>73046</v>
          </cell>
        </row>
        <row r="675">
          <cell r="B675" t="str">
            <v>c</v>
          </cell>
          <cell r="C675" t="str">
            <v>Add 20% of cost for Kentledge including supports, loading arrangement and Labour).</v>
          </cell>
          <cell r="D675" t="str">
            <v>metre</v>
          </cell>
          <cell r="E675">
            <v>69567</v>
          </cell>
        </row>
        <row r="676">
          <cell r="B676" t="str">
            <v>C</v>
          </cell>
          <cell r="C676" t="str">
            <v xml:space="preserve"> Soft rock ( 8m dia well )</v>
          </cell>
        </row>
        <row r="677">
          <cell r="B677" t="str">
            <v>(i)</v>
          </cell>
          <cell r="C677" t="str">
            <v>Depth in soft rock strata upto 3m</v>
          </cell>
          <cell r="D677" t="str">
            <v>metre</v>
          </cell>
          <cell r="E677">
            <v>10704</v>
          </cell>
        </row>
        <row r="678">
          <cell r="B678" t="str">
            <v>D</v>
          </cell>
          <cell r="C678" t="str">
            <v>Hard rock ( 8m dia well )</v>
          </cell>
        </row>
        <row r="679">
          <cell r="B679" t="str">
            <v>(i)</v>
          </cell>
          <cell r="C679" t="str">
            <v xml:space="preserve">Depth in hard rock strata upto 3 m </v>
          </cell>
          <cell r="D679" t="str">
            <v>metre</v>
          </cell>
          <cell r="E679">
            <v>13756</v>
          </cell>
        </row>
        <row r="680">
          <cell r="B680" t="str">
            <v>12.15</v>
          </cell>
          <cell r="C680" t="str">
            <v>Sinking of 9 m external diameter well ( other than pneumatic method of sinking ) through all types of strata namely sandy soil,  clayey soil and rock as shown against each case,  complete as per drawing and technical specifications. Depth of sinking is re</v>
          </cell>
        </row>
        <row r="681">
          <cell r="B681" t="str">
            <v>A</v>
          </cell>
          <cell r="C681" t="str">
            <v>Sandy soil</v>
          </cell>
        </row>
        <row r="682">
          <cell r="B682" t="str">
            <v>(i)</v>
          </cell>
          <cell r="C682" t="str">
            <v xml:space="preserve"> Depth below bed level upto 3.0 M</v>
          </cell>
          <cell r="D682" t="str">
            <v>metre</v>
          </cell>
          <cell r="E682">
            <v>5470</v>
          </cell>
        </row>
        <row r="683">
          <cell r="B683" t="str">
            <v>(ii)</v>
          </cell>
          <cell r="C683" t="str">
            <v xml:space="preserve"> Beyond 3m upto 10m depth</v>
          </cell>
          <cell r="D683" t="str">
            <v>metre</v>
          </cell>
          <cell r="E683">
            <v>7415</v>
          </cell>
        </row>
        <row r="684">
          <cell r="B684" t="str">
            <v>(iii)</v>
          </cell>
          <cell r="C684" t="str">
            <v>Beyond 10m upto 20m</v>
          </cell>
        </row>
        <row r="685">
          <cell r="B685" t="str">
            <v>a</v>
          </cell>
          <cell r="C685" t="str">
            <v>Add 5% for every additional meter depth of sinking over the rate of sinking for the previous meter</v>
          </cell>
          <cell r="D685" t="str">
            <v>metre</v>
          </cell>
          <cell r="E685">
            <v>9793</v>
          </cell>
        </row>
        <row r="686">
          <cell r="B686" t="str">
            <v>(iv)</v>
          </cell>
          <cell r="C686" t="str">
            <v>Beyond 20m upto 30 m</v>
          </cell>
        </row>
        <row r="687">
          <cell r="B687" t="str">
            <v>a</v>
          </cell>
          <cell r="C687" t="str">
            <v>Add 7.5% for every additional meter depth of sinking over the rate of sinking for the previous meter</v>
          </cell>
          <cell r="D687" t="str">
            <v>metre</v>
          </cell>
          <cell r="E687">
            <v>18370</v>
          </cell>
        </row>
        <row r="688">
          <cell r="B688" t="str">
            <v>b</v>
          </cell>
          <cell r="C688" t="str">
            <v>Add 20% of cost for Kentledge including supports, loading arrangement and Labour .</v>
          </cell>
          <cell r="D688" t="str">
            <v>metre</v>
          </cell>
          <cell r="E688">
            <v>22044</v>
          </cell>
        </row>
        <row r="689">
          <cell r="B689" t="str">
            <v>(v)</v>
          </cell>
          <cell r="C689" t="str">
            <v xml:space="preserve"> Beyond 30m upto 40 m</v>
          </cell>
        </row>
        <row r="690">
          <cell r="B690" t="str">
            <v>a</v>
          </cell>
          <cell r="C690" t="str">
            <v>Add 10% for every additional meter depth of sinking over the rate of sinking for the previous meter</v>
          </cell>
          <cell r="D690" t="str">
            <v>metre</v>
          </cell>
          <cell r="E690">
            <v>43646</v>
          </cell>
        </row>
        <row r="691">
          <cell r="B691" t="str">
            <v>b</v>
          </cell>
          <cell r="C691" t="str">
            <v>Add 20% of cost for Kentledge including supports, loading arrangement, and Labour etc.</v>
          </cell>
          <cell r="D691" t="str">
            <v>metre</v>
          </cell>
          <cell r="E691">
            <v>52375</v>
          </cell>
        </row>
        <row r="692">
          <cell r="B692" t="str">
            <v>B</v>
          </cell>
          <cell r="C692" t="str">
            <v xml:space="preserve"> Clayey soil ( 9m dia. Well )</v>
          </cell>
        </row>
        <row r="693">
          <cell r="B693" t="str">
            <v>(i)</v>
          </cell>
          <cell r="C693" t="str">
            <v>Depth below bed level upto 3.0 M</v>
          </cell>
          <cell r="D693" t="str">
            <v>metre</v>
          </cell>
          <cell r="E693">
            <v>7749</v>
          </cell>
        </row>
        <row r="694">
          <cell r="B694" t="str">
            <v>(ii)</v>
          </cell>
          <cell r="C694" t="str">
            <v>Beyond 3m upto 10m depth</v>
          </cell>
          <cell r="D694" t="str">
            <v>metre</v>
          </cell>
          <cell r="E694">
            <v>10635</v>
          </cell>
        </row>
        <row r="695">
          <cell r="B695" t="str">
            <v>(iii)</v>
          </cell>
          <cell r="C695" t="str">
            <v>Beyond 10 m upto 20 m</v>
          </cell>
        </row>
        <row r="696">
          <cell r="B696" t="str">
            <v>a</v>
          </cell>
          <cell r="C696" t="str">
            <v>Add 5% for every additional meter depth of sinking over the rate of sinking for the previous meter</v>
          </cell>
          <cell r="D696" t="str">
            <v>metre</v>
          </cell>
          <cell r="E696">
            <v>14046</v>
          </cell>
        </row>
        <row r="697">
          <cell r="B697" t="str">
            <v>b</v>
          </cell>
          <cell r="C697" t="str">
            <v>Add for dewatering @ 5% of cost, if required.</v>
          </cell>
          <cell r="D697" t="str">
            <v>metre</v>
          </cell>
          <cell r="E697">
            <v>14748</v>
          </cell>
        </row>
        <row r="698">
          <cell r="B698" t="str">
            <v>(iv)</v>
          </cell>
          <cell r="C698" t="str">
            <v>Beyond 20m upto 30 m</v>
          </cell>
        </row>
        <row r="699">
          <cell r="B699" t="str">
            <v>a</v>
          </cell>
          <cell r="C699" t="str">
            <v>Add 7.5% for every additional meter depth of sinking over the rate of sinking for the previous meter</v>
          </cell>
          <cell r="D699" t="str">
            <v>metre</v>
          </cell>
          <cell r="E699">
            <v>26347</v>
          </cell>
        </row>
        <row r="700">
          <cell r="B700" t="str">
            <v>b</v>
          </cell>
          <cell r="C700" t="str">
            <v>Add 5% of cost for dewatering on the cost,  if required</v>
          </cell>
          <cell r="D700" t="str">
            <v>metre</v>
          </cell>
          <cell r="E700">
            <v>34580</v>
          </cell>
        </row>
        <row r="701">
          <cell r="B701" t="str">
            <v>c</v>
          </cell>
          <cell r="C701" t="str">
            <v>Add 25% of cost for Kentledge including supports, loading arrangement and Labour ).</v>
          </cell>
          <cell r="D701" t="str">
            <v>metre</v>
          </cell>
          <cell r="E701">
            <v>32933</v>
          </cell>
        </row>
        <row r="702">
          <cell r="B702" t="str">
            <v xml:space="preserve">(v) </v>
          </cell>
          <cell r="C702" t="str">
            <v>Beyond 30m upto 40 m</v>
          </cell>
        </row>
        <row r="703">
          <cell r="B703" t="str">
            <v>a</v>
          </cell>
          <cell r="C703" t="str">
            <v>Add 10% for every additional meter depth of sinking over the rate of sinking for the previous meter</v>
          </cell>
          <cell r="D703" t="str">
            <v>metre</v>
          </cell>
          <cell r="E703">
            <v>62596</v>
          </cell>
        </row>
        <row r="704">
          <cell r="B704" t="str">
            <v>b</v>
          </cell>
          <cell r="C704" t="str">
            <v>Add 5% of cost for dewatering,  if required</v>
          </cell>
          <cell r="D704" t="str">
            <v>metre</v>
          </cell>
          <cell r="E704">
            <v>78870</v>
          </cell>
        </row>
        <row r="705">
          <cell r="B705" t="str">
            <v>c</v>
          </cell>
          <cell r="C705" t="str">
            <v>Add 20% of cost for Kentledge including supports, loading arrangement and Labour).</v>
          </cell>
          <cell r="D705" t="str">
            <v>metre</v>
          </cell>
          <cell r="E705">
            <v>75115</v>
          </cell>
        </row>
        <row r="706">
          <cell r="B706" t="str">
            <v>C</v>
          </cell>
          <cell r="C706" t="str">
            <v xml:space="preserve"> Soft rock ( 9m dia well )</v>
          </cell>
        </row>
        <row r="707">
          <cell r="B707" t="str">
            <v>(i)</v>
          </cell>
          <cell r="C707" t="str">
            <v>Depth upto 3m</v>
          </cell>
          <cell r="D707" t="str">
            <v>metre</v>
          </cell>
          <cell r="E707">
            <v>13660</v>
          </cell>
        </row>
        <row r="708">
          <cell r="B708" t="str">
            <v>D</v>
          </cell>
          <cell r="C708" t="str">
            <v>Hard rock ( 9m dia well )</v>
          </cell>
        </row>
        <row r="709">
          <cell r="B709" t="str">
            <v>(i)</v>
          </cell>
          <cell r="C709" t="str">
            <v xml:space="preserve">Depth of hard rock strata upto 3 m </v>
          </cell>
          <cell r="D709" t="str">
            <v>metre</v>
          </cell>
          <cell r="E709">
            <v>16091</v>
          </cell>
        </row>
        <row r="710">
          <cell r="B710" t="str">
            <v>12.16</v>
          </cell>
          <cell r="C710" t="str">
            <v>Sinking of 10 m external diameter well ( other than pneumatic method of sinking ) through all types of strata namely sandy soil,  clayey soil and rock as shown against each case,  complete as per drawing and technical specifications. Depth of sinking is r</v>
          </cell>
        </row>
        <row r="711">
          <cell r="B711" t="str">
            <v>A</v>
          </cell>
          <cell r="C711" t="str">
            <v xml:space="preserve"> Sandy soil</v>
          </cell>
        </row>
        <row r="712">
          <cell r="B712" t="str">
            <v>(i)</v>
          </cell>
          <cell r="C712" t="str">
            <v>Depth below bed level upto 3.0 M</v>
          </cell>
          <cell r="D712" t="str">
            <v>metre</v>
          </cell>
          <cell r="E712">
            <v>6702</v>
          </cell>
        </row>
        <row r="713">
          <cell r="B713" t="str">
            <v>(ii)</v>
          </cell>
          <cell r="C713" t="str">
            <v>Beyond 3m upto 10m depth</v>
          </cell>
          <cell r="D713" t="str">
            <v>metre</v>
          </cell>
          <cell r="E713">
            <v>7790</v>
          </cell>
        </row>
        <row r="714">
          <cell r="B714" t="str">
            <v>(iii)</v>
          </cell>
          <cell r="C714" t="str">
            <v>Beyond 10m upto 20m</v>
          </cell>
        </row>
        <row r="715">
          <cell r="B715" t="str">
            <v>a</v>
          </cell>
          <cell r="C715" t="str">
            <v>Add 5% for every additional meter depth of sinking over the rate of sinking for the previous meter</v>
          </cell>
          <cell r="D715" t="str">
            <v>metre</v>
          </cell>
          <cell r="E715">
            <v>10288</v>
          </cell>
        </row>
        <row r="716">
          <cell r="B716" t="str">
            <v>(iv)</v>
          </cell>
          <cell r="C716" t="str">
            <v>Beyond 20m upto 30 m</v>
          </cell>
        </row>
        <row r="717">
          <cell r="B717" t="str">
            <v>a</v>
          </cell>
          <cell r="C717" t="str">
            <v>Add 7.5% for every additional meter depth of sinking over the rate of sinking for the previous meter</v>
          </cell>
          <cell r="D717" t="str">
            <v>metre</v>
          </cell>
          <cell r="E717">
            <v>19297</v>
          </cell>
        </row>
        <row r="718">
          <cell r="B718" t="str">
            <v>b</v>
          </cell>
          <cell r="C718" t="str">
            <v>Add 20% of cost for Kentledge including supports, loading arrangement and Labour .</v>
          </cell>
          <cell r="D718" t="str">
            <v>metre</v>
          </cell>
          <cell r="E718">
            <v>23156</v>
          </cell>
        </row>
        <row r="719">
          <cell r="B719" t="str">
            <v>(v)</v>
          </cell>
          <cell r="C719" t="str">
            <v xml:space="preserve"> Beyond 30m upto 40 m</v>
          </cell>
        </row>
        <row r="720">
          <cell r="B720" t="str">
            <v>a</v>
          </cell>
          <cell r="C720" t="str">
            <v>Add 10% for every additional meter depth of sinking over the rate of sinking for the previous meter</v>
          </cell>
          <cell r="D720" t="str">
            <v>metre</v>
          </cell>
          <cell r="E720">
            <v>45848</v>
          </cell>
        </row>
        <row r="721">
          <cell r="B721" t="str">
            <v>b</v>
          </cell>
          <cell r="C721" t="str">
            <v>Add 20% of cost for Kentledge including supports, loading arrangement, and Labour etc.</v>
          </cell>
          <cell r="D721" t="str">
            <v>metre</v>
          </cell>
          <cell r="E721">
            <v>55017</v>
          </cell>
        </row>
        <row r="722">
          <cell r="B722" t="str">
            <v>B</v>
          </cell>
          <cell r="C722" t="str">
            <v>Clayey soil (10m dia. Well )</v>
          </cell>
        </row>
        <row r="723">
          <cell r="B723" t="str">
            <v>(i)</v>
          </cell>
          <cell r="C723" t="str">
            <v>Depth below bed level upto 3.0 M</v>
          </cell>
          <cell r="D723" t="str">
            <v>metre</v>
          </cell>
          <cell r="E723">
            <v>8318</v>
          </cell>
        </row>
        <row r="724">
          <cell r="B724" t="str">
            <v>(ii)</v>
          </cell>
          <cell r="C724" t="str">
            <v>Beyond 3m upto 10m depth</v>
          </cell>
          <cell r="D724" t="str">
            <v>metre</v>
          </cell>
          <cell r="E724">
            <v>10303</v>
          </cell>
        </row>
        <row r="725">
          <cell r="B725" t="str">
            <v>(iii)</v>
          </cell>
          <cell r="C725" t="str">
            <v>Beyond 10 m upto 20 m</v>
          </cell>
        </row>
        <row r="726">
          <cell r="B726" t="str">
            <v>a</v>
          </cell>
          <cell r="C726" t="str">
            <v>Add 5% for every additional meter depth of sinking over the rate of sinking for the previous meter</v>
          </cell>
          <cell r="D726" t="str">
            <v>metre</v>
          </cell>
          <cell r="E726">
            <v>13606</v>
          </cell>
        </row>
        <row r="727">
          <cell r="B727" t="str">
            <v>b</v>
          </cell>
          <cell r="C727" t="str">
            <v>Add for dewatering @ 5% of cost, if required.</v>
          </cell>
          <cell r="D727" t="str">
            <v>metre</v>
          </cell>
          <cell r="E727">
            <v>14286</v>
          </cell>
        </row>
        <row r="728">
          <cell r="B728" t="str">
            <v>(iv)</v>
          </cell>
          <cell r="C728" t="str">
            <v>Beyond 20m upto 30 m</v>
          </cell>
        </row>
        <row r="729">
          <cell r="B729" t="str">
            <v>a</v>
          </cell>
          <cell r="C729" t="str">
            <v>Add 7.5% for every additional meter depth of sinking over the rate of sinking for the previous meter</v>
          </cell>
          <cell r="D729" t="str">
            <v>metre</v>
          </cell>
          <cell r="E729">
            <v>25521</v>
          </cell>
        </row>
        <row r="730">
          <cell r="B730" t="str">
            <v>'b</v>
          </cell>
          <cell r="C730" t="str">
            <v>Add 5% of cost for dewatering on the cost,  if required</v>
          </cell>
          <cell r="D730" t="str">
            <v>metre</v>
          </cell>
          <cell r="E730">
            <v>33497</v>
          </cell>
        </row>
        <row r="731">
          <cell r="B731" t="str">
            <v>c</v>
          </cell>
          <cell r="C731" t="str">
            <v>Add 25% of cost for Kentledge including supports, loading arrangement and Labour ).</v>
          </cell>
          <cell r="D731" t="str">
            <v>metre</v>
          </cell>
          <cell r="E731">
            <v>31902</v>
          </cell>
        </row>
        <row r="732">
          <cell r="B732" t="str">
            <v xml:space="preserve">(v) </v>
          </cell>
          <cell r="C732" t="str">
            <v>Beyond 30m upto 40 m</v>
          </cell>
        </row>
        <row r="733">
          <cell r="B733" t="str">
            <v>a</v>
          </cell>
          <cell r="C733" t="str">
            <v>Add 10% for every additional meter depth of sinking over the rate of sinking for the previous meter</v>
          </cell>
          <cell r="D733" t="str">
            <v>metre</v>
          </cell>
          <cell r="E733">
            <v>60636</v>
          </cell>
        </row>
        <row r="734">
          <cell r="B734" t="str">
            <v>b</v>
          </cell>
          <cell r="C734" t="str">
            <v>Add 5% of cost for dewatering,  if required</v>
          </cell>
          <cell r="D734" t="str">
            <v>metre</v>
          </cell>
          <cell r="E734">
            <v>76401</v>
          </cell>
        </row>
        <row r="735">
          <cell r="B735" t="str">
            <v>c</v>
          </cell>
          <cell r="C735" t="str">
            <v>Add 20% of cost for Kentledge including supports, loading arrangement and Labour).</v>
          </cell>
          <cell r="E735">
            <v>72763</v>
          </cell>
        </row>
        <row r="736">
          <cell r="B736" t="str">
            <v>C</v>
          </cell>
          <cell r="C736" t="str">
            <v>Soft rock (10m dia well )</v>
          </cell>
        </row>
        <row r="737">
          <cell r="B737" t="str">
            <v>(i)</v>
          </cell>
          <cell r="C737" t="str">
            <v>Depth of soft rock strata upto 3m</v>
          </cell>
          <cell r="D737" t="str">
            <v>metre</v>
          </cell>
          <cell r="E737">
            <v>13967</v>
          </cell>
        </row>
        <row r="738">
          <cell r="B738" t="str">
            <v>D</v>
          </cell>
          <cell r="C738" t="str">
            <v>Hard rock (10m dia well )</v>
          </cell>
        </row>
        <row r="739">
          <cell r="B739" t="str">
            <v>(i)</v>
          </cell>
          <cell r="C739" t="str">
            <v>Depth of hard rock strata upto 3 m</v>
          </cell>
          <cell r="D739" t="str">
            <v>metre</v>
          </cell>
          <cell r="E739">
            <v>19297</v>
          </cell>
        </row>
        <row r="740">
          <cell r="B740" t="str">
            <v>12.17</v>
          </cell>
          <cell r="C740" t="str">
            <v>Sinking of 11 m external diameter well ( other than pneumatic method of sinking ) through all types of strata namely sandy soil,  clayey soil and rock as shown against each case,  complete as per drawing and technical specifications. Depth of sinking is r</v>
          </cell>
        </row>
        <row r="741">
          <cell r="B741" t="str">
            <v>A</v>
          </cell>
          <cell r="C741" t="str">
            <v xml:space="preserve"> Sandy soil</v>
          </cell>
        </row>
        <row r="742">
          <cell r="B742" t="str">
            <v>(i)</v>
          </cell>
          <cell r="C742" t="str">
            <v>Depth from bed level upto 3.0 M</v>
          </cell>
          <cell r="D742" t="str">
            <v>metre</v>
          </cell>
          <cell r="E742">
            <v>15751</v>
          </cell>
        </row>
        <row r="743">
          <cell r="B743" t="str">
            <v>(ii)</v>
          </cell>
          <cell r="C743" t="str">
            <v>Beyond 3m upto 10m depth</v>
          </cell>
          <cell r="D743" t="str">
            <v>metre</v>
          </cell>
          <cell r="E743">
            <v>11458</v>
          </cell>
        </row>
        <row r="744">
          <cell r="B744" t="str">
            <v>(iii)</v>
          </cell>
          <cell r="C744" t="str">
            <v>Beyond 10m upto 20m</v>
          </cell>
        </row>
        <row r="745">
          <cell r="B745" t="str">
            <v>a</v>
          </cell>
          <cell r="C745" t="str">
            <v>Add 5% for every additional meter depth of sinking over the rate of sinking for the previous meter</v>
          </cell>
          <cell r="D745" t="str">
            <v>metre</v>
          </cell>
          <cell r="E745">
            <v>15132</v>
          </cell>
        </row>
        <row r="746">
          <cell r="B746" t="str">
            <v>(iv)</v>
          </cell>
          <cell r="C746" t="str">
            <v>Beyond 20m upto 30 m</v>
          </cell>
        </row>
        <row r="747">
          <cell r="B747" t="str">
            <v>a</v>
          </cell>
          <cell r="C747" t="str">
            <v>Add 7.5% for every additional meter depth of sinking over the rate of sinking for the previous meter</v>
          </cell>
          <cell r="D747" t="str">
            <v>metre</v>
          </cell>
          <cell r="E747">
            <v>28384</v>
          </cell>
        </row>
        <row r="748">
          <cell r="B748" t="str">
            <v>b</v>
          </cell>
          <cell r="C748" t="str">
            <v>Add 20% of cost for Kentledge including supports, loading arrangement and Labour .</v>
          </cell>
          <cell r="D748" t="str">
            <v>metre</v>
          </cell>
          <cell r="E748">
            <v>34061</v>
          </cell>
        </row>
        <row r="749">
          <cell r="B749" t="str">
            <v>(v)</v>
          </cell>
          <cell r="C749" t="str">
            <v xml:space="preserve"> Beyond 30m upto 40 m</v>
          </cell>
        </row>
        <row r="750">
          <cell r="B750" t="str">
            <v>a</v>
          </cell>
          <cell r="C750" t="str">
            <v>Add 10% for every additional meter depth of sinking over the rate of sinking for the previous meter</v>
          </cell>
          <cell r="D750" t="str">
            <v>metre</v>
          </cell>
          <cell r="E750">
            <v>67436</v>
          </cell>
        </row>
        <row r="751">
          <cell r="B751" t="str">
            <v>b</v>
          </cell>
          <cell r="C751" t="str">
            <v>Add 20% of cost for Kentledge including supports, loading arrangement, and Labour etc.</v>
          </cell>
          <cell r="D751" t="str">
            <v>metre</v>
          </cell>
          <cell r="E751">
            <v>80923</v>
          </cell>
        </row>
        <row r="752">
          <cell r="B752" t="str">
            <v>B</v>
          </cell>
          <cell r="C752" t="str">
            <v>Clayey soil (11 m dia. Well )</v>
          </cell>
        </row>
        <row r="753">
          <cell r="B753" t="str">
            <v>(i)</v>
          </cell>
          <cell r="C753" t="str">
            <v>Depth from bed level upto 3.0 M</v>
          </cell>
          <cell r="D753" t="str">
            <v>metre</v>
          </cell>
          <cell r="E753">
            <v>13847</v>
          </cell>
        </row>
        <row r="754">
          <cell r="B754" t="str">
            <v>(ii)</v>
          </cell>
          <cell r="C754" t="str">
            <v>Beyond 3m upto 10m depth</v>
          </cell>
          <cell r="D754" t="str">
            <v>metre</v>
          </cell>
          <cell r="E754">
            <v>21062</v>
          </cell>
        </row>
        <row r="755">
          <cell r="B755" t="str">
            <v>(iii)</v>
          </cell>
          <cell r="C755" t="str">
            <v>Beyond 10 m upto 20 m</v>
          </cell>
        </row>
        <row r="756">
          <cell r="B756" t="str">
            <v>a</v>
          </cell>
          <cell r="C756" t="str">
            <v>Add 5% for every additional meter depth of sinking over the rate of sinking for the previous meter</v>
          </cell>
          <cell r="D756" t="str">
            <v>metre</v>
          </cell>
          <cell r="E756">
            <v>27816</v>
          </cell>
        </row>
        <row r="757">
          <cell r="B757" t="str">
            <v>b</v>
          </cell>
          <cell r="C757" t="str">
            <v>Add for dewatering @ 5% of cost, if required.</v>
          </cell>
          <cell r="D757" t="str">
            <v>metre</v>
          </cell>
          <cell r="E757">
            <v>29207</v>
          </cell>
        </row>
        <row r="758">
          <cell r="B758" t="str">
            <v>(iv)</v>
          </cell>
          <cell r="C758" t="str">
            <v>Beyond 20m upto 30 m</v>
          </cell>
        </row>
        <row r="759">
          <cell r="B759" t="str">
            <v>a</v>
          </cell>
          <cell r="C759" t="str">
            <v>Add 7.5% for every additional meter depth of sinking over the rate of sinking for the previous meter</v>
          </cell>
          <cell r="D759" t="str">
            <v>metre</v>
          </cell>
          <cell r="E759">
            <v>52176</v>
          </cell>
        </row>
        <row r="760">
          <cell r="B760" t="str">
            <v>b</v>
          </cell>
          <cell r="C760" t="str">
            <v>Add 5% of cost for dewatering on the cost,  if required</v>
          </cell>
          <cell r="D760" t="str">
            <v>metre</v>
          </cell>
          <cell r="E760">
            <v>68482</v>
          </cell>
        </row>
        <row r="761">
          <cell r="B761" t="str">
            <v>c</v>
          </cell>
          <cell r="C761" t="str">
            <v>Add 25% of cost for Kentledge including supports, loading arrangement and Labour ).</v>
          </cell>
          <cell r="D761" t="str">
            <v>metre</v>
          </cell>
          <cell r="E761">
            <v>65221</v>
          </cell>
        </row>
        <row r="762">
          <cell r="B762" t="str">
            <v xml:space="preserve">(v) </v>
          </cell>
          <cell r="C762" t="str">
            <v>Beyond 30m upto 40 m</v>
          </cell>
        </row>
        <row r="763">
          <cell r="B763" t="str">
            <v>a</v>
          </cell>
          <cell r="C763" t="str">
            <v>Add 10% for every additional meter depth of sinking over the rate of sinking for the previous meter</v>
          </cell>
          <cell r="D763" t="str">
            <v>metre</v>
          </cell>
          <cell r="E763">
            <v>123964</v>
          </cell>
        </row>
        <row r="764">
          <cell r="B764" t="str">
            <v>b</v>
          </cell>
          <cell r="C764" t="str">
            <v>Add 5% of cost for dewatering,  if required</v>
          </cell>
          <cell r="D764" t="str">
            <v>metre</v>
          </cell>
          <cell r="E764">
            <v>156195</v>
          </cell>
        </row>
        <row r="765">
          <cell r="B765" t="str">
            <v>c</v>
          </cell>
          <cell r="C765" t="str">
            <v>Add 20% of cost for Kentledge including supports, loading arrangement and Labour).</v>
          </cell>
          <cell r="D765" t="str">
            <v>metre</v>
          </cell>
          <cell r="E765">
            <v>148757</v>
          </cell>
        </row>
        <row r="766">
          <cell r="B766" t="str">
            <v>C</v>
          </cell>
          <cell r="C766" t="str">
            <v>Soft rock (11m dia well )</v>
          </cell>
        </row>
        <row r="767">
          <cell r="B767" t="str">
            <v>(i)</v>
          </cell>
          <cell r="C767" t="str">
            <v>Depth of soft rock strata upto 3m</v>
          </cell>
          <cell r="D767" t="str">
            <v>metre</v>
          </cell>
          <cell r="E767">
            <v>31359</v>
          </cell>
        </row>
        <row r="768">
          <cell r="B768" t="str">
            <v>D</v>
          </cell>
          <cell r="C768" t="str">
            <v>Hard rock (11m dia well )</v>
          </cell>
        </row>
        <row r="769">
          <cell r="B769" t="str">
            <v>(i)</v>
          </cell>
          <cell r="C769" t="str">
            <v>Depth of hard rock upto 3 m</v>
          </cell>
          <cell r="D769" t="str">
            <v>metre</v>
          </cell>
          <cell r="E769">
            <v>43785</v>
          </cell>
        </row>
        <row r="770">
          <cell r="B770" t="str">
            <v>12.18</v>
          </cell>
          <cell r="C770" t="str">
            <v>Sinking of 12 m external diameter well ( other than pneumatic method of sinking ) through all types of strata namely sandy soil,  clayey soil and rock as shown against each case,  complete as per drawing and technical specifications. Depth of sinking is r</v>
          </cell>
        </row>
        <row r="771">
          <cell r="B771" t="str">
            <v>A</v>
          </cell>
          <cell r="C771" t="str">
            <v xml:space="preserve"> Sandy soil</v>
          </cell>
        </row>
        <row r="772">
          <cell r="B772" t="str">
            <v>(i)</v>
          </cell>
          <cell r="C772" t="str">
            <v>I) Depth below bed level upto 3.0 M</v>
          </cell>
          <cell r="D772" t="str">
            <v>metre</v>
          </cell>
          <cell r="E772">
            <v>32023</v>
          </cell>
        </row>
        <row r="773">
          <cell r="B773" t="str">
            <v>(ii)</v>
          </cell>
          <cell r="C773" t="str">
            <v>Beyond 3m upto 10m depth</v>
          </cell>
          <cell r="D773" t="str">
            <v>metre</v>
          </cell>
          <cell r="E773">
            <v>35350</v>
          </cell>
        </row>
        <row r="774">
          <cell r="B774" t="str">
            <v>(iii)</v>
          </cell>
          <cell r="C774" t="str">
            <v>Beyond 10m upto 20m</v>
          </cell>
        </row>
        <row r="775">
          <cell r="B775" t="str">
            <v>a</v>
          </cell>
          <cell r="C775" t="str">
            <v>Add 5% for every additional meter depth of sinking over the rate of sinking for the previous meter</v>
          </cell>
          <cell r="D775" t="str">
            <v>metre</v>
          </cell>
          <cell r="E775">
            <v>46687</v>
          </cell>
        </row>
        <row r="776">
          <cell r="B776" t="str">
            <v>(iv)</v>
          </cell>
          <cell r="C776" t="str">
            <v>Beyond 20m upto 30 m</v>
          </cell>
        </row>
        <row r="777">
          <cell r="B777" t="str">
            <v>a</v>
          </cell>
          <cell r="C777" t="str">
            <v>Add 7.5% for every additional meter depth of sinking over the rate of sinking for the previous meter</v>
          </cell>
          <cell r="D777" t="str">
            <v>metre</v>
          </cell>
          <cell r="E777">
            <v>87573</v>
          </cell>
        </row>
        <row r="778">
          <cell r="B778" t="str">
            <v>b</v>
          </cell>
          <cell r="C778" t="str">
            <v>Add 20% of cost for Kentledge including supports, loading arrangement and Labour .</v>
          </cell>
          <cell r="D778" t="str">
            <v>metre</v>
          </cell>
          <cell r="E778">
            <v>105087</v>
          </cell>
        </row>
        <row r="779">
          <cell r="B779" t="str">
            <v>(v)</v>
          </cell>
          <cell r="C779" t="str">
            <v xml:space="preserve"> Beyond 30m upto 40 m</v>
          </cell>
        </row>
        <row r="780">
          <cell r="B780" t="str">
            <v>a</v>
          </cell>
          <cell r="C780" t="str">
            <v>Add 10% for every additional meter depth of sinking over the rate of sinking for the previous meter</v>
          </cell>
          <cell r="D780" t="str">
            <v>metre</v>
          </cell>
          <cell r="E780">
            <v>208060</v>
          </cell>
        </row>
        <row r="781">
          <cell r="B781" t="str">
            <v>b</v>
          </cell>
          <cell r="C781" t="str">
            <v>Add 20% of cost for Kentledge including supports, loading arrangement, and Labour etc.</v>
          </cell>
          <cell r="D781" t="str">
            <v>metre</v>
          </cell>
          <cell r="E781">
            <v>249672</v>
          </cell>
        </row>
        <row r="782">
          <cell r="B782" t="str">
            <v>B</v>
          </cell>
          <cell r="C782" t="str">
            <v>Clayey soil (12 m dia. Well )</v>
          </cell>
        </row>
        <row r="783">
          <cell r="B783" t="str">
            <v>(i)</v>
          </cell>
          <cell r="C783" t="str">
            <v>Depth below bed level upto 3.0 M</v>
          </cell>
          <cell r="D783" t="str">
            <v>metre</v>
          </cell>
          <cell r="E783">
            <v>34264</v>
          </cell>
        </row>
        <row r="784">
          <cell r="B784" t="str">
            <v>(ii)</v>
          </cell>
          <cell r="C784" t="str">
            <v>Beyond 3m upto 10m depth</v>
          </cell>
          <cell r="D784" t="str">
            <v>metre</v>
          </cell>
          <cell r="E784">
            <v>54071</v>
          </cell>
        </row>
        <row r="785">
          <cell r="B785" t="str">
            <v>(iii)</v>
          </cell>
          <cell r="C785" t="str">
            <v>Beyond 10 m upto 20 m</v>
          </cell>
        </row>
        <row r="786">
          <cell r="B786" t="str">
            <v>a</v>
          </cell>
          <cell r="C786" t="str">
            <v>Add 5% for every additional meter depth of sinking over the rate of sinking for the previous meter</v>
          </cell>
          <cell r="D786" t="str">
            <v>metre</v>
          </cell>
          <cell r="E786">
            <v>71412</v>
          </cell>
        </row>
        <row r="787">
          <cell r="B787" t="str">
            <v>b</v>
          </cell>
          <cell r="C787" t="str">
            <v>Add for dewatering @ 5% of cost, if required.</v>
          </cell>
          <cell r="D787" t="str">
            <v>metre</v>
          </cell>
          <cell r="E787">
            <v>74982</v>
          </cell>
        </row>
        <row r="788">
          <cell r="B788" t="str">
            <v>(iv)</v>
          </cell>
          <cell r="C788" t="str">
            <v>Beyond 20m upto 30 m</v>
          </cell>
        </row>
        <row r="789">
          <cell r="B789" t="str">
            <v>a</v>
          </cell>
          <cell r="C789" t="str">
            <v>Add 7.5% for every additional meter depth of sinking over the rate of sinking for the previous meter</v>
          </cell>
          <cell r="D789" t="str">
            <v>metre</v>
          </cell>
          <cell r="E789">
            <v>133948</v>
          </cell>
        </row>
        <row r="790">
          <cell r="B790" t="str">
            <v>b</v>
          </cell>
          <cell r="C790" t="str">
            <v>Add 5% of cost for dewatering on the cost,  if required</v>
          </cell>
          <cell r="D790" t="str">
            <v>metre</v>
          </cell>
          <cell r="E790">
            <v>175808</v>
          </cell>
        </row>
        <row r="791">
          <cell r="B791" t="str">
            <v>c</v>
          </cell>
          <cell r="C791" t="str">
            <v>Add 25% of cost for Kentledge including supports, loading arrangement and Labour ).</v>
          </cell>
          <cell r="D791" t="str">
            <v>metre</v>
          </cell>
          <cell r="E791">
            <v>167436</v>
          </cell>
        </row>
        <row r="792">
          <cell r="B792" t="str">
            <v xml:space="preserve">(v) </v>
          </cell>
          <cell r="C792" t="str">
            <v>Beyond 30m upto 40 m</v>
          </cell>
        </row>
        <row r="793">
          <cell r="B793" t="str">
            <v>a</v>
          </cell>
          <cell r="C793" t="str">
            <v>Add 10% for every additional meter depth of sinking over the rate of sinking for the previous meter</v>
          </cell>
          <cell r="D793" t="str">
            <v>metre</v>
          </cell>
          <cell r="E793">
            <v>318243</v>
          </cell>
        </row>
        <row r="794">
          <cell r="B794" t="str">
            <v>b</v>
          </cell>
          <cell r="C794" t="str">
            <v>Add 5% of cost for dewatering,  if required</v>
          </cell>
          <cell r="D794" t="str">
            <v>metre</v>
          </cell>
          <cell r="E794">
            <v>400986</v>
          </cell>
        </row>
        <row r="795">
          <cell r="B795" t="str">
            <v>c</v>
          </cell>
          <cell r="C795" t="str">
            <v>Add 20% of cost for Kentledge including supports, loading arrangement and Labour).</v>
          </cell>
          <cell r="D795" t="str">
            <v>metre</v>
          </cell>
          <cell r="E795">
            <v>381891</v>
          </cell>
        </row>
        <row r="796">
          <cell r="B796" t="str">
            <v>C</v>
          </cell>
          <cell r="C796" t="str">
            <v>Soft rock (12m dia well )</v>
          </cell>
        </row>
        <row r="797">
          <cell r="B797" t="str">
            <v>(i)</v>
          </cell>
          <cell r="C797" t="str">
            <v>Depth of soft rock strata upto 3m</v>
          </cell>
          <cell r="D797" t="str">
            <v>metre</v>
          </cell>
          <cell r="E797">
            <v>74708</v>
          </cell>
        </row>
        <row r="798">
          <cell r="B798" t="str">
            <v>D</v>
          </cell>
          <cell r="C798" t="str">
            <v>Hard rock (12m dia well )</v>
          </cell>
        </row>
        <row r="799">
          <cell r="B799" t="str">
            <v>(i)</v>
          </cell>
          <cell r="C799" t="str">
            <v>Depth of hard rock strata upto 3 m</v>
          </cell>
          <cell r="D799" t="str">
            <v>metre</v>
          </cell>
          <cell r="E799">
            <v>102971</v>
          </cell>
        </row>
        <row r="800">
          <cell r="B800" t="str">
            <v>12.19</v>
          </cell>
          <cell r="C800" t="str">
            <v>Sinking of Twin D Type well ( other than pneumatic method of sinking ) through all types of strata namely sandy soil,  clayey soil and rock as shown against each case,  complete as per drawing and technical specifications. Depth of sinking is reckoned fro</v>
          </cell>
        </row>
        <row r="801">
          <cell r="B801" t="str">
            <v>A</v>
          </cell>
          <cell r="C801" t="str">
            <v>Sandy soil</v>
          </cell>
        </row>
        <row r="802">
          <cell r="B802" t="str">
            <v>(i)</v>
          </cell>
          <cell r="C802" t="str">
            <v>Depth from bed level upto 3.0 M</v>
          </cell>
          <cell r="D802" t="str">
            <v>metre</v>
          </cell>
          <cell r="E802">
            <v>7298</v>
          </cell>
        </row>
        <row r="803">
          <cell r="B803" t="str">
            <v>(ii)</v>
          </cell>
          <cell r="C803" t="str">
            <v>Beyond 3m upto 10m depth</v>
          </cell>
          <cell r="D803" t="str">
            <v>metre</v>
          </cell>
          <cell r="E803">
            <v>7839</v>
          </cell>
        </row>
        <row r="804">
          <cell r="B804" t="str">
            <v>(iii)</v>
          </cell>
          <cell r="C804" t="str">
            <v>Beyond 10m upto 20m</v>
          </cell>
        </row>
        <row r="805">
          <cell r="B805" t="str">
            <v>a</v>
          </cell>
          <cell r="C805" t="str">
            <v>Add 5% for every additional meter depth of sinking over the rate of sinking for the previous meter</v>
          </cell>
          <cell r="D805" t="str">
            <v>metre</v>
          </cell>
          <cell r="E805">
            <v>10353</v>
          </cell>
        </row>
        <row r="806">
          <cell r="B806" t="str">
            <v>(iv)</v>
          </cell>
          <cell r="C806" t="str">
            <v>Beyond 20m upto 30 m</v>
          </cell>
        </row>
        <row r="807">
          <cell r="B807" t="str">
            <v>a</v>
          </cell>
          <cell r="C807" t="str">
            <v>Add 7.5% for every additional meter depth of sinking over the rate of sinking for the previous meter</v>
          </cell>
          <cell r="D807" t="str">
            <v>metre</v>
          </cell>
          <cell r="E807">
            <v>19421</v>
          </cell>
        </row>
        <row r="808">
          <cell r="B808" t="str">
            <v>b</v>
          </cell>
          <cell r="C808" t="str">
            <v>Add 20% of cost for Kentledge including supports, loading arrangement and Labour .</v>
          </cell>
          <cell r="D808" t="str">
            <v>metre</v>
          </cell>
          <cell r="E808">
            <v>23305</v>
          </cell>
        </row>
        <row r="809">
          <cell r="B809" t="str">
            <v>(v)</v>
          </cell>
          <cell r="C809" t="str">
            <v xml:space="preserve"> Beyond 30m upto 40 m</v>
          </cell>
        </row>
        <row r="810">
          <cell r="B810" t="str">
            <v>a</v>
          </cell>
          <cell r="C810" t="str">
            <v>Add 10% for every additional meter depth of sinking over the rate of sinking for the previous meter</v>
          </cell>
          <cell r="D810" t="str">
            <v>metre</v>
          </cell>
          <cell r="E810">
            <v>46141</v>
          </cell>
        </row>
        <row r="811">
          <cell r="B811" t="str">
            <v>b</v>
          </cell>
          <cell r="C811" t="str">
            <v>Add 20% of cost for Kentledge including supports, loading arrangement, and Labour etc.</v>
          </cell>
          <cell r="D811" t="str">
            <v>metre</v>
          </cell>
          <cell r="E811">
            <v>55369</v>
          </cell>
        </row>
        <row r="812">
          <cell r="B812" t="str">
            <v>B</v>
          </cell>
          <cell r="C812" t="str">
            <v xml:space="preserve"> Clayey soil (Twin D Type Well )</v>
          </cell>
        </row>
        <row r="813">
          <cell r="B813" t="str">
            <v>(i)</v>
          </cell>
          <cell r="C813" t="str">
            <v>Depth below bed level upto 3.0 M</v>
          </cell>
          <cell r="D813" t="str">
            <v>metre</v>
          </cell>
          <cell r="E813">
            <v>8421</v>
          </cell>
        </row>
        <row r="814">
          <cell r="B814" t="str">
            <v>(ii)</v>
          </cell>
          <cell r="C814" t="str">
            <v>Beyond 3m upto 10m depth</v>
          </cell>
          <cell r="D814" t="str">
            <v>metre</v>
          </cell>
          <cell r="E814">
            <v>11452</v>
          </cell>
        </row>
        <row r="815">
          <cell r="B815" t="str">
            <v>(iii)</v>
          </cell>
          <cell r="C815" t="str">
            <v>Beyond 10 m upto 20 m</v>
          </cell>
        </row>
        <row r="816">
          <cell r="B816" t="str">
            <v>a</v>
          </cell>
          <cell r="C816" t="str">
            <v>Add 5% for every additional meter depth of sinking over the rate of sinking for the previous meter</v>
          </cell>
          <cell r="D816" t="str">
            <v>metre</v>
          </cell>
          <cell r="E816">
            <v>15124</v>
          </cell>
        </row>
        <row r="817">
          <cell r="B817" t="str">
            <v>b</v>
          </cell>
          <cell r="C817" t="str">
            <v>Add for dewatering @ 5% of cost, if required.</v>
          </cell>
          <cell r="D817" t="str">
            <v>metre</v>
          </cell>
          <cell r="E817">
            <v>15880</v>
          </cell>
        </row>
        <row r="818">
          <cell r="B818" t="str">
            <v>(iv)</v>
          </cell>
          <cell r="C818" t="str">
            <v>Beyond 20m upto 30 m</v>
          </cell>
        </row>
        <row r="819">
          <cell r="B819" t="str">
            <v>a</v>
          </cell>
          <cell r="C819" t="str">
            <v>Add 7.5% for every additional meter depth of sinking over the rate of sinking for the previous meter</v>
          </cell>
          <cell r="D819" t="str">
            <v>metre</v>
          </cell>
          <cell r="E819">
            <v>28368</v>
          </cell>
        </row>
        <row r="820">
          <cell r="B820" t="str">
            <v>b</v>
          </cell>
          <cell r="C820" t="str">
            <v>Add 5% of cost for dewatering on the cost,  if required</v>
          </cell>
          <cell r="D820" t="str">
            <v>metre</v>
          </cell>
          <cell r="E820">
            <v>37233</v>
          </cell>
        </row>
        <row r="821">
          <cell r="B821" t="str">
            <v>c</v>
          </cell>
          <cell r="C821" t="str">
            <v>Add 25% of cost for Kentledge including supports, loading arrangement and Labour ).</v>
          </cell>
          <cell r="D821" t="str">
            <v>metre</v>
          </cell>
          <cell r="E821">
            <v>35460</v>
          </cell>
        </row>
        <row r="822">
          <cell r="B822" t="str">
            <v xml:space="preserve">(v) </v>
          </cell>
          <cell r="C822" t="str">
            <v>Beyond 30m upto 40 m</v>
          </cell>
        </row>
        <row r="823">
          <cell r="B823" t="str">
            <v>a</v>
          </cell>
          <cell r="C823" t="str">
            <v>Add 10% for every additional meter depth of sinking over the rate of sinking for the previous meter</v>
          </cell>
          <cell r="D823" t="str">
            <v>metre</v>
          </cell>
          <cell r="E823">
            <v>67398</v>
          </cell>
        </row>
        <row r="824">
          <cell r="B824" t="str">
            <v>b</v>
          </cell>
          <cell r="C824" t="str">
            <v>Add 5% of cost for dewatering,  if required</v>
          </cell>
          <cell r="D824" t="str">
            <v>metre</v>
          </cell>
          <cell r="E824">
            <v>84921</v>
          </cell>
        </row>
        <row r="825">
          <cell r="B825" t="str">
            <v>c</v>
          </cell>
          <cell r="C825" t="str">
            <v>Add 20% of cost for Kentledge including supports, loading arrangement and Labour).</v>
          </cell>
          <cell r="D825" t="str">
            <v>metre</v>
          </cell>
          <cell r="E825">
            <v>80877</v>
          </cell>
        </row>
        <row r="826">
          <cell r="B826" t="str">
            <v>C</v>
          </cell>
          <cell r="C826" t="str">
            <v>Soft rock (Twin D Type well )</v>
          </cell>
        </row>
        <row r="827">
          <cell r="B827" t="str">
            <v>(i)</v>
          </cell>
          <cell r="C827" t="str">
            <v>Depth of soft rock strata upto 3m</v>
          </cell>
          <cell r="D827" t="str">
            <v>metre</v>
          </cell>
          <cell r="E827">
            <v>16463</v>
          </cell>
        </row>
        <row r="828">
          <cell r="B828" t="str">
            <v>D</v>
          </cell>
          <cell r="C828" t="str">
            <v>Hard rock (Twin D Type well )</v>
          </cell>
        </row>
        <row r="829">
          <cell r="B829" t="str">
            <v>(i)</v>
          </cell>
          <cell r="C829" t="str">
            <v>Depth of hard rock strata upto 3 m</v>
          </cell>
          <cell r="D829" t="str">
            <v>metre</v>
          </cell>
          <cell r="E829">
            <v>20932</v>
          </cell>
        </row>
        <row r="830">
          <cell r="B830" t="str">
            <v>12.20</v>
          </cell>
          <cell r="C830" t="str">
            <v>Pneumatic sinking of wells with equipment of approved design, drawing and specifications worked by competent and trained personnel and comprising of compression and decompression chambers,  reducers,  two air locks separately for men and plant &amp; materials</v>
          </cell>
        </row>
        <row r="831">
          <cell r="B831" t="str">
            <v>12.21</v>
          </cell>
          <cell r="C831" t="str">
            <v>Sand filling in wells complete as per drawing and technical specifications</v>
          </cell>
          <cell r="D831" t="str">
            <v>cum</v>
          </cell>
          <cell r="E831">
            <v>433</v>
          </cell>
        </row>
        <row r="832">
          <cell r="B832" t="str">
            <v>12.22</v>
          </cell>
          <cell r="C832" t="str">
            <v>Providing steel liner 10 mm thick for curbs and 6mm thick for steining of wells including fabricating and setting out as per detailed drawing</v>
          </cell>
          <cell r="D832" t="str">
            <v>tonne</v>
          </cell>
          <cell r="E832">
            <v>47882</v>
          </cell>
        </row>
        <row r="833">
          <cell r="B833" t="str">
            <v>12.23</v>
          </cell>
          <cell r="C833" t="str">
            <v>Bored cast-in-situ M35 grade R.C.C. pile excluding reinforcement complete as per drawing and technical specifications and removal of excavated earth with all lifts and lead upto 1000 m. (Pile diameter-750 mm)</v>
          </cell>
          <cell r="D833" t="str">
            <v>metre</v>
          </cell>
          <cell r="E833" t="e">
            <v>#VALUE!</v>
          </cell>
        </row>
        <row r="834">
          <cell r="B834" t="str">
            <v>12.24</v>
          </cell>
          <cell r="C834" t="str">
            <v>Bored cast-in-situ M35 grade R.C.C. pile excluding reinforcement complete as per drawing and technical specifications and removal of excavated earth with all lifts and lead upto 1000 m. (Pile diameter-1000 mm)</v>
          </cell>
          <cell r="D834" t="str">
            <v>metre</v>
          </cell>
          <cell r="E834" t="e">
            <v>#VALUE!</v>
          </cell>
        </row>
        <row r="835">
          <cell r="B835" t="str">
            <v>12.25</v>
          </cell>
          <cell r="C835" t="str">
            <v>Bored cast-in-situ M35 grade R.C.C. pile excluding reinforcement complete as per drawing and technical specifications and removal of excavated earth with all lifts and lead upto 1000 m. (Pile diameter-1200 mm)</v>
          </cell>
          <cell r="D835" t="str">
            <v>metre</v>
          </cell>
          <cell r="E835" t="e">
            <v>#VALUE!</v>
          </cell>
        </row>
        <row r="836">
          <cell r="B836" t="str">
            <v>12.26</v>
          </cell>
          <cell r="C836" t="str">
            <v>Driven cast-in-place vertical M35 grade R.C.C. pile excluding reinforcement complete as per drawing and &amp; Technical Specification (Pile diameter - 750 mm)</v>
          </cell>
          <cell r="D836" t="str">
            <v>metre</v>
          </cell>
          <cell r="E836" t="e">
            <v>#VALUE!</v>
          </cell>
        </row>
        <row r="837">
          <cell r="B837" t="str">
            <v>12.27</v>
          </cell>
          <cell r="C837" t="str">
            <v>Driven cast-in-place vertical M35 grade R.C.C. piles excluding reinforcement complete as per drawing and &amp; Technical Specification (Pile diameter - 1000 mm)</v>
          </cell>
          <cell r="D837" t="str">
            <v>metre</v>
          </cell>
          <cell r="E837" t="e">
            <v>#VALUE!</v>
          </cell>
        </row>
        <row r="838">
          <cell r="B838" t="str">
            <v>12.28</v>
          </cell>
          <cell r="C838" t="str">
            <v>Driven cast-in-place vertical M35 grade R.C.C. piles excluding reinforcement complete as per drawing and &amp; Technical Specification (Pile diameter - 1200 mm)</v>
          </cell>
          <cell r="D838" t="str">
            <v>metre</v>
          </cell>
          <cell r="E838" t="e">
            <v>#VALUE!</v>
          </cell>
        </row>
        <row r="839">
          <cell r="B839" t="str">
            <v>12.29</v>
          </cell>
          <cell r="C839" t="str">
            <v>Driven precast vertical M35 grade R.C.C. piles excluding reinforcement complete as per drawing and &amp; Technical Specification (Pile Diameter=500 mm)</v>
          </cell>
          <cell r="D839" t="str">
            <v>metre</v>
          </cell>
          <cell r="E839" t="e">
            <v>#VALUE!</v>
          </cell>
        </row>
        <row r="840">
          <cell r="B840" t="str">
            <v>12.30</v>
          </cell>
          <cell r="C840" t="str">
            <v>Driven precast vertical M35 grade R.C.C. piles excluding reinforcement complete as per drawing and &amp; Technical Specification (Pile Diameter=750 mm)</v>
          </cell>
          <cell r="D840" t="str">
            <v>metre</v>
          </cell>
          <cell r="E840" t="e">
            <v>#VALUE!</v>
          </cell>
        </row>
        <row r="841">
          <cell r="B841" t="str">
            <v>12.31</v>
          </cell>
          <cell r="C841" t="str">
            <v>Driven precast vertical M35 grade R.C.C. piles excluding reinforcement complete as per drawing and &amp; Technical Specification (Pile Diameter=1000 mm)</v>
          </cell>
          <cell r="D841" t="str">
            <v>metre</v>
          </cell>
          <cell r="E841" t="e">
            <v>#VALUE!</v>
          </cell>
        </row>
        <row r="842">
          <cell r="B842" t="str">
            <v>12.32</v>
          </cell>
          <cell r="C842" t="str">
            <v>Driven precast vertical M35 grade R.C.C. piles excluding reinforcement complete as per drawing and &amp; Technical Specification (Size of pile - 300 mm x 300 mm)</v>
          </cell>
          <cell r="D842" t="str">
            <v>metre</v>
          </cell>
          <cell r="E842" t="e">
            <v>#VALUE!</v>
          </cell>
        </row>
        <row r="843">
          <cell r="B843" t="str">
            <v>12.33</v>
          </cell>
          <cell r="C843" t="str">
            <v>Driven precast vertical M35 grade R.C.C. piles excluding reinforcement complete as per drawing and &amp; Technical Specification (Size of pile - 500 mm x 500 mm)</v>
          </cell>
          <cell r="D843" t="str">
            <v>metre</v>
          </cell>
          <cell r="E843" t="e">
            <v>#VALUE!</v>
          </cell>
        </row>
        <row r="844">
          <cell r="B844" t="str">
            <v>12.34</v>
          </cell>
          <cell r="C844" t="str">
            <v>Driven precast vertical M35 grade R.C.C. piles excluding reinforcement complete as per drawing and &amp; Technical Specification (Size of pile - 750 mm x 750 mm)</v>
          </cell>
          <cell r="D844" t="str">
            <v>metre</v>
          </cell>
          <cell r="E844" t="e">
            <v>#VALUE!</v>
          </cell>
        </row>
        <row r="845">
          <cell r="B845" t="str">
            <v>12.35</v>
          </cell>
          <cell r="C845" t="str">
            <v>Driven vertical steel piles complete as per drawing and &amp; Technical Specification (Section of the pile - H Section steel column 400 x 250 mm (ISHB Series) )</v>
          </cell>
          <cell r="D845" t="str">
            <v>metre</v>
          </cell>
          <cell r="E845" t="e">
            <v>#VALUE!</v>
          </cell>
        </row>
        <row r="846">
          <cell r="B846" t="str">
            <v>12.36</v>
          </cell>
          <cell r="C846" t="str">
            <v>Driven vertical steel piles complete as per drawing and &amp; Technical Specification (Section of the pile - H Section steel column 450 x 250 mm (ISHB Series) )</v>
          </cell>
          <cell r="D846" t="str">
            <v>metre</v>
          </cell>
          <cell r="E846" t="e">
            <v>#VALUE!</v>
          </cell>
        </row>
        <row r="847">
          <cell r="B847" t="str">
            <v>12.37</v>
          </cell>
          <cell r="C847" t="str">
            <v>Pile load test on single vertical pile in accordance with IS:2911(Part-IV)</v>
          </cell>
        </row>
        <row r="848">
          <cell r="B848" t="str">
            <v>12.38</v>
          </cell>
          <cell r="C848" t="str">
            <v>Cement concrete for reinforced concrete in pile cap complete as per drawing and Technical Specification</v>
          </cell>
        </row>
        <row r="849">
          <cell r="B849" t="str">
            <v>A</v>
          </cell>
          <cell r="C849" t="str">
            <v xml:space="preserve">RCC Grade M20 </v>
          </cell>
        </row>
        <row r="850">
          <cell r="B850" t="str">
            <v>(i)</v>
          </cell>
          <cell r="C850" t="str">
            <v>Using Concrete Mixer</v>
          </cell>
          <cell r="D850" t="str">
            <v>cum</v>
          </cell>
          <cell r="E850">
            <v>2519</v>
          </cell>
        </row>
        <row r="851">
          <cell r="B851" t="str">
            <v>(ii)</v>
          </cell>
          <cell r="C851" t="str">
            <v>Using Batching Plant,  Transit Mixer and Concrete Pump</v>
          </cell>
          <cell r="D851" t="str">
            <v>cum</v>
          </cell>
          <cell r="E851">
            <v>2445</v>
          </cell>
        </row>
        <row r="852">
          <cell r="B852" t="str">
            <v>B</v>
          </cell>
          <cell r="C852" t="str">
            <v xml:space="preserve">RCC Grade M25 </v>
          </cell>
        </row>
        <row r="853">
          <cell r="B853" t="str">
            <v>(i)</v>
          </cell>
          <cell r="C853" t="str">
            <v>Using concrete mixer.</v>
          </cell>
          <cell r="D853" t="str">
            <v>cum</v>
          </cell>
          <cell r="E853">
            <v>2758</v>
          </cell>
        </row>
        <row r="854">
          <cell r="B854" t="str">
            <v>(ii)</v>
          </cell>
          <cell r="C854" t="str">
            <v>Using Batching Plant,  Transit Mixer and Concrete Pump</v>
          </cell>
          <cell r="D854" t="str">
            <v>cum</v>
          </cell>
          <cell r="E854">
            <v>2688</v>
          </cell>
        </row>
        <row r="855">
          <cell r="B855" t="str">
            <v>C</v>
          </cell>
          <cell r="C855" t="str">
            <v xml:space="preserve">RCC Grade M30 </v>
          </cell>
        </row>
        <row r="856">
          <cell r="B856" t="str">
            <v>(i)</v>
          </cell>
          <cell r="C856" t="str">
            <v>Using concrete mixer.</v>
          </cell>
          <cell r="D856" t="str">
            <v>cum</v>
          </cell>
          <cell r="E856">
            <v>2788</v>
          </cell>
        </row>
        <row r="857">
          <cell r="B857" t="str">
            <v>(ii)</v>
          </cell>
          <cell r="C857" t="str">
            <v>Using Batching Plant,  Transit Mixer and Concrete Pump</v>
          </cell>
          <cell r="D857" t="str">
            <v>cum</v>
          </cell>
          <cell r="E857">
            <v>2714</v>
          </cell>
        </row>
        <row r="858">
          <cell r="B858" t="str">
            <v>D</v>
          </cell>
          <cell r="C858" t="str">
            <v xml:space="preserve">RCC Grade M35 </v>
          </cell>
        </row>
        <row r="859">
          <cell r="B859" t="str">
            <v>(i)</v>
          </cell>
          <cell r="C859" t="str">
            <v>Using concrete mixer.</v>
          </cell>
          <cell r="D859" t="str">
            <v>cum</v>
          </cell>
          <cell r="E859">
            <v>2851</v>
          </cell>
        </row>
        <row r="860">
          <cell r="B860" t="str">
            <v>(ii)</v>
          </cell>
          <cell r="C860" t="str">
            <v>Using Batching Plant,  Transit Mixer and Concrete Pump</v>
          </cell>
          <cell r="D860" t="str">
            <v>cum</v>
          </cell>
          <cell r="E860">
            <v>2782</v>
          </cell>
        </row>
        <row r="861">
          <cell r="B861" t="str">
            <v>12.39</v>
          </cell>
          <cell r="C861" t="str">
            <v>Levelling course for Pile cap</v>
          </cell>
          <cell r="D861" t="str">
            <v>cum</v>
          </cell>
          <cell r="E861">
            <v>2138</v>
          </cell>
        </row>
        <row r="862">
          <cell r="A862" t="str">
            <v>J5</v>
          </cell>
          <cell r="B862" t="str">
            <v>12.40</v>
          </cell>
          <cell r="C862" t="str">
            <v xml:space="preserve">Supplying,  fitting and placing un-coated HYSD bar reinforcement in foundation complete as per drawing and technical specifications </v>
          </cell>
          <cell r="D862" t="str">
            <v>tonne</v>
          </cell>
          <cell r="E862">
            <v>38616</v>
          </cell>
        </row>
        <row r="863">
          <cell r="B863" t="str">
            <v>12.41</v>
          </cell>
          <cell r="C863" t="str">
            <v>Supplying,  fitting and placing un-coated Mild steel reinforcement complete in foundation as per drawing and technical specification</v>
          </cell>
          <cell r="D863" t="str">
            <v>tonne</v>
          </cell>
          <cell r="E863">
            <v>38112</v>
          </cell>
        </row>
        <row r="864">
          <cell r="C864" t="str">
            <v>CHAPTER-13</v>
          </cell>
        </row>
        <row r="865">
          <cell r="C865" t="str">
            <v>SUB-STRUCTURE</v>
          </cell>
        </row>
        <row r="866">
          <cell r="A866" t="str">
            <v>Ex1</v>
          </cell>
          <cell r="B866" t="str">
            <v>13.1</v>
          </cell>
          <cell r="C866" t="str">
            <v>Brick masonry work in 1:3 in sub-structure complete excluding pointing and plastering,  as per drawing and technical specifications</v>
          </cell>
          <cell r="D866" t="str">
            <v>cum</v>
          </cell>
          <cell r="E866">
            <v>1567</v>
          </cell>
        </row>
        <row r="867">
          <cell r="A867" t="str">
            <v>G4</v>
          </cell>
          <cell r="B867" t="str">
            <v>13.2</v>
          </cell>
          <cell r="C867" t="str">
            <v xml:space="preserve">Pointing with cement mortar (1:3 ) on brick work in substructure as per Technical specifications </v>
          </cell>
          <cell r="D867" t="str">
            <v>sqm</v>
          </cell>
          <cell r="E867">
            <v>223</v>
          </cell>
        </row>
        <row r="868">
          <cell r="B868" t="str">
            <v>13.3</v>
          </cell>
          <cell r="C868" t="str">
            <v xml:space="preserve">Plastering with cement mortar (1:3 ) on brick work in sub-structure as per Technical specifications </v>
          </cell>
          <cell r="D868" t="str">
            <v>sqm</v>
          </cell>
          <cell r="E868">
            <v>506</v>
          </cell>
        </row>
        <row r="869">
          <cell r="B869" t="str">
            <v>13.4</v>
          </cell>
          <cell r="C869" t="str">
            <v>Stone masonry work in cement mortar 1:3 for substructure complete as per drawing and Technical Specifications</v>
          </cell>
        </row>
        <row r="870">
          <cell r="B870" t="str">
            <v>A</v>
          </cell>
          <cell r="C870" t="str">
            <v>Random Rubble Masonry</v>
          </cell>
          <cell r="D870" t="str">
            <v>cum</v>
          </cell>
          <cell r="E870">
            <v>1775</v>
          </cell>
        </row>
        <row r="871">
          <cell r="A871" t="str">
            <v>J4</v>
          </cell>
          <cell r="B871" t="str">
            <v>B</v>
          </cell>
          <cell r="C871" t="str">
            <v>Coursed rubble masonry (first sort )</v>
          </cell>
          <cell r="D871" t="str">
            <v>cum</v>
          </cell>
          <cell r="E871">
            <v>1828</v>
          </cell>
        </row>
        <row r="872">
          <cell r="B872" t="str">
            <v>C</v>
          </cell>
          <cell r="C872" t="str">
            <v>Ashlar masonry ( first sort )</v>
          </cell>
          <cell r="D872" t="str">
            <v>cum</v>
          </cell>
          <cell r="E872">
            <v>2222</v>
          </cell>
        </row>
        <row r="873">
          <cell r="B873" t="str">
            <v>13.5</v>
          </cell>
          <cell r="C873" t="str">
            <v>Plain/Reinforced cement concrete in sub-structure complete as per drawing and technical specifications</v>
          </cell>
        </row>
        <row r="874">
          <cell r="B874" t="str">
            <v>A</v>
          </cell>
          <cell r="C874" t="str">
            <v>PCC Grade M15</v>
          </cell>
        </row>
        <row r="875">
          <cell r="B875" t="str">
            <v>(p)</v>
          </cell>
          <cell r="C875" t="str">
            <v>Height upto 5m</v>
          </cell>
          <cell r="D875" t="str">
            <v>cum</v>
          </cell>
          <cell r="E875">
            <v>2412</v>
          </cell>
        </row>
        <row r="876">
          <cell r="B876" t="str">
            <v>B</v>
          </cell>
          <cell r="C876" t="str">
            <v>PCC Grade M20</v>
          </cell>
        </row>
        <row r="877">
          <cell r="B877" t="str">
            <v>(p)</v>
          </cell>
          <cell r="C877" t="str">
            <v>Height upto 5m</v>
          </cell>
          <cell r="D877" t="str">
            <v>cum</v>
          </cell>
          <cell r="E877">
            <v>2657</v>
          </cell>
        </row>
        <row r="878">
          <cell r="B878" t="str">
            <v>C</v>
          </cell>
          <cell r="C878" t="str">
            <v>PCC Grade M25</v>
          </cell>
        </row>
        <row r="879">
          <cell r="B879" t="str">
            <v>(p)</v>
          </cell>
          <cell r="C879" t="str">
            <v>Height upto 5m</v>
          </cell>
        </row>
        <row r="880">
          <cell r="B880" t="str">
            <v>Case I</v>
          </cell>
          <cell r="C880" t="str">
            <v xml:space="preserve">Using concrete Mixer </v>
          </cell>
          <cell r="D880" t="str">
            <v>cum</v>
          </cell>
          <cell r="E880">
            <v>2898</v>
          </cell>
        </row>
        <row r="881">
          <cell r="B881" t="str">
            <v>Case II</v>
          </cell>
          <cell r="C881" t="str">
            <v>With Batching Plant,  Transit Mixer and Concrete Pump</v>
          </cell>
          <cell r="D881" t="str">
            <v>cum</v>
          </cell>
          <cell r="E881">
            <v>2810</v>
          </cell>
        </row>
        <row r="882">
          <cell r="B882" t="str">
            <v>(q)</v>
          </cell>
          <cell r="C882" t="str">
            <v>Height 5m to 10m</v>
          </cell>
        </row>
        <row r="883">
          <cell r="B883" t="str">
            <v>Case I</v>
          </cell>
          <cell r="C883" t="str">
            <v xml:space="preserve">Using concrete Mixer </v>
          </cell>
          <cell r="D883" t="str">
            <v>cum</v>
          </cell>
          <cell r="E883">
            <v>3004</v>
          </cell>
        </row>
        <row r="884">
          <cell r="B884" t="str">
            <v>Case II</v>
          </cell>
          <cell r="C884" t="str">
            <v>With Batching Plant,  Transit Mixer and Concrete Pump</v>
          </cell>
          <cell r="D884" t="str">
            <v>cum</v>
          </cell>
          <cell r="E884">
            <v>2912</v>
          </cell>
        </row>
        <row r="885">
          <cell r="B885" t="str">
            <v>(r)</v>
          </cell>
          <cell r="C885" t="str">
            <v>Height above 10m</v>
          </cell>
        </row>
        <row r="886">
          <cell r="B886" t="str">
            <v>Case I</v>
          </cell>
          <cell r="C886" t="str">
            <v xml:space="preserve">Using concrete Mixer </v>
          </cell>
          <cell r="D886" t="str">
            <v>cum</v>
          </cell>
          <cell r="E886">
            <v>3135</v>
          </cell>
        </row>
        <row r="887">
          <cell r="B887" t="str">
            <v>Case II</v>
          </cell>
          <cell r="C887" t="str">
            <v>With Batching Plant,  Transit Mixer and Concrete Pump</v>
          </cell>
          <cell r="D887" t="str">
            <v>cum</v>
          </cell>
          <cell r="E887">
            <v>3039</v>
          </cell>
        </row>
        <row r="888">
          <cell r="B888" t="str">
            <v>D</v>
          </cell>
          <cell r="C888" t="str">
            <v>PCC Grade M30</v>
          </cell>
        </row>
        <row r="889">
          <cell r="B889" t="str">
            <v>(p)</v>
          </cell>
          <cell r="C889" t="str">
            <v>Height upto 5m</v>
          </cell>
        </row>
        <row r="890">
          <cell r="B890" t="str">
            <v>Case I</v>
          </cell>
          <cell r="C890" t="str">
            <v xml:space="preserve">Using concrete Mixer </v>
          </cell>
          <cell r="D890" t="str">
            <v>cum</v>
          </cell>
          <cell r="E890">
            <v>2924</v>
          </cell>
        </row>
        <row r="891">
          <cell r="B891" t="str">
            <v>Case II</v>
          </cell>
          <cell r="C891" t="str">
            <v>With Batching Plant,  Transit Mixer and Concrete Pump</v>
          </cell>
          <cell r="D891" t="str">
            <v>cum</v>
          </cell>
          <cell r="E891">
            <v>2833</v>
          </cell>
        </row>
        <row r="892">
          <cell r="B892" t="str">
            <v>(q)</v>
          </cell>
          <cell r="C892" t="str">
            <v>Height 5m to 10m</v>
          </cell>
        </row>
        <row r="893">
          <cell r="B893" t="str">
            <v>Case I</v>
          </cell>
          <cell r="C893" t="str">
            <v xml:space="preserve">Using concrete Mixer </v>
          </cell>
          <cell r="D893" t="str">
            <v>cum</v>
          </cell>
          <cell r="E893">
            <v>3031</v>
          </cell>
        </row>
        <row r="894">
          <cell r="B894" t="str">
            <v>Case II</v>
          </cell>
          <cell r="C894" t="str">
            <v>With Batching Plant,  Transit Mixer and Concrete Pump</v>
          </cell>
          <cell r="D894" t="str">
            <v>cum</v>
          </cell>
          <cell r="E894">
            <v>2936</v>
          </cell>
        </row>
        <row r="895">
          <cell r="B895" t="str">
            <v>(r)</v>
          </cell>
          <cell r="C895" t="str">
            <v>Height above 10m</v>
          </cell>
        </row>
        <row r="896">
          <cell r="B896" t="str">
            <v>Case I</v>
          </cell>
          <cell r="C896" t="str">
            <v xml:space="preserve">Using concrete Mixer </v>
          </cell>
          <cell r="D896" t="str">
            <v>cum</v>
          </cell>
          <cell r="E896">
            <v>3164</v>
          </cell>
        </row>
        <row r="897">
          <cell r="B897" t="str">
            <v>Case II</v>
          </cell>
          <cell r="C897" t="str">
            <v>With Batching Plant,  Transit Mixer and Concrete Pump</v>
          </cell>
          <cell r="D897" t="str">
            <v>cum</v>
          </cell>
          <cell r="E897">
            <v>3065</v>
          </cell>
        </row>
        <row r="898">
          <cell r="B898" t="str">
            <v>E</v>
          </cell>
          <cell r="C898" t="str">
            <v>RCC Grade M20</v>
          </cell>
        </row>
        <row r="899">
          <cell r="B899" t="str">
            <v>(p)</v>
          </cell>
          <cell r="C899" t="str">
            <v>Height upto 5m</v>
          </cell>
        </row>
        <row r="900">
          <cell r="B900" t="str">
            <v>Case I</v>
          </cell>
          <cell r="C900" t="str">
            <v xml:space="preserve">Using concrete Mixer </v>
          </cell>
          <cell r="D900" t="str">
            <v>cum</v>
          </cell>
          <cell r="E900">
            <v>2683</v>
          </cell>
        </row>
        <row r="901">
          <cell r="B901" t="str">
            <v>Case II</v>
          </cell>
          <cell r="C901" t="str">
            <v>With Batching Plant,  Transit Mixer and Concrete Pump</v>
          </cell>
          <cell r="D901" t="str">
            <v>cum</v>
          </cell>
          <cell r="E901">
            <v>2592</v>
          </cell>
        </row>
        <row r="902">
          <cell r="B902" t="str">
            <v>(q)</v>
          </cell>
          <cell r="C902" t="str">
            <v>Height 5m to 10m</v>
          </cell>
        </row>
        <row r="903">
          <cell r="B903" t="str">
            <v>Case I</v>
          </cell>
          <cell r="C903" t="str">
            <v xml:space="preserve">Using concrete Mixer </v>
          </cell>
          <cell r="D903" t="str">
            <v>cum</v>
          </cell>
          <cell r="E903">
            <v>2781</v>
          </cell>
        </row>
        <row r="904">
          <cell r="B904" t="str">
            <v>Case II</v>
          </cell>
          <cell r="C904" t="str">
            <v>With Batching Plant,  Transit Mixer and Concrete Pump</v>
          </cell>
          <cell r="D904" t="str">
            <v>cum</v>
          </cell>
          <cell r="E904">
            <v>2686</v>
          </cell>
        </row>
        <row r="905">
          <cell r="B905" t="str">
            <v>(r)</v>
          </cell>
          <cell r="C905" t="str">
            <v>Height above 10m</v>
          </cell>
        </row>
        <row r="906">
          <cell r="B906" t="str">
            <v>Case I</v>
          </cell>
          <cell r="C906" t="str">
            <v xml:space="preserve">Using concrete Mixer </v>
          </cell>
          <cell r="D906" t="str">
            <v>cum</v>
          </cell>
          <cell r="E906">
            <v>2903</v>
          </cell>
        </row>
        <row r="907">
          <cell r="B907" t="str">
            <v>Case II</v>
          </cell>
          <cell r="C907" t="str">
            <v>With Batching Plant,  Transit Mixer and Concrete Pump</v>
          </cell>
          <cell r="D907" t="str">
            <v>cum</v>
          </cell>
          <cell r="E907">
            <v>2804</v>
          </cell>
        </row>
        <row r="908">
          <cell r="B908" t="str">
            <v>F</v>
          </cell>
          <cell r="C908" t="str">
            <v>RCC Grade M25</v>
          </cell>
        </row>
        <row r="909">
          <cell r="B909" t="str">
            <v>(p)</v>
          </cell>
          <cell r="C909" t="str">
            <v>Height upto 5m</v>
          </cell>
        </row>
        <row r="910">
          <cell r="B910" t="str">
            <v>Case I</v>
          </cell>
          <cell r="C910" t="str">
            <v xml:space="preserve">Using concrete Mixer </v>
          </cell>
          <cell r="D910" t="str">
            <v>cum</v>
          </cell>
          <cell r="E910">
            <v>2927</v>
          </cell>
        </row>
        <row r="911">
          <cell r="B911" t="str">
            <v>Case II</v>
          </cell>
          <cell r="C911" t="str">
            <v>With Batching Plant,  Transit Mixer and Concrete Pump</v>
          </cell>
          <cell r="D911" t="str">
            <v>cum</v>
          </cell>
          <cell r="E911">
            <v>2953</v>
          </cell>
        </row>
        <row r="912">
          <cell r="B912" t="str">
            <v>(q)</v>
          </cell>
          <cell r="C912" t="str">
            <v>Height 5m to 10m</v>
          </cell>
        </row>
        <row r="913">
          <cell r="B913" t="str">
            <v>Case I</v>
          </cell>
          <cell r="C913" t="str">
            <v xml:space="preserve">Using concrete Mixer </v>
          </cell>
          <cell r="D913" t="str">
            <v>cum</v>
          </cell>
          <cell r="E913">
            <v>3023</v>
          </cell>
        </row>
        <row r="914">
          <cell r="B914" t="str">
            <v>Case II</v>
          </cell>
          <cell r="C914" t="str">
            <v>With Batching Plant,  Transit Mixer and Concrete Pump</v>
          </cell>
          <cell r="D914" t="str">
            <v>cum</v>
          </cell>
          <cell r="E914">
            <v>3050</v>
          </cell>
        </row>
        <row r="915">
          <cell r="B915" t="str">
            <v>(r)</v>
          </cell>
          <cell r="C915" t="str">
            <v>Height above 10m</v>
          </cell>
        </row>
        <row r="916">
          <cell r="B916" t="str">
            <v>Case I</v>
          </cell>
          <cell r="C916" t="str">
            <v xml:space="preserve">Using concrete Mixer </v>
          </cell>
          <cell r="D916" t="str">
            <v>cum</v>
          </cell>
          <cell r="E916">
            <v>3167</v>
          </cell>
        </row>
        <row r="917">
          <cell r="B917" t="str">
            <v>Case II</v>
          </cell>
          <cell r="C917" t="str">
            <v>With Batching Plant,  Transit Mixer and Concrete Pump</v>
          </cell>
          <cell r="D917" t="str">
            <v>cum</v>
          </cell>
          <cell r="E917">
            <v>3195</v>
          </cell>
        </row>
        <row r="918">
          <cell r="B918" t="str">
            <v>G</v>
          </cell>
          <cell r="C918" t="str">
            <v>RCC Grade M30</v>
          </cell>
        </row>
        <row r="919">
          <cell r="B919" t="str">
            <v>(p)</v>
          </cell>
          <cell r="C919" t="str">
            <v>Height upto 5m</v>
          </cell>
        </row>
        <row r="920">
          <cell r="B920" t="str">
            <v>Case I</v>
          </cell>
          <cell r="C920" t="str">
            <v xml:space="preserve">Using concrete Mixer </v>
          </cell>
          <cell r="D920" t="str">
            <v>cum</v>
          </cell>
          <cell r="E920">
            <v>2942</v>
          </cell>
        </row>
        <row r="921">
          <cell r="B921" t="str">
            <v>Case II</v>
          </cell>
          <cell r="C921" t="str">
            <v>With Batching Plant,  Transit Mixer and Concrete Pump</v>
          </cell>
          <cell r="D921" t="str">
            <v>cum</v>
          </cell>
          <cell r="E921">
            <v>2852</v>
          </cell>
        </row>
        <row r="922">
          <cell r="B922" t="str">
            <v>(q)</v>
          </cell>
          <cell r="C922" t="str">
            <v>Height 5m to 10m</v>
          </cell>
        </row>
        <row r="923">
          <cell r="B923" t="str">
            <v>Case I</v>
          </cell>
          <cell r="C923" t="str">
            <v xml:space="preserve">Using concrete Mixer </v>
          </cell>
          <cell r="D923" t="str">
            <v>cum</v>
          </cell>
          <cell r="E923">
            <v>3025</v>
          </cell>
        </row>
        <row r="924">
          <cell r="B924" t="str">
            <v>Case II</v>
          </cell>
          <cell r="C924" t="str">
            <v>With Batching Plant,  Transit Mixer and Concrete Pump</v>
          </cell>
          <cell r="D924" t="str">
            <v>cum</v>
          </cell>
          <cell r="E924">
            <v>2932</v>
          </cell>
        </row>
        <row r="925">
          <cell r="B925" t="str">
            <v>(r)</v>
          </cell>
          <cell r="C925" t="str">
            <v>Height above 10m</v>
          </cell>
        </row>
        <row r="926">
          <cell r="B926" t="str">
            <v>Case I</v>
          </cell>
          <cell r="C926" t="str">
            <v xml:space="preserve">Using concrete Mixer </v>
          </cell>
          <cell r="D926" t="str">
            <v>cum</v>
          </cell>
          <cell r="E926">
            <v>3142</v>
          </cell>
        </row>
        <row r="927">
          <cell r="B927" t="str">
            <v>Case II</v>
          </cell>
          <cell r="C927" t="str">
            <v>With Batching Plant,  Transit Mixer and Concrete Pump</v>
          </cell>
          <cell r="D927" t="str">
            <v>cum</v>
          </cell>
          <cell r="E927">
            <v>3046</v>
          </cell>
        </row>
        <row r="928">
          <cell r="B928" t="str">
            <v>H</v>
          </cell>
          <cell r="C928" t="str">
            <v>RCC Grade M35</v>
          </cell>
        </row>
        <row r="929">
          <cell r="B929" t="str">
            <v>(p)</v>
          </cell>
          <cell r="C929" t="str">
            <v>Height upto 5m</v>
          </cell>
        </row>
        <row r="930">
          <cell r="B930" t="str">
            <v>Case I</v>
          </cell>
          <cell r="C930" t="str">
            <v xml:space="preserve">Using concrete Mixer </v>
          </cell>
          <cell r="D930" t="str">
            <v>cum</v>
          </cell>
          <cell r="E930">
            <v>3009</v>
          </cell>
        </row>
        <row r="931">
          <cell r="B931" t="str">
            <v>Case II</v>
          </cell>
          <cell r="C931" t="str">
            <v>With Batching Plant,  Transit Mixer and Concrete Pump</v>
          </cell>
          <cell r="D931" t="str">
            <v>cum</v>
          </cell>
          <cell r="E931">
            <v>3040</v>
          </cell>
        </row>
        <row r="932">
          <cell r="B932" t="str">
            <v>(q)</v>
          </cell>
          <cell r="C932" t="str">
            <v>Height 5m to 10m</v>
          </cell>
        </row>
        <row r="933">
          <cell r="B933" t="str">
            <v>Case I</v>
          </cell>
          <cell r="C933" t="str">
            <v xml:space="preserve">Using concrete Mixer </v>
          </cell>
          <cell r="D933" t="str">
            <v>cum</v>
          </cell>
          <cell r="E933">
            <v>3074</v>
          </cell>
        </row>
        <row r="934">
          <cell r="B934" t="str">
            <v>Case II</v>
          </cell>
          <cell r="C934" t="str">
            <v>With Batching Plant,  Transit Mixer and Concrete Pump</v>
          </cell>
          <cell r="D934" t="str">
            <v>cum</v>
          </cell>
          <cell r="E934">
            <v>3107</v>
          </cell>
        </row>
        <row r="935">
          <cell r="B935" t="str">
            <v>(r)</v>
          </cell>
          <cell r="C935" t="str">
            <v>Height above 10m</v>
          </cell>
        </row>
        <row r="936">
          <cell r="B936" t="str">
            <v>Case I</v>
          </cell>
          <cell r="C936" t="str">
            <v xml:space="preserve">Using concrete Mixer </v>
          </cell>
          <cell r="D936" t="str">
            <v>cum</v>
          </cell>
          <cell r="E936">
            <v>3173</v>
          </cell>
        </row>
        <row r="937">
          <cell r="B937" t="str">
            <v>Case II</v>
          </cell>
          <cell r="C937" t="str">
            <v>With Batching Plant,  Transit Mixer and Concrete Pump</v>
          </cell>
          <cell r="D937" t="str">
            <v>cum</v>
          </cell>
          <cell r="E937">
            <v>3206</v>
          </cell>
        </row>
        <row r="938">
          <cell r="B938" t="str">
            <v>13.6</v>
          </cell>
          <cell r="C938" t="str">
            <v xml:space="preserve">Supplying,  fitting and placing HYSD bar reinforcement in sub-structure complete as per drawing and technical specifications </v>
          </cell>
          <cell r="D938" t="str">
            <v>tonne</v>
          </cell>
          <cell r="E938">
            <v>38665</v>
          </cell>
        </row>
        <row r="939">
          <cell r="B939" t="str">
            <v>13.7</v>
          </cell>
          <cell r="C939" t="str">
            <v xml:space="preserve"> Supplying,  fitting and placing Mild steel reinforcement complete in sub-structure as per drawing and technical specification</v>
          </cell>
          <cell r="D939" t="str">
            <v>tonne</v>
          </cell>
          <cell r="E939">
            <v>37844</v>
          </cell>
        </row>
        <row r="940">
          <cell r="A940" t="str">
            <v>E8</v>
          </cell>
          <cell r="B940" t="str">
            <v>13.8</v>
          </cell>
          <cell r="C940" t="str">
            <v>Providing weep holes in Brick masonry/Plain/Reinforced concrete abutment,  wing wall/return wall with 100 mm dia AC pipe, extending through the full width of the structure with slope of 1V :20H towards drawing foce. Complete as per drawing and Technical s</v>
          </cell>
          <cell r="D940" t="str">
            <v>each</v>
          </cell>
          <cell r="E940">
            <v>45</v>
          </cell>
        </row>
        <row r="941">
          <cell r="B941" t="str">
            <v>13.9</v>
          </cell>
          <cell r="C941" t="str">
            <v xml:space="preserve">Back filling behind abutment,  wing wall and return wall complete as per drawing and Technical specification </v>
          </cell>
        </row>
        <row r="942">
          <cell r="A942" t="str">
            <v>E-30-1</v>
          </cell>
          <cell r="B942" t="str">
            <v>A</v>
          </cell>
          <cell r="C942" t="str">
            <v>Granular material</v>
          </cell>
          <cell r="D942" t="str">
            <v>cum</v>
          </cell>
          <cell r="E942">
            <v>129</v>
          </cell>
        </row>
        <row r="943">
          <cell r="B943" t="str">
            <v>B</v>
          </cell>
          <cell r="C943" t="str">
            <v>Sandy material</v>
          </cell>
          <cell r="D943" t="str">
            <v>cum</v>
          </cell>
          <cell r="E943">
            <v>525</v>
          </cell>
        </row>
        <row r="944">
          <cell r="B944" t="str">
            <v>13.10</v>
          </cell>
          <cell r="C944" t="str">
            <v>Providing and laying of Filter media with granular materials/stone crushed aggregates satisfying the requirements laid down in clause 2504.2.2. of MoRTH specifications to a thickness of not less than 600 mm with smaller size towards the soil and bigger si</v>
          </cell>
          <cell r="D944" t="str">
            <v>cum</v>
          </cell>
          <cell r="E944">
            <v>103</v>
          </cell>
        </row>
        <row r="945">
          <cell r="B945" t="str">
            <v>13.11</v>
          </cell>
          <cell r="C945" t="str">
            <v>Supplying,  fitting and fixing in position true to line and level cast steel rocker bearing conforming to IRC: 83(Pt.-1) section IX and clause 2003 of MoRTH specifications complete including all accessories as per drawing and Technical Specifications.</v>
          </cell>
          <cell r="D945" t="str">
            <v>tonne capacity</v>
          </cell>
          <cell r="E945" t="e">
            <v>#VALUE!</v>
          </cell>
        </row>
        <row r="946">
          <cell r="B946" t="str">
            <v>13.12</v>
          </cell>
          <cell r="C946" t="str">
            <v>Supplying,  fitting and fixing in position true to line and level forged steel roller bearing conforming to IRC: 83(Pt.-1) section IX and clause 2003 of MoRTH specifications complete including all accessories as per drawing and Technical Specifications.</v>
          </cell>
          <cell r="D946" t="str">
            <v>tonne capacity</v>
          </cell>
          <cell r="E946" t="e">
            <v>#VALUE!</v>
          </cell>
        </row>
        <row r="947">
          <cell r="B947" t="str">
            <v>13.13</v>
          </cell>
          <cell r="C947" t="str">
            <v>Supplying,  fitting and fixing in position true to line and level sliding plate bearing with PTFE surface sliding on stainless steel complete including all accessories as per drawing and Technical Specifications and BS: 5400,  section 9.1 &amp; 9.2 (for PTFE)</v>
          </cell>
          <cell r="D947" t="str">
            <v>tonne capacity</v>
          </cell>
          <cell r="E947" t="e">
            <v>#VALUE!</v>
          </cell>
        </row>
        <row r="948">
          <cell r="B948" t="str">
            <v>13.14</v>
          </cell>
          <cell r="C948" t="str">
            <v>Supplying,  fitting and fixing in position true to line and level elastomeric bearing conforming to IRC: 83 (Part-II) section IX and clause 2005 of MoRTH specifications complete including all accessories as per drawing and Technical Specifications.</v>
          </cell>
          <cell r="D948" t="str">
            <v>cubic centimetre</v>
          </cell>
          <cell r="E948" t="e">
            <v>#VALUE!</v>
          </cell>
        </row>
        <row r="949">
          <cell r="B949" t="str">
            <v>13.15</v>
          </cell>
          <cell r="C949" t="str">
            <v>Supplying,  fitting and fixing in position true to line and level sliding plate bearing with stainless steel plate sliding on stainless steel plate with mild steel matrix complete including all accessories as per drawing and Technical Specifications.</v>
          </cell>
          <cell r="D949" t="str">
            <v>tonne capacity</v>
          </cell>
          <cell r="E949" t="e">
            <v>#VALUE!</v>
          </cell>
        </row>
        <row r="950">
          <cell r="B950" t="str">
            <v>13.16</v>
          </cell>
          <cell r="C950" t="str">
            <v>Supplying,  fitting and fixing in position true to line and level POT-PTFE bearing consisting of a metal piston supported by a disc or unreinforced elastomer confined within a metal cylinder,  sealing rings,  dust seals,  PTFE surface sliding against stai</v>
          </cell>
          <cell r="D950" t="str">
            <v>tonne capacity</v>
          </cell>
          <cell r="E950" t="e">
            <v>#VALUE!</v>
          </cell>
        </row>
        <row r="951">
          <cell r="C951" t="str">
            <v>CHAPTER-14</v>
          </cell>
        </row>
        <row r="952">
          <cell r="C952" t="str">
            <v>SUPER-STRUCTURE</v>
          </cell>
        </row>
        <row r="953">
          <cell r="B953" t="str">
            <v>14.1</v>
          </cell>
          <cell r="C953" t="str">
            <v>Furnishing and Placing Reinforced/Prestressed cement concrete in super-structure as per drawing and Technical Specification</v>
          </cell>
        </row>
        <row r="954">
          <cell r="B954" t="str">
            <v>A</v>
          </cell>
          <cell r="C954" t="str">
            <v>RCC Grade M20</v>
          </cell>
        </row>
        <row r="955">
          <cell r="B955" t="str">
            <v>Case I</v>
          </cell>
          <cell r="C955" t="str">
            <v>Using Concrete Mixer</v>
          </cell>
        </row>
        <row r="956">
          <cell r="B956" t="str">
            <v>(i)</v>
          </cell>
          <cell r="C956" t="str">
            <v xml:space="preserve">For solid slab super-structure,  20-30% of (a+b+c)     </v>
          </cell>
        </row>
        <row r="957">
          <cell r="B957" t="str">
            <v>(p)</v>
          </cell>
          <cell r="C957" t="str">
            <v>Height upto 5m</v>
          </cell>
          <cell r="D957" t="str">
            <v>cum</v>
          </cell>
          <cell r="E957">
            <v>2897</v>
          </cell>
        </row>
        <row r="958">
          <cell r="B958" t="str">
            <v>(q)</v>
          </cell>
          <cell r="C958" t="str">
            <v>Height 5m to 10m</v>
          </cell>
          <cell r="D958" t="str">
            <v>cum</v>
          </cell>
          <cell r="E958">
            <v>3018</v>
          </cell>
        </row>
        <row r="959">
          <cell r="B959" t="str">
            <v>(r)</v>
          </cell>
          <cell r="C959" t="str">
            <v>Height above 10m</v>
          </cell>
          <cell r="D959" t="str">
            <v>cum</v>
          </cell>
          <cell r="E959">
            <v>3139</v>
          </cell>
        </row>
        <row r="960">
          <cell r="B960" t="str">
            <v xml:space="preserve">(ii) </v>
          </cell>
          <cell r="C960" t="str">
            <v xml:space="preserve">For T-beam &amp; slab,  25-35% of (a+b+c)     </v>
          </cell>
        </row>
        <row r="961">
          <cell r="B961" t="str">
            <v>(p)</v>
          </cell>
          <cell r="C961" t="str">
            <v>Height upto 5m</v>
          </cell>
          <cell r="D961" t="str">
            <v>cum</v>
          </cell>
          <cell r="E961">
            <v>3018</v>
          </cell>
        </row>
        <row r="962">
          <cell r="B962" t="str">
            <v>(q)</v>
          </cell>
          <cell r="C962" t="str">
            <v>Height 5m to 10m</v>
          </cell>
          <cell r="D962" t="str">
            <v>cum</v>
          </cell>
          <cell r="E962">
            <v>3139</v>
          </cell>
        </row>
        <row r="963">
          <cell r="B963" t="str">
            <v>(r)</v>
          </cell>
          <cell r="C963" t="str">
            <v>Height above 10m</v>
          </cell>
          <cell r="D963" t="str">
            <v>cum</v>
          </cell>
          <cell r="E963">
            <v>3260</v>
          </cell>
        </row>
        <row r="964">
          <cell r="B964" t="str">
            <v>Case II</v>
          </cell>
          <cell r="C964" t="str">
            <v>Using Batching Plant,  Transit Mixer and Concrete Pump</v>
          </cell>
        </row>
        <row r="965">
          <cell r="B965" t="str">
            <v>(i)</v>
          </cell>
          <cell r="C965" t="str">
            <v xml:space="preserve">For solid slab super-structure,  20-30% of (a+b+c)     </v>
          </cell>
        </row>
        <row r="966">
          <cell r="B966" t="str">
            <v>(p)</v>
          </cell>
          <cell r="C966" t="str">
            <v>Height upto 5m</v>
          </cell>
          <cell r="D966" t="str">
            <v>cum</v>
          </cell>
          <cell r="E966">
            <v>2797</v>
          </cell>
        </row>
        <row r="967">
          <cell r="B967" t="str">
            <v>(q)</v>
          </cell>
          <cell r="C967" t="str">
            <v>Height 5m to 10m</v>
          </cell>
          <cell r="D967" t="str">
            <v>cum</v>
          </cell>
          <cell r="E967">
            <v>2914</v>
          </cell>
        </row>
        <row r="968">
          <cell r="B968" t="str">
            <v>(r)</v>
          </cell>
          <cell r="C968" t="str">
            <v>Height above 10m</v>
          </cell>
          <cell r="D968" t="str">
            <v>cum</v>
          </cell>
          <cell r="E968">
            <v>3031</v>
          </cell>
        </row>
        <row r="969">
          <cell r="B969" t="str">
            <v xml:space="preserve">(ii) </v>
          </cell>
          <cell r="C969" t="str">
            <v xml:space="preserve">For T-beam &amp; slab,  25-35% of (a+b+c)     </v>
          </cell>
        </row>
        <row r="970">
          <cell r="B970" t="str">
            <v>(p)</v>
          </cell>
          <cell r="C970" t="str">
            <v>Height upto 5m</v>
          </cell>
          <cell r="D970" t="str">
            <v>cum</v>
          </cell>
          <cell r="E970">
            <v>2914</v>
          </cell>
        </row>
        <row r="971">
          <cell r="B971" t="str">
            <v>(q)</v>
          </cell>
          <cell r="C971" t="str">
            <v>Height 5m to 10m</v>
          </cell>
          <cell r="D971" t="str">
            <v>cum</v>
          </cell>
          <cell r="E971">
            <v>3031</v>
          </cell>
        </row>
        <row r="972">
          <cell r="B972" t="str">
            <v>(r)</v>
          </cell>
          <cell r="C972" t="str">
            <v>Height above 10m</v>
          </cell>
          <cell r="D972" t="str">
            <v>cum</v>
          </cell>
          <cell r="E972">
            <v>3147</v>
          </cell>
        </row>
        <row r="973">
          <cell r="B973" t="str">
            <v>B</v>
          </cell>
          <cell r="C973" t="str">
            <v>RCC Grade M25</v>
          </cell>
        </row>
        <row r="974">
          <cell r="B974" t="str">
            <v>Case I</v>
          </cell>
          <cell r="C974" t="str">
            <v>Using Concrete Mixer</v>
          </cell>
        </row>
        <row r="975">
          <cell r="B975" t="str">
            <v>(i)</v>
          </cell>
          <cell r="C975" t="str">
            <v xml:space="preserve">For solid slab super-structure,  20-30% of (a+b+c)     </v>
          </cell>
        </row>
        <row r="976">
          <cell r="B976" t="str">
            <v>(p)</v>
          </cell>
          <cell r="C976" t="str">
            <v>Height upto 5m</v>
          </cell>
          <cell r="D976" t="str">
            <v>cum</v>
          </cell>
          <cell r="E976">
            <v>3173</v>
          </cell>
        </row>
        <row r="977">
          <cell r="B977" t="str">
            <v>(q)</v>
          </cell>
          <cell r="C977" t="str">
            <v>Height 5m to 10m</v>
          </cell>
          <cell r="D977" t="str">
            <v>cum</v>
          </cell>
          <cell r="E977">
            <v>3305</v>
          </cell>
        </row>
        <row r="978">
          <cell r="B978" t="str">
            <v>(r)</v>
          </cell>
          <cell r="C978" t="str">
            <v>Height above 10m</v>
          </cell>
          <cell r="D978" t="str">
            <v>cum</v>
          </cell>
          <cell r="E978">
            <v>3437</v>
          </cell>
        </row>
        <row r="979">
          <cell r="B979" t="str">
            <v xml:space="preserve">(ii) </v>
          </cell>
          <cell r="C979" t="str">
            <v xml:space="preserve">For T-beam &amp; slab,  25-35% of (a+b+c)     </v>
          </cell>
        </row>
        <row r="980">
          <cell r="B980" t="str">
            <v>(p)</v>
          </cell>
          <cell r="C980" t="str">
            <v>Height upto 5m</v>
          </cell>
          <cell r="D980" t="str">
            <v>cum</v>
          </cell>
          <cell r="E980">
            <v>3305</v>
          </cell>
        </row>
        <row r="981">
          <cell r="B981" t="str">
            <v>(q)</v>
          </cell>
          <cell r="C981" t="str">
            <v>Height 5m to 10m</v>
          </cell>
          <cell r="D981" t="str">
            <v>cum</v>
          </cell>
          <cell r="E981">
            <v>3437</v>
          </cell>
        </row>
        <row r="982">
          <cell r="B982" t="str">
            <v>(r)</v>
          </cell>
          <cell r="C982" t="str">
            <v>Height above 10m</v>
          </cell>
          <cell r="D982" t="str">
            <v>cum</v>
          </cell>
          <cell r="E982">
            <v>3570</v>
          </cell>
        </row>
        <row r="983">
          <cell r="B983" t="str">
            <v>Case II</v>
          </cell>
          <cell r="C983" t="str">
            <v>Using Batching Plant,  Transit Mixer and Concrete Pump</v>
          </cell>
        </row>
        <row r="984">
          <cell r="B984" t="str">
            <v>(i)</v>
          </cell>
          <cell r="C984" t="str">
            <v xml:space="preserve">For solid slab super-structure,  20-30% of (a+b+c)     </v>
          </cell>
        </row>
        <row r="985">
          <cell r="B985" t="str">
            <v>(p)</v>
          </cell>
          <cell r="C985" t="str">
            <v>Height upto 5m</v>
          </cell>
          <cell r="D985" t="str">
            <v>cum</v>
          </cell>
          <cell r="E985">
            <v>3077</v>
          </cell>
        </row>
        <row r="986">
          <cell r="B986" t="str">
            <v>(q)</v>
          </cell>
          <cell r="C986" t="str">
            <v>Height 5m to 10m</v>
          </cell>
          <cell r="D986" t="str">
            <v>cum</v>
          </cell>
          <cell r="E986">
            <v>3205</v>
          </cell>
        </row>
        <row r="987">
          <cell r="B987" t="str">
            <v>(r)</v>
          </cell>
          <cell r="C987" t="str">
            <v>Height above 10m</v>
          </cell>
          <cell r="D987" t="str">
            <v>cum</v>
          </cell>
          <cell r="E987">
            <v>3333</v>
          </cell>
        </row>
        <row r="988">
          <cell r="B988" t="str">
            <v xml:space="preserve">(ii) </v>
          </cell>
          <cell r="C988" t="str">
            <v xml:space="preserve">For T-beam &amp; slab,  25-35% of (a+b+c)     </v>
          </cell>
        </row>
        <row r="989">
          <cell r="B989" t="str">
            <v>(p)</v>
          </cell>
          <cell r="C989" t="str">
            <v>Height upto 5m</v>
          </cell>
          <cell r="D989" t="str">
            <v>cum</v>
          </cell>
          <cell r="E989">
            <v>3205</v>
          </cell>
        </row>
        <row r="990">
          <cell r="B990" t="str">
            <v>(q)</v>
          </cell>
          <cell r="C990" t="str">
            <v>Height 5m to 10m</v>
          </cell>
          <cell r="D990" t="str">
            <v>cum</v>
          </cell>
          <cell r="E990">
            <v>3333</v>
          </cell>
        </row>
        <row r="991">
          <cell r="B991" t="str">
            <v>(r)</v>
          </cell>
          <cell r="C991" t="str">
            <v>Height above 10m</v>
          </cell>
          <cell r="D991" t="str">
            <v>cum</v>
          </cell>
          <cell r="E991">
            <v>3461</v>
          </cell>
        </row>
        <row r="992">
          <cell r="B992" t="str">
            <v>C</v>
          </cell>
          <cell r="C992" t="str">
            <v>RCC Grade M 30</v>
          </cell>
        </row>
        <row r="993">
          <cell r="B993" t="str">
            <v>Case I</v>
          </cell>
          <cell r="C993" t="str">
            <v>Using Concrete Mixer</v>
          </cell>
        </row>
        <row r="994">
          <cell r="B994" t="str">
            <v>(i)</v>
          </cell>
          <cell r="C994" t="str">
            <v xml:space="preserve">For solid slab super-structure,  20-30% of (a+b+c)     </v>
          </cell>
        </row>
        <row r="995">
          <cell r="B995" t="str">
            <v>(p)</v>
          </cell>
          <cell r="C995" t="str">
            <v>Height upto 5m</v>
          </cell>
          <cell r="D995" t="str">
            <v>cum</v>
          </cell>
          <cell r="E995">
            <v>3218</v>
          </cell>
        </row>
        <row r="996">
          <cell r="B996" t="str">
            <v>(q)</v>
          </cell>
          <cell r="C996" t="str">
            <v>Height 5m to 10m</v>
          </cell>
          <cell r="D996" t="str">
            <v>cum</v>
          </cell>
          <cell r="E996">
            <v>3352</v>
          </cell>
        </row>
        <row r="997">
          <cell r="B997" t="str">
            <v>(r)</v>
          </cell>
          <cell r="C997" t="str">
            <v>Height above 10m</v>
          </cell>
          <cell r="D997" t="str">
            <v>cum</v>
          </cell>
          <cell r="E997">
            <v>3486</v>
          </cell>
        </row>
        <row r="998">
          <cell r="B998" t="str">
            <v xml:space="preserve">(ii) </v>
          </cell>
          <cell r="C998" t="str">
            <v xml:space="preserve">For T-beam &amp; slab,  25-35% of (a+b+c)     </v>
          </cell>
        </row>
        <row r="999">
          <cell r="B999" t="str">
            <v>(p)</v>
          </cell>
          <cell r="C999" t="str">
            <v>Height upto 5m</v>
          </cell>
          <cell r="D999" t="str">
            <v>cum</v>
          </cell>
          <cell r="E999">
            <v>3352</v>
          </cell>
        </row>
        <row r="1000">
          <cell r="B1000" t="str">
            <v>(q)</v>
          </cell>
          <cell r="C1000" t="str">
            <v>Height 5m to 10m</v>
          </cell>
          <cell r="D1000" t="str">
            <v>cum</v>
          </cell>
          <cell r="E1000">
            <v>3486</v>
          </cell>
        </row>
        <row r="1001">
          <cell r="B1001" t="str">
            <v>(r)</v>
          </cell>
          <cell r="C1001" t="str">
            <v>Height above 10m</v>
          </cell>
          <cell r="D1001" t="str">
            <v>cum</v>
          </cell>
          <cell r="E1001">
            <v>3620</v>
          </cell>
        </row>
        <row r="1002">
          <cell r="B1002" t="str">
            <v>Case II</v>
          </cell>
          <cell r="C1002" t="str">
            <v>Using Batching Plant,  Transit Mixer and Concrete Pump.</v>
          </cell>
        </row>
        <row r="1003">
          <cell r="B1003" t="str">
            <v>(i)</v>
          </cell>
          <cell r="C1003" t="str">
            <v xml:space="preserve">For solid slab super-structure,  20-30% of (a+b+c)     </v>
          </cell>
        </row>
        <row r="1004">
          <cell r="B1004" t="str">
            <v>(p)</v>
          </cell>
          <cell r="C1004" t="str">
            <v>Height upto 5m</v>
          </cell>
          <cell r="D1004" t="str">
            <v>cum</v>
          </cell>
          <cell r="E1004">
            <v>3112</v>
          </cell>
        </row>
        <row r="1005">
          <cell r="B1005" t="str">
            <v>(q)</v>
          </cell>
          <cell r="C1005" t="str">
            <v>Height 5m to 10m</v>
          </cell>
          <cell r="D1005" t="str">
            <v>cum</v>
          </cell>
          <cell r="E1005">
            <v>3242</v>
          </cell>
        </row>
        <row r="1006">
          <cell r="B1006" t="str">
            <v>(r)</v>
          </cell>
          <cell r="C1006" t="str">
            <v>Height above 10m</v>
          </cell>
          <cell r="D1006" t="str">
            <v>cum</v>
          </cell>
          <cell r="E1006">
            <v>3372</v>
          </cell>
        </row>
        <row r="1007">
          <cell r="B1007" t="str">
            <v xml:space="preserve">(ii) </v>
          </cell>
          <cell r="C1007" t="str">
            <v xml:space="preserve">For T-beam &amp; slab,  25-35% of (a+b+c)     </v>
          </cell>
        </row>
        <row r="1008">
          <cell r="B1008" t="str">
            <v>(p)</v>
          </cell>
          <cell r="C1008" t="str">
            <v>Height upto 5m</v>
          </cell>
          <cell r="D1008" t="str">
            <v>cum</v>
          </cell>
          <cell r="E1008">
            <v>3242</v>
          </cell>
        </row>
        <row r="1009">
          <cell r="B1009" t="str">
            <v>(q)</v>
          </cell>
          <cell r="C1009" t="str">
            <v>Height 5m to 10m</v>
          </cell>
          <cell r="D1009" t="str">
            <v>cum</v>
          </cell>
          <cell r="E1009">
            <v>3372</v>
          </cell>
        </row>
        <row r="1010">
          <cell r="B1010" t="str">
            <v>(r)</v>
          </cell>
          <cell r="C1010" t="str">
            <v>Height above 10m</v>
          </cell>
          <cell r="D1010" t="str">
            <v>cum</v>
          </cell>
          <cell r="E1010">
            <v>3501</v>
          </cell>
        </row>
        <row r="1011">
          <cell r="B1011" t="str">
            <v>D</v>
          </cell>
          <cell r="C1011" t="str">
            <v xml:space="preserve"> RCC/PSC Grade M35 </v>
          </cell>
        </row>
        <row r="1012">
          <cell r="B1012" t="str">
            <v>Case 1</v>
          </cell>
          <cell r="C1012" t="str">
            <v>Using concrete mixer.</v>
          </cell>
        </row>
        <row r="1013">
          <cell r="B1013" t="str">
            <v>(i)</v>
          </cell>
          <cell r="C1013" t="str">
            <v xml:space="preserve">For solid slab super-structure,  18-28% of (a+b+c)     </v>
          </cell>
        </row>
        <row r="1014">
          <cell r="B1014" t="str">
            <v>(p)</v>
          </cell>
          <cell r="C1014" t="str">
            <v>Height upto 5m</v>
          </cell>
          <cell r="D1014" t="str">
            <v>cum</v>
          </cell>
          <cell r="E1014">
            <v>3236</v>
          </cell>
        </row>
        <row r="1015">
          <cell r="B1015" t="str">
            <v>(q)</v>
          </cell>
          <cell r="C1015" t="str">
            <v>Height 5m to 10m</v>
          </cell>
          <cell r="D1015" t="str">
            <v>cum</v>
          </cell>
          <cell r="E1015">
            <v>3373</v>
          </cell>
        </row>
        <row r="1016">
          <cell r="B1016" t="str">
            <v>(r)</v>
          </cell>
          <cell r="C1016" t="str">
            <v>Height above 10m</v>
          </cell>
          <cell r="D1016" t="str">
            <v>cum</v>
          </cell>
          <cell r="E1016">
            <v>3510</v>
          </cell>
        </row>
        <row r="1017">
          <cell r="B1017" t="str">
            <v xml:space="preserve">(ii) </v>
          </cell>
          <cell r="C1017" t="str">
            <v xml:space="preserve">For T-beam &amp; slab,  23-33% of (a+b+c)     </v>
          </cell>
        </row>
        <row r="1018">
          <cell r="B1018" t="str">
            <v>(p)</v>
          </cell>
          <cell r="C1018" t="str">
            <v>Height upto 5m</v>
          </cell>
          <cell r="D1018" t="str">
            <v>cum</v>
          </cell>
          <cell r="E1018">
            <v>3373</v>
          </cell>
        </row>
        <row r="1019">
          <cell r="B1019" t="str">
            <v>(q)</v>
          </cell>
          <cell r="C1019" t="str">
            <v>Height 5m to 10m</v>
          </cell>
          <cell r="D1019" t="str">
            <v>cum</v>
          </cell>
          <cell r="E1019">
            <v>3510</v>
          </cell>
        </row>
        <row r="1020">
          <cell r="B1020" t="str">
            <v>(r)</v>
          </cell>
          <cell r="C1020" t="str">
            <v>Height above 10m</v>
          </cell>
          <cell r="D1020" t="str">
            <v>cum</v>
          </cell>
          <cell r="E1020">
            <v>3647</v>
          </cell>
        </row>
        <row r="1021">
          <cell r="B1021" t="str">
            <v xml:space="preserve">(iii) </v>
          </cell>
          <cell r="C1021" t="str">
            <v>For box girder and balanced cantilever, 38-58% of cost of concrete.</v>
          </cell>
        </row>
        <row r="1022">
          <cell r="B1022" t="str">
            <v>(p)</v>
          </cell>
          <cell r="C1022" t="str">
            <v>Height upto 5m</v>
          </cell>
          <cell r="D1022" t="str">
            <v>cum</v>
          </cell>
          <cell r="E1022">
            <v>3784</v>
          </cell>
        </row>
        <row r="1023">
          <cell r="B1023" t="str">
            <v>(q)</v>
          </cell>
          <cell r="C1023" t="str">
            <v>Height 5m to 10m</v>
          </cell>
          <cell r="D1023" t="str">
            <v>cum</v>
          </cell>
          <cell r="E1023">
            <v>4059</v>
          </cell>
        </row>
        <row r="1024">
          <cell r="B1024" t="str">
            <v>(r)</v>
          </cell>
          <cell r="C1024" t="str">
            <v>Height above 10m</v>
          </cell>
          <cell r="D1024" t="str">
            <v>cum</v>
          </cell>
          <cell r="E1024">
            <v>4333</v>
          </cell>
        </row>
        <row r="1025">
          <cell r="B1025" t="str">
            <v>Case II</v>
          </cell>
          <cell r="C1025" t="str">
            <v>Using Batching Plant,  Transit Mixer and Concrete Pump</v>
          </cell>
        </row>
        <row r="1026">
          <cell r="B1026" t="str">
            <v>(i)</v>
          </cell>
          <cell r="C1026" t="str">
            <v xml:space="preserve">For solid slab super-structure,  18-28% of (a+b+c)     </v>
          </cell>
        </row>
        <row r="1027">
          <cell r="B1027" t="str">
            <v>(p)</v>
          </cell>
          <cell r="C1027" t="str">
            <v>Height upto 5m</v>
          </cell>
          <cell r="D1027" t="str">
            <v>cum</v>
          </cell>
          <cell r="E1027">
            <v>3131</v>
          </cell>
        </row>
        <row r="1028">
          <cell r="B1028" t="str">
            <v>(q)</v>
          </cell>
          <cell r="C1028" t="str">
            <v>Height 5m to 10m</v>
          </cell>
          <cell r="D1028" t="str">
            <v>cum</v>
          </cell>
          <cell r="E1028">
            <v>3263</v>
          </cell>
        </row>
        <row r="1029">
          <cell r="B1029" t="str">
            <v>(r)</v>
          </cell>
          <cell r="C1029" t="str">
            <v>Height above 10m</v>
          </cell>
          <cell r="D1029" t="str">
            <v>cum</v>
          </cell>
          <cell r="E1029">
            <v>3396</v>
          </cell>
        </row>
        <row r="1030">
          <cell r="B1030" t="str">
            <v xml:space="preserve">(ii) </v>
          </cell>
          <cell r="C1030" t="str">
            <v xml:space="preserve">For T-beam &amp; slab,  23-33% of (a+b+c)     </v>
          </cell>
        </row>
        <row r="1031">
          <cell r="B1031" t="str">
            <v>(p)</v>
          </cell>
          <cell r="C1031" t="str">
            <v>Height upto 5m</v>
          </cell>
          <cell r="D1031" t="str">
            <v>cum</v>
          </cell>
          <cell r="E1031">
            <v>3263</v>
          </cell>
        </row>
        <row r="1032">
          <cell r="B1032" t="str">
            <v>(q)</v>
          </cell>
          <cell r="C1032" t="str">
            <v>Height 5m to 10m</v>
          </cell>
          <cell r="D1032" t="str">
            <v>cum</v>
          </cell>
          <cell r="E1032">
            <v>3396</v>
          </cell>
        </row>
        <row r="1033">
          <cell r="B1033" t="str">
            <v>(r)</v>
          </cell>
          <cell r="C1033" t="str">
            <v>Height above 10m</v>
          </cell>
          <cell r="D1033" t="str">
            <v>cum</v>
          </cell>
          <cell r="E1033">
            <v>3529</v>
          </cell>
        </row>
        <row r="1034">
          <cell r="B1034" t="str">
            <v xml:space="preserve">(iii) </v>
          </cell>
          <cell r="C1034" t="str">
            <v>For box girder and balanced cantilever, 38-58% of cost of concrete.</v>
          </cell>
        </row>
        <row r="1035">
          <cell r="B1035" t="str">
            <v>(p)</v>
          </cell>
          <cell r="C1035" t="str">
            <v>Height upto 5m</v>
          </cell>
          <cell r="D1035" t="str">
            <v>cum</v>
          </cell>
          <cell r="E1035">
            <v>3661</v>
          </cell>
        </row>
        <row r="1036">
          <cell r="B1036" t="str">
            <v>(q)</v>
          </cell>
          <cell r="C1036" t="str">
            <v>Height 5m to 10m</v>
          </cell>
          <cell r="D1036" t="str">
            <v>cum</v>
          </cell>
          <cell r="E1036">
            <v>3926</v>
          </cell>
        </row>
        <row r="1037">
          <cell r="B1037" t="str">
            <v>(r)</v>
          </cell>
          <cell r="C1037" t="str">
            <v>Height above 10m</v>
          </cell>
          <cell r="D1037" t="str">
            <v>cum</v>
          </cell>
          <cell r="E1037">
            <v>4192</v>
          </cell>
        </row>
        <row r="1038">
          <cell r="B1038" t="str">
            <v>E</v>
          </cell>
          <cell r="C1038" t="str">
            <v>PSC Grade M-40</v>
          </cell>
        </row>
        <row r="1039">
          <cell r="B1039" t="str">
            <v>Case 1</v>
          </cell>
          <cell r="C1039" t="str">
            <v>Using concrete mixer.</v>
          </cell>
        </row>
        <row r="1040">
          <cell r="B1040" t="str">
            <v>(i)</v>
          </cell>
          <cell r="C1040" t="str">
            <v xml:space="preserve">For solid slab super-structure,  20-30% of (a+b+c)     </v>
          </cell>
        </row>
        <row r="1041">
          <cell r="B1041" t="str">
            <v>(p)</v>
          </cell>
          <cell r="C1041" t="str">
            <v>Height upto 5m</v>
          </cell>
          <cell r="D1041" t="str">
            <v>cum</v>
          </cell>
          <cell r="E1041">
            <v>3482</v>
          </cell>
        </row>
        <row r="1042">
          <cell r="B1042" t="str">
            <v>(q)</v>
          </cell>
          <cell r="C1042" t="str">
            <v>Height 5m to 10m</v>
          </cell>
          <cell r="D1042" t="str">
            <v>cum</v>
          </cell>
          <cell r="E1042">
            <v>3627</v>
          </cell>
        </row>
        <row r="1043">
          <cell r="B1043" t="str">
            <v>(r)</v>
          </cell>
          <cell r="C1043" t="str">
            <v>Height above 10m</v>
          </cell>
          <cell r="D1043" t="str">
            <v>cum</v>
          </cell>
          <cell r="E1043">
            <v>3772</v>
          </cell>
        </row>
        <row r="1044">
          <cell r="B1044" t="str">
            <v xml:space="preserve">(ii) </v>
          </cell>
          <cell r="C1044" t="str">
            <v xml:space="preserve">For T-beam &amp; slab,  25-35% of (a+b+c)     </v>
          </cell>
        </row>
        <row r="1045">
          <cell r="B1045" t="str">
            <v>(p)</v>
          </cell>
          <cell r="C1045" t="str">
            <v>Height upto 5m</v>
          </cell>
          <cell r="D1045" t="str">
            <v>cum</v>
          </cell>
          <cell r="E1045">
            <v>3627</v>
          </cell>
        </row>
        <row r="1046">
          <cell r="B1046" t="str">
            <v>(q)</v>
          </cell>
          <cell r="C1046" t="str">
            <v>Height 5m to 10m</v>
          </cell>
          <cell r="D1046" t="str">
            <v>cum</v>
          </cell>
          <cell r="E1046">
            <v>3772</v>
          </cell>
        </row>
        <row r="1047">
          <cell r="B1047" t="str">
            <v>(r)</v>
          </cell>
          <cell r="C1047" t="str">
            <v>Height above 10m</v>
          </cell>
          <cell r="D1047" t="str">
            <v>cum</v>
          </cell>
          <cell r="E1047">
            <v>3917</v>
          </cell>
        </row>
        <row r="1048">
          <cell r="B1048" t="str">
            <v>Case II</v>
          </cell>
          <cell r="C1048" t="str">
            <v>Using Batching Plant,  Transit Mixer and Concrete Pump</v>
          </cell>
        </row>
        <row r="1049">
          <cell r="B1049" t="str">
            <v>(i)</v>
          </cell>
          <cell r="C1049" t="str">
            <v xml:space="preserve">For solid slab super-structure,  18-28% of (a+b+c)     </v>
          </cell>
        </row>
        <row r="1050">
          <cell r="B1050" t="str">
            <v>(p)</v>
          </cell>
          <cell r="C1050" t="str">
            <v>Height upto 5m</v>
          </cell>
          <cell r="D1050" t="str">
            <v>cum</v>
          </cell>
          <cell r="E1050">
            <v>3304</v>
          </cell>
        </row>
        <row r="1051">
          <cell r="B1051" t="str">
            <v>(q)</v>
          </cell>
          <cell r="C1051" t="str">
            <v>Height 5m to 10m</v>
          </cell>
          <cell r="D1051" t="str">
            <v>cum</v>
          </cell>
          <cell r="E1051">
            <v>3444</v>
          </cell>
        </row>
        <row r="1052">
          <cell r="B1052" t="str">
            <v>(r)</v>
          </cell>
          <cell r="C1052" t="str">
            <v>Height above 10m</v>
          </cell>
          <cell r="D1052" t="str">
            <v>cum</v>
          </cell>
          <cell r="E1052">
            <v>3584</v>
          </cell>
        </row>
        <row r="1053">
          <cell r="B1053" t="str">
            <v xml:space="preserve">(ii) </v>
          </cell>
          <cell r="C1053" t="str">
            <v xml:space="preserve">For T-beam &amp; slab,  23-33% of (a+b+c)     </v>
          </cell>
        </row>
        <row r="1054">
          <cell r="B1054" t="str">
            <v>(p)</v>
          </cell>
          <cell r="C1054" t="str">
            <v>Height upto 5m</v>
          </cell>
          <cell r="D1054" t="str">
            <v>cum</v>
          </cell>
          <cell r="E1054">
            <v>3444</v>
          </cell>
        </row>
        <row r="1055">
          <cell r="B1055" t="str">
            <v>(q)</v>
          </cell>
          <cell r="C1055" t="str">
            <v>Height 5m to 10m</v>
          </cell>
          <cell r="D1055" t="str">
            <v>cum</v>
          </cell>
          <cell r="E1055">
            <v>3584</v>
          </cell>
        </row>
        <row r="1056">
          <cell r="B1056" t="str">
            <v>(r)</v>
          </cell>
          <cell r="C1056" t="str">
            <v>Height above 10m</v>
          </cell>
          <cell r="D1056" t="str">
            <v>cum</v>
          </cell>
          <cell r="E1056">
            <v>3724</v>
          </cell>
        </row>
        <row r="1057">
          <cell r="B1057" t="str">
            <v xml:space="preserve">(iii) </v>
          </cell>
          <cell r="C1057" t="str">
            <v>For box girder and balanced cantilever, 38-58% of cost of concrete.</v>
          </cell>
        </row>
        <row r="1058">
          <cell r="B1058" t="str">
            <v>(p)</v>
          </cell>
          <cell r="C1058" t="str">
            <v>Height upto 5m</v>
          </cell>
          <cell r="D1058" t="str">
            <v>cum</v>
          </cell>
          <cell r="E1058">
            <v>3864</v>
          </cell>
        </row>
        <row r="1059">
          <cell r="B1059" t="str">
            <v>(q)</v>
          </cell>
          <cell r="C1059" t="str">
            <v>Height 5m to 10m</v>
          </cell>
          <cell r="D1059" t="str">
            <v>cum</v>
          </cell>
          <cell r="E1059">
            <v>4144</v>
          </cell>
        </row>
        <row r="1060">
          <cell r="B1060" t="str">
            <v>(r)</v>
          </cell>
          <cell r="C1060" t="str">
            <v>Height above 10m</v>
          </cell>
          <cell r="D1060" t="str">
            <v>cum</v>
          </cell>
          <cell r="E1060">
            <v>4424</v>
          </cell>
        </row>
        <row r="1061">
          <cell r="B1061" t="str">
            <v>F</v>
          </cell>
          <cell r="C1061" t="str">
            <v>PSC Grade M-45</v>
          </cell>
        </row>
        <row r="1062">
          <cell r="B1062" t="str">
            <v>(i)</v>
          </cell>
          <cell r="C1062" t="str">
            <v xml:space="preserve"> For solid slab/voided slab super-structure,  16-26% of cost of concrete (a+b+c)     </v>
          </cell>
        </row>
        <row r="1063">
          <cell r="B1063" t="str">
            <v>(p)</v>
          </cell>
          <cell r="C1063" t="str">
            <v>Height upto 5m</v>
          </cell>
          <cell r="D1063" t="str">
            <v>cum</v>
          </cell>
          <cell r="E1063">
            <v>3419</v>
          </cell>
        </row>
        <row r="1064">
          <cell r="B1064" t="str">
            <v>(q)</v>
          </cell>
          <cell r="C1064" t="str">
            <v>Height 5m to 10m</v>
          </cell>
          <cell r="D1064" t="str">
            <v>cum</v>
          </cell>
          <cell r="E1064">
            <v>3567</v>
          </cell>
        </row>
        <row r="1065">
          <cell r="B1065" t="str">
            <v>(r)</v>
          </cell>
          <cell r="C1065" t="str">
            <v>Height above 10m</v>
          </cell>
          <cell r="D1065" t="str">
            <v>cum</v>
          </cell>
          <cell r="E1065">
            <v>3714</v>
          </cell>
        </row>
        <row r="1066">
          <cell r="B1066" t="str">
            <v xml:space="preserve">(ii) </v>
          </cell>
          <cell r="C1066" t="str">
            <v>For I-beam &amp; slab including launching of precast girders by launching truss upto 40 m span,  21-31% of cost of concrete.</v>
          </cell>
        </row>
        <row r="1067">
          <cell r="B1067" t="str">
            <v>(p)</v>
          </cell>
          <cell r="C1067" t="str">
            <v>Height upto 5m</v>
          </cell>
          <cell r="D1067" t="str">
            <v>cum</v>
          </cell>
          <cell r="E1067">
            <v>3567</v>
          </cell>
        </row>
        <row r="1068">
          <cell r="B1068" t="str">
            <v>(q)</v>
          </cell>
          <cell r="C1068" t="str">
            <v>Height 5m to 10m</v>
          </cell>
          <cell r="D1068" t="str">
            <v>cum</v>
          </cell>
          <cell r="E1068">
            <v>3714</v>
          </cell>
        </row>
        <row r="1069">
          <cell r="B1069" t="str">
            <v>(r)</v>
          </cell>
          <cell r="C1069" t="str">
            <v>Height above 10m</v>
          </cell>
          <cell r="D1069" t="str">
            <v>cum</v>
          </cell>
          <cell r="E1069">
            <v>3862</v>
          </cell>
        </row>
        <row r="1070">
          <cell r="B1070" t="str">
            <v xml:space="preserve">(iii) </v>
          </cell>
          <cell r="C1070" t="str">
            <v>For cast-in-situ box girder,  segmental construction and balanced cantilever,  36-56% of cost of concrete.</v>
          </cell>
        </row>
        <row r="1071">
          <cell r="B1071" t="str">
            <v>(p)</v>
          </cell>
          <cell r="C1071" t="str">
            <v>Height upto 5m</v>
          </cell>
          <cell r="D1071" t="str">
            <v>cum</v>
          </cell>
          <cell r="E1071">
            <v>4009</v>
          </cell>
        </row>
        <row r="1072">
          <cell r="B1072" t="str">
            <v>(q)</v>
          </cell>
          <cell r="C1072" t="str">
            <v>Height 5m to 10m</v>
          </cell>
          <cell r="D1072" t="str">
            <v>cum</v>
          </cell>
          <cell r="E1072">
            <v>4304</v>
          </cell>
        </row>
        <row r="1073">
          <cell r="B1073" t="str">
            <v>(r)</v>
          </cell>
          <cell r="C1073" t="str">
            <v>Height above 10m</v>
          </cell>
          <cell r="D1073" t="str">
            <v>cum</v>
          </cell>
          <cell r="E1073">
            <v>4599</v>
          </cell>
        </row>
        <row r="1074">
          <cell r="B1074" t="str">
            <v>G</v>
          </cell>
          <cell r="C1074" t="str">
            <v>PSC Grade M-50</v>
          </cell>
        </row>
        <row r="1075">
          <cell r="B1075" t="str">
            <v>(i)</v>
          </cell>
          <cell r="C1075" t="str">
            <v>For cast-in-situ box girder,  segmental construction and balanced cantilever,  35-55% of cost of concrete</v>
          </cell>
        </row>
        <row r="1076">
          <cell r="B1076" t="str">
            <v>(p)</v>
          </cell>
          <cell r="C1076" t="str">
            <v>Height upto 5m</v>
          </cell>
          <cell r="D1076" t="str">
            <v>cum</v>
          </cell>
          <cell r="E1076">
            <v>4122</v>
          </cell>
        </row>
        <row r="1077">
          <cell r="B1077" t="str">
            <v>(q)</v>
          </cell>
          <cell r="C1077" t="str">
            <v>Height 5m to 10m</v>
          </cell>
          <cell r="D1077" t="str">
            <v>cum</v>
          </cell>
          <cell r="E1077">
            <v>4427</v>
          </cell>
        </row>
        <row r="1078">
          <cell r="B1078" t="str">
            <v>(r)</v>
          </cell>
          <cell r="C1078" t="str">
            <v>Height above 10m</v>
          </cell>
          <cell r="D1078" t="str">
            <v>cum</v>
          </cell>
          <cell r="E1078">
            <v>4733</v>
          </cell>
        </row>
        <row r="1079">
          <cell r="B1079" t="str">
            <v>H</v>
          </cell>
          <cell r="C1079" t="str">
            <v>PSC Grade M- 55</v>
          </cell>
        </row>
        <row r="1080">
          <cell r="B1080" t="str">
            <v>(i)</v>
          </cell>
          <cell r="C1080" t="str">
            <v>For cast-in-situ box girder,  segmental construction and balanced cantilever,  35-55% of cost of concrete</v>
          </cell>
        </row>
        <row r="1081">
          <cell r="B1081" t="str">
            <v>(p)</v>
          </cell>
          <cell r="C1081" t="str">
            <v>Height upto 5m</v>
          </cell>
          <cell r="D1081" t="str">
            <v>cum</v>
          </cell>
          <cell r="E1081">
            <v>4345</v>
          </cell>
        </row>
        <row r="1082">
          <cell r="B1082" t="str">
            <v>(q)</v>
          </cell>
          <cell r="C1082" t="str">
            <v>Height 5m to 10m</v>
          </cell>
          <cell r="D1082" t="str">
            <v>cum</v>
          </cell>
          <cell r="E1082">
            <v>4667</v>
          </cell>
        </row>
        <row r="1083">
          <cell r="B1083" t="str">
            <v>(r)</v>
          </cell>
          <cell r="C1083" t="str">
            <v>Height above 10m</v>
          </cell>
          <cell r="D1083" t="str">
            <v>cum</v>
          </cell>
          <cell r="E1083">
            <v>4989.2392</v>
          </cell>
        </row>
        <row r="1084">
          <cell r="B1084" t="str">
            <v>14.2</v>
          </cell>
          <cell r="C1084" t="str">
            <v xml:space="preserve">a)     Supplying, fitting and placing HYSD bar reinforcement in super-structure complete as per drawing and technical specifications </v>
          </cell>
          <cell r="D1084" t="str">
            <v>tonne</v>
          </cell>
          <cell r="E1084">
            <v>39104</v>
          </cell>
        </row>
        <row r="1085">
          <cell r="B1085" t="str">
            <v>14.3</v>
          </cell>
          <cell r="C1085" t="str">
            <v>High tensile steel wires/strands including all accessories for stressing,  stressing operations and grouting complete as per drawing and Technical Specifications</v>
          </cell>
          <cell r="D1085" t="str">
            <v>tonne</v>
          </cell>
          <cell r="E1085" t="e">
            <v>#VALUE!</v>
          </cell>
        </row>
        <row r="1086">
          <cell r="B1086" t="str">
            <v>14.4</v>
          </cell>
          <cell r="C1086" t="str">
            <v>Providing and laying Cement concrete wearing coat M-30 grade including reinforcement complete as per drawing and Technical Specifications</v>
          </cell>
          <cell r="D1086" t="str">
            <v>cum</v>
          </cell>
          <cell r="E1086">
            <v>5544</v>
          </cell>
        </row>
        <row r="1087">
          <cell r="B1087" t="str">
            <v>14.5</v>
          </cell>
          <cell r="C1087" t="str">
            <v>Mastic Asphalt (Providing and laying 12 mm thick mastic asphalt wearing course on top of deck slab excluding prime coat with paving grade bitumen meeting the requirements given in table 500-29,  prepared by using mastic cooker and laid to required level a</v>
          </cell>
          <cell r="D1087" t="str">
            <v>sqm</v>
          </cell>
          <cell r="E1087">
            <v>159</v>
          </cell>
        </row>
        <row r="1088">
          <cell r="B1088" t="str">
            <v>14.6</v>
          </cell>
          <cell r="C1088" t="str">
            <v>Construction of precast RCC railing of M30 Grade,  aggregate size not exceeding 12 mm,  true to line and grade,  tolurence of vertical RCC post not to exceed 1 in 500,  centre to centre spacing between vertical post not to exceed 2000 mm,  leaving adequat</v>
          </cell>
          <cell r="D1088" t="str">
            <v>metre</v>
          </cell>
          <cell r="E1088">
            <v>984</v>
          </cell>
        </row>
        <row r="1089">
          <cell r="B1089" t="str">
            <v>14.7</v>
          </cell>
          <cell r="C1089" t="str">
            <v>Construction of RCC railing of M30 Grade in-situ with 20 mm nominal size aggregate,  true to line and grade,  tolurence of vertical RCC post not to exceed 1 in 500,  centre to centre spacing between vertical post not to exceed 2000 mm,  leaving adequate s</v>
          </cell>
          <cell r="D1089" t="str">
            <v>metre</v>
          </cell>
          <cell r="E1089">
            <v>952</v>
          </cell>
        </row>
        <row r="1090">
          <cell r="B1090" t="str">
            <v>14.8</v>
          </cell>
          <cell r="C1090" t="str">
            <v>Providing,  fitting and fixing mild steel railing complete as per drawing and Technical Specification</v>
          </cell>
          <cell r="D1090" t="str">
            <v>metre</v>
          </cell>
          <cell r="E1090">
            <v>1987</v>
          </cell>
        </row>
        <row r="1091">
          <cell r="B1091" t="str">
            <v>14.9</v>
          </cell>
          <cell r="C1091" t="str">
            <v>Drainage Spouts complete as per drawing and Technical specification</v>
          </cell>
          <cell r="D1091" t="str">
            <v>each</v>
          </cell>
          <cell r="E1091">
            <v>772</v>
          </cell>
        </row>
        <row r="1092">
          <cell r="B1092" t="str">
            <v>14.10</v>
          </cell>
          <cell r="C1092" t="str">
            <v>PCC M15 Grade leveling course below approach slab complete as per drawing and Technical specification</v>
          </cell>
          <cell r="D1092" t="str">
            <v>cum</v>
          </cell>
          <cell r="E1092">
            <v>2193</v>
          </cell>
        </row>
        <row r="1093">
          <cell r="B1093" t="str">
            <v>14.11</v>
          </cell>
          <cell r="C1093" t="str">
            <v>Reinforced cement concrete approach slab including reinforcement and formwork complete as per drawing and Technical specification</v>
          </cell>
          <cell r="D1093" t="str">
            <v>cum</v>
          </cell>
          <cell r="E1093">
            <v>4694</v>
          </cell>
        </row>
        <row r="1094">
          <cell r="B1094" t="str">
            <v>14.12</v>
          </cell>
          <cell r="C1094" t="str">
            <v>Providing anti-corrosive treatment to HYSD reinforcement with Fusion Bonded Epoxy Coating (FBEC)     (To be taken as per the prevailing market rates.)</v>
          </cell>
          <cell r="D1094" t="str">
            <v>tonne</v>
          </cell>
        </row>
        <row r="1095">
          <cell r="B1095" t="str">
            <v>14.13</v>
          </cell>
          <cell r="C1095" t="str">
            <v>Precast - pretensioned Girders (Providing,  precasting,  transportation and placing in position precast pretensioned concrete girders as per drawing and technical specifications)</v>
          </cell>
          <cell r="D1095" t="str">
            <v>cum</v>
          </cell>
          <cell r="E1095" t="e">
            <v>#VALUE!</v>
          </cell>
        </row>
        <row r="1096">
          <cell r="B1096" t="str">
            <v>14.14</v>
          </cell>
          <cell r="C1096" t="str">
            <v>Providing and fixing Helical pipes in voided concrete slabs</v>
          </cell>
          <cell r="D1096" t="str">
            <v>metre</v>
          </cell>
          <cell r="E1096" t="e">
            <v>#VALUE!</v>
          </cell>
        </row>
        <row r="1097">
          <cell r="B1097" t="str">
            <v>14.15</v>
          </cell>
          <cell r="C1097" t="str">
            <v>Crash Barriers (The rate analysis for rigid crash barrier in reinforced cement concrete,  semi-rigid crash barrier with metal beam and flexible crash barrier with wire ropes have been made and included in chapter-8 on Traffic and Transportation.)</v>
          </cell>
        </row>
        <row r="1098">
          <cell r="B1098" t="str">
            <v>14.16</v>
          </cell>
          <cell r="C1098" t="str">
            <v>Painting on concrete surface (Providing and applying 2 coats of water based cement paint to unplastered concrete surface after cleaning the surface of dirt,  dust,  oil,  grease,  efflorescence and applying paint @ of 1 litre for 2 Sq.m. )</v>
          </cell>
          <cell r="D1098" t="str">
            <v>metre</v>
          </cell>
          <cell r="E1098" t="e">
            <v>#VALUE!</v>
          </cell>
        </row>
        <row r="1099">
          <cell r="B1099" t="str">
            <v>14.17</v>
          </cell>
          <cell r="C1099" t="str">
            <v>Burried Joint (Providing and laying a burried expansion joint,  expansion gap being 20 mm,  covered with 12 mm thick,  200 mm wide galvanised wieldable structural steel plate as per IS: 2062,  placed symmetrical to centre line of the joint,  resting freel</v>
          </cell>
          <cell r="D1099" t="str">
            <v>metre</v>
          </cell>
          <cell r="E1099" t="e">
            <v>#VALUE!</v>
          </cell>
        </row>
        <row r="1100">
          <cell r="B1100" t="str">
            <v>14.18</v>
          </cell>
          <cell r="C1100" t="str">
            <v>Filler joint</v>
          </cell>
        </row>
        <row r="1101">
          <cell r="B1101" t="str">
            <v>(i)</v>
          </cell>
          <cell r="C1101" t="str">
            <v>Providing &amp; fixing 2 mm thick corrugated copper plate in expansion joint complete as per drawing &amp; Technical Specification.</v>
          </cell>
          <cell r="D1101" t="str">
            <v>metre</v>
          </cell>
          <cell r="E1101" t="e">
            <v>#VALUE!</v>
          </cell>
        </row>
        <row r="1102">
          <cell r="B1102" t="str">
            <v>(ii)</v>
          </cell>
          <cell r="C1102" t="str">
            <v>Providing &amp; fixing 20 mm thick compressible fibre board in expansion joint complete as per drawing &amp; Technical Specification.</v>
          </cell>
          <cell r="D1102" t="str">
            <v>metre</v>
          </cell>
          <cell r="E1102">
            <v>151</v>
          </cell>
        </row>
        <row r="1103">
          <cell r="B1103" t="str">
            <v>(iii)</v>
          </cell>
          <cell r="C1103" t="str">
            <v xml:space="preserve">Providing and fixing in position 20 mm thick premoulded joint filler in expansion joint for fixed ends of simply supported spans not exceeding 10 m to cater for a horizontal movement upto 20 mm,  covered with sealant complete as per drawing and technical </v>
          </cell>
          <cell r="D1103" t="str">
            <v>metre</v>
          </cell>
          <cell r="E1103">
            <v>243</v>
          </cell>
        </row>
        <row r="1104">
          <cell r="B1104" t="str">
            <v>(iv)</v>
          </cell>
          <cell r="C1104" t="str">
            <v>Providing and filling joint sealing compound as per drawings and technical specifications with coarse sand and 6% bitumen by weight</v>
          </cell>
          <cell r="D1104" t="str">
            <v>metre</v>
          </cell>
          <cell r="E1104">
            <v>9</v>
          </cell>
        </row>
        <row r="1105">
          <cell r="B1105" t="str">
            <v>14.19</v>
          </cell>
          <cell r="C1105" t="str">
            <v>Asphaltic Plug joint (Providing and laying of asphaltic plug joint to provide for horizontal movement of 25 mm and vertical movement of 2 mm,  depth of joint varying from 75 mm to 100 mm,  width varying from 500 mm to 750 mm (in traffic direction),  cover</v>
          </cell>
          <cell r="D1105" t="str">
            <v>metre</v>
          </cell>
          <cell r="E1105" t="e">
            <v>#VALUE!</v>
          </cell>
        </row>
        <row r="1106">
          <cell r="B1106" t="str">
            <v>14.20</v>
          </cell>
          <cell r="C1106" t="str">
            <v>Elastomeric Slab Steel Expansion Joint (Providing and laying of an elastomeric slab steel expansion joint,  catering to right or skew (less than 20 deg.,  moderately curved with maximum horizontal movement upto 50 mm,  complete as per approved drawings an</v>
          </cell>
          <cell r="D1106" t="str">
            <v>metre</v>
          </cell>
          <cell r="E1106" t="e">
            <v>#VALUE!</v>
          </cell>
        </row>
        <row r="1107">
          <cell r="B1107" t="str">
            <v>14.21</v>
          </cell>
          <cell r="C1107" t="str">
            <v>Compression Seal Joint (Providing and laying of compression seal joint consisting of steel armoured nosing at two edges of the joint gap suitably anchored to the deck concrete and a preformed chloroprene elastomer or closed cell foam joint sealer compress</v>
          </cell>
          <cell r="D1107" t="str">
            <v>metre</v>
          </cell>
          <cell r="E1107" t="e">
            <v>#VALUE!</v>
          </cell>
        </row>
        <row r="1108">
          <cell r="B1108" t="str">
            <v>14.22</v>
          </cell>
          <cell r="C1108" t="str">
            <v>Strip Seal Expansion Joint (Providing and laying of a strip seal expansion joint catering to maximum horizontal movement upto 70 mm,  complete as per approved drawings and standard specifications to be installed by the manufacturer/supplier or their autho</v>
          </cell>
          <cell r="D1108" t="str">
            <v>metre</v>
          </cell>
          <cell r="E1108" t="e">
            <v>#VALUE!</v>
          </cell>
        </row>
        <row r="1109">
          <cell r="B1109" t="str">
            <v>14.23</v>
          </cell>
          <cell r="C1109" t="str">
            <v>Modular Strip / Box Seal Joint (Providing and laying of a modular strip Box steel expansion joint including anchorage catering to a horizontal movement beyond 70 mm and upto 140mm,  complete as per approved drawings and standard specifications to be insta</v>
          </cell>
          <cell r="D1109" t="str">
            <v>metre</v>
          </cell>
          <cell r="E1109" t="e">
            <v>#VALUE!</v>
          </cell>
        </row>
        <row r="1110">
          <cell r="B1110" t="str">
            <v>14.24</v>
          </cell>
          <cell r="C1110" t="str">
            <v>Modular Strip / Box Seal Joint (Providing and laying of a modular strip box seal expansion joint catering to a horizontal movement beyond 140mm and upto 210mm,  complete as per approved drawings and standard specifications to be installed by the manufactu</v>
          </cell>
          <cell r="D1110" t="str">
            <v>metre</v>
          </cell>
          <cell r="E1110" t="e">
            <v>#VALUE!</v>
          </cell>
        </row>
        <row r="1111">
          <cell r="C1111" t="str">
            <v>CHAPTER-15</v>
          </cell>
        </row>
        <row r="1112">
          <cell r="C1112" t="str">
            <v>RIVER TRAINING AND PROTECTION WORKS</v>
          </cell>
        </row>
        <row r="1113">
          <cell r="B1113" t="str">
            <v>15.1</v>
          </cell>
          <cell r="C1113" t="str">
            <v>Providing and laying boulders apron on river bed for protection against scour with stone boulders weighing not less than 40 kg each complete as per drawing and Technical specification.</v>
          </cell>
        </row>
        <row r="1114">
          <cell r="B1114" t="str">
            <v>A</v>
          </cell>
          <cell r="C1114" t="str">
            <v>Boulder laid dry without wire crates.</v>
          </cell>
          <cell r="D1114" t="str">
            <v>cum</v>
          </cell>
          <cell r="E1114">
            <v>444</v>
          </cell>
        </row>
        <row r="1115">
          <cell r="B1115" t="str">
            <v>15.2</v>
          </cell>
          <cell r="C1115" t="str">
            <v xml:space="preserve"> Boulder apron laid in wire crates (Providing and laying of boulder apron laid in wire crates made with 4mm dia GI wire conforming to IS: 280 &amp; IS:4826 in 100mm x 100mm mesh (weaved diagonally) including 10% extra for laps and joints laid with stone bould</v>
          </cell>
          <cell r="D1115" t="str">
            <v>cum</v>
          </cell>
          <cell r="E1115" t="e">
            <v>#VALUE!</v>
          </cell>
        </row>
        <row r="1116">
          <cell r="B1116" t="str">
            <v>15.3</v>
          </cell>
          <cell r="C1116" t="str">
            <v>Cement concrete blocks (size 0.5 x 0.5 x 0.5 m) (Providing and laying of apron with cement concrete blocks of size 0.5x0.5x0.5 m cast in-situ and made with nominal mix of M-15 grade cement concrete with a minimum cement content of 250 kg/cum as per IRC: 2</v>
          </cell>
          <cell r="D1116" t="str">
            <v>cum</v>
          </cell>
          <cell r="E1116">
            <v>2326</v>
          </cell>
        </row>
        <row r="1117">
          <cell r="B1117" t="str">
            <v>15.4</v>
          </cell>
          <cell r="C1117" t="str">
            <v>Providing and laying Pitching on slopes laid over prepared filter media including boulder apron laid dry in front of toe of embankment complete as per drawing and Technical specifications</v>
          </cell>
        </row>
        <row r="1118">
          <cell r="A1118" t="str">
            <v>G1</v>
          </cell>
          <cell r="B1118" t="str">
            <v>A</v>
          </cell>
          <cell r="C1118" t="str">
            <v>Stone/Boulder</v>
          </cell>
          <cell r="D1118" t="str">
            <v>cum</v>
          </cell>
          <cell r="E1118">
            <v>444</v>
          </cell>
        </row>
        <row r="1119">
          <cell r="B1119" t="str">
            <v>B</v>
          </cell>
          <cell r="C1119" t="str">
            <v xml:space="preserve"> Cement Concrete blocks of size 0.3x0.3 x0.3 m cast in cement concrete of Grade M15</v>
          </cell>
          <cell r="D1119" t="str">
            <v>cum</v>
          </cell>
          <cell r="E1119">
            <v>2326</v>
          </cell>
        </row>
        <row r="1120">
          <cell r="A1120" t="str">
            <v>G2</v>
          </cell>
          <cell r="B1120" t="str">
            <v>15.5</v>
          </cell>
          <cell r="C1120" t="str">
            <v>Providing and laying Filter material underneath pitching in slopes complete as per drawing and Technical specification</v>
          </cell>
          <cell r="D1120" t="str">
            <v>cum</v>
          </cell>
          <cell r="E1120">
            <v>163</v>
          </cell>
        </row>
        <row r="1121">
          <cell r="B1121" t="str">
            <v>15.6</v>
          </cell>
          <cell r="C1121" t="str">
            <v>Geotextile Filter (Laying of a geotextile filter between pitching and embankment slopes on which pitching is laid to prevent escape of the embankment material through the voids of the stone pitching/cement concrete blocks as well as to allow free movement</v>
          </cell>
          <cell r="D1121" t="str">
            <v>sqm</v>
          </cell>
          <cell r="E1121" t="e">
            <v>#VALUE!</v>
          </cell>
        </row>
        <row r="1122">
          <cell r="B1122" t="str">
            <v>15.7</v>
          </cell>
          <cell r="C1122" t="str">
            <v>Toe protection (A toe wall for toe protection can either be in dry rubble masonry in case of dry rubble pitching or pitching with stones in wire crates or it can be in PCC M15 nominal mix if cement concrete block have been used for pitching . Rates for to</v>
          </cell>
        </row>
        <row r="1123">
          <cell r="B1123" t="str">
            <v>15.8</v>
          </cell>
          <cell r="C1123" t="str">
            <v>Providing and laying Flooring complete as per drawing and Technical specifications laid over cement concrete bedding.</v>
          </cell>
        </row>
        <row r="1124">
          <cell r="A1124" t="str">
            <v>E-31-1</v>
          </cell>
          <cell r="B1124" t="str">
            <v>A</v>
          </cell>
          <cell r="C1124" t="str">
            <v xml:space="preserve"> Rubble stone laid in cement mortar 1:3</v>
          </cell>
          <cell r="D1124" t="str">
            <v>cum</v>
          </cell>
          <cell r="E1124">
            <v>1943</v>
          </cell>
        </row>
        <row r="1125">
          <cell r="B1125" t="str">
            <v>B</v>
          </cell>
          <cell r="C1125" t="str">
            <v>Cement Concrete blocks Grade M15</v>
          </cell>
          <cell r="D1125" t="str">
            <v>cum</v>
          </cell>
          <cell r="E1125">
            <v>3063</v>
          </cell>
        </row>
        <row r="1126">
          <cell r="B1126" t="str">
            <v>15.9</v>
          </cell>
          <cell r="C1126" t="str">
            <v>Dry rubble Flooring</v>
          </cell>
          <cell r="D1126" t="str">
            <v>cum</v>
          </cell>
          <cell r="E1126">
            <v>570</v>
          </cell>
        </row>
        <row r="1127">
          <cell r="B1127" t="str">
            <v>15.10</v>
          </cell>
          <cell r="C1127" t="str">
            <v>Curtain wall complete as per drawing and Technical specification</v>
          </cell>
        </row>
        <row r="1128">
          <cell r="A1128" t="str">
            <v>E32</v>
          </cell>
          <cell r="B1128" t="str">
            <v>A</v>
          </cell>
          <cell r="C1128" t="str">
            <v>Stone masonry in cement mortar (1:3)</v>
          </cell>
          <cell r="D1128" t="str">
            <v>cum</v>
          </cell>
          <cell r="E1128">
            <v>1779</v>
          </cell>
        </row>
        <row r="1129">
          <cell r="B1129" t="str">
            <v>B</v>
          </cell>
          <cell r="C1129" t="str">
            <v>Cement concrete Grade M15</v>
          </cell>
          <cell r="D1129" t="str">
            <v>cum</v>
          </cell>
          <cell r="E1129">
            <v>2280</v>
          </cell>
        </row>
        <row r="1130">
          <cell r="A1130" t="str">
            <v>G5</v>
          </cell>
          <cell r="B1130" t="str">
            <v>15.11</v>
          </cell>
          <cell r="C1130" t="str">
            <v>Flexible Apron :Construction of flexible apron 1 m thick comprising of loose stone boulders weighing not less than 40 kg beyond curtain wall.</v>
          </cell>
          <cell r="D1130" t="str">
            <v>cum</v>
          </cell>
          <cell r="E1130">
            <v>463</v>
          </cell>
        </row>
        <row r="1131">
          <cell r="B1131" t="str">
            <v>15.12</v>
          </cell>
          <cell r="C1131" t="str">
            <v xml:space="preserve">Gabian Structure for Retaining Earth (Providing and construction of a gabain structure for retaining earth with segments of wire crates of size 7 m x 3 m x 0.6 m each divided into 1.5 m compartments by cross netting,  made from 4 mm galvanised steel wire </v>
          </cell>
          <cell r="D1131" t="str">
            <v>cum</v>
          </cell>
          <cell r="E1131" t="e">
            <v>#VALUE!</v>
          </cell>
        </row>
        <row r="1132">
          <cell r="B1132" t="str">
            <v>15.13</v>
          </cell>
          <cell r="C1132" t="str">
            <v xml:space="preserve">Gabian Structure for Erosion Control,  River Training Works and Protection works (Providing and constructing gabain structures for erosion control,  river training works and protection works with wire crates of size 2 m x 1 m x 0.3 m each divided into 1m </v>
          </cell>
          <cell r="D1132" t="str">
            <v>cum</v>
          </cell>
          <cell r="E1132" t="e">
            <v>#VALUE!</v>
          </cell>
        </row>
        <row r="1133">
          <cell r="C1133" t="str">
            <v>CHAPTER-16</v>
          </cell>
        </row>
        <row r="1134">
          <cell r="C1134" t="str">
            <v>REPAIR AND REHABILITATION</v>
          </cell>
        </row>
        <row r="1135">
          <cell r="B1135" t="str">
            <v>16.1</v>
          </cell>
          <cell r="C1135" t="str">
            <v>Removal of existing cement concrete wearing coat including its disposal complete as per Technical specification without causing any detrimental effect to any part of the bridge structure and removal of dismantled material with all lifts and lead upto 1000</v>
          </cell>
          <cell r="D1135" t="str">
            <v>sqm</v>
          </cell>
          <cell r="E1135">
            <v>72</v>
          </cell>
        </row>
        <row r="1136">
          <cell r="B1136" t="str">
            <v>16.2</v>
          </cell>
          <cell r="C1136" t="str">
            <v>Removal of existing asphaltic wearing coat comprising of 50 mm thick asphaltic concrete laid over 12 mm thick mastic asphalt including disposal with all lift and lead upto 1000m.</v>
          </cell>
          <cell r="D1136" t="str">
            <v>sqm</v>
          </cell>
          <cell r="E1136">
            <v>55</v>
          </cell>
        </row>
        <row r="1137">
          <cell r="B1137" t="str">
            <v>16.3</v>
          </cell>
          <cell r="C1137" t="str">
            <v>Guniting concrete surface with cement mortar applied with compressor after cleaning surface and spraying with epoxy complete as per Technical specification</v>
          </cell>
          <cell r="D1137" t="str">
            <v>sqm</v>
          </cell>
          <cell r="E1137" t="e">
            <v>#VALUE!</v>
          </cell>
        </row>
        <row r="1138">
          <cell r="B1138" t="str">
            <v>16.4</v>
          </cell>
          <cell r="C1138" t="str">
            <v>Providing and inserting nipples with approved fixing compound after drilling holes for grouting as per Technical specifications including subsequent cutting/removal and sealing of the hole as necessary of nipples after completion of grouting with Cement/E</v>
          </cell>
          <cell r="D1138" t="str">
            <v>each</v>
          </cell>
          <cell r="E1138" t="e">
            <v>#VALUE!</v>
          </cell>
        </row>
        <row r="1139">
          <cell r="B1139" t="str">
            <v>16.5</v>
          </cell>
          <cell r="C1139" t="str">
            <v>Sealing of cracks/porous concrete by injection process through nipples/Grouting complete as per Technical specification.</v>
          </cell>
        </row>
        <row r="1140">
          <cell r="A1140" t="str">
            <v>w1</v>
          </cell>
          <cell r="B1140" t="str">
            <v>A</v>
          </cell>
          <cell r="C1140" t="str">
            <v>Cement Grout</v>
          </cell>
          <cell r="D1140" t="str">
            <v>kg</v>
          </cell>
          <cell r="E1140">
            <v>38</v>
          </cell>
        </row>
        <row r="1141">
          <cell r="B1141" t="str">
            <v>B</v>
          </cell>
          <cell r="C1141" t="str">
            <v xml:space="preserve"> Cement mortar (1:1) Grouting</v>
          </cell>
          <cell r="D1141" t="str">
            <v>kg</v>
          </cell>
          <cell r="E1141">
            <v>69</v>
          </cell>
        </row>
        <row r="1142">
          <cell r="B1142" t="str">
            <v>16.6</v>
          </cell>
          <cell r="C1142" t="str">
            <v>Patching of damaged concrete surface with polymer concrete and curing compounds,  initiator and promoter,  available in present formulations,  to be applied as per instructions of manufacturer and as approved by the Engineer.</v>
          </cell>
          <cell r="D1142" t="str">
            <v>sqm</v>
          </cell>
          <cell r="E1142" t="e">
            <v>#VALUE!</v>
          </cell>
        </row>
        <row r="1143">
          <cell r="B1143" t="str">
            <v>16.7</v>
          </cell>
          <cell r="C1143" t="str">
            <v>Sealing of crack / porous concrete with Epoxy Grout by injection through nipples complete as per clause 2803.1.</v>
          </cell>
          <cell r="D1143" t="str">
            <v>kg</v>
          </cell>
          <cell r="E1143" t="e">
            <v>#VALUE!</v>
          </cell>
        </row>
        <row r="1144">
          <cell r="B1144" t="str">
            <v>16.8</v>
          </cell>
          <cell r="C1144" t="str">
            <v>Applying epoxy mortar over leached,  honey combed and spalled concrete surface and exposed steel reinforcement complete as per Technical specification</v>
          </cell>
          <cell r="D1144" t="str">
            <v>sqm</v>
          </cell>
          <cell r="E1144" t="e">
            <v>#VALUE!</v>
          </cell>
        </row>
        <row r="1145">
          <cell r="B1145" t="str">
            <v>16.9</v>
          </cell>
          <cell r="C1145" t="str">
            <v xml:space="preserve">Removal of defective concrete,  cleaning the surface thoroughly,  applying the shotcrete mixture mechanically with compressed air under pressure,  comprising of cement,  sand,  coarse aggregates,  water and quick setting compound in the proportion as per </v>
          </cell>
          <cell r="D1145" t="str">
            <v>sqm</v>
          </cell>
          <cell r="E1145" t="e">
            <v>#VALUE!</v>
          </cell>
        </row>
        <row r="1146">
          <cell r="B1146" t="str">
            <v>16.10</v>
          </cell>
          <cell r="C1146" t="str">
            <v xml:space="preserve"> Applying pre-packed cement based polymer mortar of strength 45 Mpa at 28 days for replacement of spalled concrete</v>
          </cell>
          <cell r="D1146" t="str">
            <v>sqm</v>
          </cell>
          <cell r="E1146" t="e">
            <v>#VALUE!</v>
          </cell>
        </row>
        <row r="1147">
          <cell r="B1147" t="str">
            <v>16.11</v>
          </cell>
          <cell r="C1147" t="str">
            <v>Eproxy bonding of new concrete to old concrete</v>
          </cell>
          <cell r="D1147" t="str">
            <v>sqm</v>
          </cell>
          <cell r="E1147" t="e">
            <v>#VALUE!</v>
          </cell>
        </row>
        <row r="1148">
          <cell r="B1148" t="str">
            <v>16.12</v>
          </cell>
          <cell r="C1148" t="str">
            <v>Providing external prestressing with high tensile steel wires/strands including drilling for passage of prestessing steel,  all accessories for stressing and stressing operation and grouting complete as per drawing and Technical specification</v>
          </cell>
          <cell r="D1148" t="str">
            <v>tonne</v>
          </cell>
          <cell r="E1148" t="e">
            <v>#VALUE!</v>
          </cell>
        </row>
        <row r="1149">
          <cell r="B1149" t="str">
            <v>16.13</v>
          </cell>
          <cell r="C1149" t="str">
            <v>Providing external prestressing with high tensile steel wires/strands including drilling for passage of prestessing steel,  all accessories for stressing and stressing operation and grouting complete as per drawing and Technical specification</v>
          </cell>
          <cell r="D1149" t="str">
            <v>tonne</v>
          </cell>
          <cell r="E1149" t="e">
            <v>#VALUE!</v>
          </cell>
        </row>
        <row r="1150">
          <cell r="B1150" t="str">
            <v>16.14</v>
          </cell>
          <cell r="C1150" t="str">
            <v>Providing external prestressing with high tensile steel wires/strands including drilling for passage of prestessing steel,  all accessories for stressing and stressing operation and grouting complete as per drawing and Technical specification</v>
          </cell>
          <cell r="D1150" t="str">
            <v>tonne</v>
          </cell>
          <cell r="E1150" t="e">
            <v>#VALUE!</v>
          </cell>
        </row>
        <row r="1151">
          <cell r="B1151" t="str">
            <v>16.15</v>
          </cell>
          <cell r="C1151" t="str">
            <v>Replacement of bearings complete as per Technical specification</v>
          </cell>
          <cell r="D1151" t="str">
            <v>each</v>
          </cell>
          <cell r="E1151" t="e">
            <v>#VALUE!</v>
          </cell>
        </row>
        <row r="1152">
          <cell r="B1152" t="str">
            <v>16.16</v>
          </cell>
          <cell r="C1152" t="str">
            <v>Rectification of bearings as per Technical specifications</v>
          </cell>
          <cell r="D1152" t="str">
            <v>each</v>
          </cell>
          <cell r="E1152" t="e">
            <v>#VALUE!</v>
          </cell>
        </row>
        <row r="1153">
          <cell r="B1153" t="str">
            <v>16.17</v>
          </cell>
          <cell r="C1153" t="str">
            <v>Replacement of Expansion Joints complete as per drawings</v>
          </cell>
          <cell r="D1153" t="str">
            <v>metre</v>
          </cell>
          <cell r="E1153" t="e">
            <v>#VALUE!</v>
          </cell>
        </row>
        <row r="1154">
          <cell r="B1154" t="str">
            <v>16.18</v>
          </cell>
          <cell r="C1154" t="str">
            <v>Replacement of damaged concrete railing.</v>
          </cell>
          <cell r="D1154" t="str">
            <v>metre</v>
          </cell>
          <cell r="E1154">
            <v>110</v>
          </cell>
        </row>
        <row r="1155">
          <cell r="B1155" t="str">
            <v>16.19</v>
          </cell>
          <cell r="C1155" t="str">
            <v>Replacement of crash barrier.</v>
          </cell>
          <cell r="D1155" t="str">
            <v>metre</v>
          </cell>
          <cell r="E1155">
            <v>178</v>
          </cell>
        </row>
        <row r="1156">
          <cell r="B1156" t="str">
            <v>16.20</v>
          </cell>
          <cell r="C1156" t="str">
            <v>Replacement of damaged mild steel railing</v>
          </cell>
          <cell r="D1156" t="str">
            <v>metre</v>
          </cell>
          <cell r="E1156">
            <v>96</v>
          </cell>
        </row>
        <row r="1157">
          <cell r="B1157" t="str">
            <v>16.21</v>
          </cell>
          <cell r="C1157" t="str">
            <v>Repair of crash barrier (Repair of concrete crash barrier with cement concrete of M-30 grade by cutting and trimming the damaged portion to a regular shape,  cleaning the area to be repaired thoroughly,  applying cement concrete after erection of proper f</v>
          </cell>
          <cell r="D1157" t="str">
            <v>metre</v>
          </cell>
          <cell r="E1157">
            <v>84</v>
          </cell>
        </row>
        <row r="1158">
          <cell r="B1158" t="str">
            <v>16.22</v>
          </cell>
          <cell r="C1158" t="str">
            <v>Repair of RCC Railing (Carrying out repair of RCC M30 railing to bring it to the original shape.)</v>
          </cell>
          <cell r="D1158" t="str">
            <v>metre</v>
          </cell>
          <cell r="E1158">
            <v>65</v>
          </cell>
        </row>
        <row r="1159">
          <cell r="B1159" t="str">
            <v>16.23</v>
          </cell>
          <cell r="C1159" t="str">
            <v>Repair of steel Railing (Repair of steel railing to bring it to the original shape)</v>
          </cell>
          <cell r="D1159" t="str">
            <v>metre</v>
          </cell>
          <cell r="E1159">
            <v>192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ing Main"/>
      <sheetName val="C.I. PIPE"/>
      <sheetName val="DATAC.I."/>
      <sheetName val="SUMMARY"/>
      <sheetName val="PV FDN"/>
      <sheetName val="RECO STAT"/>
      <sheetName val="Fill this out first..."/>
      <sheetName val="PLmth"/>
    </sheetNames>
    <sheetDataSet>
      <sheetData sheetId="0">
        <row r="2">
          <cell r="C2" t="str">
            <v xml:space="preserve"> </v>
          </cell>
        </row>
        <row r="3">
          <cell r="C3" t="str">
            <v>RISING MAIN WITH RUBBER TIGHTEN JOINTS</v>
          </cell>
        </row>
        <row r="6">
          <cell r="C6" t="str">
            <v>Items</v>
          </cell>
          <cell r="D6" t="str">
            <v>Data</v>
          </cell>
          <cell r="E6" t="str">
            <v>Unit</v>
          </cell>
        </row>
        <row r="7">
          <cell r="C7" t="str">
            <v>Water Consumption</v>
          </cell>
          <cell r="D7">
            <v>50000</v>
          </cell>
          <cell r="E7" t="str">
            <v>Cum/day</v>
          </cell>
        </row>
        <row r="8">
          <cell r="C8" t="str">
            <v>Pumping Hours</v>
          </cell>
          <cell r="D8">
            <v>23</v>
          </cell>
        </row>
        <row r="9">
          <cell r="C9" t="str">
            <v>Design Discharge</v>
          </cell>
          <cell r="D9">
            <v>0.60386473429951693</v>
          </cell>
          <cell r="E9" t="str">
            <v>Cum/sec</v>
          </cell>
        </row>
        <row r="10">
          <cell r="C10" t="str">
            <v>Capacity of Sump Pump</v>
          </cell>
          <cell r="D10">
            <v>2083.3333333333335</v>
          </cell>
          <cell r="E10" t="str">
            <v>Cum</v>
          </cell>
        </row>
        <row r="11">
          <cell r="C11" t="str">
            <v>Economical Dia</v>
          </cell>
          <cell r="D11">
            <v>0.7</v>
          </cell>
          <cell r="E11" t="str">
            <v>M</v>
          </cell>
        </row>
        <row r="12">
          <cell r="C12" t="str">
            <v>Actual Area</v>
          </cell>
          <cell r="D12">
            <v>0.38499999999999995</v>
          </cell>
          <cell r="E12" t="str">
            <v>sqm</v>
          </cell>
        </row>
        <row r="13">
          <cell r="C13" t="str">
            <v>Actual Velocity</v>
          </cell>
          <cell r="D13">
            <v>1.5684798293493949</v>
          </cell>
          <cell r="E13" t="str">
            <v>M/Sec</v>
          </cell>
        </row>
        <row r="14">
          <cell r="C14" t="str">
            <v>CR</v>
          </cell>
          <cell r="D14">
            <v>0.85</v>
          </cell>
        </row>
        <row r="15">
          <cell r="C15" t="str">
            <v>Length of Rising Main</v>
          </cell>
          <cell r="D15">
            <v>12000</v>
          </cell>
          <cell r="E15" t="str">
            <v>M</v>
          </cell>
        </row>
        <row r="16">
          <cell r="C16" t="str">
            <v>Difference in Static Head</v>
          </cell>
          <cell r="D16">
            <v>20</v>
          </cell>
          <cell r="E16" t="str">
            <v>M</v>
          </cell>
        </row>
        <row r="17">
          <cell r="C17" t="str">
            <v>Head Loss due to Friction</v>
          </cell>
          <cell r="D17">
            <v>36.128924078670615</v>
          </cell>
          <cell r="E17" t="str">
            <v>M</v>
          </cell>
        </row>
        <row r="18">
          <cell r="C18" t="str">
            <v xml:space="preserve">Total Pumping Head </v>
          </cell>
          <cell r="D18">
            <v>56.128924078670615</v>
          </cell>
          <cell r="E18" t="str">
            <v>M</v>
          </cell>
        </row>
        <row r="19">
          <cell r="C19" t="str">
            <v>Pump Efficiency</v>
          </cell>
          <cell r="D19">
            <v>0.6</v>
          </cell>
        </row>
        <row r="20">
          <cell r="C20" t="str">
            <v>Size of Pump</v>
          </cell>
          <cell r="D20">
            <v>553.82806904059134</v>
          </cell>
          <cell r="E20" t="str">
            <v>KW</v>
          </cell>
        </row>
        <row r="21">
          <cell r="C21" t="str">
            <v>Size of Pump with 50% stand by</v>
          </cell>
          <cell r="D21">
            <v>830.74210356088702</v>
          </cell>
          <cell r="E21" t="str">
            <v>KW</v>
          </cell>
        </row>
        <row r="22">
          <cell r="C22" t="str">
            <v>KW</v>
          </cell>
          <cell r="D22">
            <v>553.82806904059134</v>
          </cell>
        </row>
        <row r="23">
          <cell r="C23" t="str">
            <v>Pump size Assumed</v>
          </cell>
        </row>
        <row r="24">
          <cell r="C24" t="str">
            <v>Size</v>
          </cell>
          <cell r="D24">
            <v>280</v>
          </cell>
          <cell r="E24" t="str">
            <v>KW</v>
          </cell>
        </row>
        <row r="25">
          <cell r="C25" t="str">
            <v>Nos.</v>
          </cell>
          <cell r="D25">
            <v>2</v>
          </cell>
          <cell r="E25" t="str">
            <v>Nos.</v>
          </cell>
        </row>
        <row r="26">
          <cell r="C26" t="str">
            <v>Stand By</v>
          </cell>
          <cell r="D26">
            <v>1</v>
          </cell>
          <cell r="E26" t="str">
            <v>Nos.</v>
          </cell>
        </row>
        <row r="27">
          <cell r="C27" t="str">
            <v>Power Consumption</v>
          </cell>
          <cell r="D27">
            <v>280</v>
          </cell>
          <cell r="E27" t="str">
            <v>KW</v>
          </cell>
        </row>
        <row r="28">
          <cell r="C28" t="str">
            <v>Energy Consumption</v>
          </cell>
          <cell r="D28">
            <v>12880</v>
          </cell>
          <cell r="E28" t="str">
            <v>KWH</v>
          </cell>
        </row>
        <row r="39">
          <cell r="C39" t="str">
            <v xml:space="preserve">Size of </v>
          </cell>
          <cell r="D39" t="str">
            <v>Unit Cost</v>
          </cell>
          <cell r="E39" t="str">
            <v>Length of</v>
          </cell>
          <cell r="F39" t="str">
            <v>Inc / Exc</v>
          </cell>
          <cell r="G39" t="str">
            <v>Total Cost</v>
          </cell>
        </row>
        <row r="40">
          <cell r="C40" t="str">
            <v>Rising Main in MM</v>
          </cell>
          <cell r="D40" t="str">
            <v>per RM</v>
          </cell>
          <cell r="E40" t="str">
            <v>Rising Main</v>
          </cell>
        </row>
        <row r="41">
          <cell r="C41">
            <v>400</v>
          </cell>
          <cell r="D41">
            <v>2282.8600099999999</v>
          </cell>
          <cell r="E41">
            <v>12000</v>
          </cell>
          <cell r="G41">
            <v>0</v>
          </cell>
        </row>
        <row r="42">
          <cell r="C42">
            <v>450</v>
          </cell>
          <cell r="D42">
            <v>2728.8735000000001</v>
          </cell>
          <cell r="E42">
            <v>12000</v>
          </cell>
          <cell r="G42">
            <v>0</v>
          </cell>
        </row>
        <row r="43">
          <cell r="C43">
            <v>500</v>
          </cell>
          <cell r="D43">
            <v>3236.0554000000002</v>
          </cell>
          <cell r="E43">
            <v>12000</v>
          </cell>
          <cell r="G43">
            <v>0</v>
          </cell>
        </row>
        <row r="44">
          <cell r="C44">
            <v>600</v>
          </cell>
          <cell r="D44">
            <v>4259.1480000000001</v>
          </cell>
          <cell r="E44">
            <v>12000</v>
          </cell>
          <cell r="G44">
            <v>0</v>
          </cell>
        </row>
        <row r="45">
          <cell r="C45">
            <v>700</v>
          </cell>
          <cell r="D45">
            <v>5450.3805500000008</v>
          </cell>
          <cell r="E45">
            <v>12000</v>
          </cell>
          <cell r="F45">
            <v>1</v>
          </cell>
          <cell r="G45">
            <v>65404566.600000009</v>
          </cell>
        </row>
        <row r="46">
          <cell r="C46">
            <v>800</v>
          </cell>
          <cell r="D46">
            <v>6809.4706000000006</v>
          </cell>
          <cell r="E46">
            <v>12000</v>
          </cell>
          <cell r="G46">
            <v>0</v>
          </cell>
        </row>
        <row r="47">
          <cell r="C47">
            <v>900</v>
          </cell>
          <cell r="D47">
            <v>8261.06855</v>
          </cell>
          <cell r="E47">
            <v>12000</v>
          </cell>
          <cell r="G47">
            <v>0</v>
          </cell>
        </row>
        <row r="48">
          <cell r="C48">
            <v>1000</v>
          </cell>
          <cell r="D48">
            <v>9880.8319500000016</v>
          </cell>
          <cell r="E48">
            <v>12000</v>
          </cell>
          <cell r="G48">
            <v>0</v>
          </cell>
        </row>
        <row r="49">
          <cell r="C49" t="str">
            <v>Total Cost of Pipe</v>
          </cell>
          <cell r="G49">
            <v>65404566.600000009</v>
          </cell>
        </row>
        <row r="51">
          <cell r="C51" t="str">
            <v>Other Cost heads</v>
          </cell>
          <cell r="D51" t="str">
            <v>Unit Cost</v>
          </cell>
          <cell r="E51" t="str">
            <v>Qty.</v>
          </cell>
          <cell r="F51" t="str">
            <v>Inc / Exc</v>
          </cell>
          <cell r="G51" t="str">
            <v>Total Cost</v>
          </cell>
        </row>
        <row r="52">
          <cell r="C52" t="str">
            <v>Intake from Canal</v>
          </cell>
          <cell r="D52">
            <v>300000</v>
          </cell>
          <cell r="E52">
            <v>1</v>
          </cell>
          <cell r="F52">
            <v>1</v>
          </cell>
          <cell r="G52">
            <v>300000</v>
          </cell>
        </row>
        <row r="53">
          <cell r="C53" t="str">
            <v>Suction Sump</v>
          </cell>
          <cell r="D53">
            <v>3000</v>
          </cell>
          <cell r="E53">
            <v>2083.3333333333335</v>
          </cell>
          <cell r="F53">
            <v>1</v>
          </cell>
          <cell r="G53">
            <v>6250000</v>
          </cell>
        </row>
        <row r="54">
          <cell r="C54" t="str">
            <v>Pump House</v>
          </cell>
        </row>
        <row r="55">
          <cell r="C55" t="str">
            <v>Building</v>
          </cell>
          <cell r="D55">
            <v>4000</v>
          </cell>
          <cell r="E55">
            <v>3000</v>
          </cell>
          <cell r="F55">
            <v>1</v>
          </cell>
          <cell r="G55">
            <v>12000000</v>
          </cell>
        </row>
        <row r="56">
          <cell r="C56" t="str">
            <v>Pump Sizing @ 4000/KW</v>
          </cell>
          <cell r="D56">
            <v>4000</v>
          </cell>
          <cell r="E56">
            <v>840</v>
          </cell>
          <cell r="F56">
            <v>1</v>
          </cell>
          <cell r="G56">
            <v>3360000</v>
          </cell>
        </row>
        <row r="57">
          <cell r="C57" t="str">
            <v>Electrical Control Panel @</v>
          </cell>
          <cell r="E57">
            <v>0.2</v>
          </cell>
          <cell r="G57">
            <v>672000</v>
          </cell>
        </row>
        <row r="58">
          <cell r="C58" t="str">
            <v>Gensets</v>
          </cell>
          <cell r="D58">
            <v>5500</v>
          </cell>
          <cell r="E58">
            <v>350</v>
          </cell>
          <cell r="F58">
            <v>1</v>
          </cell>
          <cell r="G58">
            <v>1925000</v>
          </cell>
        </row>
        <row r="59">
          <cell r="C59" t="str">
            <v>Land Cost</v>
          </cell>
          <cell r="D59">
            <v>520000</v>
          </cell>
          <cell r="E59">
            <v>13.343217197924389</v>
          </cell>
          <cell r="F59">
            <v>1</v>
          </cell>
          <cell r="G59">
            <v>6938472.942920682</v>
          </cell>
        </row>
        <row r="60">
          <cell r="C60" t="str">
            <v>Sub Total</v>
          </cell>
          <cell r="G60">
            <v>31445472.942920681</v>
          </cell>
        </row>
        <row r="62">
          <cell r="C62" t="str">
            <v>Total Cost of Rising Main in Rs. Lacs</v>
          </cell>
          <cell r="G62">
            <v>968.50039542920695</v>
          </cell>
        </row>
      </sheetData>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ap"/>
      <sheetName val="TS-TC"/>
      <sheetName val="Rate Analysis"/>
      <sheetName val="DB@Acess"/>
      <sheetName val="Civil"/>
      <sheetName val="대비표"/>
      <sheetName val="Inputs"/>
      <sheetName val="PV FDN"/>
      <sheetName val="E1"/>
      <sheetName val="Rate_Analysis4"/>
      <sheetName val="Rate_Analysis2"/>
      <sheetName val="Rate_Analysis1"/>
      <sheetName val="Rate_Analysis"/>
      <sheetName val="Rate_Analysis3"/>
      <sheetName val="Validation"/>
      <sheetName val="BLK2"/>
      <sheetName val="BLK3"/>
      <sheetName val="E &amp; R"/>
      <sheetName val="INPUT SHEET"/>
      <sheetName val="radar"/>
      <sheetName val="UG"/>
      <sheetName val="P-Ins &amp; Bonds"/>
      <sheetName val="L2 Schedule"/>
      <sheetName val="Resourc - Material"/>
      <sheetName val="Inputs &amp; Summary Output"/>
      <sheetName val="Rising Main"/>
      <sheetName val="A.O.R."/>
      <sheetName val="MPR_PA_1"/>
      <sheetName val="發包單價差-車站組鋼筋"/>
      <sheetName val="Plant &amp;  Machinery"/>
      <sheetName val="COLUMN"/>
      <sheetName val="Work"/>
      <sheetName val="Mat_issue1"/>
      <sheetName val="Mat_issue10"/>
      <sheetName val="Mat_issue11"/>
      <sheetName val="Mat_issue12"/>
      <sheetName val="Mat_issue13"/>
      <sheetName val="Mat_issue14"/>
      <sheetName val="Mat_issue15"/>
      <sheetName val="Mat_issue16"/>
      <sheetName val="Mat_issue17"/>
      <sheetName val="Mat_issue18"/>
      <sheetName val="Mat_issue19"/>
      <sheetName val="Mat_issue2"/>
      <sheetName val="Mat_issue20"/>
      <sheetName val="Mat_issue21"/>
      <sheetName val="Mat_issue22"/>
      <sheetName val="Mat_issue23"/>
      <sheetName val="Mat_issue24"/>
      <sheetName val="Mat_issue25"/>
      <sheetName val="Mat_issue26"/>
      <sheetName val="Mat_issue27"/>
      <sheetName val="Mat_issue28"/>
      <sheetName val="Mat_issue29"/>
      <sheetName val="Mat_issue3"/>
      <sheetName val="Mat_issue30"/>
      <sheetName val="Mat_issue4"/>
      <sheetName val="Mat_issue5"/>
      <sheetName val="Mat_issue6"/>
      <sheetName val="Mat_issue7"/>
      <sheetName val="Mat_issue8"/>
      <sheetName val="Mat_issue9"/>
      <sheetName val="List"/>
      <sheetName val="procurement"/>
      <sheetName val="COVER"/>
      <sheetName val="TOP SHEET"/>
      <sheetName val="JCR Top - Direct"/>
      <sheetName val="OVERHEADS"/>
      <sheetName val="APPORTIONING"/>
      <sheetName val="Crusher Costing"/>
      <sheetName val="BASIC DATA of Material"/>
      <sheetName val="Cost of material"/>
      <sheetName val="Req of Material"/>
      <sheetName val="Crusher"/>
      <sheetName val="MIX COMPOSITION"/>
      <sheetName val="SUMMARY PLANT COST"/>
      <sheetName val="ETC Plant Cost"/>
      <sheetName val="SITE CLEARANCE"/>
      <sheetName val="Earthwork"/>
      <sheetName val="Subbase"/>
      <sheetName val="PAVEMENT"/>
      <sheetName val="Culvert"/>
      <sheetName val="Concrete"/>
      <sheetName val="TRAFFIC APPURENTANCE"/>
      <sheetName val="CD &amp; Bridges"/>
      <sheetName val="BRIDGE CONCRETE"/>
      <sheetName val="ETC -Escalation"/>
      <sheetName val="SC item esc"/>
      <sheetName val="SC DIESEL ESCALATION"/>
      <sheetName val="Working Capital"/>
      <sheetName val="CAPITAL CHARGE"/>
      <sheetName val="IPS"/>
      <sheetName val="PC PIVOT- do not fiddle with"/>
      <sheetName val="TAX"/>
      <sheetName val="ABSTRACT BOQ"/>
      <sheetName val="IDC - OVERHEADS - SUMMARY"/>
      <sheetName val="common overheads"/>
      <sheetName val="OF - BACK"/>
      <sheetName val="IDC - OVERHEADS"/>
      <sheetName val="TOP_SHEET"/>
      <sheetName val="JCR_Top_-_Direct"/>
      <sheetName val="Crusher_Costing"/>
      <sheetName val="BASIC_DATA_of_Material"/>
      <sheetName val="Cost_of_material"/>
      <sheetName val="Req_of_Material"/>
      <sheetName val="MIX_COMPOSITION"/>
      <sheetName val="SUMMARY_PLANT_COST"/>
      <sheetName val="ETC_Plant_Cost"/>
      <sheetName val="SITE_CLEARANCE"/>
      <sheetName val="TRAFFIC_APPURENTANCE"/>
      <sheetName val="CD_&amp;_Bridges"/>
      <sheetName val="BRIDGE_CONCRETE"/>
      <sheetName val="ETC_-Escalation"/>
      <sheetName val="SC_item_esc"/>
      <sheetName val="SC_DIESEL_ESCALATION"/>
      <sheetName val="Working_Capital"/>
      <sheetName val="CAPITAL_CHARGE"/>
      <sheetName val="PC_PIVOT-_do_not_fiddle_with"/>
      <sheetName val="ABSTRACT_BOQ"/>
      <sheetName val="IDC_-_OVERHEADS_-_SUMMARY"/>
      <sheetName val="common_overheads"/>
      <sheetName val="OF_-_BACK"/>
      <sheetName val="IDC_-_OVERHEADS"/>
      <sheetName val="M+MC"/>
      <sheetName val="bar bend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uropean CVs"/>
      <sheetName val="Tel"/>
      <sheetName val="FU"/>
      <sheetName val="SC-IMP"/>
      <sheetName val="JK-SC"/>
      <sheetName val="-IMP"/>
      <sheetName val="SC-later-ltr"/>
      <sheetName val="Dly"/>
      <sheetName val="SC(Lt-1)"/>
      <sheetName val="shrt"/>
      <sheetName val="SHJ"/>
      <sheetName val="Dubai Office"/>
      <sheetName val="Emp (add all fields in future )"/>
      <sheetName val="Emp-ltrs"/>
      <sheetName val="UAE-RET"/>
      <sheetName val="PDO"/>
      <sheetName val="PDO-Omanis"/>
      <sheetName val="PDO-Dubai personnel"/>
      <sheetName val="PDO-RET"/>
      <sheetName val="LNG"/>
      <sheetName val="A L L "/>
      <sheetName val="Malaysia"/>
      <sheetName val="Malaysia incl. RET"/>
      <sheetName val="Qatar"/>
      <sheetName val="Qatar-RET"/>
      <sheetName val="Info"/>
      <sheetName val="Emp-DXB"/>
      <sheetName val="Emp-Kuwait"/>
      <sheetName val="filing"/>
      <sheetName val="Info-old"/>
      <sheetName val="Proce-new"/>
      <sheetName val="Comp.file names"/>
      <sheetName val="Filing-Lst"/>
      <sheetName val="Sr.Nos."/>
      <sheetName val="Mang"/>
      <sheetName val="Acitivity"/>
      <sheetName val="Pesons visited"/>
      <sheetName val="FU's travel"/>
      <sheetName val="Vehicle nos."/>
      <sheetName val="BADGER "/>
      <sheetName val="selected E-Mail addresses"/>
      <sheetName val="E-Mail Address List"/>
      <sheetName val="Black listed"/>
      <sheetName val="Sheet1"/>
      <sheetName val="Other CVs"/>
      <sheetName val="3m L-ahead Qty Format Modfd"/>
      <sheetName val="Rising Main"/>
      <sheetName val="A1 Thru A11- LUMP SUM CONSTR"/>
      <sheetName val="380KV G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sheetData sheetId="46" refreshError="1"/>
      <sheetData sheetId="47" refreshError="1"/>
      <sheetData sheetId="48"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B"/>
      <sheetName val="dummy"/>
      <sheetName val="Sales"/>
      <sheetName val="GM"/>
      <sheetName val="Outstandings"/>
      <sheetName val="Issues"/>
      <sheetName val="Cul_detail"/>
      <sheetName val="PROG_DATA"/>
      <sheetName val="CFL-KIM"/>
      <sheetName val="Leg 1-1"/>
      <sheetName val="purpose&amp;input"/>
      <sheetName val="Data sheet"/>
      <sheetName val="Leg_1-1"/>
      <sheetName val="Data_sheet"/>
      <sheetName val="Tower Schedule"/>
      <sheetName val="Sheet2"/>
      <sheetName val="RECAPITULATION"/>
      <sheetName val="estimate"/>
      <sheetName val="Assumptions"/>
      <sheetName val="horizontal"/>
      <sheetName val="RANGE"/>
      <sheetName val="Comments"/>
      <sheetName val="COLUMN"/>
      <sheetName val="TS-TC"/>
      <sheetName val="RA_EIL"/>
      <sheetName val="RA_MKT_QUOTE"/>
      <sheetName val="RA-markate"/>
      <sheetName val="BOQ_Direct_selling cost"/>
      <sheetName val="220 11  BS "/>
      <sheetName val="Ref Tables"/>
      <sheetName val="girder"/>
      <sheetName val="cubes_M20"/>
      <sheetName val="ETC Plant Cost"/>
      <sheetName val="TOEC"/>
      <sheetName val="DLRO- Dec 2003"/>
      <sheetName val="FORM7"/>
      <sheetName val="cal"/>
      <sheetName val="TB CPP"/>
      <sheetName val="Sulphur (2)"/>
      <sheetName val="Rates"/>
      <sheetName val="Resourc - Material"/>
      <sheetName val="Rate"/>
      <sheetName val="CAD-DATA"/>
      <sheetName val="INPUT DATA"/>
      <sheetName val="1"/>
      <sheetName val="2"/>
      <sheetName val="3"/>
      <sheetName val="4"/>
      <sheetName val="5"/>
      <sheetName val="6"/>
      <sheetName val="7"/>
      <sheetName val="8"/>
      <sheetName val="9"/>
      <sheetName val="10"/>
      <sheetName val="11"/>
      <sheetName val="12"/>
      <sheetName val="13"/>
      <sheetName val="98_box"/>
      <sheetName val="100_box"/>
      <sheetName val="101_box"/>
      <sheetName val="102_box"/>
      <sheetName val="103_box"/>
      <sheetName val="104_box"/>
      <sheetName val="105_box"/>
      <sheetName val="106_box"/>
      <sheetName val="COST"/>
      <sheetName val="Definitions"/>
      <sheetName val="LOCAL RATES"/>
      <sheetName val="Analysis"/>
      <sheetName val="Cost of O &amp; O"/>
      <sheetName val="Customers"/>
      <sheetName val="Longitudinal"/>
      <sheetName val="Material"/>
      <sheetName val="Plant &amp;  Machinery"/>
      <sheetName val="Labour &amp; Plant"/>
      <sheetName val="ABBDATASHEET"/>
      <sheetName val="old boq"/>
      <sheetName val="Labour"/>
      <sheetName val="S4"/>
      <sheetName val="Rate Ana"/>
      <sheetName val="BOQ"/>
      <sheetName val="MPR_PA_1"/>
      <sheetName val="Improvements"/>
      <sheetName val="NLD - Assum"/>
      <sheetName val="Man"/>
      <sheetName val="MRATES"/>
      <sheetName val="p1-costg"/>
      <sheetName val="SCURVE"/>
      <sheetName val="6000"/>
      <sheetName val="scurve(2)"/>
      <sheetName val="TCS"/>
      <sheetName val="CABLE"/>
      <sheetName val="Input"/>
      <sheetName val="number"/>
      <sheetName val="Sheet1"/>
      <sheetName val="BOQ Distribution"/>
      <sheetName val="UGPIPING"/>
      <sheetName val="Road work"/>
      <sheetName val="PLAN_FEB97"/>
      <sheetName val="SC revtrgt"/>
      <sheetName val="PROCTOR"/>
      <sheetName val="SUMMARY"/>
      <sheetName val="S1BOQ"/>
      <sheetName val="3MLKQ"/>
      <sheetName val="Voucher"/>
      <sheetName val="Equipment"/>
      <sheetName val="AOR"/>
      <sheetName val="Rates Basic"/>
      <sheetName val="P&amp;L01-02GR"/>
      <sheetName val="Exist"/>
      <sheetName val="Boiler&amp;TG"/>
      <sheetName val="LEFT"/>
      <sheetName val="RIGHT"/>
      <sheetName val="S2groupcode"/>
      <sheetName val="Index"/>
      <sheetName val="concrete"/>
      <sheetName val="Work"/>
      <sheetName val="Labor abs-NMR"/>
      <sheetName val="RotationAngle"/>
      <sheetName val="LOAD CALCULATIONS"/>
      <sheetName val="#REF"/>
      <sheetName val="S1BOQ_P.8~P.21"/>
      <sheetName val="Assmpns"/>
      <sheetName val="Fill this out first..."/>
      <sheetName val="oresreqsum"/>
      <sheetName val="DETAIL SHEET"/>
      <sheetName val="SITE DATA"/>
      <sheetName val="Bar Budget"/>
      <sheetName val="Final Qty"/>
      <sheetName val="Machine HC - 19.08 "/>
      <sheetName val="PNM Justi"/>
      <sheetName val="Bar"/>
      <sheetName val="Analysed rate"/>
      <sheetName val="Shutter"/>
      <sheetName val="BOQ Backup"/>
      <sheetName val="Schedule"/>
      <sheetName val="Res-P&amp;E (PLL)"/>
      <sheetName val="Prdn Cost"/>
      <sheetName val="간접비 총괄표"/>
      <sheetName val="Material "/>
      <sheetName val="Contractor &amp; Material Price"/>
      <sheetName val="Anl"/>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Ref_Tables"/>
      <sheetName val="DLRO-_Dec_2003"/>
      <sheetName val="ETC_Plant_Cost"/>
      <sheetName val="BOQ_Direct_selling_cost"/>
      <sheetName val="INPUT_DATA"/>
      <sheetName val="Resourc_-_Material"/>
      <sheetName val="LOCAL_RATES"/>
      <sheetName val="Cost_of_O_&amp;_O"/>
      <sheetName val="Plant_&amp;__Machinery"/>
      <sheetName val="Labour_&amp;_Plant"/>
      <sheetName val="old_boq"/>
      <sheetName val="Rate_Ana"/>
      <sheetName val="NLD_-_Assum"/>
      <sheetName val="BOQ_Distribution"/>
      <sheetName val="Road_work"/>
      <sheetName val="SC_revtrgt"/>
      <sheetName val="LOAD_CALCULATIONS"/>
      <sheetName val="S1BOQ_P_8~P_21"/>
      <sheetName val="Fill_this_out_first___"/>
      <sheetName val="Rates_Basic"/>
      <sheetName val="Labor_abs-NMR"/>
      <sheetName val="DETAIL_SHEET"/>
      <sheetName val="SITE_DATA"/>
      <sheetName val="Bar_Budget"/>
      <sheetName val="Final_Qty"/>
      <sheetName val="Machine_HC_-_19_08_"/>
      <sheetName val="PNM_Justi"/>
      <sheetName val="Analysed_rate"/>
      <sheetName val="BOQ_Backup"/>
      <sheetName val="Material_"/>
      <sheetName val="Contractor_&amp;_Material_Price"/>
      <sheetName val="bASICDATA"/>
      <sheetName val="178-179"/>
      <sheetName val="Prelim.Expense"/>
      <sheetName val="basdat"/>
      <sheetName val="Presentation"/>
    </sheetNames>
    <sheetDataSet>
      <sheetData sheetId="0">
        <row r="2">
          <cell r="A2" t="str">
            <v>DCBC1038</v>
          </cell>
        </row>
      </sheetData>
      <sheetData sheetId="1">
        <row r="2">
          <cell r="A2" t="str">
            <v>DCBC1038</v>
          </cell>
        </row>
        <row r="51">
          <cell r="A51" t="str">
            <v>DCAR237B</v>
          </cell>
          <cell r="B51" t="str">
            <v>DDA  HOUSING (ITEM RATE)</v>
          </cell>
          <cell r="C51">
            <v>0</v>
          </cell>
          <cell r="D51">
            <v>0</v>
          </cell>
          <cell r="E51">
            <v>0</v>
          </cell>
          <cell r="F51">
            <v>0</v>
          </cell>
          <cell r="G51">
            <v>0</v>
          </cell>
        </row>
        <row r="52">
          <cell r="A52" t="str">
            <v>DCBC3200</v>
          </cell>
          <cell r="B52" t="str">
            <v>LOADING &amp; DESPATCH BLDG FOR HERO CYCLES AT LUDHIAN</v>
          </cell>
          <cell r="C52">
            <v>5.7</v>
          </cell>
          <cell r="D52">
            <v>0</v>
          </cell>
          <cell r="E52">
            <v>569.74</v>
          </cell>
          <cell r="F52">
            <v>48.1</v>
          </cell>
          <cell r="G52">
            <v>-10.71</v>
          </cell>
        </row>
        <row r="53">
          <cell r="A53" t="str">
            <v>DCBC3435</v>
          </cell>
          <cell r="B53" t="str">
            <v>HERO RIM PLANT LUDHIANA</v>
          </cell>
          <cell r="C53">
            <v>62.59</v>
          </cell>
          <cell r="D53">
            <v>0</v>
          </cell>
          <cell r="E53">
            <v>703.77</v>
          </cell>
          <cell r="F53">
            <v>161.22</v>
          </cell>
          <cell r="G53">
            <v>28.9</v>
          </cell>
        </row>
        <row r="54">
          <cell r="A54" t="str">
            <v>DCBI4145</v>
          </cell>
          <cell r="B54" t="str">
            <v>HERO CYCLES TUBULAR PLANT</v>
          </cell>
          <cell r="C54">
            <v>198.59</v>
          </cell>
          <cell r="D54">
            <v>1.05</v>
          </cell>
          <cell r="E54">
            <v>540.41</v>
          </cell>
          <cell r="F54">
            <v>123.77</v>
          </cell>
          <cell r="G54">
            <v>72.569999999999993</v>
          </cell>
        </row>
        <row r="55">
          <cell r="A55" t="str">
            <v>DCBI4153</v>
          </cell>
          <cell r="B55" t="str">
            <v>HERO CYCLES AUTO RIM PLT, NICHI MANGLI LUDHIANA</v>
          </cell>
          <cell r="C55">
            <v>110.81</v>
          </cell>
          <cell r="D55">
            <v>0</v>
          </cell>
          <cell r="E55">
            <v>542.63</v>
          </cell>
          <cell r="F55">
            <v>107.45</v>
          </cell>
          <cell r="G55">
            <v>35.22</v>
          </cell>
        </row>
        <row r="56">
          <cell r="A56" t="str">
            <v>DCBO187B</v>
          </cell>
          <cell r="B56" t="str">
            <v>DDA TURNKEY PROJECT- BAKKARWALA, NEW DELHI</v>
          </cell>
          <cell r="C56">
            <v>0</v>
          </cell>
          <cell r="D56">
            <v>0</v>
          </cell>
          <cell r="E56">
            <v>0</v>
          </cell>
          <cell r="F56">
            <v>0</v>
          </cell>
          <cell r="G56">
            <v>0</v>
          </cell>
        </row>
        <row r="57">
          <cell r="A57" t="str">
            <v>DCBX1111</v>
          </cell>
          <cell r="B57" t="str">
            <v>SHIS Common Job</v>
          </cell>
          <cell r="C57">
            <v>0</v>
          </cell>
          <cell r="D57">
            <v>0.01</v>
          </cell>
          <cell r="E57">
            <v>0</v>
          </cell>
          <cell r="F57">
            <v>0</v>
          </cell>
          <cell r="G57">
            <v>0</v>
          </cell>
        </row>
        <row r="58">
          <cell r="A58" t="str">
            <v>DCBX9999</v>
          </cell>
          <cell r="B58" t="str">
            <v>COMMON EXP. CODE</v>
          </cell>
          <cell r="C58">
            <v>0</v>
          </cell>
          <cell r="D58">
            <v>0</v>
          </cell>
          <cell r="E58">
            <v>0</v>
          </cell>
          <cell r="F58">
            <v>0</v>
          </cell>
          <cell r="G58">
            <v>0</v>
          </cell>
        </row>
        <row r="59">
          <cell r="A59" t="str">
            <v>DCGO9997</v>
          </cell>
          <cell r="B59" t="str">
            <v>closed job</v>
          </cell>
          <cell r="C59">
            <v>0</v>
          </cell>
          <cell r="D59">
            <v>0.01</v>
          </cell>
          <cell r="E59">
            <v>145.77000000000001</v>
          </cell>
          <cell r="F59">
            <v>-181.39</v>
          </cell>
          <cell r="G59">
            <v>-98</v>
          </cell>
        </row>
        <row r="60">
          <cell r="A60" t="str">
            <v>DCHG182B</v>
          </cell>
          <cell r="B60" t="str">
            <v>DDA,VASANT KUNJ</v>
          </cell>
          <cell r="C60">
            <v>0</v>
          </cell>
          <cell r="D60">
            <v>0</v>
          </cell>
          <cell r="E60">
            <v>0</v>
          </cell>
          <cell r="F60">
            <v>0</v>
          </cell>
          <cell r="G60">
            <v>0</v>
          </cell>
        </row>
        <row r="61">
          <cell r="A61" t="str">
            <v>DCHG238B</v>
          </cell>
          <cell r="B61" t="str">
            <v>DDA  HOUSING (ITEM RATE)</v>
          </cell>
          <cell r="C61">
            <v>0</v>
          </cell>
          <cell r="D61">
            <v>0</v>
          </cell>
          <cell r="E61">
            <v>0</v>
          </cell>
          <cell r="F61">
            <v>0</v>
          </cell>
          <cell r="G61">
            <v>0</v>
          </cell>
        </row>
        <row r="62">
          <cell r="A62" t="str">
            <v>DCHG4294</v>
          </cell>
          <cell r="B62" t="str">
            <v>CONSTRUCTION OF MEGA HOUSING PROJECT FOR DDA</v>
          </cell>
          <cell r="C62">
            <v>1164.3599999999999</v>
          </cell>
          <cell r="D62">
            <v>2616.4499999999998</v>
          </cell>
          <cell r="E62">
            <v>1638.33</v>
          </cell>
          <cell r="F62">
            <v>0</v>
          </cell>
          <cell r="G62">
            <v>0</v>
          </cell>
        </row>
        <row r="63">
          <cell r="A63" t="str">
            <v>DCHG4618</v>
          </cell>
          <cell r="B63" t="str">
            <v>HOUSING/VASANT KUNJ</v>
          </cell>
          <cell r="C63">
            <v>269.37</v>
          </cell>
          <cell r="D63">
            <v>3487.55</v>
          </cell>
          <cell r="E63">
            <v>272.02999999999997</v>
          </cell>
          <cell r="F63">
            <v>0</v>
          </cell>
          <cell r="G63">
            <v>0</v>
          </cell>
        </row>
        <row r="64">
          <cell r="A64" t="str">
            <v>DCHG4642</v>
          </cell>
          <cell r="B64" t="str">
            <v>LIG HOUSES AT BAKKARWALA POCKET-C</v>
          </cell>
          <cell r="C64">
            <v>211.49</v>
          </cell>
          <cell r="D64">
            <v>4155.24</v>
          </cell>
          <cell r="E64">
            <v>211.49</v>
          </cell>
          <cell r="F64">
            <v>0</v>
          </cell>
          <cell r="G64">
            <v>0</v>
          </cell>
        </row>
        <row r="65">
          <cell r="A65" t="str">
            <v>DCIC2811</v>
          </cell>
          <cell r="B65" t="str">
            <v>ITC BALANCE CIVIL WORKS AT SAHARANPUR - ITC FACTOR</v>
          </cell>
          <cell r="C65">
            <v>0</v>
          </cell>
          <cell r="D65">
            <v>0</v>
          </cell>
          <cell r="E65">
            <v>0</v>
          </cell>
          <cell r="F65">
            <v>0</v>
          </cell>
          <cell r="G65">
            <v>0</v>
          </cell>
        </row>
        <row r="66">
          <cell r="A66" t="str">
            <v>DCII1028</v>
          </cell>
          <cell r="B66" t="str">
            <v>USHA INDIA FACTORY BUILDING</v>
          </cell>
          <cell r="C66">
            <v>0</v>
          </cell>
          <cell r="D66">
            <v>0</v>
          </cell>
          <cell r="E66">
            <v>404.4</v>
          </cell>
          <cell r="F66">
            <v>9.2100000000000009</v>
          </cell>
          <cell r="G66">
            <v>-50.49</v>
          </cell>
        </row>
        <row r="67">
          <cell r="A67" t="str">
            <v>DCII188B</v>
          </cell>
          <cell r="B67" t="str">
            <v>HERO CYCLES EXPANSION, LUDHIYANA</v>
          </cell>
          <cell r="C67">
            <v>0</v>
          </cell>
          <cell r="D67">
            <v>0</v>
          </cell>
          <cell r="E67">
            <v>0</v>
          </cell>
          <cell r="F67">
            <v>0</v>
          </cell>
          <cell r="G67">
            <v>0</v>
          </cell>
        </row>
        <row r="68">
          <cell r="A68" t="str">
            <v>DCII2512</v>
          </cell>
          <cell r="B68" t="str">
            <v>MICO BUILDING-JAIPUR</v>
          </cell>
          <cell r="C68">
            <v>0</v>
          </cell>
          <cell r="D68">
            <v>0</v>
          </cell>
          <cell r="E68">
            <v>0</v>
          </cell>
          <cell r="F68">
            <v>0</v>
          </cell>
          <cell r="G68">
            <v>0</v>
          </cell>
        </row>
        <row r="69">
          <cell r="A69" t="str">
            <v>DCII2615</v>
          </cell>
          <cell r="B69" t="str">
            <v>CS WORKS FOR TECU</v>
          </cell>
          <cell r="C69">
            <v>0</v>
          </cell>
          <cell r="D69">
            <v>0</v>
          </cell>
          <cell r="E69">
            <v>1143.51</v>
          </cell>
          <cell r="F69">
            <v>268.04000000000002</v>
          </cell>
          <cell r="G69">
            <v>-0.44</v>
          </cell>
        </row>
        <row r="70">
          <cell r="A70" t="str">
            <v>DCII3187</v>
          </cell>
          <cell r="B70" t="str">
            <v>ERECT OF M/C SHOP NO</v>
          </cell>
          <cell r="C70">
            <v>0</v>
          </cell>
          <cell r="D70">
            <v>0</v>
          </cell>
          <cell r="E70">
            <v>0</v>
          </cell>
          <cell r="F70">
            <v>0</v>
          </cell>
          <cell r="G70">
            <v>0</v>
          </cell>
        </row>
        <row r="71">
          <cell r="A71" t="str">
            <v>DCII3225</v>
          </cell>
          <cell r="B71" t="str">
            <v>FACTORY BLDG AT NOIDA FOR MOSER BAER (I) LTD.</v>
          </cell>
          <cell r="C71">
            <v>16.3</v>
          </cell>
          <cell r="D71">
            <v>0</v>
          </cell>
          <cell r="E71">
            <v>1657.07</v>
          </cell>
          <cell r="F71">
            <v>514</v>
          </cell>
          <cell r="G71">
            <v>15.87</v>
          </cell>
        </row>
        <row r="72">
          <cell r="A72" t="str">
            <v>DCII4523</v>
          </cell>
          <cell r="B72" t="str">
            <v>HERO NEW CYCLE PLANT AT LUDHIYANA</v>
          </cell>
          <cell r="C72">
            <v>420.28</v>
          </cell>
          <cell r="D72">
            <v>0</v>
          </cell>
          <cell r="E72">
            <v>1125.2</v>
          </cell>
          <cell r="F72">
            <v>300.33999999999997</v>
          </cell>
          <cell r="G72">
            <v>167.73</v>
          </cell>
        </row>
        <row r="73">
          <cell r="A73" t="str">
            <v>DCIT1087</v>
          </cell>
          <cell r="B73" t="str">
            <v>SPINNING PLANT INDO</v>
          </cell>
          <cell r="C73">
            <v>0</v>
          </cell>
          <cell r="D73">
            <v>0</v>
          </cell>
          <cell r="E73">
            <v>1748.85</v>
          </cell>
          <cell r="F73">
            <v>193.57</v>
          </cell>
          <cell r="G73">
            <v>-147</v>
          </cell>
        </row>
        <row r="74">
          <cell r="A74" t="str">
            <v>DJHG4958</v>
          </cell>
          <cell r="B74" t="str">
            <v>Sahara Grace Gurgaon</v>
          </cell>
          <cell r="C74">
            <v>0.1</v>
          </cell>
          <cell r="D74">
            <v>5000</v>
          </cell>
          <cell r="E74">
            <v>0.1</v>
          </cell>
          <cell r="F74">
            <v>0</v>
          </cell>
          <cell r="G74">
            <v>0</v>
          </cell>
        </row>
      </sheetData>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f"/>
      <sheetName val="BB"/>
      <sheetName val="HOSTEL2"/>
      <sheetName val="fff"/>
      <sheetName val="SO"/>
      <sheetName val="cd"/>
      <sheetName val="cdd"/>
      <sheetName val="Sheet1"/>
      <sheetName val="Estimate"/>
      <sheetName val="Schedule No.1"/>
      <sheetName val="jindal_Final"/>
    </sheetNames>
    <sheetDataSet>
      <sheetData sheetId="0">
        <row r="27">
          <cell r="E27">
            <v>0.15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_01Br6_8"/>
      <sheetName val="Malaysia incl. RET"/>
      <sheetName val="Int(Ho con &amp; LH)"/>
    </sheetNames>
    <sheetDataSet>
      <sheetData sheetId="0"/>
      <sheetData sheetId="1" refreshError="1"/>
      <sheetData sheetId="2"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 val="S1BOQ"/>
      <sheetName val="PO NOS"/>
      <sheetName val="Cor_01Br6_8"/>
      <sheetName val="Code"/>
      <sheetName val="SC Cost FEB 03"/>
      <sheetName val="2 Pile capacity Calculations"/>
      <sheetName val="MOS suivi hebdomadaire"/>
      <sheetName val="DéfautsMOIS"/>
      <sheetName val="Suivi roadmap 6 sigma"/>
      <sheetName val="Suivi roadmap psd"/>
      <sheetName val="Défauts FY99"/>
      <sheetName val="Sem1"/>
      <sheetName val="Sem2"/>
      <sheetName val="Sem3"/>
      <sheetName val="Sem4"/>
      <sheetName val="Sem5"/>
      <sheetName val="Données"/>
      <sheetName val="Roadmap psd"/>
      <sheetName val="grid"/>
      <sheetName val="presentation"/>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cons-pl"/>
      <sheetName val="bs"/>
      <sheetName val="rmwip"/>
      <sheetName val="sap-inven"/>
      <sheetName val="combinedtb"/>
      <sheetName val="consl bs"/>
      <sheetName val="rate-calc"/>
      <sheetName val="Variables"/>
    </sheetNames>
    <sheetDataSet>
      <sheetData sheetId="0" refreshError="1"/>
      <sheetData sheetId="1" refreshError="1"/>
      <sheetData sheetId="2" refreshError="1">
        <row r="2">
          <cell r="A2">
            <v>1</v>
          </cell>
        </row>
        <row r="4">
          <cell r="E4">
            <v>4</v>
          </cell>
          <cell r="F4">
            <v>28</v>
          </cell>
        </row>
        <row r="5">
          <cell r="E5">
            <v>5</v>
          </cell>
          <cell r="F5">
            <v>28.33</v>
          </cell>
        </row>
        <row r="6">
          <cell r="E6">
            <v>6</v>
          </cell>
          <cell r="F6">
            <v>28.67</v>
          </cell>
        </row>
        <row r="7">
          <cell r="E7">
            <v>7</v>
          </cell>
          <cell r="F7">
            <v>29</v>
          </cell>
        </row>
        <row r="8">
          <cell r="E8">
            <v>8</v>
          </cell>
          <cell r="F8">
            <v>29.33</v>
          </cell>
        </row>
        <row r="9">
          <cell r="E9">
            <v>9</v>
          </cell>
          <cell r="F9">
            <v>29.67</v>
          </cell>
        </row>
        <row r="10">
          <cell r="E10">
            <v>10</v>
          </cell>
          <cell r="F10">
            <v>30</v>
          </cell>
        </row>
        <row r="11">
          <cell r="E11">
            <v>11</v>
          </cell>
          <cell r="F11">
            <v>30.33</v>
          </cell>
        </row>
        <row r="12">
          <cell r="E12">
            <v>12</v>
          </cell>
          <cell r="F12">
            <v>30.67</v>
          </cell>
        </row>
        <row r="13">
          <cell r="E13">
            <v>13</v>
          </cell>
          <cell r="F13">
            <v>31</v>
          </cell>
        </row>
        <row r="14">
          <cell r="E14">
            <v>14</v>
          </cell>
          <cell r="F14">
            <v>31.33</v>
          </cell>
        </row>
        <row r="15">
          <cell r="E15">
            <v>15</v>
          </cell>
          <cell r="F15">
            <v>31.67</v>
          </cell>
        </row>
        <row r="16">
          <cell r="E16">
            <v>16</v>
          </cell>
          <cell r="F16">
            <v>32</v>
          </cell>
        </row>
        <row r="17">
          <cell r="E17">
            <v>17</v>
          </cell>
          <cell r="F17">
            <v>32.33</v>
          </cell>
        </row>
        <row r="18">
          <cell r="E18">
            <v>18</v>
          </cell>
          <cell r="F18">
            <v>32.67</v>
          </cell>
        </row>
        <row r="19">
          <cell r="E19">
            <v>19</v>
          </cell>
          <cell r="F19">
            <v>33</v>
          </cell>
        </row>
        <row r="20">
          <cell r="E20">
            <v>20</v>
          </cell>
          <cell r="F20">
            <v>33.33</v>
          </cell>
        </row>
        <row r="21">
          <cell r="E21">
            <v>21</v>
          </cell>
          <cell r="F21">
            <v>33.67</v>
          </cell>
        </row>
        <row r="22">
          <cell r="E22">
            <v>22</v>
          </cell>
          <cell r="F22">
            <v>34</v>
          </cell>
        </row>
        <row r="23">
          <cell r="E23">
            <v>23</v>
          </cell>
          <cell r="F23">
            <v>34.33</v>
          </cell>
        </row>
        <row r="24">
          <cell r="E24">
            <v>24</v>
          </cell>
          <cell r="F24">
            <v>34.67</v>
          </cell>
        </row>
        <row r="25">
          <cell r="E25">
            <v>25</v>
          </cell>
          <cell r="F25">
            <v>35</v>
          </cell>
        </row>
        <row r="26">
          <cell r="E26">
            <v>26</v>
          </cell>
          <cell r="F26">
            <v>35.25</v>
          </cell>
        </row>
        <row r="27">
          <cell r="E27">
            <v>27</v>
          </cell>
          <cell r="F27">
            <v>35.5</v>
          </cell>
        </row>
        <row r="28">
          <cell r="E28">
            <v>28</v>
          </cell>
          <cell r="F28">
            <v>35.75</v>
          </cell>
        </row>
        <row r="29">
          <cell r="E29">
            <v>29</v>
          </cell>
          <cell r="F29">
            <v>35.799999999999997</v>
          </cell>
        </row>
        <row r="30">
          <cell r="E30">
            <v>30</v>
          </cell>
          <cell r="F30">
            <v>36</v>
          </cell>
        </row>
        <row r="31">
          <cell r="E31">
            <v>31</v>
          </cell>
          <cell r="F31">
            <v>36.33</v>
          </cell>
        </row>
        <row r="32">
          <cell r="E32">
            <v>32</v>
          </cell>
          <cell r="F32">
            <v>36.67</v>
          </cell>
        </row>
        <row r="33">
          <cell r="E33">
            <v>33</v>
          </cell>
          <cell r="F33">
            <v>37</v>
          </cell>
        </row>
        <row r="34">
          <cell r="E34">
            <v>34</v>
          </cell>
          <cell r="F34">
            <v>37.200000000000003</v>
          </cell>
        </row>
        <row r="35">
          <cell r="E35">
            <v>35</v>
          </cell>
          <cell r="F35">
            <v>37.4</v>
          </cell>
        </row>
        <row r="36">
          <cell r="E36">
            <v>36</v>
          </cell>
          <cell r="F36">
            <v>37.6</v>
          </cell>
        </row>
        <row r="37">
          <cell r="E37">
            <v>37</v>
          </cell>
          <cell r="F37">
            <v>37.799999999999997</v>
          </cell>
        </row>
        <row r="38">
          <cell r="E38">
            <v>38</v>
          </cell>
          <cell r="F38">
            <v>38</v>
          </cell>
        </row>
        <row r="39">
          <cell r="E39">
            <v>39</v>
          </cell>
          <cell r="F39">
            <v>38.25</v>
          </cell>
        </row>
        <row r="40">
          <cell r="E40">
            <v>40</v>
          </cell>
          <cell r="F40">
            <v>38.5</v>
          </cell>
        </row>
        <row r="41">
          <cell r="E41">
            <v>41</v>
          </cell>
          <cell r="F41">
            <v>38.75</v>
          </cell>
        </row>
        <row r="42">
          <cell r="E42">
            <v>42</v>
          </cell>
          <cell r="F42">
            <v>39</v>
          </cell>
        </row>
        <row r="43">
          <cell r="E43">
            <v>43</v>
          </cell>
          <cell r="F43">
            <v>39.200000000000003</v>
          </cell>
        </row>
        <row r="44">
          <cell r="E44">
            <v>44</v>
          </cell>
          <cell r="F44">
            <v>39.4</v>
          </cell>
        </row>
        <row r="45">
          <cell r="E45">
            <v>45</v>
          </cell>
          <cell r="F45">
            <v>39.6</v>
          </cell>
        </row>
        <row r="46">
          <cell r="E46">
            <v>46</v>
          </cell>
          <cell r="F46">
            <v>39.799999999999997</v>
          </cell>
        </row>
        <row r="47">
          <cell r="E47">
            <v>47</v>
          </cell>
          <cell r="F47">
            <v>40</v>
          </cell>
        </row>
        <row r="48">
          <cell r="E48">
            <v>48</v>
          </cell>
          <cell r="F48">
            <v>40.5</v>
          </cell>
        </row>
        <row r="49">
          <cell r="E49">
            <v>49</v>
          </cell>
          <cell r="F49">
            <v>41</v>
          </cell>
        </row>
        <row r="50">
          <cell r="E50">
            <v>50</v>
          </cell>
          <cell r="F50">
            <v>41</v>
          </cell>
        </row>
        <row r="51">
          <cell r="E51">
            <v>51</v>
          </cell>
          <cell r="F51">
            <v>41</v>
          </cell>
        </row>
        <row r="52">
          <cell r="E52">
            <v>52</v>
          </cell>
          <cell r="F52">
            <v>41</v>
          </cell>
        </row>
        <row r="53">
          <cell r="E53">
            <v>53</v>
          </cell>
          <cell r="F53">
            <v>42</v>
          </cell>
        </row>
        <row r="54">
          <cell r="E54">
            <v>54</v>
          </cell>
          <cell r="F54">
            <v>42</v>
          </cell>
        </row>
        <row r="55">
          <cell r="E55">
            <v>55</v>
          </cell>
          <cell r="F55">
            <v>42</v>
          </cell>
        </row>
        <row r="56">
          <cell r="E56">
            <v>56</v>
          </cell>
          <cell r="F56">
            <v>42</v>
          </cell>
        </row>
        <row r="57">
          <cell r="E57">
            <v>57</v>
          </cell>
          <cell r="F57">
            <v>42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Top sheet_Complete"/>
      <sheetName val="Top Sheet"/>
      <sheetName val="Abstract_DC"/>
      <sheetName val="EB Charges"/>
      <sheetName val="Major Quantities Complete"/>
      <sheetName val="Major Quantities_Jetty"/>
      <sheetName val="Misc Works"/>
      <sheetName val="Jetty Works"/>
      <sheetName val="Approach Trussel"/>
      <sheetName val="BPCL Jetty"/>
      <sheetName val="Approach_BPCL"/>
      <sheetName val="Sheet4"/>
      <sheetName val="RA"/>
      <sheetName val="RA_Jetty "/>
      <sheetName val="Batching&amp;Pil POL"/>
      <sheetName val="PB"/>
      <sheetName val="Total reclamation fill"/>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27">
          <cell r="P27">
            <v>325</v>
          </cell>
        </row>
      </sheetData>
      <sheetData sheetId="14" refreshError="1"/>
      <sheetData sheetId="15" refreshError="1"/>
      <sheetData sheetId="16" refreshError="1"/>
      <sheetData sheetId="17" refreshError="1"/>
      <sheetData sheetId="18"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IN SIZE "/>
      <sheetName val="Sp.Gr."/>
      <sheetName val="LLPL"/>
      <sheetName val="PROCTOR"/>
      <sheetName val="C.B.R"/>
      <sheetName val="Sheet6"/>
      <sheetName val="Sheet8"/>
      <sheetName val="Sheet9"/>
      <sheetName val="sp.CBR"/>
      <sheetName val="Sheet14"/>
      <sheetName val="Sheet15"/>
      <sheetName val="Sheet16"/>
      <sheetName val="Module2"/>
      <sheetName val="지급자재"/>
      <sheetName val="Intro"/>
      <sheetName val="Cul_detail"/>
      <sheetName val="S2groupcode"/>
      <sheetName val="Index"/>
      <sheetName val="FORM-W3"/>
      <sheetName val="TABLES"/>
      <sheetName val="SUMMARY"/>
      <sheetName val="RA"/>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sheetName val="Gen. Summ"/>
      <sheetName val="SUMM "/>
      <sheetName val="Sheet2"/>
      <sheetName val="Sanitary BOQ"/>
      <sheetName val="Civil BOQ"/>
      <sheetName val="Major qty"/>
      <sheetName val="CIVIL"/>
      <sheetName val="RA"/>
      <sheetName val="CIVIL_2"/>
      <sheetName val="RA_2"/>
      <sheetName val="Wood Work"/>
      <sheetName val="Inputs"/>
      <sheetName val="Sheet1"/>
      <sheetName val="WORKING"/>
      <sheetName val="General Analysis"/>
      <sheetName val="IBMS-Sum"/>
      <sheetName val="IBMS Boq"/>
      <sheetName val="Lift"/>
      <sheetName val="HVAC"/>
      <sheetName val="External Facade"/>
      <sheetName val="EB Charges"/>
      <sheetName val="Manpower"/>
      <sheetName val="Finance"/>
      <sheetName val="HVAC_R"/>
      <sheetName val="BMS_R"/>
      <sheetName val="Ele.Sum"/>
      <sheetName val="COPY"/>
      <sheetName val="FPS-Sum"/>
      <sheetName val="copy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D2">
            <v>236</v>
          </cell>
        </row>
        <row r="20">
          <cell r="D20">
            <v>375</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Intro"/>
      <sheetName val="LoadCapa"/>
      <sheetName val="loadcal"/>
      <sheetName val="REINF"/>
      <sheetName val="REINF(REV)"/>
      <sheetName val="PileLoad"/>
      <sheetName val="lltrans"/>
      <sheetName val="llong."/>
      <sheetName val="llong.R5"/>
      <sheetName val="lltransR5"/>
      <sheetName val="Horizontal forces"/>
      <sheetName val="structpile"/>
      <sheetName val="irccoeff"/>
      <sheetName val="PileLoad (2)"/>
      <sheetName val="doq"/>
      <sheetName val="DETAILED  BOQ"/>
      <sheetName val="Civil &amp; design"/>
    </sheetNames>
    <sheetDataSet>
      <sheetData sheetId="0"/>
      <sheetData sheetId="1">
        <row r="110">
          <cell r="L110">
            <v>15.95</v>
          </cell>
        </row>
        <row r="124">
          <cell r="L124">
            <v>1.4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st Revenue"/>
      <sheetName val="DPR_TA419"/>
      <sheetName val="Detailed Survey"/>
      <sheetName val="FDN"/>
      <sheetName val="EREC"/>
      <sheetName val="TOWER SUPPLY"/>
      <sheetName val="RATE"/>
      <sheetName val="ERT"/>
      <sheetName val="Tack Welding"/>
      <sheetName val="Ins Hosting"/>
      <sheetName val="Stringing"/>
      <sheetName val="Soil Inv"/>
      <sheetName val="L2"/>
      <sheetName val="Supply Status"/>
      <sheetName val="ROW"/>
      <sheetName val="Visual Chart"/>
      <sheetName val="Tower Schedule"/>
      <sheetName val="dont change"/>
      <sheetName val="PGCIL"/>
      <sheetName val="Sheet1"/>
      <sheetName val=" "/>
      <sheetName val="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WISE POPULATION"/>
      <sheetName val="july-I"/>
      <sheetName val="CFL-KIM"/>
      <sheetName val="FdN"/>
      <sheetName val="Tower"/>
      <sheetName val="FDn Wet"/>
      <sheetName val="FORM7"/>
      <sheetName val="dummy"/>
      <sheetName val="dBase"/>
      <sheetName val="std.wt."/>
      <sheetName val="Pile cap"/>
      <sheetName val="REGIONWISE_POPULATION"/>
      <sheetName val="FDn_Wet"/>
      <sheetName val="std_wt_"/>
      <sheetName val="Pile_cap"/>
      <sheetName val="ord-lost_98&amp;99"/>
      <sheetName val="site fab&amp;ernstr"/>
      <sheetName val="moments-table(tri)"/>
      <sheetName val="Calc"/>
      <sheetName val="Sheet1"/>
      <sheetName val="DETAILED  BOQ"/>
    </sheetNames>
    <sheetDataSet>
      <sheetData sheetId="0">
        <row r="1">
          <cell r="C1" t="str">
            <v xml:space="preserve">ABRO </v>
          </cell>
          <cell r="D1" t="str">
            <v>BLRO</v>
          </cell>
          <cell r="E1" t="str">
            <v xml:space="preserve">CNRO </v>
          </cell>
          <cell r="F1" t="str">
            <v xml:space="preserve">DLRO </v>
          </cell>
          <cell r="G1" t="str">
            <v xml:space="preserve">HYRO </v>
          </cell>
          <cell r="H1" t="str">
            <v xml:space="preserve">KKRO </v>
          </cell>
          <cell r="I1" t="str">
            <v xml:space="preserve">MBRO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C1" t="str">
            <v xml:space="preserve">ABRO </v>
          </cell>
        </row>
      </sheetData>
      <sheetData sheetId="12"/>
      <sheetData sheetId="13"/>
      <sheetData sheetId="14"/>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rint Sheet"/>
      <sheetName val="Sheet3"/>
      <sheetName val="UNIT WT MASTER"/>
      <sheetName val="As per PCA"/>
      <sheetName val="Sch-3"/>
      <sheetName val="dBase"/>
      <sheetName val="july-I"/>
      <sheetName val="Report"/>
      <sheetName val="Data_Sheet1"/>
      <sheetName val="Print_Sheet1"/>
      <sheetName val="UNIT_WT_MASTER1"/>
      <sheetName val="As_per_PCA1"/>
      <sheetName val="Data_Sheet"/>
      <sheetName val="Print_Sheet"/>
      <sheetName val="UNIT_WT_MASTER"/>
      <sheetName val="As_per_PCA"/>
      <sheetName val="Format - 4"/>
      <sheetName val="Data_Sheet2"/>
      <sheetName val="Print_Sheet2"/>
      <sheetName val="UNIT_WT_MASTER2"/>
      <sheetName val="As_per_PCA2"/>
      <sheetName val="Transfer"/>
      <sheetName val="cal"/>
      <sheetName val="SITE OVERHEADS"/>
      <sheetName val="SUMMARY"/>
      <sheetName val="main"/>
      <sheetName val="SE800"/>
      <sheetName val="1641"/>
      <sheetName val="LANGUAGE"/>
      <sheetName val="direct cost shed a-2 "/>
      <sheetName val="sc cost feb 03"/>
      <sheetName val="TABLES"/>
    </sheetNames>
    <sheetDataSet>
      <sheetData sheetId="0">
        <row r="2">
          <cell r="A2" t="str">
            <v>Month &amp; Year</v>
          </cell>
        </row>
      </sheetData>
      <sheetData sheetId="1"/>
      <sheetData sheetId="2"/>
      <sheetData sheetId="3" refreshError="1"/>
      <sheetData sheetId="4" refreshError="1"/>
      <sheetData sheetId="5" refreshError="1"/>
      <sheetData sheetId="6" refreshError="1"/>
      <sheetData sheetId="7" refreshError="1"/>
      <sheetData sheetId="8" refreshError="1"/>
      <sheetData sheetId="9">
        <row r="2">
          <cell r="A2" t="str">
            <v>Month &amp; Year</v>
          </cell>
        </row>
      </sheetData>
      <sheetData sheetId="10">
        <row r="2">
          <cell r="A2" t="str">
            <v>Month &amp; Year</v>
          </cell>
        </row>
      </sheetData>
      <sheetData sheetId="11"/>
      <sheetData sheetId="12"/>
      <sheetData sheetId="13">
        <row r="2">
          <cell r="A2" t="str">
            <v>Month &amp; Year</v>
          </cell>
        </row>
      </sheetData>
      <sheetData sheetId="14">
        <row r="2">
          <cell r="A2" t="str">
            <v>Month &amp; Year</v>
          </cell>
        </row>
      </sheetData>
      <sheetData sheetId="15"/>
      <sheetData sheetId="16"/>
      <sheetData sheetId="17" refreshError="1"/>
      <sheetData sheetId="18">
        <row r="2">
          <cell r="A2" t="str">
            <v>Month &amp; Year</v>
          </cell>
        </row>
      </sheetData>
      <sheetData sheetId="19">
        <row r="2">
          <cell r="A2" t="str">
            <v>Month &amp; Year</v>
          </cell>
        </row>
      </sheetData>
      <sheetData sheetId="20">
        <row r="2">
          <cell r="A2" t="str">
            <v>Month &amp; Year</v>
          </cell>
        </row>
      </sheetData>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C2"/>
      <sheetName val="Manpower"/>
      <sheetName val="Construction Programme"/>
      <sheetName val="RA"/>
      <sheetName val="Inputs"/>
      <sheetName val="BOQ_Sch_A"/>
      <sheetName val="Analysis"/>
      <sheetName val="POL"/>
      <sheetName val="Labour_HMRCL"/>
      <sheetName val="Concrete"/>
      <sheetName val="Labour"/>
      <sheetName val="Equipment C2"/>
      <sheetName val="POL_Analysis"/>
      <sheetName val="Sheet3"/>
      <sheetName val="Casting Yard"/>
      <sheetName val="FIN"/>
    </sheetNames>
    <sheetDataSet>
      <sheetData sheetId="0" refreshError="1"/>
      <sheetData sheetId="1" refreshError="1"/>
      <sheetData sheetId="2" refreshError="1"/>
      <sheetData sheetId="3" refreshError="1"/>
      <sheetData sheetId="4" refreshError="1">
        <row r="21">
          <cell r="D21">
            <v>26</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Loads"/>
      <sheetName val="lc 11"/>
      <sheetName val="lc 12"/>
      <sheetName val="lc 13"/>
      <sheetName val="lc 14"/>
      <sheetName val="lc 21"/>
      <sheetName val="lc 22"/>
      <sheetName val="lc 23"/>
      <sheetName val="lc 24"/>
      <sheetName val="lc 25"/>
      <sheetName val="lc 26"/>
      <sheetName val="lc 31"/>
      <sheetName val="lc 32"/>
      <sheetName val="lc 34"/>
      <sheetName val="lc 41"/>
      <sheetName val="lc 42"/>
      <sheetName val="lc 51"/>
      <sheetName val="lc 52"/>
      <sheetName val="lc 53"/>
      <sheetName val="lc 54"/>
      <sheetName val="Page 1 - General-194"/>
      <sheetName val="Page 2 - Specific-194"/>
      <sheetName val="General input"/>
      <sheetName val="doq-10"/>
    </sheetNames>
    <sheetDataSet>
      <sheetData sheetId="0" refreshError="1"/>
      <sheetData sheetId="1" refreshError="1"/>
      <sheetData sheetId="2"/>
      <sheetData sheetId="3" refreshError="1"/>
      <sheetData sheetId="4" refreshError="1"/>
      <sheetData sheetId="5" refreshError="1"/>
      <sheetData sheetId="6">
        <row r="15">
          <cell r="V15">
            <v>21</v>
          </cell>
        </row>
        <row r="17">
          <cell r="V17">
            <v>11.19</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Qty"/>
      <sheetName val="BOQ Distribution"/>
      <sheetName val="Summary"/>
      <sheetName val="Bill No__1"/>
      <sheetName val="Bill No__2"/>
      <sheetName val="Bill No__3"/>
      <sheetName val="Bill No__4"/>
      <sheetName val="Bill No__5"/>
      <sheetName val="Bill No__6"/>
      <sheetName val="Bill No__7"/>
      <sheetName val="Bill No__8"/>
      <sheetName val="Bill No__9"/>
      <sheetName val="Bill No__10"/>
      <sheetName val="Bill No__11"/>
      <sheetName val="Bill No__12"/>
      <sheetName val="AoR Finishing"/>
      <sheetName val="sheeet7"/>
      <sheetName val="Intro"/>
      <sheetName val="MPR_PA_1"/>
      <sheetName val="AOR"/>
      <sheetName val="Measurment"/>
      <sheetName val="INTSHEET"/>
      <sheetName val="INTSHEET3"/>
      <sheetName val="A"/>
      <sheetName val="estimate"/>
    </sheetNames>
    <sheetDataSet>
      <sheetData sheetId="0" refreshError="1"/>
      <sheetData sheetId="1" refreshError="1">
        <row r="5">
          <cell r="A5" t="str">
            <v>CLEARING &amp; GRUBBING</v>
          </cell>
          <cell r="C5">
            <v>1.01</v>
          </cell>
          <cell r="D5" t="str">
            <v>HCT</v>
          </cell>
          <cell r="E5">
            <v>66</v>
          </cell>
          <cell r="F5">
            <v>26743.805</v>
          </cell>
          <cell r="G5">
            <v>1765091.1300000001</v>
          </cell>
        </row>
        <row r="6">
          <cell r="A6" t="str">
            <v>EXCAVATION</v>
          </cell>
          <cell r="C6">
            <v>2.0099999999999998</v>
          </cell>
          <cell r="D6" t="str">
            <v>CUM</v>
          </cell>
          <cell r="E6">
            <v>213000</v>
          </cell>
          <cell r="F6">
            <v>33.660000000000004</v>
          </cell>
          <cell r="G6">
            <v>7169580.0000000009</v>
          </cell>
        </row>
        <row r="7">
          <cell r="A7" t="str">
            <v>EARTHWORK IN EMBANKMENT</v>
          </cell>
          <cell r="C7" t="str">
            <v>2.02 + 2.03</v>
          </cell>
          <cell r="D7" t="str">
            <v>CUM</v>
          </cell>
          <cell r="E7">
            <v>523700</v>
          </cell>
          <cell r="F7">
            <v>111.99450353255681</v>
          </cell>
          <cell r="G7">
            <v>58651521.5</v>
          </cell>
        </row>
        <row r="8">
          <cell r="A8" t="str">
            <v>EARTHWORK IN SUBGRADE</v>
          </cell>
          <cell r="C8">
            <v>2.04</v>
          </cell>
          <cell r="D8" t="str">
            <v>CUM</v>
          </cell>
          <cell r="E8">
            <v>270000</v>
          </cell>
          <cell r="F8">
            <v>159.88500000000002</v>
          </cell>
          <cell r="G8">
            <v>43168950.000000007</v>
          </cell>
        </row>
        <row r="9">
          <cell r="A9" t="str">
            <v>MEDIAN FILLING</v>
          </cell>
          <cell r="C9">
            <v>2.06</v>
          </cell>
          <cell r="D9" t="str">
            <v>CUM</v>
          </cell>
          <cell r="E9">
            <v>52300</v>
          </cell>
          <cell r="F9">
            <v>142.12</v>
          </cell>
          <cell r="G9">
            <v>7432876</v>
          </cell>
        </row>
        <row r="10">
          <cell r="A10" t="str">
            <v>GRANULAR SUB BASE COURSE</v>
          </cell>
          <cell r="C10">
            <v>3.01</v>
          </cell>
          <cell r="D10" t="str">
            <v>CUM</v>
          </cell>
          <cell r="E10">
            <v>101795</v>
          </cell>
          <cell r="F10">
            <v>1509.0900000000001</v>
          </cell>
          <cell r="G10">
            <v>153617816.55000001</v>
          </cell>
        </row>
        <row r="11">
          <cell r="A11" t="str">
            <v>WET MIX MACADAM</v>
          </cell>
          <cell r="C11">
            <v>3.02</v>
          </cell>
          <cell r="D11" t="str">
            <v>CUM</v>
          </cell>
          <cell r="E11">
            <v>35731</v>
          </cell>
          <cell r="F11">
            <v>1608.2</v>
          </cell>
          <cell r="G11">
            <v>57462594.200000003</v>
          </cell>
        </row>
        <row r="12">
          <cell r="A12" t="str">
            <v>PROFILE CORRECTIVE COURSE</v>
          </cell>
          <cell r="C12">
            <v>4.03</v>
          </cell>
          <cell r="D12" t="str">
            <v>CUM</v>
          </cell>
          <cell r="E12">
            <v>5219</v>
          </cell>
          <cell r="F12">
            <v>3938.22</v>
          </cell>
          <cell r="G12">
            <v>20553570.18</v>
          </cell>
        </row>
        <row r="13">
          <cell r="A13" t="str">
            <v>DENSE BITUMINOUS MACADAM</v>
          </cell>
          <cell r="C13">
            <v>4.04</v>
          </cell>
          <cell r="D13" t="str">
            <v>CUM</v>
          </cell>
          <cell r="E13">
            <v>36043</v>
          </cell>
          <cell r="F13">
            <v>4582.4350000000004</v>
          </cell>
          <cell r="G13">
            <v>165164704.70500001</v>
          </cell>
        </row>
        <row r="14">
          <cell r="A14" t="str">
            <v>BITUMINOUS CONCRETE</v>
          </cell>
          <cell r="C14">
            <v>4.05</v>
          </cell>
          <cell r="D14" t="str">
            <v>CUM</v>
          </cell>
          <cell r="E14">
            <v>14348</v>
          </cell>
          <cell r="F14">
            <v>5437.0250000000005</v>
          </cell>
          <cell r="G14">
            <v>78010434.700000003</v>
          </cell>
        </row>
        <row r="15">
          <cell r="A15" t="str">
            <v>BITUMENOUS MACADAM</v>
          </cell>
          <cell r="C15">
            <v>4.0599999999999996</v>
          </cell>
          <cell r="D15" t="str">
            <v>CUM</v>
          </cell>
          <cell r="E15">
            <v>23271</v>
          </cell>
          <cell r="F15">
            <v>3938.2200000000003</v>
          </cell>
          <cell r="G15">
            <v>91646317.620000005</v>
          </cell>
        </row>
        <row r="16">
          <cell r="A16" t="str">
            <v>SEMI DENSE BITUMENOUS COURSE</v>
          </cell>
          <cell r="C16">
            <v>4.07</v>
          </cell>
          <cell r="D16" t="str">
            <v>CUM</v>
          </cell>
          <cell r="E16">
            <v>977</v>
          </cell>
          <cell r="F16">
            <v>4617.9650000000001</v>
          </cell>
          <cell r="G16">
            <v>4511751.8049999997</v>
          </cell>
        </row>
        <row r="17">
          <cell r="A17" t="str">
            <v>DRY LEAN CONCRETE</v>
          </cell>
          <cell r="C17">
            <v>4.09</v>
          </cell>
          <cell r="D17" t="str">
            <v>CUM</v>
          </cell>
          <cell r="E17">
            <v>48021</v>
          </cell>
          <cell r="F17">
            <v>2489.9050000000002</v>
          </cell>
          <cell r="G17">
            <v>119567728.00500001</v>
          </cell>
        </row>
        <row r="18">
          <cell r="A18" t="str">
            <v>PAVEMENT QUALITY CONCRETE</v>
          </cell>
          <cell r="C18">
            <v>4.0999999999999996</v>
          </cell>
          <cell r="D18" t="str">
            <v>CUM</v>
          </cell>
          <cell r="E18">
            <v>87024</v>
          </cell>
          <cell r="F18">
            <v>4648.8200000000006</v>
          </cell>
          <cell r="G18">
            <v>404558911.68000007</v>
          </cell>
        </row>
        <row r="19">
          <cell r="A19" t="str">
            <v>MEDIAN KERB</v>
          </cell>
          <cell r="C19">
            <v>9.09</v>
          </cell>
          <cell r="D19" t="str">
            <v>LM</v>
          </cell>
          <cell r="E19">
            <v>59364</v>
          </cell>
          <cell r="F19">
            <v>148.66500000000002</v>
          </cell>
          <cell r="G19">
            <v>8825349.0600000005</v>
          </cell>
        </row>
        <row r="20">
          <cell r="A20" t="str">
            <v>TURFING</v>
          </cell>
          <cell r="C20">
            <v>2.08</v>
          </cell>
          <cell r="D20" t="str">
            <v>SQM</v>
          </cell>
          <cell r="E20">
            <v>119000</v>
          </cell>
          <cell r="F20">
            <v>10.285</v>
          </cell>
          <cell r="G20">
            <v>1223915</v>
          </cell>
        </row>
        <row r="21">
          <cell r="A21" t="str">
            <v>DRAINAGE &amp; PROTECTION WORK</v>
          </cell>
          <cell r="C21" t="str">
            <v>Bill No. 8</v>
          </cell>
          <cell r="D21" t="str">
            <v>%</v>
          </cell>
          <cell r="E21">
            <v>1</v>
          </cell>
          <cell r="F21">
            <v>250651.02260000003</v>
          </cell>
          <cell r="G21">
            <v>25065102.260000002</v>
          </cell>
        </row>
        <row r="22">
          <cell r="A22" t="str">
            <v>ROAD MARKING</v>
          </cell>
          <cell r="C22" t="str">
            <v>Bill No. 9 - 9.09</v>
          </cell>
          <cell r="D22" t="str">
            <v>%</v>
          </cell>
          <cell r="E22">
            <v>1</v>
          </cell>
          <cell r="F22">
            <v>351216.06959999999</v>
          </cell>
          <cell r="G22">
            <v>35121606.960000001</v>
          </cell>
        </row>
        <row r="23">
          <cell r="A23" t="str">
            <v>JUNCTIONS</v>
          </cell>
          <cell r="C23" t="str">
            <v>Bill No. 10</v>
          </cell>
          <cell r="D23" t="str">
            <v>%</v>
          </cell>
          <cell r="E23">
            <v>1</v>
          </cell>
          <cell r="F23">
            <v>50391.133100000006</v>
          </cell>
          <cell r="G23">
            <v>5039113.3100000005</v>
          </cell>
        </row>
        <row r="24">
          <cell r="A24" t="str">
            <v>MISC ROAD WORKS</v>
          </cell>
          <cell r="C24" t="str">
            <v>Bill No 1+2+3+4+8+9+10-(All Above Items)</v>
          </cell>
          <cell r="D24" t="str">
            <v>%</v>
          </cell>
          <cell r="E24">
            <v>1</v>
          </cell>
          <cell r="F24">
            <v>267800.76455000159</v>
          </cell>
          <cell r="G24">
            <v>26780076.455000162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413_PBNTL"/>
      <sheetName val="Month"/>
      <sheetName val="DPR Sheet "/>
      <sheetName val="L2 Plan vs Actual"/>
      <sheetName val="Visual Chart"/>
      <sheetName val="Visual Chart (2)"/>
      <sheetName val="Survey summary"/>
      <sheetName val="Detailed Survey "/>
      <sheetName val="Check Survey "/>
      <sheetName val="Foundation"/>
      <sheetName val="Foundation Daily Progress"/>
      <sheetName val="Earthing"/>
      <sheetName val="Erection"/>
      <sheetName val="Tack Welding"/>
      <sheetName val="Stringing"/>
      <sheetName val="OPGW"/>
      <sheetName val="Accessories"/>
      <sheetName val="ROW Tracker"/>
      <sheetName val="Tower supply"/>
      <sheetName val="Supply Status "/>
      <sheetName val="Hardware Supply"/>
      <sheetName val="Crossing status"/>
      <sheetName val="Statuary clearance"/>
      <sheetName val="Organogram"/>
      <sheetName val="Location summary"/>
      <sheetName val="Tower Summary"/>
      <sheetName val="Tower Abstarct "/>
      <sheetName val="Sheet1"/>
      <sheetName val="TA413_PRS"/>
    </sheetNames>
    <sheetDataSet>
      <sheetData sheetId="0" refreshError="1">
        <row r="1">
          <cell r="A1" t="str">
            <v>TA413 : 765 KV D/C Bikaner III - Neemrana II TL02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gress Summary"/>
      <sheetName val="Hindrance Register TA413"/>
      <sheetName val="X-ing Status TB401_408"/>
      <sheetName val="TA-413 Fdn"/>
      <sheetName val="TA-413 Earthing"/>
      <sheetName val="TA-413 ERE"/>
      <sheetName val="Location Summary"/>
      <sheetName val="Visual Chart"/>
      <sheetName val="Visual chart Edit"/>
      <sheetName val="TB-401 Tackwelding"/>
      <sheetName val="TB-408 Tackwelding"/>
      <sheetName val="TB-401 Stringing"/>
      <sheetName val="TB-408 Stringing"/>
      <sheetName val="SUPPLY"/>
    </sheetNames>
    <sheetDataSet>
      <sheetData sheetId="0" refreshError="1"/>
      <sheetData sheetId="1" refreshError="1"/>
      <sheetData sheetId="2" refreshError="1"/>
      <sheetData sheetId="3" refreshError="1"/>
      <sheetData sheetId="4" refreshError="1"/>
      <sheetData sheetId="5" refreshError="1"/>
      <sheetData sheetId="6" refreshError="1">
        <row r="2">
          <cell r="C2" t="str">
            <v>Location</v>
          </cell>
          <cell r="D2" t="str">
            <v>Type of</v>
          </cell>
          <cell r="E2"/>
          <cell r="F2" t="str">
            <v>Span</v>
          </cell>
          <cell r="G2" t="str">
            <v>Cumm.</v>
          </cell>
          <cell r="H2" t="str">
            <v xml:space="preserve">DS Status as on </v>
          </cell>
        </row>
        <row r="3">
          <cell r="C3" t="str">
            <v>Tower No.</v>
          </cell>
          <cell r="D3" t="str">
            <v>Tower</v>
          </cell>
          <cell r="E3"/>
          <cell r="F3" t="str">
            <v>Length (m)</v>
          </cell>
          <cell r="G3" t="str">
            <v>Span (km)</v>
          </cell>
          <cell r="H3">
            <v>45517</v>
          </cell>
        </row>
        <row r="4">
          <cell r="C4" t="str">
            <v>0/0</v>
          </cell>
          <cell r="D4" t="str">
            <v>DD60+0</v>
          </cell>
          <cell r="E4"/>
          <cell r="F4"/>
          <cell r="G4">
            <v>0</v>
          </cell>
          <cell r="H4" t="str">
            <v>Approved</v>
          </cell>
        </row>
        <row r="5">
          <cell r="C5"/>
          <cell r="D5"/>
          <cell r="E5" t="str">
            <v>0/0</v>
          </cell>
          <cell r="F5">
            <v>147.18</v>
          </cell>
          <cell r="H5"/>
        </row>
        <row r="6">
          <cell r="C6" t="str">
            <v>1/0</v>
          </cell>
          <cell r="D6" t="str">
            <v>DC2+0</v>
          </cell>
          <cell r="E6"/>
          <cell r="F6"/>
          <cell r="G6">
            <v>0.1472</v>
          </cell>
          <cell r="H6" t="str">
            <v>Approved</v>
          </cell>
        </row>
        <row r="7">
          <cell r="C7"/>
          <cell r="D7"/>
          <cell r="E7" t="str">
            <v>1/0</v>
          </cell>
          <cell r="F7">
            <v>313.84800000000001</v>
          </cell>
          <cell r="G7"/>
          <cell r="H7"/>
        </row>
        <row r="8">
          <cell r="C8" t="str">
            <v>2/0</v>
          </cell>
          <cell r="D8" t="str">
            <v>DD45+0</v>
          </cell>
          <cell r="E8"/>
          <cell r="F8"/>
          <cell r="G8">
            <v>0.46100000000000002</v>
          </cell>
          <cell r="H8" t="str">
            <v>Approved</v>
          </cell>
        </row>
        <row r="9">
          <cell r="C9"/>
          <cell r="D9"/>
          <cell r="E9" t="str">
            <v>2/0</v>
          </cell>
          <cell r="F9">
            <v>311.12599999999998</v>
          </cell>
          <cell r="G9"/>
          <cell r="H9"/>
        </row>
        <row r="10">
          <cell r="C10" t="str">
            <v>3/0</v>
          </cell>
          <cell r="D10" t="str">
            <v>DB2+0</v>
          </cell>
          <cell r="E10"/>
          <cell r="F10"/>
          <cell r="G10">
            <v>0.77210000000000001</v>
          </cell>
          <cell r="H10" t="str">
            <v>Approved</v>
          </cell>
        </row>
        <row r="11">
          <cell r="C11"/>
          <cell r="D11"/>
          <cell r="E11" t="str">
            <v>3/0</v>
          </cell>
          <cell r="F11">
            <v>392.84500000000003</v>
          </cell>
          <cell r="G11"/>
          <cell r="H11"/>
        </row>
        <row r="12">
          <cell r="C12" t="str">
            <v>3/1</v>
          </cell>
          <cell r="D12" t="str">
            <v>DA+3</v>
          </cell>
          <cell r="E12"/>
          <cell r="F12"/>
          <cell r="G12">
            <v>1.1649</v>
          </cell>
          <cell r="H12" t="str">
            <v>Approved</v>
          </cell>
        </row>
        <row r="13">
          <cell r="C13"/>
          <cell r="D13"/>
          <cell r="E13" t="str">
            <v>3/1</v>
          </cell>
          <cell r="F13">
            <v>425</v>
          </cell>
          <cell r="G13"/>
          <cell r="H13"/>
        </row>
        <row r="14">
          <cell r="C14" t="str">
            <v>3/2</v>
          </cell>
          <cell r="D14" t="str">
            <v>DA+6</v>
          </cell>
          <cell r="E14"/>
          <cell r="F14"/>
          <cell r="G14">
            <v>1.5899000000000001</v>
          </cell>
          <cell r="H14" t="str">
            <v>Approved</v>
          </cell>
        </row>
        <row r="15">
          <cell r="C15"/>
          <cell r="D15"/>
          <cell r="E15" t="str">
            <v>3/2</v>
          </cell>
          <cell r="F15">
            <v>390</v>
          </cell>
          <cell r="G15"/>
          <cell r="H15"/>
        </row>
        <row r="16">
          <cell r="C16" t="str">
            <v>3/3</v>
          </cell>
          <cell r="D16" t="str">
            <v>DA+3</v>
          </cell>
          <cell r="E16"/>
          <cell r="F16"/>
          <cell r="G16">
            <v>1.9799000000000002</v>
          </cell>
          <cell r="H16" t="str">
            <v>Approved</v>
          </cell>
        </row>
        <row r="17">
          <cell r="C17"/>
          <cell r="D17"/>
          <cell r="E17" t="str">
            <v>3/3</v>
          </cell>
          <cell r="F17">
            <v>400</v>
          </cell>
          <cell r="G17"/>
          <cell r="H17"/>
        </row>
        <row r="18">
          <cell r="C18" t="str">
            <v>3/4</v>
          </cell>
          <cell r="D18" t="str">
            <v>DA+6</v>
          </cell>
          <cell r="E18"/>
          <cell r="F18"/>
          <cell r="G18">
            <v>2.3799000000000001</v>
          </cell>
          <cell r="H18" t="str">
            <v>Approved</v>
          </cell>
        </row>
        <row r="19">
          <cell r="C19"/>
          <cell r="D19"/>
          <cell r="E19" t="str">
            <v>3/4</v>
          </cell>
          <cell r="F19">
            <v>415</v>
          </cell>
          <cell r="G19"/>
          <cell r="H19"/>
        </row>
        <row r="20">
          <cell r="C20" t="str">
            <v>3/5</v>
          </cell>
          <cell r="D20" t="str">
            <v>DA+3</v>
          </cell>
          <cell r="E20"/>
          <cell r="F20"/>
          <cell r="G20">
            <v>2.7949000000000002</v>
          </cell>
          <cell r="H20" t="str">
            <v>Approved</v>
          </cell>
        </row>
        <row r="21">
          <cell r="C21"/>
          <cell r="D21"/>
          <cell r="E21" t="str">
            <v>3/5</v>
          </cell>
          <cell r="F21">
            <v>365</v>
          </cell>
          <cell r="G21"/>
          <cell r="H21"/>
        </row>
        <row r="22">
          <cell r="C22" t="str">
            <v>3/6</v>
          </cell>
          <cell r="D22" t="str">
            <v>DA+3</v>
          </cell>
          <cell r="E22"/>
          <cell r="F22"/>
          <cell r="G22">
            <v>3.1599000000000004</v>
          </cell>
          <cell r="H22" t="str">
            <v>Approved</v>
          </cell>
        </row>
        <row r="23">
          <cell r="C23"/>
          <cell r="D23"/>
          <cell r="E23" t="str">
            <v>3/6</v>
          </cell>
          <cell r="F23">
            <v>435</v>
          </cell>
          <cell r="G23"/>
          <cell r="H23"/>
        </row>
        <row r="24">
          <cell r="C24" t="str">
            <v>3/7</v>
          </cell>
          <cell r="D24" t="str">
            <v>DA+3</v>
          </cell>
          <cell r="E24"/>
          <cell r="F24"/>
          <cell r="G24">
            <v>3.5949000000000004</v>
          </cell>
          <cell r="H24" t="str">
            <v>Approved</v>
          </cell>
        </row>
        <row r="25">
          <cell r="C25"/>
          <cell r="D25"/>
          <cell r="E25" t="str">
            <v>3/7</v>
          </cell>
          <cell r="F25">
            <v>405</v>
          </cell>
          <cell r="G25"/>
          <cell r="H25"/>
        </row>
        <row r="26">
          <cell r="C26" t="str">
            <v>3/8</v>
          </cell>
          <cell r="D26" t="str">
            <v>DA+0</v>
          </cell>
          <cell r="E26"/>
          <cell r="F26"/>
          <cell r="G26">
            <v>3.9999000000000002</v>
          </cell>
          <cell r="H26" t="str">
            <v>Approved</v>
          </cell>
        </row>
        <row r="27">
          <cell r="C27"/>
          <cell r="D27"/>
          <cell r="E27" t="str">
            <v>3/8</v>
          </cell>
          <cell r="F27">
            <v>396</v>
          </cell>
          <cell r="G27"/>
          <cell r="H27"/>
        </row>
        <row r="28">
          <cell r="C28" t="str">
            <v>3/9</v>
          </cell>
          <cell r="D28" t="str">
            <v>DA+0</v>
          </cell>
          <cell r="E28"/>
          <cell r="F28"/>
          <cell r="G28">
            <v>4.3959000000000001</v>
          </cell>
          <cell r="H28" t="str">
            <v>Approved</v>
          </cell>
        </row>
        <row r="29">
          <cell r="C29"/>
          <cell r="D29"/>
          <cell r="E29" t="str">
            <v>3/9</v>
          </cell>
          <cell r="F29">
            <v>436</v>
          </cell>
          <cell r="G29"/>
          <cell r="H29"/>
        </row>
        <row r="30">
          <cell r="C30" t="str">
            <v>3/10</v>
          </cell>
          <cell r="D30" t="str">
            <v>DA+9</v>
          </cell>
          <cell r="E30"/>
          <cell r="F30"/>
          <cell r="G30">
            <v>4.8319000000000001</v>
          </cell>
          <cell r="H30" t="str">
            <v>Approved</v>
          </cell>
        </row>
        <row r="31">
          <cell r="C31"/>
          <cell r="D31"/>
          <cell r="E31" t="str">
            <v>3/10</v>
          </cell>
          <cell r="F31">
            <v>399</v>
          </cell>
          <cell r="G31"/>
          <cell r="H31"/>
        </row>
        <row r="32">
          <cell r="C32" t="str">
            <v>3/11</v>
          </cell>
          <cell r="D32" t="str">
            <v>DA+0</v>
          </cell>
          <cell r="E32"/>
          <cell r="F32"/>
          <cell r="G32">
            <v>5.2309000000000001</v>
          </cell>
          <cell r="H32" t="str">
            <v>Approved</v>
          </cell>
        </row>
        <row r="33">
          <cell r="C33"/>
          <cell r="D33"/>
          <cell r="E33" t="str">
            <v>3/11</v>
          </cell>
          <cell r="F33">
            <v>401.88299999999998</v>
          </cell>
          <cell r="G33"/>
          <cell r="H33"/>
        </row>
        <row r="34">
          <cell r="C34" t="str">
            <v>4/0</v>
          </cell>
          <cell r="D34" t="str">
            <v>DB1+9</v>
          </cell>
          <cell r="E34"/>
          <cell r="F34"/>
          <cell r="G34">
            <v>5.6328000000000005</v>
          </cell>
          <cell r="H34" t="str">
            <v>Approved</v>
          </cell>
        </row>
        <row r="35">
          <cell r="C35"/>
          <cell r="D35"/>
          <cell r="E35" t="str">
            <v>4/0</v>
          </cell>
          <cell r="F35">
            <v>415</v>
          </cell>
          <cell r="G35"/>
          <cell r="H35"/>
        </row>
        <row r="36">
          <cell r="C36" t="str">
            <v>4/1</v>
          </cell>
          <cell r="D36" t="str">
            <v>DA+6</v>
          </cell>
          <cell r="E36"/>
          <cell r="F36"/>
          <cell r="G36">
            <v>6.0478000000000005</v>
          </cell>
          <cell r="H36" t="str">
            <v>Approved</v>
          </cell>
        </row>
        <row r="37">
          <cell r="C37"/>
          <cell r="D37"/>
          <cell r="E37" t="str">
            <v>4/1</v>
          </cell>
          <cell r="F37">
            <v>410</v>
          </cell>
          <cell r="G37"/>
          <cell r="H37"/>
        </row>
        <row r="38">
          <cell r="C38" t="str">
            <v>4/2</v>
          </cell>
          <cell r="D38" t="str">
            <v>DA+3</v>
          </cell>
          <cell r="E38"/>
          <cell r="F38"/>
          <cell r="G38">
            <v>6.4578000000000007</v>
          </cell>
          <cell r="H38" t="str">
            <v>Approved</v>
          </cell>
        </row>
        <row r="39">
          <cell r="C39"/>
          <cell r="D39"/>
          <cell r="E39" t="str">
            <v>4/2</v>
          </cell>
          <cell r="F39">
            <v>395</v>
          </cell>
          <cell r="G39"/>
          <cell r="H39"/>
        </row>
        <row r="40">
          <cell r="C40" t="str">
            <v>4/3</v>
          </cell>
          <cell r="D40" t="str">
            <v>DA+3</v>
          </cell>
          <cell r="E40"/>
          <cell r="F40"/>
          <cell r="G40">
            <v>6.8528000000000002</v>
          </cell>
          <cell r="H40" t="str">
            <v>Approved</v>
          </cell>
        </row>
        <row r="41">
          <cell r="C41"/>
          <cell r="D41"/>
          <cell r="E41" t="str">
            <v>4/3</v>
          </cell>
          <cell r="F41">
            <v>380</v>
          </cell>
          <cell r="G41"/>
          <cell r="H41"/>
        </row>
        <row r="42">
          <cell r="C42" t="str">
            <v>4/4</v>
          </cell>
          <cell r="D42" t="str">
            <v>DA+6</v>
          </cell>
          <cell r="E42"/>
          <cell r="F42"/>
          <cell r="G42">
            <v>7.2328000000000001</v>
          </cell>
          <cell r="H42" t="str">
            <v>Approved</v>
          </cell>
        </row>
        <row r="43">
          <cell r="C43"/>
          <cell r="D43"/>
          <cell r="E43" t="str">
            <v>4/4</v>
          </cell>
          <cell r="F43">
            <v>420</v>
          </cell>
          <cell r="G43"/>
          <cell r="H43"/>
        </row>
        <row r="44">
          <cell r="C44" t="str">
            <v>4/5</v>
          </cell>
          <cell r="D44" t="str">
            <v>DA+6</v>
          </cell>
          <cell r="E44"/>
          <cell r="F44"/>
          <cell r="G44">
            <v>7.6528</v>
          </cell>
          <cell r="H44" t="str">
            <v>Approved</v>
          </cell>
        </row>
        <row r="45">
          <cell r="C45"/>
          <cell r="D45"/>
          <cell r="E45" t="str">
            <v>4/5</v>
          </cell>
          <cell r="F45">
            <v>365</v>
          </cell>
          <cell r="G45"/>
          <cell r="H45"/>
        </row>
        <row r="46">
          <cell r="C46" t="str">
            <v>4A/0</v>
          </cell>
          <cell r="D46" t="str">
            <v>DB1+3</v>
          </cell>
          <cell r="E46"/>
          <cell r="F46"/>
          <cell r="G46">
            <v>8.0177999999999994</v>
          </cell>
          <cell r="H46" t="str">
            <v>Approved</v>
          </cell>
        </row>
        <row r="47">
          <cell r="C47"/>
          <cell r="D47"/>
          <cell r="E47" t="str">
            <v>4A/0</v>
          </cell>
          <cell r="F47">
            <v>340</v>
          </cell>
          <cell r="G47"/>
          <cell r="H47"/>
        </row>
        <row r="48">
          <cell r="C48" t="str">
            <v>4A/1</v>
          </cell>
          <cell r="D48" t="str">
            <v>DA+6</v>
          </cell>
          <cell r="E48"/>
          <cell r="F48"/>
          <cell r="G48">
            <v>8.3577999999999992</v>
          </cell>
          <cell r="H48" t="str">
            <v>Approved</v>
          </cell>
        </row>
        <row r="49">
          <cell r="C49"/>
          <cell r="D49"/>
          <cell r="E49" t="str">
            <v>4A/1</v>
          </cell>
          <cell r="F49">
            <v>419.99900000000002</v>
          </cell>
          <cell r="G49"/>
          <cell r="H49"/>
        </row>
        <row r="50">
          <cell r="C50" t="str">
            <v>4A/2</v>
          </cell>
          <cell r="D50" t="str">
            <v>DA+6</v>
          </cell>
          <cell r="E50"/>
          <cell r="F50"/>
          <cell r="G50">
            <v>8.7777999999999992</v>
          </cell>
          <cell r="H50" t="str">
            <v>Approved</v>
          </cell>
        </row>
        <row r="51">
          <cell r="C51"/>
          <cell r="D51"/>
          <cell r="E51" t="str">
            <v>4A/2</v>
          </cell>
          <cell r="F51">
            <v>415</v>
          </cell>
          <cell r="G51"/>
          <cell r="H51"/>
        </row>
        <row r="52">
          <cell r="C52" t="str">
            <v>4A/3</v>
          </cell>
          <cell r="D52" t="str">
            <v>DA+9</v>
          </cell>
          <cell r="E52"/>
          <cell r="F52"/>
          <cell r="G52">
            <v>9.1927999999999983</v>
          </cell>
          <cell r="H52" t="str">
            <v>Approved</v>
          </cell>
        </row>
        <row r="53">
          <cell r="C53"/>
          <cell r="D53"/>
          <cell r="E53" t="str">
            <v>4A/3</v>
          </cell>
          <cell r="F53">
            <v>365</v>
          </cell>
          <cell r="G53"/>
          <cell r="H53"/>
        </row>
        <row r="54">
          <cell r="C54" t="str">
            <v>4A/4</v>
          </cell>
          <cell r="D54" t="str">
            <v>DA+6</v>
          </cell>
          <cell r="E54"/>
          <cell r="F54"/>
          <cell r="G54">
            <v>9.5577999999999985</v>
          </cell>
          <cell r="H54" t="str">
            <v>Approved</v>
          </cell>
        </row>
        <row r="55">
          <cell r="C55"/>
          <cell r="D55"/>
          <cell r="E55" t="str">
            <v>4A/4</v>
          </cell>
          <cell r="F55">
            <v>330</v>
          </cell>
          <cell r="G55"/>
          <cell r="H55"/>
        </row>
        <row r="56">
          <cell r="C56" t="str">
            <v>4A/5</v>
          </cell>
          <cell r="D56" t="str">
            <v>DA+9</v>
          </cell>
          <cell r="E56"/>
          <cell r="F56"/>
          <cell r="G56">
            <v>9.8877999999999986</v>
          </cell>
          <cell r="H56" t="str">
            <v>Approved</v>
          </cell>
        </row>
        <row r="57">
          <cell r="C57"/>
          <cell r="D57"/>
          <cell r="E57" t="str">
            <v>4A/5</v>
          </cell>
          <cell r="F57">
            <v>457</v>
          </cell>
          <cell r="G57"/>
          <cell r="H57"/>
        </row>
        <row r="58">
          <cell r="C58" t="str">
            <v>4A/6</v>
          </cell>
          <cell r="D58" t="str">
            <v>DA+9</v>
          </cell>
          <cell r="E58"/>
          <cell r="F58"/>
          <cell r="G58">
            <v>10.344799999999999</v>
          </cell>
          <cell r="H58" t="str">
            <v>Approved</v>
          </cell>
        </row>
        <row r="59">
          <cell r="C59"/>
          <cell r="D59"/>
          <cell r="E59" t="str">
            <v>4A/6</v>
          </cell>
          <cell r="F59">
            <v>354.61200000000002</v>
          </cell>
          <cell r="G59"/>
          <cell r="H59"/>
        </row>
        <row r="60">
          <cell r="C60" t="str">
            <v>5/0</v>
          </cell>
          <cell r="D60" t="str">
            <v>DB1+6</v>
          </cell>
          <cell r="E60"/>
          <cell r="F60"/>
          <cell r="G60">
            <v>10.699399999999999</v>
          </cell>
          <cell r="H60" t="str">
            <v>Approved</v>
          </cell>
        </row>
        <row r="61">
          <cell r="C61"/>
          <cell r="D61"/>
          <cell r="E61" t="str">
            <v>5/0</v>
          </cell>
          <cell r="F61">
            <v>428.38900000000001</v>
          </cell>
          <cell r="G61"/>
          <cell r="H61"/>
        </row>
        <row r="62">
          <cell r="C62" t="str">
            <v>5/1</v>
          </cell>
          <cell r="D62" t="str">
            <v>DA+6</v>
          </cell>
          <cell r="E62"/>
          <cell r="F62"/>
          <cell r="G62">
            <v>11.127799999999999</v>
          </cell>
          <cell r="H62" t="str">
            <v>Approved</v>
          </cell>
        </row>
        <row r="63">
          <cell r="C63"/>
          <cell r="D63"/>
          <cell r="E63" t="str">
            <v>5/1</v>
          </cell>
          <cell r="F63">
            <v>340</v>
          </cell>
          <cell r="G63"/>
          <cell r="H63"/>
        </row>
        <row r="64">
          <cell r="C64" t="str">
            <v>5/2</v>
          </cell>
          <cell r="D64" t="str">
            <v>DA+9</v>
          </cell>
          <cell r="E64"/>
          <cell r="F64"/>
          <cell r="G64">
            <v>11.467799999999999</v>
          </cell>
          <cell r="H64" t="str">
            <v>Approved</v>
          </cell>
        </row>
        <row r="65">
          <cell r="C65"/>
          <cell r="D65"/>
          <cell r="E65" t="str">
            <v>5/2</v>
          </cell>
          <cell r="F65">
            <v>375</v>
          </cell>
          <cell r="G65"/>
          <cell r="H65"/>
        </row>
        <row r="66">
          <cell r="C66" t="str">
            <v>5/3</v>
          </cell>
          <cell r="D66" t="str">
            <v>DA+9</v>
          </cell>
          <cell r="E66"/>
          <cell r="F66"/>
          <cell r="G66">
            <v>11.842799999999999</v>
          </cell>
          <cell r="H66" t="str">
            <v>Approved</v>
          </cell>
        </row>
        <row r="67">
          <cell r="C67"/>
          <cell r="D67"/>
          <cell r="E67" t="str">
            <v>5/3</v>
          </cell>
          <cell r="F67">
            <v>365</v>
          </cell>
          <cell r="G67"/>
          <cell r="H67"/>
        </row>
        <row r="68">
          <cell r="C68" t="str">
            <v>5/4</v>
          </cell>
          <cell r="D68" t="str">
            <v>DA-1.5</v>
          </cell>
          <cell r="E68"/>
          <cell r="F68"/>
          <cell r="G68">
            <v>12.207799999999999</v>
          </cell>
          <cell r="H68" t="str">
            <v>Approved</v>
          </cell>
        </row>
        <row r="69">
          <cell r="C69"/>
          <cell r="D69"/>
          <cell r="E69" t="str">
            <v>5/4</v>
          </cell>
          <cell r="F69">
            <v>460</v>
          </cell>
          <cell r="G69"/>
          <cell r="H69"/>
        </row>
        <row r="70">
          <cell r="C70" t="str">
            <v>5/5</v>
          </cell>
          <cell r="D70" t="str">
            <v>DA+6</v>
          </cell>
          <cell r="E70"/>
          <cell r="F70"/>
          <cell r="G70">
            <v>12.6678</v>
          </cell>
          <cell r="H70" t="str">
            <v>Approved</v>
          </cell>
        </row>
        <row r="71">
          <cell r="C71"/>
          <cell r="D71"/>
          <cell r="E71" t="str">
            <v>5/5</v>
          </cell>
          <cell r="F71">
            <v>380</v>
          </cell>
          <cell r="G71"/>
          <cell r="H71"/>
        </row>
        <row r="72">
          <cell r="C72" t="str">
            <v>5/6</v>
          </cell>
          <cell r="D72" t="str">
            <v>DA+3</v>
          </cell>
          <cell r="E72"/>
          <cell r="F72"/>
          <cell r="G72">
            <v>13.047800000000001</v>
          </cell>
          <cell r="H72" t="str">
            <v>Approved</v>
          </cell>
        </row>
        <row r="73">
          <cell r="C73"/>
          <cell r="D73"/>
          <cell r="E73" t="str">
            <v>5/6</v>
          </cell>
          <cell r="F73">
            <v>410</v>
          </cell>
          <cell r="G73"/>
          <cell r="H73"/>
        </row>
        <row r="74">
          <cell r="C74" t="str">
            <v>5/7</v>
          </cell>
          <cell r="D74" t="str">
            <v>DA+9</v>
          </cell>
          <cell r="E74"/>
          <cell r="F74"/>
          <cell r="G74">
            <v>13.457800000000001</v>
          </cell>
          <cell r="H74" t="str">
            <v>Approved</v>
          </cell>
        </row>
        <row r="75">
          <cell r="C75"/>
          <cell r="D75"/>
          <cell r="E75" t="str">
            <v>5/7</v>
          </cell>
          <cell r="F75">
            <v>400</v>
          </cell>
          <cell r="G75"/>
          <cell r="H75"/>
        </row>
        <row r="76">
          <cell r="C76" t="str">
            <v>5/8</v>
          </cell>
          <cell r="D76" t="str">
            <v>DA+6</v>
          </cell>
          <cell r="E76"/>
          <cell r="F76"/>
          <cell r="G76">
            <v>13.857800000000001</v>
          </cell>
          <cell r="H76" t="str">
            <v>Approved</v>
          </cell>
        </row>
        <row r="77">
          <cell r="C77"/>
          <cell r="D77"/>
          <cell r="E77" t="str">
            <v>5/8</v>
          </cell>
          <cell r="F77">
            <v>420</v>
          </cell>
          <cell r="G77"/>
          <cell r="H77"/>
        </row>
        <row r="78">
          <cell r="C78" t="str">
            <v>5/9</v>
          </cell>
          <cell r="D78" t="str">
            <v>DA+6</v>
          </cell>
          <cell r="E78"/>
          <cell r="F78"/>
          <cell r="G78">
            <v>14.277800000000001</v>
          </cell>
          <cell r="H78" t="str">
            <v>Approved</v>
          </cell>
        </row>
        <row r="79">
          <cell r="C79"/>
          <cell r="D79"/>
          <cell r="E79" t="str">
            <v>5/9</v>
          </cell>
          <cell r="F79">
            <v>345</v>
          </cell>
          <cell r="G79"/>
          <cell r="H79"/>
        </row>
        <row r="80">
          <cell r="C80" t="str">
            <v>5/10</v>
          </cell>
          <cell r="D80" t="str">
            <v>DA+9</v>
          </cell>
          <cell r="E80"/>
          <cell r="F80"/>
          <cell r="G80">
            <v>14.622800000000002</v>
          </cell>
          <cell r="H80" t="str">
            <v>Approved</v>
          </cell>
        </row>
        <row r="81">
          <cell r="C81"/>
          <cell r="D81"/>
          <cell r="E81" t="str">
            <v>5/10</v>
          </cell>
          <cell r="F81">
            <v>495</v>
          </cell>
          <cell r="G81"/>
          <cell r="H81"/>
        </row>
        <row r="82">
          <cell r="C82" t="str">
            <v>5A/0</v>
          </cell>
          <cell r="D82" t="str">
            <v>DB1+12</v>
          </cell>
          <cell r="E82"/>
          <cell r="F82"/>
          <cell r="G82">
            <v>15.117800000000001</v>
          </cell>
          <cell r="H82" t="str">
            <v>Approved</v>
          </cell>
        </row>
        <row r="83">
          <cell r="C83"/>
          <cell r="D83"/>
          <cell r="E83" t="str">
            <v>5A/0</v>
          </cell>
          <cell r="F83">
            <v>419.48</v>
          </cell>
          <cell r="G83"/>
          <cell r="H83"/>
        </row>
        <row r="84">
          <cell r="C84" t="str">
            <v>6/0</v>
          </cell>
          <cell r="D84" t="str">
            <v>DB1+9</v>
          </cell>
          <cell r="E84"/>
          <cell r="F84"/>
          <cell r="G84">
            <v>15.5373</v>
          </cell>
          <cell r="H84" t="str">
            <v>Approved</v>
          </cell>
        </row>
        <row r="85">
          <cell r="C85"/>
          <cell r="D85"/>
          <cell r="E85" t="str">
            <v>6/0</v>
          </cell>
          <cell r="F85">
            <v>350.52</v>
          </cell>
          <cell r="G85"/>
          <cell r="H85"/>
        </row>
        <row r="86">
          <cell r="C86" t="str">
            <v>6/1</v>
          </cell>
          <cell r="D86" t="str">
            <v>DA+9</v>
          </cell>
          <cell r="E86"/>
          <cell r="F86"/>
          <cell r="G86">
            <v>15.8878</v>
          </cell>
          <cell r="H86" t="str">
            <v>Approved</v>
          </cell>
        </row>
        <row r="87">
          <cell r="C87"/>
          <cell r="D87"/>
          <cell r="E87" t="str">
            <v>6/1</v>
          </cell>
          <cell r="F87">
            <v>445</v>
          </cell>
          <cell r="G87"/>
          <cell r="H87"/>
        </row>
        <row r="88">
          <cell r="C88" t="str">
            <v>6/2</v>
          </cell>
          <cell r="D88" t="str">
            <v>DA+6</v>
          </cell>
          <cell r="E88"/>
          <cell r="F88"/>
          <cell r="G88">
            <v>16.332799999999999</v>
          </cell>
          <cell r="H88" t="str">
            <v>Approved</v>
          </cell>
        </row>
        <row r="89">
          <cell r="C89"/>
          <cell r="D89"/>
          <cell r="E89" t="str">
            <v>6/2</v>
          </cell>
          <cell r="F89">
            <v>390</v>
          </cell>
          <cell r="G89"/>
          <cell r="H89"/>
        </row>
        <row r="90">
          <cell r="C90" t="str">
            <v>6/3</v>
          </cell>
          <cell r="D90" t="str">
            <v>DA+3</v>
          </cell>
          <cell r="E90"/>
          <cell r="F90"/>
          <cell r="G90">
            <v>16.722799999999999</v>
          </cell>
          <cell r="H90" t="str">
            <v>Approved</v>
          </cell>
        </row>
        <row r="91">
          <cell r="C91"/>
          <cell r="D91"/>
          <cell r="E91" t="str">
            <v>6/3</v>
          </cell>
          <cell r="F91">
            <v>350</v>
          </cell>
          <cell r="G91"/>
          <cell r="H91"/>
        </row>
        <row r="92">
          <cell r="C92" t="str">
            <v>6/4</v>
          </cell>
          <cell r="D92" t="str">
            <v>DA+9</v>
          </cell>
          <cell r="E92"/>
          <cell r="F92"/>
          <cell r="G92">
            <v>17.072800000000001</v>
          </cell>
          <cell r="H92" t="str">
            <v>Approved</v>
          </cell>
        </row>
        <row r="93">
          <cell r="C93"/>
          <cell r="D93"/>
          <cell r="E93" t="str">
            <v>6/4</v>
          </cell>
          <cell r="F93">
            <v>490</v>
          </cell>
          <cell r="G93"/>
          <cell r="H93"/>
        </row>
        <row r="94">
          <cell r="C94" t="str">
            <v>6/5</v>
          </cell>
          <cell r="D94" t="str">
            <v>DA+9</v>
          </cell>
          <cell r="E94"/>
          <cell r="F94"/>
          <cell r="G94">
            <v>17.562799999999999</v>
          </cell>
          <cell r="H94" t="str">
            <v>Approved</v>
          </cell>
        </row>
        <row r="95">
          <cell r="C95"/>
          <cell r="D95"/>
          <cell r="E95" t="str">
            <v>6/5</v>
          </cell>
          <cell r="F95">
            <v>350</v>
          </cell>
          <cell r="G95"/>
          <cell r="H95"/>
        </row>
        <row r="96">
          <cell r="C96" t="str">
            <v>6/6</v>
          </cell>
          <cell r="D96" t="str">
            <v>DA-3</v>
          </cell>
          <cell r="E96"/>
          <cell r="F96"/>
          <cell r="G96">
            <v>17.912800000000001</v>
          </cell>
          <cell r="H96" t="str">
            <v>Approved</v>
          </cell>
        </row>
        <row r="97">
          <cell r="C97"/>
          <cell r="D97"/>
          <cell r="E97" t="str">
            <v>6/6</v>
          </cell>
          <cell r="F97">
            <v>347</v>
          </cell>
          <cell r="G97"/>
          <cell r="H97"/>
        </row>
        <row r="98">
          <cell r="C98" t="str">
            <v>6/7</v>
          </cell>
          <cell r="D98" t="str">
            <v>DA+1.5</v>
          </cell>
          <cell r="E98"/>
          <cell r="F98"/>
          <cell r="G98">
            <v>18.259800000000002</v>
          </cell>
          <cell r="H98" t="str">
            <v>Approved</v>
          </cell>
        </row>
        <row r="99">
          <cell r="C99"/>
          <cell r="D99"/>
          <cell r="E99" t="str">
            <v>6/7</v>
          </cell>
          <cell r="F99">
            <v>373</v>
          </cell>
          <cell r="G99"/>
          <cell r="H99"/>
        </row>
        <row r="100">
          <cell r="C100" t="str">
            <v>6/8</v>
          </cell>
          <cell r="D100" t="str">
            <v>DA+3</v>
          </cell>
          <cell r="E100"/>
          <cell r="F100"/>
          <cell r="G100">
            <v>18.632800000000003</v>
          </cell>
          <cell r="H100" t="str">
            <v>Approved</v>
          </cell>
        </row>
        <row r="101">
          <cell r="C101"/>
          <cell r="D101"/>
          <cell r="E101" t="str">
            <v>6/8</v>
          </cell>
          <cell r="F101">
            <v>380</v>
          </cell>
          <cell r="G101"/>
          <cell r="H101"/>
        </row>
        <row r="102">
          <cell r="C102" t="str">
            <v>6/9</v>
          </cell>
          <cell r="D102" t="str">
            <v>DA+6</v>
          </cell>
          <cell r="E102"/>
          <cell r="F102"/>
          <cell r="G102">
            <v>19.012800000000002</v>
          </cell>
          <cell r="H102" t="str">
            <v>Approved</v>
          </cell>
        </row>
        <row r="103">
          <cell r="C103"/>
          <cell r="D103"/>
          <cell r="E103" t="str">
            <v>6/9</v>
          </cell>
          <cell r="F103">
            <v>335</v>
          </cell>
          <cell r="G103"/>
          <cell r="H103"/>
        </row>
        <row r="104">
          <cell r="C104" t="str">
            <v>6/10</v>
          </cell>
          <cell r="D104" t="str">
            <v>DA+1.5</v>
          </cell>
          <cell r="E104"/>
          <cell r="F104"/>
          <cell r="G104">
            <v>19.347800000000003</v>
          </cell>
          <cell r="H104" t="str">
            <v>Approved</v>
          </cell>
        </row>
        <row r="105">
          <cell r="C105"/>
          <cell r="D105"/>
          <cell r="E105" t="str">
            <v>6/10</v>
          </cell>
          <cell r="F105">
            <v>315</v>
          </cell>
          <cell r="G105"/>
          <cell r="H105"/>
        </row>
        <row r="106">
          <cell r="C106" t="str">
            <v>6/11</v>
          </cell>
          <cell r="D106" t="str">
            <v>DA-1.5</v>
          </cell>
          <cell r="E106"/>
          <cell r="F106"/>
          <cell r="G106">
            <v>19.662800000000004</v>
          </cell>
          <cell r="H106" t="str">
            <v>Approved</v>
          </cell>
        </row>
        <row r="107">
          <cell r="C107"/>
          <cell r="D107"/>
          <cell r="E107" t="str">
            <v>6/11</v>
          </cell>
          <cell r="F107">
            <v>410</v>
          </cell>
          <cell r="G107"/>
          <cell r="H107"/>
        </row>
        <row r="108">
          <cell r="C108" t="str">
            <v>6/12</v>
          </cell>
          <cell r="D108" t="str">
            <v>DA+1.5</v>
          </cell>
          <cell r="E108"/>
          <cell r="F108"/>
          <cell r="G108">
            <v>20.072800000000004</v>
          </cell>
          <cell r="H108" t="str">
            <v>Approved</v>
          </cell>
        </row>
        <row r="109">
          <cell r="C109"/>
          <cell r="D109"/>
          <cell r="E109" t="str">
            <v>6/12</v>
          </cell>
          <cell r="F109">
            <v>365.71600000000001</v>
          </cell>
          <cell r="G109"/>
          <cell r="H109"/>
        </row>
        <row r="110">
          <cell r="C110" t="str">
            <v>7/0</v>
          </cell>
          <cell r="D110" t="str">
            <v>DB2+0</v>
          </cell>
          <cell r="E110"/>
          <cell r="F110"/>
          <cell r="G110">
            <v>20.438500000000005</v>
          </cell>
          <cell r="H110" t="str">
            <v>Approved</v>
          </cell>
        </row>
        <row r="111">
          <cell r="C111"/>
          <cell r="D111"/>
          <cell r="E111" t="str">
            <v>7/0</v>
          </cell>
          <cell r="F111">
            <v>319.28399999999999</v>
          </cell>
          <cell r="G111"/>
          <cell r="H111"/>
        </row>
        <row r="112">
          <cell r="C112" t="str">
            <v>7/1</v>
          </cell>
          <cell r="D112" t="str">
            <v>DA-3</v>
          </cell>
          <cell r="E112"/>
          <cell r="F112"/>
          <cell r="G112">
            <v>20.757800000000003</v>
          </cell>
          <cell r="H112" t="str">
            <v>Approved</v>
          </cell>
        </row>
        <row r="113">
          <cell r="C113"/>
          <cell r="D113"/>
          <cell r="E113" t="str">
            <v>7/1</v>
          </cell>
          <cell r="F113">
            <v>465</v>
          </cell>
          <cell r="G113"/>
          <cell r="H113"/>
        </row>
        <row r="114">
          <cell r="C114" t="str">
            <v>7/2</v>
          </cell>
          <cell r="D114" t="str">
            <v>DA+6</v>
          </cell>
          <cell r="E114"/>
          <cell r="F114"/>
          <cell r="G114">
            <v>21.222800000000003</v>
          </cell>
          <cell r="H114" t="str">
            <v>Approved</v>
          </cell>
        </row>
        <row r="115">
          <cell r="C115"/>
          <cell r="D115"/>
          <cell r="E115" t="str">
            <v>7/2</v>
          </cell>
          <cell r="F115">
            <v>375</v>
          </cell>
          <cell r="G115"/>
          <cell r="H115"/>
        </row>
        <row r="116">
          <cell r="C116" t="str">
            <v>7/3</v>
          </cell>
          <cell r="D116" t="str">
            <v>DA+9</v>
          </cell>
          <cell r="E116"/>
          <cell r="F116"/>
          <cell r="G116">
            <v>21.597800000000003</v>
          </cell>
          <cell r="H116" t="str">
            <v>Approved</v>
          </cell>
        </row>
        <row r="117">
          <cell r="C117"/>
          <cell r="D117"/>
          <cell r="E117" t="str">
            <v>7/3</v>
          </cell>
          <cell r="F117">
            <v>355</v>
          </cell>
          <cell r="G117"/>
          <cell r="H117"/>
        </row>
        <row r="118">
          <cell r="C118" t="str">
            <v>7/4</v>
          </cell>
          <cell r="D118" t="str">
            <v>DA+6</v>
          </cell>
          <cell r="E118"/>
          <cell r="F118"/>
          <cell r="G118">
            <v>21.952800000000003</v>
          </cell>
          <cell r="H118" t="str">
            <v>Approved</v>
          </cell>
        </row>
        <row r="119">
          <cell r="C119"/>
          <cell r="D119"/>
          <cell r="E119" t="str">
            <v>7/4</v>
          </cell>
          <cell r="F119">
            <v>420</v>
          </cell>
          <cell r="G119"/>
          <cell r="H119"/>
        </row>
        <row r="120">
          <cell r="C120" t="str">
            <v>7/5</v>
          </cell>
          <cell r="D120" t="str">
            <v>DA+6</v>
          </cell>
          <cell r="E120"/>
          <cell r="F120"/>
          <cell r="G120">
            <v>22.372800000000005</v>
          </cell>
          <cell r="H120" t="str">
            <v>Approved</v>
          </cell>
        </row>
        <row r="121">
          <cell r="C121"/>
          <cell r="D121"/>
          <cell r="E121" t="str">
            <v>7/5</v>
          </cell>
          <cell r="F121">
            <v>315</v>
          </cell>
          <cell r="G121"/>
          <cell r="H121"/>
        </row>
        <row r="122">
          <cell r="C122" t="str">
            <v>7/6</v>
          </cell>
          <cell r="D122" t="str">
            <v>DA-1.5</v>
          </cell>
          <cell r="E122"/>
          <cell r="F122"/>
          <cell r="G122">
            <v>22.687800000000006</v>
          </cell>
          <cell r="H122" t="str">
            <v>Approved</v>
          </cell>
        </row>
        <row r="123">
          <cell r="C123"/>
          <cell r="D123"/>
          <cell r="E123" t="str">
            <v>7/6</v>
          </cell>
          <cell r="F123">
            <v>450</v>
          </cell>
          <cell r="G123"/>
          <cell r="H123"/>
        </row>
        <row r="124">
          <cell r="C124" t="str">
            <v>7A/0</v>
          </cell>
          <cell r="D124" t="str">
            <v>DB1+6</v>
          </cell>
          <cell r="E124"/>
          <cell r="F124"/>
          <cell r="G124">
            <v>23.137800000000006</v>
          </cell>
          <cell r="H124" t="str">
            <v>Approved</v>
          </cell>
        </row>
        <row r="125">
          <cell r="C125"/>
          <cell r="D125"/>
          <cell r="E125" t="str">
            <v>7A/0</v>
          </cell>
          <cell r="F125">
            <v>435</v>
          </cell>
          <cell r="G125"/>
          <cell r="H125"/>
        </row>
        <row r="126">
          <cell r="C126" t="str">
            <v>7A/1</v>
          </cell>
          <cell r="D126" t="str">
            <v>DA+1.5</v>
          </cell>
          <cell r="E126"/>
          <cell r="F126"/>
          <cell r="G126">
            <v>23.572800000000004</v>
          </cell>
          <cell r="H126" t="str">
            <v>Approved</v>
          </cell>
        </row>
        <row r="127">
          <cell r="C127"/>
          <cell r="D127"/>
          <cell r="E127" t="str">
            <v>7A/1</v>
          </cell>
          <cell r="F127">
            <v>385</v>
          </cell>
          <cell r="G127"/>
          <cell r="H127"/>
        </row>
        <row r="128">
          <cell r="C128" t="str">
            <v>7A/2</v>
          </cell>
          <cell r="D128" t="str">
            <v>DA+3</v>
          </cell>
          <cell r="E128"/>
          <cell r="F128"/>
          <cell r="G128">
            <v>23.957800000000006</v>
          </cell>
          <cell r="H128" t="str">
            <v>Approved</v>
          </cell>
        </row>
        <row r="129">
          <cell r="C129"/>
          <cell r="D129"/>
          <cell r="E129" t="str">
            <v>7A/2</v>
          </cell>
          <cell r="F129">
            <v>390</v>
          </cell>
          <cell r="G129"/>
          <cell r="H129"/>
        </row>
        <row r="130">
          <cell r="C130" t="str">
            <v>7A/3</v>
          </cell>
          <cell r="D130" t="str">
            <v>DA+3</v>
          </cell>
          <cell r="E130"/>
          <cell r="F130"/>
          <cell r="G130">
            <v>24.347800000000007</v>
          </cell>
          <cell r="H130" t="str">
            <v>Approved</v>
          </cell>
        </row>
        <row r="131">
          <cell r="C131"/>
          <cell r="D131"/>
          <cell r="E131" t="str">
            <v>7A/3</v>
          </cell>
          <cell r="F131">
            <v>405</v>
          </cell>
          <cell r="G131"/>
          <cell r="H131"/>
        </row>
        <row r="132">
          <cell r="C132" t="str">
            <v>7A/4</v>
          </cell>
          <cell r="D132" t="str">
            <v>DA+3</v>
          </cell>
          <cell r="E132"/>
          <cell r="F132"/>
          <cell r="G132">
            <v>24.752800000000008</v>
          </cell>
          <cell r="H132" t="str">
            <v>Approved</v>
          </cell>
        </row>
        <row r="133">
          <cell r="C133"/>
          <cell r="D133"/>
          <cell r="E133" t="str">
            <v>7A/4</v>
          </cell>
          <cell r="F133">
            <v>390</v>
          </cell>
          <cell r="G133"/>
          <cell r="H133"/>
        </row>
        <row r="134">
          <cell r="C134" t="str">
            <v>7A/5</v>
          </cell>
          <cell r="D134" t="str">
            <v>DA+3</v>
          </cell>
          <cell r="E134"/>
          <cell r="F134"/>
          <cell r="G134">
            <v>25.142800000000008</v>
          </cell>
          <cell r="H134" t="str">
            <v>Approved</v>
          </cell>
        </row>
        <row r="135">
          <cell r="C135"/>
          <cell r="D135"/>
          <cell r="E135" t="str">
            <v>7A/5</v>
          </cell>
          <cell r="F135">
            <v>429.77</v>
          </cell>
          <cell r="G135"/>
          <cell r="H135"/>
        </row>
        <row r="136">
          <cell r="C136" t="str">
            <v>8/0</v>
          </cell>
          <cell r="D136" t="str">
            <v>DB1+0</v>
          </cell>
          <cell r="E136"/>
          <cell r="F136"/>
          <cell r="G136">
            <v>25.572600000000008</v>
          </cell>
          <cell r="H136" t="str">
            <v>Approved</v>
          </cell>
        </row>
        <row r="137">
          <cell r="C137"/>
          <cell r="D137"/>
          <cell r="E137" t="str">
            <v>8/0</v>
          </cell>
          <cell r="F137">
            <v>350</v>
          </cell>
          <cell r="G137"/>
          <cell r="H137"/>
        </row>
        <row r="138">
          <cell r="C138" t="str">
            <v>8/1</v>
          </cell>
          <cell r="D138" t="str">
            <v>DA-3</v>
          </cell>
          <cell r="E138"/>
          <cell r="F138"/>
          <cell r="G138">
            <v>25.92260000000001</v>
          </cell>
          <cell r="H138" t="str">
            <v>Approved</v>
          </cell>
        </row>
        <row r="139">
          <cell r="C139"/>
          <cell r="D139"/>
          <cell r="E139" t="str">
            <v>8/1</v>
          </cell>
          <cell r="F139">
            <v>330</v>
          </cell>
          <cell r="G139"/>
          <cell r="H139"/>
        </row>
        <row r="140">
          <cell r="C140" t="str">
            <v>8/2</v>
          </cell>
          <cell r="D140" t="str">
            <v>DA+6</v>
          </cell>
          <cell r="E140"/>
          <cell r="F140"/>
          <cell r="G140">
            <v>26.252600000000008</v>
          </cell>
          <cell r="H140" t="str">
            <v>Approved</v>
          </cell>
        </row>
        <row r="141">
          <cell r="C141"/>
          <cell r="D141"/>
          <cell r="E141" t="str">
            <v>8/2</v>
          </cell>
          <cell r="F141">
            <v>390</v>
          </cell>
          <cell r="G141"/>
          <cell r="H141"/>
        </row>
        <row r="142">
          <cell r="C142" t="str">
            <v>8/3</v>
          </cell>
          <cell r="D142" t="str">
            <v>DA+9</v>
          </cell>
          <cell r="E142"/>
          <cell r="F142"/>
          <cell r="G142">
            <v>26.642600000000009</v>
          </cell>
          <cell r="H142" t="str">
            <v>Approved</v>
          </cell>
        </row>
        <row r="143">
          <cell r="C143"/>
          <cell r="D143"/>
          <cell r="E143" t="str">
            <v>8/3</v>
          </cell>
          <cell r="F143">
            <v>400</v>
          </cell>
          <cell r="G143"/>
          <cell r="H143"/>
        </row>
        <row r="144">
          <cell r="C144" t="str">
            <v>8/4</v>
          </cell>
          <cell r="D144" t="str">
            <v>DA+6</v>
          </cell>
          <cell r="E144"/>
          <cell r="F144"/>
          <cell r="G144">
            <v>27.042600000000007</v>
          </cell>
          <cell r="H144" t="str">
            <v>Approved</v>
          </cell>
        </row>
        <row r="145">
          <cell r="C145"/>
          <cell r="D145"/>
          <cell r="E145" t="str">
            <v>8/4</v>
          </cell>
          <cell r="F145">
            <v>345</v>
          </cell>
          <cell r="G145"/>
          <cell r="H145"/>
        </row>
        <row r="146">
          <cell r="C146" t="str">
            <v>8/5</v>
          </cell>
          <cell r="D146" t="str">
            <v>DA+9</v>
          </cell>
          <cell r="E146"/>
          <cell r="F146"/>
          <cell r="G146">
            <v>27.387600000000006</v>
          </cell>
          <cell r="H146" t="str">
            <v>Approved</v>
          </cell>
        </row>
        <row r="147">
          <cell r="C147"/>
          <cell r="D147"/>
          <cell r="E147" t="str">
            <v>8/5</v>
          </cell>
          <cell r="F147">
            <v>350</v>
          </cell>
          <cell r="G147"/>
          <cell r="H147"/>
        </row>
        <row r="148">
          <cell r="C148" t="str">
            <v>8/6</v>
          </cell>
          <cell r="D148" t="str">
            <v>DA+3</v>
          </cell>
          <cell r="E148"/>
          <cell r="F148"/>
          <cell r="G148">
            <v>27.737600000000008</v>
          </cell>
          <cell r="H148" t="str">
            <v>Approved</v>
          </cell>
        </row>
        <row r="149">
          <cell r="C149"/>
          <cell r="D149"/>
          <cell r="E149" t="str">
            <v>8/6</v>
          </cell>
          <cell r="F149">
            <v>335</v>
          </cell>
          <cell r="G149"/>
          <cell r="H149"/>
        </row>
        <row r="150">
          <cell r="C150" t="str">
            <v>8/7</v>
          </cell>
          <cell r="D150" t="str">
            <v>DA+3</v>
          </cell>
          <cell r="E150"/>
          <cell r="F150"/>
          <cell r="G150">
            <v>28.072600000000008</v>
          </cell>
          <cell r="H150" t="str">
            <v>Approved</v>
          </cell>
        </row>
        <row r="151">
          <cell r="C151"/>
          <cell r="D151"/>
          <cell r="E151" t="str">
            <v>8/7</v>
          </cell>
          <cell r="F151">
            <v>415</v>
          </cell>
          <cell r="G151"/>
          <cell r="H151"/>
        </row>
        <row r="152">
          <cell r="C152" t="str">
            <v>8/8</v>
          </cell>
          <cell r="D152" t="str">
            <v>DA+9</v>
          </cell>
          <cell r="E152"/>
          <cell r="F152"/>
          <cell r="G152">
            <v>28.487600000000008</v>
          </cell>
          <cell r="H152" t="str">
            <v>Approved</v>
          </cell>
        </row>
        <row r="153">
          <cell r="C153"/>
          <cell r="D153"/>
          <cell r="E153" t="str">
            <v>8/8</v>
          </cell>
          <cell r="F153">
            <v>375</v>
          </cell>
          <cell r="G153"/>
          <cell r="H153"/>
        </row>
        <row r="154">
          <cell r="C154" t="str">
            <v>8/9</v>
          </cell>
          <cell r="D154" t="str">
            <v>DA+3</v>
          </cell>
          <cell r="E154"/>
          <cell r="F154"/>
          <cell r="G154">
            <v>28.862600000000008</v>
          </cell>
          <cell r="H154" t="str">
            <v>Approved</v>
          </cell>
        </row>
        <row r="155">
          <cell r="C155"/>
          <cell r="D155"/>
          <cell r="E155" t="str">
            <v>8/9</v>
          </cell>
          <cell r="F155">
            <v>375</v>
          </cell>
          <cell r="G155"/>
          <cell r="H155"/>
        </row>
        <row r="156">
          <cell r="C156" t="str">
            <v>8/10</v>
          </cell>
          <cell r="D156" t="str">
            <v>DA+0</v>
          </cell>
          <cell r="E156"/>
          <cell r="F156"/>
          <cell r="G156">
            <v>29.237600000000008</v>
          </cell>
          <cell r="H156" t="str">
            <v>Approved</v>
          </cell>
        </row>
        <row r="157">
          <cell r="C157"/>
          <cell r="D157"/>
          <cell r="E157" t="str">
            <v>8/10</v>
          </cell>
          <cell r="F157">
            <v>375</v>
          </cell>
          <cell r="G157"/>
          <cell r="H157"/>
        </row>
        <row r="158">
          <cell r="C158" t="str">
            <v>8/11</v>
          </cell>
          <cell r="D158" t="str">
            <v>DA+9</v>
          </cell>
          <cell r="E158"/>
          <cell r="F158"/>
          <cell r="G158">
            <v>29.612600000000008</v>
          </cell>
          <cell r="H158" t="str">
            <v>Approved</v>
          </cell>
        </row>
        <row r="159">
          <cell r="C159"/>
          <cell r="D159"/>
          <cell r="E159" t="str">
            <v>8/11</v>
          </cell>
          <cell r="F159">
            <v>415</v>
          </cell>
          <cell r="G159"/>
          <cell r="H159"/>
        </row>
        <row r="160">
          <cell r="C160" t="str">
            <v>8A/0</v>
          </cell>
          <cell r="D160" t="str">
            <v>DB1+12</v>
          </cell>
          <cell r="E160"/>
          <cell r="F160"/>
          <cell r="G160">
            <v>30.027600000000007</v>
          </cell>
          <cell r="H160" t="str">
            <v>Approved</v>
          </cell>
        </row>
        <row r="161">
          <cell r="C161"/>
          <cell r="D161"/>
          <cell r="E161" t="str">
            <v>8A/0</v>
          </cell>
          <cell r="F161">
            <v>466.62900000000002</v>
          </cell>
          <cell r="G161"/>
          <cell r="H161"/>
        </row>
        <row r="162">
          <cell r="C162" t="str">
            <v>9/0</v>
          </cell>
          <cell r="D162" t="str">
            <v>DB1+12</v>
          </cell>
          <cell r="E162"/>
          <cell r="F162"/>
          <cell r="G162">
            <v>30.494200000000006</v>
          </cell>
          <cell r="H162" t="str">
            <v>Approved</v>
          </cell>
        </row>
        <row r="163">
          <cell r="C163"/>
          <cell r="D163"/>
          <cell r="E163" t="str">
            <v>9/0</v>
          </cell>
          <cell r="F163">
            <v>418.37200000000001</v>
          </cell>
          <cell r="G163"/>
          <cell r="H163"/>
        </row>
        <row r="164">
          <cell r="C164" t="str">
            <v>9/1</v>
          </cell>
          <cell r="D164" t="str">
            <v>DA+3</v>
          </cell>
          <cell r="E164"/>
          <cell r="F164"/>
          <cell r="G164">
            <v>30.912600000000005</v>
          </cell>
          <cell r="H164" t="str">
            <v>Approved</v>
          </cell>
        </row>
        <row r="165">
          <cell r="C165"/>
          <cell r="D165"/>
          <cell r="E165" t="str">
            <v>9/1</v>
          </cell>
          <cell r="F165">
            <v>410</v>
          </cell>
          <cell r="G165"/>
          <cell r="H165"/>
        </row>
        <row r="166">
          <cell r="C166" t="str">
            <v>9/2</v>
          </cell>
          <cell r="D166" t="str">
            <v>DA+3</v>
          </cell>
          <cell r="E166"/>
          <cell r="F166"/>
          <cell r="G166">
            <v>31.322600000000005</v>
          </cell>
          <cell r="H166" t="str">
            <v>Approved</v>
          </cell>
        </row>
        <row r="167">
          <cell r="C167"/>
          <cell r="D167"/>
          <cell r="E167" t="str">
            <v>9/2</v>
          </cell>
          <cell r="F167">
            <v>395</v>
          </cell>
          <cell r="G167"/>
          <cell r="H167"/>
        </row>
        <row r="168">
          <cell r="C168" t="str">
            <v>9/3</v>
          </cell>
          <cell r="D168" t="str">
            <v>DA+0</v>
          </cell>
          <cell r="E168"/>
          <cell r="F168"/>
          <cell r="G168">
            <v>31.717600000000004</v>
          </cell>
          <cell r="H168" t="str">
            <v>Approved</v>
          </cell>
        </row>
        <row r="169">
          <cell r="C169"/>
          <cell r="D169"/>
          <cell r="E169" t="str">
            <v>9/3</v>
          </cell>
          <cell r="F169">
            <v>395</v>
          </cell>
          <cell r="G169"/>
          <cell r="H169"/>
        </row>
        <row r="170">
          <cell r="C170" t="str">
            <v>9/4</v>
          </cell>
          <cell r="D170" t="str">
            <v>DA+6</v>
          </cell>
          <cell r="E170"/>
          <cell r="F170"/>
          <cell r="G170">
            <v>32.112600000000008</v>
          </cell>
          <cell r="H170" t="str">
            <v>Approved</v>
          </cell>
        </row>
        <row r="171">
          <cell r="C171"/>
          <cell r="D171"/>
          <cell r="E171" t="str">
            <v>9/4</v>
          </cell>
          <cell r="F171">
            <v>425</v>
          </cell>
          <cell r="G171"/>
          <cell r="H171"/>
        </row>
        <row r="172">
          <cell r="C172" t="str">
            <v>9/5</v>
          </cell>
          <cell r="D172" t="str">
            <v>DA+3</v>
          </cell>
          <cell r="E172"/>
          <cell r="F172"/>
          <cell r="G172">
            <v>32.537600000000005</v>
          </cell>
          <cell r="H172" t="str">
            <v>Approved</v>
          </cell>
        </row>
        <row r="173">
          <cell r="C173"/>
          <cell r="D173"/>
          <cell r="E173" t="str">
            <v>9/5</v>
          </cell>
          <cell r="F173">
            <v>415</v>
          </cell>
          <cell r="G173"/>
          <cell r="H173"/>
        </row>
        <row r="174">
          <cell r="C174" t="str">
            <v>9/6</v>
          </cell>
          <cell r="D174" t="str">
            <v>DA+3</v>
          </cell>
          <cell r="E174"/>
          <cell r="F174"/>
          <cell r="G174">
            <v>32.952600000000004</v>
          </cell>
          <cell r="H174" t="str">
            <v>Approved</v>
          </cell>
        </row>
        <row r="175">
          <cell r="C175"/>
          <cell r="D175"/>
          <cell r="E175" t="str">
            <v>9/6</v>
          </cell>
          <cell r="F175">
            <v>405</v>
          </cell>
          <cell r="G175"/>
          <cell r="H175"/>
        </row>
        <row r="176">
          <cell r="C176" t="str">
            <v>9/7</v>
          </cell>
          <cell r="D176" t="str">
            <v>DA+9</v>
          </cell>
          <cell r="E176"/>
          <cell r="F176"/>
          <cell r="G176">
            <v>33.357600000000005</v>
          </cell>
          <cell r="H176" t="str">
            <v>Approved</v>
          </cell>
        </row>
        <row r="177">
          <cell r="C177"/>
          <cell r="D177"/>
          <cell r="E177" t="str">
            <v>9/7</v>
          </cell>
          <cell r="F177">
            <v>435</v>
          </cell>
          <cell r="G177"/>
          <cell r="H177"/>
        </row>
        <row r="178">
          <cell r="C178" t="str">
            <v>9/8</v>
          </cell>
          <cell r="D178" t="str">
            <v>DA+0</v>
          </cell>
          <cell r="E178"/>
          <cell r="F178"/>
          <cell r="G178">
            <v>33.792600000000007</v>
          </cell>
          <cell r="H178" t="str">
            <v>Approved</v>
          </cell>
        </row>
        <row r="179">
          <cell r="C179"/>
          <cell r="D179"/>
          <cell r="E179" t="str">
            <v>9/8</v>
          </cell>
          <cell r="F179">
            <v>405</v>
          </cell>
          <cell r="G179"/>
          <cell r="H179"/>
        </row>
        <row r="180">
          <cell r="C180" t="str">
            <v>9/9</v>
          </cell>
          <cell r="D180" t="str">
            <v>DA+0</v>
          </cell>
          <cell r="E180"/>
          <cell r="F180"/>
          <cell r="G180">
            <v>34.197600000000008</v>
          </cell>
          <cell r="H180" t="str">
            <v>Approved</v>
          </cell>
        </row>
        <row r="181">
          <cell r="C181"/>
          <cell r="D181"/>
          <cell r="E181" t="str">
            <v>9/9</v>
          </cell>
          <cell r="F181">
            <v>435</v>
          </cell>
          <cell r="G181"/>
          <cell r="H181"/>
        </row>
        <row r="182">
          <cell r="C182" t="str">
            <v>9/10</v>
          </cell>
          <cell r="D182" t="str">
            <v>DA+3</v>
          </cell>
          <cell r="E182"/>
          <cell r="F182"/>
          <cell r="G182">
            <v>34.632600000000011</v>
          </cell>
          <cell r="H182" t="str">
            <v>Approved</v>
          </cell>
        </row>
        <row r="183">
          <cell r="C183"/>
          <cell r="D183"/>
          <cell r="E183" t="str">
            <v>9/10</v>
          </cell>
          <cell r="F183">
            <v>395</v>
          </cell>
          <cell r="G183"/>
          <cell r="H183"/>
        </row>
        <row r="184">
          <cell r="C184" t="str">
            <v>9/11</v>
          </cell>
          <cell r="D184" t="str">
            <v>DA+3</v>
          </cell>
          <cell r="E184"/>
          <cell r="F184"/>
          <cell r="G184">
            <v>35.027600000000014</v>
          </cell>
          <cell r="H184" t="str">
            <v>Approved</v>
          </cell>
        </row>
        <row r="185">
          <cell r="C185"/>
          <cell r="D185"/>
          <cell r="E185" t="str">
            <v>9/11</v>
          </cell>
          <cell r="F185">
            <v>431.548</v>
          </cell>
          <cell r="G185"/>
          <cell r="H185"/>
        </row>
        <row r="186">
          <cell r="C186" t="str">
            <v>10/0</v>
          </cell>
          <cell r="D186" t="str">
            <v>DB1+6</v>
          </cell>
          <cell r="E186"/>
          <cell r="F186"/>
          <cell r="G186">
            <v>35.459100000000014</v>
          </cell>
          <cell r="H186" t="str">
            <v>Approved</v>
          </cell>
        </row>
        <row r="187">
          <cell r="C187"/>
          <cell r="D187"/>
          <cell r="E187" t="str">
            <v>10/0</v>
          </cell>
          <cell r="F187">
            <v>363.452</v>
          </cell>
          <cell r="G187"/>
          <cell r="H187"/>
        </row>
        <row r="188">
          <cell r="C188" t="str">
            <v>10/1</v>
          </cell>
          <cell r="D188" t="str">
            <v>DA+3</v>
          </cell>
          <cell r="E188"/>
          <cell r="F188"/>
          <cell r="G188">
            <v>35.822600000000016</v>
          </cell>
          <cell r="H188" t="str">
            <v>Approved</v>
          </cell>
        </row>
        <row r="189">
          <cell r="C189"/>
          <cell r="D189"/>
          <cell r="E189" t="str">
            <v>10/1</v>
          </cell>
          <cell r="F189">
            <v>295</v>
          </cell>
          <cell r="G189"/>
          <cell r="H189"/>
        </row>
        <row r="190">
          <cell r="C190" t="str">
            <v>10/2</v>
          </cell>
          <cell r="D190" t="str">
            <v>DA+3</v>
          </cell>
          <cell r="E190"/>
          <cell r="F190"/>
          <cell r="G190">
            <v>36.117600000000017</v>
          </cell>
          <cell r="H190" t="str">
            <v>Approved</v>
          </cell>
        </row>
        <row r="191">
          <cell r="C191"/>
          <cell r="D191"/>
          <cell r="E191" t="str">
            <v>10/2</v>
          </cell>
          <cell r="F191">
            <v>345.73099999999999</v>
          </cell>
          <cell r="G191"/>
          <cell r="H191"/>
        </row>
        <row r="192">
          <cell r="C192" t="str">
            <v>11/0</v>
          </cell>
          <cell r="D192" t="str">
            <v>DD45+0</v>
          </cell>
          <cell r="E192"/>
          <cell r="F192"/>
          <cell r="G192">
            <v>36.463300000000018</v>
          </cell>
          <cell r="H192" t="str">
            <v>Approved</v>
          </cell>
        </row>
        <row r="193">
          <cell r="C193"/>
          <cell r="D193"/>
          <cell r="E193" t="str">
            <v>11/0</v>
          </cell>
          <cell r="F193">
            <v>242.893</v>
          </cell>
          <cell r="G193"/>
          <cell r="H193"/>
        </row>
        <row r="194">
          <cell r="C194" t="str">
            <v>12/0</v>
          </cell>
          <cell r="D194" t="str">
            <v>DB1+9</v>
          </cell>
          <cell r="E194"/>
          <cell r="F194"/>
          <cell r="G194">
            <v>36.706200000000017</v>
          </cell>
          <cell r="H194" t="str">
            <v>Approved</v>
          </cell>
        </row>
        <row r="195">
          <cell r="C195"/>
          <cell r="D195"/>
          <cell r="E195" t="str">
            <v>12/0</v>
          </cell>
          <cell r="F195">
            <v>329.72800000000001</v>
          </cell>
          <cell r="G195"/>
          <cell r="H195"/>
        </row>
        <row r="196">
          <cell r="C196" t="str">
            <v>13/0</v>
          </cell>
          <cell r="D196" t="str">
            <v>DD60+9</v>
          </cell>
          <cell r="E196"/>
          <cell r="F196"/>
          <cell r="G196">
            <v>37.035900000000019</v>
          </cell>
          <cell r="H196" t="str">
            <v>Approved</v>
          </cell>
        </row>
        <row r="197">
          <cell r="C197"/>
          <cell r="D197"/>
          <cell r="E197" t="str">
            <v>13/0</v>
          </cell>
          <cell r="F197">
            <v>416.87799999999999</v>
          </cell>
          <cell r="G197"/>
          <cell r="H197"/>
        </row>
        <row r="198">
          <cell r="C198" t="str">
            <v>13A/0</v>
          </cell>
          <cell r="D198" t="str">
            <v>DB1+9</v>
          </cell>
          <cell r="E198"/>
          <cell r="F198"/>
          <cell r="G198">
            <v>37.452800000000018</v>
          </cell>
          <cell r="H198" t="str">
            <v>Approved</v>
          </cell>
        </row>
        <row r="199">
          <cell r="C199"/>
          <cell r="D199"/>
          <cell r="E199" t="str">
            <v>13A/0</v>
          </cell>
          <cell r="F199">
            <v>480.26900000000001</v>
          </cell>
          <cell r="G199"/>
          <cell r="H199"/>
        </row>
        <row r="200">
          <cell r="C200" t="str">
            <v>14/0</v>
          </cell>
          <cell r="D200" t="str">
            <v>DD60+25</v>
          </cell>
          <cell r="E200"/>
          <cell r="F200"/>
          <cell r="G200">
            <v>37.933100000000017</v>
          </cell>
          <cell r="H200" t="str">
            <v>Approved</v>
          </cell>
        </row>
        <row r="201">
          <cell r="C201"/>
          <cell r="D201"/>
          <cell r="E201" t="str">
            <v>14/0</v>
          </cell>
          <cell r="F201">
            <v>223.816</v>
          </cell>
          <cell r="G201"/>
          <cell r="H201"/>
        </row>
        <row r="202">
          <cell r="C202" t="str">
            <v>15/0</v>
          </cell>
          <cell r="D202" t="str">
            <v>DD60+25</v>
          </cell>
          <cell r="E202"/>
          <cell r="F202"/>
          <cell r="G202">
            <v>38.156900000000014</v>
          </cell>
          <cell r="H202" t="str">
            <v>Approved</v>
          </cell>
        </row>
        <row r="203">
          <cell r="C203"/>
          <cell r="D203"/>
          <cell r="E203" t="str">
            <v>15/0</v>
          </cell>
          <cell r="F203">
            <v>405.91500000000002</v>
          </cell>
          <cell r="G203"/>
          <cell r="H203"/>
        </row>
        <row r="204">
          <cell r="C204" t="str">
            <v>15/1</v>
          </cell>
          <cell r="D204" t="str">
            <v>DA+6</v>
          </cell>
          <cell r="E204"/>
          <cell r="F204"/>
          <cell r="G204">
            <v>38.562800000000017</v>
          </cell>
          <cell r="H204" t="str">
            <v>Approved</v>
          </cell>
        </row>
        <row r="205">
          <cell r="C205"/>
          <cell r="D205"/>
          <cell r="E205" t="str">
            <v>15/1</v>
          </cell>
          <cell r="F205">
            <v>405</v>
          </cell>
          <cell r="G205"/>
          <cell r="H205"/>
        </row>
        <row r="206">
          <cell r="C206" t="str">
            <v>15/2</v>
          </cell>
          <cell r="D206" t="str">
            <v>DA+3</v>
          </cell>
          <cell r="E206"/>
          <cell r="F206"/>
          <cell r="G206">
            <v>38.967800000000018</v>
          </cell>
          <cell r="H206" t="str">
            <v>Approved</v>
          </cell>
        </row>
        <row r="207">
          <cell r="C207"/>
          <cell r="D207"/>
          <cell r="E207" t="str">
            <v>15/2</v>
          </cell>
          <cell r="F207">
            <v>420</v>
          </cell>
          <cell r="G207"/>
          <cell r="H207"/>
        </row>
        <row r="208">
          <cell r="C208" t="str">
            <v>15/3</v>
          </cell>
          <cell r="D208" t="str">
            <v>DA+3</v>
          </cell>
          <cell r="E208"/>
          <cell r="F208"/>
          <cell r="G208">
            <v>39.38780000000002</v>
          </cell>
          <cell r="H208" t="str">
            <v>Approved</v>
          </cell>
        </row>
        <row r="209">
          <cell r="C209"/>
          <cell r="D209"/>
          <cell r="E209" t="str">
            <v>15/3</v>
          </cell>
          <cell r="F209">
            <v>415</v>
          </cell>
          <cell r="G209"/>
          <cell r="H209"/>
        </row>
        <row r="210">
          <cell r="C210" t="str">
            <v>15/4</v>
          </cell>
          <cell r="D210" t="str">
            <v>DA+6</v>
          </cell>
          <cell r="E210"/>
          <cell r="F210"/>
          <cell r="G210">
            <v>39.802800000000019</v>
          </cell>
          <cell r="H210" t="str">
            <v>Approved</v>
          </cell>
        </row>
        <row r="211">
          <cell r="C211"/>
          <cell r="D211"/>
          <cell r="E211" t="str">
            <v>15/4</v>
          </cell>
          <cell r="F211">
            <v>410</v>
          </cell>
          <cell r="G211"/>
          <cell r="H211"/>
        </row>
        <row r="212">
          <cell r="C212" t="str">
            <v>15/5</v>
          </cell>
          <cell r="D212" t="str">
            <v>DA+3</v>
          </cell>
          <cell r="E212"/>
          <cell r="F212"/>
          <cell r="G212">
            <v>40.212800000000016</v>
          </cell>
          <cell r="H212" t="str">
            <v>Approved</v>
          </cell>
        </row>
        <row r="213">
          <cell r="C213"/>
          <cell r="D213"/>
          <cell r="E213" t="str">
            <v>15/5</v>
          </cell>
          <cell r="F213">
            <v>285</v>
          </cell>
          <cell r="G213"/>
          <cell r="H213"/>
        </row>
        <row r="214">
          <cell r="C214" t="str">
            <v>15/6</v>
          </cell>
          <cell r="D214" t="str">
            <v>DA+9</v>
          </cell>
          <cell r="E214"/>
          <cell r="F214"/>
          <cell r="G214">
            <v>40.497800000000012</v>
          </cell>
          <cell r="H214" t="str">
            <v>Approved</v>
          </cell>
        </row>
        <row r="215">
          <cell r="C215"/>
          <cell r="D215"/>
          <cell r="E215" t="str">
            <v>15/6</v>
          </cell>
          <cell r="F215">
            <v>355</v>
          </cell>
          <cell r="G215"/>
          <cell r="H215"/>
        </row>
        <row r="216">
          <cell r="C216" t="str">
            <v>15/7</v>
          </cell>
          <cell r="D216" t="str">
            <v>DA+0</v>
          </cell>
          <cell r="E216"/>
          <cell r="F216"/>
          <cell r="G216">
            <v>40.852800000000009</v>
          </cell>
          <cell r="H216" t="str">
            <v>Approved</v>
          </cell>
        </row>
        <row r="217">
          <cell r="C217"/>
          <cell r="D217"/>
          <cell r="E217" t="str">
            <v>15/7</v>
          </cell>
          <cell r="F217">
            <v>355</v>
          </cell>
          <cell r="G217"/>
          <cell r="H217"/>
        </row>
        <row r="218">
          <cell r="C218" t="str">
            <v>15/8</v>
          </cell>
          <cell r="D218" t="str">
            <v>DA+1.5</v>
          </cell>
          <cell r="E218"/>
          <cell r="F218"/>
          <cell r="G218">
            <v>41.207800000000006</v>
          </cell>
          <cell r="H218" t="str">
            <v>Approved</v>
          </cell>
        </row>
        <row r="219">
          <cell r="C219"/>
          <cell r="D219"/>
          <cell r="E219" t="str">
            <v>15/8</v>
          </cell>
          <cell r="F219">
            <v>410</v>
          </cell>
          <cell r="G219"/>
          <cell r="H219"/>
        </row>
        <row r="220">
          <cell r="C220" t="str">
            <v>15/9</v>
          </cell>
          <cell r="D220" t="str">
            <v>DA+0</v>
          </cell>
          <cell r="E220"/>
          <cell r="F220"/>
          <cell r="G220">
            <v>41.617800000000003</v>
          </cell>
          <cell r="H220" t="str">
            <v>Approved</v>
          </cell>
        </row>
        <row r="221">
          <cell r="C221"/>
          <cell r="D221"/>
          <cell r="E221" t="str">
            <v>15/9</v>
          </cell>
          <cell r="F221">
            <v>430</v>
          </cell>
          <cell r="G221"/>
          <cell r="H221"/>
        </row>
        <row r="222">
          <cell r="C222" t="str">
            <v>15/10</v>
          </cell>
          <cell r="D222" t="str">
            <v>DA-1.5</v>
          </cell>
          <cell r="E222"/>
          <cell r="F222"/>
          <cell r="G222">
            <v>42.047800000000002</v>
          </cell>
          <cell r="H222" t="str">
            <v>Approved</v>
          </cell>
        </row>
        <row r="223">
          <cell r="C223"/>
          <cell r="D223"/>
          <cell r="E223" t="str">
            <v>15/10</v>
          </cell>
          <cell r="F223">
            <v>385</v>
          </cell>
          <cell r="G223"/>
          <cell r="H223"/>
        </row>
        <row r="224">
          <cell r="C224" t="str">
            <v>15/11</v>
          </cell>
          <cell r="D224" t="str">
            <v>DA+0</v>
          </cell>
          <cell r="E224"/>
          <cell r="F224"/>
          <cell r="G224">
            <v>42.4328</v>
          </cell>
          <cell r="H224" t="str">
            <v>Approved</v>
          </cell>
        </row>
        <row r="225">
          <cell r="C225"/>
          <cell r="D225"/>
          <cell r="E225" t="str">
            <v>15/11</v>
          </cell>
          <cell r="F225">
            <v>455</v>
          </cell>
          <cell r="G225"/>
          <cell r="H225"/>
        </row>
        <row r="226">
          <cell r="C226" t="str">
            <v>15/12</v>
          </cell>
          <cell r="D226" t="str">
            <v>DA+6</v>
          </cell>
          <cell r="E226"/>
          <cell r="F226"/>
          <cell r="G226">
            <v>42.887799999999999</v>
          </cell>
          <cell r="H226" t="str">
            <v>Approved</v>
          </cell>
        </row>
        <row r="227">
          <cell r="C227"/>
          <cell r="D227"/>
          <cell r="E227" t="str">
            <v>15/12</v>
          </cell>
          <cell r="F227">
            <v>288.42500000000001</v>
          </cell>
          <cell r="G227"/>
          <cell r="H227"/>
        </row>
        <row r="228">
          <cell r="C228" t="str">
            <v>16/0</v>
          </cell>
          <cell r="D228" t="str">
            <v>DC2+0</v>
          </cell>
          <cell r="E228"/>
          <cell r="F228"/>
          <cell r="G228">
            <v>43.176200000000001</v>
          </cell>
          <cell r="H228" t="str">
            <v>Approved</v>
          </cell>
        </row>
        <row r="229">
          <cell r="C229"/>
          <cell r="D229"/>
          <cell r="E229" t="str">
            <v>16/0</v>
          </cell>
          <cell r="F229">
            <v>392.69400000000002</v>
          </cell>
          <cell r="G229"/>
          <cell r="H229"/>
        </row>
        <row r="230">
          <cell r="C230" t="str">
            <v>17/0</v>
          </cell>
          <cell r="D230" t="str">
            <v>DC1+3</v>
          </cell>
          <cell r="E230"/>
          <cell r="F230"/>
          <cell r="G230">
            <v>43.568899999999999</v>
          </cell>
          <cell r="H230" t="str">
            <v>Approved</v>
          </cell>
        </row>
        <row r="231">
          <cell r="C231"/>
          <cell r="D231"/>
          <cell r="E231" t="str">
            <v>17/0</v>
          </cell>
          <cell r="F231">
            <v>398.404</v>
          </cell>
          <cell r="G231"/>
          <cell r="H231"/>
        </row>
        <row r="232">
          <cell r="C232" t="str">
            <v>18/0</v>
          </cell>
          <cell r="D232" t="str">
            <v>DB2+6</v>
          </cell>
          <cell r="E232"/>
          <cell r="F232"/>
          <cell r="G232">
            <v>43.967300000000002</v>
          </cell>
          <cell r="H232" t="str">
            <v>Approved</v>
          </cell>
        </row>
        <row r="233">
          <cell r="C233"/>
          <cell r="D233"/>
          <cell r="E233" t="str">
            <v>18/0</v>
          </cell>
          <cell r="F233">
            <v>307.59500000000003</v>
          </cell>
          <cell r="G233"/>
          <cell r="H233"/>
        </row>
        <row r="234">
          <cell r="C234" t="str">
            <v>18/1</v>
          </cell>
          <cell r="D234" t="str">
            <v>DA+3</v>
          </cell>
          <cell r="E234"/>
          <cell r="F234"/>
          <cell r="G234">
            <v>44.274900000000002</v>
          </cell>
          <cell r="H234" t="str">
            <v>Approved</v>
          </cell>
        </row>
        <row r="235">
          <cell r="C235"/>
          <cell r="D235"/>
          <cell r="E235" t="str">
            <v>18/1</v>
          </cell>
          <cell r="F235">
            <v>390</v>
          </cell>
          <cell r="G235"/>
          <cell r="H235"/>
        </row>
        <row r="236">
          <cell r="C236" t="str">
            <v>18/2</v>
          </cell>
          <cell r="D236" t="str">
            <v>DA+1.5</v>
          </cell>
          <cell r="E236"/>
          <cell r="F236"/>
          <cell r="G236">
            <v>44.664900000000003</v>
          </cell>
          <cell r="H236" t="str">
            <v>Approved</v>
          </cell>
        </row>
        <row r="237">
          <cell r="C237"/>
          <cell r="D237"/>
          <cell r="E237" t="str">
            <v>18/2</v>
          </cell>
          <cell r="F237">
            <v>380</v>
          </cell>
          <cell r="G237"/>
          <cell r="H237"/>
        </row>
        <row r="238">
          <cell r="C238" t="str">
            <v>18/3</v>
          </cell>
          <cell r="D238" t="str">
            <v>DA+6</v>
          </cell>
          <cell r="E238"/>
          <cell r="F238"/>
          <cell r="G238">
            <v>45.044900000000005</v>
          </cell>
          <cell r="H238" t="str">
            <v>Approved</v>
          </cell>
        </row>
        <row r="239">
          <cell r="C239"/>
          <cell r="D239"/>
          <cell r="E239" t="str">
            <v>18/3</v>
          </cell>
          <cell r="F239">
            <v>405</v>
          </cell>
          <cell r="G239"/>
          <cell r="H239"/>
        </row>
        <row r="240">
          <cell r="C240" t="str">
            <v>18/4</v>
          </cell>
          <cell r="D240" t="str">
            <v>DA-3</v>
          </cell>
          <cell r="E240"/>
          <cell r="F240"/>
          <cell r="G240">
            <v>45.449900000000007</v>
          </cell>
          <cell r="H240" t="str">
            <v>Approved</v>
          </cell>
        </row>
        <row r="241">
          <cell r="C241"/>
          <cell r="D241"/>
          <cell r="E241" t="str">
            <v>18/4</v>
          </cell>
          <cell r="F241">
            <v>335</v>
          </cell>
          <cell r="G241"/>
          <cell r="H241"/>
        </row>
        <row r="242">
          <cell r="C242" t="str">
            <v>18/5</v>
          </cell>
          <cell r="D242" t="str">
            <v>DA+0</v>
          </cell>
          <cell r="E242"/>
          <cell r="F242"/>
          <cell r="G242">
            <v>45.784900000000007</v>
          </cell>
          <cell r="H242" t="str">
            <v>Approved</v>
          </cell>
        </row>
        <row r="243">
          <cell r="C243"/>
          <cell r="D243"/>
          <cell r="E243" t="str">
            <v>18/5</v>
          </cell>
          <cell r="F243">
            <v>425</v>
          </cell>
          <cell r="G243"/>
          <cell r="H243"/>
        </row>
        <row r="244">
          <cell r="C244" t="str">
            <v>18/6</v>
          </cell>
          <cell r="D244" t="str">
            <v>DA+9</v>
          </cell>
          <cell r="E244"/>
          <cell r="F244"/>
          <cell r="G244">
            <v>46.209900000000005</v>
          </cell>
          <cell r="H244" t="str">
            <v>Approved</v>
          </cell>
        </row>
        <row r="245">
          <cell r="C245"/>
          <cell r="D245"/>
          <cell r="E245" t="str">
            <v>18/6</v>
          </cell>
          <cell r="F245">
            <v>402</v>
          </cell>
          <cell r="G245"/>
          <cell r="H245"/>
        </row>
        <row r="246">
          <cell r="C246" t="str">
            <v>18/7</v>
          </cell>
          <cell r="D246" t="str">
            <v>DA+1.5</v>
          </cell>
          <cell r="E246"/>
          <cell r="F246"/>
          <cell r="G246">
            <v>46.611900000000006</v>
          </cell>
          <cell r="H246" t="str">
            <v>Approved</v>
          </cell>
        </row>
        <row r="247">
          <cell r="C247"/>
          <cell r="D247"/>
          <cell r="E247" t="str">
            <v>18/7</v>
          </cell>
          <cell r="F247">
            <v>385.43400000000003</v>
          </cell>
          <cell r="G247"/>
          <cell r="H247"/>
        </row>
        <row r="248">
          <cell r="C248" t="str">
            <v>19/0</v>
          </cell>
          <cell r="D248" t="str">
            <v>DD60+3</v>
          </cell>
          <cell r="E248"/>
          <cell r="F248"/>
          <cell r="G248">
            <v>46.997300000000003</v>
          </cell>
          <cell r="H248" t="str">
            <v>Approved</v>
          </cell>
        </row>
        <row r="249">
          <cell r="C249"/>
          <cell r="D249"/>
          <cell r="E249" t="str">
            <v>19/0</v>
          </cell>
          <cell r="F249">
            <v>279.36</v>
          </cell>
          <cell r="G249"/>
          <cell r="H249"/>
        </row>
        <row r="250">
          <cell r="C250" t="str">
            <v>20/0</v>
          </cell>
          <cell r="D250" t="str">
            <v>DD60+3</v>
          </cell>
          <cell r="E250"/>
          <cell r="F250"/>
          <cell r="G250">
            <v>47.276700000000005</v>
          </cell>
          <cell r="H250" t="str">
            <v>Approved</v>
          </cell>
        </row>
        <row r="251">
          <cell r="C251"/>
          <cell r="D251"/>
          <cell r="E251" t="str">
            <v>20/0</v>
          </cell>
          <cell r="F251">
            <v>388.51499999999999</v>
          </cell>
          <cell r="G251"/>
          <cell r="H251"/>
        </row>
        <row r="252">
          <cell r="C252" t="str">
            <v>20/1</v>
          </cell>
          <cell r="D252" t="str">
            <v>DA-3</v>
          </cell>
          <cell r="E252"/>
          <cell r="F252"/>
          <cell r="G252">
            <v>47.665200000000006</v>
          </cell>
          <cell r="H252" t="str">
            <v>Approved</v>
          </cell>
        </row>
        <row r="253">
          <cell r="C253"/>
          <cell r="D253"/>
          <cell r="E253" t="str">
            <v>20/1</v>
          </cell>
          <cell r="F253">
            <v>330</v>
          </cell>
          <cell r="G253"/>
          <cell r="H253"/>
        </row>
        <row r="254">
          <cell r="C254" t="str">
            <v>20/2</v>
          </cell>
          <cell r="D254" t="str">
            <v>DA-3</v>
          </cell>
          <cell r="E254"/>
          <cell r="F254"/>
          <cell r="G254">
            <v>47.995200000000004</v>
          </cell>
          <cell r="H254" t="str">
            <v>Approved</v>
          </cell>
        </row>
        <row r="255">
          <cell r="C255"/>
          <cell r="D255"/>
          <cell r="E255" t="str">
            <v>20/2</v>
          </cell>
          <cell r="F255">
            <v>340</v>
          </cell>
          <cell r="G255"/>
          <cell r="H255"/>
        </row>
        <row r="256">
          <cell r="C256" t="str">
            <v>20/3</v>
          </cell>
          <cell r="D256" t="str">
            <v>DA+1.5</v>
          </cell>
          <cell r="E256"/>
          <cell r="F256"/>
          <cell r="G256">
            <v>48.335200000000007</v>
          </cell>
          <cell r="H256" t="str">
            <v>Approved</v>
          </cell>
        </row>
        <row r="257">
          <cell r="C257"/>
          <cell r="D257"/>
          <cell r="E257" t="str">
            <v>20/3</v>
          </cell>
          <cell r="F257">
            <v>420</v>
          </cell>
          <cell r="G257"/>
          <cell r="H257"/>
        </row>
        <row r="258">
          <cell r="C258" t="str">
            <v>20/4</v>
          </cell>
          <cell r="D258" t="str">
            <v>DA+3</v>
          </cell>
          <cell r="E258"/>
          <cell r="F258"/>
          <cell r="G258">
            <v>48.755200000000009</v>
          </cell>
          <cell r="H258" t="str">
            <v>Approved</v>
          </cell>
        </row>
        <row r="259">
          <cell r="C259"/>
          <cell r="D259"/>
          <cell r="E259" t="str">
            <v>20/4</v>
          </cell>
          <cell r="F259">
            <v>375</v>
          </cell>
          <cell r="G259"/>
          <cell r="H259"/>
        </row>
        <row r="260">
          <cell r="C260" t="str">
            <v>20/5</v>
          </cell>
          <cell r="D260" t="str">
            <v>DA+0</v>
          </cell>
          <cell r="E260"/>
          <cell r="F260"/>
          <cell r="G260">
            <v>49.130200000000009</v>
          </cell>
          <cell r="H260" t="str">
            <v>Approved</v>
          </cell>
        </row>
        <row r="261">
          <cell r="C261"/>
          <cell r="D261"/>
          <cell r="E261" t="str">
            <v>20/5</v>
          </cell>
          <cell r="F261">
            <v>355</v>
          </cell>
          <cell r="G261"/>
          <cell r="H261"/>
        </row>
        <row r="262">
          <cell r="C262" t="str">
            <v>20/6</v>
          </cell>
          <cell r="D262" t="str">
            <v>DA-3</v>
          </cell>
          <cell r="E262"/>
          <cell r="F262"/>
          <cell r="G262">
            <v>49.485200000000006</v>
          </cell>
          <cell r="H262" t="str">
            <v>Approved</v>
          </cell>
        </row>
        <row r="263">
          <cell r="C263"/>
          <cell r="D263"/>
          <cell r="E263" t="str">
            <v>20/6</v>
          </cell>
          <cell r="F263">
            <v>341.65199999999999</v>
          </cell>
          <cell r="G263"/>
          <cell r="H263"/>
        </row>
        <row r="264">
          <cell r="C264" t="str">
            <v>21/0</v>
          </cell>
          <cell r="D264" t="str">
            <v>DB1+0</v>
          </cell>
          <cell r="E264"/>
          <cell r="F264"/>
          <cell r="G264">
            <v>49.826900000000009</v>
          </cell>
          <cell r="H264" t="str">
            <v>Approved</v>
          </cell>
        </row>
        <row r="265">
          <cell r="C265"/>
          <cell r="D265"/>
          <cell r="E265" t="str">
            <v>21/0</v>
          </cell>
          <cell r="F265">
            <v>326.34800000000001</v>
          </cell>
          <cell r="G265"/>
          <cell r="H265"/>
        </row>
        <row r="266">
          <cell r="C266" t="str">
            <v>21/1</v>
          </cell>
          <cell r="D266" t="str">
            <v>DA+0</v>
          </cell>
          <cell r="E266"/>
          <cell r="F266"/>
          <cell r="G266">
            <v>50.153200000000012</v>
          </cell>
          <cell r="H266" t="str">
            <v>Approved</v>
          </cell>
        </row>
        <row r="267">
          <cell r="C267"/>
          <cell r="D267"/>
          <cell r="E267" t="str">
            <v>21/1</v>
          </cell>
          <cell r="F267">
            <v>427</v>
          </cell>
          <cell r="G267"/>
          <cell r="H267"/>
        </row>
        <row r="268">
          <cell r="C268" t="str">
            <v>21/2</v>
          </cell>
          <cell r="D268" t="str">
            <v>DA+6</v>
          </cell>
          <cell r="E268"/>
          <cell r="F268"/>
          <cell r="G268">
            <v>50.580200000000012</v>
          </cell>
          <cell r="H268" t="str">
            <v>Approved</v>
          </cell>
        </row>
        <row r="269">
          <cell r="C269"/>
          <cell r="D269"/>
          <cell r="E269" t="str">
            <v>21/2</v>
          </cell>
          <cell r="F269">
            <v>410</v>
          </cell>
          <cell r="G269"/>
          <cell r="H269"/>
        </row>
        <row r="270">
          <cell r="C270" t="str">
            <v>21/3</v>
          </cell>
          <cell r="D270" t="str">
            <v>DA+6</v>
          </cell>
          <cell r="E270"/>
          <cell r="F270"/>
          <cell r="G270">
            <v>50.990200000000009</v>
          </cell>
          <cell r="H270" t="str">
            <v>Approved</v>
          </cell>
        </row>
        <row r="271">
          <cell r="C271"/>
          <cell r="D271"/>
          <cell r="E271" t="str">
            <v>21/3</v>
          </cell>
          <cell r="F271">
            <v>405</v>
          </cell>
          <cell r="G271"/>
          <cell r="H271"/>
        </row>
        <row r="272">
          <cell r="C272" t="str">
            <v>21/4</v>
          </cell>
          <cell r="D272" t="str">
            <v>DA+0</v>
          </cell>
          <cell r="E272"/>
          <cell r="F272"/>
          <cell r="G272">
            <v>51.39520000000001</v>
          </cell>
          <cell r="H272" t="str">
            <v>Approved</v>
          </cell>
        </row>
        <row r="273">
          <cell r="C273"/>
          <cell r="D273"/>
          <cell r="E273" t="str">
            <v>21/4</v>
          </cell>
          <cell r="F273">
            <v>300</v>
          </cell>
          <cell r="G273"/>
          <cell r="H273"/>
        </row>
        <row r="274">
          <cell r="C274" t="str">
            <v>21/5</v>
          </cell>
          <cell r="D274" t="str">
            <v>DA+0</v>
          </cell>
          <cell r="E274"/>
          <cell r="F274"/>
          <cell r="G274">
            <v>51.695200000000007</v>
          </cell>
          <cell r="H274" t="str">
            <v>Approved</v>
          </cell>
        </row>
        <row r="275">
          <cell r="C275"/>
          <cell r="D275"/>
          <cell r="E275" t="str">
            <v>21/5</v>
          </cell>
          <cell r="F275">
            <v>415.18700000000001</v>
          </cell>
          <cell r="G275"/>
          <cell r="H275"/>
        </row>
        <row r="276">
          <cell r="C276" t="str">
            <v>22/0</v>
          </cell>
          <cell r="D276" t="str">
            <v>DC2+15</v>
          </cell>
          <cell r="E276"/>
          <cell r="F276"/>
          <cell r="G276">
            <v>52.110400000000006</v>
          </cell>
          <cell r="H276" t="str">
            <v>Approved</v>
          </cell>
        </row>
        <row r="277">
          <cell r="C277"/>
          <cell r="D277"/>
          <cell r="E277" t="str">
            <v>22/0</v>
          </cell>
          <cell r="F277">
            <v>259.048</v>
          </cell>
          <cell r="G277"/>
          <cell r="H277"/>
        </row>
        <row r="278">
          <cell r="C278" t="str">
            <v>23/0</v>
          </cell>
          <cell r="D278" t="str">
            <v>DB2+9</v>
          </cell>
          <cell r="E278"/>
          <cell r="F278"/>
          <cell r="G278">
            <v>52.369400000000006</v>
          </cell>
          <cell r="H278" t="str">
            <v>Approved</v>
          </cell>
        </row>
        <row r="279">
          <cell r="C279"/>
          <cell r="D279"/>
          <cell r="E279" t="str">
            <v>23/0</v>
          </cell>
          <cell r="F279">
            <v>440.45499999999998</v>
          </cell>
          <cell r="G279"/>
          <cell r="H279"/>
        </row>
        <row r="280">
          <cell r="C280" t="str">
            <v>23A/0</v>
          </cell>
          <cell r="D280" t="str">
            <v>DB1+9</v>
          </cell>
          <cell r="E280"/>
          <cell r="F280"/>
          <cell r="G280">
            <v>52.809900000000006</v>
          </cell>
          <cell r="H280" t="str">
            <v>Approved</v>
          </cell>
        </row>
        <row r="281">
          <cell r="C281"/>
          <cell r="D281"/>
          <cell r="E281" t="str">
            <v>23A/0</v>
          </cell>
          <cell r="F281">
            <v>496.685</v>
          </cell>
          <cell r="G281"/>
          <cell r="H281"/>
        </row>
        <row r="282">
          <cell r="C282" t="str">
            <v>24/0</v>
          </cell>
          <cell r="D282" t="str">
            <v>DD60+18</v>
          </cell>
          <cell r="E282"/>
          <cell r="F282"/>
          <cell r="G282">
            <v>53.306600000000003</v>
          </cell>
          <cell r="H282" t="str">
            <v>Approved</v>
          </cell>
        </row>
        <row r="283">
          <cell r="C283"/>
          <cell r="D283"/>
          <cell r="E283" t="str">
            <v>24/0</v>
          </cell>
          <cell r="F283">
            <v>244.029</v>
          </cell>
          <cell r="G283"/>
          <cell r="H283"/>
        </row>
        <row r="284">
          <cell r="C284" t="str">
            <v>25/0</v>
          </cell>
          <cell r="D284" t="str">
            <v>DD60+18</v>
          </cell>
          <cell r="E284"/>
          <cell r="F284"/>
          <cell r="G284">
            <v>53.550600000000003</v>
          </cell>
          <cell r="H284" t="str">
            <v>Approved</v>
          </cell>
        </row>
        <row r="285">
          <cell r="C285"/>
          <cell r="D285"/>
          <cell r="E285" t="str">
            <v>25/0</v>
          </cell>
          <cell r="F285">
            <v>237.428</v>
          </cell>
          <cell r="G285"/>
          <cell r="H285"/>
        </row>
        <row r="286">
          <cell r="C286" t="str">
            <v>26/0</v>
          </cell>
          <cell r="D286" t="str">
            <v>DD60+35</v>
          </cell>
          <cell r="E286"/>
          <cell r="F286"/>
          <cell r="G286">
            <v>53.788000000000004</v>
          </cell>
          <cell r="H286" t="str">
            <v>Hold</v>
          </cell>
        </row>
        <row r="287">
          <cell r="C287"/>
          <cell r="D287"/>
          <cell r="E287" t="str">
            <v>26/0</v>
          </cell>
          <cell r="F287">
            <v>203.47900000000001</v>
          </cell>
          <cell r="G287"/>
          <cell r="H287"/>
        </row>
        <row r="288">
          <cell r="C288" t="str">
            <v>27/0</v>
          </cell>
          <cell r="D288" t="str">
            <v>DD60+35</v>
          </cell>
          <cell r="E288"/>
          <cell r="F288"/>
          <cell r="G288">
            <v>53.991500000000002</v>
          </cell>
          <cell r="H288" t="str">
            <v>Hold</v>
          </cell>
        </row>
        <row r="289">
          <cell r="C289"/>
          <cell r="D289"/>
          <cell r="E289" t="str">
            <v>27/0</v>
          </cell>
          <cell r="F289">
            <v>453.68799999999999</v>
          </cell>
          <cell r="G289"/>
          <cell r="H289"/>
        </row>
        <row r="290">
          <cell r="C290" t="str">
            <v>27/1</v>
          </cell>
          <cell r="D290" t="str">
            <v>DA+9</v>
          </cell>
          <cell r="E290"/>
          <cell r="F290"/>
          <cell r="G290">
            <v>54.4452</v>
          </cell>
          <cell r="H290" t="str">
            <v>Approved</v>
          </cell>
        </row>
        <row r="291">
          <cell r="C291"/>
          <cell r="D291"/>
          <cell r="E291" t="str">
            <v>27/1</v>
          </cell>
          <cell r="F291">
            <v>345</v>
          </cell>
          <cell r="G291"/>
          <cell r="H291"/>
        </row>
        <row r="292">
          <cell r="C292" t="str">
            <v>27/2</v>
          </cell>
          <cell r="D292" t="str">
            <v>DA-1.5</v>
          </cell>
          <cell r="E292"/>
          <cell r="F292"/>
          <cell r="G292">
            <v>54.790199999999999</v>
          </cell>
          <cell r="H292" t="str">
            <v>Approved</v>
          </cell>
        </row>
        <row r="293">
          <cell r="C293"/>
          <cell r="D293"/>
          <cell r="E293" t="str">
            <v>27/2</v>
          </cell>
          <cell r="F293">
            <v>360</v>
          </cell>
          <cell r="G293"/>
          <cell r="H293"/>
        </row>
        <row r="294">
          <cell r="C294" t="str">
            <v>27/3</v>
          </cell>
          <cell r="D294" t="str">
            <v>DA+1.5</v>
          </cell>
          <cell r="E294"/>
          <cell r="F294"/>
          <cell r="G294">
            <v>55.150199999999998</v>
          </cell>
          <cell r="H294" t="str">
            <v>Approved</v>
          </cell>
        </row>
        <row r="295">
          <cell r="C295"/>
          <cell r="D295"/>
          <cell r="E295" t="str">
            <v>27/3</v>
          </cell>
          <cell r="F295">
            <v>410</v>
          </cell>
          <cell r="G295"/>
          <cell r="H295"/>
        </row>
        <row r="296">
          <cell r="C296" t="str">
            <v>27/4</v>
          </cell>
          <cell r="D296" t="str">
            <v>DA+1.5</v>
          </cell>
          <cell r="E296"/>
          <cell r="F296"/>
          <cell r="G296">
            <v>55.560199999999995</v>
          </cell>
          <cell r="H296" t="str">
            <v>Approved</v>
          </cell>
        </row>
        <row r="297">
          <cell r="C297"/>
          <cell r="D297"/>
          <cell r="E297" t="str">
            <v>27/4</v>
          </cell>
          <cell r="F297">
            <v>350</v>
          </cell>
          <cell r="G297"/>
          <cell r="H297"/>
        </row>
        <row r="298">
          <cell r="C298" t="str">
            <v>27/5</v>
          </cell>
          <cell r="D298" t="str">
            <v>DA-1.5</v>
          </cell>
          <cell r="E298"/>
          <cell r="F298"/>
          <cell r="G298">
            <v>55.910199999999996</v>
          </cell>
          <cell r="H298" t="str">
            <v>Approved</v>
          </cell>
        </row>
        <row r="299">
          <cell r="C299"/>
          <cell r="D299"/>
          <cell r="E299" t="str">
            <v>27/5</v>
          </cell>
          <cell r="F299">
            <v>355</v>
          </cell>
          <cell r="G299"/>
          <cell r="H299"/>
        </row>
        <row r="300">
          <cell r="C300" t="str">
            <v>27/6</v>
          </cell>
          <cell r="D300" t="str">
            <v>DA-3</v>
          </cell>
          <cell r="E300"/>
          <cell r="F300"/>
          <cell r="G300">
            <v>56.265199999999993</v>
          </cell>
          <cell r="H300" t="str">
            <v>Approved</v>
          </cell>
        </row>
        <row r="301">
          <cell r="C301"/>
          <cell r="D301"/>
          <cell r="E301" t="str">
            <v>27/6</v>
          </cell>
          <cell r="F301">
            <v>274.58699999999999</v>
          </cell>
          <cell r="G301"/>
          <cell r="H301"/>
        </row>
        <row r="302">
          <cell r="C302" t="str">
            <v>28/0</v>
          </cell>
          <cell r="D302" t="str">
            <v>DC2+0</v>
          </cell>
          <cell r="E302"/>
          <cell r="F302"/>
          <cell r="G302">
            <v>56.539799999999993</v>
          </cell>
          <cell r="H302" t="str">
            <v>Hold</v>
          </cell>
        </row>
        <row r="303">
          <cell r="C303"/>
          <cell r="D303"/>
          <cell r="E303" t="str">
            <v>28/0</v>
          </cell>
          <cell r="F303">
            <v>211.209</v>
          </cell>
          <cell r="G303"/>
          <cell r="H303"/>
        </row>
        <row r="304">
          <cell r="C304" t="str">
            <v>29/0</v>
          </cell>
          <cell r="D304" t="str">
            <v>DC1+0</v>
          </cell>
          <cell r="E304"/>
          <cell r="F304"/>
          <cell r="G304">
            <v>56.750999999999991</v>
          </cell>
          <cell r="H304" t="str">
            <v>Hold</v>
          </cell>
        </row>
        <row r="305">
          <cell r="C305"/>
          <cell r="D305"/>
          <cell r="E305" t="str">
            <v>29/0</v>
          </cell>
          <cell r="F305">
            <v>384.20400000000001</v>
          </cell>
          <cell r="G305"/>
          <cell r="H305"/>
        </row>
        <row r="306">
          <cell r="C306" t="str">
            <v>29/1</v>
          </cell>
          <cell r="D306" t="str">
            <v>DA+6</v>
          </cell>
          <cell r="E306"/>
          <cell r="F306"/>
          <cell r="G306">
            <v>57.13519999999999</v>
          </cell>
          <cell r="H306" t="str">
            <v>Approved</v>
          </cell>
        </row>
        <row r="307">
          <cell r="C307"/>
          <cell r="D307"/>
          <cell r="E307" t="str">
            <v>29/1</v>
          </cell>
          <cell r="F307">
            <v>430</v>
          </cell>
          <cell r="G307"/>
          <cell r="H307"/>
        </row>
        <row r="308">
          <cell r="C308" t="str">
            <v>29/2</v>
          </cell>
          <cell r="D308" t="str">
            <v>DA+0</v>
          </cell>
          <cell r="E308"/>
          <cell r="F308"/>
          <cell r="G308">
            <v>57.56519999999999</v>
          </cell>
          <cell r="H308" t="str">
            <v>Approved</v>
          </cell>
        </row>
        <row r="309">
          <cell r="C309"/>
          <cell r="D309"/>
          <cell r="E309" t="str">
            <v>29/2</v>
          </cell>
          <cell r="F309">
            <v>370</v>
          </cell>
          <cell r="G309"/>
          <cell r="H309"/>
        </row>
        <row r="310">
          <cell r="C310" t="str">
            <v>29/3</v>
          </cell>
          <cell r="D310" t="str">
            <v>DA+0</v>
          </cell>
          <cell r="E310"/>
          <cell r="F310"/>
          <cell r="G310">
            <v>57.935199999999988</v>
          </cell>
          <cell r="H310" t="str">
            <v>Approved</v>
          </cell>
        </row>
        <row r="311">
          <cell r="C311"/>
          <cell r="D311"/>
          <cell r="E311" t="str">
            <v>29/3</v>
          </cell>
          <cell r="F311">
            <v>390</v>
          </cell>
          <cell r="G311"/>
          <cell r="H311"/>
        </row>
        <row r="312">
          <cell r="C312" t="str">
            <v>29/4</v>
          </cell>
          <cell r="D312" t="str">
            <v>DA+3</v>
          </cell>
          <cell r="E312"/>
          <cell r="F312"/>
          <cell r="G312">
            <v>58.325199999999988</v>
          </cell>
          <cell r="H312" t="str">
            <v>Approved</v>
          </cell>
        </row>
        <row r="313">
          <cell r="C313"/>
          <cell r="D313"/>
          <cell r="E313" t="str">
            <v>29/4</v>
          </cell>
          <cell r="F313">
            <v>435</v>
          </cell>
          <cell r="G313"/>
          <cell r="H313"/>
        </row>
        <row r="314">
          <cell r="C314" t="str">
            <v>29/5</v>
          </cell>
          <cell r="D314" t="str">
            <v>DA+0</v>
          </cell>
          <cell r="E314"/>
          <cell r="F314"/>
          <cell r="G314">
            <v>58.76019999999999</v>
          </cell>
          <cell r="H314" t="str">
            <v>Approved</v>
          </cell>
        </row>
        <row r="315">
          <cell r="C315"/>
          <cell r="D315"/>
          <cell r="E315" t="str">
            <v>29/5</v>
          </cell>
          <cell r="F315">
            <v>370</v>
          </cell>
          <cell r="G315"/>
          <cell r="H315"/>
        </row>
        <row r="316">
          <cell r="C316" t="str">
            <v>29A/0</v>
          </cell>
          <cell r="D316" t="str">
            <v>DB1+0</v>
          </cell>
          <cell r="E316"/>
          <cell r="F316"/>
          <cell r="G316">
            <v>59.130199999999988</v>
          </cell>
          <cell r="H316" t="str">
            <v>Approved</v>
          </cell>
        </row>
        <row r="317">
          <cell r="C317"/>
          <cell r="D317"/>
          <cell r="E317" t="str">
            <v>29A/0</v>
          </cell>
          <cell r="F317">
            <v>455</v>
          </cell>
          <cell r="G317"/>
          <cell r="H317"/>
        </row>
        <row r="318">
          <cell r="C318" t="str">
            <v>29A/1</v>
          </cell>
          <cell r="D318" t="str">
            <v>DA+6</v>
          </cell>
          <cell r="E318"/>
          <cell r="F318"/>
          <cell r="G318">
            <v>59.585199999999986</v>
          </cell>
          <cell r="H318" t="str">
            <v>Approved</v>
          </cell>
        </row>
        <row r="319">
          <cell r="C319"/>
          <cell r="D319"/>
          <cell r="E319" t="str">
            <v>29A/1</v>
          </cell>
          <cell r="F319">
            <v>325</v>
          </cell>
          <cell r="G319"/>
          <cell r="H319"/>
        </row>
        <row r="320">
          <cell r="C320" t="str">
            <v>29A/2</v>
          </cell>
          <cell r="D320" t="str">
            <v>DA+6</v>
          </cell>
          <cell r="E320"/>
          <cell r="F320"/>
          <cell r="G320">
            <v>59.910199999999989</v>
          </cell>
          <cell r="H320" t="str">
            <v>Approved</v>
          </cell>
        </row>
        <row r="321">
          <cell r="C321"/>
          <cell r="D321"/>
          <cell r="E321" t="str">
            <v>29A/2</v>
          </cell>
          <cell r="F321">
            <v>395</v>
          </cell>
          <cell r="G321"/>
          <cell r="H321"/>
        </row>
        <row r="322">
          <cell r="C322" t="str">
            <v>29A/3</v>
          </cell>
          <cell r="D322" t="str">
            <v>DA+6</v>
          </cell>
          <cell r="E322"/>
          <cell r="F322"/>
          <cell r="G322">
            <v>60.305199999999992</v>
          </cell>
          <cell r="H322" t="str">
            <v>Approved</v>
          </cell>
        </row>
        <row r="323">
          <cell r="C323"/>
          <cell r="D323"/>
          <cell r="E323" t="str">
            <v>29A/3</v>
          </cell>
          <cell r="F323">
            <v>345</v>
          </cell>
          <cell r="G323"/>
          <cell r="H323"/>
        </row>
        <row r="324">
          <cell r="C324" t="str">
            <v>29A/4</v>
          </cell>
          <cell r="D324" t="str">
            <v>DA+3</v>
          </cell>
          <cell r="E324"/>
          <cell r="F324"/>
          <cell r="G324">
            <v>60.650199999999991</v>
          </cell>
          <cell r="H324" t="str">
            <v>Approved</v>
          </cell>
        </row>
        <row r="325">
          <cell r="C325"/>
          <cell r="D325"/>
          <cell r="E325" t="str">
            <v>29A/4</v>
          </cell>
          <cell r="F325">
            <v>365</v>
          </cell>
          <cell r="G325"/>
          <cell r="H325"/>
        </row>
        <row r="326">
          <cell r="C326" t="str">
            <v>29A/5</v>
          </cell>
          <cell r="D326" t="str">
            <v>DA+3</v>
          </cell>
          <cell r="E326"/>
          <cell r="F326"/>
          <cell r="G326">
            <v>61.015199999999993</v>
          </cell>
          <cell r="H326" t="str">
            <v>Approved</v>
          </cell>
        </row>
        <row r="327">
          <cell r="C327"/>
          <cell r="D327"/>
          <cell r="E327" t="str">
            <v>29A/5</v>
          </cell>
          <cell r="F327">
            <v>420</v>
          </cell>
          <cell r="G327"/>
          <cell r="H327"/>
        </row>
        <row r="328">
          <cell r="C328" t="str">
            <v>29A/6</v>
          </cell>
          <cell r="D328" t="str">
            <v>DA+9</v>
          </cell>
          <cell r="E328"/>
          <cell r="F328"/>
          <cell r="G328">
            <v>61.435199999999995</v>
          </cell>
          <cell r="H328" t="str">
            <v>Approved</v>
          </cell>
        </row>
        <row r="329">
          <cell r="C329"/>
          <cell r="D329"/>
          <cell r="E329" t="str">
            <v>29A/6</v>
          </cell>
          <cell r="F329">
            <v>364.00700000000001</v>
          </cell>
          <cell r="G329"/>
          <cell r="H329"/>
        </row>
        <row r="330">
          <cell r="C330" t="str">
            <v>30/0</v>
          </cell>
          <cell r="D330" t="str">
            <v>DB1+0</v>
          </cell>
          <cell r="E330"/>
          <cell r="F330"/>
          <cell r="G330">
            <v>61.799199999999992</v>
          </cell>
          <cell r="H330" t="str">
            <v>Approved</v>
          </cell>
        </row>
        <row r="331">
          <cell r="C331"/>
          <cell r="D331"/>
          <cell r="E331" t="str">
            <v>30/0</v>
          </cell>
          <cell r="F331">
            <v>295.99299999999999</v>
          </cell>
          <cell r="G331"/>
          <cell r="H331"/>
        </row>
        <row r="332">
          <cell r="C332" t="str">
            <v>30/1</v>
          </cell>
          <cell r="D332" t="str">
            <v>DA+0</v>
          </cell>
          <cell r="E332"/>
          <cell r="F332"/>
          <cell r="G332">
            <v>62.095199999999991</v>
          </cell>
          <cell r="H332" t="str">
            <v>Approved</v>
          </cell>
        </row>
        <row r="333">
          <cell r="C333"/>
          <cell r="D333"/>
          <cell r="E333" t="str">
            <v>30/1</v>
          </cell>
          <cell r="F333">
            <v>425</v>
          </cell>
          <cell r="G333"/>
          <cell r="H333"/>
        </row>
        <row r="334">
          <cell r="C334" t="str">
            <v>30/2</v>
          </cell>
          <cell r="D334" t="str">
            <v>DA+9</v>
          </cell>
          <cell r="E334"/>
          <cell r="F334"/>
          <cell r="G334">
            <v>62.520199999999988</v>
          </cell>
          <cell r="H334" t="str">
            <v>Approved</v>
          </cell>
        </row>
        <row r="335">
          <cell r="C335"/>
          <cell r="D335"/>
          <cell r="E335" t="str">
            <v>30/2</v>
          </cell>
          <cell r="F335">
            <v>315</v>
          </cell>
          <cell r="G335"/>
          <cell r="H335"/>
        </row>
        <row r="336">
          <cell r="C336" t="str">
            <v>30/3</v>
          </cell>
          <cell r="D336" t="str">
            <v>DA+3</v>
          </cell>
          <cell r="E336"/>
          <cell r="F336"/>
          <cell r="G336">
            <v>62.835199999999986</v>
          </cell>
          <cell r="H336" t="str">
            <v>Approved</v>
          </cell>
        </row>
        <row r="337">
          <cell r="C337"/>
          <cell r="D337"/>
          <cell r="E337" t="str">
            <v>30/3</v>
          </cell>
          <cell r="F337">
            <v>380</v>
          </cell>
          <cell r="G337"/>
          <cell r="H337"/>
        </row>
        <row r="338">
          <cell r="C338" t="str">
            <v>30/4</v>
          </cell>
          <cell r="D338" t="str">
            <v>DA+9</v>
          </cell>
          <cell r="E338"/>
          <cell r="F338"/>
          <cell r="G338">
            <v>63.215199999999989</v>
          </cell>
          <cell r="H338" t="str">
            <v>Approved</v>
          </cell>
        </row>
        <row r="339">
          <cell r="C339"/>
          <cell r="D339"/>
          <cell r="E339" t="str">
            <v>30/4</v>
          </cell>
          <cell r="F339">
            <v>430</v>
          </cell>
          <cell r="G339"/>
          <cell r="H339"/>
        </row>
        <row r="340">
          <cell r="C340" t="str">
            <v>30/5</v>
          </cell>
          <cell r="D340" t="str">
            <v>DA+0</v>
          </cell>
          <cell r="E340"/>
          <cell r="F340"/>
          <cell r="G340">
            <v>63.645199999999988</v>
          </cell>
          <cell r="H340" t="str">
            <v>Approved</v>
          </cell>
        </row>
        <row r="341">
          <cell r="C341"/>
          <cell r="D341"/>
          <cell r="E341" t="str">
            <v>30/5</v>
          </cell>
          <cell r="F341">
            <v>380</v>
          </cell>
          <cell r="G341"/>
          <cell r="H341"/>
        </row>
        <row r="342">
          <cell r="C342" t="str">
            <v>30/6</v>
          </cell>
          <cell r="D342" t="str">
            <v>DA+6</v>
          </cell>
          <cell r="E342"/>
          <cell r="F342"/>
          <cell r="G342">
            <v>64.025199999999984</v>
          </cell>
          <cell r="H342" t="str">
            <v>Approved</v>
          </cell>
        </row>
        <row r="343">
          <cell r="C343"/>
          <cell r="D343"/>
          <cell r="E343" t="str">
            <v>30/6</v>
          </cell>
          <cell r="F343">
            <v>335</v>
          </cell>
          <cell r="G343"/>
          <cell r="H343"/>
        </row>
        <row r="344">
          <cell r="C344" t="str">
            <v>30/7</v>
          </cell>
          <cell r="D344" t="str">
            <v>DA-3</v>
          </cell>
          <cell r="E344"/>
          <cell r="F344"/>
          <cell r="G344">
            <v>64.360199999999978</v>
          </cell>
          <cell r="H344" t="str">
            <v>Approved</v>
          </cell>
        </row>
        <row r="345">
          <cell r="C345"/>
          <cell r="D345"/>
          <cell r="E345" t="str">
            <v>30/7</v>
          </cell>
          <cell r="F345">
            <v>395</v>
          </cell>
          <cell r="G345"/>
          <cell r="H345"/>
        </row>
        <row r="346">
          <cell r="C346" t="str">
            <v>30/8</v>
          </cell>
          <cell r="D346" t="str">
            <v>DA+3</v>
          </cell>
          <cell r="E346"/>
          <cell r="F346"/>
          <cell r="G346">
            <v>64.755199999999974</v>
          </cell>
          <cell r="H346" t="str">
            <v>Approved</v>
          </cell>
        </row>
        <row r="347">
          <cell r="C347"/>
          <cell r="D347"/>
          <cell r="E347" t="str">
            <v>30/8</v>
          </cell>
          <cell r="F347">
            <v>390</v>
          </cell>
          <cell r="G347"/>
          <cell r="H347"/>
        </row>
        <row r="348">
          <cell r="C348" t="str">
            <v>30/9</v>
          </cell>
          <cell r="D348" t="str">
            <v>DA-3</v>
          </cell>
          <cell r="E348"/>
          <cell r="F348"/>
          <cell r="G348">
            <v>65.145199999999974</v>
          </cell>
          <cell r="H348" t="str">
            <v>Approved</v>
          </cell>
        </row>
        <row r="349">
          <cell r="C349"/>
          <cell r="D349"/>
          <cell r="E349" t="str">
            <v>30/9</v>
          </cell>
          <cell r="F349">
            <v>350</v>
          </cell>
          <cell r="G349"/>
          <cell r="H349"/>
        </row>
        <row r="350">
          <cell r="C350" t="str">
            <v>30/10</v>
          </cell>
          <cell r="D350" t="str">
            <v>DA+3</v>
          </cell>
          <cell r="E350"/>
          <cell r="F350"/>
          <cell r="G350">
            <v>65.495199999999969</v>
          </cell>
          <cell r="H350" t="str">
            <v>Approved</v>
          </cell>
        </row>
        <row r="351">
          <cell r="C351"/>
          <cell r="D351"/>
          <cell r="E351" t="str">
            <v>30/10</v>
          </cell>
          <cell r="F351">
            <v>428.23899999999998</v>
          </cell>
          <cell r="G351"/>
          <cell r="H351"/>
        </row>
        <row r="352">
          <cell r="C352" t="str">
            <v>31/0</v>
          </cell>
          <cell r="D352" t="str">
            <v>DB1+0</v>
          </cell>
          <cell r="E352"/>
          <cell r="F352"/>
          <cell r="G352">
            <v>65.923399999999972</v>
          </cell>
          <cell r="H352" t="str">
            <v>Approved</v>
          </cell>
        </row>
        <row r="353">
          <cell r="C353"/>
          <cell r="D353"/>
          <cell r="E353" t="str">
            <v>31/0</v>
          </cell>
          <cell r="F353">
            <v>376.76100000000002</v>
          </cell>
          <cell r="G353"/>
          <cell r="H353"/>
        </row>
        <row r="354">
          <cell r="C354" t="str">
            <v>31/1</v>
          </cell>
          <cell r="D354" t="str">
            <v>DA+3</v>
          </cell>
          <cell r="E354"/>
          <cell r="F354"/>
          <cell r="G354">
            <v>66.300199999999975</v>
          </cell>
          <cell r="H354" t="str">
            <v>Approved</v>
          </cell>
        </row>
        <row r="355">
          <cell r="C355"/>
          <cell r="D355"/>
          <cell r="E355" t="str">
            <v>31/1</v>
          </cell>
          <cell r="F355">
            <v>410</v>
          </cell>
          <cell r="G355"/>
          <cell r="H355"/>
        </row>
        <row r="356">
          <cell r="C356" t="str">
            <v>31/2</v>
          </cell>
          <cell r="D356" t="str">
            <v>DA+1.5</v>
          </cell>
          <cell r="E356"/>
          <cell r="F356"/>
          <cell r="G356">
            <v>66.710199999999972</v>
          </cell>
          <cell r="H356" t="str">
            <v>Approved</v>
          </cell>
        </row>
        <row r="357">
          <cell r="C357"/>
          <cell r="D357"/>
          <cell r="E357" t="str">
            <v>31/2</v>
          </cell>
          <cell r="F357">
            <v>430</v>
          </cell>
          <cell r="G357"/>
          <cell r="H357"/>
        </row>
        <row r="358">
          <cell r="C358" t="str">
            <v>31/3</v>
          </cell>
          <cell r="D358" t="str">
            <v>DA+3</v>
          </cell>
          <cell r="E358"/>
          <cell r="F358"/>
          <cell r="G358">
            <v>67.140199999999979</v>
          </cell>
          <cell r="H358" t="str">
            <v>Approved</v>
          </cell>
        </row>
        <row r="359">
          <cell r="C359"/>
          <cell r="D359"/>
          <cell r="E359" t="str">
            <v>31/3</v>
          </cell>
          <cell r="F359">
            <v>380</v>
          </cell>
          <cell r="G359"/>
          <cell r="H359"/>
        </row>
        <row r="360">
          <cell r="C360" t="str">
            <v>31/4</v>
          </cell>
          <cell r="D360" t="str">
            <v>DA-1.5</v>
          </cell>
          <cell r="E360"/>
          <cell r="F360"/>
          <cell r="G360">
            <v>67.520199999999974</v>
          </cell>
          <cell r="H360" t="str">
            <v>Approved</v>
          </cell>
        </row>
        <row r="361">
          <cell r="C361"/>
          <cell r="D361"/>
          <cell r="E361" t="str">
            <v>31/4</v>
          </cell>
          <cell r="F361">
            <v>445</v>
          </cell>
          <cell r="G361"/>
          <cell r="H361"/>
        </row>
        <row r="362">
          <cell r="C362" t="str">
            <v>31/5</v>
          </cell>
          <cell r="D362" t="str">
            <v>DA+6</v>
          </cell>
          <cell r="E362"/>
          <cell r="F362"/>
          <cell r="G362">
            <v>67.965199999999967</v>
          </cell>
          <cell r="H362" t="str">
            <v>Approved</v>
          </cell>
        </row>
        <row r="363">
          <cell r="C363"/>
          <cell r="D363"/>
          <cell r="E363" t="str">
            <v>31/5</v>
          </cell>
          <cell r="F363">
            <v>385</v>
          </cell>
          <cell r="G363"/>
          <cell r="H363"/>
        </row>
        <row r="364">
          <cell r="C364" t="str">
            <v>31/6</v>
          </cell>
          <cell r="D364" t="str">
            <v>DA+9</v>
          </cell>
          <cell r="E364"/>
          <cell r="F364"/>
          <cell r="G364">
            <v>68.350199999999973</v>
          </cell>
          <cell r="H364" t="str">
            <v>Approved</v>
          </cell>
        </row>
        <row r="365">
          <cell r="C365"/>
          <cell r="D365"/>
          <cell r="E365" t="str">
            <v>31/6</v>
          </cell>
          <cell r="F365">
            <v>420</v>
          </cell>
          <cell r="G365"/>
          <cell r="H365"/>
        </row>
        <row r="366">
          <cell r="C366" t="str">
            <v>31/7</v>
          </cell>
          <cell r="D366" t="str">
            <v>DA+0</v>
          </cell>
          <cell r="E366"/>
          <cell r="F366"/>
          <cell r="G366">
            <v>68.770199999999974</v>
          </cell>
          <cell r="H366" t="str">
            <v>Approved</v>
          </cell>
        </row>
        <row r="367">
          <cell r="C367"/>
          <cell r="D367"/>
          <cell r="E367" t="str">
            <v>31/7</v>
          </cell>
          <cell r="F367">
            <v>415</v>
          </cell>
          <cell r="G367"/>
          <cell r="H367"/>
        </row>
        <row r="368">
          <cell r="C368" t="str">
            <v>31/8</v>
          </cell>
          <cell r="D368" t="str">
            <v>DA+0</v>
          </cell>
          <cell r="E368"/>
          <cell r="F368"/>
          <cell r="G368">
            <v>69.18519999999998</v>
          </cell>
          <cell r="H368" t="str">
            <v>Approved</v>
          </cell>
        </row>
        <row r="369">
          <cell r="C369"/>
          <cell r="D369"/>
          <cell r="E369" t="str">
            <v>31/8</v>
          </cell>
          <cell r="F369">
            <v>310</v>
          </cell>
          <cell r="G369"/>
          <cell r="H369"/>
        </row>
        <row r="370">
          <cell r="C370" t="str">
            <v>31/9</v>
          </cell>
          <cell r="D370" t="str">
            <v>DA+1.5</v>
          </cell>
          <cell r="E370"/>
          <cell r="F370"/>
          <cell r="G370">
            <v>69.495199999999983</v>
          </cell>
          <cell r="H370" t="str">
            <v>Approved</v>
          </cell>
        </row>
        <row r="371">
          <cell r="C371"/>
          <cell r="D371"/>
          <cell r="E371" t="str">
            <v>31/9</v>
          </cell>
          <cell r="F371">
            <v>445</v>
          </cell>
          <cell r="G371"/>
          <cell r="H371"/>
        </row>
        <row r="372">
          <cell r="C372" t="str">
            <v>31/10</v>
          </cell>
          <cell r="D372" t="str">
            <v>DA+3</v>
          </cell>
          <cell r="E372"/>
          <cell r="F372"/>
          <cell r="G372">
            <v>69.940199999999976</v>
          </cell>
          <cell r="H372" t="str">
            <v>Approved</v>
          </cell>
        </row>
        <row r="373">
          <cell r="C373"/>
          <cell r="D373"/>
          <cell r="E373" t="str">
            <v>31/10</v>
          </cell>
          <cell r="F373">
            <v>316.608</v>
          </cell>
          <cell r="G373"/>
          <cell r="H373"/>
        </row>
        <row r="374">
          <cell r="C374" t="str">
            <v>32/0</v>
          </cell>
          <cell r="D374" t="str">
            <v>DB2+0</v>
          </cell>
          <cell r="E374"/>
          <cell r="F374"/>
          <cell r="G374">
            <v>70.25679999999997</v>
          </cell>
          <cell r="H374" t="str">
            <v>Approved</v>
          </cell>
        </row>
        <row r="375">
          <cell r="C375"/>
          <cell r="D375"/>
          <cell r="E375" t="str">
            <v>32/0</v>
          </cell>
          <cell r="F375">
            <v>385.51</v>
          </cell>
          <cell r="G375"/>
          <cell r="H375"/>
        </row>
        <row r="376">
          <cell r="C376" t="str">
            <v>32/1</v>
          </cell>
          <cell r="D376" t="str">
            <v>DA+6</v>
          </cell>
          <cell r="E376"/>
          <cell r="F376"/>
          <cell r="G376">
            <v>70.642299999999963</v>
          </cell>
          <cell r="H376" t="str">
            <v>Approved</v>
          </cell>
        </row>
        <row r="377">
          <cell r="C377"/>
          <cell r="D377"/>
          <cell r="E377" t="str">
            <v>32/1</v>
          </cell>
          <cell r="F377">
            <v>390</v>
          </cell>
          <cell r="G377"/>
          <cell r="H377"/>
        </row>
        <row r="378">
          <cell r="C378" t="str">
            <v>32/2</v>
          </cell>
          <cell r="D378" t="str">
            <v>DA+9</v>
          </cell>
          <cell r="E378"/>
          <cell r="F378"/>
          <cell r="G378">
            <v>71.032299999999964</v>
          </cell>
          <cell r="H378" t="str">
            <v>Approved</v>
          </cell>
        </row>
        <row r="379">
          <cell r="C379"/>
          <cell r="D379"/>
          <cell r="E379" t="str">
            <v>32/2</v>
          </cell>
          <cell r="F379">
            <v>410</v>
          </cell>
          <cell r="G379"/>
          <cell r="H379"/>
        </row>
        <row r="380">
          <cell r="C380" t="str">
            <v>32/3</v>
          </cell>
          <cell r="D380" t="str">
            <v>DA+6</v>
          </cell>
          <cell r="E380"/>
          <cell r="F380"/>
          <cell r="G380">
            <v>71.44229999999996</v>
          </cell>
          <cell r="H380" t="str">
            <v>Approved</v>
          </cell>
        </row>
        <row r="381">
          <cell r="C381"/>
          <cell r="D381"/>
          <cell r="E381" t="str">
            <v>32/3</v>
          </cell>
          <cell r="F381">
            <v>430</v>
          </cell>
          <cell r="G381"/>
          <cell r="H381"/>
        </row>
        <row r="382">
          <cell r="C382" t="str">
            <v>32/4</v>
          </cell>
          <cell r="D382" t="str">
            <v>DA+9</v>
          </cell>
          <cell r="E382"/>
          <cell r="F382"/>
          <cell r="G382">
            <v>71.872299999999967</v>
          </cell>
          <cell r="H382" t="str">
            <v>Approved</v>
          </cell>
        </row>
        <row r="383">
          <cell r="C383"/>
          <cell r="D383"/>
          <cell r="E383" t="str">
            <v>32/4</v>
          </cell>
          <cell r="F383">
            <v>390</v>
          </cell>
          <cell r="G383"/>
          <cell r="H383"/>
        </row>
        <row r="384">
          <cell r="C384" t="str">
            <v>32/5</v>
          </cell>
          <cell r="D384" t="str">
            <v>DA+9</v>
          </cell>
          <cell r="E384"/>
          <cell r="F384"/>
          <cell r="G384">
            <v>72.262299999999968</v>
          </cell>
          <cell r="H384" t="str">
            <v>Approved</v>
          </cell>
        </row>
        <row r="385">
          <cell r="C385"/>
          <cell r="D385"/>
          <cell r="E385" t="str">
            <v>32/5</v>
          </cell>
          <cell r="F385">
            <v>439</v>
          </cell>
          <cell r="G385"/>
          <cell r="H385"/>
        </row>
        <row r="386">
          <cell r="C386" t="str">
            <v>32/6</v>
          </cell>
          <cell r="D386" t="str">
            <v>DA+9</v>
          </cell>
          <cell r="E386"/>
          <cell r="F386"/>
          <cell r="G386">
            <v>72.701299999999961</v>
          </cell>
          <cell r="H386" t="str">
            <v>Approved</v>
          </cell>
        </row>
        <row r="387">
          <cell r="C387"/>
          <cell r="D387"/>
          <cell r="E387" t="str">
            <v>32/6</v>
          </cell>
          <cell r="F387">
            <v>360</v>
          </cell>
          <cell r="G387"/>
          <cell r="H387"/>
        </row>
        <row r="388">
          <cell r="C388" t="str">
            <v>32/7</v>
          </cell>
          <cell r="D388" t="str">
            <v>DA+3</v>
          </cell>
          <cell r="E388"/>
          <cell r="F388"/>
          <cell r="G388">
            <v>73.06129999999996</v>
          </cell>
          <cell r="H388" t="str">
            <v>Approved</v>
          </cell>
        </row>
        <row r="389">
          <cell r="C389"/>
          <cell r="D389"/>
          <cell r="E389" t="str">
            <v>32/7</v>
          </cell>
          <cell r="F389">
            <v>479</v>
          </cell>
          <cell r="G389"/>
          <cell r="H389"/>
        </row>
        <row r="390">
          <cell r="C390" t="str">
            <v>32A/0</v>
          </cell>
          <cell r="D390" t="str">
            <v>DB1+9</v>
          </cell>
          <cell r="E390"/>
          <cell r="F390"/>
          <cell r="G390">
            <v>73.540299999999959</v>
          </cell>
          <cell r="H390" t="str">
            <v>Approved</v>
          </cell>
        </row>
        <row r="391">
          <cell r="C391"/>
          <cell r="D391"/>
          <cell r="E391" t="str">
            <v>32A/0</v>
          </cell>
          <cell r="F391">
            <v>402</v>
          </cell>
          <cell r="G391"/>
          <cell r="H391"/>
        </row>
        <row r="392">
          <cell r="C392" t="str">
            <v>32A/1</v>
          </cell>
          <cell r="D392" t="str">
            <v>DA+6</v>
          </cell>
          <cell r="E392"/>
          <cell r="F392"/>
          <cell r="G392">
            <v>73.94229999999996</v>
          </cell>
          <cell r="H392" t="str">
            <v>Approved</v>
          </cell>
        </row>
        <row r="393">
          <cell r="C393"/>
          <cell r="D393"/>
          <cell r="E393" t="str">
            <v>32A/1</v>
          </cell>
          <cell r="F393">
            <v>438.43900000000002</v>
          </cell>
          <cell r="G393"/>
          <cell r="H393"/>
        </row>
        <row r="394">
          <cell r="C394" t="str">
            <v>33/0</v>
          </cell>
          <cell r="D394" t="str">
            <v>DB1+9</v>
          </cell>
          <cell r="E394"/>
          <cell r="F394"/>
          <cell r="G394">
            <v>74.380699999999962</v>
          </cell>
          <cell r="H394" t="str">
            <v>Approved</v>
          </cell>
        </row>
        <row r="395">
          <cell r="C395"/>
          <cell r="D395"/>
          <cell r="E395" t="str">
            <v>33/0</v>
          </cell>
          <cell r="F395">
            <v>441.56099999999998</v>
          </cell>
          <cell r="G395"/>
          <cell r="H395"/>
        </row>
        <row r="396">
          <cell r="C396" t="str">
            <v>33/1</v>
          </cell>
          <cell r="D396" t="str">
            <v>DA+9</v>
          </cell>
          <cell r="E396"/>
          <cell r="F396"/>
          <cell r="G396">
            <v>74.822299999999956</v>
          </cell>
          <cell r="H396" t="str">
            <v>Approved</v>
          </cell>
        </row>
        <row r="397">
          <cell r="C397"/>
          <cell r="D397"/>
          <cell r="E397" t="str">
            <v>33/1</v>
          </cell>
          <cell r="F397">
            <v>395</v>
          </cell>
          <cell r="G397"/>
          <cell r="H397"/>
        </row>
        <row r="398">
          <cell r="C398" t="str">
            <v>33/2</v>
          </cell>
          <cell r="D398" t="str">
            <v>DA+9</v>
          </cell>
          <cell r="E398"/>
          <cell r="F398"/>
          <cell r="G398">
            <v>75.217299999999952</v>
          </cell>
          <cell r="H398" t="str">
            <v>Approved</v>
          </cell>
        </row>
        <row r="399">
          <cell r="C399"/>
          <cell r="D399"/>
          <cell r="E399" t="str">
            <v>33/2</v>
          </cell>
          <cell r="F399">
            <v>435</v>
          </cell>
          <cell r="G399"/>
          <cell r="H399"/>
        </row>
        <row r="400">
          <cell r="C400" t="str">
            <v>33/3</v>
          </cell>
          <cell r="D400" t="str">
            <v>DA+3</v>
          </cell>
          <cell r="E400"/>
          <cell r="F400"/>
          <cell r="G400">
            <v>75.652299999999954</v>
          </cell>
          <cell r="H400" t="str">
            <v>Approved</v>
          </cell>
        </row>
        <row r="401">
          <cell r="C401"/>
          <cell r="D401"/>
          <cell r="E401" t="str">
            <v>33/3</v>
          </cell>
          <cell r="F401">
            <v>405</v>
          </cell>
          <cell r="G401"/>
          <cell r="H401"/>
        </row>
        <row r="402">
          <cell r="C402" t="str">
            <v>33/4</v>
          </cell>
          <cell r="D402" t="str">
            <v>DA+3</v>
          </cell>
          <cell r="E402"/>
          <cell r="F402"/>
          <cell r="G402">
            <v>76.057299999999955</v>
          </cell>
          <cell r="H402" t="str">
            <v>Approved</v>
          </cell>
        </row>
        <row r="403">
          <cell r="C403"/>
          <cell r="D403"/>
          <cell r="E403" t="str">
            <v>33/4</v>
          </cell>
          <cell r="F403">
            <v>420</v>
          </cell>
          <cell r="G403"/>
          <cell r="H403"/>
        </row>
        <row r="404">
          <cell r="C404" t="str">
            <v>33/5</v>
          </cell>
          <cell r="D404" t="str">
            <v>DA+0</v>
          </cell>
          <cell r="E404"/>
          <cell r="F404"/>
          <cell r="G404">
            <v>76.477299999999957</v>
          </cell>
          <cell r="H404" t="str">
            <v>Approved</v>
          </cell>
        </row>
        <row r="405">
          <cell r="C405"/>
          <cell r="D405"/>
          <cell r="E405" t="str">
            <v>33/5</v>
          </cell>
          <cell r="F405">
            <v>405</v>
          </cell>
          <cell r="G405"/>
          <cell r="H405"/>
        </row>
        <row r="406">
          <cell r="C406" t="str">
            <v>33/6</v>
          </cell>
          <cell r="D406" t="str">
            <v>DA+6</v>
          </cell>
          <cell r="E406"/>
          <cell r="F406"/>
          <cell r="G406">
            <v>76.882299999999958</v>
          </cell>
          <cell r="H406" t="str">
            <v>Approved</v>
          </cell>
        </row>
        <row r="407">
          <cell r="C407"/>
          <cell r="D407"/>
          <cell r="E407" t="str">
            <v>33/6</v>
          </cell>
          <cell r="F407">
            <v>415</v>
          </cell>
          <cell r="G407"/>
          <cell r="H407"/>
        </row>
        <row r="408">
          <cell r="C408" t="str">
            <v>33/7</v>
          </cell>
          <cell r="D408" t="str">
            <v>DA+6</v>
          </cell>
          <cell r="E408"/>
          <cell r="F408"/>
          <cell r="G408">
            <v>77.297299999999964</v>
          </cell>
          <cell r="H408" t="str">
            <v>Approved</v>
          </cell>
        </row>
        <row r="409">
          <cell r="C409"/>
          <cell r="D409"/>
          <cell r="E409" t="str">
            <v>33/7</v>
          </cell>
          <cell r="F409">
            <v>355</v>
          </cell>
          <cell r="G409"/>
          <cell r="H409"/>
        </row>
        <row r="410">
          <cell r="C410" t="str">
            <v>33/8</v>
          </cell>
          <cell r="D410" t="str">
            <v>DA+3</v>
          </cell>
          <cell r="E410"/>
          <cell r="F410"/>
          <cell r="G410">
            <v>77.652299999999968</v>
          </cell>
          <cell r="H410" t="str">
            <v>Approved</v>
          </cell>
        </row>
        <row r="411">
          <cell r="C411"/>
          <cell r="D411"/>
          <cell r="E411" t="str">
            <v>33/8</v>
          </cell>
          <cell r="F411">
            <v>380</v>
          </cell>
          <cell r="G411"/>
          <cell r="H411"/>
        </row>
        <row r="412">
          <cell r="C412" t="str">
            <v>33/9</v>
          </cell>
          <cell r="D412" t="str">
            <v>DA+1.5</v>
          </cell>
          <cell r="E412"/>
          <cell r="F412"/>
          <cell r="G412">
            <v>78.032299999999964</v>
          </cell>
          <cell r="H412" t="str">
            <v>Approved</v>
          </cell>
        </row>
        <row r="413">
          <cell r="C413"/>
          <cell r="D413"/>
          <cell r="E413" t="str">
            <v>33/9</v>
          </cell>
          <cell r="F413">
            <v>398.20299999999997</v>
          </cell>
          <cell r="G413"/>
          <cell r="H413"/>
        </row>
        <row r="414">
          <cell r="C414" t="str">
            <v>34/0</v>
          </cell>
          <cell r="D414" t="str">
            <v>DB1+6</v>
          </cell>
          <cell r="E414"/>
          <cell r="F414"/>
          <cell r="G414">
            <v>78.430499999999967</v>
          </cell>
          <cell r="H414" t="str">
            <v>Approved</v>
          </cell>
        </row>
        <row r="415">
          <cell r="C415"/>
          <cell r="D415"/>
          <cell r="E415" t="str">
            <v>34/0</v>
          </cell>
          <cell r="F415">
            <v>441.798</v>
          </cell>
          <cell r="G415"/>
          <cell r="H415"/>
        </row>
        <row r="416">
          <cell r="C416" t="str">
            <v>34/1</v>
          </cell>
          <cell r="D416" t="str">
            <v>DA+9</v>
          </cell>
          <cell r="E416"/>
          <cell r="F416"/>
          <cell r="G416">
            <v>78.872299999999967</v>
          </cell>
          <cell r="H416" t="str">
            <v>Approved</v>
          </cell>
        </row>
        <row r="417">
          <cell r="C417"/>
          <cell r="D417"/>
          <cell r="E417" t="str">
            <v>34/1</v>
          </cell>
          <cell r="F417">
            <v>395</v>
          </cell>
          <cell r="G417"/>
          <cell r="H417"/>
        </row>
        <row r="418">
          <cell r="C418" t="str">
            <v>34/2</v>
          </cell>
          <cell r="D418" t="str">
            <v>DA+9</v>
          </cell>
          <cell r="E418"/>
          <cell r="F418"/>
          <cell r="G418">
            <v>79.267299999999963</v>
          </cell>
          <cell r="H418" t="str">
            <v>Approved</v>
          </cell>
        </row>
        <row r="419">
          <cell r="C419"/>
          <cell r="D419"/>
          <cell r="E419" t="str">
            <v>34/2</v>
          </cell>
          <cell r="F419">
            <v>375</v>
          </cell>
          <cell r="G419"/>
          <cell r="H419"/>
        </row>
        <row r="420">
          <cell r="C420" t="str">
            <v>34/3</v>
          </cell>
          <cell r="D420" t="str">
            <v>DA+1.5</v>
          </cell>
          <cell r="E420"/>
          <cell r="F420"/>
          <cell r="G420">
            <v>79.642299999999963</v>
          </cell>
          <cell r="H420" t="str">
            <v>Approved</v>
          </cell>
        </row>
        <row r="421">
          <cell r="C421"/>
          <cell r="D421"/>
          <cell r="E421" t="str">
            <v>34/3</v>
          </cell>
          <cell r="F421">
            <v>445</v>
          </cell>
          <cell r="G421"/>
          <cell r="H421"/>
        </row>
        <row r="422">
          <cell r="C422" t="str">
            <v>34/4</v>
          </cell>
          <cell r="D422" t="str">
            <v>DA+6</v>
          </cell>
          <cell r="E422"/>
          <cell r="F422"/>
          <cell r="G422">
            <v>80.087299999999956</v>
          </cell>
          <cell r="H422" t="str">
            <v>Approved</v>
          </cell>
        </row>
        <row r="423">
          <cell r="C423"/>
          <cell r="D423"/>
          <cell r="E423" t="str">
            <v>34/4</v>
          </cell>
          <cell r="F423">
            <v>395</v>
          </cell>
          <cell r="G423"/>
          <cell r="H423"/>
        </row>
        <row r="424">
          <cell r="C424" t="str">
            <v>34/5</v>
          </cell>
          <cell r="D424" t="str">
            <v>DA+9</v>
          </cell>
          <cell r="E424"/>
          <cell r="F424"/>
          <cell r="G424">
            <v>80.482299999999952</v>
          </cell>
          <cell r="H424" t="str">
            <v>Approved</v>
          </cell>
        </row>
        <row r="425">
          <cell r="C425"/>
          <cell r="D425"/>
          <cell r="E425" t="str">
            <v>34/5</v>
          </cell>
          <cell r="F425">
            <v>435</v>
          </cell>
          <cell r="G425"/>
          <cell r="H425"/>
        </row>
        <row r="426">
          <cell r="C426" t="str">
            <v>34/6</v>
          </cell>
          <cell r="D426" t="str">
            <v>DA+3</v>
          </cell>
          <cell r="E426"/>
          <cell r="F426"/>
          <cell r="G426">
            <v>80.917299999999955</v>
          </cell>
          <cell r="H426" t="str">
            <v>Approved</v>
          </cell>
        </row>
        <row r="427">
          <cell r="C427"/>
          <cell r="D427"/>
          <cell r="E427" t="str">
            <v>34/6</v>
          </cell>
          <cell r="F427">
            <v>330</v>
          </cell>
          <cell r="G427"/>
          <cell r="H427"/>
        </row>
        <row r="428">
          <cell r="C428" t="str">
            <v>34/7</v>
          </cell>
          <cell r="D428" t="str">
            <v>DA+0</v>
          </cell>
          <cell r="E428"/>
          <cell r="F428"/>
          <cell r="G428">
            <v>81.247299999999953</v>
          </cell>
          <cell r="H428" t="str">
            <v>Approved</v>
          </cell>
        </row>
        <row r="429">
          <cell r="C429"/>
          <cell r="D429"/>
          <cell r="E429" t="str">
            <v>34/7</v>
          </cell>
          <cell r="F429">
            <v>330</v>
          </cell>
          <cell r="G429"/>
          <cell r="H429"/>
        </row>
        <row r="430">
          <cell r="C430" t="str">
            <v>34/8</v>
          </cell>
          <cell r="D430" t="str">
            <v>DA+0</v>
          </cell>
          <cell r="E430"/>
          <cell r="F430"/>
          <cell r="G430">
            <v>81.577299999999951</v>
          </cell>
          <cell r="H430" t="str">
            <v>Approved</v>
          </cell>
        </row>
        <row r="431">
          <cell r="C431"/>
          <cell r="D431"/>
          <cell r="E431" t="str">
            <v>34/8</v>
          </cell>
          <cell r="F431">
            <v>400</v>
          </cell>
          <cell r="G431"/>
          <cell r="H431"/>
        </row>
        <row r="432">
          <cell r="C432" t="str">
            <v>34/9</v>
          </cell>
          <cell r="D432" t="str">
            <v>DA+1.5</v>
          </cell>
          <cell r="E432"/>
          <cell r="F432"/>
          <cell r="G432">
            <v>81.977299999999957</v>
          </cell>
          <cell r="H432" t="str">
            <v>Approved</v>
          </cell>
        </row>
        <row r="433">
          <cell r="C433"/>
          <cell r="D433"/>
          <cell r="E433" t="str">
            <v>34/9</v>
          </cell>
          <cell r="F433">
            <v>310</v>
          </cell>
          <cell r="G433"/>
          <cell r="H433"/>
        </row>
        <row r="434">
          <cell r="C434" t="str">
            <v>34/10</v>
          </cell>
          <cell r="D434" t="str">
            <v>DA-3</v>
          </cell>
          <cell r="E434"/>
          <cell r="F434"/>
          <cell r="G434">
            <v>82.287299999999959</v>
          </cell>
          <cell r="H434" t="str">
            <v>Approved</v>
          </cell>
        </row>
        <row r="435">
          <cell r="C435"/>
          <cell r="D435"/>
          <cell r="E435" t="str">
            <v>34/10</v>
          </cell>
          <cell r="F435">
            <v>315</v>
          </cell>
          <cell r="G435"/>
          <cell r="H435"/>
        </row>
        <row r="436">
          <cell r="C436" t="str">
            <v>34/11</v>
          </cell>
          <cell r="D436" t="str">
            <v>DA+1.5</v>
          </cell>
          <cell r="E436"/>
          <cell r="F436"/>
          <cell r="G436">
            <v>82.602299999999957</v>
          </cell>
          <cell r="H436" t="str">
            <v>Approved</v>
          </cell>
        </row>
        <row r="437">
          <cell r="C437"/>
          <cell r="D437"/>
          <cell r="E437" t="str">
            <v>34/11</v>
          </cell>
          <cell r="F437">
            <v>375</v>
          </cell>
          <cell r="G437"/>
          <cell r="H437"/>
        </row>
        <row r="438">
          <cell r="C438" t="str">
            <v>34/12</v>
          </cell>
          <cell r="D438" t="str">
            <v>DA+3</v>
          </cell>
          <cell r="E438"/>
          <cell r="F438"/>
          <cell r="G438">
            <v>82.977299999999957</v>
          </cell>
          <cell r="H438" t="str">
            <v>Approved</v>
          </cell>
        </row>
        <row r="439">
          <cell r="C439"/>
          <cell r="D439"/>
          <cell r="E439" t="str">
            <v>34/12</v>
          </cell>
          <cell r="F439">
            <v>351.79</v>
          </cell>
          <cell r="G439"/>
          <cell r="H439"/>
        </row>
        <row r="440">
          <cell r="C440" t="str">
            <v>35/0</v>
          </cell>
          <cell r="D440" t="str">
            <v>DB2+0</v>
          </cell>
          <cell r="E440"/>
          <cell r="F440"/>
          <cell r="G440">
            <v>83.329099999999954</v>
          </cell>
          <cell r="H440" t="str">
            <v>Approved</v>
          </cell>
        </row>
        <row r="441">
          <cell r="C441"/>
          <cell r="D441"/>
          <cell r="E441" t="str">
            <v>35/0</v>
          </cell>
          <cell r="F441">
            <v>393.209</v>
          </cell>
          <cell r="G441"/>
          <cell r="H441"/>
        </row>
        <row r="442">
          <cell r="C442" t="str">
            <v>35/1</v>
          </cell>
          <cell r="D442" t="str">
            <v>DA+6</v>
          </cell>
          <cell r="E442"/>
          <cell r="F442"/>
          <cell r="G442">
            <v>83.722299999999947</v>
          </cell>
          <cell r="H442" t="str">
            <v>Approved</v>
          </cell>
        </row>
        <row r="443">
          <cell r="C443"/>
          <cell r="D443"/>
          <cell r="E443" t="str">
            <v>35/1</v>
          </cell>
          <cell r="F443">
            <v>435</v>
          </cell>
          <cell r="G443"/>
          <cell r="H443"/>
        </row>
        <row r="444">
          <cell r="C444" t="str">
            <v>35/2</v>
          </cell>
          <cell r="D444" t="str">
            <v>DA+6</v>
          </cell>
          <cell r="E444"/>
          <cell r="F444"/>
          <cell r="G444">
            <v>84.15729999999995</v>
          </cell>
          <cell r="H444" t="str">
            <v>Approved</v>
          </cell>
        </row>
        <row r="445">
          <cell r="C445"/>
          <cell r="D445"/>
          <cell r="E445" t="str">
            <v>35/2</v>
          </cell>
          <cell r="F445">
            <v>390</v>
          </cell>
          <cell r="G445"/>
          <cell r="H445"/>
        </row>
        <row r="446">
          <cell r="C446" t="str">
            <v>35/3</v>
          </cell>
          <cell r="D446" t="str">
            <v>DA-3</v>
          </cell>
          <cell r="E446"/>
          <cell r="F446"/>
          <cell r="G446">
            <v>84.54729999999995</v>
          </cell>
          <cell r="H446" t="str">
            <v>Approved</v>
          </cell>
        </row>
        <row r="447">
          <cell r="C447"/>
          <cell r="D447"/>
          <cell r="E447" t="str">
            <v>35/3</v>
          </cell>
          <cell r="F447">
            <v>405</v>
          </cell>
          <cell r="G447"/>
          <cell r="H447"/>
        </row>
        <row r="448">
          <cell r="C448" t="str">
            <v>35/4</v>
          </cell>
          <cell r="D448" t="str">
            <v>DA+9</v>
          </cell>
          <cell r="E448"/>
          <cell r="F448"/>
          <cell r="G448">
            <v>84.952299999999951</v>
          </cell>
          <cell r="H448" t="str">
            <v>Approved</v>
          </cell>
        </row>
        <row r="449">
          <cell r="C449"/>
          <cell r="D449"/>
          <cell r="E449" t="str">
            <v>35/4</v>
          </cell>
          <cell r="F449">
            <v>435</v>
          </cell>
          <cell r="G449"/>
          <cell r="H449"/>
        </row>
        <row r="450">
          <cell r="C450" t="str">
            <v>35/5</v>
          </cell>
          <cell r="D450" t="str">
            <v>DA+9</v>
          </cell>
          <cell r="E450"/>
          <cell r="F450"/>
          <cell r="G450">
            <v>85.387299999999954</v>
          </cell>
          <cell r="H450" t="str">
            <v>Approved</v>
          </cell>
        </row>
        <row r="451">
          <cell r="C451"/>
          <cell r="D451"/>
          <cell r="E451" t="str">
            <v>35/5</v>
          </cell>
          <cell r="F451">
            <v>360</v>
          </cell>
          <cell r="G451"/>
          <cell r="H451"/>
        </row>
        <row r="452">
          <cell r="C452" t="str">
            <v>35/6</v>
          </cell>
          <cell r="D452" t="str">
            <v>DA+6</v>
          </cell>
          <cell r="E452"/>
          <cell r="F452"/>
          <cell r="G452">
            <v>85.747299999999953</v>
          </cell>
          <cell r="H452" t="str">
            <v>Approved</v>
          </cell>
        </row>
        <row r="453">
          <cell r="C453"/>
          <cell r="D453"/>
          <cell r="E453" t="str">
            <v>35/6</v>
          </cell>
          <cell r="F453">
            <v>395</v>
          </cell>
          <cell r="G453"/>
          <cell r="H453"/>
        </row>
        <row r="454">
          <cell r="C454" t="str">
            <v>35/7</v>
          </cell>
          <cell r="D454" t="str">
            <v>DA+3</v>
          </cell>
          <cell r="E454"/>
          <cell r="F454"/>
          <cell r="G454">
            <v>86.142299999999949</v>
          </cell>
          <cell r="H454" t="str">
            <v>Approved</v>
          </cell>
        </row>
        <row r="455">
          <cell r="C455"/>
          <cell r="D455"/>
          <cell r="E455" t="str">
            <v>35/7</v>
          </cell>
          <cell r="F455">
            <v>440</v>
          </cell>
          <cell r="G455"/>
          <cell r="H455"/>
        </row>
        <row r="456">
          <cell r="C456" t="str">
            <v>35/8</v>
          </cell>
          <cell r="D456" t="str">
            <v>DA+6</v>
          </cell>
          <cell r="E456"/>
          <cell r="F456"/>
          <cell r="G456">
            <v>86.582299999999947</v>
          </cell>
          <cell r="H456" t="str">
            <v>Approved</v>
          </cell>
        </row>
        <row r="457">
          <cell r="C457"/>
          <cell r="D457"/>
          <cell r="E457" t="str">
            <v>35/8</v>
          </cell>
          <cell r="F457">
            <v>400</v>
          </cell>
          <cell r="G457"/>
          <cell r="H457"/>
        </row>
        <row r="458">
          <cell r="C458" t="str">
            <v>35/9</v>
          </cell>
          <cell r="D458" t="str">
            <v>DA+1.5</v>
          </cell>
          <cell r="E458"/>
          <cell r="F458"/>
          <cell r="G458">
            <v>86.982299999999952</v>
          </cell>
          <cell r="H458" t="str">
            <v>Approved</v>
          </cell>
        </row>
        <row r="459">
          <cell r="C459"/>
          <cell r="D459"/>
          <cell r="E459" t="str">
            <v>35/9</v>
          </cell>
          <cell r="F459">
            <v>440</v>
          </cell>
          <cell r="G459"/>
          <cell r="H459"/>
        </row>
        <row r="460">
          <cell r="C460" t="str">
            <v>35/10</v>
          </cell>
          <cell r="D460" t="str">
            <v>DA+3</v>
          </cell>
          <cell r="E460"/>
          <cell r="F460"/>
          <cell r="G460">
            <v>87.42229999999995</v>
          </cell>
          <cell r="H460" t="str">
            <v>Approved</v>
          </cell>
        </row>
        <row r="461">
          <cell r="C461"/>
          <cell r="D461"/>
          <cell r="E461" t="str">
            <v>35/10</v>
          </cell>
          <cell r="F461">
            <v>330</v>
          </cell>
          <cell r="G461"/>
          <cell r="H461"/>
        </row>
        <row r="462">
          <cell r="C462" t="str">
            <v>35/11</v>
          </cell>
          <cell r="D462" t="str">
            <v>DA+3</v>
          </cell>
          <cell r="E462"/>
          <cell r="F462"/>
          <cell r="G462">
            <v>87.752299999999948</v>
          </cell>
          <cell r="H462" t="str">
            <v>Approved</v>
          </cell>
        </row>
        <row r="463">
          <cell r="C463"/>
          <cell r="D463"/>
          <cell r="E463" t="str">
            <v>35/11</v>
          </cell>
          <cell r="F463">
            <v>493.084</v>
          </cell>
          <cell r="G463"/>
          <cell r="H463"/>
        </row>
        <row r="464">
          <cell r="C464" t="str">
            <v>36/0</v>
          </cell>
          <cell r="D464" t="str">
            <v>DB2+3</v>
          </cell>
          <cell r="E464"/>
          <cell r="F464"/>
          <cell r="G464">
            <v>88.245399999999947</v>
          </cell>
          <cell r="H464" t="str">
            <v>Approved</v>
          </cell>
        </row>
        <row r="465">
          <cell r="C465"/>
          <cell r="D465"/>
          <cell r="E465" t="str">
            <v>36/0</v>
          </cell>
          <cell r="F465">
            <v>453.99900000000002</v>
          </cell>
          <cell r="G465"/>
          <cell r="H465"/>
        </row>
        <row r="466">
          <cell r="C466" t="str">
            <v>36/1</v>
          </cell>
          <cell r="D466" t="str">
            <v>DB1+9</v>
          </cell>
          <cell r="E466"/>
          <cell r="F466"/>
          <cell r="G466">
            <v>88.69939999999994</v>
          </cell>
          <cell r="H466" t="str">
            <v>Approved</v>
          </cell>
        </row>
        <row r="467">
          <cell r="C467"/>
          <cell r="D467"/>
          <cell r="E467" t="str">
            <v>36/1</v>
          </cell>
          <cell r="F467">
            <v>451</v>
          </cell>
          <cell r="G467"/>
          <cell r="H467"/>
        </row>
        <row r="468">
          <cell r="C468" t="str">
            <v>36/2</v>
          </cell>
          <cell r="D468" t="str">
            <v>DA+3</v>
          </cell>
          <cell r="E468"/>
          <cell r="F468"/>
          <cell r="G468">
            <v>89.150399999999934</v>
          </cell>
          <cell r="H468" t="str">
            <v>Approved</v>
          </cell>
        </row>
        <row r="469">
          <cell r="C469"/>
          <cell r="D469"/>
          <cell r="E469" t="str">
            <v>36/2</v>
          </cell>
          <cell r="F469">
            <v>389</v>
          </cell>
          <cell r="G469"/>
          <cell r="H469"/>
        </row>
        <row r="470">
          <cell r="C470" t="str">
            <v>36/3</v>
          </cell>
          <cell r="D470" t="str">
            <v>DA+9</v>
          </cell>
          <cell r="E470"/>
          <cell r="F470"/>
          <cell r="G470">
            <v>89.539399999999929</v>
          </cell>
          <cell r="H470" t="str">
            <v>Approved</v>
          </cell>
        </row>
        <row r="471">
          <cell r="C471"/>
          <cell r="D471"/>
          <cell r="E471" t="str">
            <v>36/3</v>
          </cell>
          <cell r="F471">
            <v>451.52300000000002</v>
          </cell>
          <cell r="G471"/>
          <cell r="H471"/>
        </row>
        <row r="472">
          <cell r="C472" t="str">
            <v>37/0</v>
          </cell>
          <cell r="D472" t="str">
            <v>DB2+3</v>
          </cell>
          <cell r="E472"/>
          <cell r="F472"/>
          <cell r="G472">
            <v>89.990899999999925</v>
          </cell>
          <cell r="H472" t="str">
            <v>Approved</v>
          </cell>
        </row>
        <row r="473">
          <cell r="C473"/>
          <cell r="D473"/>
          <cell r="E473" t="str">
            <v>37/0</v>
          </cell>
          <cell r="F473">
            <v>401.39400000000001</v>
          </cell>
          <cell r="G473"/>
          <cell r="H473"/>
        </row>
        <row r="474">
          <cell r="C474" t="str">
            <v>37/1</v>
          </cell>
          <cell r="D474" t="str">
            <v>DA+3</v>
          </cell>
          <cell r="E474"/>
          <cell r="F474"/>
          <cell r="G474">
            <v>90.392299999999921</v>
          </cell>
          <cell r="H474" t="str">
            <v>Approved</v>
          </cell>
        </row>
        <row r="475">
          <cell r="C475"/>
          <cell r="D475"/>
          <cell r="E475" t="str">
            <v>37/1</v>
          </cell>
          <cell r="F475">
            <v>430</v>
          </cell>
          <cell r="G475"/>
          <cell r="H475"/>
        </row>
        <row r="476">
          <cell r="C476" t="str">
            <v>37/2</v>
          </cell>
          <cell r="D476" t="str">
            <v>DA+3</v>
          </cell>
          <cell r="E476"/>
          <cell r="F476"/>
          <cell r="G476">
            <v>90.822299999999927</v>
          </cell>
          <cell r="H476" t="str">
            <v>Approved</v>
          </cell>
        </row>
        <row r="477">
          <cell r="C477"/>
          <cell r="D477"/>
          <cell r="E477" t="str">
            <v>37/2</v>
          </cell>
          <cell r="F477">
            <v>405</v>
          </cell>
          <cell r="G477"/>
          <cell r="H477"/>
        </row>
        <row r="478">
          <cell r="C478" t="str">
            <v>37/3</v>
          </cell>
          <cell r="D478" t="str">
            <v>DA-1.5</v>
          </cell>
          <cell r="E478"/>
          <cell r="F478"/>
          <cell r="G478">
            <v>91.227299999999929</v>
          </cell>
          <cell r="H478" t="str">
            <v>Approved</v>
          </cell>
        </row>
        <row r="479">
          <cell r="C479"/>
          <cell r="D479"/>
          <cell r="E479" t="str">
            <v>37/3</v>
          </cell>
          <cell r="F479">
            <v>430</v>
          </cell>
          <cell r="G479"/>
          <cell r="H479"/>
        </row>
        <row r="480">
          <cell r="C480" t="str">
            <v>37/4</v>
          </cell>
          <cell r="D480" t="str">
            <v>DA+9</v>
          </cell>
          <cell r="E480"/>
          <cell r="F480"/>
          <cell r="G480">
            <v>91.657299999999935</v>
          </cell>
          <cell r="H480" t="str">
            <v>Approved</v>
          </cell>
        </row>
        <row r="481">
          <cell r="C481"/>
          <cell r="D481"/>
          <cell r="E481" t="str">
            <v>37/4</v>
          </cell>
          <cell r="F481">
            <v>410</v>
          </cell>
          <cell r="G481"/>
          <cell r="H481"/>
        </row>
        <row r="482">
          <cell r="C482" t="str">
            <v>37/5</v>
          </cell>
          <cell r="D482" t="str">
            <v>DA+3</v>
          </cell>
          <cell r="E482"/>
          <cell r="F482"/>
          <cell r="G482">
            <v>92.067299999999932</v>
          </cell>
          <cell r="H482" t="str">
            <v>Approved</v>
          </cell>
        </row>
        <row r="483">
          <cell r="C483"/>
          <cell r="D483"/>
          <cell r="E483" t="str">
            <v>37/5</v>
          </cell>
          <cell r="F483">
            <v>420</v>
          </cell>
          <cell r="G483"/>
          <cell r="H483"/>
        </row>
        <row r="484">
          <cell r="C484" t="str">
            <v>37A/0</v>
          </cell>
          <cell r="D484" t="str">
            <v>DB1+0</v>
          </cell>
          <cell r="E484"/>
          <cell r="F484"/>
          <cell r="G484">
            <v>92.487299999999934</v>
          </cell>
          <cell r="H484" t="str">
            <v>Approved</v>
          </cell>
        </row>
        <row r="485">
          <cell r="C485"/>
          <cell r="D485"/>
          <cell r="E485" t="str">
            <v>37A/0</v>
          </cell>
          <cell r="F485">
            <v>280</v>
          </cell>
          <cell r="G485"/>
          <cell r="H485"/>
        </row>
        <row r="486">
          <cell r="C486" t="str">
            <v>37A/1</v>
          </cell>
          <cell r="D486" t="str">
            <v>DA+3</v>
          </cell>
          <cell r="E486"/>
          <cell r="F486"/>
          <cell r="G486">
            <v>92.767299999999935</v>
          </cell>
          <cell r="H486" t="str">
            <v>Approved</v>
          </cell>
        </row>
        <row r="487">
          <cell r="C487"/>
          <cell r="D487"/>
          <cell r="E487" t="str">
            <v>37A/1</v>
          </cell>
          <cell r="F487">
            <v>345</v>
          </cell>
          <cell r="G487"/>
          <cell r="H487"/>
        </row>
        <row r="488">
          <cell r="C488" t="str">
            <v>37A/2</v>
          </cell>
          <cell r="D488" t="str">
            <v>DA+1.5</v>
          </cell>
          <cell r="E488"/>
          <cell r="F488"/>
          <cell r="G488">
            <v>93.112299999999934</v>
          </cell>
          <cell r="H488" t="str">
            <v>Approved</v>
          </cell>
        </row>
        <row r="489">
          <cell r="C489"/>
          <cell r="D489"/>
          <cell r="E489" t="str">
            <v>37A/2</v>
          </cell>
          <cell r="F489">
            <v>330</v>
          </cell>
          <cell r="G489"/>
          <cell r="H489"/>
        </row>
        <row r="490">
          <cell r="C490" t="str">
            <v>37A/3</v>
          </cell>
          <cell r="D490" t="str">
            <v>DA+3</v>
          </cell>
          <cell r="E490"/>
          <cell r="F490"/>
          <cell r="G490">
            <v>93.442299999999932</v>
          </cell>
          <cell r="H490" t="str">
            <v>Approved</v>
          </cell>
        </row>
        <row r="491">
          <cell r="C491"/>
          <cell r="D491"/>
          <cell r="E491" t="str">
            <v>37A/3</v>
          </cell>
          <cell r="F491">
            <v>455</v>
          </cell>
          <cell r="G491"/>
          <cell r="H491"/>
        </row>
        <row r="492">
          <cell r="C492" t="str">
            <v>37A/4</v>
          </cell>
          <cell r="D492" t="str">
            <v>DA+9</v>
          </cell>
          <cell r="E492"/>
          <cell r="F492"/>
          <cell r="G492">
            <v>93.89729999999993</v>
          </cell>
          <cell r="H492" t="str">
            <v>Approved</v>
          </cell>
        </row>
        <row r="493">
          <cell r="C493"/>
          <cell r="D493"/>
          <cell r="E493" t="str">
            <v>37A/4</v>
          </cell>
          <cell r="F493">
            <v>340</v>
          </cell>
          <cell r="G493"/>
          <cell r="H493"/>
        </row>
        <row r="494">
          <cell r="C494" t="str">
            <v>37A/5</v>
          </cell>
          <cell r="D494" t="str">
            <v>DA+3</v>
          </cell>
          <cell r="E494"/>
          <cell r="F494"/>
          <cell r="G494">
            <v>94.237299999999934</v>
          </cell>
          <cell r="H494" t="str">
            <v>Approved</v>
          </cell>
        </row>
        <row r="495">
          <cell r="C495"/>
          <cell r="D495"/>
          <cell r="E495" t="str">
            <v>37A/5</v>
          </cell>
          <cell r="F495">
            <v>435</v>
          </cell>
          <cell r="G495"/>
          <cell r="H495"/>
        </row>
        <row r="496">
          <cell r="C496" t="str">
            <v>37A/6</v>
          </cell>
          <cell r="D496" t="str">
            <v>DA+3</v>
          </cell>
          <cell r="E496"/>
          <cell r="F496"/>
          <cell r="G496">
            <v>94.672299999999936</v>
          </cell>
          <cell r="H496" t="str">
            <v>Approved</v>
          </cell>
        </row>
        <row r="497">
          <cell r="C497"/>
          <cell r="D497"/>
          <cell r="E497" t="str">
            <v>37A/6</v>
          </cell>
          <cell r="F497">
            <v>398.589</v>
          </cell>
          <cell r="G497"/>
          <cell r="H497"/>
        </row>
        <row r="498">
          <cell r="C498" t="str">
            <v>38/0</v>
          </cell>
          <cell r="D498" t="str">
            <v>DB1+3</v>
          </cell>
          <cell r="E498"/>
          <cell r="F498"/>
          <cell r="G498">
            <v>95.070899999999938</v>
          </cell>
          <cell r="H498" t="str">
            <v>Approved</v>
          </cell>
        </row>
        <row r="499">
          <cell r="C499"/>
          <cell r="D499"/>
          <cell r="E499" t="str">
            <v>38/0</v>
          </cell>
          <cell r="F499">
            <v>426.411</v>
          </cell>
          <cell r="G499"/>
          <cell r="H499"/>
        </row>
        <row r="500">
          <cell r="C500" t="str">
            <v>38/1</v>
          </cell>
          <cell r="D500" t="str">
            <v>DA+0</v>
          </cell>
          <cell r="E500"/>
          <cell r="F500"/>
          <cell r="G500">
            <v>95.497299999999939</v>
          </cell>
          <cell r="H500" t="str">
            <v>Approved</v>
          </cell>
        </row>
        <row r="501">
          <cell r="C501"/>
          <cell r="D501"/>
          <cell r="E501" t="str">
            <v>38/1</v>
          </cell>
          <cell r="F501">
            <v>390</v>
          </cell>
          <cell r="G501"/>
          <cell r="H501"/>
        </row>
        <row r="502">
          <cell r="C502" t="str">
            <v>38/2</v>
          </cell>
          <cell r="D502" t="str">
            <v>DA+0</v>
          </cell>
          <cell r="E502"/>
          <cell r="F502"/>
          <cell r="G502">
            <v>95.887299999999939</v>
          </cell>
          <cell r="H502" t="str">
            <v>Approved</v>
          </cell>
        </row>
        <row r="503">
          <cell r="C503"/>
          <cell r="D503"/>
          <cell r="E503" t="str">
            <v>38/2</v>
          </cell>
          <cell r="F503">
            <v>335</v>
          </cell>
          <cell r="G503"/>
          <cell r="H503"/>
        </row>
        <row r="504">
          <cell r="C504" t="str">
            <v>38/3</v>
          </cell>
          <cell r="D504" t="str">
            <v>DA+3</v>
          </cell>
          <cell r="E504"/>
          <cell r="F504"/>
          <cell r="G504">
            <v>96.222299999999933</v>
          </cell>
          <cell r="H504" t="str">
            <v>Approved</v>
          </cell>
        </row>
        <row r="505">
          <cell r="C505"/>
          <cell r="D505"/>
          <cell r="E505" t="str">
            <v>38/3</v>
          </cell>
          <cell r="F505">
            <v>440</v>
          </cell>
          <cell r="G505"/>
          <cell r="H505"/>
        </row>
        <row r="506">
          <cell r="C506" t="str">
            <v>38/4</v>
          </cell>
          <cell r="D506" t="str">
            <v>DA+1.5</v>
          </cell>
          <cell r="E506"/>
          <cell r="F506"/>
          <cell r="G506">
            <v>96.662299999999931</v>
          </cell>
          <cell r="H506" t="str">
            <v>Approved</v>
          </cell>
        </row>
        <row r="507">
          <cell r="C507"/>
          <cell r="D507"/>
          <cell r="E507" t="str">
            <v>38/4</v>
          </cell>
          <cell r="F507">
            <v>280</v>
          </cell>
          <cell r="G507"/>
          <cell r="H507"/>
        </row>
        <row r="508">
          <cell r="C508" t="str">
            <v>38/5</v>
          </cell>
          <cell r="D508" t="str">
            <v>DA+3</v>
          </cell>
          <cell r="E508"/>
          <cell r="F508"/>
          <cell r="G508">
            <v>96.942299999999932</v>
          </cell>
          <cell r="H508" t="str">
            <v>Approved</v>
          </cell>
        </row>
        <row r="509">
          <cell r="C509"/>
          <cell r="D509"/>
          <cell r="E509" t="str">
            <v>38/5</v>
          </cell>
          <cell r="F509">
            <v>450</v>
          </cell>
          <cell r="G509"/>
          <cell r="H509"/>
        </row>
        <row r="510">
          <cell r="C510" t="str">
            <v>38/6</v>
          </cell>
          <cell r="D510" t="str">
            <v>DA+6</v>
          </cell>
          <cell r="E510"/>
          <cell r="F510"/>
          <cell r="G510">
            <v>97.392299999999935</v>
          </cell>
          <cell r="H510" t="str">
            <v>Approved</v>
          </cell>
        </row>
        <row r="511">
          <cell r="C511"/>
          <cell r="D511"/>
          <cell r="E511" t="str">
            <v>38/6</v>
          </cell>
          <cell r="F511">
            <v>285</v>
          </cell>
          <cell r="G511"/>
          <cell r="H511"/>
        </row>
        <row r="512">
          <cell r="C512" t="str">
            <v>38/7</v>
          </cell>
          <cell r="D512" t="str">
            <v>DA+9</v>
          </cell>
          <cell r="E512"/>
          <cell r="F512"/>
          <cell r="G512">
            <v>97.677299999999931</v>
          </cell>
          <cell r="H512" t="str">
            <v>Approved</v>
          </cell>
        </row>
        <row r="513">
          <cell r="C513"/>
          <cell r="D513"/>
          <cell r="E513" t="str">
            <v>38/7</v>
          </cell>
          <cell r="F513">
            <v>445</v>
          </cell>
          <cell r="G513"/>
          <cell r="H513"/>
        </row>
        <row r="514">
          <cell r="C514" t="str">
            <v>38/8</v>
          </cell>
          <cell r="D514" t="str">
            <v>DA+1.5</v>
          </cell>
          <cell r="E514"/>
          <cell r="F514"/>
          <cell r="G514">
            <v>98.122299999999925</v>
          </cell>
          <cell r="H514" t="str">
            <v>Approved</v>
          </cell>
        </row>
        <row r="515">
          <cell r="C515"/>
          <cell r="D515"/>
          <cell r="E515" t="str">
            <v>38/8</v>
          </cell>
          <cell r="F515">
            <v>360</v>
          </cell>
          <cell r="G515"/>
          <cell r="H515"/>
        </row>
        <row r="516">
          <cell r="C516" t="str">
            <v>38/9</v>
          </cell>
          <cell r="D516" t="str">
            <v>DA+0</v>
          </cell>
          <cell r="E516"/>
          <cell r="F516"/>
          <cell r="G516">
            <v>98.482299999999924</v>
          </cell>
          <cell r="H516" t="str">
            <v>Approved</v>
          </cell>
        </row>
        <row r="517">
          <cell r="C517"/>
          <cell r="D517"/>
          <cell r="E517" t="str">
            <v>38/9</v>
          </cell>
          <cell r="F517">
            <v>430</v>
          </cell>
          <cell r="G517"/>
          <cell r="H517"/>
        </row>
        <row r="518">
          <cell r="C518" t="str">
            <v>38/10</v>
          </cell>
          <cell r="D518" t="str">
            <v>DA+3</v>
          </cell>
          <cell r="E518"/>
          <cell r="F518"/>
          <cell r="G518">
            <v>98.912299999999931</v>
          </cell>
          <cell r="H518" t="str">
            <v>Approved</v>
          </cell>
        </row>
        <row r="519">
          <cell r="C519"/>
          <cell r="D519"/>
          <cell r="E519" t="str">
            <v>38/10</v>
          </cell>
          <cell r="F519">
            <v>322.26600000000002</v>
          </cell>
          <cell r="G519"/>
          <cell r="H519"/>
        </row>
        <row r="520">
          <cell r="C520" t="str">
            <v>39/0</v>
          </cell>
          <cell r="D520" t="str">
            <v>DB2+0</v>
          </cell>
          <cell r="E520"/>
          <cell r="F520"/>
          <cell r="G520">
            <v>99.234599999999929</v>
          </cell>
          <cell r="H520" t="str">
            <v>Approved</v>
          </cell>
        </row>
        <row r="521">
          <cell r="C521"/>
          <cell r="D521"/>
          <cell r="E521" t="str">
            <v>39/0</v>
          </cell>
          <cell r="F521">
            <v>392.73</v>
          </cell>
          <cell r="G521"/>
          <cell r="H521"/>
        </row>
        <row r="522">
          <cell r="C522" t="str">
            <v>39/1</v>
          </cell>
          <cell r="D522" t="str">
            <v>DA-1.5</v>
          </cell>
          <cell r="E522"/>
          <cell r="F522"/>
          <cell r="G522">
            <v>99.627299999999934</v>
          </cell>
          <cell r="H522" t="str">
            <v>Approved</v>
          </cell>
        </row>
        <row r="523">
          <cell r="C523"/>
          <cell r="D523"/>
          <cell r="E523" t="str">
            <v>39/1</v>
          </cell>
          <cell r="F523">
            <v>395</v>
          </cell>
          <cell r="G523"/>
          <cell r="H523"/>
        </row>
        <row r="524">
          <cell r="C524" t="str">
            <v>39/2</v>
          </cell>
          <cell r="D524" t="str">
            <v>DA+3</v>
          </cell>
          <cell r="E524"/>
          <cell r="F524"/>
          <cell r="G524">
            <v>100.02229999999993</v>
          </cell>
          <cell r="H524" t="str">
            <v>Approved</v>
          </cell>
        </row>
        <row r="525">
          <cell r="C525"/>
          <cell r="D525"/>
          <cell r="E525" t="str">
            <v>39/2</v>
          </cell>
          <cell r="F525">
            <v>385</v>
          </cell>
          <cell r="G525"/>
          <cell r="H525"/>
        </row>
        <row r="526">
          <cell r="C526" t="str">
            <v>39/3</v>
          </cell>
          <cell r="D526" t="str">
            <v>DA+1.5</v>
          </cell>
          <cell r="E526"/>
          <cell r="F526"/>
          <cell r="G526">
            <v>100.40729999999994</v>
          </cell>
          <cell r="H526" t="str">
            <v>Approved</v>
          </cell>
        </row>
        <row r="527">
          <cell r="C527"/>
          <cell r="D527"/>
          <cell r="E527" t="str">
            <v>39/3</v>
          </cell>
          <cell r="F527">
            <v>340</v>
          </cell>
          <cell r="G527"/>
          <cell r="H527"/>
        </row>
        <row r="528">
          <cell r="C528" t="str">
            <v>39/4</v>
          </cell>
          <cell r="D528" t="str">
            <v>DA+3</v>
          </cell>
          <cell r="E528"/>
          <cell r="F528"/>
          <cell r="G528">
            <v>100.74729999999994</v>
          </cell>
          <cell r="H528" t="str">
            <v>Approved</v>
          </cell>
        </row>
        <row r="529">
          <cell r="C529"/>
          <cell r="D529"/>
          <cell r="E529" t="str">
            <v>39/4</v>
          </cell>
          <cell r="F529">
            <v>395</v>
          </cell>
          <cell r="G529"/>
          <cell r="H529"/>
        </row>
        <row r="530">
          <cell r="C530" t="str">
            <v>39/5</v>
          </cell>
          <cell r="D530" t="str">
            <v>DA+1.5</v>
          </cell>
          <cell r="E530"/>
          <cell r="F530"/>
          <cell r="G530">
            <v>101.14229999999993</v>
          </cell>
          <cell r="H530" t="str">
            <v>Approved</v>
          </cell>
        </row>
        <row r="531">
          <cell r="C531"/>
          <cell r="D531"/>
          <cell r="E531" t="str">
            <v>39/5</v>
          </cell>
          <cell r="F531">
            <v>410</v>
          </cell>
          <cell r="G531"/>
          <cell r="H531"/>
        </row>
        <row r="532">
          <cell r="C532" t="str">
            <v>39/6</v>
          </cell>
          <cell r="D532" t="str">
            <v>DA+1.5</v>
          </cell>
          <cell r="E532"/>
          <cell r="F532"/>
          <cell r="G532">
            <v>101.55229999999993</v>
          </cell>
          <cell r="H532" t="str">
            <v>Approved</v>
          </cell>
        </row>
        <row r="533">
          <cell r="C533"/>
          <cell r="D533"/>
          <cell r="E533" t="str">
            <v>39/6</v>
          </cell>
          <cell r="F533">
            <v>415</v>
          </cell>
          <cell r="G533"/>
          <cell r="H533"/>
        </row>
        <row r="534">
          <cell r="C534" t="str">
            <v>39/7</v>
          </cell>
          <cell r="D534" t="str">
            <v>DA+3</v>
          </cell>
          <cell r="E534"/>
          <cell r="F534"/>
          <cell r="G534">
            <v>101.96729999999994</v>
          </cell>
          <cell r="H534" t="str">
            <v>Approved</v>
          </cell>
        </row>
        <row r="535">
          <cell r="C535"/>
          <cell r="D535"/>
          <cell r="E535" t="str">
            <v>39/7</v>
          </cell>
          <cell r="F535">
            <v>415</v>
          </cell>
          <cell r="G535"/>
          <cell r="H535"/>
        </row>
        <row r="536">
          <cell r="C536" t="str">
            <v>39/8</v>
          </cell>
          <cell r="D536" t="str">
            <v>DA+1.5</v>
          </cell>
          <cell r="E536"/>
          <cell r="F536"/>
          <cell r="G536">
            <v>102.38229999999994</v>
          </cell>
          <cell r="H536" t="str">
            <v>Approved</v>
          </cell>
        </row>
        <row r="537">
          <cell r="C537"/>
          <cell r="D537"/>
          <cell r="E537" t="str">
            <v>39/8</v>
          </cell>
          <cell r="F537">
            <v>350</v>
          </cell>
          <cell r="G537"/>
          <cell r="H537"/>
        </row>
        <row r="538">
          <cell r="C538" t="str">
            <v>39/9</v>
          </cell>
          <cell r="D538" t="str">
            <v>DA+6</v>
          </cell>
          <cell r="E538"/>
          <cell r="F538"/>
          <cell r="G538">
            <v>102.73229999999994</v>
          </cell>
          <cell r="H538" t="str">
            <v>Approved</v>
          </cell>
        </row>
        <row r="539">
          <cell r="C539"/>
          <cell r="D539"/>
          <cell r="E539" t="str">
            <v>39/9</v>
          </cell>
          <cell r="F539">
            <v>425</v>
          </cell>
          <cell r="G539"/>
          <cell r="H539"/>
        </row>
        <row r="540">
          <cell r="C540" t="str">
            <v>39/10</v>
          </cell>
          <cell r="D540" t="str">
            <v>DA+3</v>
          </cell>
          <cell r="E540"/>
          <cell r="F540"/>
          <cell r="G540">
            <v>103.15729999999994</v>
          </cell>
          <cell r="H540" t="str">
            <v>Approved</v>
          </cell>
        </row>
        <row r="541">
          <cell r="C541"/>
          <cell r="D541"/>
          <cell r="E541" t="str">
            <v>39/10</v>
          </cell>
          <cell r="F541">
            <v>350</v>
          </cell>
          <cell r="G541"/>
          <cell r="H541"/>
        </row>
        <row r="542">
          <cell r="C542" t="str">
            <v>39/11</v>
          </cell>
          <cell r="D542" t="str">
            <v>DA+6</v>
          </cell>
          <cell r="E542"/>
          <cell r="F542"/>
          <cell r="G542">
            <v>103.50729999999993</v>
          </cell>
          <cell r="H542" t="str">
            <v>Approved</v>
          </cell>
        </row>
        <row r="543">
          <cell r="C543"/>
          <cell r="D543"/>
          <cell r="E543" t="str">
            <v>39/11</v>
          </cell>
          <cell r="F543">
            <v>444.08100000000002</v>
          </cell>
          <cell r="G543"/>
          <cell r="H543"/>
        </row>
        <row r="544">
          <cell r="C544" t="str">
            <v>40/0</v>
          </cell>
          <cell r="D544" t="str">
            <v>DB1+6</v>
          </cell>
          <cell r="E544"/>
          <cell r="F544"/>
          <cell r="G544">
            <v>103.95139999999994</v>
          </cell>
          <cell r="H544" t="str">
            <v>Approved</v>
          </cell>
        </row>
        <row r="545">
          <cell r="C545"/>
          <cell r="D545"/>
          <cell r="E545" t="str">
            <v>40/0</v>
          </cell>
          <cell r="F545">
            <v>260.91800000000001</v>
          </cell>
          <cell r="G545"/>
          <cell r="H545"/>
        </row>
        <row r="546">
          <cell r="C546" t="str">
            <v>40/1</v>
          </cell>
          <cell r="D546" t="str">
            <v>DA+9</v>
          </cell>
          <cell r="E546"/>
          <cell r="F546"/>
          <cell r="G546">
            <v>104.21229999999994</v>
          </cell>
          <cell r="H546" t="str">
            <v>Approved</v>
          </cell>
        </row>
        <row r="547">
          <cell r="C547"/>
          <cell r="D547"/>
          <cell r="E547" t="str">
            <v>40/1</v>
          </cell>
          <cell r="F547">
            <v>385</v>
          </cell>
          <cell r="G547"/>
          <cell r="H547"/>
        </row>
        <row r="548">
          <cell r="C548" t="str">
            <v>40/2</v>
          </cell>
          <cell r="D548" t="str">
            <v>DA+6</v>
          </cell>
          <cell r="E548"/>
          <cell r="F548"/>
          <cell r="G548">
            <v>104.59729999999995</v>
          </cell>
          <cell r="H548" t="str">
            <v>Approved</v>
          </cell>
        </row>
        <row r="549">
          <cell r="C549"/>
          <cell r="D549"/>
          <cell r="E549" t="str">
            <v>40/2</v>
          </cell>
          <cell r="F549">
            <v>435</v>
          </cell>
          <cell r="G549"/>
          <cell r="H549"/>
        </row>
        <row r="550">
          <cell r="C550" t="str">
            <v>40/3</v>
          </cell>
          <cell r="D550" t="str">
            <v>DA+3</v>
          </cell>
          <cell r="E550"/>
          <cell r="F550"/>
          <cell r="G550">
            <v>105.03229999999995</v>
          </cell>
          <cell r="H550" t="str">
            <v>Approved</v>
          </cell>
        </row>
        <row r="551">
          <cell r="C551"/>
          <cell r="D551"/>
          <cell r="E551" t="str">
            <v>40/3</v>
          </cell>
          <cell r="F551">
            <v>385</v>
          </cell>
          <cell r="G551"/>
          <cell r="H551"/>
        </row>
        <row r="552">
          <cell r="C552" t="str">
            <v>40/4</v>
          </cell>
          <cell r="D552" t="str">
            <v>DA+6</v>
          </cell>
          <cell r="E552"/>
          <cell r="F552"/>
          <cell r="G552">
            <v>105.41729999999995</v>
          </cell>
          <cell r="H552" t="str">
            <v>Approved</v>
          </cell>
        </row>
        <row r="553">
          <cell r="C553"/>
          <cell r="D553"/>
          <cell r="E553" t="str">
            <v>40/4</v>
          </cell>
          <cell r="F553">
            <v>455</v>
          </cell>
          <cell r="G553"/>
          <cell r="H553"/>
        </row>
        <row r="554">
          <cell r="C554" t="str">
            <v>40/5</v>
          </cell>
          <cell r="D554" t="str">
            <v>DA+9</v>
          </cell>
          <cell r="E554"/>
          <cell r="F554"/>
          <cell r="G554">
            <v>105.87229999999995</v>
          </cell>
          <cell r="H554" t="str">
            <v>Approved</v>
          </cell>
        </row>
        <row r="555">
          <cell r="C555"/>
          <cell r="D555"/>
          <cell r="E555" t="str">
            <v>40/5</v>
          </cell>
          <cell r="F555">
            <v>370</v>
          </cell>
          <cell r="G555"/>
          <cell r="H555"/>
        </row>
        <row r="556">
          <cell r="C556" t="str">
            <v>40/6</v>
          </cell>
          <cell r="D556" t="str">
            <v>DA+9</v>
          </cell>
          <cell r="E556"/>
          <cell r="F556"/>
          <cell r="G556">
            <v>106.24229999999996</v>
          </cell>
          <cell r="H556" t="str">
            <v>Approved</v>
          </cell>
        </row>
        <row r="557">
          <cell r="C557"/>
          <cell r="D557"/>
          <cell r="E557" t="str">
            <v>40/6</v>
          </cell>
          <cell r="F557">
            <v>400</v>
          </cell>
          <cell r="G557"/>
          <cell r="H557"/>
        </row>
        <row r="558">
          <cell r="C558" t="str">
            <v>40/7</v>
          </cell>
          <cell r="D558" t="str">
            <v>DA+3</v>
          </cell>
          <cell r="E558"/>
          <cell r="F558"/>
          <cell r="G558">
            <v>106.64229999999996</v>
          </cell>
          <cell r="H558" t="str">
            <v>Approved</v>
          </cell>
        </row>
        <row r="559">
          <cell r="C559"/>
          <cell r="D559"/>
          <cell r="E559" t="str">
            <v>40/7</v>
          </cell>
          <cell r="F559">
            <v>350</v>
          </cell>
          <cell r="G559"/>
          <cell r="H559"/>
        </row>
        <row r="560">
          <cell r="C560" t="str">
            <v>40/8</v>
          </cell>
          <cell r="D560" t="str">
            <v>DA-1.5</v>
          </cell>
          <cell r="E560"/>
          <cell r="F560"/>
          <cell r="G560">
            <v>106.99229999999996</v>
          </cell>
          <cell r="H560" t="str">
            <v>Approved</v>
          </cell>
        </row>
        <row r="561">
          <cell r="C561"/>
          <cell r="D561"/>
          <cell r="E561" t="str">
            <v>40/8</v>
          </cell>
          <cell r="F561">
            <v>470</v>
          </cell>
          <cell r="G561"/>
          <cell r="H561"/>
        </row>
        <row r="562">
          <cell r="C562" t="str">
            <v>40/9</v>
          </cell>
          <cell r="D562" t="str">
            <v>DA+9</v>
          </cell>
          <cell r="E562"/>
          <cell r="F562"/>
          <cell r="G562">
            <v>107.46229999999996</v>
          </cell>
          <cell r="H562" t="str">
            <v>Approved</v>
          </cell>
        </row>
        <row r="563">
          <cell r="C563"/>
          <cell r="D563"/>
          <cell r="E563" t="str">
            <v>40/9</v>
          </cell>
          <cell r="F563">
            <v>355</v>
          </cell>
          <cell r="G563"/>
          <cell r="H563"/>
        </row>
        <row r="564">
          <cell r="C564" t="str">
            <v>40/10</v>
          </cell>
          <cell r="D564" t="str">
            <v>DA+3</v>
          </cell>
          <cell r="E564"/>
          <cell r="F564"/>
          <cell r="G564">
            <v>107.81729999999996</v>
          </cell>
          <cell r="H564" t="str">
            <v>Approved</v>
          </cell>
        </row>
        <row r="565">
          <cell r="C565"/>
          <cell r="D565"/>
          <cell r="E565" t="str">
            <v>40/10</v>
          </cell>
          <cell r="F565">
            <v>485</v>
          </cell>
          <cell r="G565"/>
          <cell r="H565"/>
        </row>
        <row r="566">
          <cell r="C566" t="str">
            <v>40/11</v>
          </cell>
          <cell r="D566" t="str">
            <v>DA+9</v>
          </cell>
          <cell r="E566"/>
          <cell r="F566"/>
          <cell r="G566">
            <v>108.30229999999996</v>
          </cell>
          <cell r="H566" t="str">
            <v>Approved</v>
          </cell>
        </row>
        <row r="567">
          <cell r="C567"/>
          <cell r="D567"/>
          <cell r="E567" t="str">
            <v>40/11</v>
          </cell>
          <cell r="F567">
            <v>315</v>
          </cell>
          <cell r="G567"/>
          <cell r="H567"/>
        </row>
        <row r="568">
          <cell r="C568" t="str">
            <v>40A/0</v>
          </cell>
          <cell r="D568" t="str">
            <v>DB1+9</v>
          </cell>
          <cell r="E568"/>
          <cell r="F568"/>
          <cell r="G568">
            <v>108.61729999999996</v>
          </cell>
          <cell r="H568" t="str">
            <v>Approved</v>
          </cell>
        </row>
        <row r="569">
          <cell r="C569"/>
          <cell r="D569"/>
          <cell r="E569" t="str">
            <v>40A/0</v>
          </cell>
          <cell r="F569">
            <v>410.60700000000003</v>
          </cell>
          <cell r="G569"/>
          <cell r="H569"/>
        </row>
        <row r="570">
          <cell r="C570" t="str">
            <v>41/0</v>
          </cell>
          <cell r="D570" t="str">
            <v>DB1+9</v>
          </cell>
          <cell r="E570"/>
          <cell r="F570"/>
          <cell r="G570">
            <v>109.02789999999996</v>
          </cell>
          <cell r="H570" t="str">
            <v>Approved</v>
          </cell>
        </row>
        <row r="571">
          <cell r="C571"/>
          <cell r="D571"/>
          <cell r="E571" t="str">
            <v>41/0</v>
          </cell>
          <cell r="F571">
            <v>358</v>
          </cell>
          <cell r="G571"/>
          <cell r="H571"/>
        </row>
        <row r="572">
          <cell r="C572" t="str">
            <v>41/1</v>
          </cell>
          <cell r="D572" t="str">
            <v>DA+9</v>
          </cell>
          <cell r="E572"/>
          <cell r="F572"/>
          <cell r="G572">
            <v>109.38589999999996</v>
          </cell>
          <cell r="H572" t="str">
            <v>Approved</v>
          </cell>
        </row>
        <row r="573">
          <cell r="C573"/>
          <cell r="D573"/>
          <cell r="E573" t="str">
            <v>41/1</v>
          </cell>
          <cell r="F573">
            <v>465.78199999999998</v>
          </cell>
          <cell r="G573"/>
          <cell r="H573"/>
        </row>
        <row r="574">
          <cell r="C574" t="str">
            <v>42/0</v>
          </cell>
          <cell r="D574" t="str">
            <v>DB2+0</v>
          </cell>
          <cell r="E574"/>
          <cell r="F574"/>
          <cell r="G574">
            <v>109.85169999999997</v>
          </cell>
          <cell r="H574" t="str">
            <v>Approved</v>
          </cell>
        </row>
        <row r="575">
          <cell r="C575"/>
          <cell r="D575"/>
          <cell r="E575" t="str">
            <v>42/0</v>
          </cell>
          <cell r="F575">
            <v>419.99799999999999</v>
          </cell>
          <cell r="G575"/>
          <cell r="H575"/>
        </row>
        <row r="576">
          <cell r="C576" t="str">
            <v>42/1</v>
          </cell>
          <cell r="D576" t="str">
            <v>DA+3</v>
          </cell>
          <cell r="E576"/>
          <cell r="F576"/>
          <cell r="G576">
            <v>110.27169999999997</v>
          </cell>
          <cell r="H576" t="str">
            <v>Approved</v>
          </cell>
        </row>
        <row r="577">
          <cell r="C577"/>
          <cell r="D577"/>
          <cell r="E577" t="str">
            <v>42/1</v>
          </cell>
          <cell r="F577">
            <v>375</v>
          </cell>
          <cell r="G577"/>
          <cell r="H577"/>
        </row>
        <row r="578">
          <cell r="C578" t="str">
            <v>42/2</v>
          </cell>
          <cell r="D578" t="str">
            <v>DA+9</v>
          </cell>
          <cell r="E578"/>
          <cell r="F578"/>
          <cell r="G578">
            <v>110.64669999999997</v>
          </cell>
          <cell r="H578" t="str">
            <v>Approved</v>
          </cell>
        </row>
        <row r="579">
          <cell r="C579"/>
          <cell r="D579"/>
          <cell r="E579" t="str">
            <v>42/2</v>
          </cell>
          <cell r="F579">
            <v>464</v>
          </cell>
          <cell r="G579"/>
          <cell r="H579"/>
        </row>
        <row r="580">
          <cell r="C580" t="str">
            <v>42/3</v>
          </cell>
          <cell r="D580" t="str">
            <v>DB1+9</v>
          </cell>
          <cell r="E580"/>
          <cell r="F580"/>
          <cell r="G580">
            <v>111.11069999999997</v>
          </cell>
          <cell r="H580" t="str">
            <v>Approved</v>
          </cell>
        </row>
        <row r="581">
          <cell r="C581"/>
          <cell r="D581"/>
          <cell r="E581" t="str">
            <v>42/3</v>
          </cell>
          <cell r="F581">
            <v>424.89100000000002</v>
          </cell>
          <cell r="G581"/>
          <cell r="H581"/>
        </row>
        <row r="582">
          <cell r="C582" t="str">
            <v>43/0</v>
          </cell>
          <cell r="D582" t="str">
            <v>DB1+0</v>
          </cell>
          <cell r="E582"/>
          <cell r="F582"/>
          <cell r="G582">
            <v>111.53559999999996</v>
          </cell>
          <cell r="H582" t="str">
            <v>Approved</v>
          </cell>
        </row>
        <row r="583">
          <cell r="C583"/>
          <cell r="D583"/>
          <cell r="E583" t="str">
            <v>43/0</v>
          </cell>
          <cell r="F583">
            <v>341.86599999999999</v>
          </cell>
          <cell r="G583"/>
          <cell r="H583"/>
        </row>
        <row r="584">
          <cell r="C584" t="str">
            <v>43/1</v>
          </cell>
          <cell r="D584" t="str">
            <v>DA-1.5</v>
          </cell>
          <cell r="E584"/>
          <cell r="F584"/>
          <cell r="G584">
            <v>111.87749999999996</v>
          </cell>
          <cell r="H584" t="str">
            <v>Approved</v>
          </cell>
        </row>
        <row r="585">
          <cell r="C585"/>
          <cell r="D585"/>
          <cell r="E585" t="str">
            <v>43/1</v>
          </cell>
          <cell r="F585">
            <v>375</v>
          </cell>
          <cell r="G585"/>
          <cell r="H585"/>
        </row>
        <row r="586">
          <cell r="C586" t="str">
            <v>43/2</v>
          </cell>
          <cell r="D586" t="str">
            <v>DA+6</v>
          </cell>
          <cell r="E586"/>
          <cell r="F586"/>
          <cell r="G586">
            <v>112.25249999999996</v>
          </cell>
          <cell r="H586" t="str">
            <v>Approved</v>
          </cell>
        </row>
        <row r="587">
          <cell r="C587"/>
          <cell r="D587"/>
          <cell r="E587" t="str">
            <v>43/2</v>
          </cell>
          <cell r="F587">
            <v>375</v>
          </cell>
          <cell r="G587"/>
          <cell r="H587"/>
        </row>
        <row r="588">
          <cell r="C588" t="str">
            <v>43/3</v>
          </cell>
          <cell r="D588" t="str">
            <v>DA-1.5</v>
          </cell>
          <cell r="E588"/>
          <cell r="F588"/>
          <cell r="G588">
            <v>112.62749999999996</v>
          </cell>
          <cell r="H588" t="str">
            <v>Approved</v>
          </cell>
        </row>
        <row r="589">
          <cell r="C589"/>
          <cell r="D589"/>
          <cell r="E589" t="str">
            <v>43/3</v>
          </cell>
          <cell r="F589">
            <v>355</v>
          </cell>
          <cell r="G589"/>
          <cell r="H589"/>
        </row>
        <row r="590">
          <cell r="C590" t="str">
            <v>43/4</v>
          </cell>
          <cell r="D590" t="str">
            <v>DA+0</v>
          </cell>
          <cell r="E590"/>
          <cell r="F590"/>
          <cell r="G590">
            <v>112.98249999999996</v>
          </cell>
          <cell r="H590" t="str">
            <v>Approved</v>
          </cell>
        </row>
        <row r="591">
          <cell r="C591"/>
          <cell r="D591"/>
          <cell r="E591" t="str">
            <v>43/4</v>
          </cell>
          <cell r="F591">
            <v>405</v>
          </cell>
          <cell r="G591"/>
          <cell r="H591"/>
        </row>
        <row r="592">
          <cell r="C592" t="str">
            <v>43/5</v>
          </cell>
          <cell r="D592" t="str">
            <v>DA+0</v>
          </cell>
          <cell r="E592"/>
          <cell r="F592"/>
          <cell r="G592">
            <v>113.38749999999996</v>
          </cell>
          <cell r="H592" t="str">
            <v>Approved</v>
          </cell>
        </row>
        <row r="593">
          <cell r="C593"/>
          <cell r="D593"/>
          <cell r="E593" t="str">
            <v>43/5</v>
          </cell>
          <cell r="F593">
            <v>375</v>
          </cell>
          <cell r="G593"/>
          <cell r="H593"/>
        </row>
        <row r="594">
          <cell r="C594" t="str">
            <v>43/6</v>
          </cell>
          <cell r="D594" t="str">
            <v>DA+3</v>
          </cell>
          <cell r="E594"/>
          <cell r="F594"/>
          <cell r="G594">
            <v>113.76249999999996</v>
          </cell>
          <cell r="H594" t="str">
            <v>Approved</v>
          </cell>
        </row>
        <row r="595">
          <cell r="C595"/>
          <cell r="D595"/>
          <cell r="E595" t="str">
            <v>43/6</v>
          </cell>
          <cell r="F595">
            <v>385</v>
          </cell>
          <cell r="G595"/>
          <cell r="H595"/>
        </row>
        <row r="596">
          <cell r="C596" t="str">
            <v>43/7</v>
          </cell>
          <cell r="D596" t="str">
            <v>DA+0</v>
          </cell>
          <cell r="E596"/>
          <cell r="F596"/>
          <cell r="G596">
            <v>114.14749999999997</v>
          </cell>
          <cell r="H596" t="str">
            <v>Approved</v>
          </cell>
        </row>
        <row r="597">
          <cell r="C597"/>
          <cell r="D597"/>
          <cell r="E597" t="str">
            <v>43/7</v>
          </cell>
          <cell r="F597">
            <v>415</v>
          </cell>
          <cell r="G597"/>
          <cell r="H597"/>
        </row>
        <row r="598">
          <cell r="C598" t="str">
            <v>43/8</v>
          </cell>
          <cell r="D598" t="str">
            <v>DA+9</v>
          </cell>
          <cell r="E598"/>
          <cell r="F598"/>
          <cell r="G598">
            <v>114.56249999999997</v>
          </cell>
          <cell r="H598" t="str">
            <v>Approved</v>
          </cell>
        </row>
        <row r="599">
          <cell r="C599"/>
          <cell r="D599"/>
          <cell r="E599" t="str">
            <v>43/8</v>
          </cell>
          <cell r="F599">
            <v>409.54599999999999</v>
          </cell>
          <cell r="G599"/>
          <cell r="H599"/>
        </row>
        <row r="600">
          <cell r="C600" t="str">
            <v>44/0</v>
          </cell>
          <cell r="D600" t="str">
            <v>DB1+6</v>
          </cell>
          <cell r="E600"/>
          <cell r="F600"/>
          <cell r="G600">
            <v>114.97199999999997</v>
          </cell>
          <cell r="H600" t="str">
            <v>Approved</v>
          </cell>
        </row>
        <row r="601">
          <cell r="C601"/>
          <cell r="D601"/>
          <cell r="E601" t="str">
            <v>44/0</v>
          </cell>
          <cell r="F601"/>
          <cell r="G601"/>
          <cell r="H601"/>
        </row>
        <row r="602">
          <cell r="C602"/>
          <cell r="D602"/>
          <cell r="E602"/>
          <cell r="F602"/>
          <cell r="G602"/>
          <cell r="H602"/>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413_PBNTL"/>
      <sheetName val="L2 Plan vs Actual"/>
      <sheetName val="Survey summary"/>
      <sheetName val="Detailed Survey "/>
      <sheetName val="Check Survey "/>
      <sheetName val="Visual Chart"/>
      <sheetName val="ROW Tracker"/>
      <sheetName val="Foundation"/>
      <sheetName val="Earthing"/>
      <sheetName val="Erection"/>
      <sheetName val="Stringing"/>
      <sheetName val="Tack Welding"/>
      <sheetName val="OPGW"/>
      <sheetName val="Accessories"/>
      <sheetName val="Hardware Supply"/>
      <sheetName val="Supply Status"/>
      <sheetName val="Crossing status"/>
      <sheetName val="Statutory Proposals"/>
      <sheetName val="Location Summary"/>
      <sheetName val="Tower Abstarct "/>
      <sheetName val="Tower Abstract sheet"/>
      <sheetName val="Stretch readiness "/>
      <sheetName val="Foundation Daily Progress"/>
      <sheetName val="Tower PRS abstract "/>
      <sheetName val="Stretch readiness  (2)"/>
      <sheetName val="Area"/>
    </sheetNames>
    <sheetDataSet>
      <sheetData sheetId="0"/>
      <sheetData sheetId="1"/>
      <sheetData sheetId="2"/>
      <sheetData sheetId="3"/>
      <sheetData sheetId="4"/>
      <sheetData sheetId="5"/>
      <sheetData sheetId="6"/>
      <sheetData sheetId="7"/>
      <sheetData sheetId="8">
        <row r="1">
          <cell r="A1" t="str">
            <v>KEC International Limited</v>
          </cell>
        </row>
        <row r="2">
          <cell r="A2" t="str">
            <v xml:space="preserve"> TA413 : 765 KV D/C Bikaner III - Neemrana II TL02</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413_PBNTL"/>
      <sheetName val="Month"/>
      <sheetName val="DPR Sheet "/>
      <sheetName val="L2 Plan vs Actual"/>
      <sheetName val="Visual Chart"/>
      <sheetName val="Visual Chart (2)"/>
      <sheetName val="Survey summary"/>
      <sheetName val="Detailed Survey "/>
      <sheetName val="Check Survey "/>
      <sheetName val="Foundation"/>
      <sheetName val="Foundation Daily Progress"/>
      <sheetName val="Earthing"/>
      <sheetName val="Erection"/>
      <sheetName val="Tack Welding"/>
      <sheetName val="Stringing"/>
      <sheetName val="OPGW"/>
      <sheetName val="Accessories"/>
      <sheetName val="ROW Tracker"/>
      <sheetName val="Tower supply"/>
      <sheetName val="Supply Status "/>
      <sheetName val="Hardware Supply"/>
      <sheetName val="Crossing status"/>
      <sheetName val="Statuary clearance"/>
      <sheetName val="Organogram"/>
      <sheetName val="Location summary"/>
      <sheetName val="Tower Summary"/>
      <sheetName val="Tower Abstarct "/>
      <sheetName val="Sheet1"/>
      <sheetName val="TA413_PRS"/>
    </sheetNames>
    <sheetDataSet>
      <sheetData sheetId="0">
        <row r="1">
          <cell r="L1">
            <v>45522</v>
          </cell>
        </row>
        <row r="3">
          <cell r="A3" t="str">
            <v>Name of Line: 765 KV D/C Bikaner III - Neemrana II TL02</v>
          </cell>
        </row>
      </sheetData>
      <sheetData sheetId="1"/>
      <sheetData sheetId="2">
        <row r="3">
          <cell r="D3" t="str">
            <v>TA413 : 765 KV D/C Bikaner III - Neemrana II TL02</v>
          </cell>
        </row>
      </sheetData>
      <sheetData sheetId="3"/>
      <sheetData sheetId="4"/>
      <sheetData sheetId="5"/>
      <sheetData sheetId="6"/>
      <sheetData sheetId="7"/>
      <sheetData sheetId="8"/>
      <sheetData sheetId="9">
        <row r="5">
          <cell r="G5">
            <v>45449</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person displayName="Santosh Kumar" id="{CAF7D74A-C73E-4065-9F12-D783A4FCD883}" userId="S::kumarsan50@KECRPG.COM::90f66c38-2d86-4faa-a4af-2ff1c3a18a65"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N11" dT="2024-09-09T04:29:48.85" personId="{CAF7D74A-C73E-4065-9F12-D783A4FCD883}" id="{85D392B0-C9AD-4F93-9DA0-0337AC92884A}">
    <text>B type Stub</text>
  </threadedComment>
</ThreadedComments>
</file>

<file path=xl/threadedComments/threadedComment2.xml><?xml version="1.0" encoding="utf-8"?>
<ThreadedComments xmlns="http://schemas.microsoft.com/office/spreadsheetml/2018/threadedcomments" xmlns:x="http://schemas.openxmlformats.org/spreadsheetml/2006/main">
  <threadedComment ref="F103" dT="2024-10-03T05:33:09.75" personId="{CAF7D74A-C73E-4065-9F12-D783A4FCD883}" id="{B1F6E308-BAC4-4314-A289-CA8BAA38F716}">
    <text>DD60+25 to DD60+18</text>
  </threadedComment>
  <threadedComment ref="E154" dT="2024-10-03T05:29:30.98" personId="{CAF7D74A-C73E-4065-9F12-D783A4FCD883}" id="{3CF839FD-E83F-433A-955E-CB835824DED6}">
    <text xml:space="preserve">DC2+0 to DC-3 </text>
  </threadedComment>
</ThreadedComments>
</file>

<file path=xl/threadedComments/threadedComment3.xml><?xml version="1.0" encoding="utf-8"?>
<ThreadedComments xmlns="http://schemas.microsoft.com/office/spreadsheetml/2018/threadedcomments" xmlns:x="http://schemas.openxmlformats.org/spreadsheetml/2006/main">
  <threadedComment ref="M23" dT="2025-05-05T04:58:15.93" personId="{CAF7D74A-C73E-4065-9F12-D783A4FCD883}" id="{084CA4A6-D9E5-42F1-91EE-F88DCD0293CA}">
    <text>1 Nos DCT tower</text>
  </threadedComment>
  <threadedComment ref="M31" dT="2024-11-29T10:56:27.86" personId="{CAF7D74A-C73E-4065-9F12-D783A4FCD883}" id="{214A1E32-B72E-4532-9E69-0277C0E5D7AA}">
    <text>DD60+25 to DD60+18</text>
  </threadedComment>
  <threadedComment ref="K103" dT="2024-11-29T10:56:27.86" personId="{CAF7D74A-C73E-4065-9F12-D783A4FCD883}" id="{2017CB69-12F8-42C6-B7B2-2967FB3960AA}">
    <text>DD60+25 to DD60+18</text>
  </threadedComment>
</ThreadedComments>
</file>

<file path=xl/threadedComments/threadedComment4.xml><?xml version="1.0" encoding="utf-8"?>
<ThreadedComments xmlns="http://schemas.microsoft.com/office/spreadsheetml/2018/threadedcomments" xmlns:x="http://schemas.openxmlformats.org/spreadsheetml/2006/main">
  <threadedComment ref="D4" dT="2024-11-28T05:37:21.59" personId="{CAF7D74A-C73E-4065-9F12-D783A4FCD883}" id="{FA6838EE-E5B0-4100-914A-5985954484C3}">
    <text xml:space="preserve">DD60+0 to gantry </text>
  </threadedComment>
  <threadedComment ref="D6" dT="2024-11-28T05:38:13.47" personId="{CAF7D74A-C73E-4065-9F12-D783A4FCD883}" id="{C73C1DA1-4A36-4150-9FBE-A4108742B5DA}">
    <text>DC2+0 to DD60+0</text>
  </threadedComment>
  <threadedComment ref="D202" dT="2024-11-29T10:56:27.86" personId="{CAF7D74A-C73E-4065-9F12-D783A4FCD883}" id="{FB002323-643E-4DB4-8B29-196939105587}">
    <text>DD60+25 to DD60+18</text>
  </threadedComment>
</ThreadedComments>
</file>

<file path=xl/threadedComments/threadedComment5.xml><?xml version="1.0" encoding="utf-8"?>
<ThreadedComments xmlns="http://schemas.microsoft.com/office/spreadsheetml/2018/threadedcomments" xmlns:x="http://schemas.openxmlformats.org/spreadsheetml/2006/main">
  <threadedComment ref="K1312" dT="2025-07-11T04:54:36.81" personId="{CAF7D74A-C73E-4065-9F12-D783A4FCD883}" id="{B9BD2319-F344-4ED3-9D55-955AF28E8FF5}">
    <text xml:space="preserve">STEPBOX
</text>
  </threadedComment>
</ThreadedComments>
</file>

<file path=xl/threadedComments/threadedComment6.xml><?xml version="1.0" encoding="utf-8"?>
<ThreadedComments xmlns="http://schemas.microsoft.com/office/spreadsheetml/2018/threadedcomments" xmlns:x="http://schemas.openxmlformats.org/spreadsheetml/2006/main">
  <threadedComment ref="F26" dT="2025-03-14T16:34:32.35" personId="{CAF7D74A-C73E-4065-9F12-D783A4FCD883}" id="{945B1D98-359B-4A12-B81D-AF5CCAF0DBB3}">
    <text xml:space="preserve">1nos Incl DCT tower </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1">
    <wetp:webextensionref xmlns:r="http://schemas.openxmlformats.org/officeDocument/2006/relationships" r:id="rId1"/>
  </wetp:taskpane>
  <wetp:taskpane dockstate="right" visibility="0" width="438" row="12">
    <wetp:webextensionref xmlns:r="http://schemas.openxmlformats.org/officeDocument/2006/relationships" r:id="rId2"/>
  </wetp:taskpane>
</wetp:taskpanes>
</file>

<file path=xl/webextensions/webextension1.xml><?xml version="1.0" encoding="utf-8"?>
<we:webextension xmlns:we="http://schemas.microsoft.com/office/webextensions/webextension/2010/11" id="{85AE3D14-9F84-4C67-BFD8-5F65D10EF6B1}">
  <we:reference id="wa200005271" version="2.2.0.0" store="en-US" storeType="OMEX"/>
  <we:alternateReferences>
    <we:reference id="WA200005271" version="2.2.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ebextensions/webextension2.xml><?xml version="1.0" encoding="utf-8"?>
<we:webextension xmlns:we="http://schemas.microsoft.com/office/webextensions/webextension/2010/11" id="{3FBD8487-2FD9-476B-B242-F97854B25597}">
  <we:reference id="wa200005502" version="1.0.0.11" store="en-US" storeType="OMEX"/>
  <we:alternateReferences>
    <we:reference id="wa200005502" version="1.0.0.11" store="wa200005502" storeType="OMEX"/>
  </we:alternateReferences>
  <we:properties>
    <we:property name="docId" value="&quot;hGLf3NE9-YkJmFn6kGKXC&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9.bin"/><Relationship Id="rId4" Type="http://schemas.microsoft.com/office/2017/10/relationships/threadedComment" Target="../threadedComments/threadedComment2.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0.bin"/><Relationship Id="rId4" Type="http://schemas.microsoft.com/office/2017/10/relationships/threadedComment" Target="../threadedComments/threadedComment3.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2.bin"/><Relationship Id="rId4" Type="http://schemas.microsoft.com/office/2017/10/relationships/threadedComment" Target="../threadedComments/threadedComment4.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3.bin"/><Relationship Id="rId4" Type="http://schemas.microsoft.com/office/2017/10/relationships/threadedComment" Target="../threadedComments/threadedComment5.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4.bin"/><Relationship Id="rId4" Type="http://schemas.microsoft.com/office/2017/10/relationships/threadedComment" Target="../threadedComments/threadedComment6.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31D7F-BB1F-4AC3-805A-901A94A722A9}">
  <dimension ref="A1:K12"/>
  <sheetViews>
    <sheetView tabSelected="1" workbookViewId="0">
      <selection activeCell="A3" sqref="A3"/>
    </sheetView>
  </sheetViews>
  <sheetFormatPr defaultRowHeight="14.4" x14ac:dyDescent="0.3"/>
  <sheetData>
    <row r="1" spans="1:11" x14ac:dyDescent="0.3">
      <c r="A1" s="1541" t="s">
        <v>1613</v>
      </c>
      <c r="B1" s="1541" t="s">
        <v>1614</v>
      </c>
      <c r="C1" s="1541" t="s">
        <v>1615</v>
      </c>
      <c r="D1" s="1541" t="s">
        <v>1616</v>
      </c>
      <c r="E1" s="1541" t="s">
        <v>1617</v>
      </c>
      <c r="F1" s="1541" t="s">
        <v>1618</v>
      </c>
      <c r="G1" s="1541" t="s">
        <v>1619</v>
      </c>
      <c r="H1" s="1541" t="s">
        <v>1620</v>
      </c>
      <c r="I1" s="1541" t="s">
        <v>1621</v>
      </c>
      <c r="J1" s="1541" t="s">
        <v>1622</v>
      </c>
      <c r="K1" s="1541" t="s">
        <v>1623</v>
      </c>
    </row>
    <row r="2" spans="1:11" x14ac:dyDescent="0.3">
      <c r="A2" s="1541" t="s">
        <v>1643</v>
      </c>
      <c r="B2" s="1541" t="s">
        <v>1624</v>
      </c>
      <c r="C2" s="1541" t="s">
        <v>1625</v>
      </c>
      <c r="D2" s="1542">
        <v>45008</v>
      </c>
      <c r="E2" s="1542">
        <v>45648</v>
      </c>
      <c r="F2" s="1541" t="s">
        <v>1626</v>
      </c>
      <c r="G2" s="1541" t="s">
        <v>1627</v>
      </c>
      <c r="H2" s="1541" t="s">
        <v>1628</v>
      </c>
      <c r="I2" s="1541" t="s">
        <v>1629</v>
      </c>
      <c r="J2" s="1541" t="s">
        <v>1630</v>
      </c>
      <c r="K2" s="1541" t="s">
        <v>1631</v>
      </c>
    </row>
    <row r="3" spans="1:11" x14ac:dyDescent="0.3">
      <c r="A3" s="1541"/>
      <c r="B3" s="1541"/>
      <c r="C3" s="1541"/>
      <c r="D3" s="1541"/>
      <c r="E3" s="1541"/>
      <c r="F3" s="1541"/>
      <c r="G3" s="1541"/>
      <c r="H3" s="1541"/>
      <c r="I3" s="1541"/>
      <c r="J3" s="1541" t="s">
        <v>1632</v>
      </c>
      <c r="K3" s="1541" t="s">
        <v>1633</v>
      </c>
    </row>
    <row r="4" spans="1:11" x14ac:dyDescent="0.3">
      <c r="A4" s="1541"/>
      <c r="B4" s="1541"/>
      <c r="C4" s="1541"/>
      <c r="D4" s="1541"/>
      <c r="E4" s="1542"/>
      <c r="F4" s="1541"/>
      <c r="G4" s="1541"/>
      <c r="H4" s="1541"/>
      <c r="I4" s="1541"/>
      <c r="J4" s="1541"/>
      <c r="K4" s="1541" t="s">
        <v>1634</v>
      </c>
    </row>
    <row r="5" spans="1:11" x14ac:dyDescent="0.3">
      <c r="A5" s="1541"/>
      <c r="B5" s="1541"/>
      <c r="C5" s="1541"/>
      <c r="D5" s="1541"/>
      <c r="E5" s="1541"/>
      <c r="F5" s="1541"/>
      <c r="G5" s="1541"/>
      <c r="H5" s="1541"/>
      <c r="I5" s="1541"/>
      <c r="J5" s="1541"/>
      <c r="K5" s="1541" t="s">
        <v>1635</v>
      </c>
    </row>
    <row r="6" spans="1:11" x14ac:dyDescent="0.3">
      <c r="A6" s="1541"/>
      <c r="B6" s="1541"/>
      <c r="C6" s="1541"/>
      <c r="D6" s="1541"/>
      <c r="E6" s="1541"/>
      <c r="F6" s="1541"/>
      <c r="G6" s="1541"/>
      <c r="H6" s="1541"/>
      <c r="I6" s="1541"/>
      <c r="J6" s="1541"/>
      <c r="K6" s="1541" t="s">
        <v>1636</v>
      </c>
    </row>
    <row r="7" spans="1:11" x14ac:dyDescent="0.3">
      <c r="A7" s="1541"/>
      <c r="B7" s="1542"/>
      <c r="C7" s="1541"/>
      <c r="D7" s="1541"/>
      <c r="E7" s="1541"/>
      <c r="F7" s="1541"/>
      <c r="G7" s="1541"/>
      <c r="H7" s="1541"/>
      <c r="I7" s="1541"/>
      <c r="J7" s="1541"/>
      <c r="K7" s="1541" t="s">
        <v>1637</v>
      </c>
    </row>
    <row r="8" spans="1:11" x14ac:dyDescent="0.3">
      <c r="A8" s="1541"/>
      <c r="B8" s="1541"/>
      <c r="C8" s="1541"/>
      <c r="D8" s="1541"/>
      <c r="E8" s="1541"/>
      <c r="F8" s="1541"/>
      <c r="G8" s="1541"/>
      <c r="H8" s="1541"/>
      <c r="I8" s="1541"/>
      <c r="J8" s="1541"/>
      <c r="K8" s="1541" t="s">
        <v>1638</v>
      </c>
    </row>
    <row r="9" spans="1:11" x14ac:dyDescent="0.3">
      <c r="A9" s="1541"/>
      <c r="B9" s="1541"/>
      <c r="C9" s="1541"/>
      <c r="D9" s="1541"/>
      <c r="E9" s="1541"/>
      <c r="F9" s="1541"/>
      <c r="G9" s="1541"/>
      <c r="H9" s="1541"/>
      <c r="I9" s="1541"/>
      <c r="J9" s="1541"/>
      <c r="K9" s="1541" t="s">
        <v>1639</v>
      </c>
    </row>
    <row r="10" spans="1:11" x14ac:dyDescent="0.3">
      <c r="A10" s="1541"/>
      <c r="B10" s="1541"/>
      <c r="C10" s="1541"/>
      <c r="D10" s="1541"/>
      <c r="E10" s="1541"/>
      <c r="F10" s="1541"/>
      <c r="G10" s="1541"/>
      <c r="H10" s="1541"/>
      <c r="I10" s="1541"/>
      <c r="J10" s="1541"/>
      <c r="K10" s="1541" t="s">
        <v>1640</v>
      </c>
    </row>
    <row r="11" spans="1:11" x14ac:dyDescent="0.3">
      <c r="A11" s="1541"/>
      <c r="B11" s="1541"/>
      <c r="C11" s="1541"/>
      <c r="D11" s="1541"/>
      <c r="E11" s="1541"/>
      <c r="F11" s="1541"/>
      <c r="G11" s="1541"/>
      <c r="H11" s="1541"/>
      <c r="I11" s="1541"/>
      <c r="J11" s="1541"/>
      <c r="K11" s="1541" t="s">
        <v>1641</v>
      </c>
    </row>
    <row r="12" spans="1:11" x14ac:dyDescent="0.3">
      <c r="A12" s="1541"/>
      <c r="B12" s="1541"/>
      <c r="C12" s="1541"/>
      <c r="D12" s="1541"/>
      <c r="E12" s="1541"/>
      <c r="F12" s="1541"/>
      <c r="G12" s="1541"/>
      <c r="H12" s="1541"/>
      <c r="I12" s="1541"/>
      <c r="J12" s="1541"/>
      <c r="K12" s="1541" t="s">
        <v>1642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FFFF00"/>
    <pageSetUpPr fitToPage="1"/>
  </sheetPr>
  <dimension ref="A1:IV284"/>
  <sheetViews>
    <sheetView showGridLines="0" view="pageBreakPreview" zoomScale="91" zoomScaleNormal="100" zoomScaleSheetLayoutView="91" workbookViewId="0">
      <pane xSplit="1" ySplit="6" topLeftCell="F7" activePane="bottomRight" state="frozen"/>
      <selection activeCell="I260" sqref="I260"/>
      <selection pane="topRight" activeCell="I260" sqref="I260"/>
      <selection pane="bottomLeft" activeCell="I260" sqref="I260"/>
      <selection pane="bottomRight" activeCell="H8" sqref="H8"/>
    </sheetView>
  </sheetViews>
  <sheetFormatPr defaultColWidth="9.21875" defaultRowHeight="13.2" x14ac:dyDescent="0.3"/>
  <cols>
    <col min="1" max="1" width="7.77734375" style="177" customWidth="1"/>
    <col min="2" max="2" width="32.5546875" style="175" customWidth="1"/>
    <col min="3" max="3" width="9.77734375" style="177" customWidth="1"/>
    <col min="4" max="4" width="10.5546875" style="177" customWidth="1"/>
    <col min="5" max="5" width="12.5546875" style="177" customWidth="1"/>
    <col min="6" max="6" width="13" style="178" customWidth="1"/>
    <col min="7" max="7" width="9.77734375" style="178" customWidth="1"/>
    <col min="8" max="8" width="10.44140625" style="175" customWidth="1"/>
    <col min="9" max="9" width="10.21875" style="177" customWidth="1"/>
    <col min="10" max="10" width="12.5546875" style="178" customWidth="1"/>
    <col min="11" max="11" width="11.21875" style="177" customWidth="1"/>
    <col min="12" max="12" width="9.21875" style="177" customWidth="1"/>
    <col min="13" max="13" width="58.5546875" style="175" customWidth="1"/>
    <col min="14" max="14" width="29" style="175" customWidth="1"/>
    <col min="15" max="16384" width="9.21875" style="175"/>
  </cols>
  <sheetData>
    <row r="1" spans="1:256" ht="25.05" customHeight="1" x14ac:dyDescent="0.3">
      <c r="A1" s="1185" t="s">
        <v>1039</v>
      </c>
      <c r="B1" s="1185"/>
      <c r="C1" s="1185"/>
      <c r="D1" s="1185"/>
      <c r="E1" s="1185"/>
      <c r="F1" s="1185"/>
      <c r="G1" s="1185"/>
      <c r="H1" s="1185"/>
      <c r="I1" s="1185"/>
      <c r="J1" s="1185"/>
      <c r="K1" s="1185"/>
      <c r="L1" s="1185"/>
      <c r="M1" s="107" t="s">
        <v>1604</v>
      </c>
    </row>
    <row r="2" spans="1:256" s="1" customFormat="1" ht="20.100000000000001" customHeight="1" x14ac:dyDescent="0.3">
      <c r="A2" s="1198" t="s">
        <v>1523</v>
      </c>
      <c r="B2" s="1198"/>
      <c r="C2" s="1198"/>
      <c r="D2" s="1198"/>
      <c r="E2" s="1198"/>
      <c r="F2" s="1198"/>
      <c r="G2" s="1198"/>
      <c r="H2" s="1198"/>
      <c r="I2" s="1198"/>
      <c r="J2" s="1198"/>
      <c r="K2" s="1198"/>
      <c r="L2" s="1198"/>
      <c r="M2" s="1199"/>
    </row>
    <row r="3" spans="1:256" s="1" customFormat="1" ht="20.100000000000001" customHeight="1" x14ac:dyDescent="0.3">
      <c r="A3" s="1198" t="s">
        <v>1524</v>
      </c>
      <c r="B3" s="1198"/>
      <c r="C3" s="1198"/>
      <c r="D3" s="1198"/>
      <c r="E3" s="1198"/>
      <c r="F3" s="1198"/>
      <c r="G3" s="1198"/>
      <c r="H3" s="1198"/>
      <c r="I3" s="1198"/>
      <c r="J3" s="1198"/>
      <c r="K3" s="1198"/>
      <c r="L3" s="1198"/>
      <c r="M3" s="1199"/>
      <c r="N3" s="593"/>
      <c r="O3" s="593"/>
      <c r="P3" s="593"/>
      <c r="Q3" s="593"/>
      <c r="R3" s="593"/>
      <c r="S3" s="593"/>
      <c r="T3" s="593"/>
      <c r="U3" s="593"/>
      <c r="V3" s="593"/>
      <c r="W3" s="593"/>
      <c r="X3" s="593"/>
      <c r="Y3" s="1202"/>
      <c r="Z3" s="1202"/>
      <c r="AA3" s="1202"/>
      <c r="AB3" s="1202"/>
      <c r="AC3" s="1202"/>
      <c r="AD3" s="1202"/>
      <c r="AE3" s="1202"/>
      <c r="AF3" s="1202"/>
      <c r="AG3" s="1202"/>
      <c r="AH3" s="1202"/>
      <c r="AI3" s="1202"/>
      <c r="AJ3" s="1202"/>
      <c r="AK3" s="1202"/>
      <c r="AL3" s="1202"/>
      <c r="AM3" s="1202"/>
      <c r="AN3" s="1202"/>
      <c r="AO3" s="1202"/>
      <c r="AP3" s="1202"/>
      <c r="AQ3" s="1202"/>
      <c r="AR3" s="1202"/>
      <c r="AS3" s="1202"/>
      <c r="AT3" s="1202"/>
      <c r="AU3" s="1202"/>
      <c r="AV3" s="1202"/>
      <c r="AW3" s="1202"/>
      <c r="AX3" s="1202"/>
      <c r="AY3" s="1202"/>
      <c r="AZ3" s="1202"/>
      <c r="BA3" s="1202"/>
      <c r="BB3" s="1202"/>
      <c r="BC3" s="1202"/>
      <c r="BD3" s="1202"/>
      <c r="BE3" s="1202"/>
      <c r="BF3" s="1202"/>
      <c r="BG3" s="1202"/>
      <c r="BH3" s="1202"/>
      <c r="BI3" s="1202"/>
      <c r="BJ3" s="1202"/>
      <c r="BK3" s="1202"/>
      <c r="BL3" s="1202"/>
      <c r="BM3" s="1202"/>
      <c r="BN3" s="1202"/>
      <c r="BO3" s="1202"/>
      <c r="BP3" s="1202"/>
      <c r="BQ3" s="1202"/>
      <c r="BR3" s="1202"/>
      <c r="BS3" s="1202"/>
      <c r="BT3" s="1202"/>
      <c r="BU3" s="1202"/>
      <c r="BV3" s="1202"/>
      <c r="BW3" s="1202"/>
      <c r="BX3" s="1202"/>
      <c r="BY3" s="1202"/>
      <c r="BZ3" s="1202"/>
      <c r="CA3" s="1202"/>
      <c r="CB3" s="1202"/>
      <c r="CC3" s="1202"/>
      <c r="CD3" s="1202"/>
      <c r="CE3" s="1202"/>
      <c r="CF3" s="1202"/>
      <c r="CG3" s="1202"/>
      <c r="CH3" s="1202"/>
      <c r="CI3" s="1202"/>
      <c r="CJ3" s="1202"/>
      <c r="CK3" s="1202"/>
      <c r="CL3" s="1202"/>
      <c r="CM3" s="1202"/>
      <c r="CN3" s="1202"/>
      <c r="CO3" s="1202"/>
      <c r="CP3" s="1202"/>
      <c r="CQ3" s="1202"/>
      <c r="CR3" s="1202"/>
      <c r="CS3" s="1202"/>
      <c r="CT3" s="1202"/>
      <c r="CU3" s="1202"/>
      <c r="CV3" s="1202"/>
      <c r="CW3" s="1202"/>
      <c r="CX3" s="1202"/>
      <c r="CY3" s="1202"/>
      <c r="CZ3" s="1202"/>
      <c r="DA3" s="1202"/>
      <c r="DB3" s="1202"/>
      <c r="DC3" s="1202"/>
      <c r="DD3" s="1202"/>
      <c r="DE3" s="1202"/>
      <c r="DF3" s="1202"/>
      <c r="DG3" s="1202"/>
      <c r="DH3" s="1202"/>
      <c r="DI3" s="1202"/>
      <c r="DJ3" s="1202"/>
      <c r="DK3" s="1202"/>
      <c r="DL3" s="1202"/>
      <c r="DM3" s="1202"/>
      <c r="DN3" s="1202"/>
      <c r="DO3" s="1202"/>
      <c r="DP3" s="1202"/>
      <c r="DQ3" s="1202"/>
      <c r="DR3" s="1202"/>
      <c r="DS3" s="1202"/>
      <c r="DT3" s="1202"/>
      <c r="DU3" s="1202"/>
      <c r="DV3" s="1202"/>
      <c r="DW3" s="1202"/>
      <c r="DX3" s="1202"/>
      <c r="DY3" s="1202"/>
      <c r="DZ3" s="1202"/>
      <c r="EA3" s="1202"/>
      <c r="EB3" s="1202"/>
      <c r="EC3" s="1202"/>
      <c r="ED3" s="1202"/>
      <c r="EE3" s="1202"/>
      <c r="EF3" s="1202"/>
      <c r="EG3" s="1202"/>
      <c r="EH3" s="1202"/>
      <c r="EI3" s="1202"/>
      <c r="EJ3" s="1202"/>
      <c r="EK3" s="1202"/>
      <c r="EL3" s="1202"/>
      <c r="EM3" s="1202"/>
      <c r="EN3" s="1202"/>
      <c r="EO3" s="1202"/>
      <c r="EP3" s="1202"/>
      <c r="EQ3" s="1202"/>
      <c r="ER3" s="1202"/>
      <c r="ES3" s="1202"/>
      <c r="ET3" s="1202"/>
      <c r="EU3" s="1202"/>
      <c r="EV3" s="1202"/>
      <c r="EW3" s="1202"/>
      <c r="EX3" s="1202"/>
      <c r="EY3" s="1202"/>
      <c r="EZ3" s="1202"/>
      <c r="FA3" s="1202"/>
      <c r="FB3" s="1202"/>
      <c r="FC3" s="1202"/>
      <c r="FD3" s="1202"/>
      <c r="FE3" s="1202"/>
      <c r="FF3" s="1202"/>
      <c r="FG3" s="1202"/>
      <c r="FH3" s="1202"/>
      <c r="FI3" s="1202"/>
      <c r="FJ3" s="1202"/>
      <c r="FK3" s="1202"/>
      <c r="FL3" s="1202"/>
      <c r="FM3" s="1202"/>
      <c r="FN3" s="1202"/>
      <c r="FO3" s="1202"/>
      <c r="FP3" s="1202"/>
      <c r="FQ3" s="1202"/>
      <c r="FR3" s="1202"/>
      <c r="FS3" s="1202"/>
      <c r="FT3" s="1202"/>
      <c r="FU3" s="1202"/>
      <c r="FV3" s="1202"/>
      <c r="FW3" s="1202"/>
      <c r="FX3" s="1202"/>
      <c r="FY3" s="1202"/>
      <c r="FZ3" s="1202"/>
      <c r="GA3" s="1202"/>
      <c r="GB3" s="1202"/>
      <c r="GC3" s="1202"/>
      <c r="GD3" s="1202"/>
      <c r="GE3" s="1202"/>
      <c r="GF3" s="1202"/>
      <c r="GG3" s="1202"/>
      <c r="GH3" s="1202"/>
      <c r="GI3" s="1202"/>
      <c r="GJ3" s="1202"/>
      <c r="GK3" s="1202"/>
      <c r="GL3" s="1202"/>
      <c r="GM3" s="1202"/>
      <c r="GN3" s="1202"/>
      <c r="GO3" s="1202"/>
      <c r="GP3" s="1202"/>
      <c r="GQ3" s="1202"/>
      <c r="GR3" s="1202"/>
      <c r="GS3" s="1202"/>
      <c r="GT3" s="1202"/>
      <c r="GU3" s="1202"/>
      <c r="GV3" s="1202"/>
      <c r="GW3" s="1202"/>
      <c r="GX3" s="1202"/>
      <c r="GY3" s="1202"/>
      <c r="GZ3" s="1202"/>
      <c r="HA3" s="1202"/>
      <c r="HB3" s="1202"/>
      <c r="HC3" s="1202"/>
      <c r="HD3" s="1202"/>
      <c r="HE3" s="1202"/>
      <c r="HF3" s="1202"/>
      <c r="HG3" s="1202"/>
      <c r="HH3" s="1202"/>
      <c r="HI3" s="1202"/>
      <c r="HJ3" s="1202"/>
      <c r="HK3" s="1202"/>
      <c r="HL3" s="1202"/>
      <c r="HM3" s="1202"/>
      <c r="HN3" s="1202"/>
      <c r="HO3" s="1202"/>
      <c r="HP3" s="1202"/>
      <c r="HQ3" s="1202"/>
      <c r="HR3" s="1202"/>
      <c r="HS3" s="1202"/>
      <c r="HT3" s="1202"/>
      <c r="HU3" s="1202"/>
      <c r="HV3" s="1202"/>
      <c r="HW3" s="1202"/>
      <c r="HX3" s="1202"/>
      <c r="HY3" s="1202"/>
      <c r="HZ3" s="1202"/>
      <c r="IA3" s="1202"/>
      <c r="IB3" s="1202"/>
      <c r="IC3" s="1202"/>
      <c r="ID3" s="1202"/>
      <c r="IE3" s="1202"/>
      <c r="IF3" s="1202"/>
      <c r="IG3" s="1202"/>
      <c r="IH3" s="1202"/>
      <c r="II3" s="1202"/>
      <c r="IJ3" s="1202"/>
      <c r="IK3" s="1202"/>
      <c r="IL3" s="1202"/>
      <c r="IM3" s="1202"/>
      <c r="IN3" s="1202"/>
      <c r="IO3" s="1202"/>
      <c r="IP3" s="1202"/>
      <c r="IQ3" s="1202"/>
      <c r="IR3" s="1202"/>
      <c r="IS3" s="1202"/>
      <c r="IT3" s="1202"/>
      <c r="IU3" s="1202"/>
      <c r="IV3" s="1202"/>
    </row>
    <row r="4" spans="1:256" s="1" customFormat="1" ht="20.100000000000001" customHeight="1" x14ac:dyDescent="0.3">
      <c r="A4" s="1200" t="s">
        <v>1525</v>
      </c>
      <c r="B4" s="1200"/>
      <c r="C4" s="1200"/>
      <c r="D4" s="1200"/>
      <c r="E4" s="1200"/>
      <c r="F4" s="1200"/>
      <c r="G4" s="1200"/>
      <c r="H4" s="1200"/>
      <c r="I4" s="1200"/>
      <c r="J4" s="1200"/>
      <c r="K4" s="1200"/>
      <c r="L4" s="1200"/>
      <c r="M4" s="1201"/>
      <c r="N4" s="593"/>
      <c r="O4" s="593"/>
      <c r="P4" s="593"/>
      <c r="Q4" s="593"/>
      <c r="R4" s="593"/>
      <c r="S4" s="593"/>
      <c r="T4" s="593"/>
      <c r="U4" s="593"/>
      <c r="V4" s="593"/>
      <c r="W4" s="593"/>
      <c r="X4" s="593"/>
      <c r="Y4" s="1202"/>
      <c r="Z4" s="1202"/>
      <c r="AA4" s="1202"/>
      <c r="AB4" s="1202"/>
      <c r="AC4" s="1202"/>
      <c r="AD4" s="1202"/>
      <c r="AE4" s="1202"/>
      <c r="AF4" s="1202"/>
      <c r="AG4" s="1202"/>
      <c r="AH4" s="1202"/>
      <c r="AI4" s="1202"/>
      <c r="AJ4" s="1202"/>
      <c r="AK4" s="1202"/>
      <c r="AL4" s="1202"/>
      <c r="AM4" s="1202"/>
      <c r="AN4" s="1202"/>
      <c r="AO4" s="1202"/>
      <c r="AP4" s="1202"/>
      <c r="AQ4" s="1202"/>
      <c r="AR4" s="1202"/>
      <c r="AS4" s="1202"/>
      <c r="AT4" s="1202"/>
      <c r="AU4" s="1202"/>
      <c r="AV4" s="1202"/>
      <c r="AW4" s="1202"/>
      <c r="AX4" s="1202"/>
      <c r="AY4" s="1202"/>
      <c r="AZ4" s="1202"/>
      <c r="BA4" s="1202"/>
      <c r="BB4" s="1202"/>
      <c r="BC4" s="1202"/>
      <c r="BD4" s="1202"/>
      <c r="BE4" s="1202"/>
      <c r="BF4" s="1202"/>
      <c r="BG4" s="1202"/>
      <c r="BH4" s="1202"/>
      <c r="BI4" s="1202"/>
      <c r="BJ4" s="1202"/>
      <c r="BK4" s="1202"/>
      <c r="BL4" s="1202"/>
      <c r="BM4" s="1202"/>
      <c r="BN4" s="1202"/>
      <c r="BO4" s="1202"/>
      <c r="BP4" s="1202"/>
      <c r="BQ4" s="1202"/>
      <c r="BR4" s="1202"/>
      <c r="BS4" s="1202"/>
      <c r="BT4" s="1202"/>
      <c r="BU4" s="1202"/>
      <c r="BV4" s="1202"/>
      <c r="BW4" s="1202"/>
      <c r="BX4" s="1202"/>
      <c r="BY4" s="1202"/>
      <c r="BZ4" s="1202"/>
      <c r="CA4" s="1202"/>
      <c r="CB4" s="1202"/>
      <c r="CC4" s="1202"/>
      <c r="CD4" s="1202"/>
      <c r="CE4" s="1202"/>
      <c r="CF4" s="1202"/>
      <c r="CG4" s="1202"/>
      <c r="CH4" s="1202"/>
      <c r="CI4" s="1202"/>
      <c r="CJ4" s="1202"/>
      <c r="CK4" s="1202"/>
      <c r="CL4" s="1202"/>
      <c r="CM4" s="1202"/>
      <c r="CN4" s="1202"/>
      <c r="CO4" s="1202"/>
      <c r="CP4" s="1202"/>
      <c r="CQ4" s="1202"/>
      <c r="CR4" s="1202"/>
      <c r="CS4" s="1202"/>
      <c r="CT4" s="1202"/>
      <c r="CU4" s="1202"/>
      <c r="CV4" s="1202"/>
      <c r="CW4" s="1202"/>
      <c r="CX4" s="1202"/>
      <c r="CY4" s="1202"/>
      <c r="CZ4" s="1202"/>
      <c r="DA4" s="1202"/>
      <c r="DB4" s="1202"/>
      <c r="DC4" s="1202"/>
      <c r="DD4" s="1202"/>
      <c r="DE4" s="1202"/>
      <c r="DF4" s="1202"/>
      <c r="DG4" s="1202"/>
      <c r="DH4" s="1202"/>
      <c r="DI4" s="1202"/>
      <c r="DJ4" s="1202"/>
      <c r="DK4" s="1202"/>
      <c r="DL4" s="1202"/>
      <c r="DM4" s="1202"/>
      <c r="DN4" s="1202"/>
      <c r="DO4" s="1202"/>
      <c r="DP4" s="1202"/>
      <c r="DQ4" s="1202"/>
      <c r="DR4" s="1202"/>
      <c r="DS4" s="1202"/>
      <c r="DT4" s="1202"/>
      <c r="DU4" s="1202"/>
      <c r="DV4" s="1202"/>
      <c r="DW4" s="1202"/>
      <c r="DX4" s="1202"/>
      <c r="DY4" s="1202"/>
      <c r="DZ4" s="1202"/>
      <c r="EA4" s="1202"/>
      <c r="EB4" s="1202"/>
      <c r="EC4" s="1202"/>
      <c r="ED4" s="1202"/>
      <c r="EE4" s="1202"/>
      <c r="EF4" s="1202"/>
      <c r="EG4" s="1202"/>
      <c r="EH4" s="1202"/>
      <c r="EI4" s="1202"/>
      <c r="EJ4" s="1202"/>
      <c r="EK4" s="1202"/>
      <c r="EL4" s="1202"/>
      <c r="EM4" s="1202"/>
      <c r="EN4" s="1202"/>
      <c r="EO4" s="1202"/>
      <c r="EP4" s="1202"/>
      <c r="EQ4" s="1202"/>
      <c r="ER4" s="1202"/>
      <c r="ES4" s="1202"/>
      <c r="ET4" s="1202"/>
      <c r="EU4" s="1202"/>
      <c r="EV4" s="1202"/>
      <c r="EW4" s="1202"/>
      <c r="EX4" s="1202"/>
      <c r="EY4" s="1202"/>
      <c r="EZ4" s="1202"/>
      <c r="FA4" s="1202"/>
      <c r="FB4" s="1202"/>
      <c r="FC4" s="1202"/>
      <c r="FD4" s="1202"/>
      <c r="FE4" s="1202"/>
      <c r="FF4" s="1202"/>
      <c r="FG4" s="1202"/>
      <c r="FH4" s="1202"/>
      <c r="FI4" s="1202"/>
      <c r="FJ4" s="1202"/>
      <c r="FK4" s="1202"/>
      <c r="FL4" s="1202"/>
      <c r="FM4" s="1202"/>
      <c r="FN4" s="1202"/>
      <c r="FO4" s="1202"/>
      <c r="FP4" s="1202"/>
      <c r="FQ4" s="1202"/>
      <c r="FR4" s="1202"/>
      <c r="FS4" s="1202"/>
      <c r="FT4" s="1202"/>
      <c r="FU4" s="1202"/>
      <c r="FV4" s="1202"/>
      <c r="FW4" s="1202"/>
      <c r="FX4" s="1202"/>
      <c r="FY4" s="1202"/>
      <c r="FZ4" s="1202"/>
      <c r="GA4" s="1202"/>
      <c r="GB4" s="1202"/>
      <c r="GC4" s="1202"/>
      <c r="GD4" s="1202"/>
      <c r="GE4" s="1202"/>
      <c r="GF4" s="1202"/>
      <c r="GG4" s="1202"/>
      <c r="GH4" s="1202"/>
      <c r="GI4" s="1202"/>
      <c r="GJ4" s="1202"/>
      <c r="GK4" s="1202"/>
      <c r="GL4" s="1202"/>
      <c r="GM4" s="1202"/>
      <c r="GN4" s="1202"/>
      <c r="GO4" s="1202"/>
      <c r="GP4" s="1202"/>
      <c r="GQ4" s="1202"/>
      <c r="GR4" s="1202"/>
      <c r="GS4" s="1202"/>
      <c r="GT4" s="1202"/>
      <c r="GU4" s="1202"/>
      <c r="GV4" s="1202"/>
      <c r="GW4" s="1202"/>
      <c r="GX4" s="1202"/>
      <c r="GY4" s="1202"/>
      <c r="GZ4" s="1202"/>
      <c r="HA4" s="1202"/>
      <c r="HB4" s="1202"/>
      <c r="HC4" s="1202"/>
      <c r="HD4" s="1202"/>
      <c r="HE4" s="1202"/>
      <c r="HF4" s="1202"/>
      <c r="HG4" s="1202"/>
      <c r="HH4" s="1202"/>
      <c r="HI4" s="1202"/>
      <c r="HJ4" s="1202"/>
      <c r="HK4" s="1202"/>
      <c r="HL4" s="1202"/>
      <c r="HM4" s="1202"/>
      <c r="HN4" s="1202"/>
      <c r="HO4" s="1202"/>
      <c r="HP4" s="1202"/>
      <c r="HQ4" s="1202"/>
      <c r="HR4" s="1202"/>
      <c r="HS4" s="1202"/>
      <c r="HT4" s="1202"/>
      <c r="HU4" s="1202"/>
      <c r="HV4" s="1202"/>
      <c r="HW4" s="1202"/>
      <c r="HX4" s="1202"/>
      <c r="HY4" s="1202"/>
      <c r="HZ4" s="1202"/>
      <c r="IA4" s="1202"/>
      <c r="IB4" s="1202"/>
      <c r="IC4" s="1202"/>
      <c r="ID4" s="1202"/>
      <c r="IE4" s="1202"/>
      <c r="IF4" s="1202"/>
      <c r="IG4" s="1202"/>
      <c r="IH4" s="1202"/>
      <c r="II4" s="1202"/>
      <c r="IJ4" s="1202"/>
      <c r="IK4" s="1202"/>
      <c r="IL4" s="1202"/>
      <c r="IM4" s="1202"/>
      <c r="IN4" s="1202"/>
      <c r="IO4" s="1202"/>
      <c r="IP4" s="1202"/>
      <c r="IQ4" s="1202"/>
      <c r="IR4" s="1202"/>
      <c r="IS4" s="1202"/>
      <c r="IT4" s="1202"/>
      <c r="IU4" s="1202"/>
      <c r="IV4" s="1202"/>
    </row>
    <row r="5" spans="1:256" s="1" customFormat="1" ht="20.100000000000001" customHeight="1" x14ac:dyDescent="0.3">
      <c r="A5" s="1186" t="s">
        <v>681</v>
      </c>
      <c r="B5" s="1186"/>
      <c r="C5" s="1186"/>
      <c r="D5" s="1186"/>
      <c r="E5" s="1186"/>
      <c r="F5" s="1186"/>
      <c r="G5" s="1186"/>
      <c r="H5" s="1186"/>
      <c r="I5" s="1186"/>
      <c r="J5" s="1186"/>
      <c r="K5" s="1186"/>
      <c r="L5" s="1186"/>
      <c r="M5" s="1187"/>
      <c r="N5" s="593"/>
      <c r="O5" s="593"/>
      <c r="P5" s="593"/>
      <c r="Q5" s="593"/>
      <c r="R5" s="593"/>
      <c r="S5" s="593"/>
      <c r="T5" s="593"/>
      <c r="U5" s="593"/>
      <c r="V5" s="593"/>
      <c r="W5" s="593"/>
      <c r="X5" s="593"/>
      <c r="Y5" s="1203"/>
      <c r="Z5" s="1203"/>
      <c r="AA5" s="1203"/>
      <c r="AB5" s="1203"/>
      <c r="AC5" s="1203"/>
      <c r="AD5" s="1203"/>
      <c r="AE5" s="1203"/>
      <c r="AF5" s="1203"/>
      <c r="AG5" s="1203"/>
      <c r="AH5" s="1203"/>
      <c r="AI5" s="1203"/>
      <c r="AJ5" s="1203"/>
      <c r="AK5" s="1203"/>
      <c r="AL5" s="1203"/>
      <c r="AM5" s="1203"/>
      <c r="AN5" s="1203"/>
      <c r="AO5" s="1203"/>
      <c r="AP5" s="1203"/>
      <c r="AQ5" s="1203"/>
      <c r="AR5" s="1203"/>
      <c r="AS5" s="1203"/>
      <c r="AT5" s="1203"/>
      <c r="AU5" s="1203"/>
      <c r="AV5" s="1203"/>
      <c r="AW5" s="1203"/>
      <c r="AX5" s="1203"/>
      <c r="AY5" s="1203"/>
      <c r="AZ5" s="1203"/>
      <c r="BA5" s="1203"/>
      <c r="BB5" s="1203"/>
      <c r="BC5" s="1203"/>
      <c r="BD5" s="1203"/>
      <c r="BE5" s="1203"/>
      <c r="BF5" s="1203"/>
      <c r="BG5" s="1203"/>
      <c r="BH5" s="1203"/>
      <c r="BI5" s="1203"/>
      <c r="BJ5" s="1203"/>
      <c r="BK5" s="1203"/>
      <c r="BL5" s="1203"/>
      <c r="BM5" s="1203"/>
      <c r="BN5" s="1203"/>
      <c r="BO5" s="1203"/>
      <c r="BP5" s="1203"/>
      <c r="BQ5" s="1203"/>
      <c r="BR5" s="1203"/>
      <c r="BS5" s="1203"/>
      <c r="BT5" s="1203"/>
      <c r="BU5" s="1203"/>
      <c r="BV5" s="1203"/>
      <c r="BW5" s="1203"/>
      <c r="BX5" s="1203"/>
      <c r="BY5" s="1203"/>
      <c r="BZ5" s="1203"/>
      <c r="CA5" s="1203"/>
      <c r="CB5" s="1203"/>
      <c r="CC5" s="1203"/>
      <c r="CD5" s="1203"/>
      <c r="CE5" s="1203"/>
      <c r="CF5" s="1203"/>
      <c r="CG5" s="1203"/>
      <c r="CH5" s="1203"/>
      <c r="CI5" s="1203"/>
      <c r="CJ5" s="1203"/>
      <c r="CK5" s="1203"/>
      <c r="CL5" s="1203"/>
      <c r="CM5" s="1203"/>
      <c r="CN5" s="1203"/>
      <c r="CO5" s="1203"/>
      <c r="CP5" s="1203"/>
      <c r="CQ5" s="1203"/>
      <c r="CR5" s="1203"/>
      <c r="CS5" s="1203"/>
      <c r="CT5" s="1203"/>
      <c r="CU5" s="1203"/>
      <c r="CV5" s="1203"/>
      <c r="CW5" s="1203"/>
      <c r="CX5" s="1203"/>
      <c r="CY5" s="1203"/>
      <c r="CZ5" s="1203"/>
      <c r="DA5" s="1203"/>
      <c r="DB5" s="1203"/>
      <c r="DC5" s="1203"/>
      <c r="DD5" s="1203"/>
      <c r="DE5" s="1203"/>
      <c r="DF5" s="1203"/>
      <c r="DG5" s="1203"/>
      <c r="DH5" s="1203"/>
      <c r="DI5" s="1203"/>
      <c r="DJ5" s="1203"/>
      <c r="DK5" s="1203"/>
      <c r="DL5" s="1203"/>
      <c r="DM5" s="1203"/>
      <c r="DN5" s="1203"/>
      <c r="DO5" s="1203"/>
      <c r="DP5" s="1203"/>
      <c r="DQ5" s="689"/>
      <c r="DR5" s="593"/>
      <c r="DS5" s="593"/>
      <c r="DT5" s="593"/>
      <c r="DU5" s="593"/>
      <c r="DV5" s="593"/>
      <c r="DW5" s="593"/>
      <c r="DX5" s="593"/>
      <c r="DY5" s="593"/>
      <c r="DZ5" s="593"/>
      <c r="EA5" s="593"/>
      <c r="EB5" s="690"/>
      <c r="EC5" s="1203"/>
      <c r="ED5" s="1203"/>
      <c r="EE5" s="1203"/>
      <c r="EF5" s="1203"/>
      <c r="EG5" s="1203"/>
      <c r="EH5" s="1203"/>
      <c r="EI5" s="1203"/>
      <c r="EJ5" s="1203"/>
      <c r="EK5" s="1203"/>
      <c r="EL5" s="1203"/>
      <c r="EM5" s="1203"/>
      <c r="EN5" s="1203"/>
      <c r="EO5" s="1203"/>
      <c r="EP5" s="1203"/>
      <c r="EQ5" s="1203"/>
      <c r="ER5" s="1203"/>
      <c r="ES5" s="1203"/>
      <c r="ET5" s="1203"/>
      <c r="EU5" s="1203"/>
      <c r="EV5" s="1203"/>
      <c r="EW5" s="1203"/>
      <c r="EX5" s="1203"/>
      <c r="EY5" s="1203"/>
      <c r="EZ5" s="1203"/>
      <c r="FA5" s="1203"/>
      <c r="FB5" s="1203"/>
      <c r="FC5" s="1203"/>
      <c r="FD5" s="1203"/>
      <c r="FE5" s="1203"/>
      <c r="FF5" s="1203"/>
      <c r="FG5" s="1203"/>
      <c r="FH5" s="1203"/>
      <c r="FI5" s="1203"/>
      <c r="FJ5" s="1203"/>
      <c r="FK5" s="1203"/>
      <c r="FL5" s="1203"/>
      <c r="FM5" s="1203"/>
      <c r="FN5" s="1203"/>
      <c r="FO5" s="1203"/>
      <c r="FP5" s="1203"/>
      <c r="FQ5" s="1203"/>
      <c r="FR5" s="1203"/>
      <c r="FS5" s="1203"/>
      <c r="FT5" s="1203"/>
      <c r="FU5" s="1203"/>
      <c r="FV5" s="1203"/>
      <c r="FW5" s="1203"/>
      <c r="FX5" s="1203"/>
      <c r="FY5" s="1203"/>
      <c r="FZ5" s="1203"/>
      <c r="GA5" s="1203"/>
      <c r="GB5" s="1203"/>
      <c r="GC5" s="1203"/>
      <c r="GD5" s="1203"/>
      <c r="GE5" s="1203"/>
      <c r="GF5" s="1203"/>
      <c r="GG5" s="1203"/>
      <c r="GH5" s="1203"/>
      <c r="GI5" s="1203"/>
      <c r="GJ5" s="1203"/>
      <c r="GK5" s="1203"/>
      <c r="GL5" s="1203"/>
      <c r="GM5" s="1203"/>
      <c r="GN5" s="1203"/>
      <c r="GO5" s="1203"/>
      <c r="GP5" s="1203"/>
      <c r="GQ5" s="1203"/>
      <c r="GR5" s="1203"/>
      <c r="GS5" s="1203"/>
      <c r="GT5" s="1203"/>
      <c r="GU5" s="1203"/>
      <c r="GV5" s="1203"/>
      <c r="GW5" s="1203"/>
      <c r="GX5" s="1203"/>
      <c r="GY5" s="1203"/>
      <c r="GZ5" s="1203"/>
      <c r="HA5" s="1203"/>
      <c r="HB5" s="1203"/>
      <c r="HC5" s="1203"/>
      <c r="HD5" s="1203"/>
      <c r="HE5" s="1203"/>
      <c r="HF5" s="1203"/>
      <c r="HG5" s="1203"/>
      <c r="HH5" s="1203"/>
      <c r="HI5" s="1203"/>
      <c r="HJ5" s="1203"/>
      <c r="HK5" s="1203"/>
      <c r="HL5" s="1203"/>
      <c r="HM5" s="1203"/>
      <c r="HN5" s="1203"/>
      <c r="HO5" s="1203"/>
      <c r="HP5" s="1203"/>
      <c r="HQ5" s="1203"/>
      <c r="HR5" s="1203"/>
      <c r="HS5" s="1203"/>
      <c r="HT5" s="1203"/>
      <c r="HU5" s="1203"/>
      <c r="HV5" s="1203"/>
      <c r="HW5" s="1203"/>
      <c r="HX5" s="1203"/>
      <c r="HY5" s="1203"/>
      <c r="HZ5" s="1203"/>
      <c r="IA5" s="1203"/>
      <c r="IB5" s="1203"/>
      <c r="IC5" s="1203"/>
      <c r="ID5" s="1203"/>
      <c r="IE5" s="1203"/>
      <c r="IF5" s="1203"/>
      <c r="IG5" s="1203"/>
      <c r="IH5" s="1203"/>
      <c r="II5" s="1203"/>
      <c r="IJ5" s="1203"/>
      <c r="IK5" s="1203"/>
      <c r="IL5" s="1203"/>
      <c r="IM5" s="1203"/>
      <c r="IN5" s="1203"/>
      <c r="IO5" s="1203"/>
      <c r="IP5" s="1203"/>
      <c r="IQ5" s="1203"/>
      <c r="IR5" s="1203"/>
      <c r="IS5" s="1203"/>
      <c r="IT5" s="1203"/>
      <c r="IU5" s="1203"/>
      <c r="IV5" s="1203"/>
    </row>
    <row r="6" spans="1:256" s="1" customFormat="1" ht="57" x14ac:dyDescent="0.3">
      <c r="A6" s="119" t="s">
        <v>685</v>
      </c>
      <c r="B6" s="120" t="s">
        <v>14</v>
      </c>
      <c r="C6" s="120" t="s">
        <v>126</v>
      </c>
      <c r="D6" s="120" t="s">
        <v>255</v>
      </c>
      <c r="E6" s="120" t="s">
        <v>32</v>
      </c>
      <c r="F6" s="120" t="s">
        <v>1552</v>
      </c>
      <c r="G6" s="120" t="s">
        <v>1408</v>
      </c>
      <c r="H6" s="1154" t="s">
        <v>775</v>
      </c>
      <c r="I6" s="120" t="s">
        <v>15</v>
      </c>
      <c r="J6" s="120" t="s">
        <v>247</v>
      </c>
      <c r="K6" s="120" t="s">
        <v>0</v>
      </c>
      <c r="L6" s="120" t="s">
        <v>16</v>
      </c>
      <c r="M6" s="121" t="s">
        <v>1</v>
      </c>
      <c r="N6" s="593"/>
      <c r="O6" s="593"/>
      <c r="P6" s="593"/>
      <c r="Q6" s="593"/>
      <c r="R6" s="593"/>
      <c r="S6" s="593"/>
      <c r="T6" s="593"/>
      <c r="U6" s="593"/>
      <c r="V6" s="593"/>
      <c r="W6" s="593"/>
      <c r="X6" s="593"/>
    </row>
    <row r="7" spans="1:256" s="672" customFormat="1" ht="20.100000000000001" customHeight="1" x14ac:dyDescent="0.3">
      <c r="A7" s="670">
        <v>1</v>
      </c>
      <c r="B7" s="671" t="s">
        <v>31</v>
      </c>
      <c r="C7" s="701">
        <v>112.611</v>
      </c>
      <c r="D7" s="701">
        <f>117850.851/1000</f>
        <v>117.85085099999999</v>
      </c>
      <c r="E7" s="701">
        <v>117.85085099999999</v>
      </c>
      <c r="F7" s="1153">
        <v>112</v>
      </c>
      <c r="G7" s="701"/>
      <c r="H7" s="701">
        <f t="shared" ref="H7:H8" si="0">D7-E7</f>
        <v>0</v>
      </c>
      <c r="I7" s="699">
        <v>0</v>
      </c>
      <c r="J7" s="701">
        <f t="shared" ref="J7:J14" si="1">E7+H7</f>
        <v>117.85085099999999</v>
      </c>
      <c r="K7" s="701">
        <f t="shared" ref="K7:K12" si="2">D7-J7</f>
        <v>0</v>
      </c>
      <c r="L7" s="700"/>
      <c r="M7" s="629" t="s">
        <v>988</v>
      </c>
    </row>
    <row r="8" spans="1:256" s="672" customFormat="1" ht="20.100000000000001" customHeight="1" x14ac:dyDescent="0.3">
      <c r="A8" s="670">
        <v>2</v>
      </c>
      <c r="B8" s="671" t="s">
        <v>1189</v>
      </c>
      <c r="C8" s="701">
        <v>112.611</v>
      </c>
      <c r="D8" s="701">
        <f>D7</f>
        <v>117.85085099999999</v>
      </c>
      <c r="E8" s="701">
        <v>117.85085099999999</v>
      </c>
      <c r="F8" s="1153">
        <v>112</v>
      </c>
      <c r="G8" s="701"/>
      <c r="H8" s="701">
        <f t="shared" si="0"/>
        <v>0</v>
      </c>
      <c r="I8" s="699">
        <v>0</v>
      </c>
      <c r="J8" s="701">
        <f t="shared" si="1"/>
        <v>117.85085099999999</v>
      </c>
      <c r="K8" s="701">
        <f>D8-J8</f>
        <v>0</v>
      </c>
      <c r="L8" s="700"/>
      <c r="M8" s="629" t="s">
        <v>988</v>
      </c>
      <c r="N8" s="673"/>
    </row>
    <row r="9" spans="1:256" s="672" customFormat="1" ht="20.100000000000001" customHeight="1" x14ac:dyDescent="0.3">
      <c r="A9" s="670" t="s">
        <v>318</v>
      </c>
      <c r="B9" s="671" t="s">
        <v>1187</v>
      </c>
      <c r="C9" s="701">
        <v>112.611</v>
      </c>
      <c r="D9" s="701">
        <f>D8</f>
        <v>117.85085099999999</v>
      </c>
      <c r="E9" s="701">
        <v>117.85085099999999</v>
      </c>
      <c r="F9" s="1153">
        <v>112</v>
      </c>
      <c r="G9" s="701"/>
      <c r="H9" s="701">
        <f>D9-E9</f>
        <v>0</v>
      </c>
      <c r="I9" s="699">
        <v>0</v>
      </c>
      <c r="J9" s="701">
        <f t="shared" si="1"/>
        <v>117.85085099999999</v>
      </c>
      <c r="K9" s="701">
        <f>D9-J9</f>
        <v>0</v>
      </c>
      <c r="L9" s="700"/>
      <c r="M9" s="629" t="s">
        <v>988</v>
      </c>
      <c r="N9" s="673"/>
    </row>
    <row r="10" spans="1:256" s="672" customFormat="1" ht="20.100000000000001" customHeight="1" x14ac:dyDescent="0.3">
      <c r="A10" s="670" t="s">
        <v>319</v>
      </c>
      <c r="B10" s="671" t="s">
        <v>1188</v>
      </c>
      <c r="C10" s="701">
        <v>112.611</v>
      </c>
      <c r="D10" s="701">
        <f>D7</f>
        <v>117.85085099999999</v>
      </c>
      <c r="E10" s="701">
        <v>117.85085099999999</v>
      </c>
      <c r="F10" s="1153">
        <v>112</v>
      </c>
      <c r="G10" s="701"/>
      <c r="H10" s="701">
        <f>D10-E10</f>
        <v>0</v>
      </c>
      <c r="I10" s="699">
        <v>0</v>
      </c>
      <c r="J10" s="701">
        <f t="shared" si="1"/>
        <v>117.85085099999999</v>
      </c>
      <c r="K10" s="701">
        <f t="shared" si="2"/>
        <v>0</v>
      </c>
      <c r="L10" s="700"/>
      <c r="M10" s="629" t="s">
        <v>988</v>
      </c>
      <c r="N10" s="674"/>
    </row>
    <row r="11" spans="1:256" s="672" customFormat="1" ht="20.100000000000001" customHeight="1" x14ac:dyDescent="0.3">
      <c r="A11" s="670" t="s">
        <v>320</v>
      </c>
      <c r="B11" s="671" t="s">
        <v>326</v>
      </c>
      <c r="C11" s="701">
        <f>C8</f>
        <v>112.611</v>
      </c>
      <c r="D11" s="701">
        <f>D7</f>
        <v>117.85085099999999</v>
      </c>
      <c r="E11" s="701">
        <v>117.85085099999999</v>
      </c>
      <c r="F11" s="1153">
        <v>112</v>
      </c>
      <c r="G11" s="701"/>
      <c r="H11" s="701">
        <f>D11-E11</f>
        <v>0</v>
      </c>
      <c r="I11" s="699">
        <v>0</v>
      </c>
      <c r="J11" s="701">
        <f t="shared" si="1"/>
        <v>117.85085099999999</v>
      </c>
      <c r="K11" s="701">
        <f t="shared" si="2"/>
        <v>0</v>
      </c>
      <c r="L11" s="700"/>
      <c r="M11" s="629" t="s">
        <v>988</v>
      </c>
    </row>
    <row r="12" spans="1:256" s="677" customFormat="1" ht="20.100000000000001" customHeight="1" x14ac:dyDescent="0.3">
      <c r="A12" s="675" t="s">
        <v>321</v>
      </c>
      <c r="B12" s="676" t="s">
        <v>166</v>
      </c>
      <c r="C12" s="702">
        <f>C10</f>
        <v>112.611</v>
      </c>
      <c r="D12" s="702">
        <f>D7</f>
        <v>117.85085099999999</v>
      </c>
      <c r="E12" s="702">
        <v>117.85085099999999</v>
      </c>
      <c r="F12" s="703">
        <v>112</v>
      </c>
      <c r="G12" s="702"/>
      <c r="H12" s="701">
        <f>D12-E12</f>
        <v>0</v>
      </c>
      <c r="I12" s="699">
        <v>0</v>
      </c>
      <c r="J12" s="702">
        <f t="shared" si="1"/>
        <v>117.85085099999999</v>
      </c>
      <c r="K12" s="709">
        <f t="shared" si="2"/>
        <v>0</v>
      </c>
      <c r="L12" s="704"/>
      <c r="M12" s="629" t="s">
        <v>988</v>
      </c>
      <c r="N12" s="710"/>
      <c r="O12" s="678"/>
    </row>
    <row r="13" spans="1:256" s="672" customFormat="1" ht="20.100000000000001" customHeight="1" x14ac:dyDescent="0.3">
      <c r="A13" s="670">
        <v>4</v>
      </c>
      <c r="B13" s="671" t="s">
        <v>30</v>
      </c>
      <c r="C13" s="701">
        <v>29</v>
      </c>
      <c r="D13" s="701">
        <v>29</v>
      </c>
      <c r="E13" s="701">
        <v>26</v>
      </c>
      <c r="F13" s="701">
        <v>0</v>
      </c>
      <c r="G13" s="701"/>
      <c r="H13" s="701">
        <v>0</v>
      </c>
      <c r="I13" s="699">
        <v>0</v>
      </c>
      <c r="J13" s="701">
        <f t="shared" si="1"/>
        <v>26</v>
      </c>
      <c r="K13" s="701">
        <v>0</v>
      </c>
      <c r="L13" s="700"/>
      <c r="M13" s="629" t="s">
        <v>1126</v>
      </c>
    </row>
    <row r="14" spans="1:256" s="677" customFormat="1" ht="19.5" customHeight="1" x14ac:dyDescent="0.3">
      <c r="A14" s="675" t="s">
        <v>1235</v>
      </c>
      <c r="B14" s="676" t="s">
        <v>697</v>
      </c>
      <c r="C14" s="702">
        <f>C11</f>
        <v>112.611</v>
      </c>
      <c r="D14" s="702">
        <f>D7</f>
        <v>117.85085099999999</v>
      </c>
      <c r="E14" s="702">
        <v>117.85085099999999</v>
      </c>
      <c r="F14" s="703">
        <v>112</v>
      </c>
      <c r="G14" s="702"/>
      <c r="H14" s="701">
        <v>0</v>
      </c>
      <c r="I14" s="699">
        <v>0</v>
      </c>
      <c r="J14" s="702">
        <f t="shared" si="1"/>
        <v>117.85085099999999</v>
      </c>
      <c r="K14" s="702">
        <f t="shared" ref="K14:K39" si="3">D14-J14</f>
        <v>0</v>
      </c>
      <c r="L14" s="795"/>
      <c r="M14" s="629" t="s">
        <v>988</v>
      </c>
      <c r="N14" s="678"/>
      <c r="O14" s="710"/>
      <c r="Q14" s="710"/>
    </row>
    <row r="15" spans="1:256" s="672" customFormat="1" ht="20.100000000000001" customHeight="1" x14ac:dyDescent="0.3">
      <c r="A15" s="670" t="s">
        <v>322</v>
      </c>
      <c r="B15" s="671" t="s">
        <v>167</v>
      </c>
      <c r="C15" s="1153">
        <v>287</v>
      </c>
      <c r="D15" s="1153">
        <v>313</v>
      </c>
      <c r="E15" s="1153">
        <f>17+21+18+41+36+24+32+35+31+19+23+10+4+2</f>
        <v>313</v>
      </c>
      <c r="F15" s="1153">
        <v>287</v>
      </c>
      <c r="G15" s="703"/>
      <c r="H15" s="701">
        <v>0</v>
      </c>
      <c r="I15" s="699">
        <v>0</v>
      </c>
      <c r="J15" s="1153">
        <f>E15+H15</f>
        <v>313</v>
      </c>
      <c r="K15" s="1153">
        <f t="shared" si="3"/>
        <v>0</v>
      </c>
      <c r="L15" s="700"/>
      <c r="M15" s="629" t="s">
        <v>988</v>
      </c>
    </row>
    <row r="16" spans="1:256" s="672" customFormat="1" ht="20.100000000000001" customHeight="1" x14ac:dyDescent="0.3">
      <c r="A16" s="670" t="s">
        <v>323</v>
      </c>
      <c r="B16" s="671" t="s">
        <v>29</v>
      </c>
      <c r="C16" s="1153">
        <v>287</v>
      </c>
      <c r="D16" s="1153">
        <v>313</v>
      </c>
      <c r="E16" s="1153">
        <f>17+21+18+41+36+24+32+35+31+19+23+10+4+2</f>
        <v>313</v>
      </c>
      <c r="F16" s="1153">
        <v>287</v>
      </c>
      <c r="G16" s="703"/>
      <c r="H16" s="701">
        <v>0</v>
      </c>
      <c r="I16" s="699">
        <v>0</v>
      </c>
      <c r="J16" s="1153">
        <f t="shared" ref="J16:J36" si="4">E16+H16</f>
        <v>313</v>
      </c>
      <c r="K16" s="1153">
        <f t="shared" si="3"/>
        <v>0</v>
      </c>
      <c r="L16" s="700"/>
      <c r="M16" s="629" t="s">
        <v>988</v>
      </c>
    </row>
    <row r="17" spans="1:14" s="680" customFormat="1" ht="14.4" x14ac:dyDescent="0.3">
      <c r="A17" s="25">
        <v>6</v>
      </c>
      <c r="B17" s="726" t="s">
        <v>28</v>
      </c>
      <c r="C17" s="699">
        <f>C16</f>
        <v>287</v>
      </c>
      <c r="D17" s="1153">
        <v>313</v>
      </c>
      <c r="E17" s="1153">
        <f>17+21+18+41+36+24+32+35+31+19+23+10+4+2</f>
        <v>313</v>
      </c>
      <c r="F17" s="1153">
        <v>287</v>
      </c>
      <c r="G17" s="703"/>
      <c r="H17" s="701">
        <v>0</v>
      </c>
      <c r="I17" s="699">
        <v>0</v>
      </c>
      <c r="J17" s="1153">
        <f>E17+H17</f>
        <v>313</v>
      </c>
      <c r="K17" s="699">
        <f>D17-J17</f>
        <v>0</v>
      </c>
      <c r="L17" s="24"/>
      <c r="M17" s="629" t="s">
        <v>988</v>
      </c>
    </row>
    <row r="18" spans="1:14" s="672" customFormat="1" ht="20.100000000000001" customHeight="1" x14ac:dyDescent="0.3">
      <c r="A18" s="670">
        <v>7</v>
      </c>
      <c r="B18" s="671" t="s">
        <v>19</v>
      </c>
      <c r="C18" s="1153">
        <f>C17</f>
        <v>287</v>
      </c>
      <c r="D18" s="1153">
        <v>306</v>
      </c>
      <c r="E18" s="1153">
        <f>26+70+28+16+29+8+75+25+15</f>
        <v>292</v>
      </c>
      <c r="F18" s="699">
        <f>F17</f>
        <v>287</v>
      </c>
      <c r="G18" s="703"/>
      <c r="H18" s="701">
        <v>0</v>
      </c>
      <c r="I18" s="699">
        <v>0</v>
      </c>
      <c r="J18" s="1153">
        <f>E18+H18</f>
        <v>292</v>
      </c>
      <c r="K18" s="1153">
        <f t="shared" si="3"/>
        <v>14</v>
      </c>
      <c r="L18" s="24"/>
      <c r="M18" s="629"/>
      <c r="N18" s="1109"/>
    </row>
    <row r="19" spans="1:14" s="672" customFormat="1" ht="20.100000000000001" customHeight="1" x14ac:dyDescent="0.3">
      <c r="A19" s="1192">
        <v>8</v>
      </c>
      <c r="B19" s="1189" t="s">
        <v>27</v>
      </c>
      <c r="C19" s="1189">
        <v>287</v>
      </c>
      <c r="D19" s="1189">
        <v>306</v>
      </c>
      <c r="E19" s="1189">
        <v>112</v>
      </c>
      <c r="F19" s="1189">
        <v>280</v>
      </c>
      <c r="G19" s="1189">
        <v>60</v>
      </c>
      <c r="H19" s="1189">
        <v>25</v>
      </c>
      <c r="I19" s="1189">
        <v>2</v>
      </c>
      <c r="J19" s="1189">
        <f>E19+H19</f>
        <v>137</v>
      </c>
      <c r="K19" s="1189">
        <f>D19-J19</f>
        <v>169</v>
      </c>
      <c r="L19" s="1189">
        <v>16</v>
      </c>
      <c r="M19" s="1158" t="s">
        <v>1576</v>
      </c>
      <c r="N19" s="1109"/>
    </row>
    <row r="20" spans="1:14" s="672" customFormat="1" ht="20.100000000000001" customHeight="1" x14ac:dyDescent="0.3">
      <c r="A20" s="1193"/>
      <c r="B20" s="1190"/>
      <c r="C20" s="1190"/>
      <c r="D20" s="1190"/>
      <c r="E20" s="1190"/>
      <c r="F20" s="1190"/>
      <c r="G20" s="1190"/>
      <c r="H20" s="1190"/>
      <c r="I20" s="1190"/>
      <c r="J20" s="1190"/>
      <c r="K20" s="1190"/>
      <c r="L20" s="1190"/>
      <c r="M20" s="1158" t="s">
        <v>1584</v>
      </c>
      <c r="N20" s="1109"/>
    </row>
    <row r="21" spans="1:14" s="672" customFormat="1" ht="20.100000000000001" customHeight="1" x14ac:dyDescent="0.3">
      <c r="A21" s="1193"/>
      <c r="B21" s="1190"/>
      <c r="C21" s="1190"/>
      <c r="D21" s="1190"/>
      <c r="E21" s="1190"/>
      <c r="F21" s="1190"/>
      <c r="G21" s="1190"/>
      <c r="H21" s="1190"/>
      <c r="I21" s="1190"/>
      <c r="J21" s="1190"/>
      <c r="K21" s="1190"/>
      <c r="L21" s="1190"/>
      <c r="M21" s="1158" t="s">
        <v>1607</v>
      </c>
      <c r="N21" s="1109"/>
    </row>
    <row r="22" spans="1:14" s="672" customFormat="1" ht="20.100000000000001" customHeight="1" x14ac:dyDescent="0.3">
      <c r="A22" s="1193"/>
      <c r="B22" s="1190"/>
      <c r="C22" s="1190"/>
      <c r="D22" s="1190"/>
      <c r="E22" s="1190"/>
      <c r="F22" s="1190"/>
      <c r="G22" s="1190"/>
      <c r="H22" s="1190"/>
      <c r="I22" s="1190"/>
      <c r="J22" s="1190"/>
      <c r="K22" s="1190"/>
      <c r="L22" s="1190"/>
      <c r="M22" s="1158" t="s">
        <v>1562</v>
      </c>
      <c r="N22" s="1109"/>
    </row>
    <row r="23" spans="1:14" s="672" customFormat="1" ht="20.100000000000001" customHeight="1" x14ac:dyDescent="0.3">
      <c r="A23" s="1193"/>
      <c r="B23" s="1190"/>
      <c r="C23" s="1190"/>
      <c r="D23" s="1190"/>
      <c r="E23" s="1190"/>
      <c r="F23" s="1190"/>
      <c r="G23" s="1190"/>
      <c r="H23" s="1190"/>
      <c r="I23" s="1190"/>
      <c r="J23" s="1190"/>
      <c r="K23" s="1190"/>
      <c r="L23" s="1190"/>
      <c r="M23" s="1158" t="s">
        <v>1577</v>
      </c>
      <c r="N23" s="1109"/>
    </row>
    <row r="24" spans="1:14" s="672" customFormat="1" ht="20.100000000000001" customHeight="1" x14ac:dyDescent="0.3">
      <c r="A24" s="1193"/>
      <c r="B24" s="1190"/>
      <c r="C24" s="1190"/>
      <c r="D24" s="1190"/>
      <c r="E24" s="1190"/>
      <c r="F24" s="1190"/>
      <c r="G24" s="1190"/>
      <c r="H24" s="1190"/>
      <c r="I24" s="1190"/>
      <c r="J24" s="1190"/>
      <c r="K24" s="1190"/>
      <c r="L24" s="1190"/>
      <c r="M24" s="1158" t="s">
        <v>1568</v>
      </c>
      <c r="N24" s="1109"/>
    </row>
    <row r="25" spans="1:14" s="672" customFormat="1" ht="20.100000000000001" customHeight="1" x14ac:dyDescent="0.3">
      <c r="A25" s="1193"/>
      <c r="B25" s="1190"/>
      <c r="C25" s="1190"/>
      <c r="D25" s="1190"/>
      <c r="E25" s="1190"/>
      <c r="F25" s="1190"/>
      <c r="G25" s="1190"/>
      <c r="H25" s="1190"/>
      <c r="I25" s="1190"/>
      <c r="J25" s="1190"/>
      <c r="K25" s="1190"/>
      <c r="L25" s="1190"/>
      <c r="M25" s="1158" t="s">
        <v>1569</v>
      </c>
      <c r="N25" s="1109"/>
    </row>
    <row r="26" spans="1:14" s="672" customFormat="1" ht="20.100000000000001" customHeight="1" x14ac:dyDescent="0.3">
      <c r="A26" s="1193"/>
      <c r="B26" s="1190"/>
      <c r="C26" s="1190"/>
      <c r="D26" s="1190"/>
      <c r="E26" s="1190"/>
      <c r="F26" s="1190"/>
      <c r="G26" s="1190"/>
      <c r="H26" s="1190"/>
      <c r="I26" s="1190"/>
      <c r="J26" s="1190"/>
      <c r="K26" s="1190"/>
      <c r="L26" s="1190"/>
      <c r="M26" s="1158" t="s">
        <v>1597</v>
      </c>
      <c r="N26" s="1109"/>
    </row>
    <row r="27" spans="1:14" s="672" customFormat="1" ht="20.100000000000001" customHeight="1" x14ac:dyDescent="0.3">
      <c r="A27" s="1193"/>
      <c r="B27" s="1190"/>
      <c r="C27" s="1190"/>
      <c r="D27" s="1190"/>
      <c r="E27" s="1190"/>
      <c r="F27" s="1190"/>
      <c r="G27" s="1190"/>
      <c r="H27" s="1190"/>
      <c r="I27" s="1190"/>
      <c r="J27" s="1190"/>
      <c r="K27" s="1190"/>
      <c r="L27" s="1190"/>
      <c r="M27" s="1159" t="s">
        <v>1570</v>
      </c>
      <c r="N27" s="1109"/>
    </row>
    <row r="28" spans="1:14" s="672" customFormat="1" ht="20.100000000000001" customHeight="1" x14ac:dyDescent="0.3">
      <c r="A28" s="1193"/>
      <c r="B28" s="1190"/>
      <c r="C28" s="1190"/>
      <c r="D28" s="1190"/>
      <c r="E28" s="1190"/>
      <c r="F28" s="1190"/>
      <c r="G28" s="1190"/>
      <c r="H28" s="1190"/>
      <c r="I28" s="1190"/>
      <c r="J28" s="1190"/>
      <c r="K28" s="1190"/>
      <c r="L28" s="1190"/>
      <c r="M28" s="1158" t="s">
        <v>1564</v>
      </c>
      <c r="N28" s="1109"/>
    </row>
    <row r="29" spans="1:14" s="672" customFormat="1" ht="20.100000000000001" customHeight="1" x14ac:dyDescent="0.3">
      <c r="A29" s="1193"/>
      <c r="B29" s="1190"/>
      <c r="C29" s="1190"/>
      <c r="D29" s="1190"/>
      <c r="E29" s="1190"/>
      <c r="F29" s="1190"/>
      <c r="G29" s="1190"/>
      <c r="H29" s="1190"/>
      <c r="I29" s="1190"/>
      <c r="J29" s="1190"/>
      <c r="K29" s="1190"/>
      <c r="L29" s="1190"/>
      <c r="M29" s="1158" t="s">
        <v>1571</v>
      </c>
      <c r="N29" s="1109"/>
    </row>
    <row r="30" spans="1:14" s="672" customFormat="1" ht="20.100000000000001" customHeight="1" x14ac:dyDescent="0.3">
      <c r="A30" s="1193"/>
      <c r="B30" s="1190"/>
      <c r="C30" s="1190"/>
      <c r="D30" s="1190"/>
      <c r="E30" s="1190"/>
      <c r="F30" s="1190"/>
      <c r="G30" s="1190"/>
      <c r="H30" s="1190"/>
      <c r="I30" s="1190"/>
      <c r="J30" s="1190"/>
      <c r="K30" s="1190"/>
      <c r="L30" s="1190"/>
      <c r="M30" s="1158" t="s">
        <v>1596</v>
      </c>
      <c r="N30" s="1109"/>
    </row>
    <row r="31" spans="1:14" s="672" customFormat="1" ht="20.100000000000001" customHeight="1" x14ac:dyDescent="0.3">
      <c r="A31" s="1193"/>
      <c r="B31" s="1190"/>
      <c r="C31" s="1190"/>
      <c r="D31" s="1190"/>
      <c r="E31" s="1190"/>
      <c r="F31" s="1190"/>
      <c r="G31" s="1190"/>
      <c r="H31" s="1190"/>
      <c r="I31" s="1190"/>
      <c r="J31" s="1190"/>
      <c r="K31" s="1190"/>
      <c r="L31" s="1190"/>
      <c r="M31" s="1158" t="s">
        <v>1563</v>
      </c>
      <c r="N31" s="1109"/>
    </row>
    <row r="32" spans="1:14" s="672" customFormat="1" ht="20.100000000000001" customHeight="1" x14ac:dyDescent="0.3">
      <c r="A32" s="1193"/>
      <c r="B32" s="1190"/>
      <c r="C32" s="1190"/>
      <c r="D32" s="1190"/>
      <c r="E32" s="1190"/>
      <c r="F32" s="1190"/>
      <c r="G32" s="1190"/>
      <c r="H32" s="1190"/>
      <c r="I32" s="1190"/>
      <c r="J32" s="1190"/>
      <c r="K32" s="1190"/>
      <c r="L32" s="1190"/>
      <c r="M32" s="1158" t="s">
        <v>1605</v>
      </c>
      <c r="N32" s="1109"/>
    </row>
    <row r="33" spans="1:14" s="672" customFormat="1" ht="20.100000000000001" customHeight="1" x14ac:dyDescent="0.3">
      <c r="A33" s="1193"/>
      <c r="B33" s="1190"/>
      <c r="C33" s="1190"/>
      <c r="D33" s="1190"/>
      <c r="E33" s="1190"/>
      <c r="F33" s="1190"/>
      <c r="G33" s="1190"/>
      <c r="H33" s="1190"/>
      <c r="I33" s="1190"/>
      <c r="J33" s="1190"/>
      <c r="K33" s="1190"/>
      <c r="L33" s="1190"/>
      <c r="M33" s="1158" t="s">
        <v>1582</v>
      </c>
      <c r="N33" s="1109"/>
    </row>
    <row r="34" spans="1:14" s="672" customFormat="1" ht="20.100000000000001" customHeight="1" x14ac:dyDescent="0.3">
      <c r="A34" s="1194"/>
      <c r="B34" s="1191"/>
      <c r="C34" s="1191"/>
      <c r="D34" s="1191"/>
      <c r="E34" s="1191"/>
      <c r="F34" s="1191"/>
      <c r="G34" s="1191"/>
      <c r="H34" s="1191"/>
      <c r="I34" s="1191"/>
      <c r="J34" s="1191"/>
      <c r="K34" s="1191"/>
      <c r="L34" s="1191"/>
      <c r="M34" s="1158" t="s">
        <v>1598</v>
      </c>
      <c r="N34" s="1109"/>
    </row>
    <row r="35" spans="1:14" s="672" customFormat="1" ht="20.100000000000001" customHeight="1" x14ac:dyDescent="0.3">
      <c r="A35" s="670">
        <v>9</v>
      </c>
      <c r="B35" s="671" t="s">
        <v>36</v>
      </c>
      <c r="C35" s="1153">
        <f>C19</f>
        <v>287</v>
      </c>
      <c r="D35" s="1153">
        <v>306</v>
      </c>
      <c r="E35" s="1153">
        <f>13+26+15+9+27</f>
        <v>90</v>
      </c>
      <c r="F35" s="1153">
        <v>280</v>
      </c>
      <c r="G35" s="703">
        <v>60</v>
      </c>
      <c r="H35" s="701">
        <v>0</v>
      </c>
      <c r="I35" s="699">
        <v>0</v>
      </c>
      <c r="J35" s="1153">
        <f t="shared" si="4"/>
        <v>90</v>
      </c>
      <c r="K35" s="1153">
        <f>D35-J35</f>
        <v>216</v>
      </c>
      <c r="L35" s="700"/>
      <c r="M35" s="711"/>
    </row>
    <row r="36" spans="1:14" s="672" customFormat="1" ht="19.95" customHeight="1" x14ac:dyDescent="0.3">
      <c r="A36" s="670">
        <v>10</v>
      </c>
      <c r="B36" s="671" t="s">
        <v>1234</v>
      </c>
      <c r="C36" s="705">
        <v>112.611</v>
      </c>
      <c r="D36" s="705">
        <f>D7</f>
        <v>117.85085099999999</v>
      </c>
      <c r="E36" s="701">
        <f>4.899+11.464</f>
        <v>16.363</v>
      </c>
      <c r="F36" s="1153">
        <v>104</v>
      </c>
      <c r="G36" s="699">
        <v>15</v>
      </c>
      <c r="H36" s="705">
        <v>0</v>
      </c>
      <c r="I36" s="699">
        <v>0</v>
      </c>
      <c r="J36" s="701">
        <f t="shared" si="4"/>
        <v>16.363</v>
      </c>
      <c r="K36" s="701">
        <f t="shared" si="3"/>
        <v>101.48785099999999</v>
      </c>
      <c r="L36" s="1195">
        <v>1</v>
      </c>
      <c r="M36" s="1204" t="s">
        <v>1599</v>
      </c>
    </row>
    <row r="37" spans="1:14" s="680" customFormat="1" ht="20.100000000000001" customHeight="1" x14ac:dyDescent="0.3">
      <c r="A37" s="25" t="s">
        <v>37</v>
      </c>
      <c r="B37" s="679" t="s">
        <v>17</v>
      </c>
      <c r="C37" s="705">
        <f>C10</f>
        <v>112.611</v>
      </c>
      <c r="D37" s="705">
        <f>D7</f>
        <v>117.85085099999999</v>
      </c>
      <c r="E37" s="701">
        <f>4.899+11.464</f>
        <v>16.363</v>
      </c>
      <c r="F37" s="1153">
        <v>104</v>
      </c>
      <c r="G37" s="699">
        <v>15</v>
      </c>
      <c r="H37" s="705">
        <v>0</v>
      </c>
      <c r="I37" s="699">
        <v>0</v>
      </c>
      <c r="J37" s="705">
        <f>E37+H37</f>
        <v>16.363</v>
      </c>
      <c r="K37" s="705">
        <f t="shared" si="3"/>
        <v>101.48785099999999</v>
      </c>
      <c r="L37" s="1196"/>
      <c r="M37" s="1205"/>
    </row>
    <row r="38" spans="1:14" s="680" customFormat="1" ht="20.100000000000001" customHeight="1" x14ac:dyDescent="0.3">
      <c r="A38" s="25" t="s">
        <v>38</v>
      </c>
      <c r="B38" s="679" t="s">
        <v>18</v>
      </c>
      <c r="C38" s="705">
        <f>C37</f>
        <v>112.611</v>
      </c>
      <c r="D38" s="705">
        <f>D7</f>
        <v>117.85085099999999</v>
      </c>
      <c r="E38" s="701">
        <f>4.899+11.464</f>
        <v>16.363</v>
      </c>
      <c r="F38" s="1153">
        <v>104</v>
      </c>
      <c r="G38" s="699">
        <v>15</v>
      </c>
      <c r="H38" s="705">
        <v>0</v>
      </c>
      <c r="I38" s="699">
        <v>0</v>
      </c>
      <c r="J38" s="705">
        <f>E38+H38</f>
        <v>16.363</v>
      </c>
      <c r="K38" s="705">
        <f t="shared" si="3"/>
        <v>101.48785099999999</v>
      </c>
      <c r="L38" s="1197"/>
      <c r="M38" s="1206"/>
    </row>
    <row r="39" spans="1:14" s="672" customFormat="1" ht="15" thickBot="1" x14ac:dyDescent="0.35">
      <c r="A39" s="681">
        <v>11</v>
      </c>
      <c r="B39" s="682" t="s">
        <v>109</v>
      </c>
      <c r="C39" s="706">
        <f>C38</f>
        <v>112.611</v>
      </c>
      <c r="D39" s="706">
        <f>D7</f>
        <v>117.85085099999999</v>
      </c>
      <c r="E39" s="706">
        <v>13.612</v>
      </c>
      <c r="F39" s="1036">
        <v>85</v>
      </c>
      <c r="G39" s="1036">
        <v>0</v>
      </c>
      <c r="H39" s="706">
        <v>0</v>
      </c>
      <c r="I39" s="1036">
        <v>0</v>
      </c>
      <c r="J39" s="706">
        <f>+E39+H39</f>
        <v>13.612</v>
      </c>
      <c r="K39" s="706">
        <f t="shared" si="3"/>
        <v>104.238851</v>
      </c>
      <c r="L39" s="1131"/>
      <c r="M39" s="1132"/>
    </row>
    <row r="40" spans="1:14" s="1" customFormat="1" ht="14.4" x14ac:dyDescent="0.3">
      <c r="D40" s="815"/>
      <c r="F40" s="176"/>
      <c r="G40" s="176"/>
      <c r="H40" s="91"/>
      <c r="J40" s="1188"/>
      <c r="K40" s="1188"/>
      <c r="L40" s="91"/>
      <c r="M40" s="1110"/>
    </row>
    <row r="41" spans="1:14" s="1" customFormat="1" ht="14.4" x14ac:dyDescent="0.3">
      <c r="F41" s="176"/>
      <c r="G41" s="176"/>
      <c r="H41" s="91"/>
      <c r="J41" s="1188"/>
      <c r="K41" s="1188"/>
      <c r="L41" s="91"/>
      <c r="M41" s="1110"/>
    </row>
    <row r="42" spans="1:14" s="1" customFormat="1" ht="14.4" x14ac:dyDescent="0.3">
      <c r="F42" s="176"/>
      <c r="G42" s="176"/>
      <c r="H42" s="91"/>
      <c r="J42" s="1188"/>
      <c r="K42" s="1188"/>
      <c r="L42" s="91"/>
      <c r="M42" s="1111"/>
    </row>
    <row r="43" spans="1:14" x14ac:dyDescent="0.3">
      <c r="M43" s="91"/>
    </row>
    <row r="44" spans="1:14" x14ac:dyDescent="0.3">
      <c r="M44" s="91"/>
    </row>
    <row r="45" spans="1:14" x14ac:dyDescent="0.3">
      <c r="M45" s="91"/>
    </row>
    <row r="46" spans="1:14" x14ac:dyDescent="0.3">
      <c r="A46" s="177" t="s">
        <v>313</v>
      </c>
    </row>
    <row r="282" spans="5:5" x14ac:dyDescent="0.3">
      <c r="E282" s="924" t="s">
        <v>1401</v>
      </c>
    </row>
    <row r="283" spans="5:5" x14ac:dyDescent="0.3">
      <c r="E283" s="924" t="s">
        <v>1401</v>
      </c>
    </row>
    <row r="284" spans="5:5" x14ac:dyDescent="0.3">
      <c r="E284" s="924" t="s">
        <v>1401</v>
      </c>
    </row>
  </sheetData>
  <mergeCells count="81">
    <mergeCell ref="BU5:CF5"/>
    <mergeCell ref="EO5:EZ5"/>
    <mergeCell ref="AK5:AV5"/>
    <mergeCell ref="AW5:BH5"/>
    <mergeCell ref="BI5:BT5"/>
    <mergeCell ref="HU4:IF4"/>
    <mergeCell ref="IG4:IR4"/>
    <mergeCell ref="IS4:IV4"/>
    <mergeCell ref="CG5:CR5"/>
    <mergeCell ref="CS5:DD5"/>
    <mergeCell ref="DE5:DP5"/>
    <mergeCell ref="EC5:EN5"/>
    <mergeCell ref="FA5:FL5"/>
    <mergeCell ref="IG5:IR5"/>
    <mergeCell ref="IS5:IV5"/>
    <mergeCell ref="FM5:FX5"/>
    <mergeCell ref="FY5:GJ5"/>
    <mergeCell ref="GK5:GV5"/>
    <mergeCell ref="GW5:HH5"/>
    <mergeCell ref="HI5:HT5"/>
    <mergeCell ref="HU5:IF5"/>
    <mergeCell ref="FM4:FX4"/>
    <mergeCell ref="FY4:GJ4"/>
    <mergeCell ref="GK4:GV4"/>
    <mergeCell ref="GW4:HH4"/>
    <mergeCell ref="HI4:HT4"/>
    <mergeCell ref="HI3:HT3"/>
    <mergeCell ref="HU3:IF3"/>
    <mergeCell ref="IG3:IR3"/>
    <mergeCell ref="IS3:IV3"/>
    <mergeCell ref="Y4:AJ4"/>
    <mergeCell ref="AK4:AV4"/>
    <mergeCell ref="AW4:BH4"/>
    <mergeCell ref="BI4:BT4"/>
    <mergeCell ref="BU4:CF4"/>
    <mergeCell ref="CG4:CR4"/>
    <mergeCell ref="CS4:DD4"/>
    <mergeCell ref="DE4:DP4"/>
    <mergeCell ref="DQ4:EB4"/>
    <mergeCell ref="EC4:EN4"/>
    <mergeCell ref="EO4:EZ4"/>
    <mergeCell ref="FA4:FL4"/>
    <mergeCell ref="FA3:FL3"/>
    <mergeCell ref="FM3:FX3"/>
    <mergeCell ref="FY3:GJ3"/>
    <mergeCell ref="GK3:GV3"/>
    <mergeCell ref="GW3:HH3"/>
    <mergeCell ref="CS3:DD3"/>
    <mergeCell ref="DE3:DP3"/>
    <mergeCell ref="DQ3:EB3"/>
    <mergeCell ref="EC3:EN3"/>
    <mergeCell ref="EO3:EZ3"/>
    <mergeCell ref="AK3:AV3"/>
    <mergeCell ref="AW3:BH3"/>
    <mergeCell ref="BI3:BT3"/>
    <mergeCell ref="BU3:CF3"/>
    <mergeCell ref="CG3:CR3"/>
    <mergeCell ref="J42:K42"/>
    <mergeCell ref="A2:M2"/>
    <mergeCell ref="A3:M3"/>
    <mergeCell ref="A4:M4"/>
    <mergeCell ref="Y3:AJ3"/>
    <mergeCell ref="Y5:AJ5"/>
    <mergeCell ref="M36:M38"/>
    <mergeCell ref="J19:J34"/>
    <mergeCell ref="I19:I34"/>
    <mergeCell ref="H19:H34"/>
    <mergeCell ref="L19:L34"/>
    <mergeCell ref="K19:K34"/>
    <mergeCell ref="A1:L1"/>
    <mergeCell ref="A5:M5"/>
    <mergeCell ref="J40:K40"/>
    <mergeCell ref="J41:K41"/>
    <mergeCell ref="G19:G34"/>
    <mergeCell ref="F19:F34"/>
    <mergeCell ref="E19:E34"/>
    <mergeCell ref="D19:D34"/>
    <mergeCell ref="C19:C34"/>
    <mergeCell ref="B19:B34"/>
    <mergeCell ref="A19:A34"/>
    <mergeCell ref="L36:L38"/>
  </mergeCells>
  <hyperlinks>
    <hyperlink ref="B17" location="Foundation!Print_Area" display="Foundation (Nos.) " xr:uid="{4F3D564F-B8BB-4B34-8ABB-3FF46005420B}"/>
  </hyperlinks>
  <printOptions horizontalCentered="1"/>
  <pageMargins left="0.2" right="0.12" top="0.43" bottom="0.47" header="0.19" footer="0.5"/>
  <pageSetup paperSize="9" scale="64" orientation="landscape" r:id="rId1"/>
  <headerFooter alignWithMargins="0"/>
  <ignoredErrors>
    <ignoredError sqref="D12" formula="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7A4D2-C9A8-4D4B-BADF-A3F85A5D24A4}">
  <sheetPr codeName="Sheet7">
    <tabColor rgb="FFFF0000"/>
    <pageSetUpPr fitToPage="1"/>
  </sheetPr>
  <dimension ref="A1:AE50"/>
  <sheetViews>
    <sheetView zoomScale="93" zoomScaleNormal="93" workbookViewId="0">
      <pane xSplit="6" ySplit="5" topLeftCell="G38" activePane="bottomRight" state="frozen"/>
      <selection sqref="A1:J1"/>
      <selection pane="topRight" sqref="A1:J1"/>
      <selection pane="bottomLeft" sqref="A1:J1"/>
      <selection pane="bottomRight" activeCell="A44" sqref="A44"/>
    </sheetView>
  </sheetViews>
  <sheetFormatPr defaultColWidth="8.77734375" defaultRowHeight="14.4" x14ac:dyDescent="0.3"/>
  <cols>
    <col min="1" max="1" width="5.21875" style="2" bestFit="1" customWidth="1"/>
    <col min="2" max="2" width="41.77734375" style="9" bestFit="1" customWidth="1"/>
    <col min="3" max="3" width="6.21875" style="2" customWidth="1"/>
    <col min="4" max="4" width="9" style="2" customWidth="1"/>
    <col min="5" max="5" width="11.21875" style="2" customWidth="1"/>
    <col min="6" max="6" width="10.44140625" style="2" customWidth="1"/>
    <col min="7" max="9" width="8.77734375" style="2" customWidth="1"/>
    <col min="10" max="10" width="7.21875" style="2" customWidth="1"/>
    <col min="11" max="11" width="7.21875" style="226" customWidth="1"/>
    <col min="12" max="12" width="8.21875" style="2" customWidth="1"/>
    <col min="13" max="13" width="7.21875" style="227" customWidth="1"/>
    <col min="14" max="14" width="7.21875" style="226" customWidth="1"/>
    <col min="15" max="15" width="8.44140625" style="2" bestFit="1" customWidth="1"/>
    <col min="16" max="16" width="8.21875" style="227" customWidth="1"/>
    <col min="17" max="17" width="7.21875" style="226" customWidth="1"/>
    <col min="18" max="18" width="7.21875" style="2" customWidth="1"/>
    <col min="19" max="19" width="7.21875" style="227" customWidth="1"/>
    <col min="20" max="20" width="7.21875" style="226" customWidth="1"/>
    <col min="21" max="21" width="7.21875" style="2" customWidth="1"/>
    <col min="22" max="22" width="7.21875" style="227" customWidth="1"/>
    <col min="23" max="23" width="7.21875" style="226" customWidth="1"/>
    <col min="24" max="24" width="8.21875" style="2" customWidth="1"/>
    <col min="25" max="25" width="7.21875" style="227" customWidth="1"/>
    <col min="26" max="26" width="7.21875" style="226" customWidth="1"/>
    <col min="27" max="27" width="7.21875" style="2" customWidth="1"/>
    <col min="28" max="28" width="8.77734375" style="227" customWidth="1"/>
    <col min="29" max="29" width="7.21875" style="226" customWidth="1"/>
    <col min="30" max="30" width="7.21875" style="2" customWidth="1"/>
    <col min="31" max="31" width="7.21875" style="227" customWidth="1"/>
    <col min="32" max="16384" width="8.77734375" style="2"/>
  </cols>
  <sheetData>
    <row r="1" spans="1:31" x14ac:dyDescent="0.3">
      <c r="A1" s="223" t="s">
        <v>827</v>
      </c>
      <c r="K1" s="137"/>
      <c r="L1" s="224"/>
      <c r="M1" s="225"/>
      <c r="N1" s="137"/>
      <c r="O1" s="224"/>
      <c r="P1" s="225"/>
      <c r="Q1" s="137"/>
      <c r="R1" s="224"/>
      <c r="S1" s="225"/>
      <c r="T1" s="137"/>
      <c r="U1" s="224"/>
      <c r="V1" s="225"/>
      <c r="W1" s="137"/>
      <c r="X1" s="224"/>
      <c r="Y1" s="225"/>
      <c r="Z1" s="137"/>
      <c r="AA1" s="224"/>
      <c r="AB1" s="225"/>
      <c r="AC1" s="137"/>
      <c r="AD1" s="224"/>
      <c r="AE1" s="225"/>
    </row>
    <row r="2" spans="1:31" x14ac:dyDescent="0.3">
      <c r="A2" s="223" t="s">
        <v>828</v>
      </c>
    </row>
    <row r="3" spans="1:31" x14ac:dyDescent="0.3">
      <c r="A3" s="223" t="s">
        <v>829</v>
      </c>
      <c r="D3" s="228"/>
      <c r="E3" s="626" t="s">
        <v>830</v>
      </c>
      <c r="F3" s="627" t="str">
        <f>TA413_PBNTL!M1</f>
        <v>20.08.2025</v>
      </c>
      <c r="G3" s="228"/>
      <c r="H3" s="228"/>
      <c r="I3" s="228"/>
    </row>
    <row r="4" spans="1:31" x14ac:dyDescent="0.3">
      <c r="A4" s="1208" t="s">
        <v>394</v>
      </c>
      <c r="B4" s="1208" t="s">
        <v>831</v>
      </c>
      <c r="C4" s="1209" t="s">
        <v>282</v>
      </c>
      <c r="D4" s="1208" t="s">
        <v>324</v>
      </c>
      <c r="E4" s="1208" t="s">
        <v>832</v>
      </c>
      <c r="F4" s="1208" t="s">
        <v>833</v>
      </c>
      <c r="G4" s="86" t="s">
        <v>870</v>
      </c>
      <c r="H4" s="1207" t="s">
        <v>834</v>
      </c>
      <c r="I4" s="1208" t="s">
        <v>0</v>
      </c>
      <c r="J4" s="229">
        <v>0</v>
      </c>
      <c r="K4" s="230">
        <f>J4+1</f>
        <v>1</v>
      </c>
      <c r="L4" s="86">
        <f t="shared" ref="L4:AE4" si="0">K4+1</f>
        <v>2</v>
      </c>
      <c r="M4" s="231">
        <f t="shared" si="0"/>
        <v>3</v>
      </c>
      <c r="N4" s="230">
        <f t="shared" si="0"/>
        <v>4</v>
      </c>
      <c r="O4" s="86">
        <f t="shared" si="0"/>
        <v>5</v>
      </c>
      <c r="P4" s="231">
        <f t="shared" si="0"/>
        <v>6</v>
      </c>
      <c r="Q4" s="230">
        <f t="shared" si="0"/>
        <v>7</v>
      </c>
      <c r="R4" s="86">
        <f t="shared" si="0"/>
        <v>8</v>
      </c>
      <c r="S4" s="231">
        <f t="shared" si="0"/>
        <v>9</v>
      </c>
      <c r="T4" s="230">
        <f t="shared" si="0"/>
        <v>10</v>
      </c>
      <c r="U4" s="86">
        <f t="shared" si="0"/>
        <v>11</v>
      </c>
      <c r="V4" s="231">
        <f t="shared" si="0"/>
        <v>12</v>
      </c>
      <c r="W4" s="230">
        <f t="shared" si="0"/>
        <v>13</v>
      </c>
      <c r="X4" s="86">
        <f t="shared" si="0"/>
        <v>14</v>
      </c>
      <c r="Y4" s="231">
        <f t="shared" si="0"/>
        <v>15</v>
      </c>
      <c r="Z4" s="230">
        <f t="shared" si="0"/>
        <v>16</v>
      </c>
      <c r="AA4" s="86">
        <f t="shared" si="0"/>
        <v>17</v>
      </c>
      <c r="AB4" s="231">
        <f t="shared" si="0"/>
        <v>18</v>
      </c>
      <c r="AC4" s="230">
        <f t="shared" si="0"/>
        <v>19</v>
      </c>
      <c r="AD4" s="86">
        <f t="shared" si="0"/>
        <v>20</v>
      </c>
      <c r="AE4" s="231">
        <f t="shared" si="0"/>
        <v>21</v>
      </c>
    </row>
    <row r="5" spans="1:31" x14ac:dyDescent="0.3">
      <c r="A5" s="1208"/>
      <c r="B5" s="1208"/>
      <c r="C5" s="1209"/>
      <c r="D5" s="1208"/>
      <c r="E5" s="1208"/>
      <c r="F5" s="1208"/>
      <c r="G5" s="86" t="s">
        <v>871</v>
      </c>
      <c r="H5" s="1207"/>
      <c r="I5" s="1208"/>
      <c r="J5" s="232">
        <v>45352</v>
      </c>
      <c r="K5" s="233">
        <v>45383</v>
      </c>
      <c r="L5" s="146">
        <v>45413</v>
      </c>
      <c r="M5" s="234">
        <v>45444</v>
      </c>
      <c r="N5" s="233">
        <v>45474</v>
      </c>
      <c r="O5" s="146">
        <v>45505</v>
      </c>
      <c r="P5" s="234">
        <v>45536</v>
      </c>
      <c r="Q5" s="233">
        <v>45566</v>
      </c>
      <c r="R5" s="146">
        <v>45597</v>
      </c>
      <c r="S5" s="234">
        <v>45627</v>
      </c>
      <c r="T5" s="233">
        <v>45658</v>
      </c>
      <c r="U5" s="146">
        <v>45689</v>
      </c>
      <c r="V5" s="234">
        <v>45717</v>
      </c>
      <c r="W5" s="233">
        <v>45748</v>
      </c>
      <c r="X5" s="146">
        <v>45778</v>
      </c>
      <c r="Y5" s="234">
        <v>45809</v>
      </c>
      <c r="Z5" s="233">
        <v>45839</v>
      </c>
      <c r="AA5" s="146">
        <v>45870</v>
      </c>
      <c r="AB5" s="234">
        <v>45901</v>
      </c>
      <c r="AC5" s="233">
        <v>45931</v>
      </c>
      <c r="AD5" s="146">
        <v>45962</v>
      </c>
      <c r="AE5" s="234">
        <v>45992</v>
      </c>
    </row>
    <row r="6" spans="1:31" x14ac:dyDescent="0.3">
      <c r="A6" s="235"/>
      <c r="B6" s="236" t="s">
        <v>835</v>
      </c>
      <c r="C6" s="235"/>
      <c r="D6" s="235"/>
      <c r="E6" s="235"/>
      <c r="F6" s="235"/>
      <c r="G6" s="277"/>
      <c r="H6" s="277"/>
      <c r="I6" s="277"/>
      <c r="J6" s="237"/>
      <c r="K6" s="238"/>
      <c r="L6" s="239"/>
      <c r="M6" s="240"/>
      <c r="N6" s="238"/>
      <c r="O6" s="239"/>
      <c r="P6" s="240"/>
      <c r="Q6" s="238"/>
      <c r="R6" s="239"/>
      <c r="S6" s="240"/>
      <c r="T6" s="238"/>
      <c r="U6" s="239"/>
      <c r="V6" s="240"/>
      <c r="W6" s="238"/>
      <c r="X6" s="239"/>
      <c r="Y6" s="240"/>
      <c r="Z6" s="238"/>
      <c r="AA6" s="239"/>
      <c r="AB6" s="240"/>
      <c r="AC6" s="238"/>
      <c r="AD6" s="239"/>
      <c r="AE6" s="240"/>
    </row>
    <row r="7" spans="1:31" ht="20.100000000000001" customHeight="1" x14ac:dyDescent="0.3">
      <c r="A7" s="3">
        <v>1</v>
      </c>
      <c r="B7" s="89" t="s">
        <v>836</v>
      </c>
      <c r="C7" s="3" t="s">
        <v>837</v>
      </c>
      <c r="D7" s="3">
        <v>100</v>
      </c>
      <c r="E7" s="241">
        <v>45371</v>
      </c>
      <c r="F7" s="241">
        <v>45738</v>
      </c>
      <c r="G7" s="147"/>
      <c r="H7" s="147"/>
      <c r="I7" s="147"/>
      <c r="J7" s="242"/>
      <c r="K7" s="243"/>
      <c r="L7" s="244"/>
      <c r="M7" s="245"/>
      <c r="N7" s="243"/>
      <c r="O7" s="244"/>
      <c r="P7" s="245"/>
      <c r="Q7" s="243"/>
      <c r="R7" s="244"/>
      <c r="S7" s="245"/>
      <c r="T7" s="243"/>
      <c r="U7" s="244"/>
      <c r="V7" s="245"/>
      <c r="W7" s="243"/>
      <c r="X7" s="244"/>
      <c r="Y7" s="245"/>
      <c r="Z7" s="243"/>
      <c r="AA7" s="244"/>
      <c r="AB7" s="245"/>
      <c r="AC7" s="243"/>
      <c r="AD7" s="244"/>
      <c r="AE7" s="245"/>
    </row>
    <row r="8" spans="1:31" ht="20.100000000000001" customHeight="1" x14ac:dyDescent="0.3">
      <c r="A8" s="3" t="s">
        <v>509</v>
      </c>
      <c r="B8" s="89" t="s">
        <v>838</v>
      </c>
      <c r="C8" s="3" t="s">
        <v>837</v>
      </c>
      <c r="D8" s="3">
        <v>100</v>
      </c>
      <c r="E8" s="241">
        <v>45371</v>
      </c>
      <c r="F8" s="241">
        <v>45406</v>
      </c>
      <c r="G8" s="147"/>
      <c r="H8" s="147"/>
      <c r="I8" s="147"/>
      <c r="J8" s="242"/>
      <c r="K8" s="243"/>
      <c r="L8" s="244"/>
      <c r="M8" s="245"/>
      <c r="N8" s="243"/>
      <c r="O8" s="244"/>
      <c r="P8" s="245"/>
      <c r="Q8" s="243"/>
      <c r="R8" s="244"/>
      <c r="S8" s="245"/>
      <c r="T8" s="243"/>
      <c r="U8" s="244"/>
      <c r="V8" s="245"/>
      <c r="W8" s="243"/>
      <c r="X8" s="244"/>
      <c r="Y8" s="245"/>
      <c r="Z8" s="243"/>
      <c r="AA8" s="244"/>
      <c r="AB8" s="245"/>
      <c r="AC8" s="243"/>
      <c r="AD8" s="244"/>
      <c r="AE8" s="245"/>
    </row>
    <row r="9" spans="1:31" ht="20.100000000000001" customHeight="1" x14ac:dyDescent="0.3">
      <c r="A9" s="3" t="s">
        <v>519</v>
      </c>
      <c r="B9" s="89" t="s">
        <v>839</v>
      </c>
      <c r="C9" s="3" t="s">
        <v>837</v>
      </c>
      <c r="D9" s="3">
        <v>100</v>
      </c>
      <c r="E9" s="241">
        <v>45383</v>
      </c>
      <c r="F9" s="241">
        <v>45411</v>
      </c>
      <c r="G9" s="147"/>
      <c r="H9" s="147"/>
      <c r="I9" s="147"/>
      <c r="J9" s="242"/>
      <c r="K9" s="243">
        <v>1</v>
      </c>
      <c r="L9" s="244"/>
      <c r="M9" s="245"/>
      <c r="N9" s="243"/>
      <c r="O9" s="244"/>
      <c r="P9" s="245"/>
      <c r="Q9" s="243"/>
      <c r="R9" s="244"/>
      <c r="S9" s="245"/>
      <c r="T9" s="243"/>
      <c r="U9" s="244"/>
      <c r="V9" s="245"/>
      <c r="W9" s="243"/>
      <c r="X9" s="244"/>
      <c r="Y9" s="245"/>
      <c r="Z9" s="243"/>
      <c r="AA9" s="244"/>
      <c r="AB9" s="245"/>
      <c r="AC9" s="243"/>
      <c r="AD9" s="244"/>
      <c r="AE9" s="245"/>
    </row>
    <row r="10" spans="1:31" ht="20.100000000000001" customHeight="1" x14ac:dyDescent="0.3">
      <c r="A10" s="3" t="s">
        <v>520</v>
      </c>
      <c r="B10" s="89" t="s">
        <v>840</v>
      </c>
      <c r="C10" s="3" t="s">
        <v>132</v>
      </c>
      <c r="D10" s="3">
        <v>287</v>
      </c>
      <c r="E10" s="241">
        <v>45400</v>
      </c>
      <c r="F10" s="241">
        <v>45616</v>
      </c>
      <c r="G10" s="147">
        <f>SUM(K10:V10)</f>
        <v>287</v>
      </c>
      <c r="H10" s="625"/>
      <c r="I10" s="147"/>
      <c r="J10" s="247"/>
      <c r="K10" s="248">
        <v>25</v>
      </c>
      <c r="L10" s="249">
        <v>50</v>
      </c>
      <c r="M10" s="250">
        <v>50</v>
      </c>
      <c r="N10" s="248">
        <v>50</v>
      </c>
      <c r="O10" s="249"/>
      <c r="P10" s="250">
        <v>80</v>
      </c>
      <c r="Q10" s="248"/>
      <c r="R10" s="249">
        <v>32</v>
      </c>
      <c r="S10" s="250"/>
      <c r="T10" s="248"/>
      <c r="U10" s="249"/>
      <c r="V10" s="250"/>
      <c r="W10" s="248"/>
      <c r="X10" s="249"/>
      <c r="Y10" s="250"/>
      <c r="Z10" s="248"/>
      <c r="AA10" s="249"/>
      <c r="AB10" s="250"/>
      <c r="AC10" s="248"/>
      <c r="AD10" s="249"/>
      <c r="AE10" s="250"/>
    </row>
    <row r="11" spans="1:31" s="254" customFormat="1" ht="20.100000000000001" customHeight="1" x14ac:dyDescent="0.3">
      <c r="A11" s="251"/>
      <c r="B11" s="252" t="s">
        <v>841</v>
      </c>
      <c r="C11" s="253"/>
      <c r="D11" s="253"/>
      <c r="E11" s="255"/>
      <c r="F11" s="255"/>
      <c r="G11" s="253"/>
      <c r="H11" s="278">
        <v>313</v>
      </c>
      <c r="I11" s="279">
        <f>D10-H11</f>
        <v>-26</v>
      </c>
      <c r="J11" s="257"/>
      <c r="K11" s="258">
        <v>0</v>
      </c>
      <c r="L11" s="259">
        <v>5</v>
      </c>
      <c r="M11" s="260">
        <f>105+25</f>
        <v>130</v>
      </c>
      <c r="N11" s="258">
        <v>10</v>
      </c>
      <c r="O11" s="259"/>
      <c r="P11" s="260">
        <v>40</v>
      </c>
      <c r="Q11" s="258">
        <v>16</v>
      </c>
      <c r="R11" s="259"/>
      <c r="S11" s="260">
        <v>44</v>
      </c>
      <c r="T11" s="258">
        <v>34</v>
      </c>
      <c r="U11" s="259"/>
      <c r="V11" s="260"/>
      <c r="W11" s="258"/>
      <c r="X11" s="259"/>
      <c r="Y11" s="260"/>
      <c r="Z11" s="258"/>
      <c r="AA11" s="259"/>
      <c r="AB11" s="260"/>
      <c r="AC11" s="258"/>
      <c r="AD11" s="259"/>
      <c r="AE11" s="260"/>
    </row>
    <row r="12" spans="1:31" s="254" customFormat="1" ht="20.100000000000001" customHeight="1" x14ac:dyDescent="0.3">
      <c r="A12" s="251"/>
      <c r="B12" s="252" t="s">
        <v>842</v>
      </c>
      <c r="C12" s="253"/>
      <c r="D12" s="253"/>
      <c r="E12" s="255"/>
      <c r="F12" s="255"/>
      <c r="G12" s="253"/>
      <c r="H12" s="278">
        <v>309</v>
      </c>
      <c r="I12" s="279">
        <f>D10-H12</f>
        <v>-22</v>
      </c>
      <c r="J12" s="257"/>
      <c r="K12" s="258"/>
      <c r="L12" s="259">
        <v>107</v>
      </c>
      <c r="M12" s="260">
        <v>13</v>
      </c>
      <c r="N12" s="258">
        <v>10</v>
      </c>
      <c r="O12" s="259">
        <v>45</v>
      </c>
      <c r="P12" s="260"/>
      <c r="Q12" s="258"/>
      <c r="R12" s="259">
        <v>25</v>
      </c>
      <c r="S12" s="260"/>
      <c r="T12" s="258">
        <v>79</v>
      </c>
      <c r="U12" s="259"/>
      <c r="V12" s="260"/>
      <c r="W12" s="258"/>
      <c r="X12" s="259"/>
      <c r="Y12" s="260"/>
      <c r="Z12" s="258"/>
      <c r="AA12" s="259"/>
      <c r="AB12" s="260"/>
      <c r="AC12" s="258"/>
      <c r="AD12" s="259"/>
      <c r="AE12" s="260"/>
    </row>
    <row r="13" spans="1:31" ht="20.100000000000001" customHeight="1" x14ac:dyDescent="0.3">
      <c r="A13" s="246" t="s">
        <v>843</v>
      </c>
      <c r="B13" s="89" t="s">
        <v>844</v>
      </c>
      <c r="C13" s="3" t="s">
        <v>132</v>
      </c>
      <c r="D13" s="3">
        <v>287</v>
      </c>
      <c r="E13" s="241">
        <v>45434</v>
      </c>
      <c r="F13" s="241">
        <v>45708</v>
      </c>
      <c r="G13" s="147">
        <f>SUM(K13:V13)</f>
        <v>287</v>
      </c>
      <c r="H13" s="147"/>
      <c r="I13" s="147">
        <f>G13-H15</f>
        <v>-5</v>
      </c>
      <c r="J13" s="247"/>
      <c r="K13" s="248"/>
      <c r="L13" s="249">
        <v>40</v>
      </c>
      <c r="M13" s="250">
        <v>40</v>
      </c>
      <c r="N13" s="248"/>
      <c r="O13" s="249">
        <v>40</v>
      </c>
      <c r="P13" s="250">
        <v>30</v>
      </c>
      <c r="Q13" s="248">
        <v>30</v>
      </c>
      <c r="R13" s="249"/>
      <c r="S13" s="250">
        <v>70</v>
      </c>
      <c r="T13" s="248"/>
      <c r="U13" s="249">
        <v>37</v>
      </c>
      <c r="V13" s="250"/>
      <c r="W13" s="248"/>
      <c r="X13" s="249"/>
      <c r="Y13" s="250"/>
      <c r="Z13" s="248"/>
      <c r="AA13" s="249"/>
      <c r="AB13" s="250"/>
      <c r="AC13" s="248"/>
      <c r="AD13" s="249"/>
      <c r="AE13" s="250"/>
    </row>
    <row r="14" spans="1:31" ht="20.100000000000001" customHeight="1" x14ac:dyDescent="0.3">
      <c r="A14" s="246"/>
      <c r="B14" s="89"/>
      <c r="C14" s="102"/>
      <c r="D14" s="148">
        <v>13873.344999999999</v>
      </c>
      <c r="E14" s="241"/>
      <c r="F14" s="241"/>
      <c r="G14" s="147">
        <f>SUM(K14:V14)</f>
        <v>13873.58</v>
      </c>
      <c r="H14" s="147"/>
      <c r="I14" s="637">
        <f>G14-H16</f>
        <v>898.57999999999993</v>
      </c>
      <c r="J14" s="247"/>
      <c r="K14" s="248"/>
      <c r="L14" s="249">
        <f>L13*48.34</f>
        <v>1933.6000000000001</v>
      </c>
      <c r="M14" s="249">
        <f>M13*48.34</f>
        <v>1933.6000000000001</v>
      </c>
      <c r="N14" s="248"/>
      <c r="O14" s="249">
        <f>O13*48.34</f>
        <v>1933.6000000000001</v>
      </c>
      <c r="P14" s="249">
        <f t="shared" ref="P14" si="1">P13*48.34</f>
        <v>1450.2</v>
      </c>
      <c r="Q14" s="562">
        <f>Q13*48.34</f>
        <v>1450.2</v>
      </c>
      <c r="R14" s="249"/>
      <c r="S14" s="249">
        <f>S13*48.34</f>
        <v>3383.8</v>
      </c>
      <c r="T14" s="248"/>
      <c r="U14" s="249">
        <f>U13*48.34</f>
        <v>1788.5800000000002</v>
      </c>
      <c r="V14" s="250"/>
      <c r="W14" s="248"/>
      <c r="X14" s="249"/>
      <c r="Y14" s="250"/>
      <c r="Z14" s="248"/>
      <c r="AA14" s="249"/>
      <c r="AB14" s="250"/>
      <c r="AC14" s="248"/>
      <c r="AD14" s="249"/>
      <c r="AE14" s="250"/>
    </row>
    <row r="15" spans="1:31" s="254" customFormat="1" ht="20.100000000000001" customHeight="1" x14ac:dyDescent="0.3">
      <c r="A15" s="251"/>
      <c r="B15" s="252" t="s">
        <v>905</v>
      </c>
      <c r="C15" s="253" t="s">
        <v>132</v>
      </c>
      <c r="D15" s="256"/>
      <c r="E15" s="255"/>
      <c r="F15" s="255"/>
      <c r="G15" s="253"/>
      <c r="H15" s="278">
        <v>292</v>
      </c>
      <c r="I15" s="279">
        <f>D13-H15</f>
        <v>-5</v>
      </c>
      <c r="J15" s="257"/>
      <c r="K15" s="258"/>
      <c r="L15" s="259"/>
      <c r="M15" s="260"/>
      <c r="N15" s="258">
        <v>40</v>
      </c>
      <c r="O15" s="259">
        <v>80</v>
      </c>
      <c r="P15" s="260">
        <f>15+10+20</f>
        <v>45</v>
      </c>
      <c r="Q15" s="258">
        <v>21</v>
      </c>
      <c r="R15" s="259">
        <v>16</v>
      </c>
      <c r="S15" s="260">
        <v>21</v>
      </c>
      <c r="T15" s="258">
        <v>8</v>
      </c>
      <c r="U15" s="259">
        <v>2</v>
      </c>
      <c r="V15" s="260"/>
      <c r="W15" s="258"/>
      <c r="X15" s="259"/>
      <c r="Y15" s="260"/>
      <c r="Z15" s="258"/>
      <c r="AA15" s="259"/>
      <c r="AB15" s="260"/>
      <c r="AC15" s="258"/>
      <c r="AD15" s="259"/>
      <c r="AE15" s="260"/>
    </row>
    <row r="16" spans="1:31" s="254" customFormat="1" ht="20.100000000000001" customHeight="1" x14ac:dyDescent="0.3">
      <c r="A16" s="251"/>
      <c r="B16" s="252" t="s">
        <v>905</v>
      </c>
      <c r="C16" s="253" t="s">
        <v>846</v>
      </c>
      <c r="D16" s="268"/>
      <c r="E16" s="255"/>
      <c r="F16" s="253"/>
      <c r="G16" s="253"/>
      <c r="H16" s="1116">
        <v>12975</v>
      </c>
      <c r="I16" s="280">
        <f>D14-H16</f>
        <v>898.34499999999935</v>
      </c>
      <c r="J16" s="257"/>
      <c r="K16" s="258"/>
      <c r="L16" s="259">
        <v>234.63800000000001</v>
      </c>
      <c r="M16" s="259">
        <f>396.581+1110.769</f>
        <v>1507.35</v>
      </c>
      <c r="N16" s="258">
        <v>1340.1590000000001</v>
      </c>
      <c r="O16" s="259">
        <v>1578.296</v>
      </c>
      <c r="P16" s="260">
        <v>1417.3520000000001</v>
      </c>
      <c r="Q16" s="258">
        <f>28.513*20</f>
        <v>570.26</v>
      </c>
      <c r="R16" s="259">
        <v>615.53099999999995</v>
      </c>
      <c r="S16" s="260">
        <v>1100</v>
      </c>
      <c r="T16" s="258">
        <v>1231.414</v>
      </c>
      <c r="U16" s="259"/>
      <c r="V16" s="260"/>
      <c r="W16" s="258"/>
      <c r="X16" s="259"/>
      <c r="Y16" s="260"/>
      <c r="Z16" s="258"/>
      <c r="AA16" s="259"/>
      <c r="AB16" s="260"/>
      <c r="AC16" s="258"/>
      <c r="AD16" s="259"/>
      <c r="AE16" s="260"/>
    </row>
    <row r="17" spans="1:31" ht="20.100000000000001" customHeight="1" x14ac:dyDescent="0.3">
      <c r="A17" s="246" t="s">
        <v>847</v>
      </c>
      <c r="B17" s="89" t="s">
        <v>848</v>
      </c>
      <c r="C17" s="3" t="s">
        <v>132</v>
      </c>
      <c r="D17" s="3">
        <v>10480</v>
      </c>
      <c r="E17" s="241">
        <v>45482</v>
      </c>
      <c r="F17" s="241">
        <v>45646</v>
      </c>
      <c r="G17" s="147">
        <f>SUM(K17:S17)</f>
        <v>10480</v>
      </c>
      <c r="H17" s="147"/>
      <c r="I17" s="147">
        <f>G17-H18</f>
        <v>580</v>
      </c>
      <c r="J17" s="247"/>
      <c r="K17" s="248"/>
      <c r="L17" s="249"/>
      <c r="M17" s="250"/>
      <c r="N17" s="248">
        <v>4192</v>
      </c>
      <c r="O17" s="249"/>
      <c r="P17" s="250"/>
      <c r="Q17" s="248">
        <v>3144</v>
      </c>
      <c r="R17" s="249"/>
      <c r="S17" s="250">
        <v>3144</v>
      </c>
      <c r="T17" s="248"/>
      <c r="U17" s="249"/>
      <c r="V17" s="250"/>
      <c r="W17" s="248"/>
      <c r="X17" s="249"/>
      <c r="Y17" s="250"/>
      <c r="Z17" s="248"/>
      <c r="AA17" s="249"/>
      <c r="AB17" s="250"/>
      <c r="AC17" s="248"/>
      <c r="AD17" s="249"/>
      <c r="AE17" s="250"/>
    </row>
    <row r="18" spans="1:31" s="254" customFormat="1" ht="20.100000000000001" customHeight="1" x14ac:dyDescent="0.3">
      <c r="A18" s="251"/>
      <c r="B18" s="252" t="s">
        <v>845</v>
      </c>
      <c r="C18" s="253"/>
      <c r="D18" s="256"/>
      <c r="E18" s="255"/>
      <c r="F18" s="255"/>
      <c r="G18" s="253"/>
      <c r="H18" s="278">
        <v>9900</v>
      </c>
      <c r="I18" s="279">
        <f>D17-H18</f>
        <v>580</v>
      </c>
      <c r="J18" s="257"/>
      <c r="K18" s="258"/>
      <c r="L18" s="259"/>
      <c r="M18" s="260"/>
      <c r="N18" s="258">
        <v>4192</v>
      </c>
      <c r="O18" s="259"/>
      <c r="P18" s="260"/>
      <c r="Q18" s="258"/>
      <c r="R18" s="259"/>
      <c r="S18" s="260"/>
      <c r="T18" s="258"/>
      <c r="U18" s="259"/>
      <c r="V18" s="260"/>
      <c r="W18" s="258"/>
      <c r="X18" s="259"/>
      <c r="Y18" s="260"/>
      <c r="Z18" s="258"/>
      <c r="AA18" s="259"/>
      <c r="AB18" s="260"/>
      <c r="AC18" s="258"/>
      <c r="AD18" s="259"/>
      <c r="AE18" s="260"/>
    </row>
    <row r="19" spans="1:31" ht="28.8" x14ac:dyDescent="0.3">
      <c r="A19" s="246" t="s">
        <v>849</v>
      </c>
      <c r="B19" s="77" t="s">
        <v>850</v>
      </c>
      <c r="C19" s="3" t="s">
        <v>837</v>
      </c>
      <c r="D19" s="3">
        <v>100</v>
      </c>
      <c r="E19" s="241">
        <v>45482</v>
      </c>
      <c r="F19" s="241">
        <v>45646</v>
      </c>
      <c r="G19" s="293">
        <f>SUM(K19:T19)</f>
        <v>1</v>
      </c>
      <c r="H19" s="147"/>
      <c r="I19" s="293">
        <f>G19-H20</f>
        <v>1</v>
      </c>
      <c r="J19" s="242"/>
      <c r="K19" s="243"/>
      <c r="L19" s="244"/>
      <c r="M19" s="245"/>
      <c r="N19" s="243">
        <v>0.4</v>
      </c>
      <c r="O19" s="244"/>
      <c r="P19" s="245"/>
      <c r="Q19" s="243">
        <v>0.3</v>
      </c>
      <c r="R19" s="244"/>
      <c r="S19" s="245">
        <v>0.3</v>
      </c>
      <c r="T19" s="243"/>
      <c r="U19" s="244"/>
      <c r="V19" s="245"/>
      <c r="W19" s="243"/>
      <c r="X19" s="244"/>
      <c r="Y19" s="245"/>
      <c r="Z19" s="243"/>
      <c r="AA19" s="244"/>
      <c r="AB19" s="245"/>
      <c r="AC19" s="243"/>
      <c r="AD19" s="244"/>
      <c r="AE19" s="245"/>
    </row>
    <row r="20" spans="1:31" s="254" customFormat="1" ht="25.05" customHeight="1" x14ac:dyDescent="0.3">
      <c r="A20" s="251"/>
      <c r="B20" s="252" t="s">
        <v>845</v>
      </c>
      <c r="C20" s="253"/>
      <c r="D20" s="256"/>
      <c r="E20" s="255"/>
      <c r="F20" s="255"/>
      <c r="G20" s="253"/>
      <c r="H20" s="278">
        <f>SUM(J20:AE20)</f>
        <v>0</v>
      </c>
      <c r="I20" s="279">
        <f>D19-H20</f>
        <v>100</v>
      </c>
      <c r="J20" s="261"/>
      <c r="K20" s="262"/>
      <c r="L20" s="263"/>
      <c r="M20" s="264"/>
      <c r="N20" s="262"/>
      <c r="O20" s="263"/>
      <c r="P20" s="264"/>
      <c r="Q20" s="262"/>
      <c r="R20" s="263"/>
      <c r="S20" s="264"/>
      <c r="T20" s="262"/>
      <c r="U20" s="263"/>
      <c r="V20" s="264"/>
      <c r="W20" s="262"/>
      <c r="X20" s="263"/>
      <c r="Y20" s="264"/>
      <c r="Z20" s="262"/>
      <c r="AA20" s="263"/>
      <c r="AB20" s="264"/>
      <c r="AC20" s="262"/>
      <c r="AD20" s="263"/>
      <c r="AE20" s="264"/>
    </row>
    <row r="21" spans="1:31" ht="20.100000000000001" customHeight="1" x14ac:dyDescent="0.3">
      <c r="A21" s="246" t="s">
        <v>851</v>
      </c>
      <c r="B21" s="89" t="s">
        <v>852</v>
      </c>
      <c r="C21" s="3" t="s">
        <v>339</v>
      </c>
      <c r="D21" s="3">
        <v>4095</v>
      </c>
      <c r="E21" s="241">
        <v>45422</v>
      </c>
      <c r="F21" s="241">
        <v>45738</v>
      </c>
      <c r="G21" s="147">
        <f>SUM(K21:V21)</f>
        <v>4095</v>
      </c>
      <c r="H21" s="147"/>
      <c r="I21" s="637">
        <f>G21-H22</f>
        <v>1.4999999999872671E-2</v>
      </c>
      <c r="J21" s="247"/>
      <c r="K21" s="248"/>
      <c r="L21" s="249">
        <v>200</v>
      </c>
      <c r="M21" s="250">
        <v>500</v>
      </c>
      <c r="N21" s="248">
        <v>400</v>
      </c>
      <c r="O21" s="249">
        <v>300</v>
      </c>
      <c r="P21" s="250">
        <v>400</v>
      </c>
      <c r="Q21" s="248">
        <v>300</v>
      </c>
      <c r="R21" s="249">
        <v>300</v>
      </c>
      <c r="S21" s="250">
        <v>400</v>
      </c>
      <c r="T21" s="248">
        <v>400</v>
      </c>
      <c r="U21" s="249">
        <v>400</v>
      </c>
      <c r="V21" s="250">
        <v>495</v>
      </c>
      <c r="W21" s="248"/>
      <c r="X21" s="249"/>
      <c r="Y21" s="250"/>
      <c r="Z21" s="248"/>
      <c r="AA21" s="249"/>
      <c r="AB21" s="250"/>
      <c r="AC21" s="248"/>
      <c r="AD21" s="249"/>
      <c r="AE21" s="250"/>
    </row>
    <row r="22" spans="1:31" s="254" customFormat="1" ht="20.100000000000001" customHeight="1" x14ac:dyDescent="0.3">
      <c r="A22" s="251"/>
      <c r="B22" s="252" t="s">
        <v>845</v>
      </c>
      <c r="C22" s="253"/>
      <c r="D22" s="256"/>
      <c r="E22" s="255"/>
      <c r="F22" s="255"/>
      <c r="G22" s="253"/>
      <c r="H22" s="1115">
        <v>4094.9850000000001</v>
      </c>
      <c r="I22" s="280">
        <f>D21-H22</f>
        <v>1.4999999999872671E-2</v>
      </c>
      <c r="J22" s="257"/>
      <c r="K22" s="258"/>
      <c r="L22" s="259">
        <v>264</v>
      </c>
      <c r="M22" s="260">
        <v>59.8</v>
      </c>
      <c r="N22" s="258">
        <v>524.23900000000003</v>
      </c>
      <c r="O22" s="259">
        <v>99.986999999999995</v>
      </c>
      <c r="P22" s="260">
        <v>249.458</v>
      </c>
      <c r="Q22" s="258">
        <f>200+299.972</f>
        <v>499.97199999999998</v>
      </c>
      <c r="R22" s="260">
        <v>249.898</v>
      </c>
      <c r="S22" s="258">
        <f>249.898+249.963</f>
        <v>499.86099999999999</v>
      </c>
      <c r="T22" s="259">
        <v>474.98700000000002</v>
      </c>
      <c r="U22" s="259">
        <v>1025.1679999999999</v>
      </c>
      <c r="V22" s="260"/>
      <c r="W22" s="258"/>
      <c r="X22" s="259"/>
      <c r="Y22" s="260"/>
      <c r="Z22" s="258"/>
      <c r="AA22" s="259"/>
      <c r="AB22" s="260"/>
      <c r="AC22" s="258"/>
      <c r="AD22" s="259"/>
      <c r="AE22" s="260"/>
    </row>
    <row r="23" spans="1:31" ht="20.100000000000001" customHeight="1" x14ac:dyDescent="0.3">
      <c r="A23" s="246" t="s">
        <v>853</v>
      </c>
      <c r="B23" s="89" t="s">
        <v>854</v>
      </c>
      <c r="C23" s="3" t="s">
        <v>837</v>
      </c>
      <c r="D23" s="281">
        <v>1</v>
      </c>
      <c r="E23" s="241">
        <v>45485</v>
      </c>
      <c r="F23" s="241">
        <v>45651</v>
      </c>
      <c r="G23" s="293">
        <f>SUM(K23:S23)</f>
        <v>1</v>
      </c>
      <c r="H23" s="147"/>
      <c r="I23" s="293">
        <f>G23-H24</f>
        <v>0</v>
      </c>
      <c r="J23" s="242"/>
      <c r="K23" s="243"/>
      <c r="L23" s="244"/>
      <c r="M23" s="245"/>
      <c r="N23" s="243">
        <v>0.4</v>
      </c>
      <c r="O23" s="244"/>
      <c r="P23" s="245"/>
      <c r="Q23" s="243">
        <v>0.3</v>
      </c>
      <c r="R23" s="244"/>
      <c r="S23" s="245">
        <v>0.3</v>
      </c>
      <c r="T23" s="243"/>
      <c r="U23" s="244"/>
      <c r="V23" s="245"/>
      <c r="W23" s="243"/>
      <c r="X23" s="244"/>
      <c r="Y23" s="245"/>
      <c r="Z23" s="243"/>
      <c r="AA23" s="244"/>
      <c r="AB23" s="245"/>
      <c r="AC23" s="243"/>
      <c r="AD23" s="244"/>
      <c r="AE23" s="245"/>
    </row>
    <row r="24" spans="1:31" s="254" customFormat="1" ht="20.100000000000001" customHeight="1" x14ac:dyDescent="0.3">
      <c r="A24" s="251"/>
      <c r="B24" s="252" t="s">
        <v>845</v>
      </c>
      <c r="C24" s="253"/>
      <c r="D24" s="256"/>
      <c r="E24" s="255"/>
      <c r="F24" s="255"/>
      <c r="G24" s="253"/>
      <c r="H24" s="265">
        <f>SUM(J24:AE24)</f>
        <v>1</v>
      </c>
      <c r="I24" s="282">
        <f>D23-H24</f>
        <v>0</v>
      </c>
      <c r="J24" s="261"/>
      <c r="K24" s="262"/>
      <c r="L24" s="263"/>
      <c r="M24" s="264"/>
      <c r="N24" s="262"/>
      <c r="O24" s="243">
        <v>0.4</v>
      </c>
      <c r="P24" s="264"/>
      <c r="Q24" s="262"/>
      <c r="R24" s="245">
        <v>0.3</v>
      </c>
      <c r="S24" s="245"/>
      <c r="T24" s="245">
        <v>0.3</v>
      </c>
      <c r="U24" s="263"/>
      <c r="V24" s="264"/>
      <c r="W24" s="262"/>
      <c r="X24" s="263"/>
      <c r="Y24" s="264"/>
      <c r="Z24" s="262"/>
      <c r="AA24" s="263"/>
      <c r="AB24" s="264"/>
      <c r="AC24" s="262"/>
      <c r="AD24" s="263"/>
      <c r="AE24" s="264"/>
    </row>
    <row r="25" spans="1:31" ht="25.05" customHeight="1" x14ac:dyDescent="0.3">
      <c r="A25" s="246" t="s">
        <v>140</v>
      </c>
      <c r="B25" s="77" t="s">
        <v>855</v>
      </c>
      <c r="C25" s="3" t="s">
        <v>837</v>
      </c>
      <c r="D25" s="281">
        <v>1</v>
      </c>
      <c r="E25" s="241">
        <v>45470</v>
      </c>
      <c r="F25" s="241">
        <v>45651</v>
      </c>
      <c r="G25" s="293">
        <f>SUM(K25:T25)</f>
        <v>1</v>
      </c>
      <c r="H25" s="147"/>
      <c r="I25" s="695">
        <f>G25-H26</f>
        <v>0</v>
      </c>
      <c r="J25" s="242"/>
      <c r="K25" s="243"/>
      <c r="L25" s="244"/>
      <c r="M25" s="245">
        <v>0.4</v>
      </c>
      <c r="N25" s="243"/>
      <c r="O25" s="244"/>
      <c r="P25" s="245">
        <v>0.4</v>
      </c>
      <c r="Q25" s="243"/>
      <c r="R25" s="244"/>
      <c r="S25" s="245">
        <v>0.2</v>
      </c>
      <c r="T25" s="243"/>
      <c r="U25" s="244"/>
      <c r="V25" s="245"/>
      <c r="W25" s="243"/>
      <c r="X25" s="244"/>
      <c r="Y25" s="245"/>
      <c r="Z25" s="243"/>
      <c r="AA25" s="244"/>
      <c r="AB25" s="245"/>
      <c r="AC25" s="243"/>
      <c r="AD25" s="244"/>
      <c r="AE25" s="245"/>
    </row>
    <row r="26" spans="1:31" s="254" customFormat="1" ht="25.05" customHeight="1" x14ac:dyDescent="0.3">
      <c r="A26" s="251"/>
      <c r="B26" s="252" t="s">
        <v>845</v>
      </c>
      <c r="C26" s="253"/>
      <c r="D26" s="265"/>
      <c r="E26" s="255"/>
      <c r="F26" s="255"/>
      <c r="G26" s="253"/>
      <c r="H26" s="265">
        <f>SUM(J26:AE26)</f>
        <v>1</v>
      </c>
      <c r="I26" s="282">
        <f>D25-H26</f>
        <v>0</v>
      </c>
      <c r="J26" s="261"/>
      <c r="K26" s="262"/>
      <c r="L26" s="263"/>
      <c r="M26" s="264"/>
      <c r="N26" s="262">
        <v>0.4</v>
      </c>
      <c r="O26" s="262">
        <v>0.4</v>
      </c>
      <c r="P26" s="264"/>
      <c r="Q26" s="262"/>
      <c r="R26" s="263"/>
      <c r="S26" s="264"/>
      <c r="T26" s="262">
        <v>0.2</v>
      </c>
      <c r="U26" s="263"/>
      <c r="V26" s="264"/>
      <c r="W26" s="262"/>
      <c r="X26" s="263"/>
      <c r="Y26" s="264"/>
      <c r="Z26" s="262"/>
      <c r="AA26" s="263"/>
      <c r="AB26" s="264"/>
      <c r="AC26" s="262"/>
      <c r="AD26" s="263"/>
      <c r="AE26" s="264"/>
    </row>
    <row r="27" spans="1:31" ht="20.100000000000001" customHeight="1" x14ac:dyDescent="0.3">
      <c r="A27" s="246" t="s">
        <v>1090</v>
      </c>
      <c r="B27" s="77" t="s">
        <v>1091</v>
      </c>
      <c r="C27" s="3" t="s">
        <v>837</v>
      </c>
      <c r="D27" s="281">
        <v>1</v>
      </c>
      <c r="E27" s="241">
        <v>45544</v>
      </c>
      <c r="F27" s="241">
        <v>45651</v>
      </c>
      <c r="G27" s="591">
        <f>SUM(K27:S27)</f>
        <v>1</v>
      </c>
      <c r="H27" s="147"/>
      <c r="I27" s="293">
        <f>G27-H28</f>
        <v>1</v>
      </c>
      <c r="J27" s="242"/>
      <c r="K27" s="243"/>
      <c r="L27" s="244"/>
      <c r="M27" s="245"/>
      <c r="N27" s="243"/>
      <c r="O27" s="244"/>
      <c r="P27" s="245">
        <v>0.7</v>
      </c>
      <c r="Q27" s="243"/>
      <c r="R27" s="244"/>
      <c r="S27" s="245">
        <v>0.3</v>
      </c>
      <c r="T27" s="243"/>
      <c r="U27" s="244"/>
      <c r="V27" s="245"/>
      <c r="W27" s="243"/>
      <c r="X27" s="244"/>
      <c r="Y27" s="245"/>
      <c r="Z27" s="243"/>
      <c r="AA27" s="244"/>
      <c r="AB27" s="245"/>
      <c r="AC27" s="243"/>
      <c r="AD27" s="244"/>
      <c r="AE27" s="245"/>
    </row>
    <row r="28" spans="1:31" s="254" customFormat="1" ht="20.100000000000001" customHeight="1" x14ac:dyDescent="0.3">
      <c r="A28" s="251"/>
      <c r="B28" s="252" t="s">
        <v>845</v>
      </c>
      <c r="C28" s="253"/>
      <c r="D28" s="265"/>
      <c r="E28" s="255"/>
      <c r="F28" s="255"/>
      <c r="G28" s="253"/>
      <c r="H28" s="265">
        <f>SUM(J28:AE28)</f>
        <v>0</v>
      </c>
      <c r="I28" s="282">
        <f>D27-H28</f>
        <v>1</v>
      </c>
      <c r="J28" s="261"/>
      <c r="K28" s="262"/>
      <c r="L28" s="263"/>
      <c r="M28" s="264"/>
      <c r="N28" s="262"/>
      <c r="O28" s="263"/>
      <c r="P28" s="264"/>
      <c r="Q28" s="262"/>
      <c r="R28" s="263"/>
      <c r="S28" s="264"/>
      <c r="T28" s="262"/>
      <c r="U28" s="263"/>
      <c r="V28" s="264"/>
      <c r="W28" s="262"/>
      <c r="X28" s="263"/>
      <c r="Y28" s="264"/>
      <c r="Z28" s="262"/>
      <c r="AA28" s="263"/>
      <c r="AB28" s="264"/>
      <c r="AC28" s="262"/>
      <c r="AD28" s="263"/>
      <c r="AE28" s="264"/>
    </row>
    <row r="29" spans="1:31" ht="20.100000000000001" customHeight="1" x14ac:dyDescent="0.3">
      <c r="A29" s="246" t="s">
        <v>856</v>
      </c>
      <c r="B29" s="89" t="s">
        <v>857</v>
      </c>
      <c r="C29" s="3" t="s">
        <v>837</v>
      </c>
      <c r="D29" s="281">
        <v>1</v>
      </c>
      <c r="E29" s="241">
        <v>45658</v>
      </c>
      <c r="F29" s="241">
        <v>45688</v>
      </c>
      <c r="G29" s="591">
        <f>SUM(K29:Q29)</f>
        <v>0</v>
      </c>
      <c r="H29" s="147"/>
      <c r="I29" s="147">
        <f>G29-H30</f>
        <v>0</v>
      </c>
      <c r="J29" s="242"/>
      <c r="K29" s="243"/>
      <c r="L29" s="244"/>
      <c r="M29" s="245"/>
      <c r="N29" s="243"/>
      <c r="O29" s="244"/>
      <c r="P29" s="245"/>
      <c r="Q29" s="243"/>
      <c r="R29" s="244"/>
      <c r="S29" s="245"/>
      <c r="T29" s="243">
        <v>1</v>
      </c>
      <c r="U29" s="244"/>
      <c r="V29" s="245"/>
      <c r="W29" s="243"/>
      <c r="X29" s="244"/>
      <c r="Y29" s="245"/>
      <c r="Z29" s="243"/>
      <c r="AA29" s="244"/>
      <c r="AB29" s="245"/>
      <c r="AC29" s="243"/>
      <c r="AD29" s="244"/>
      <c r="AE29" s="245"/>
    </row>
    <row r="30" spans="1:31" s="254" customFormat="1" ht="20.100000000000001" customHeight="1" x14ac:dyDescent="0.3">
      <c r="A30" s="251"/>
      <c r="B30" s="252" t="s">
        <v>845</v>
      </c>
      <c r="C30" s="253"/>
      <c r="D30" s="265"/>
      <c r="E30" s="255"/>
      <c r="F30" s="255"/>
      <c r="G30" s="253"/>
      <c r="H30" s="265">
        <f>SUM(J30:AE30)</f>
        <v>0</v>
      </c>
      <c r="I30" s="282">
        <f>D29-H30</f>
        <v>1</v>
      </c>
      <c r="J30" s="261"/>
      <c r="K30" s="262"/>
      <c r="L30" s="263"/>
      <c r="M30" s="264"/>
      <c r="N30" s="262"/>
      <c r="O30" s="263"/>
      <c r="P30" s="264"/>
      <c r="Q30" s="262"/>
      <c r="R30" s="263"/>
      <c r="S30" s="264"/>
      <c r="T30" s="262"/>
      <c r="U30" s="263"/>
      <c r="V30" s="264"/>
      <c r="W30" s="262"/>
      <c r="X30" s="263"/>
      <c r="Y30" s="264"/>
      <c r="Z30" s="262"/>
      <c r="AA30" s="263"/>
      <c r="AB30" s="264"/>
      <c r="AC30" s="262"/>
      <c r="AD30" s="263"/>
      <c r="AE30" s="264"/>
    </row>
    <row r="31" spans="1:31" x14ac:dyDescent="0.3">
      <c r="A31" s="235"/>
      <c r="B31" s="236" t="s">
        <v>858</v>
      </c>
      <c r="C31" s="235"/>
      <c r="D31" s="235"/>
      <c r="E31" s="235"/>
      <c r="F31" s="235"/>
      <c r="G31" s="277"/>
      <c r="H31" s="277"/>
      <c r="I31" s="277"/>
      <c r="J31" s="237"/>
      <c r="K31" s="238"/>
      <c r="L31" s="239"/>
      <c r="M31" s="240"/>
      <c r="N31" s="238"/>
      <c r="O31" s="239"/>
      <c r="P31" s="240"/>
      <c r="Q31" s="238"/>
      <c r="R31" s="239"/>
      <c r="S31" s="240"/>
      <c r="T31" s="238"/>
      <c r="U31" s="239"/>
      <c r="V31" s="240"/>
      <c r="W31" s="238"/>
      <c r="X31" s="239"/>
      <c r="Y31" s="240"/>
      <c r="Z31" s="238"/>
      <c r="AA31" s="239"/>
      <c r="AB31" s="240"/>
      <c r="AC31" s="238"/>
      <c r="AD31" s="239"/>
      <c r="AE31" s="240"/>
    </row>
    <row r="32" spans="1:31" ht="30.75" customHeight="1" x14ac:dyDescent="0.3">
      <c r="A32" s="3">
        <v>1</v>
      </c>
      <c r="B32" s="77" t="s">
        <v>859</v>
      </c>
      <c r="C32" s="3" t="s">
        <v>837</v>
      </c>
      <c r="D32" s="3">
        <v>100</v>
      </c>
      <c r="E32" s="241">
        <v>45371</v>
      </c>
      <c r="F32" s="241">
        <v>45411</v>
      </c>
      <c r="G32" s="147"/>
      <c r="H32" s="147"/>
      <c r="I32" s="147"/>
      <c r="J32" s="242"/>
      <c r="K32" s="243"/>
      <c r="L32" s="244"/>
      <c r="M32" s="245"/>
      <c r="N32" s="243"/>
      <c r="O32" s="244"/>
      <c r="P32" s="245"/>
      <c r="Q32" s="243"/>
      <c r="R32" s="244"/>
      <c r="S32" s="245"/>
      <c r="T32" s="243"/>
      <c r="U32" s="244"/>
      <c r="V32" s="245"/>
      <c r="W32" s="243"/>
      <c r="X32" s="244"/>
      <c r="Y32" s="245"/>
      <c r="Z32" s="243"/>
      <c r="AA32" s="244"/>
      <c r="AB32" s="245"/>
      <c r="AC32" s="243"/>
      <c r="AD32" s="244"/>
      <c r="AE32" s="245"/>
    </row>
    <row r="33" spans="1:31" ht="25.05" customHeight="1" x14ac:dyDescent="0.3">
      <c r="A33" s="3">
        <f t="shared" ref="A33" si="2">A32+1</f>
        <v>2</v>
      </c>
      <c r="B33" s="89" t="s">
        <v>860</v>
      </c>
      <c r="C33" s="3" t="s">
        <v>339</v>
      </c>
      <c r="D33" s="3">
        <v>112</v>
      </c>
      <c r="E33" s="241">
        <v>45384</v>
      </c>
      <c r="F33" s="241">
        <v>45402</v>
      </c>
      <c r="G33" s="147"/>
      <c r="H33" s="147"/>
      <c r="I33" s="147"/>
      <c r="J33" s="247"/>
      <c r="K33" s="248">
        <v>112</v>
      </c>
      <c r="L33" s="249"/>
      <c r="M33" s="250"/>
      <c r="N33" s="248"/>
      <c r="O33" s="249"/>
      <c r="P33" s="250"/>
      <c r="Q33" s="248"/>
      <c r="R33" s="249"/>
      <c r="S33" s="250"/>
      <c r="T33" s="248"/>
      <c r="U33" s="249"/>
      <c r="V33" s="250"/>
      <c r="W33" s="248"/>
      <c r="X33" s="249"/>
      <c r="Y33" s="250"/>
      <c r="Z33" s="248"/>
      <c r="AA33" s="249"/>
      <c r="AB33" s="250"/>
      <c r="AC33" s="248"/>
      <c r="AD33" s="249"/>
      <c r="AE33" s="250"/>
    </row>
    <row r="34" spans="1:31" s="274" customFormat="1" ht="20.100000000000001" customHeight="1" x14ac:dyDescent="0.3">
      <c r="A34" s="266"/>
      <c r="B34" s="267" t="s">
        <v>845</v>
      </c>
      <c r="C34" s="268"/>
      <c r="D34" s="256">
        <f>SUM(J34:AE34)</f>
        <v>115</v>
      </c>
      <c r="E34" s="268"/>
      <c r="F34" s="268"/>
      <c r="G34" s="278"/>
      <c r="H34" s="256">
        <f>SUM(J34:AE34)</f>
        <v>115</v>
      </c>
      <c r="I34" s="269"/>
      <c r="J34" s="270"/>
      <c r="K34" s="271"/>
      <c r="L34" s="272">
        <v>115</v>
      </c>
      <c r="M34" s="273"/>
      <c r="N34" s="271"/>
      <c r="O34" s="272"/>
      <c r="P34" s="273"/>
      <c r="Q34" s="271"/>
      <c r="R34" s="272"/>
      <c r="S34" s="273"/>
      <c r="T34" s="271"/>
      <c r="U34" s="272"/>
      <c r="V34" s="273"/>
      <c r="W34" s="271"/>
      <c r="X34" s="272"/>
      <c r="Y34" s="273"/>
      <c r="Z34" s="271"/>
      <c r="AA34" s="272"/>
      <c r="AB34" s="273"/>
      <c r="AC34" s="271"/>
      <c r="AD34" s="272"/>
      <c r="AE34" s="273"/>
    </row>
    <row r="35" spans="1:31" ht="25.05" customHeight="1" x14ac:dyDescent="0.3">
      <c r="A35" s="3">
        <f>A33+1</f>
        <v>3</v>
      </c>
      <c r="B35" s="89" t="s">
        <v>861</v>
      </c>
      <c r="C35" s="3" t="s">
        <v>339</v>
      </c>
      <c r="D35" s="3">
        <v>112</v>
      </c>
      <c r="E35" s="241">
        <v>45404</v>
      </c>
      <c r="F35" s="241">
        <v>45532</v>
      </c>
      <c r="G35" s="147">
        <f>SUM(K35:Q35)</f>
        <v>112</v>
      </c>
      <c r="H35" s="147"/>
      <c r="I35" s="147">
        <f>G35-H36</f>
        <v>-3</v>
      </c>
      <c r="J35" s="247"/>
      <c r="K35" s="248">
        <v>10</v>
      </c>
      <c r="L35" s="249">
        <v>22</v>
      </c>
      <c r="M35" s="250">
        <v>34</v>
      </c>
      <c r="N35" s="248">
        <v>34</v>
      </c>
      <c r="O35" s="249">
        <v>12</v>
      </c>
      <c r="P35" s="250"/>
      <c r="Q35" s="248"/>
      <c r="R35" s="249"/>
      <c r="S35" s="250"/>
      <c r="T35" s="248"/>
      <c r="U35" s="249"/>
      <c r="V35" s="250"/>
      <c r="W35" s="248"/>
      <c r="X35" s="249"/>
      <c r="Y35" s="250"/>
      <c r="Z35" s="248"/>
      <c r="AA35" s="249"/>
      <c r="AB35" s="250"/>
      <c r="AC35" s="248"/>
      <c r="AD35" s="249"/>
      <c r="AE35" s="250"/>
    </row>
    <row r="36" spans="1:31" s="274" customFormat="1" ht="20.100000000000001" customHeight="1" x14ac:dyDescent="0.3">
      <c r="A36" s="266"/>
      <c r="B36" s="267" t="s">
        <v>845</v>
      </c>
      <c r="C36" s="268"/>
      <c r="D36" s="256">
        <f>SUM(J36:AE36)</f>
        <v>115</v>
      </c>
      <c r="E36" s="268"/>
      <c r="F36" s="268"/>
      <c r="G36" s="278"/>
      <c r="H36" s="1000">
        <f>SUM(J36:AE36)</f>
        <v>115</v>
      </c>
      <c r="I36" s="269"/>
      <c r="J36" s="270"/>
      <c r="K36" s="271"/>
      <c r="L36" s="275">
        <v>32.706000000000003</v>
      </c>
      <c r="M36" s="276">
        <v>31.917999999999999</v>
      </c>
      <c r="N36" s="271"/>
      <c r="O36" s="272">
        <v>50.376000000000005</v>
      </c>
      <c r="P36" s="273"/>
      <c r="Q36" s="271"/>
      <c r="R36" s="272"/>
      <c r="S36" s="273"/>
      <c r="T36" s="271"/>
      <c r="U36" s="272"/>
      <c r="V36" s="273"/>
      <c r="W36" s="271"/>
      <c r="X36" s="272"/>
      <c r="Y36" s="273"/>
      <c r="Z36" s="271"/>
      <c r="AA36" s="272"/>
      <c r="AB36" s="273"/>
      <c r="AC36" s="271"/>
      <c r="AD36" s="272"/>
      <c r="AE36" s="273"/>
    </row>
    <row r="37" spans="1:31" ht="25.05" customHeight="1" x14ac:dyDescent="0.3">
      <c r="A37" s="3">
        <f>A35+1</f>
        <v>4</v>
      </c>
      <c r="B37" s="89" t="s">
        <v>862</v>
      </c>
      <c r="C37" s="3" t="s">
        <v>339</v>
      </c>
      <c r="D37" s="3">
        <v>112</v>
      </c>
      <c r="E37" s="241">
        <v>45409</v>
      </c>
      <c r="F37" s="241">
        <v>45592</v>
      </c>
      <c r="G37" s="637">
        <f>SUM(K37:Q37)</f>
        <v>112</v>
      </c>
      <c r="H37" s="147"/>
      <c r="I37" s="147">
        <f>G37-H38</f>
        <v>-2.97199999999998</v>
      </c>
      <c r="J37" s="247"/>
      <c r="K37" s="588">
        <v>5</v>
      </c>
      <c r="L37" s="589">
        <v>12</v>
      </c>
      <c r="M37" s="590">
        <v>20</v>
      </c>
      <c r="N37" s="588">
        <v>20</v>
      </c>
      <c r="O37" s="589">
        <v>20</v>
      </c>
      <c r="P37" s="590">
        <v>20</v>
      </c>
      <c r="Q37" s="588">
        <v>15</v>
      </c>
      <c r="R37" s="249"/>
      <c r="S37" s="250"/>
      <c r="T37" s="248"/>
      <c r="U37" s="249"/>
      <c r="V37" s="250"/>
      <c r="W37" s="248"/>
      <c r="X37" s="249"/>
      <c r="Y37" s="250"/>
      <c r="Z37" s="248"/>
      <c r="AA37" s="249"/>
      <c r="AB37" s="250"/>
      <c r="AC37" s="248"/>
      <c r="AD37" s="249"/>
      <c r="AE37" s="250"/>
    </row>
    <row r="38" spans="1:31" s="274" customFormat="1" ht="20.100000000000001" customHeight="1" x14ac:dyDescent="0.3">
      <c r="A38" s="266"/>
      <c r="B38" s="267" t="s">
        <v>845</v>
      </c>
      <c r="C38" s="268"/>
      <c r="D38" s="256">
        <f>SUM(J38:AE38)</f>
        <v>114.97199999999998</v>
      </c>
      <c r="E38" s="268"/>
      <c r="F38" s="268"/>
      <c r="G38" s="278"/>
      <c r="H38" s="999">
        <f>SUM(J38:AE38)</f>
        <v>114.97199999999998</v>
      </c>
      <c r="I38" s="269"/>
      <c r="J38" s="270"/>
      <c r="K38" s="271"/>
      <c r="L38" s="275">
        <v>5.9690000000000003</v>
      </c>
      <c r="M38" s="276">
        <v>9.9410000000000007</v>
      </c>
      <c r="N38" s="271">
        <v>33.643000000000001</v>
      </c>
      <c r="O38" s="272">
        <v>29.495999999999999</v>
      </c>
      <c r="P38" s="273">
        <v>5.08</v>
      </c>
      <c r="Q38" s="271">
        <v>7.984</v>
      </c>
      <c r="R38" s="272">
        <v>15.688000000000001</v>
      </c>
      <c r="S38" s="273">
        <f>2.21+0.048</f>
        <v>2.258</v>
      </c>
      <c r="T38" s="271">
        <f>0.226+4.687</f>
        <v>4.9130000000000003</v>
      </c>
      <c r="U38" s="272"/>
      <c r="V38" s="273"/>
      <c r="W38" s="271"/>
      <c r="X38" s="272"/>
      <c r="Y38" s="273"/>
      <c r="Z38" s="271"/>
      <c r="AA38" s="272"/>
      <c r="AB38" s="273"/>
      <c r="AC38" s="271"/>
      <c r="AD38" s="272"/>
      <c r="AE38" s="273"/>
    </row>
    <row r="39" spans="1:31" ht="25.05" customHeight="1" x14ac:dyDescent="0.3">
      <c r="A39" s="3">
        <f>A37+1</f>
        <v>5</v>
      </c>
      <c r="B39" s="89" t="s">
        <v>863</v>
      </c>
      <c r="C39" s="3" t="s">
        <v>837</v>
      </c>
      <c r="D39" s="3">
        <v>100</v>
      </c>
      <c r="E39" s="241">
        <v>45444</v>
      </c>
      <c r="F39" s="241">
        <v>45473</v>
      </c>
      <c r="G39" s="293">
        <f>SUM(K39:N39)</f>
        <v>1</v>
      </c>
      <c r="H39" s="147"/>
      <c r="I39" s="293">
        <f>G39-H40</f>
        <v>0</v>
      </c>
      <c r="J39" s="242"/>
      <c r="K39" s="243"/>
      <c r="L39" s="244"/>
      <c r="M39" s="245">
        <v>1</v>
      </c>
      <c r="N39" s="243"/>
      <c r="O39" s="244"/>
      <c r="P39" s="245"/>
      <c r="Q39" s="243"/>
      <c r="R39" s="244"/>
      <c r="S39" s="245"/>
      <c r="T39" s="243"/>
      <c r="U39" s="244"/>
      <c r="V39" s="245"/>
      <c r="W39" s="243"/>
      <c r="X39" s="244"/>
      <c r="Y39" s="245"/>
      <c r="Z39" s="243"/>
      <c r="AA39" s="244"/>
      <c r="AB39" s="245"/>
      <c r="AC39" s="243"/>
      <c r="AD39" s="244"/>
      <c r="AE39" s="245"/>
    </row>
    <row r="40" spans="1:31" s="274" customFormat="1" ht="20.100000000000001" customHeight="1" x14ac:dyDescent="0.3">
      <c r="A40" s="266"/>
      <c r="B40" s="267" t="s">
        <v>845</v>
      </c>
      <c r="C40" s="268"/>
      <c r="D40" s="265">
        <f>SUM(J40:AE40)</f>
        <v>1</v>
      </c>
      <c r="E40" s="268"/>
      <c r="F40" s="268"/>
      <c r="G40" s="278"/>
      <c r="H40" s="1001">
        <f>SUM(J40:AE40)</f>
        <v>1</v>
      </c>
      <c r="I40" s="269"/>
      <c r="J40" s="270"/>
      <c r="K40" s="271"/>
      <c r="L40" s="272"/>
      <c r="M40" s="264">
        <v>1</v>
      </c>
      <c r="N40" s="271"/>
      <c r="O40" s="272"/>
      <c r="P40" s="273"/>
      <c r="Q40" s="271"/>
      <c r="R40" s="272"/>
      <c r="S40" s="273"/>
      <c r="T40" s="271"/>
      <c r="U40" s="272"/>
      <c r="V40" s="273"/>
      <c r="W40" s="271"/>
      <c r="X40" s="272"/>
      <c r="Y40" s="273"/>
      <c r="Z40" s="271"/>
      <c r="AA40" s="272"/>
      <c r="AB40" s="273"/>
      <c r="AC40" s="271"/>
      <c r="AD40" s="272"/>
      <c r="AE40" s="273"/>
    </row>
    <row r="41" spans="1:31" ht="25.05" customHeight="1" x14ac:dyDescent="0.3">
      <c r="A41" s="3">
        <f>A39+1</f>
        <v>6</v>
      </c>
      <c r="B41" s="89" t="s">
        <v>104</v>
      </c>
      <c r="C41" s="3" t="s">
        <v>132</v>
      </c>
      <c r="D41" s="3">
        <v>287</v>
      </c>
      <c r="E41" s="241">
        <v>45431</v>
      </c>
      <c r="F41" s="241">
        <v>45860</v>
      </c>
      <c r="G41" s="147">
        <f>SUM(K41:Z41)</f>
        <v>287</v>
      </c>
      <c r="H41" s="1002"/>
      <c r="I41" s="638">
        <f>G41-H42</f>
        <v>-26</v>
      </c>
      <c r="J41" s="247"/>
      <c r="K41" s="248"/>
      <c r="L41" s="249">
        <v>6</v>
      </c>
      <c r="M41" s="250">
        <v>18</v>
      </c>
      <c r="N41" s="248">
        <v>18</v>
      </c>
      <c r="O41" s="249">
        <v>20</v>
      </c>
      <c r="P41" s="250">
        <v>22</v>
      </c>
      <c r="Q41" s="248">
        <v>22</v>
      </c>
      <c r="R41" s="249">
        <v>25</v>
      </c>
      <c r="S41" s="250">
        <v>25</v>
      </c>
      <c r="T41" s="248">
        <v>30</v>
      </c>
      <c r="U41" s="249">
        <v>30</v>
      </c>
      <c r="V41" s="250">
        <v>25</v>
      </c>
      <c r="W41" s="248">
        <v>15</v>
      </c>
      <c r="X41" s="249">
        <v>15</v>
      </c>
      <c r="Y41" s="250">
        <v>10</v>
      </c>
      <c r="Z41" s="248">
        <v>6</v>
      </c>
      <c r="AA41" s="249"/>
      <c r="AB41" s="250"/>
      <c r="AC41" s="248"/>
      <c r="AD41" s="249"/>
      <c r="AE41" s="250"/>
    </row>
    <row r="42" spans="1:31" s="274" customFormat="1" ht="20.100000000000001" customHeight="1" x14ac:dyDescent="0.3">
      <c r="A42" s="266"/>
      <c r="B42" s="267" t="s">
        <v>845</v>
      </c>
      <c r="C42" s="268"/>
      <c r="D42" s="256">
        <f>SUM(J42:AE42)</f>
        <v>313</v>
      </c>
      <c r="E42" s="268"/>
      <c r="F42" s="268"/>
      <c r="G42" s="278"/>
      <c r="H42" s="1108">
        <f>SUM(J42:AE42)</f>
        <v>313</v>
      </c>
      <c r="I42" s="269"/>
      <c r="J42" s="270"/>
      <c r="K42" s="271"/>
      <c r="L42" s="272">
        <v>0</v>
      </c>
      <c r="M42" s="645">
        <v>14</v>
      </c>
      <c r="N42" s="646">
        <v>20</v>
      </c>
      <c r="O42" s="647">
        <v>23</v>
      </c>
      <c r="P42" s="645">
        <v>40</v>
      </c>
      <c r="Q42" s="646">
        <v>36</v>
      </c>
      <c r="R42" s="647">
        <v>24</v>
      </c>
      <c r="S42" s="667">
        <v>32</v>
      </c>
      <c r="T42" s="719">
        <v>35</v>
      </c>
      <c r="U42" s="781">
        <v>31</v>
      </c>
      <c r="V42" s="667">
        <v>19</v>
      </c>
      <c r="W42" s="719">
        <v>23</v>
      </c>
      <c r="X42" s="781">
        <v>10</v>
      </c>
      <c r="Y42" s="667">
        <v>4</v>
      </c>
      <c r="Z42" s="719">
        <v>2</v>
      </c>
      <c r="AA42" s="272"/>
      <c r="AB42" s="273"/>
      <c r="AC42" s="271"/>
      <c r="AD42" s="272"/>
      <c r="AE42" s="273"/>
    </row>
    <row r="43" spans="1:31" ht="25.05" customHeight="1" x14ac:dyDescent="0.3">
      <c r="A43" s="3">
        <f>A41+1</f>
        <v>7</v>
      </c>
      <c r="B43" s="89" t="s">
        <v>284</v>
      </c>
      <c r="C43" s="3" t="s">
        <v>132</v>
      </c>
      <c r="D43" s="3">
        <v>287</v>
      </c>
      <c r="E43" s="241">
        <v>45457</v>
      </c>
      <c r="F43" s="241">
        <v>45925</v>
      </c>
      <c r="G43" s="147">
        <f>SUM(K43:AA43)</f>
        <v>280</v>
      </c>
      <c r="H43" s="1002"/>
      <c r="I43" s="147">
        <f>G43-H44</f>
        <v>143</v>
      </c>
      <c r="J43" s="247"/>
      <c r="K43" s="248"/>
      <c r="L43" s="249"/>
      <c r="M43" s="250">
        <v>4</v>
      </c>
      <c r="N43" s="248">
        <v>15</v>
      </c>
      <c r="O43" s="249">
        <v>15</v>
      </c>
      <c r="P43" s="250">
        <v>22</v>
      </c>
      <c r="Q43" s="248">
        <v>20</v>
      </c>
      <c r="R43" s="249">
        <v>22</v>
      </c>
      <c r="S43" s="250">
        <v>22</v>
      </c>
      <c r="T43" s="248">
        <v>22</v>
      </c>
      <c r="U43" s="249">
        <v>22</v>
      </c>
      <c r="V43" s="250">
        <v>22</v>
      </c>
      <c r="W43" s="248">
        <v>22</v>
      </c>
      <c r="X43" s="249">
        <v>20</v>
      </c>
      <c r="Y43" s="250">
        <v>20</v>
      </c>
      <c r="Z43" s="248">
        <v>20</v>
      </c>
      <c r="AA43" s="249">
        <v>12</v>
      </c>
      <c r="AB43" s="250">
        <v>7</v>
      </c>
      <c r="AC43" s="248"/>
      <c r="AD43" s="249"/>
      <c r="AE43" s="250"/>
    </row>
    <row r="44" spans="1:31" s="274" customFormat="1" ht="20.100000000000001" customHeight="1" x14ac:dyDescent="0.3">
      <c r="A44" s="266"/>
      <c r="B44" s="267" t="s">
        <v>845</v>
      </c>
      <c r="C44" s="268"/>
      <c r="D44" s="268">
        <f>SUM(J44:AE44)</f>
        <v>137</v>
      </c>
      <c r="E44" s="268"/>
      <c r="F44" s="268"/>
      <c r="G44" s="278"/>
      <c r="H44" s="1000">
        <f>SUM(J44:AE44)</f>
        <v>137</v>
      </c>
      <c r="I44" s="269"/>
      <c r="J44" s="270"/>
      <c r="K44" s="271"/>
      <c r="L44" s="272"/>
      <c r="M44" s="273">
        <v>0</v>
      </c>
      <c r="N44" s="271">
        <v>0</v>
      </c>
      <c r="O44" s="272"/>
      <c r="P44" s="720">
        <v>2</v>
      </c>
      <c r="Q44" s="646">
        <v>5</v>
      </c>
      <c r="R44" s="647">
        <v>2</v>
      </c>
      <c r="S44" s="645">
        <v>13</v>
      </c>
      <c r="T44" s="646">
        <v>25</v>
      </c>
      <c r="U44" s="647">
        <v>21</v>
      </c>
      <c r="V44" s="645">
        <v>25</v>
      </c>
      <c r="W44" s="646">
        <v>11</v>
      </c>
      <c r="X44" s="1149"/>
      <c r="Y44" s="1155"/>
      <c r="Z44" s="647">
        <v>8</v>
      </c>
      <c r="AA44" s="647">
        <v>25</v>
      </c>
      <c r="AB44" s="273"/>
      <c r="AC44" s="271"/>
      <c r="AD44" s="272"/>
      <c r="AE44" s="273"/>
    </row>
    <row r="45" spans="1:31" ht="25.05" customHeight="1" x14ac:dyDescent="0.3">
      <c r="A45" s="3">
        <f>A43+1</f>
        <v>8</v>
      </c>
      <c r="B45" s="89" t="s">
        <v>864</v>
      </c>
      <c r="C45" s="3" t="s">
        <v>339</v>
      </c>
      <c r="D45" s="3">
        <v>112</v>
      </c>
      <c r="E45" s="241">
        <v>45520</v>
      </c>
      <c r="F45" s="241">
        <v>45958</v>
      </c>
      <c r="G45" s="147">
        <f>SUM(K45:AA45)</f>
        <v>104</v>
      </c>
      <c r="H45" s="1002"/>
      <c r="I45" s="147">
        <f>G45-H46</f>
        <v>87.637</v>
      </c>
      <c r="J45" s="247"/>
      <c r="K45" s="248"/>
      <c r="L45" s="249"/>
      <c r="M45" s="250"/>
      <c r="N45" s="248"/>
      <c r="O45" s="249">
        <v>4</v>
      </c>
      <c r="P45" s="250">
        <v>4</v>
      </c>
      <c r="Q45" s="248">
        <v>8</v>
      </c>
      <c r="R45" s="249">
        <v>8</v>
      </c>
      <c r="S45" s="250">
        <v>8</v>
      </c>
      <c r="T45" s="248">
        <v>8</v>
      </c>
      <c r="U45" s="249">
        <v>10</v>
      </c>
      <c r="V45" s="250">
        <v>10</v>
      </c>
      <c r="W45" s="248">
        <v>10</v>
      </c>
      <c r="X45" s="249">
        <v>10</v>
      </c>
      <c r="Y45" s="250">
        <v>8</v>
      </c>
      <c r="Z45" s="248">
        <v>8</v>
      </c>
      <c r="AA45" s="249">
        <v>8</v>
      </c>
      <c r="AB45" s="250">
        <v>4</v>
      </c>
      <c r="AC45" s="248">
        <v>4</v>
      </c>
      <c r="AD45" s="249"/>
      <c r="AE45" s="250"/>
    </row>
    <row r="46" spans="1:31" s="274" customFormat="1" ht="20.100000000000001" customHeight="1" x14ac:dyDescent="0.3">
      <c r="A46" s="266"/>
      <c r="B46" s="267" t="s">
        <v>845</v>
      </c>
      <c r="C46" s="268"/>
      <c r="D46" s="268">
        <f>SUM(J46:AE46)</f>
        <v>16.363</v>
      </c>
      <c r="E46" s="268"/>
      <c r="F46" s="268"/>
      <c r="G46" s="278"/>
      <c r="H46" s="1000">
        <f>SUM(J46:AE46)</f>
        <v>16.363</v>
      </c>
      <c r="I46" s="269"/>
      <c r="J46" s="270"/>
      <c r="K46" s="271"/>
      <c r="L46" s="272"/>
      <c r="M46" s="273"/>
      <c r="N46" s="271"/>
      <c r="O46" s="272"/>
      <c r="P46" s="273"/>
      <c r="Q46" s="271"/>
      <c r="R46" s="272"/>
      <c r="S46" s="273"/>
      <c r="T46" s="271"/>
      <c r="U46" s="272"/>
      <c r="V46" s="276">
        <v>4.899</v>
      </c>
      <c r="W46" s="1037">
        <v>11.464</v>
      </c>
      <c r="X46" s="272"/>
      <c r="Y46" s="273"/>
      <c r="Z46" s="271"/>
      <c r="AA46" s="272"/>
      <c r="AB46" s="273"/>
      <c r="AC46" s="271"/>
      <c r="AD46" s="272"/>
      <c r="AE46" s="273"/>
    </row>
    <row r="47" spans="1:31" ht="25.05" customHeight="1" x14ac:dyDescent="0.3">
      <c r="A47" s="3">
        <f>A45+1</f>
        <v>9</v>
      </c>
      <c r="B47" s="89" t="s">
        <v>865</v>
      </c>
      <c r="C47" s="3" t="s">
        <v>339</v>
      </c>
      <c r="D47" s="3">
        <v>112</v>
      </c>
      <c r="E47" s="241">
        <v>45386</v>
      </c>
      <c r="F47" s="241">
        <v>45991</v>
      </c>
      <c r="G47" s="147">
        <f>SUM(K47:AA47)</f>
        <v>85</v>
      </c>
      <c r="H47" s="1002"/>
      <c r="I47" s="147">
        <f>G47-H48</f>
        <v>71.388000000000005</v>
      </c>
      <c r="J47" s="247"/>
      <c r="K47" s="248"/>
      <c r="L47" s="249"/>
      <c r="M47" s="250"/>
      <c r="N47" s="248"/>
      <c r="O47" s="249"/>
      <c r="P47" s="250"/>
      <c r="Q47" s="248"/>
      <c r="R47" s="249"/>
      <c r="S47" s="250"/>
      <c r="T47" s="248"/>
      <c r="U47" s="249"/>
      <c r="V47" s="250"/>
      <c r="W47" s="248">
        <v>15</v>
      </c>
      <c r="X47" s="249">
        <v>20</v>
      </c>
      <c r="Y47" s="250">
        <v>20</v>
      </c>
      <c r="Z47" s="248">
        <v>20</v>
      </c>
      <c r="AA47" s="249">
        <v>10</v>
      </c>
      <c r="AB47" s="250">
        <v>10</v>
      </c>
      <c r="AC47" s="248">
        <v>10</v>
      </c>
      <c r="AD47" s="249">
        <v>7</v>
      </c>
      <c r="AE47" s="250"/>
    </row>
    <row r="48" spans="1:31" s="274" customFormat="1" ht="20.100000000000001" customHeight="1" x14ac:dyDescent="0.3">
      <c r="A48" s="266"/>
      <c r="B48" s="267" t="s">
        <v>845</v>
      </c>
      <c r="C48" s="268"/>
      <c r="D48" s="256">
        <f>SUM(J48:AE48)</f>
        <v>13.612</v>
      </c>
      <c r="E48" s="268"/>
      <c r="F48" s="268"/>
      <c r="G48" s="278"/>
      <c r="H48" s="1000">
        <f>SUM(J48:AE48)</f>
        <v>13.612</v>
      </c>
      <c r="I48" s="269"/>
      <c r="J48" s="270"/>
      <c r="K48" s="271"/>
      <c r="L48" s="272"/>
      <c r="M48" s="273"/>
      <c r="N48" s="271"/>
      <c r="O48" s="272"/>
      <c r="P48" s="273"/>
      <c r="Q48" s="271"/>
      <c r="R48" s="272"/>
      <c r="S48" s="273"/>
      <c r="T48" s="271"/>
      <c r="U48" s="272"/>
      <c r="V48" s="273"/>
      <c r="W48" s="719">
        <v>13.612</v>
      </c>
      <c r="X48" s="272"/>
      <c r="Y48" s="273"/>
      <c r="Z48" s="271"/>
      <c r="AA48" s="272"/>
      <c r="AB48" s="273"/>
      <c r="AC48" s="271"/>
      <c r="AD48" s="272"/>
      <c r="AE48" s="273"/>
    </row>
    <row r="49" spans="1:31" ht="25.05" customHeight="1" x14ac:dyDescent="0.3">
      <c r="A49" s="3">
        <f>A47+1</f>
        <v>10</v>
      </c>
      <c r="B49" s="89" t="s">
        <v>866</v>
      </c>
      <c r="C49" s="3" t="s">
        <v>837</v>
      </c>
      <c r="D49" s="3">
        <v>100</v>
      </c>
      <c r="E49" s="241">
        <v>45931</v>
      </c>
      <c r="F49" s="241">
        <v>46002</v>
      </c>
      <c r="G49" s="591">
        <f>SUM(K49:S49)</f>
        <v>0</v>
      </c>
      <c r="H49" s="147"/>
      <c r="I49" s="147">
        <f>G49-H50</f>
        <v>0</v>
      </c>
      <c r="J49" s="242"/>
      <c r="K49" s="243"/>
      <c r="L49" s="244"/>
      <c r="M49" s="245"/>
      <c r="N49" s="243"/>
      <c r="O49" s="244"/>
      <c r="P49" s="245"/>
      <c r="Q49" s="243"/>
      <c r="R49" s="244"/>
      <c r="S49" s="245"/>
      <c r="T49" s="243"/>
      <c r="U49" s="244"/>
      <c r="V49" s="245"/>
      <c r="W49" s="243"/>
      <c r="X49" s="244"/>
      <c r="Y49" s="245"/>
      <c r="Z49" s="243"/>
      <c r="AA49" s="244"/>
      <c r="AB49" s="245"/>
      <c r="AC49" s="243">
        <v>0.4</v>
      </c>
      <c r="AD49" s="244">
        <v>0.5</v>
      </c>
      <c r="AE49" s="245">
        <v>0.1</v>
      </c>
    </row>
    <row r="50" spans="1:31" s="274" customFormat="1" ht="20.100000000000001" customHeight="1" x14ac:dyDescent="0.3">
      <c r="A50" s="266"/>
      <c r="B50" s="267" t="s">
        <v>845</v>
      </c>
      <c r="C50" s="268"/>
      <c r="D50" s="268">
        <f>SUM(J50:AE50)</f>
        <v>0</v>
      </c>
      <c r="E50" s="268"/>
      <c r="F50" s="268"/>
      <c r="G50" s="278"/>
      <c r="H50" s="278">
        <f>SUM(J50:AE50)</f>
        <v>0</v>
      </c>
      <c r="I50" s="269"/>
      <c r="J50" s="270"/>
      <c r="K50" s="271"/>
      <c r="L50" s="272"/>
      <c r="M50" s="273"/>
      <c r="N50" s="271"/>
      <c r="O50" s="272"/>
      <c r="P50" s="273"/>
      <c r="Q50" s="271"/>
      <c r="R50" s="272"/>
      <c r="S50" s="273"/>
      <c r="T50" s="271"/>
      <c r="U50" s="272"/>
      <c r="V50" s="273"/>
      <c r="W50" s="271"/>
      <c r="X50" s="272"/>
      <c r="Y50" s="273"/>
      <c r="Z50" s="271"/>
      <c r="AA50" s="272"/>
      <c r="AB50" s="273"/>
      <c r="AC50" s="271"/>
      <c r="AD50" s="272"/>
      <c r="AE50" s="273"/>
    </row>
  </sheetData>
  <mergeCells count="8">
    <mergeCell ref="H4:H5"/>
    <mergeCell ref="I4:I5"/>
    <mergeCell ref="A4:A5"/>
    <mergeCell ref="B4:B5"/>
    <mergeCell ref="C4:C5"/>
    <mergeCell ref="D4:D5"/>
    <mergeCell ref="E4:E5"/>
    <mergeCell ref="F4:F5"/>
  </mergeCells>
  <pageMargins left="0.26" right="0.21" top="0.74" bottom="0.18" header="0.17" footer="0.3"/>
  <pageSetup paperSize="9" scale="52" orientation="landscape" r:id="rId1"/>
  <ignoredErrors>
    <ignoredError sqref="I18:I22 I23:I29" formula="1"/>
    <ignoredError sqref="G36 G38:G40 G46 G50 G42 G15:G16 G18 G20 G24 G26 G28:G30 G43:G45 G22 G47:G48" formulaRange="1"/>
  </ignoredError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5165E-7395-4A33-BC61-B58C928E58FA}">
  <sheetPr codeName="Sheet16">
    <tabColor rgb="FFFFFF00"/>
    <pageSetUpPr fitToPage="1"/>
  </sheetPr>
  <dimension ref="B1:BB165"/>
  <sheetViews>
    <sheetView showGridLines="0" topLeftCell="A42" zoomScale="98" zoomScaleNormal="98" zoomScaleSheetLayoutView="73" workbookViewId="0">
      <selection activeCell="A145" sqref="A145"/>
    </sheetView>
  </sheetViews>
  <sheetFormatPr defaultColWidth="4" defaultRowHeight="13.8" x14ac:dyDescent="0.3"/>
  <cols>
    <col min="1" max="1" width="3.5546875" style="340" customWidth="1"/>
    <col min="2" max="2" width="4.21875" style="340" customWidth="1"/>
    <col min="3" max="3" width="5.77734375" style="340" customWidth="1"/>
    <col min="4" max="4" width="4.77734375" style="340" customWidth="1"/>
    <col min="5" max="5" width="5.21875" style="340" customWidth="1"/>
    <col min="6" max="6" width="4.21875" style="340" customWidth="1"/>
    <col min="7" max="7" width="5.21875" style="340" customWidth="1"/>
    <col min="8" max="8" width="4.77734375" style="340" customWidth="1"/>
    <col min="9" max="11" width="5.44140625" style="340" customWidth="1"/>
    <col min="12" max="12" width="4.21875" style="340" customWidth="1"/>
    <col min="13" max="13" width="5.21875" style="340" customWidth="1"/>
    <col min="14" max="14" width="4.21875" style="340" customWidth="1"/>
    <col min="15" max="15" width="5.77734375" style="340" customWidth="1"/>
    <col min="16" max="16" width="4.21875" style="340" customWidth="1"/>
    <col min="17" max="17" width="5.77734375" style="340" customWidth="1"/>
    <col min="18" max="18" width="4.5546875" style="340" customWidth="1"/>
    <col min="19" max="19" width="5.21875" style="340" customWidth="1"/>
    <col min="20" max="20" width="4.21875" style="340" customWidth="1"/>
    <col min="21" max="21" width="5.21875" style="340" customWidth="1"/>
    <col min="22" max="22" width="4.21875" style="340" customWidth="1"/>
    <col min="23" max="23" width="5.21875" style="340" customWidth="1"/>
    <col min="24" max="24" width="4.21875" style="340" customWidth="1"/>
    <col min="25" max="25" width="5.21875" style="340" customWidth="1"/>
    <col min="26" max="26" width="4.21875" style="340" customWidth="1"/>
    <col min="27" max="27" width="5.21875" style="340" customWidth="1"/>
    <col min="28" max="28" width="4.77734375" style="340" customWidth="1"/>
    <col min="29" max="29" width="5.21875" style="340" customWidth="1"/>
    <col min="30" max="30" width="4.21875" style="340" customWidth="1"/>
    <col min="31" max="31" width="5.21875" style="340" customWidth="1"/>
    <col min="32" max="32" width="4.77734375" style="340" customWidth="1"/>
    <col min="33" max="33" width="5.21875" style="340" customWidth="1"/>
    <col min="34" max="34" width="4.21875" style="340" customWidth="1"/>
    <col min="35" max="35" width="5.21875" style="340" customWidth="1"/>
    <col min="36" max="36" width="4.21875" style="340" customWidth="1"/>
    <col min="37" max="37" width="5.77734375" style="340" customWidth="1"/>
    <col min="38" max="38" width="4.21875" style="340" customWidth="1"/>
    <col min="39" max="39" width="5.21875" style="340" customWidth="1"/>
    <col min="40" max="40" width="4.21875" style="340" customWidth="1"/>
    <col min="41" max="41" width="5.21875" style="340" customWidth="1"/>
    <col min="42" max="42" width="4.21875" style="340" customWidth="1"/>
    <col min="43" max="43" width="5.21875" style="340" customWidth="1"/>
    <col min="44" max="44" width="6" style="340" customWidth="1"/>
    <col min="45" max="45" width="5.5546875" style="340" customWidth="1"/>
    <col min="46" max="46" width="4.21875" style="340" customWidth="1"/>
    <col min="47" max="48" width="4" style="340"/>
    <col min="49" max="49" width="6.44140625" style="340" bestFit="1" customWidth="1"/>
    <col min="50" max="50" width="5.21875" style="340" customWidth="1"/>
    <col min="51" max="53" width="4" style="340"/>
    <col min="54" max="54" width="6.77734375" style="340" bestFit="1" customWidth="1"/>
    <col min="55" max="16384" width="4" style="340"/>
  </cols>
  <sheetData>
    <row r="1" spans="2:54" ht="17.25" customHeight="1" thickBot="1" x14ac:dyDescent="0.35">
      <c r="B1" s="1271" t="s">
        <v>197</v>
      </c>
      <c r="C1" s="1272"/>
      <c r="D1" s="1272"/>
      <c r="E1" s="1272"/>
      <c r="F1" s="1272"/>
      <c r="G1" s="1272"/>
      <c r="H1" s="1272"/>
      <c r="I1" s="1272"/>
      <c r="J1" s="1272"/>
      <c r="K1" s="1272"/>
      <c r="L1" s="1272"/>
      <c r="M1" s="1272"/>
      <c r="N1" s="1272"/>
      <c r="O1" s="1272"/>
      <c r="P1" s="1272"/>
      <c r="Q1" s="1272"/>
      <c r="R1" s="1272"/>
      <c r="S1" s="1272"/>
      <c r="T1" s="1272"/>
      <c r="U1" s="1272"/>
      <c r="V1" s="1272"/>
      <c r="W1" s="1272"/>
      <c r="X1" s="1272"/>
      <c r="Y1" s="1272"/>
      <c r="Z1" s="1272"/>
      <c r="AA1" s="1272"/>
      <c r="AB1" s="1272"/>
      <c r="AC1" s="1272"/>
      <c r="AD1" s="1272"/>
      <c r="AE1" s="1272"/>
      <c r="AF1" s="1272"/>
      <c r="AG1" s="1272"/>
      <c r="AH1" s="1272"/>
      <c r="AI1" s="1272"/>
      <c r="AJ1" s="1272"/>
      <c r="AK1" s="1272"/>
      <c r="AL1" s="1272"/>
      <c r="AM1" s="1272"/>
      <c r="AN1" s="1272"/>
      <c r="AO1" s="1272"/>
      <c r="AP1" s="1272"/>
      <c r="AQ1" s="1272"/>
      <c r="AR1" s="1272"/>
      <c r="AS1" s="1272"/>
      <c r="AT1" s="1273"/>
    </row>
    <row r="2" spans="2:54" ht="20.25" customHeight="1" thickBot="1" x14ac:dyDescent="0.5">
      <c r="B2" s="341" t="str">
        <f>[170]TA413_PBNTL!A1</f>
        <v>TA413 : 765 KV D/C Bikaner III - Neemrana II TL02</v>
      </c>
      <c r="C2" s="342"/>
      <c r="D2" s="342"/>
      <c r="E2" s="342"/>
      <c r="F2" s="342"/>
      <c r="G2" s="342"/>
      <c r="H2" s="342"/>
      <c r="I2" s="342"/>
      <c r="J2" s="342"/>
      <c r="K2" s="342"/>
      <c r="L2" s="342"/>
      <c r="M2" s="342"/>
      <c r="N2" s="342"/>
      <c r="O2" s="342"/>
      <c r="P2" s="342"/>
      <c r="Q2" s="342"/>
      <c r="R2" s="342"/>
      <c r="S2" s="342"/>
      <c r="T2" s="342"/>
      <c r="U2" s="342"/>
      <c r="V2" s="343" t="s">
        <v>710</v>
      </c>
      <c r="W2" s="342"/>
      <c r="X2" s="342"/>
      <c r="Y2" s="342"/>
      <c r="Z2" s="198"/>
      <c r="AA2" s="198"/>
      <c r="AB2" s="198"/>
      <c r="AC2" s="198"/>
      <c r="AD2" s="198"/>
      <c r="AE2" s="198"/>
      <c r="AF2" s="198"/>
      <c r="AG2" s="198"/>
      <c r="AH2" s="198"/>
      <c r="AI2" s="198"/>
      <c r="AJ2" s="198"/>
      <c r="AK2" s="198"/>
      <c r="AL2" s="198"/>
      <c r="AM2" s="198"/>
      <c r="AN2" s="198"/>
      <c r="AO2" s="198"/>
      <c r="AP2" s="198"/>
      <c r="AQ2" s="1274" t="str">
        <f>TA413_PBNTL!M1</f>
        <v>20.08.2025</v>
      </c>
      <c r="AR2" s="1275"/>
      <c r="AS2" s="1275"/>
      <c r="AT2" s="199"/>
    </row>
    <row r="3" spans="2:54" ht="15.75" customHeight="1" x14ac:dyDescent="0.3">
      <c r="B3" s="109"/>
      <c r="C3" s="200"/>
      <c r="D3" s="200"/>
      <c r="E3" s="200"/>
      <c r="F3" s="200"/>
      <c r="G3" s="200"/>
      <c r="H3" s="200"/>
      <c r="I3" s="200"/>
      <c r="J3" s="200"/>
      <c r="K3" s="200"/>
      <c r="L3" s="200"/>
      <c r="M3" s="200"/>
      <c r="N3" s="200"/>
      <c r="O3" s="200"/>
      <c r="P3" s="200"/>
      <c r="Q3" s="200"/>
      <c r="R3" s="200"/>
      <c r="S3" s="200"/>
      <c r="T3" s="200"/>
      <c r="U3" s="200"/>
      <c r="V3" s="200"/>
      <c r="W3" s="200"/>
      <c r="X3" s="200"/>
      <c r="AR3" s="200"/>
      <c r="AS3" s="200"/>
      <c r="AT3" s="110"/>
    </row>
    <row r="4" spans="2:54" ht="15" customHeight="1" x14ac:dyDescent="0.3">
      <c r="B4" s="109"/>
      <c r="C4" s="1230" t="s">
        <v>94</v>
      </c>
      <c r="D4" s="1230"/>
      <c r="E4" s="1230" t="s">
        <v>136</v>
      </c>
      <c r="F4" s="1230"/>
      <c r="G4" s="1230"/>
      <c r="H4" s="1230"/>
      <c r="I4" s="1230" t="s">
        <v>282</v>
      </c>
      <c r="J4" s="1230"/>
      <c r="K4" s="1230" t="s">
        <v>283</v>
      </c>
      <c r="L4" s="1230"/>
      <c r="M4" s="1230" t="s">
        <v>263</v>
      </c>
      <c r="N4" s="1230"/>
      <c r="O4" s="1230"/>
      <c r="P4" s="1230" t="s">
        <v>0</v>
      </c>
      <c r="Q4" s="1230"/>
      <c r="R4" s="200"/>
      <c r="S4" s="200"/>
      <c r="T4" s="200" t="s">
        <v>537</v>
      </c>
      <c r="U4" s="200"/>
      <c r="V4" s="200"/>
      <c r="W4" s="200"/>
      <c r="X4" s="200"/>
      <c r="Z4" s="344"/>
      <c r="AA4" s="345"/>
      <c r="AC4" s="1219" t="s">
        <v>198</v>
      </c>
      <c r="AD4" s="1219"/>
      <c r="AE4" s="1219"/>
      <c r="AF4" s="1219"/>
      <c r="AI4" s="344"/>
      <c r="AJ4" s="345"/>
      <c r="AL4" s="1219" t="s">
        <v>207</v>
      </c>
      <c r="AM4" s="1219"/>
      <c r="AN4" s="1219"/>
      <c r="AO4" s="1219"/>
      <c r="AP4" s="1219"/>
      <c r="AQ4" s="1219"/>
      <c r="AR4" s="200"/>
      <c r="AS4" s="200"/>
      <c r="AT4" s="110"/>
    </row>
    <row r="5" spans="2:54" ht="15" customHeight="1" x14ac:dyDescent="0.3">
      <c r="B5" s="109"/>
      <c r="C5" s="1230">
        <v>1</v>
      </c>
      <c r="D5" s="1230"/>
      <c r="E5" s="1219" t="s">
        <v>104</v>
      </c>
      <c r="F5" s="1219"/>
      <c r="G5" s="1219"/>
      <c r="H5" s="1219"/>
      <c r="I5" s="1230" t="s">
        <v>127</v>
      </c>
      <c r="J5" s="1230"/>
      <c r="K5" s="1231">
        <f>TA413_PBNTL!D17</f>
        <v>313</v>
      </c>
      <c r="L5" s="1231"/>
      <c r="M5" s="1240">
        <f>TA413_PBNTL!J17</f>
        <v>313</v>
      </c>
      <c r="N5" s="1240"/>
      <c r="O5" s="1240"/>
      <c r="P5" s="1240">
        <f>K5-M5</f>
        <v>0</v>
      </c>
      <c r="Q5" s="1240"/>
      <c r="R5" s="200"/>
      <c r="S5" s="200"/>
      <c r="T5" s="200"/>
      <c r="U5" s="200"/>
      <c r="V5" s="200"/>
      <c r="W5" s="200"/>
      <c r="X5" s="200"/>
      <c r="Z5" s="344"/>
      <c r="AA5" s="344"/>
      <c r="AC5" s="1219" t="s">
        <v>199</v>
      </c>
      <c r="AD5" s="1219"/>
      <c r="AE5" s="1219"/>
      <c r="AF5" s="1219"/>
      <c r="AI5" s="344"/>
      <c r="AJ5" s="344"/>
      <c r="AL5" s="1219" t="s">
        <v>208</v>
      </c>
      <c r="AM5" s="1219"/>
      <c r="AN5" s="1219"/>
      <c r="AO5" s="1219"/>
      <c r="AP5" s="1219"/>
      <c r="AQ5" s="1219"/>
      <c r="AR5" s="200"/>
      <c r="AS5" s="200"/>
      <c r="AT5" s="110"/>
    </row>
    <row r="6" spans="2:54" x14ac:dyDescent="0.3">
      <c r="B6" s="109"/>
      <c r="C6" s="1230">
        <v>2</v>
      </c>
      <c r="D6" s="1230"/>
      <c r="E6" s="1219" t="s">
        <v>35</v>
      </c>
      <c r="F6" s="1219"/>
      <c r="G6" s="1219"/>
      <c r="H6" s="1219"/>
      <c r="I6" s="1230" t="s">
        <v>127</v>
      </c>
      <c r="J6" s="1230"/>
      <c r="K6" s="1231">
        <f>TA413_PBNTL!D18</f>
        <v>306</v>
      </c>
      <c r="L6" s="1231"/>
      <c r="M6" s="1240">
        <f>TA413_PBNTL!J18</f>
        <v>292</v>
      </c>
      <c r="N6" s="1240"/>
      <c r="O6" s="1240"/>
      <c r="P6" s="1240">
        <f>K6-M6</f>
        <v>14</v>
      </c>
      <c r="Q6" s="1240"/>
      <c r="R6" s="200"/>
      <c r="S6" s="200"/>
      <c r="T6" s="200" t="s">
        <v>539</v>
      </c>
      <c r="U6" s="200"/>
      <c r="V6" s="200"/>
      <c r="W6" s="200"/>
      <c r="X6" s="200"/>
      <c r="Z6" s="1232"/>
      <c r="AA6" s="344"/>
      <c r="AB6" s="1232"/>
      <c r="AC6" s="1219" t="s">
        <v>202</v>
      </c>
      <c r="AD6" s="1219"/>
      <c r="AE6" s="1219"/>
      <c r="AF6" s="1219"/>
      <c r="AI6" s="1232"/>
      <c r="AJ6" s="344">
        <v>4</v>
      </c>
      <c r="AK6" s="1232"/>
      <c r="AL6" s="1219" t="s">
        <v>209</v>
      </c>
      <c r="AM6" s="1219"/>
      <c r="AN6" s="1219"/>
      <c r="AO6" s="1219"/>
      <c r="AP6" s="1219"/>
      <c r="AQ6" s="1219"/>
      <c r="AR6" s="200"/>
      <c r="AS6" s="200"/>
      <c r="AT6" s="110"/>
    </row>
    <row r="7" spans="2:54" x14ac:dyDescent="0.3">
      <c r="B7" s="109"/>
      <c r="C7" s="1230">
        <v>3</v>
      </c>
      <c r="D7" s="1230"/>
      <c r="E7" s="1219" t="s">
        <v>284</v>
      </c>
      <c r="F7" s="1219"/>
      <c r="G7" s="1219"/>
      <c r="H7" s="1219"/>
      <c r="I7" s="1230" t="s">
        <v>127</v>
      </c>
      <c r="J7" s="1230"/>
      <c r="K7" s="1231">
        <f>TA413_PBNTL!D19</f>
        <v>306</v>
      </c>
      <c r="L7" s="1231"/>
      <c r="M7" s="1240">
        <f>TA413_PBNTL!J19</f>
        <v>137</v>
      </c>
      <c r="N7" s="1240"/>
      <c r="O7" s="1240"/>
      <c r="P7" s="1240">
        <f>K7-M7</f>
        <v>169</v>
      </c>
      <c r="Q7" s="1240"/>
      <c r="R7" s="200"/>
      <c r="S7" s="200"/>
      <c r="T7" s="200"/>
      <c r="U7" s="200"/>
      <c r="V7" s="200"/>
      <c r="W7" s="200"/>
      <c r="X7" s="200"/>
      <c r="Z7" s="1232"/>
      <c r="AA7" s="1277">
        <v>1</v>
      </c>
      <c r="AB7" s="1232"/>
      <c r="AC7" s="1219" t="s">
        <v>203</v>
      </c>
      <c r="AD7" s="1219"/>
      <c r="AE7" s="1219"/>
      <c r="AF7" s="1219"/>
      <c r="AI7" s="1232"/>
      <c r="AJ7" s="346"/>
      <c r="AK7" s="1232"/>
      <c r="AL7" s="1213" t="s">
        <v>210</v>
      </c>
      <c r="AM7" s="1214"/>
      <c r="AN7" s="1214"/>
      <c r="AO7" s="1214"/>
      <c r="AP7" s="1214"/>
      <c r="AQ7" s="1215"/>
      <c r="AR7" s="200"/>
      <c r="AS7" s="200"/>
      <c r="AT7" s="110"/>
    </row>
    <row r="8" spans="2:54" ht="15" customHeight="1" x14ac:dyDescent="0.3">
      <c r="B8" s="109"/>
      <c r="C8" s="1230">
        <v>4</v>
      </c>
      <c r="D8" s="1230"/>
      <c r="E8" s="1225" t="s">
        <v>285</v>
      </c>
      <c r="F8" s="1226"/>
      <c r="G8" s="1226"/>
      <c r="H8" s="1227"/>
      <c r="I8" s="1223" t="s">
        <v>164</v>
      </c>
      <c r="J8" s="1224"/>
      <c r="K8" s="1228">
        <f>TA413_PBNTL!D37</f>
        <v>117.85085099999999</v>
      </c>
      <c r="L8" s="1229"/>
      <c r="M8" s="1220">
        <f>TA413_PBNTL!J37</f>
        <v>16.363</v>
      </c>
      <c r="N8" s="1221"/>
      <c r="O8" s="1222"/>
      <c r="P8" s="1220">
        <f>K8-M8</f>
        <v>101.48785099999999</v>
      </c>
      <c r="Q8" s="1222"/>
      <c r="R8" s="200"/>
      <c r="S8" s="200"/>
      <c r="T8" s="200" t="s">
        <v>538</v>
      </c>
      <c r="U8" s="200"/>
      <c r="V8" s="200"/>
      <c r="W8" s="200"/>
      <c r="X8" s="200"/>
      <c r="Z8" s="1232"/>
      <c r="AA8" s="1278"/>
      <c r="AB8" s="1232"/>
      <c r="AC8" s="1219"/>
      <c r="AD8" s="1219"/>
      <c r="AE8" s="1219"/>
      <c r="AF8" s="1219"/>
      <c r="AI8" s="1232"/>
      <c r="AJ8" s="347">
        <v>3</v>
      </c>
      <c r="AK8" s="1232"/>
      <c r="AL8" s="1216"/>
      <c r="AM8" s="1217"/>
      <c r="AN8" s="1217"/>
      <c r="AO8" s="1217"/>
      <c r="AP8" s="1217"/>
      <c r="AQ8" s="1218"/>
      <c r="AR8" s="200"/>
      <c r="AS8" s="200"/>
      <c r="AT8" s="110"/>
    </row>
    <row r="9" spans="2:54" ht="15" customHeight="1" x14ac:dyDescent="0.3">
      <c r="B9" s="109"/>
      <c r="C9" s="1223">
        <v>5</v>
      </c>
      <c r="D9" s="1224"/>
      <c r="E9" s="1225" t="s">
        <v>286</v>
      </c>
      <c r="F9" s="1226"/>
      <c r="G9" s="1226"/>
      <c r="H9" s="1227"/>
      <c r="I9" s="1223" t="s">
        <v>164</v>
      </c>
      <c r="J9" s="1224"/>
      <c r="K9" s="1228">
        <f>TA413_PBNTL!D38</f>
        <v>117.85085099999999</v>
      </c>
      <c r="L9" s="1229"/>
      <c r="M9" s="1220">
        <f>TA413_PBNTL!J38</f>
        <v>16.363</v>
      </c>
      <c r="N9" s="1221"/>
      <c r="O9" s="1222"/>
      <c r="P9" s="1220">
        <f>K9-M9</f>
        <v>101.48785099999999</v>
      </c>
      <c r="Q9" s="1222"/>
      <c r="R9" s="200"/>
      <c r="S9" s="200"/>
      <c r="T9" s="200"/>
      <c r="U9" s="200"/>
      <c r="V9" s="200"/>
      <c r="W9" s="200"/>
      <c r="X9" s="200"/>
      <c r="Z9" s="1232"/>
      <c r="AA9" s="348">
        <v>1</v>
      </c>
      <c r="AB9" s="1232"/>
      <c r="AC9" s="1219" t="s">
        <v>204</v>
      </c>
      <c r="AD9" s="1219"/>
      <c r="AE9" s="1219"/>
      <c r="AF9" s="1219"/>
      <c r="AI9" s="1232"/>
      <c r="AJ9" s="349">
        <v>2</v>
      </c>
      <c r="AK9" s="1232"/>
      <c r="AL9" s="1219" t="s">
        <v>211</v>
      </c>
      <c r="AM9" s="1219"/>
      <c r="AN9" s="1219"/>
      <c r="AO9" s="1219"/>
      <c r="AP9" s="1219"/>
      <c r="AQ9" s="1219"/>
      <c r="AR9" s="200"/>
      <c r="AS9" s="200"/>
      <c r="AT9" s="110"/>
    </row>
    <row r="10" spans="2:54" ht="15" customHeight="1" x14ac:dyDescent="0.3">
      <c r="B10" s="109"/>
      <c r="C10" s="200"/>
      <c r="D10" s="200"/>
      <c r="E10" s="200"/>
      <c r="F10" s="200"/>
      <c r="G10" s="200"/>
      <c r="H10" s="200"/>
      <c r="I10" s="200"/>
      <c r="J10" s="200"/>
      <c r="K10" s="200"/>
      <c r="L10" s="200"/>
      <c r="M10" s="200"/>
      <c r="N10" s="200"/>
      <c r="O10" s="200"/>
      <c r="P10" s="200"/>
      <c r="Q10" s="200"/>
      <c r="R10" s="200"/>
      <c r="S10" s="200"/>
      <c r="T10" s="200" t="s">
        <v>533</v>
      </c>
      <c r="U10" s="200"/>
      <c r="V10" s="200"/>
      <c r="W10" s="200"/>
      <c r="X10" s="200"/>
      <c r="Z10" s="344"/>
      <c r="AA10" s="344"/>
      <c r="AC10" s="1230"/>
      <c r="AD10" s="1230"/>
      <c r="AE10" s="1230"/>
      <c r="AF10" s="1230"/>
      <c r="AI10" s="344"/>
      <c r="AJ10" s="344"/>
      <c r="AL10" s="1219" t="s">
        <v>212</v>
      </c>
      <c r="AM10" s="1219"/>
      <c r="AN10" s="1219"/>
      <c r="AO10" s="1219"/>
      <c r="AP10" s="1219"/>
      <c r="AQ10" s="1219"/>
      <c r="AR10" s="200"/>
      <c r="AS10" s="200"/>
      <c r="AT10" s="110"/>
    </row>
    <row r="11" spans="2:54" ht="15" customHeight="1" x14ac:dyDescent="0.3">
      <c r="B11" s="109"/>
      <c r="C11" s="200"/>
      <c r="D11" s="200"/>
      <c r="E11" s="200"/>
      <c r="F11" s="200"/>
      <c r="G11" s="200"/>
      <c r="H11" s="200"/>
      <c r="I11" s="200"/>
      <c r="J11" s="200"/>
      <c r="K11" s="200"/>
      <c r="L11" s="200"/>
      <c r="M11" s="200"/>
      <c r="N11" s="200"/>
      <c r="O11" s="200"/>
      <c r="P11" s="1280"/>
      <c r="Q11" s="1280"/>
      <c r="R11" s="200"/>
      <c r="S11" s="200"/>
      <c r="T11" s="200"/>
      <c r="U11" s="200"/>
      <c r="V11" s="200"/>
      <c r="W11" s="200"/>
      <c r="X11" s="200"/>
      <c r="Y11" s="200"/>
      <c r="Z11" s="200"/>
      <c r="AA11" s="200"/>
      <c r="AB11" s="200"/>
      <c r="AC11" s="200"/>
      <c r="AD11" s="200"/>
      <c r="AE11" s="200"/>
      <c r="AF11" s="200"/>
      <c r="AG11" s="200"/>
      <c r="AH11" s="200"/>
      <c r="AI11" s="200"/>
      <c r="AJ11" s="200"/>
      <c r="AK11" s="200"/>
      <c r="AL11" s="200"/>
      <c r="AM11" s="200"/>
      <c r="AN11" s="200"/>
      <c r="AO11" s="200"/>
      <c r="AP11" s="200"/>
      <c r="AQ11" s="200"/>
      <c r="AR11" s="200"/>
      <c r="AS11" s="200"/>
      <c r="AT11" s="110"/>
    </row>
    <row r="12" spans="2:54" ht="15" customHeight="1" x14ac:dyDescent="0.3">
      <c r="B12" s="350"/>
      <c r="C12" s="351"/>
      <c r="D12" s="352"/>
      <c r="E12" s="353"/>
      <c r="F12" s="351"/>
      <c r="G12" s="351"/>
      <c r="H12" s="354"/>
      <c r="I12" s="355"/>
      <c r="J12" s="354"/>
      <c r="K12" s="355"/>
      <c r="L12" s="355"/>
      <c r="M12" s="355"/>
      <c r="N12" s="354"/>
      <c r="O12" s="355"/>
      <c r="P12" s="354"/>
      <c r="Q12" s="355">
        <f>O12+1</f>
        <v>1</v>
      </c>
      <c r="R12" s="355"/>
      <c r="S12" s="355">
        <v>2</v>
      </c>
      <c r="T12" s="355"/>
      <c r="U12" s="355">
        <f>S12+1</f>
        <v>3</v>
      </c>
      <c r="V12" s="355"/>
      <c r="W12" s="355">
        <f>U12+1</f>
        <v>4</v>
      </c>
      <c r="X12" s="355"/>
      <c r="Y12" s="355">
        <f>W12+1</f>
        <v>5</v>
      </c>
      <c r="Z12" s="355"/>
      <c r="AA12" s="355">
        <f>Y12+1</f>
        <v>6</v>
      </c>
      <c r="AB12" s="355"/>
      <c r="AC12" s="355">
        <f>AA12+1</f>
        <v>7</v>
      </c>
      <c r="AD12" s="355"/>
      <c r="AE12" s="355">
        <f>AC12+1</f>
        <v>8</v>
      </c>
      <c r="AF12" s="355"/>
      <c r="AG12" s="355">
        <f>AE12+1</f>
        <v>9</v>
      </c>
      <c r="AH12" s="355"/>
      <c r="AI12" s="355">
        <f>AG12+1</f>
        <v>10</v>
      </c>
      <c r="AJ12" s="355"/>
      <c r="AK12" s="355">
        <f>AI12+1</f>
        <v>11</v>
      </c>
      <c r="AL12" s="355"/>
      <c r="AM12" s="355">
        <f>AK12+1</f>
        <v>12</v>
      </c>
      <c r="AN12" s="355"/>
      <c r="AO12" s="355">
        <f>AM12+1</f>
        <v>13</v>
      </c>
      <c r="AP12" s="355"/>
      <c r="AQ12" s="355">
        <f>AO12+1</f>
        <v>14</v>
      </c>
      <c r="AR12" s="355"/>
      <c r="AS12" s="355">
        <f>AQ12+1</f>
        <v>15</v>
      </c>
      <c r="AT12" s="356"/>
      <c r="BB12" s="1012"/>
    </row>
    <row r="13" spans="2:54" ht="15" customHeight="1" x14ac:dyDescent="0.3">
      <c r="B13" s="350"/>
      <c r="C13" s="351"/>
      <c r="D13" s="352" t="s">
        <v>673</v>
      </c>
      <c r="E13" s="353"/>
      <c r="F13" s="351"/>
      <c r="G13" s="351"/>
      <c r="H13" s="357"/>
      <c r="I13" s="355"/>
      <c r="J13" s="357"/>
      <c r="K13" s="357"/>
      <c r="L13" s="357"/>
      <c r="M13" s="357"/>
      <c r="N13" s="358"/>
      <c r="O13" s="359" t="s">
        <v>1192</v>
      </c>
      <c r="P13" s="358"/>
      <c r="Q13" s="359" t="s">
        <v>276</v>
      </c>
      <c r="R13" s="359"/>
      <c r="S13" s="359" t="s">
        <v>1294</v>
      </c>
      <c r="T13" s="359"/>
      <c r="U13" s="359" t="s">
        <v>1296</v>
      </c>
      <c r="V13" s="359"/>
      <c r="W13" s="359" t="s">
        <v>1297</v>
      </c>
      <c r="X13" s="359"/>
      <c r="Y13" s="359" t="s">
        <v>1298</v>
      </c>
      <c r="Z13" s="359"/>
      <c r="AA13" s="359" t="s">
        <v>1299</v>
      </c>
      <c r="AB13" s="359"/>
      <c r="AC13" s="359" t="s">
        <v>1300</v>
      </c>
      <c r="AD13" s="359"/>
      <c r="AE13" s="359" t="s">
        <v>1301</v>
      </c>
      <c r="AF13" s="359"/>
      <c r="AG13" s="359" t="s">
        <v>1302</v>
      </c>
      <c r="AH13" s="359"/>
      <c r="AI13" s="359" t="s">
        <v>1303</v>
      </c>
      <c r="AJ13" s="359"/>
      <c r="AK13" s="359" t="s">
        <v>1304</v>
      </c>
      <c r="AL13" s="359"/>
      <c r="AM13" s="359" t="s">
        <v>1305</v>
      </c>
      <c r="AN13" s="359"/>
      <c r="AO13" s="359" t="s">
        <v>1306</v>
      </c>
      <c r="AP13" s="359"/>
      <c r="AQ13" s="359" t="s">
        <v>1307</v>
      </c>
      <c r="AR13" s="359"/>
      <c r="AS13" s="359" t="s">
        <v>1308</v>
      </c>
      <c r="AT13" s="356"/>
    </row>
    <row r="14" spans="2:54" ht="15" customHeight="1" x14ac:dyDescent="0.3">
      <c r="B14" s="360"/>
      <c r="C14" s="361"/>
      <c r="D14" s="361"/>
      <c r="E14" s="361"/>
      <c r="F14" s="361"/>
      <c r="G14" s="361"/>
      <c r="T14" s="344"/>
      <c r="V14" s="344"/>
      <c r="X14" s="344"/>
      <c r="Z14" s="344"/>
      <c r="AB14" s="344"/>
      <c r="AD14" s="344"/>
      <c r="AF14" s="344"/>
      <c r="AH14" s="344"/>
      <c r="AJ14" s="344"/>
      <c r="AL14" s="344"/>
      <c r="AN14" s="344"/>
      <c r="AP14" s="344"/>
      <c r="AR14" s="344"/>
      <c r="AT14" s="356"/>
    </row>
    <row r="15" spans="2:54" ht="15" customHeight="1" x14ac:dyDescent="0.3">
      <c r="B15" s="1279"/>
      <c r="C15" s="361"/>
      <c r="D15" s="352" t="s">
        <v>287</v>
      </c>
      <c r="E15" s="361"/>
      <c r="F15" s="361"/>
      <c r="G15" s="361"/>
      <c r="H15" s="363"/>
      <c r="AT15" s="356"/>
      <c r="AW15" s="1016"/>
      <c r="AX15" s="1016"/>
      <c r="AY15" s="1016"/>
      <c r="AZ15" s="1016"/>
      <c r="BA15" s="1016"/>
      <c r="BB15" s="1016"/>
    </row>
    <row r="16" spans="2:54" ht="21" customHeight="1" x14ac:dyDescent="0.3">
      <c r="B16" s="1279"/>
      <c r="C16" s="361"/>
      <c r="D16" s="361"/>
      <c r="E16" s="361"/>
      <c r="F16" s="361"/>
      <c r="G16" s="361"/>
      <c r="K16" s="364" t="s">
        <v>327</v>
      </c>
      <c r="O16" s="365"/>
      <c r="P16" s="344">
        <v>150</v>
      </c>
      <c r="Q16" s="708">
        <v>3</v>
      </c>
      <c r="R16" s="367">
        <v>290.20999999999998</v>
      </c>
      <c r="S16" s="708">
        <v>3</v>
      </c>
      <c r="T16" s="367">
        <f>VLOOKUP(S13,'Location Summary'!$G$2:$H$604,2,FALSE)</f>
        <v>378</v>
      </c>
      <c r="U16" s="708">
        <v>3</v>
      </c>
      <c r="V16" s="367">
        <f>VLOOKUP(U13,'Location Summary'!$G$2:$H$604,2,FALSE)</f>
        <v>381</v>
      </c>
      <c r="W16" s="708">
        <v>3</v>
      </c>
      <c r="X16" s="367">
        <f>VLOOKUP(W13,'Location Summary'!$G$2:$H$604,2,FALSE)</f>
        <v>419</v>
      </c>
      <c r="Y16" s="708">
        <v>3</v>
      </c>
      <c r="Z16" s="367">
        <f>VLOOKUP(Y13,'Location Summary'!$G$2:$H$604,2,FALSE)</f>
        <v>422</v>
      </c>
      <c r="AA16" s="708">
        <v>3</v>
      </c>
      <c r="AB16" s="367">
        <f>VLOOKUP(AA13,'Location Summary'!$G$2:$H$604,2,FALSE)</f>
        <v>399</v>
      </c>
      <c r="AC16" s="708">
        <v>3</v>
      </c>
      <c r="AD16" s="367">
        <f>VLOOKUP(AC13,'Location Summary'!$G$2:$H$604,2,FALSE)</f>
        <v>423</v>
      </c>
      <c r="AE16" s="366">
        <v>3</v>
      </c>
      <c r="AF16" s="367">
        <f>VLOOKUP(AE13,'Location Summary'!$G$2:$H$604,2,FALSE)</f>
        <v>414.99200000000002</v>
      </c>
      <c r="AG16" s="708">
        <v>3</v>
      </c>
      <c r="AH16" s="367">
        <f>VLOOKUP(AG13,'Location Summary'!$G$2:$H$604,2,FALSE)</f>
        <v>409</v>
      </c>
      <c r="AI16" s="366">
        <v>3</v>
      </c>
      <c r="AJ16" s="367">
        <f>VLOOKUP(AI13,'Location Summary'!$G$2:$H$604,2,FALSE)</f>
        <v>402</v>
      </c>
      <c r="AK16" s="366">
        <v>3</v>
      </c>
      <c r="AL16" s="367">
        <f>VLOOKUP(AK13,'Location Summary'!$G$2:$H$604,2,FALSE)</f>
        <v>409</v>
      </c>
      <c r="AM16" s="366">
        <v>3</v>
      </c>
      <c r="AN16" s="367">
        <f>VLOOKUP(AM13,'Location Summary'!$G$2:$H$604,2,FALSE)</f>
        <v>337</v>
      </c>
      <c r="AO16" s="366">
        <v>3</v>
      </c>
      <c r="AP16" s="367">
        <f>VLOOKUP(AO13,'Location Summary'!$G$2:$H$604,2,FALSE)</f>
        <v>365</v>
      </c>
      <c r="AQ16" s="366">
        <v>3</v>
      </c>
      <c r="AR16" s="367">
        <f>VLOOKUP(AQ13,'Location Summary'!$G$2:$H$604,2,FALSE)</f>
        <v>378</v>
      </c>
      <c r="AS16" s="366">
        <v>3</v>
      </c>
      <c r="AT16" s="368">
        <f>VLOOKUP(AS13,'Location Summary'!$G$2:$H$604,2,FALSE)</f>
        <v>391.46699999999998</v>
      </c>
    </row>
    <row r="17" spans="2:53" ht="15" customHeight="1" x14ac:dyDescent="0.3">
      <c r="B17" s="1279"/>
      <c r="C17" s="351"/>
      <c r="D17" s="369" t="s">
        <v>288</v>
      </c>
      <c r="E17" s="369"/>
      <c r="F17" s="351"/>
      <c r="G17" s="351"/>
      <c r="H17" s="363"/>
      <c r="I17" s="358"/>
      <c r="J17" s="358"/>
      <c r="K17" s="358"/>
      <c r="L17" s="358"/>
      <c r="O17" s="370"/>
      <c r="P17" s="358"/>
      <c r="Q17" s="371">
        <v>2</v>
      </c>
      <c r="S17" s="371">
        <v>2</v>
      </c>
      <c r="U17" s="371">
        <v>2</v>
      </c>
      <c r="W17" s="371">
        <v>2</v>
      </c>
      <c r="Y17" s="371">
        <v>2</v>
      </c>
      <c r="AA17" s="371">
        <v>2</v>
      </c>
      <c r="AC17" s="371">
        <v>2</v>
      </c>
      <c r="AE17" s="371">
        <v>2</v>
      </c>
      <c r="AG17" s="371">
        <v>2</v>
      </c>
      <c r="AI17" s="371">
        <v>2</v>
      </c>
      <c r="AK17" s="371">
        <v>2</v>
      </c>
      <c r="AM17" s="371">
        <v>2</v>
      </c>
      <c r="AO17" s="371">
        <v>2</v>
      </c>
      <c r="AQ17" s="371">
        <v>2</v>
      </c>
      <c r="AS17" s="371">
        <v>2</v>
      </c>
      <c r="AT17" s="356"/>
      <c r="BA17" s="1013"/>
    </row>
    <row r="18" spans="2:53" ht="15" customHeight="1" x14ac:dyDescent="0.3">
      <c r="B18" s="362"/>
      <c r="C18" s="351"/>
      <c r="D18" s="351"/>
      <c r="E18" s="351"/>
      <c r="F18" s="351"/>
      <c r="G18" s="351"/>
      <c r="H18" s="358"/>
      <c r="I18" s="358"/>
      <c r="J18" s="358"/>
      <c r="K18" s="358"/>
      <c r="L18" s="358"/>
      <c r="O18" s="344" t="s">
        <v>252</v>
      </c>
      <c r="P18" s="358"/>
      <c r="Q18" s="344" t="str">
        <f>VLOOKUP(Q13,'Location Summary'!$C$2:$J$604,2,FALSE)</f>
        <v>DD60+0</v>
      </c>
      <c r="R18" s="358"/>
      <c r="S18" s="344" t="str">
        <f>VLOOKUP(S13,'Location Summary'!$C$2:$J$604,2,FALSE)</f>
        <v>DD45+0</v>
      </c>
      <c r="T18" s="372"/>
      <c r="U18" s="344" t="str">
        <f>VLOOKUP(U13,'Location Summary'!$C$2:$J$604,2,FALSE)</f>
        <v>DA+0</v>
      </c>
      <c r="V18" s="372"/>
      <c r="W18" s="344" t="str">
        <f>VLOOKUP(W13,'Location Summary'!$C$2:$J$604,2,FALSE)</f>
        <v>DA+3</v>
      </c>
      <c r="X18" s="372"/>
      <c r="Y18" s="344" t="str">
        <f>VLOOKUP(Y13,'Location Summary'!$C$2:$J$604,2,FALSE)</f>
        <v>DA+3</v>
      </c>
      <c r="Z18" s="372"/>
      <c r="AA18" s="344" t="str">
        <f>VLOOKUP(AA13,'Location Summary'!$C$2:$J$604,2,FALSE)</f>
        <v>DA+3</v>
      </c>
      <c r="AB18" s="372"/>
      <c r="AC18" s="344" t="str">
        <f>VLOOKUP(AC13,'Location Summary'!$C$2:$J$604,2,FALSE)</f>
        <v>DA+3</v>
      </c>
      <c r="AD18" s="372"/>
      <c r="AE18" s="344" t="str">
        <f>VLOOKUP(AE13,'Location Summary'!$C$2:$J$604,2,FALSE)</f>
        <v>DA+6</v>
      </c>
      <c r="AF18" s="372"/>
      <c r="AG18" s="344" t="str">
        <f>VLOOKUP(AG13,'Location Summary'!$C$2:$J$604,2,FALSE)</f>
        <v>DD45+3</v>
      </c>
      <c r="AH18" s="372"/>
      <c r="AI18" s="344" t="str">
        <f>VLOOKUP(AI13,'Location Summary'!$C$2:$J$604,2,FALSE)</f>
        <v>DA+3</v>
      </c>
      <c r="AJ18" s="372"/>
      <c r="AK18" s="344" t="str">
        <f>VLOOKUP(AK13,'Location Summary'!$C$2:$J$604,2,FALSE)</f>
        <v>DA+3</v>
      </c>
      <c r="AL18" s="372"/>
      <c r="AM18" s="344" t="str">
        <f>VLOOKUP(AM13,'Location Summary'!$C$2:$J$604,2,FALSE)</f>
        <v>DA+0</v>
      </c>
      <c r="AN18" s="372"/>
      <c r="AO18" s="344" t="str">
        <f>VLOOKUP(AO13,'Location Summary'!$C$2:$J$604,2,FALSE)</f>
        <v>DA+0</v>
      </c>
      <c r="AP18" s="372"/>
      <c r="AQ18" s="344" t="str">
        <f>VLOOKUP(AQ13,'Location Summary'!$C$2:$J$604,2,FALSE)</f>
        <v>DA+3</v>
      </c>
      <c r="AS18" s="344" t="str">
        <f>VLOOKUP(AS13,'Location Summary'!$C$2:$J$604,2,FALSE)</f>
        <v>DA+0</v>
      </c>
      <c r="AT18" s="356"/>
    </row>
    <row r="19" spans="2:53" ht="15" customHeight="1" x14ac:dyDescent="0.3">
      <c r="B19" s="362"/>
      <c r="C19" s="351"/>
      <c r="D19" s="351"/>
      <c r="E19" s="351"/>
      <c r="F19" s="351"/>
      <c r="G19" s="351"/>
      <c r="H19" s="358"/>
      <c r="I19" s="358"/>
      <c r="J19" s="358"/>
      <c r="K19" s="358"/>
      <c r="L19" s="358"/>
      <c r="M19" s="358"/>
      <c r="N19" s="358"/>
      <c r="O19" s="358"/>
      <c r="P19" s="358"/>
      <c r="Q19" s="1112"/>
      <c r="R19" s="1112"/>
      <c r="S19" s="1112"/>
      <c r="T19" s="1112"/>
      <c r="U19" s="1112"/>
      <c r="V19" s="372"/>
      <c r="W19" s="344"/>
      <c r="X19" s="372"/>
      <c r="Y19" s="373"/>
      <c r="Z19" s="372"/>
      <c r="AA19" s="344"/>
      <c r="AB19" s="372"/>
      <c r="AC19" s="344"/>
      <c r="AD19" s="372"/>
      <c r="AE19" s="344"/>
      <c r="AF19" s="372"/>
      <c r="AG19" s="374"/>
      <c r="AH19" s="374"/>
      <c r="AI19" s="374"/>
      <c r="AJ19" s="374"/>
      <c r="AK19" s="374"/>
      <c r="AL19" s="374"/>
      <c r="AM19" s="374"/>
      <c r="AN19" s="374"/>
      <c r="AO19" s="374"/>
      <c r="AP19" s="374"/>
      <c r="AQ19" s="374"/>
      <c r="AR19" s="374"/>
      <c r="AS19" s="374"/>
      <c r="AT19" s="356"/>
    </row>
    <row r="20" spans="2:53" ht="15" customHeight="1" x14ac:dyDescent="0.3">
      <c r="B20" s="375"/>
      <c r="C20" s="373">
        <f>AS12+1</f>
        <v>16</v>
      </c>
      <c r="D20" s="373"/>
      <c r="E20" s="373">
        <f>C20+1</f>
        <v>17</v>
      </c>
      <c r="F20" s="373"/>
      <c r="G20" s="373">
        <f>E20+1</f>
        <v>18</v>
      </c>
      <c r="H20" s="373"/>
      <c r="I20" s="373">
        <f>G20+1</f>
        <v>19</v>
      </c>
      <c r="J20" s="373"/>
      <c r="K20" s="373">
        <f>I20+1</f>
        <v>20</v>
      </c>
      <c r="L20" s="373"/>
      <c r="M20" s="373">
        <f>K20+1</f>
        <v>21</v>
      </c>
      <c r="N20" s="373"/>
      <c r="O20" s="373">
        <f t="shared" ref="O20" si="0">M20+1</f>
        <v>22</v>
      </c>
      <c r="P20" s="373"/>
      <c r="Q20" s="373">
        <f t="shared" ref="Q20" si="1">O20+1</f>
        <v>23</v>
      </c>
      <c r="R20" s="373"/>
      <c r="S20" s="373">
        <f t="shared" ref="S20" si="2">Q20+1</f>
        <v>24</v>
      </c>
      <c r="T20" s="373"/>
      <c r="U20" s="373">
        <f t="shared" ref="U20" si="3">S20+1</f>
        <v>25</v>
      </c>
      <c r="V20" s="373"/>
      <c r="W20" s="373">
        <f t="shared" ref="W20" si="4">U20+1</f>
        <v>26</v>
      </c>
      <c r="X20" s="373"/>
      <c r="Y20" s="373">
        <f t="shared" ref="Y20" si="5">W20+1</f>
        <v>27</v>
      </c>
      <c r="Z20" s="373"/>
      <c r="AA20" s="373">
        <f t="shared" ref="AA20" si="6">Y20+1</f>
        <v>28</v>
      </c>
      <c r="AB20" s="373"/>
      <c r="AC20" s="373">
        <f t="shared" ref="AC20" si="7">AA20+1</f>
        <v>29</v>
      </c>
      <c r="AD20" s="373"/>
      <c r="AE20" s="373">
        <f>AC20+1</f>
        <v>30</v>
      </c>
      <c r="AF20" s="373"/>
      <c r="AG20" s="373">
        <f>AE20+1</f>
        <v>31</v>
      </c>
      <c r="AH20" s="373"/>
      <c r="AI20" s="373">
        <f>AG20+1</f>
        <v>32</v>
      </c>
      <c r="AJ20" s="373"/>
      <c r="AK20" s="373">
        <f>AI20+1</f>
        <v>33</v>
      </c>
      <c r="AL20" s="373"/>
      <c r="AM20" s="373">
        <f>AK20+1</f>
        <v>34</v>
      </c>
      <c r="AN20" s="373"/>
      <c r="AO20" s="373">
        <f>AM20+1</f>
        <v>35</v>
      </c>
      <c r="AP20" s="373"/>
      <c r="AQ20" s="373">
        <f>AO20+1</f>
        <v>36</v>
      </c>
      <c r="AR20" s="373"/>
      <c r="AS20" s="373">
        <f>AQ20+1</f>
        <v>37</v>
      </c>
      <c r="AT20" s="356"/>
    </row>
    <row r="21" spans="2:53" s="381" customFormat="1" ht="15" customHeight="1" x14ac:dyDescent="0.3">
      <c r="B21" s="376"/>
      <c r="C21" s="377" t="s">
        <v>1309</v>
      </c>
      <c r="D21" s="373"/>
      <c r="E21" s="377" t="s">
        <v>1310</v>
      </c>
      <c r="F21" s="373"/>
      <c r="G21" s="377" t="s">
        <v>1311</v>
      </c>
      <c r="H21" s="373"/>
      <c r="I21" s="359" t="s">
        <v>1312</v>
      </c>
      <c r="J21" s="378"/>
      <c r="K21" s="359" t="s">
        <v>264</v>
      </c>
      <c r="L21" s="373"/>
      <c r="M21" s="379" t="s">
        <v>476</v>
      </c>
      <c r="N21" s="373"/>
      <c r="O21" s="377" t="s">
        <v>916</v>
      </c>
      <c r="P21" s="373"/>
      <c r="Q21" s="377" t="s">
        <v>917</v>
      </c>
      <c r="R21" s="373"/>
      <c r="S21" s="359" t="s">
        <v>918</v>
      </c>
      <c r="T21" s="373"/>
      <c r="U21" s="359" t="s">
        <v>919</v>
      </c>
      <c r="V21" s="373"/>
      <c r="W21" s="359" t="s">
        <v>920</v>
      </c>
      <c r="Y21" s="377" t="s">
        <v>921</v>
      </c>
      <c r="Z21" s="373"/>
      <c r="AA21" s="377" t="s">
        <v>922</v>
      </c>
      <c r="AB21" s="373"/>
      <c r="AC21" s="377" t="s">
        <v>265</v>
      </c>
      <c r="AD21" s="373"/>
      <c r="AE21" s="377" t="s">
        <v>477</v>
      </c>
      <c r="AF21" s="373"/>
      <c r="AG21" s="377" t="s">
        <v>478</v>
      </c>
      <c r="AH21" s="373"/>
      <c r="AI21" s="359" t="s">
        <v>479</v>
      </c>
      <c r="AJ21" s="378"/>
      <c r="AK21" s="359" t="s">
        <v>480</v>
      </c>
      <c r="AL21" s="373"/>
      <c r="AM21" s="379" t="s">
        <v>481</v>
      </c>
      <c r="AN21" s="373"/>
      <c r="AO21" s="377" t="s">
        <v>482</v>
      </c>
      <c r="AP21" s="373"/>
      <c r="AQ21" s="377" t="s">
        <v>483</v>
      </c>
      <c r="AR21" s="373"/>
      <c r="AS21" s="359" t="s">
        <v>484</v>
      </c>
      <c r="AT21" s="380"/>
      <c r="AU21" s="359"/>
      <c r="AV21" s="373"/>
    </row>
    <row r="22" spans="2:53" ht="15" customHeight="1" x14ac:dyDescent="0.3">
      <c r="B22" s="382"/>
      <c r="T22" s="344"/>
      <c r="V22" s="344"/>
      <c r="X22" s="344"/>
      <c r="Z22" s="344"/>
      <c r="AB22" s="344"/>
      <c r="AD22" s="344"/>
      <c r="AF22" s="344"/>
      <c r="AH22" s="344"/>
      <c r="AJ22" s="344"/>
      <c r="AL22" s="344"/>
      <c r="AN22" s="344"/>
      <c r="AP22" s="344"/>
      <c r="AR22" s="344"/>
      <c r="AT22" s="356"/>
    </row>
    <row r="23" spans="2:53" ht="15" customHeight="1" x14ac:dyDescent="0.3">
      <c r="B23" s="1276"/>
      <c r="AT23" s="356"/>
    </row>
    <row r="24" spans="2:53" ht="20.25" customHeight="1" x14ac:dyDescent="0.3">
      <c r="B24" s="1276"/>
      <c r="C24" s="708">
        <v>3</v>
      </c>
      <c r="D24" s="367">
        <f>VLOOKUP(C21,'Location Summary'!$G$2:$H$604,2,FALSE)</f>
        <v>356</v>
      </c>
      <c r="E24" s="708">
        <v>3</v>
      </c>
      <c r="F24" s="367">
        <f>VLOOKUP(E21,'Location Summary'!$G$2:$H$604,2,FALSE)</f>
        <v>439</v>
      </c>
      <c r="G24" s="708">
        <v>3</v>
      </c>
      <c r="H24" s="367">
        <f>VLOOKUP(G21,'Location Summary'!$G$2:$H$604,2,FALSE)</f>
        <v>377</v>
      </c>
      <c r="I24" s="708">
        <v>3</v>
      </c>
      <c r="J24" s="367">
        <f>VLOOKUP(I21,'Location Summary'!$G$2:$H$604,2,FALSE)</f>
        <v>455.07</v>
      </c>
      <c r="K24" s="708">
        <v>3</v>
      </c>
      <c r="L24" s="367">
        <f>VLOOKUP(K21,'Location Summary'!$G$2:$H$604,2,FALSE)</f>
        <v>344.16300000000001</v>
      </c>
      <c r="M24" s="366">
        <v>3</v>
      </c>
      <c r="N24" s="367">
        <f>VLOOKUP(M21,'Location Summary'!$G$2:$H$604,2,FALSE)</f>
        <v>365</v>
      </c>
      <c r="O24" s="366">
        <v>3</v>
      </c>
      <c r="P24" s="367">
        <f>VLOOKUP(O21,'Location Summary'!$G$2:$H$604,2,FALSE)</f>
        <v>340</v>
      </c>
      <c r="Q24" s="366">
        <v>3</v>
      </c>
      <c r="R24" s="367">
        <f>VLOOKUP(Q21,'Location Summary'!$G$2:$H$604,2,FALSE)</f>
        <v>419.99900000000002</v>
      </c>
      <c r="S24" s="366">
        <v>3</v>
      </c>
      <c r="T24" s="367">
        <f>VLOOKUP(S21,'Location Summary'!$G$2:$H$604,2,FALSE)</f>
        <v>415</v>
      </c>
      <c r="U24" s="366">
        <v>3</v>
      </c>
      <c r="V24" s="367">
        <f>VLOOKUP(U21,'Location Summary'!$G$2:$H$604,2,FALSE)</f>
        <v>365</v>
      </c>
      <c r="W24" s="366">
        <v>3</v>
      </c>
      <c r="X24" s="367">
        <f>VLOOKUP(W21,'Location Summary'!$G$2:$H$604,2,FALSE)</f>
        <v>330</v>
      </c>
      <c r="Y24" s="366">
        <v>3</v>
      </c>
      <c r="Z24" s="367">
        <f>VLOOKUP(Y21,'Location Summary'!$G$2:$H$604,2,FALSE)</f>
        <v>457</v>
      </c>
      <c r="AA24" s="366">
        <v>3</v>
      </c>
      <c r="AB24" s="367">
        <f>VLOOKUP(AA21,'Location Summary'!$G$2:$H$604,2,FALSE)</f>
        <v>354.61200000000002</v>
      </c>
      <c r="AC24" s="708">
        <v>3</v>
      </c>
      <c r="AD24" s="367">
        <f>VLOOKUP(AC21,'Location Summary'!$G$2:$H$604,2,FALSE)</f>
        <v>428.38900000000001</v>
      </c>
      <c r="AE24" s="708">
        <v>3</v>
      </c>
      <c r="AF24" s="367">
        <f>VLOOKUP(AE21,'Location Summary'!$G$2:$H$604,2,FALSE)</f>
        <v>340</v>
      </c>
      <c r="AG24" s="366">
        <v>3</v>
      </c>
      <c r="AH24" s="367">
        <f>VLOOKUP(AG21,'Location Summary'!$G$2:$H$604,2,FALSE)</f>
        <v>375</v>
      </c>
      <c r="AI24" s="366">
        <v>3</v>
      </c>
      <c r="AJ24" s="367">
        <f>VLOOKUP(AI21,'Location Summary'!$G$2:$H$604,2,FALSE)</f>
        <v>365</v>
      </c>
      <c r="AK24" s="366">
        <v>3</v>
      </c>
      <c r="AL24" s="367">
        <f>VLOOKUP(AK21,'Location Summary'!$G$2:$H$604,2,FALSE)</f>
        <v>460</v>
      </c>
      <c r="AM24" s="366">
        <v>3</v>
      </c>
      <c r="AN24" s="367">
        <f>VLOOKUP(AM21,'Location Summary'!$G$2:$H$604,2,FALSE)</f>
        <v>380</v>
      </c>
      <c r="AO24" s="366">
        <v>3</v>
      </c>
      <c r="AP24" s="367">
        <f>VLOOKUP(AO21,'Location Summary'!$G$2:$H$604,2,FALSE)</f>
        <v>410</v>
      </c>
      <c r="AQ24" s="366">
        <v>3</v>
      </c>
      <c r="AR24" s="367">
        <f>VLOOKUP(AQ21,'Location Summary'!$G$2:$H$604,2,FALSE)</f>
        <v>400</v>
      </c>
      <c r="AS24" s="366">
        <v>3</v>
      </c>
      <c r="AT24" s="368">
        <f>VLOOKUP(AS21,'Location Summary'!$G$2:$H$604,2,FALSE)</f>
        <v>420</v>
      </c>
    </row>
    <row r="25" spans="2:53" ht="15" customHeight="1" x14ac:dyDescent="0.3">
      <c r="B25" s="1276"/>
      <c r="C25" s="371">
        <v>2</v>
      </c>
      <c r="E25" s="371">
        <v>2</v>
      </c>
      <c r="G25" s="371">
        <v>2</v>
      </c>
      <c r="I25" s="371">
        <v>2</v>
      </c>
      <c r="K25" s="371">
        <v>2</v>
      </c>
      <c r="M25" s="371">
        <v>2</v>
      </c>
      <c r="O25" s="371">
        <v>2</v>
      </c>
      <c r="Q25" s="371">
        <v>2</v>
      </c>
      <c r="S25" s="371">
        <v>2</v>
      </c>
      <c r="U25" s="371">
        <v>2</v>
      </c>
      <c r="W25" s="371">
        <v>2</v>
      </c>
      <c r="Y25" s="371">
        <v>2</v>
      </c>
      <c r="AA25" s="371">
        <v>2</v>
      </c>
      <c r="AC25" s="371">
        <v>2</v>
      </c>
      <c r="AE25" s="371">
        <v>2</v>
      </c>
      <c r="AG25" s="371">
        <v>2</v>
      </c>
      <c r="AI25" s="371">
        <v>2</v>
      </c>
      <c r="AK25" s="371">
        <v>2</v>
      </c>
      <c r="AM25" s="371">
        <v>2</v>
      </c>
      <c r="AO25" s="371">
        <v>2</v>
      </c>
      <c r="AQ25" s="371">
        <v>2</v>
      </c>
      <c r="AS25" s="371">
        <v>2</v>
      </c>
      <c r="AT25" s="356"/>
    </row>
    <row r="26" spans="2:53" ht="15" customHeight="1" x14ac:dyDescent="0.3">
      <c r="B26" s="382"/>
      <c r="C26" s="344" t="str">
        <f>VLOOKUP(C21,'Location Summary'!$C$2:$J$604,2,FALSE)</f>
        <v>DB1+9</v>
      </c>
      <c r="D26" s="358"/>
      <c r="E26" s="344" t="str">
        <f>VLOOKUP(E21,'Location Summary'!$C$2:$J$604,2,FALSE)</f>
        <v>DA+3</v>
      </c>
      <c r="F26" s="358"/>
      <c r="G26" s="344" t="str">
        <f>VLOOKUP(G21,'Location Summary'!$C$2:$J$604,2,FALSE)</f>
        <v>DA+9</v>
      </c>
      <c r="H26" s="358"/>
      <c r="I26" s="344" t="str">
        <f>VLOOKUP(I21,'Location Summary'!$C$2:$J$604,2,FALSE)</f>
        <v>DA+6</v>
      </c>
      <c r="J26" s="358"/>
      <c r="K26" s="344" t="str">
        <f>VLOOKUP(K21,'Location Summary'!$C$2:$J$604,2,FALSE)</f>
        <v>DB2+9</v>
      </c>
      <c r="L26" s="358"/>
      <c r="M26" s="344" t="str">
        <f>VLOOKUP(M21,'Location Summary'!$C$2:$J$604,2,FALSE)</f>
        <v>DA+6</v>
      </c>
      <c r="N26" s="358"/>
      <c r="O26" s="344" t="str">
        <f>VLOOKUP(O21,'Location Summary'!$C$2:$J$604,2,FALSE)</f>
        <v>DB1+3</v>
      </c>
      <c r="P26" s="358"/>
      <c r="Q26" s="344" t="str">
        <f>VLOOKUP(Q21,'Location Summary'!$C$2:$J$604,2,FALSE)</f>
        <v>DA+6</v>
      </c>
      <c r="R26" s="358"/>
      <c r="S26" s="344" t="str">
        <f>VLOOKUP(S21,'Location Summary'!$C$2:$J$604,2,FALSE)</f>
        <v>DA+6</v>
      </c>
      <c r="T26" s="372"/>
      <c r="U26" s="344" t="str">
        <f>VLOOKUP(U21,'Location Summary'!$C$2:$J$604,2,FALSE)</f>
        <v>DA+9</v>
      </c>
      <c r="V26" s="372"/>
      <c r="W26" s="344" t="str">
        <f>VLOOKUP(W21,'Location Summary'!$C$2:$J$604,2,FALSE)</f>
        <v>DA+6</v>
      </c>
      <c r="X26" s="372"/>
      <c r="Y26" s="344" t="str">
        <f>VLOOKUP(Y21,'Location Summary'!$C$2:$J$604,2,FALSE)</f>
        <v>DA+9</v>
      </c>
      <c r="Z26" s="372"/>
      <c r="AA26" s="344" t="str">
        <f>VLOOKUP(AA21,'Location Summary'!$C$2:$J$604,2,FALSE)</f>
        <v>DA+9</v>
      </c>
      <c r="AB26" s="372"/>
      <c r="AC26" s="344" t="str">
        <f>VLOOKUP(AC21,'Location Summary'!$C$2:$J$604,2,FALSE)</f>
        <v>DB1+6</v>
      </c>
      <c r="AD26" s="372"/>
      <c r="AE26" s="344" t="str">
        <f>VLOOKUP(AE21,'Location Summary'!$C$2:$J$604,2,FALSE)</f>
        <v>DA+6</v>
      </c>
      <c r="AF26" s="372"/>
      <c r="AG26" s="344" t="str">
        <f>VLOOKUP(AG21,'Location Summary'!$C$2:$J$604,2,FALSE)</f>
        <v>DA+9</v>
      </c>
      <c r="AH26" s="372"/>
      <c r="AI26" s="344" t="str">
        <f>VLOOKUP(AI21,'Location Summary'!$C$2:$J$604,2,FALSE)</f>
        <v>DA+9</v>
      </c>
      <c r="AJ26" s="372"/>
      <c r="AK26" s="344" t="str">
        <f>VLOOKUP(AK21,'Location Summary'!$C$2:$J$604,2,FALSE)</f>
        <v>DA-1.5</v>
      </c>
      <c r="AL26" s="372"/>
      <c r="AM26" s="344" t="str">
        <f>VLOOKUP(AM21,'Location Summary'!$C$2:$J$604,2,FALSE)</f>
        <v>DA+6</v>
      </c>
      <c r="AN26" s="372"/>
      <c r="AO26" s="344" t="str">
        <f>VLOOKUP(AO21,'Location Summary'!$C$2:$J$604,2,FALSE)</f>
        <v>DA+3</v>
      </c>
      <c r="AP26" s="372"/>
      <c r="AQ26" s="344" t="str">
        <f>VLOOKUP(AQ21,'Location Summary'!$C$2:$J$604,2,FALSE)</f>
        <v>DA+9</v>
      </c>
      <c r="AS26" s="344" t="str">
        <f>VLOOKUP(AS21,'Location Summary'!$C$2:$J$604,2,FALSE)</f>
        <v>DA+6</v>
      </c>
      <c r="AT26" s="356"/>
    </row>
    <row r="27" spans="2:53" ht="15" customHeight="1" x14ac:dyDescent="0.3">
      <c r="B27" s="1022"/>
      <c r="C27" s="372"/>
      <c r="D27" s="372"/>
      <c r="E27" s="354"/>
      <c r="F27" s="383"/>
      <c r="G27" s="354"/>
      <c r="H27" s="383"/>
      <c r="I27" s="354"/>
      <c r="J27" s="383"/>
      <c r="K27" s="354"/>
      <c r="L27" s="354"/>
      <c r="M27" s="354"/>
      <c r="N27" s="354"/>
      <c r="O27" s="344"/>
      <c r="P27" s="344"/>
      <c r="Q27" s="344"/>
      <c r="R27" s="344"/>
      <c r="S27" s="344"/>
      <c r="T27" s="344"/>
      <c r="U27" s="344"/>
      <c r="V27" s="344"/>
      <c r="W27" s="344"/>
      <c r="X27" s="344"/>
      <c r="Y27" s="344"/>
      <c r="Z27" s="344"/>
      <c r="AA27" s="344"/>
      <c r="AB27" s="344"/>
      <c r="AC27" s="344"/>
      <c r="AD27" s="344"/>
      <c r="AE27" s="344"/>
      <c r="AF27" s="344"/>
      <c r="AG27" s="344"/>
      <c r="AH27" s="344"/>
      <c r="AI27" s="344"/>
      <c r="AJ27" s="344"/>
      <c r="AK27" s="344"/>
      <c r="AM27" s="344"/>
      <c r="AT27" s="356"/>
    </row>
    <row r="28" spans="2:53" ht="15" customHeight="1" x14ac:dyDescent="0.3">
      <c r="B28" s="375"/>
      <c r="C28" s="373">
        <f>AS20+1</f>
        <v>38</v>
      </c>
      <c r="D28" s="373"/>
      <c r="E28" s="373">
        <f>C28+1</f>
        <v>39</v>
      </c>
      <c r="F28" s="373"/>
      <c r="G28" s="373">
        <f>E28+1</f>
        <v>40</v>
      </c>
      <c r="H28" s="373"/>
      <c r="I28" s="373">
        <f>G28+1</f>
        <v>41</v>
      </c>
      <c r="J28" s="373"/>
      <c r="K28" s="373">
        <f>I28+1</f>
        <v>42</v>
      </c>
      <c r="L28" s="373"/>
      <c r="M28" s="373">
        <f>K28+1</f>
        <v>43</v>
      </c>
      <c r="N28" s="373"/>
      <c r="O28" s="373">
        <f>M28+1</f>
        <v>44</v>
      </c>
      <c r="P28" s="373"/>
      <c r="Q28" s="373">
        <f>O28+1</f>
        <v>45</v>
      </c>
      <c r="R28" s="373"/>
      <c r="S28" s="373">
        <f>Q28+1</f>
        <v>46</v>
      </c>
      <c r="T28" s="373"/>
      <c r="U28" s="373">
        <f>S28+1</f>
        <v>47</v>
      </c>
      <c r="V28" s="373"/>
      <c r="W28" s="373">
        <f>U28+1</f>
        <v>48</v>
      </c>
      <c r="X28" s="373"/>
      <c r="Y28" s="373">
        <f>W28+1</f>
        <v>49</v>
      </c>
      <c r="Z28" s="373"/>
      <c r="AA28" s="373">
        <f>Y28+1</f>
        <v>50</v>
      </c>
      <c r="AB28" s="373"/>
      <c r="AC28" s="373">
        <f>AA28+1</f>
        <v>51</v>
      </c>
      <c r="AD28" s="373"/>
      <c r="AE28" s="373">
        <f>AC28+1</f>
        <v>52</v>
      </c>
      <c r="AF28" s="373"/>
      <c r="AG28" s="373">
        <f>AE28+1</f>
        <v>53</v>
      </c>
      <c r="AH28" s="373"/>
      <c r="AI28" s="373">
        <f>AG28+1</f>
        <v>54</v>
      </c>
      <c r="AJ28" s="373"/>
      <c r="AK28" s="373">
        <f>AI28+1</f>
        <v>55</v>
      </c>
      <c r="AL28" s="373"/>
      <c r="AM28" s="373">
        <f>AK28+1</f>
        <v>56</v>
      </c>
      <c r="AN28" s="373"/>
      <c r="AO28" s="373">
        <f>AM28+1</f>
        <v>57</v>
      </c>
      <c r="AP28" s="373"/>
      <c r="AQ28" s="373">
        <f>AO28+1</f>
        <v>58</v>
      </c>
      <c r="AR28" s="373"/>
      <c r="AS28" s="373">
        <f>AQ28+1</f>
        <v>59</v>
      </c>
      <c r="AT28" s="356"/>
    </row>
    <row r="29" spans="2:53" s="386" customFormat="1" ht="15" customHeight="1" x14ac:dyDescent="0.3">
      <c r="B29" s="376"/>
      <c r="C29" s="377" t="s">
        <v>485</v>
      </c>
      <c r="D29" s="378"/>
      <c r="E29" s="377" t="s">
        <v>486</v>
      </c>
      <c r="F29" s="378"/>
      <c r="G29" s="384" t="s">
        <v>692</v>
      </c>
      <c r="H29" s="378"/>
      <c r="I29" s="384" t="s">
        <v>266</v>
      </c>
      <c r="J29" s="378"/>
      <c r="K29" s="378" t="s">
        <v>267</v>
      </c>
      <c r="L29" s="378"/>
      <c r="M29" s="378" t="s">
        <v>268</v>
      </c>
      <c r="N29" s="378"/>
      <c r="O29" s="385" t="s">
        <v>487</v>
      </c>
      <c r="P29" s="378"/>
      <c r="Q29" s="378" t="s">
        <v>488</v>
      </c>
      <c r="R29" s="378"/>
      <c r="S29" s="378" t="s">
        <v>489</v>
      </c>
      <c r="T29" s="378"/>
      <c r="U29" s="385" t="s">
        <v>490</v>
      </c>
      <c r="V29" s="378"/>
      <c r="W29" s="378" t="s">
        <v>491</v>
      </c>
      <c r="X29" s="378"/>
      <c r="Y29" s="385" t="s">
        <v>492</v>
      </c>
      <c r="Z29" s="378"/>
      <c r="AA29" s="384" t="s">
        <v>493</v>
      </c>
      <c r="AB29" s="378"/>
      <c r="AC29" s="384" t="s">
        <v>494</v>
      </c>
      <c r="AD29" s="378"/>
      <c r="AE29" s="359" t="s">
        <v>495</v>
      </c>
      <c r="AF29" s="378"/>
      <c r="AG29" s="384" t="s">
        <v>510</v>
      </c>
      <c r="AH29" s="378"/>
      <c r="AI29" s="359" t="s">
        <v>269</v>
      </c>
      <c r="AJ29" s="378"/>
      <c r="AK29" s="384" t="s">
        <v>496</v>
      </c>
      <c r="AM29" s="359" t="s">
        <v>497</v>
      </c>
      <c r="AO29" s="386" t="s">
        <v>498</v>
      </c>
      <c r="AQ29" s="386" t="s">
        <v>499</v>
      </c>
      <c r="AS29" s="386" t="s">
        <v>500</v>
      </c>
      <c r="AT29" s="387"/>
    </row>
    <row r="30" spans="2:53" ht="15" customHeight="1" x14ac:dyDescent="0.3">
      <c r="B30" s="376"/>
      <c r="T30" s="344"/>
      <c r="V30" s="344"/>
      <c r="X30" s="344"/>
      <c r="Z30" s="344"/>
      <c r="AB30" s="344"/>
      <c r="AD30" s="344"/>
      <c r="AF30" s="344"/>
      <c r="AH30" s="344"/>
      <c r="AJ30" s="344"/>
      <c r="AL30" s="344"/>
      <c r="AN30" s="344"/>
      <c r="AP30" s="344"/>
      <c r="AR30" s="344"/>
      <c r="AT30" s="356"/>
    </row>
    <row r="31" spans="2:53" ht="15" customHeight="1" x14ac:dyDescent="0.3">
      <c r="B31" s="376"/>
      <c r="AT31" s="356"/>
    </row>
    <row r="32" spans="2:53" ht="20.25" customHeight="1" x14ac:dyDescent="0.3">
      <c r="B32" s="388"/>
      <c r="C32" s="366">
        <v>3</v>
      </c>
      <c r="D32" s="367">
        <f>VLOOKUP(C29,'Location Summary'!$G$2:$H$604,2,FALSE)</f>
        <v>345</v>
      </c>
      <c r="E32" s="366">
        <v>3</v>
      </c>
      <c r="F32" s="367">
        <f>VLOOKUP(E29,'Location Summary'!$G$2:$H$604,2,FALSE)</f>
        <v>495</v>
      </c>
      <c r="G32" s="366">
        <v>3</v>
      </c>
      <c r="H32" s="367">
        <f>VLOOKUP(G29,'Location Summary'!$G$2:$H$604,2,FALSE)</f>
        <v>419.48</v>
      </c>
      <c r="I32" s="366">
        <v>3</v>
      </c>
      <c r="J32" s="367">
        <f>VLOOKUP(I29,'Location Summary'!$G$2:$H$604,2,FALSE)</f>
        <v>350.52</v>
      </c>
      <c r="K32" s="366">
        <v>3</v>
      </c>
      <c r="L32" s="367">
        <f>VLOOKUP(K29,'Location Summary'!$G$2:$H$604,2,FALSE)</f>
        <v>445</v>
      </c>
      <c r="M32" s="366">
        <v>3</v>
      </c>
      <c r="N32" s="367">
        <f>VLOOKUP(M29,'Location Summary'!$G$2:$H$604,2,FALSE)</f>
        <v>390</v>
      </c>
      <c r="O32" s="366">
        <v>3</v>
      </c>
      <c r="P32" s="367">
        <f>VLOOKUP(O29,'Location Summary'!$G$2:$H$604,2,FALSE)</f>
        <v>350</v>
      </c>
      <c r="Q32" s="366">
        <v>3</v>
      </c>
      <c r="R32" s="367">
        <f>VLOOKUP(Q29,'Location Summary'!$G$2:$H$604,2,FALSE)</f>
        <v>490</v>
      </c>
      <c r="S32" s="366">
        <v>3</v>
      </c>
      <c r="T32" s="367">
        <f>VLOOKUP(S29,'Location Summary'!$G$2:$H$604,2,FALSE)</f>
        <v>350</v>
      </c>
      <c r="U32" s="366">
        <v>3</v>
      </c>
      <c r="V32" s="367">
        <f>VLOOKUP(U29,'Location Summary'!$G$2:$H$604,2,FALSE)</f>
        <v>347</v>
      </c>
      <c r="W32" s="366">
        <v>3</v>
      </c>
      <c r="X32" s="367">
        <f>VLOOKUP(W29,'Location Summary'!$G$2:$H$604,2,FALSE)</f>
        <v>373</v>
      </c>
      <c r="Y32" s="366">
        <v>3</v>
      </c>
      <c r="Z32" s="367">
        <f>VLOOKUP(Y29,'Location Summary'!$G$2:$H$604,2,FALSE)</f>
        <v>380</v>
      </c>
      <c r="AA32" s="366">
        <v>3</v>
      </c>
      <c r="AB32" s="367">
        <f>VLOOKUP(AA29,'Location Summary'!$G$2:$H$604,2,FALSE)</f>
        <v>335</v>
      </c>
      <c r="AC32" s="366">
        <v>3</v>
      </c>
      <c r="AD32" s="367">
        <f>VLOOKUP(AC29,'Location Summary'!$G$2:$H$604,2,FALSE)</f>
        <v>315</v>
      </c>
      <c r="AE32" s="366">
        <v>3</v>
      </c>
      <c r="AF32" s="367">
        <f>VLOOKUP(AE29,'Location Summary'!$G$2:$H$604,2,FALSE)</f>
        <v>410</v>
      </c>
      <c r="AG32" s="366">
        <v>3</v>
      </c>
      <c r="AH32" s="367">
        <f>VLOOKUP(AG29,'Location Summary'!$G$2:$H$604,2,FALSE)</f>
        <v>365.71600000000001</v>
      </c>
      <c r="AI32" s="366">
        <v>3</v>
      </c>
      <c r="AJ32" s="367">
        <f>VLOOKUP(AI29,'Location Summary'!$G$2:$H$604,2,FALSE)</f>
        <v>319.28399999999999</v>
      </c>
      <c r="AK32" s="366">
        <v>3</v>
      </c>
      <c r="AL32" s="367">
        <f>VLOOKUP(AK29,'Location Summary'!$G$2:$H$604,2,FALSE)</f>
        <v>465</v>
      </c>
      <c r="AM32" s="366">
        <v>3</v>
      </c>
      <c r="AN32" s="367">
        <f>VLOOKUP(AM29,'Location Summary'!$G$2:$H$604,2,FALSE)</f>
        <v>375</v>
      </c>
      <c r="AO32" s="366">
        <v>3</v>
      </c>
      <c r="AP32" s="367">
        <f>VLOOKUP(AO29,'Location Summary'!$G$2:$H$604,2,FALSE)</f>
        <v>355</v>
      </c>
      <c r="AQ32" s="366">
        <v>3</v>
      </c>
      <c r="AR32" s="367">
        <f>VLOOKUP(AQ29,'Location Summary'!$G$2:$H$604,2,FALSE)</f>
        <v>420</v>
      </c>
      <c r="AS32" s="366">
        <v>3</v>
      </c>
      <c r="AT32" s="368">
        <f>VLOOKUP(AS29,'Location Summary'!$G$2:$H$604,2,FALSE)</f>
        <v>315</v>
      </c>
    </row>
    <row r="33" spans="2:48" ht="15" customHeight="1" x14ac:dyDescent="0.3">
      <c r="B33" s="389"/>
      <c r="C33" s="371">
        <v>2</v>
      </c>
      <c r="E33" s="371">
        <v>2</v>
      </c>
      <c r="G33" s="371">
        <v>2</v>
      </c>
      <c r="I33" s="371">
        <v>2</v>
      </c>
      <c r="K33" s="371">
        <v>2</v>
      </c>
      <c r="M33" s="371">
        <v>2</v>
      </c>
      <c r="O33" s="371">
        <v>2</v>
      </c>
      <c r="Q33" s="371">
        <v>2</v>
      </c>
      <c r="S33" s="371">
        <v>2</v>
      </c>
      <c r="U33" s="371">
        <v>2</v>
      </c>
      <c r="W33" s="371">
        <v>2</v>
      </c>
      <c r="Y33" s="371">
        <v>2</v>
      </c>
      <c r="AA33" s="371">
        <v>2</v>
      </c>
      <c r="AC33" s="371">
        <v>2</v>
      </c>
      <c r="AE33" s="371">
        <v>2</v>
      </c>
      <c r="AG33" s="371">
        <v>2</v>
      </c>
      <c r="AI33" s="371">
        <v>2</v>
      </c>
      <c r="AK33" s="371">
        <v>2</v>
      </c>
      <c r="AM33" s="371">
        <v>2</v>
      </c>
      <c r="AO33" s="371">
        <v>2</v>
      </c>
      <c r="AQ33" s="371">
        <v>2</v>
      </c>
      <c r="AS33" s="371">
        <v>2</v>
      </c>
      <c r="AT33" s="356"/>
    </row>
    <row r="34" spans="2:48" ht="15" customHeight="1" x14ac:dyDescent="0.3">
      <c r="B34" s="382"/>
      <c r="C34" s="344" t="str">
        <f>VLOOKUP(C29,'Location Summary'!$C$2:$J$604,2,FALSE)</f>
        <v>DA+6</v>
      </c>
      <c r="D34" s="358"/>
      <c r="E34" s="344" t="str">
        <f>VLOOKUP(E29,'Location Summary'!$C$2:$J$604,2,FALSE)</f>
        <v>DA+9</v>
      </c>
      <c r="F34" s="358"/>
      <c r="G34" s="344" t="str">
        <f>VLOOKUP(G29,'Location Summary'!$C$2:$J$604,2,FALSE)</f>
        <v>DB1+12</v>
      </c>
      <c r="H34" s="358"/>
      <c r="I34" s="344" t="str">
        <f>VLOOKUP(I29,'Location Summary'!$C$2:$J$604,2,FALSE)</f>
        <v>DB1+9</v>
      </c>
      <c r="J34" s="358"/>
      <c r="K34" s="344" t="str">
        <f>VLOOKUP(K29,'Location Summary'!$C$2:$J$604,2,FALSE)</f>
        <v>DA+9</v>
      </c>
      <c r="L34" s="358"/>
      <c r="M34" s="344" t="str">
        <f>VLOOKUP(M29,'Location Summary'!$C$2:$J$604,2,FALSE)</f>
        <v>DA+6</v>
      </c>
      <c r="N34" s="358"/>
      <c r="O34" s="344" t="str">
        <f>VLOOKUP(O29,'Location Summary'!$C$2:$J$604,2,FALSE)</f>
        <v>DA+3</v>
      </c>
      <c r="P34" s="358"/>
      <c r="Q34" s="344" t="str">
        <f>VLOOKUP(Q29,'Location Summary'!$C$2:$J$604,2,FALSE)</f>
        <v>DA+9</v>
      </c>
      <c r="R34" s="358"/>
      <c r="S34" s="344" t="str">
        <f>VLOOKUP(S29,'Location Summary'!$C$2:$J$604,2,FALSE)</f>
        <v>DA+9</v>
      </c>
      <c r="T34" s="372"/>
      <c r="U34" s="344" t="str">
        <f>VLOOKUP(U29,'Location Summary'!$C$2:$J$604,2,FALSE)</f>
        <v>DA-3</v>
      </c>
      <c r="V34" s="372"/>
      <c r="W34" s="344" t="str">
        <f>VLOOKUP(W29,'Location Summary'!$C$2:$J$604,2,FALSE)</f>
        <v>DA+1.5</v>
      </c>
      <c r="X34" s="372"/>
      <c r="Y34" s="344" t="str">
        <f>VLOOKUP(Y29,'Location Summary'!$C$2:$J$604,2,FALSE)</f>
        <v>DA+3</v>
      </c>
      <c r="Z34" s="372"/>
      <c r="AA34" s="344" t="str">
        <f>VLOOKUP(AA29,'Location Summary'!$C$2:$J$604,2,FALSE)</f>
        <v>DA+6</v>
      </c>
      <c r="AB34" s="372"/>
      <c r="AC34" s="344" t="str">
        <f>VLOOKUP(AC29,'Location Summary'!$C$2:$J$604,2,FALSE)</f>
        <v>DA+1.5</v>
      </c>
      <c r="AD34" s="372"/>
      <c r="AE34" s="344" t="str">
        <f>VLOOKUP(AE29,'Location Summary'!$C$2:$J$604,2,FALSE)</f>
        <v>DA-1.5</v>
      </c>
      <c r="AF34" s="372"/>
      <c r="AG34" s="344" t="str">
        <f>VLOOKUP(AG29,'Location Summary'!$C$2:$J$604,2,FALSE)</f>
        <v>DA+1.5</v>
      </c>
      <c r="AH34" s="372"/>
      <c r="AI34" s="344" t="str">
        <f>VLOOKUP(AI29,'Location Summary'!$C$2:$J$604,2,FALSE)</f>
        <v>DB2+0</v>
      </c>
      <c r="AJ34" s="372"/>
      <c r="AK34" s="344" t="str">
        <f>VLOOKUP(AK29,'Location Summary'!$C$2:$J$604,2,FALSE)</f>
        <v>DA-3</v>
      </c>
      <c r="AL34" s="372"/>
      <c r="AM34" s="344" t="str">
        <f>VLOOKUP(AM29,'Location Summary'!$C$2:$J$604,2,FALSE)</f>
        <v>DA+6</v>
      </c>
      <c r="AN34" s="372"/>
      <c r="AO34" s="344" t="str">
        <f>VLOOKUP(AO29,'Location Summary'!$C$2:$J$604,2,FALSE)</f>
        <v>DA+9</v>
      </c>
      <c r="AP34" s="372"/>
      <c r="AQ34" s="344" t="str">
        <f>VLOOKUP(AQ29,'Location Summary'!$C$2:$J$604,2,FALSE)</f>
        <v>DA+6</v>
      </c>
      <c r="AS34" s="344" t="str">
        <f>VLOOKUP(AS29,'Location Summary'!$C$2:$J$604,2,FALSE)</f>
        <v>DA+6</v>
      </c>
      <c r="AT34" s="356"/>
    </row>
    <row r="35" spans="2:48" ht="15" customHeight="1" x14ac:dyDescent="0.3">
      <c r="B35" s="382"/>
      <c r="C35" s="344"/>
      <c r="D35" s="344"/>
      <c r="E35" s="344"/>
      <c r="F35" s="344"/>
      <c r="G35" s="344"/>
      <c r="H35" s="344"/>
      <c r="I35" s="344"/>
      <c r="J35" s="344"/>
      <c r="K35" s="344"/>
      <c r="L35" s="344"/>
      <c r="M35" s="344"/>
      <c r="N35" s="344"/>
      <c r="O35" s="344"/>
      <c r="P35" s="344"/>
      <c r="Q35" s="344"/>
      <c r="R35" s="344"/>
      <c r="S35" s="344"/>
      <c r="T35" s="344"/>
      <c r="U35" s="344"/>
      <c r="V35" s="344"/>
      <c r="W35" s="344"/>
      <c r="X35" s="344"/>
      <c r="Y35" s="344"/>
      <c r="Z35" s="344"/>
      <c r="AA35" s="344"/>
      <c r="AB35" s="344"/>
      <c r="AC35" s="344"/>
      <c r="AD35" s="344"/>
      <c r="AE35" s="344"/>
      <c r="AF35" s="344"/>
      <c r="AG35" s="344"/>
      <c r="AH35" s="344"/>
      <c r="AI35" s="344"/>
      <c r="AJ35" s="344"/>
      <c r="AK35" s="344"/>
      <c r="AL35" s="344"/>
      <c r="AM35" s="344"/>
      <c r="AN35" s="344"/>
      <c r="AO35" s="344"/>
      <c r="AP35" s="344"/>
      <c r="AQ35" s="344"/>
      <c r="AR35" s="344"/>
      <c r="AS35" s="344"/>
      <c r="AT35" s="356"/>
      <c r="AV35" s="381"/>
    </row>
    <row r="36" spans="2:48" ht="15" customHeight="1" x14ac:dyDescent="0.3">
      <c r="B36" s="375"/>
      <c r="C36" s="373">
        <f>AS28+1</f>
        <v>60</v>
      </c>
      <c r="D36" s="354"/>
      <c r="E36" s="373">
        <f>C36+1</f>
        <v>61</v>
      </c>
      <c r="F36" s="373"/>
      <c r="G36" s="373">
        <f>E36+1</f>
        <v>62</v>
      </c>
      <c r="H36" s="373"/>
      <c r="I36" s="373">
        <f>G36+1</f>
        <v>63</v>
      </c>
      <c r="J36" s="373"/>
      <c r="K36" s="373">
        <f>I36+1</f>
        <v>64</v>
      </c>
      <c r="L36" s="373"/>
      <c r="M36" s="373">
        <f>K36+1</f>
        <v>65</v>
      </c>
      <c r="N36" s="373"/>
      <c r="O36" s="373">
        <f>M36+1</f>
        <v>66</v>
      </c>
      <c r="P36" s="373"/>
      <c r="Q36" s="373">
        <f>O36+1</f>
        <v>67</v>
      </c>
      <c r="R36" s="373"/>
      <c r="S36" s="373">
        <f>Q36+1</f>
        <v>68</v>
      </c>
      <c r="U36" s="373">
        <f>S36+1</f>
        <v>69</v>
      </c>
      <c r="V36" s="373"/>
      <c r="W36" s="373">
        <f>U36+1</f>
        <v>70</v>
      </c>
      <c r="X36" s="373"/>
      <c r="Y36" s="373">
        <f>W36+1</f>
        <v>71</v>
      </c>
      <c r="Z36" s="373"/>
      <c r="AA36" s="373">
        <f>Y36+1</f>
        <v>72</v>
      </c>
      <c r="AB36" s="373"/>
      <c r="AC36" s="373">
        <f>AA36+1</f>
        <v>73</v>
      </c>
      <c r="AD36" s="373"/>
      <c r="AE36" s="373">
        <f>AC36+1</f>
        <v>74</v>
      </c>
      <c r="AF36" s="373"/>
      <c r="AG36" s="373">
        <f>AE36+1</f>
        <v>75</v>
      </c>
      <c r="AH36" s="373"/>
      <c r="AI36" s="373">
        <f>AG36+1</f>
        <v>76</v>
      </c>
      <c r="AJ36" s="373"/>
      <c r="AK36" s="373">
        <f>AI36+1</f>
        <v>77</v>
      </c>
      <c r="AL36" s="373"/>
      <c r="AM36" s="373">
        <f>AK36+1</f>
        <v>78</v>
      </c>
      <c r="AO36" s="373">
        <f>AM36+1</f>
        <v>79</v>
      </c>
      <c r="AP36" s="373"/>
      <c r="AQ36" s="373">
        <f>AO36+1</f>
        <v>80</v>
      </c>
      <c r="AR36" s="373"/>
      <c r="AS36" s="373">
        <f>AQ36+1</f>
        <v>81</v>
      </c>
      <c r="AT36" s="356"/>
    </row>
    <row r="37" spans="2:48" s="386" customFormat="1" ht="15" customHeight="1" x14ac:dyDescent="0.3">
      <c r="B37" s="376"/>
      <c r="C37" s="386" t="s">
        <v>501</v>
      </c>
      <c r="E37" s="386" t="s">
        <v>511</v>
      </c>
      <c r="G37" s="386" t="s">
        <v>512</v>
      </c>
      <c r="I37" s="386" t="s">
        <v>513</v>
      </c>
      <c r="K37" s="386" t="s">
        <v>514</v>
      </c>
      <c r="M37" s="386" t="s">
        <v>515</v>
      </c>
      <c r="O37" s="386" t="s">
        <v>516</v>
      </c>
      <c r="Q37" s="386" t="s">
        <v>270</v>
      </c>
      <c r="S37" s="386" t="s">
        <v>410</v>
      </c>
      <c r="U37" s="386" t="s">
        <v>411</v>
      </c>
      <c r="W37" s="386" t="s">
        <v>412</v>
      </c>
      <c r="Y37" s="386" t="s">
        <v>413</v>
      </c>
      <c r="AA37" s="386" t="s">
        <v>414</v>
      </c>
      <c r="AC37" s="386" t="s">
        <v>415</v>
      </c>
      <c r="AE37" s="386" t="s">
        <v>416</v>
      </c>
      <c r="AG37" s="386" t="s">
        <v>417</v>
      </c>
      <c r="AI37" s="386" t="s">
        <v>418</v>
      </c>
      <c r="AK37" s="386" t="s">
        <v>419</v>
      </c>
      <c r="AM37" s="386" t="s">
        <v>420</v>
      </c>
      <c r="AO37" s="386" t="s">
        <v>502</v>
      </c>
      <c r="AQ37" s="386" t="s">
        <v>271</v>
      </c>
      <c r="AS37" s="386" t="s">
        <v>422</v>
      </c>
      <c r="AT37" s="387"/>
    </row>
    <row r="38" spans="2:48" ht="15" customHeight="1" x14ac:dyDescent="0.3">
      <c r="B38" s="382"/>
      <c r="T38" s="344"/>
      <c r="V38" s="344"/>
      <c r="X38" s="344"/>
      <c r="Z38" s="344"/>
      <c r="AB38" s="344"/>
      <c r="AD38" s="344"/>
      <c r="AF38" s="344"/>
      <c r="AH38" s="344"/>
      <c r="AJ38" s="344"/>
      <c r="AL38" s="344"/>
      <c r="AN38" s="344"/>
      <c r="AP38" s="344"/>
      <c r="AR38" s="344"/>
      <c r="AT38" s="356"/>
    </row>
    <row r="39" spans="2:48" ht="15" customHeight="1" x14ac:dyDescent="0.3">
      <c r="B39" s="388"/>
      <c r="AT39" s="356"/>
    </row>
    <row r="40" spans="2:48" ht="20.25" customHeight="1" x14ac:dyDescent="0.3">
      <c r="B40" s="388"/>
      <c r="C40" s="366">
        <v>3</v>
      </c>
      <c r="D40" s="367">
        <f>VLOOKUP(C37,'Location Summary'!$G$2:$H$604,2,FALSE)</f>
        <v>450</v>
      </c>
      <c r="E40" s="366">
        <v>3</v>
      </c>
      <c r="F40" s="367">
        <f>VLOOKUP(E37,'Location Summary'!$G$2:$H$604,2,FALSE)</f>
        <v>435</v>
      </c>
      <c r="G40" s="366">
        <v>3</v>
      </c>
      <c r="H40" s="367">
        <f>VLOOKUP(G37,'Location Summary'!$G$2:$H$604,2,FALSE)</f>
        <v>385</v>
      </c>
      <c r="I40" s="366">
        <v>3</v>
      </c>
      <c r="J40" s="367">
        <f>VLOOKUP(I37,'Location Summary'!$G$2:$H$604,2,FALSE)</f>
        <v>390</v>
      </c>
      <c r="K40" s="366">
        <v>3</v>
      </c>
      <c r="L40" s="367">
        <f>VLOOKUP(K37,'Location Summary'!$G$2:$H$604,2,FALSE)</f>
        <v>405</v>
      </c>
      <c r="M40" s="366">
        <v>3</v>
      </c>
      <c r="N40" s="367">
        <f>VLOOKUP(M37,'Location Summary'!$G$2:$H$604,2,FALSE)</f>
        <v>390</v>
      </c>
      <c r="O40" s="366">
        <v>3</v>
      </c>
      <c r="P40" s="367">
        <f>VLOOKUP(O37,'Location Summary'!$G$2:$H$604,2,FALSE)</f>
        <v>429.77</v>
      </c>
      <c r="Q40" s="366">
        <v>3</v>
      </c>
      <c r="R40" s="367">
        <f>VLOOKUP(Q37,'Location Summary'!$G$2:$H$604,2,FALSE)</f>
        <v>350</v>
      </c>
      <c r="S40" s="366">
        <v>3</v>
      </c>
      <c r="T40" s="367">
        <f>VLOOKUP(S37,'Location Summary'!$G$2:$H$604,2,FALSE)</f>
        <v>330</v>
      </c>
      <c r="U40" s="366">
        <v>3</v>
      </c>
      <c r="V40" s="367">
        <f>VLOOKUP(U37,'Location Summary'!$G$2:$H$604,2,FALSE)</f>
        <v>390</v>
      </c>
      <c r="W40" s="366">
        <v>3</v>
      </c>
      <c r="X40" s="367">
        <f>VLOOKUP(W37,'Location Summary'!$G$2:$H$604,2,FALSE)</f>
        <v>400</v>
      </c>
      <c r="Y40" s="366">
        <v>3</v>
      </c>
      <c r="Z40" s="367">
        <f>VLOOKUP(Y37,'Location Summary'!$G$2:$H$604,2,FALSE)</f>
        <v>345</v>
      </c>
      <c r="AA40" s="366">
        <v>3</v>
      </c>
      <c r="AB40" s="367">
        <f>VLOOKUP(AA37,'Location Summary'!$G$2:$H$604,2,FALSE)</f>
        <v>350</v>
      </c>
      <c r="AC40" s="366">
        <v>3</v>
      </c>
      <c r="AD40" s="367">
        <f>VLOOKUP(AC37,'Location Summary'!$G$2:$H$604,2,FALSE)</f>
        <v>335</v>
      </c>
      <c r="AE40" s="366">
        <v>3</v>
      </c>
      <c r="AF40" s="367">
        <f>VLOOKUP(AE37,'Location Summary'!$G$2:$H$604,2,FALSE)</f>
        <v>415</v>
      </c>
      <c r="AG40" s="366">
        <v>3</v>
      </c>
      <c r="AH40" s="367">
        <f>VLOOKUP(AG37,'Location Summary'!$G$2:$H$604,2,FALSE)</f>
        <v>375</v>
      </c>
      <c r="AI40" s="366">
        <v>3</v>
      </c>
      <c r="AJ40" s="367">
        <f>VLOOKUP(AI37,'Location Summary'!$G$2:$H$604,2,FALSE)</f>
        <v>375</v>
      </c>
      <c r="AK40" s="366">
        <v>3</v>
      </c>
      <c r="AL40" s="367">
        <f>VLOOKUP(AK37,'Location Summary'!$G$2:$H$604,2,FALSE)</f>
        <v>375</v>
      </c>
      <c r="AM40" s="691">
        <v>3</v>
      </c>
      <c r="AN40" s="367">
        <f>VLOOKUP(AM37,'Location Summary'!$G$2:$H$604,2,FALSE)</f>
        <v>415</v>
      </c>
      <c r="AO40" s="366">
        <v>3</v>
      </c>
      <c r="AP40" s="367">
        <f>VLOOKUP(AO37,'Location Summary'!$G$2:$H$604,2,FALSE)</f>
        <v>466.62900000000002</v>
      </c>
      <c r="AQ40" s="366">
        <v>3</v>
      </c>
      <c r="AR40" s="367">
        <f>VLOOKUP(AQ37,'Location Summary'!$G$2:$H$604,2,FALSE)</f>
        <v>418.37200000000001</v>
      </c>
      <c r="AS40" s="366">
        <v>3</v>
      </c>
      <c r="AT40" s="368">
        <f>VLOOKUP(AS37,'Location Summary'!$G$2:$H$604,2,FALSE)</f>
        <v>410</v>
      </c>
    </row>
    <row r="41" spans="2:48" ht="15" customHeight="1" x14ac:dyDescent="0.3">
      <c r="B41" s="388"/>
      <c r="C41" s="371">
        <v>2</v>
      </c>
      <c r="E41" s="371">
        <v>2</v>
      </c>
      <c r="G41" s="371">
        <v>2</v>
      </c>
      <c r="I41" s="371">
        <v>2</v>
      </c>
      <c r="K41" s="371">
        <v>2</v>
      </c>
      <c r="M41" s="371">
        <v>2</v>
      </c>
      <c r="O41" s="371">
        <v>2</v>
      </c>
      <c r="Q41" s="371">
        <v>2</v>
      </c>
      <c r="S41" s="371">
        <v>2</v>
      </c>
      <c r="U41" s="371">
        <v>2</v>
      </c>
      <c r="W41" s="371">
        <v>2</v>
      </c>
      <c r="Y41" s="371">
        <v>2</v>
      </c>
      <c r="AA41" s="390">
        <v>2</v>
      </c>
      <c r="AC41" s="371">
        <v>2</v>
      </c>
      <c r="AE41" s="371">
        <v>2</v>
      </c>
      <c r="AG41" s="371">
        <v>2</v>
      </c>
      <c r="AI41" s="371">
        <v>2</v>
      </c>
      <c r="AK41" s="371">
        <v>2</v>
      </c>
      <c r="AM41" s="391">
        <v>2</v>
      </c>
      <c r="AO41" s="371">
        <v>2</v>
      </c>
      <c r="AQ41" s="371">
        <v>2</v>
      </c>
      <c r="AS41" s="371">
        <v>2</v>
      </c>
      <c r="AT41" s="356"/>
    </row>
    <row r="42" spans="2:48" ht="15" customHeight="1" x14ac:dyDescent="0.3">
      <c r="B42" s="382"/>
      <c r="C42" s="344" t="str">
        <f>VLOOKUP(C37,'Location Summary'!$C$2:$J$604,2,FALSE)</f>
        <v>DA-1.5</v>
      </c>
      <c r="D42" s="344"/>
      <c r="E42" s="344" t="str">
        <f>VLOOKUP(E37,'Location Summary'!$C$2:$J$604,2,FALSE)</f>
        <v>DB1+6</v>
      </c>
      <c r="F42" s="344"/>
      <c r="G42" s="344" t="str">
        <f>VLOOKUP(G37,'Location Summary'!$C$2:$J$604,2,FALSE)</f>
        <v>DA+1.5</v>
      </c>
      <c r="H42" s="344"/>
      <c r="I42" s="344" t="str">
        <f>VLOOKUP(I37,'Location Summary'!$C$2:$J$604,2,FALSE)</f>
        <v>DA+3</v>
      </c>
      <c r="J42" s="344"/>
      <c r="K42" s="344" t="str">
        <f>VLOOKUP(K37,'Location Summary'!$C$2:$J$604,2,FALSE)</f>
        <v>DA+3</v>
      </c>
      <c r="L42" s="344"/>
      <c r="M42" s="344" t="str">
        <f>VLOOKUP(M37,'Location Summary'!$C$2:$J$604,2,FALSE)</f>
        <v>DA+3</v>
      </c>
      <c r="N42" s="344"/>
      <c r="O42" s="344" t="str">
        <f>VLOOKUP(O37,'Location Summary'!$C$2:$J$604,2,FALSE)</f>
        <v>DA+3</v>
      </c>
      <c r="P42" s="344"/>
      <c r="Q42" s="344" t="str">
        <f>VLOOKUP(Q37,'Location Summary'!$C$2:$J$604,2,FALSE)</f>
        <v>DB1+0</v>
      </c>
      <c r="R42" s="344"/>
      <c r="S42" s="344" t="str">
        <f>VLOOKUP(S37,'Location Summary'!$C$2:$J$604,2,FALSE)</f>
        <v>DA-3</v>
      </c>
      <c r="T42" s="344"/>
      <c r="U42" s="344" t="str">
        <f>VLOOKUP(U37,'Location Summary'!$C$2:$J$604,2,FALSE)</f>
        <v>DA+6</v>
      </c>
      <c r="V42" s="344"/>
      <c r="W42" s="344" t="str">
        <f>VLOOKUP(W37,'Location Summary'!$C$2:$J$604,2,FALSE)</f>
        <v>DA+9</v>
      </c>
      <c r="X42" s="344"/>
      <c r="Y42" s="344" t="str">
        <f>VLOOKUP(Y37,'Location Summary'!$C$2:$J$604,2,FALSE)</f>
        <v>DA+6</v>
      </c>
      <c r="Z42" s="344"/>
      <c r="AA42" s="344" t="str">
        <f>VLOOKUP(AA37,'Location Summary'!$C$2:$J$604,2,FALSE)</f>
        <v>DA+9</v>
      </c>
      <c r="AB42" s="344"/>
      <c r="AC42" s="344" t="str">
        <f>VLOOKUP(AC37,'Location Summary'!$C$2:$J$604,2,FALSE)</f>
        <v>DA+3</v>
      </c>
      <c r="AD42" s="344"/>
      <c r="AE42" s="344" t="str">
        <f>VLOOKUP(AE37,'Location Summary'!$C$2:$J$604,2,FALSE)</f>
        <v>DA+3</v>
      </c>
      <c r="AF42" s="344"/>
      <c r="AG42" s="344" t="str">
        <f>VLOOKUP(AG37,'Location Summary'!$C$2:$J$604,2,FALSE)</f>
        <v>DA+9</v>
      </c>
      <c r="AH42" s="344"/>
      <c r="AI42" s="344" t="str">
        <f>VLOOKUP(AI37,'Location Summary'!$C$2:$J$604,2,FALSE)</f>
        <v>DA+3</v>
      </c>
      <c r="AJ42" s="344"/>
      <c r="AK42" s="344" t="str">
        <f>VLOOKUP(AK37,'Location Summary'!$C$2:$J$604,2,FALSE)</f>
        <v>DA+0</v>
      </c>
      <c r="AL42" s="372"/>
      <c r="AM42" s="344" t="str">
        <f>VLOOKUP(AM37,'Location Summary'!$C$2:$J$604,2,FALSE)</f>
        <v>DA+9</v>
      </c>
      <c r="AN42" s="372"/>
      <c r="AO42" s="344" t="str">
        <f>VLOOKUP(AO37,'Location Summary'!$C$2:$J$604,2,FALSE)</f>
        <v>DB1+12</v>
      </c>
      <c r="AP42" s="372"/>
      <c r="AQ42" s="344" t="str">
        <f>VLOOKUP(AQ37,'Location Summary'!$C$2:$J$604,2,FALSE)</f>
        <v>DB1+12</v>
      </c>
      <c r="AS42" s="344" t="str">
        <f>VLOOKUP(AS37,'Location Summary'!$C$2:$J$604,2,FALSE)</f>
        <v>DA+3</v>
      </c>
      <c r="AT42" s="356"/>
    </row>
    <row r="43" spans="2:48" ht="15" customHeight="1" x14ac:dyDescent="0.3">
      <c r="B43" s="382"/>
      <c r="C43" s="344"/>
      <c r="D43" s="344"/>
      <c r="E43" s="344"/>
      <c r="F43" s="344"/>
      <c r="G43" s="344"/>
      <c r="H43" s="344"/>
      <c r="I43" s="344"/>
      <c r="J43" s="344"/>
      <c r="K43" s="344"/>
      <c r="L43" s="344"/>
      <c r="M43" s="344"/>
      <c r="N43" s="344"/>
      <c r="O43" s="344"/>
      <c r="P43" s="344"/>
      <c r="Q43" s="344"/>
      <c r="R43" s="344"/>
      <c r="S43" s="344"/>
      <c r="T43" s="344"/>
      <c r="U43" s="344"/>
      <c r="V43" s="344"/>
      <c r="W43" s="344"/>
      <c r="X43" s="344"/>
      <c r="Y43" s="344"/>
      <c r="Z43" s="344"/>
      <c r="AA43" s="344"/>
      <c r="AB43" s="344"/>
      <c r="AC43" s="344"/>
      <c r="AD43" s="344"/>
      <c r="AE43" s="344"/>
      <c r="AF43" s="344"/>
      <c r="AG43" s="344"/>
      <c r="AH43" s="373"/>
      <c r="AI43" s="344"/>
      <c r="AJ43" s="344"/>
      <c r="AK43" s="344"/>
      <c r="AL43" s="344"/>
      <c r="AM43" s="344"/>
      <c r="AN43" s="373"/>
      <c r="AO43" s="344"/>
      <c r="AP43" s="344"/>
      <c r="AQ43" s="344"/>
      <c r="AR43" s="344"/>
      <c r="AS43" s="344"/>
      <c r="AT43" s="356"/>
      <c r="AV43" s="381"/>
    </row>
    <row r="44" spans="2:48" ht="15" customHeight="1" x14ac:dyDescent="0.3">
      <c r="B44" s="375"/>
      <c r="C44" s="373">
        <f>AS36+1</f>
        <v>82</v>
      </c>
      <c r="D44" s="354"/>
      <c r="E44" s="373">
        <f>C44+1</f>
        <v>83</v>
      </c>
      <c r="F44" s="373"/>
      <c r="G44" s="373">
        <f>E44+1</f>
        <v>84</v>
      </c>
      <c r="H44" s="373"/>
      <c r="I44" s="373">
        <f>G44+1</f>
        <v>85</v>
      </c>
      <c r="J44" s="373"/>
      <c r="K44" s="373">
        <f>I44+1</f>
        <v>86</v>
      </c>
      <c r="L44" s="373"/>
      <c r="M44" s="373">
        <f>K44+1</f>
        <v>87</v>
      </c>
      <c r="N44" s="373"/>
      <c r="O44" s="373">
        <f>M44+1</f>
        <v>88</v>
      </c>
      <c r="P44" s="373"/>
      <c r="Q44" s="373">
        <f>O44+1</f>
        <v>89</v>
      </c>
      <c r="R44" s="373"/>
      <c r="S44" s="373">
        <f>Q44+1</f>
        <v>90</v>
      </c>
      <c r="T44" s="373"/>
      <c r="U44" s="373">
        <f>S44+1</f>
        <v>91</v>
      </c>
      <c r="V44" s="373"/>
      <c r="W44" s="373">
        <f>U44+1</f>
        <v>92</v>
      </c>
      <c r="X44" s="373"/>
      <c r="Y44" s="373">
        <f>W44+1</f>
        <v>93</v>
      </c>
      <c r="Z44" s="373"/>
      <c r="AA44" s="373">
        <f>Y44+1</f>
        <v>94</v>
      </c>
      <c r="AB44" s="373"/>
      <c r="AC44" s="373">
        <f>AA44+1</f>
        <v>95</v>
      </c>
      <c r="AD44" s="373"/>
      <c r="AE44" s="373">
        <f>AC44+1</f>
        <v>96</v>
      </c>
      <c r="AF44" s="373"/>
      <c r="AG44" s="373">
        <f>AE44+1</f>
        <v>97</v>
      </c>
      <c r="AI44" s="373">
        <f>AG44+1</f>
        <v>98</v>
      </c>
      <c r="AJ44" s="373"/>
      <c r="AK44" s="373">
        <f>AI44+1</f>
        <v>99</v>
      </c>
      <c r="AL44" s="373"/>
      <c r="AM44" s="373">
        <f>AK44+1</f>
        <v>100</v>
      </c>
      <c r="AO44" s="373">
        <f>AM44+1</f>
        <v>101</v>
      </c>
      <c r="AP44" s="373"/>
      <c r="AQ44" s="373">
        <f>AO44+1</f>
        <v>102</v>
      </c>
      <c r="AR44" s="373"/>
      <c r="AS44" s="373">
        <f>AQ44+1</f>
        <v>103</v>
      </c>
      <c r="AT44" s="356"/>
    </row>
    <row r="45" spans="2:48" s="378" customFormat="1" ht="15" customHeight="1" x14ac:dyDescent="0.3">
      <c r="B45" s="392"/>
      <c r="C45" s="386" t="s">
        <v>424</v>
      </c>
      <c r="D45" s="386"/>
      <c r="E45" s="386" t="s">
        <v>425</v>
      </c>
      <c r="F45" s="386"/>
      <c r="G45" s="386" t="s">
        <v>388</v>
      </c>
      <c r="H45" s="386"/>
      <c r="I45" s="386" t="s">
        <v>389</v>
      </c>
      <c r="J45" s="386"/>
      <c r="K45" s="386" t="s">
        <v>390</v>
      </c>
      <c r="L45" s="386"/>
      <c r="M45" s="386" t="s">
        <v>426</v>
      </c>
      <c r="N45" s="386"/>
      <c r="O45" s="386" t="s">
        <v>427</v>
      </c>
      <c r="P45" s="386"/>
      <c r="Q45" s="386" t="s">
        <v>428</v>
      </c>
      <c r="R45" s="386"/>
      <c r="S45" s="386" t="s">
        <v>429</v>
      </c>
      <c r="T45" s="386"/>
      <c r="U45" s="386" t="s">
        <v>430</v>
      </c>
      <c r="V45" s="386"/>
      <c r="W45" s="386" t="s">
        <v>272</v>
      </c>
      <c r="X45" s="386"/>
      <c r="Y45" s="386" t="s">
        <v>431</v>
      </c>
      <c r="Z45" s="386"/>
      <c r="AA45" s="386" t="s">
        <v>432</v>
      </c>
      <c r="AB45" s="386"/>
      <c r="AC45" s="386" t="s">
        <v>273</v>
      </c>
      <c r="AD45" s="386"/>
      <c r="AE45" s="386" t="s">
        <v>274</v>
      </c>
      <c r="AF45" s="386"/>
      <c r="AG45" s="386" t="s">
        <v>275</v>
      </c>
      <c r="AH45" s="386"/>
      <c r="AI45" s="386" t="s">
        <v>503</v>
      </c>
      <c r="AJ45" s="386"/>
      <c r="AK45" s="386" t="s">
        <v>11</v>
      </c>
      <c r="AL45" s="386"/>
      <c r="AM45" s="386" t="s">
        <v>174</v>
      </c>
      <c r="AN45" s="386"/>
      <c r="AO45" s="386" t="s">
        <v>316</v>
      </c>
      <c r="AP45" s="386"/>
      <c r="AQ45" s="386" t="s">
        <v>433</v>
      </c>
      <c r="AR45" s="386"/>
      <c r="AS45" s="386" t="s">
        <v>434</v>
      </c>
      <c r="AT45" s="387"/>
    </row>
    <row r="46" spans="2:48" ht="15" customHeight="1" x14ac:dyDescent="0.3">
      <c r="B46" s="382"/>
      <c r="T46" s="344"/>
      <c r="V46" s="344"/>
      <c r="X46" s="344"/>
      <c r="Z46" s="344"/>
      <c r="AB46" s="344"/>
      <c r="AD46" s="344"/>
      <c r="AF46" s="393" t="s">
        <v>242</v>
      </c>
      <c r="AH46" s="344"/>
      <c r="AJ46" s="344"/>
      <c r="AL46" s="393" t="s">
        <v>240</v>
      </c>
      <c r="AN46" s="344"/>
      <c r="AP46" s="344"/>
      <c r="AR46" s="344"/>
      <c r="AT46" s="356"/>
    </row>
    <row r="47" spans="2:48" ht="15" customHeight="1" x14ac:dyDescent="0.3">
      <c r="B47" s="388"/>
      <c r="AT47" s="356"/>
    </row>
    <row r="48" spans="2:48" s="397" customFormat="1" ht="20.25" customHeight="1" x14ac:dyDescent="0.3">
      <c r="B48" s="394"/>
      <c r="C48" s="366">
        <v>3</v>
      </c>
      <c r="D48" s="395">
        <f>VLOOKUP(C45,'Location Summary'!$G$2:$H$604,2,FALSE)</f>
        <v>395</v>
      </c>
      <c r="E48" s="366">
        <v>3</v>
      </c>
      <c r="F48" s="395">
        <f>VLOOKUP(E45,'Location Summary'!$G$2:$H$604,2,FALSE)</f>
        <v>395</v>
      </c>
      <c r="G48" s="366">
        <v>3</v>
      </c>
      <c r="H48" s="395">
        <f>VLOOKUP(G45,'Location Summary'!$G$2:$H$604,2,FALSE)</f>
        <v>425</v>
      </c>
      <c r="I48" s="366">
        <v>3</v>
      </c>
      <c r="J48" s="395">
        <f>VLOOKUP(I45,'Location Summary'!$G$2:$H$604,2,FALSE)</f>
        <v>415</v>
      </c>
      <c r="K48" s="708">
        <v>3</v>
      </c>
      <c r="L48" s="395">
        <f>VLOOKUP(K45,'Location Summary'!$G$2:$H$604,2,FALSE)</f>
        <v>405</v>
      </c>
      <c r="M48" s="708">
        <v>3</v>
      </c>
      <c r="N48" s="395">
        <f>VLOOKUP(M45,'Location Summary'!$G$2:$H$604,2,FALSE)</f>
        <v>435</v>
      </c>
      <c r="O48" s="708">
        <v>3</v>
      </c>
      <c r="P48" s="395">
        <f>VLOOKUP(O45,'Location Summary'!$G$2:$H$604,2,FALSE)</f>
        <v>405</v>
      </c>
      <c r="Q48" s="708">
        <v>3</v>
      </c>
      <c r="R48" s="395">
        <f>VLOOKUP(Q45,'Location Summary'!$G$2:$H$604,2,FALSE)</f>
        <v>435</v>
      </c>
      <c r="S48" s="366">
        <v>3</v>
      </c>
      <c r="T48" s="395">
        <f>VLOOKUP(S45,'Location Summary'!$G$2:$H$604,2,FALSE)</f>
        <v>395</v>
      </c>
      <c r="U48" s="366">
        <v>3</v>
      </c>
      <c r="V48" s="395">
        <f>VLOOKUP(U45,'Location Summary'!$G$2:$H$604,2,FALSE)</f>
        <v>431.548</v>
      </c>
      <c r="W48" s="366">
        <v>3</v>
      </c>
      <c r="X48" s="395">
        <f>VLOOKUP(W45,'Location Summary'!$G$2:$H$604,2,FALSE)</f>
        <v>363.452</v>
      </c>
      <c r="Y48" s="366">
        <v>3</v>
      </c>
      <c r="Z48" s="395">
        <f>VLOOKUP(Y45,'Location Summary'!$G$2:$H$604,2,FALSE)</f>
        <v>295</v>
      </c>
      <c r="AA48" s="366">
        <v>3</v>
      </c>
      <c r="AB48" s="395">
        <f>VLOOKUP(AA45,'Location Summary'!$G$2:$H$604,2,FALSE)</f>
        <v>345.73099999999999</v>
      </c>
      <c r="AC48" s="707">
        <v>3</v>
      </c>
      <c r="AD48" s="395">
        <f>VLOOKUP(AC45,'Location Summary'!$G$2:$H$604,2,FALSE)</f>
        <v>242.893</v>
      </c>
      <c r="AE48" s="707">
        <v>3</v>
      </c>
      <c r="AF48" s="395">
        <f>VLOOKUP(AE45,'Location Summary'!$G$2:$H$604,2,FALSE)</f>
        <v>329.72800000000001</v>
      </c>
      <c r="AG48" s="707">
        <v>3</v>
      </c>
      <c r="AH48" s="395">
        <f>VLOOKUP(AG45,'Location Summary'!$G$2:$H$604,2,FALSE)</f>
        <v>416.87799999999999</v>
      </c>
      <c r="AI48" s="707">
        <v>3</v>
      </c>
      <c r="AJ48" s="395">
        <f>VLOOKUP(AI45,'Location Summary'!$G$2:$H$604,2,FALSE)</f>
        <v>480.26900000000001</v>
      </c>
      <c r="AK48" s="707">
        <v>3</v>
      </c>
      <c r="AL48" s="395">
        <f>VLOOKUP(AK45,'Location Summary'!$G$2:$H$604,2,FALSE)</f>
        <v>223.816</v>
      </c>
      <c r="AM48" s="707">
        <v>3</v>
      </c>
      <c r="AN48" s="395">
        <f>VLOOKUP(AM45,'Location Summary'!$G$2:$H$604,2,FALSE)</f>
        <v>405.91500000000002</v>
      </c>
      <c r="AO48" s="366">
        <v>3</v>
      </c>
      <c r="AP48" s="395">
        <f>VLOOKUP(AO45,'Location Summary'!$G$2:$H$604,2,FALSE)</f>
        <v>405</v>
      </c>
      <c r="AQ48" s="366">
        <v>3</v>
      </c>
      <c r="AR48" s="395">
        <f>VLOOKUP(AQ45,'Location Summary'!$G$2:$H$604,2,FALSE)</f>
        <v>420</v>
      </c>
      <c r="AS48" s="366">
        <v>3</v>
      </c>
      <c r="AT48" s="396">
        <f>VLOOKUP(AS45,'Location Summary'!$G$2:$H$604,2,FALSE)</f>
        <v>415</v>
      </c>
    </row>
    <row r="49" spans="2:48" ht="15" customHeight="1" x14ac:dyDescent="0.3">
      <c r="B49" s="388"/>
      <c r="C49" s="371">
        <v>2</v>
      </c>
      <c r="E49" s="390">
        <v>2</v>
      </c>
      <c r="F49" s="397"/>
      <c r="G49" s="390">
        <v>2</v>
      </c>
      <c r="H49" s="397"/>
      <c r="I49" s="390">
        <v>2</v>
      </c>
      <c r="K49" s="371">
        <v>2</v>
      </c>
      <c r="M49" s="371">
        <v>2</v>
      </c>
      <c r="O49" s="371">
        <v>2</v>
      </c>
      <c r="Q49" s="371">
        <v>2</v>
      </c>
      <c r="S49" s="371">
        <v>2</v>
      </c>
      <c r="U49" s="390">
        <v>2</v>
      </c>
      <c r="W49" s="371">
        <v>2</v>
      </c>
      <c r="Y49" s="390">
        <v>2</v>
      </c>
      <c r="AA49" s="390">
        <v>2</v>
      </c>
      <c r="AC49" s="371">
        <v>2</v>
      </c>
      <c r="AE49" s="371">
        <v>2</v>
      </c>
      <c r="AG49" s="371">
        <v>2</v>
      </c>
      <c r="AI49" s="371">
        <v>2</v>
      </c>
      <c r="AK49" s="371">
        <v>2</v>
      </c>
      <c r="AM49" s="371">
        <v>2</v>
      </c>
      <c r="AO49" s="371">
        <v>2</v>
      </c>
      <c r="AQ49" s="390">
        <v>2</v>
      </c>
      <c r="AS49" s="390">
        <v>2</v>
      </c>
      <c r="AT49" s="356"/>
    </row>
    <row r="50" spans="2:48" s="400" customFormat="1" ht="21" customHeight="1" x14ac:dyDescent="0.3">
      <c r="B50" s="398"/>
      <c r="C50" s="344" t="str">
        <f>VLOOKUP(C45,'Location Summary'!$C$2:$J$604,2,FALSE)</f>
        <v>DA+3</v>
      </c>
      <c r="D50" s="358"/>
      <c r="E50" s="344" t="str">
        <f>VLOOKUP(E45,'Location Summary'!$C$2:$J$604,2,FALSE)</f>
        <v>DA+0</v>
      </c>
      <c r="F50" s="358"/>
      <c r="G50" s="344" t="str">
        <f>VLOOKUP(G45,'Location Summary'!$C$2:$J$604,2,FALSE)</f>
        <v>DA+6</v>
      </c>
      <c r="H50" s="358"/>
      <c r="I50" s="344" t="str">
        <f>VLOOKUP(I45,'Location Summary'!$C$2:$J$604,2,FALSE)</f>
        <v>DA+3</v>
      </c>
      <c r="J50" s="358"/>
      <c r="K50" s="344" t="str">
        <f>VLOOKUP(K45,'Location Summary'!$C$2:$J$604,2,FALSE)</f>
        <v>DA+3</v>
      </c>
      <c r="L50" s="358"/>
      <c r="M50" s="344" t="str">
        <f>VLOOKUP(M45,'Location Summary'!$C$2:$J$604,2,FALSE)</f>
        <v>DA+9</v>
      </c>
      <c r="N50" s="358"/>
      <c r="O50" s="344" t="str">
        <f>VLOOKUP(O45,'Location Summary'!$C$2:$J$604,2,FALSE)</f>
        <v>DA+0</v>
      </c>
      <c r="P50" s="358"/>
      <c r="Q50" s="344" t="str">
        <f>VLOOKUP(Q45,'Location Summary'!$C$2:$J$604,2,FALSE)</f>
        <v>DA+0</v>
      </c>
      <c r="R50" s="358"/>
      <c r="S50" s="344" t="str">
        <f>VLOOKUP(S45,'Location Summary'!$C$2:$J$604,2,FALSE)</f>
        <v>DA+3</v>
      </c>
      <c r="T50" s="372"/>
      <c r="U50" s="344" t="str">
        <f>VLOOKUP(U45,'Location Summary'!$C$2:$J$604,2,FALSE)</f>
        <v>DA+3</v>
      </c>
      <c r="V50" s="372"/>
      <c r="W50" s="344" t="str">
        <f>VLOOKUP(W45,'Location Summary'!$C$2:$J$604,2,FALSE)</f>
        <v>DB1+6</v>
      </c>
      <c r="X50" s="372"/>
      <c r="Y50" s="344" t="str">
        <f>VLOOKUP(Y45,'Location Summary'!$C$2:$J$604,2,FALSE)</f>
        <v>DA+3</v>
      </c>
      <c r="Z50" s="372"/>
      <c r="AA50" s="344" t="str">
        <f>VLOOKUP(AA45,'Location Summary'!$C$2:$J$604,2,FALSE)</f>
        <v>DA+3</v>
      </c>
      <c r="AB50" s="372"/>
      <c r="AC50" s="399" t="str">
        <f>VLOOKUP(AC45,'Location Summary'!$C$2:$J$604,2,FALSE)</f>
        <v>DD45+0</v>
      </c>
      <c r="AD50" s="372"/>
      <c r="AE50" s="344" t="str">
        <f>VLOOKUP(AE45,'Location Summary'!$C$2:$J$604,2,FALSE)</f>
        <v>DB1+9</v>
      </c>
      <c r="AF50" s="372"/>
      <c r="AG50" s="344" t="str">
        <f>VLOOKUP(AG45,'Location Summary'!$C$2:$J$604,2,FALSE)</f>
        <v>DD60+9</v>
      </c>
      <c r="AH50" s="372"/>
      <c r="AI50" s="344" t="str">
        <f>VLOOKUP(AI45,'Location Summary'!$C$2:$J$604,2,FALSE)</f>
        <v>DB1+9</v>
      </c>
      <c r="AJ50" s="372"/>
      <c r="AK50" s="344" t="str">
        <f>VLOOKUP(AK45,'Location Summary'!$C$2:$J$604,2,FALSE)</f>
        <v>DD60+18</v>
      </c>
      <c r="AL50" s="372"/>
      <c r="AM50" s="344" t="str">
        <f>VLOOKUP(AM45,'Location Summary'!$C$2:$J$604,2,FALSE)</f>
        <v>DD60+25</v>
      </c>
      <c r="AN50" s="372"/>
      <c r="AO50" s="344" t="str">
        <f>VLOOKUP(AO45,'Location Summary'!$C$2:$J$604,2,FALSE)</f>
        <v>DA+6</v>
      </c>
      <c r="AP50" s="372"/>
      <c r="AQ50" s="344" t="str">
        <f>VLOOKUP(AQ45,'Location Summary'!$C$2:$J$604,2,FALSE)</f>
        <v>DA+3</v>
      </c>
      <c r="AR50" s="340"/>
      <c r="AS50" s="344" t="str">
        <f>VLOOKUP(AS45,'Location Summary'!$C$2:$J$604,2,FALSE)</f>
        <v>DA+3</v>
      </c>
      <c r="AT50" s="356"/>
    </row>
    <row r="51" spans="2:48" ht="15" customHeight="1" thickBot="1" x14ac:dyDescent="0.35">
      <c r="B51" s="401"/>
      <c r="C51" s="402"/>
      <c r="D51" s="402"/>
      <c r="E51" s="402"/>
      <c r="F51" s="402"/>
      <c r="G51" s="402"/>
      <c r="H51" s="402"/>
      <c r="I51" s="402"/>
      <c r="J51" s="402"/>
      <c r="K51" s="402"/>
      <c r="L51" s="402"/>
      <c r="M51" s="402"/>
      <c r="N51" s="402"/>
      <c r="O51" s="402"/>
      <c r="P51" s="402"/>
      <c r="Q51" s="402"/>
      <c r="R51" s="661"/>
      <c r="S51" s="661"/>
      <c r="T51" s="661"/>
      <c r="U51" s="661"/>
      <c r="V51" s="661"/>
      <c r="W51" s="661"/>
      <c r="X51" s="661"/>
      <c r="Y51" s="661"/>
      <c r="Z51" s="661"/>
      <c r="AA51" s="661"/>
      <c r="AB51" s="661"/>
      <c r="AC51" s="1302" t="s">
        <v>707</v>
      </c>
      <c r="AD51" s="1302"/>
      <c r="AE51" s="1302"/>
      <c r="AF51" s="402"/>
      <c r="AG51" s="402"/>
      <c r="AH51" s="402"/>
      <c r="AI51" s="403"/>
      <c r="AJ51" s="1304" t="s">
        <v>1198</v>
      </c>
      <c r="AK51" s="1304"/>
      <c r="AL51" s="1304"/>
      <c r="AM51" s="402"/>
      <c r="AN51" s="402"/>
      <c r="AO51" s="402"/>
      <c r="AP51" s="402"/>
      <c r="AQ51" s="402"/>
      <c r="AR51" s="402"/>
      <c r="AS51" s="402"/>
      <c r="AT51" s="404"/>
      <c r="AV51" s="381"/>
    </row>
    <row r="52" spans="2:48" ht="15" customHeight="1" x14ac:dyDescent="0.3">
      <c r="B52" s="375"/>
      <c r="C52" s="373">
        <f>AS44+1</f>
        <v>104</v>
      </c>
      <c r="D52" s="354"/>
      <c r="E52" s="373">
        <f>C52+1</f>
        <v>105</v>
      </c>
      <c r="F52" s="373"/>
      <c r="G52" s="373">
        <f>E52+1</f>
        <v>106</v>
      </c>
      <c r="H52" s="373"/>
      <c r="I52" s="373">
        <f>G52+1</f>
        <v>107</v>
      </c>
      <c r="J52" s="373"/>
      <c r="K52" s="373">
        <f>I52+1</f>
        <v>108</v>
      </c>
      <c r="L52" s="373"/>
      <c r="M52" s="373">
        <f>K52+1</f>
        <v>109</v>
      </c>
      <c r="N52" s="373"/>
      <c r="O52" s="373">
        <f>M52+1</f>
        <v>110</v>
      </c>
      <c r="P52" s="373"/>
      <c r="Q52" s="373">
        <f>O52+1</f>
        <v>111</v>
      </c>
      <c r="R52" s="373"/>
      <c r="S52" s="373">
        <f>Q52+1</f>
        <v>112</v>
      </c>
      <c r="T52" s="373"/>
      <c r="U52" s="373">
        <f>S52+1</f>
        <v>113</v>
      </c>
      <c r="V52" s="373"/>
      <c r="W52" s="373">
        <f>U52+1</f>
        <v>114</v>
      </c>
      <c r="X52" s="373"/>
      <c r="Y52" s="373">
        <f>W52+1</f>
        <v>115</v>
      </c>
      <c r="Z52" s="373"/>
      <c r="AA52" s="373">
        <f>Y52+1</f>
        <v>116</v>
      </c>
      <c r="AB52" s="373"/>
      <c r="AC52" s="373">
        <f>AA52+1</f>
        <v>117</v>
      </c>
      <c r="AD52" s="373"/>
      <c r="AE52" s="373">
        <f>AC52+1</f>
        <v>118</v>
      </c>
      <c r="AF52" s="373"/>
      <c r="AG52" s="373">
        <f>AE52+1</f>
        <v>119</v>
      </c>
      <c r="AH52" s="373"/>
      <c r="AI52" s="373">
        <f>AG52+1</f>
        <v>120</v>
      </c>
      <c r="AJ52" s="373"/>
      <c r="AK52" s="373">
        <f>AI52+1</f>
        <v>121</v>
      </c>
      <c r="AL52" s="373"/>
      <c r="AM52" s="373">
        <f>AK52+1</f>
        <v>122</v>
      </c>
      <c r="AO52" s="373">
        <f>AM52+1</f>
        <v>123</v>
      </c>
      <c r="AP52" s="373"/>
      <c r="AQ52" s="373">
        <f>AO52+1</f>
        <v>124</v>
      </c>
      <c r="AR52" s="373"/>
      <c r="AS52" s="373">
        <f>AQ52+1</f>
        <v>125</v>
      </c>
      <c r="AT52" s="356"/>
    </row>
    <row r="53" spans="2:48" s="378" customFormat="1" ht="15" customHeight="1" x14ac:dyDescent="0.3">
      <c r="B53" s="392"/>
      <c r="C53" s="386" t="s">
        <v>435</v>
      </c>
      <c r="D53" s="386"/>
      <c r="E53" s="386" t="s">
        <v>436</v>
      </c>
      <c r="F53" s="386"/>
      <c r="G53" s="386" t="s">
        <v>437</v>
      </c>
      <c r="H53" s="386"/>
      <c r="I53" s="386" t="s">
        <v>438</v>
      </c>
      <c r="J53" s="386"/>
      <c r="K53" s="386" t="s">
        <v>439</v>
      </c>
      <c r="L53" s="386"/>
      <c r="M53" s="386" t="s">
        <v>440</v>
      </c>
      <c r="N53" s="386"/>
      <c r="O53" s="386" t="s">
        <v>441</v>
      </c>
      <c r="P53" s="386"/>
      <c r="Q53" s="386" t="s">
        <v>442</v>
      </c>
      <c r="R53" s="386"/>
      <c r="S53" s="386" t="s">
        <v>443</v>
      </c>
      <c r="T53" s="386"/>
      <c r="U53" s="386" t="s">
        <v>12</v>
      </c>
      <c r="V53" s="340"/>
      <c r="W53" s="386" t="s">
        <v>13</v>
      </c>
      <c r="X53" s="386"/>
      <c r="Y53" s="386" t="s">
        <v>52</v>
      </c>
      <c r="Z53" s="386"/>
      <c r="AA53" s="386" t="s">
        <v>200</v>
      </c>
      <c r="AB53" s="386"/>
      <c r="AC53" s="386" t="s">
        <v>201</v>
      </c>
      <c r="AD53" s="386"/>
      <c r="AE53" s="386" t="s">
        <v>262</v>
      </c>
      <c r="AF53" s="386"/>
      <c r="AG53" s="386" t="s">
        <v>261</v>
      </c>
      <c r="AH53" s="386"/>
      <c r="AI53" s="386" t="s">
        <v>260</v>
      </c>
      <c r="AJ53" s="386"/>
      <c r="AK53" s="386" t="s">
        <v>259</v>
      </c>
      <c r="AL53" s="386"/>
      <c r="AM53" s="386" t="s">
        <v>444</v>
      </c>
      <c r="AN53" s="386"/>
      <c r="AO53" s="386" t="s">
        <v>53</v>
      </c>
      <c r="AP53" s="386"/>
      <c r="AQ53" s="386" t="s">
        <v>54</v>
      </c>
      <c r="AR53" s="386"/>
      <c r="AS53" s="386" t="s">
        <v>182</v>
      </c>
      <c r="AT53" s="387"/>
    </row>
    <row r="54" spans="2:48" ht="15" customHeight="1" x14ac:dyDescent="0.3">
      <c r="B54" s="382"/>
      <c r="T54" s="344"/>
      <c r="V54" s="344"/>
      <c r="X54" s="344"/>
      <c r="Z54" s="344"/>
      <c r="AB54" s="344"/>
      <c r="AD54" s="344"/>
      <c r="AF54" s="344"/>
      <c r="AH54" s="344"/>
      <c r="AJ54" s="344"/>
      <c r="AL54" s="344"/>
      <c r="AN54" s="344"/>
      <c r="AP54" s="344"/>
      <c r="AR54" s="344"/>
      <c r="AT54" s="356"/>
    </row>
    <row r="55" spans="2:48" ht="15" customHeight="1" x14ac:dyDescent="0.3">
      <c r="B55" s="388"/>
      <c r="AT55" s="356"/>
    </row>
    <row r="56" spans="2:48" s="397" customFormat="1" ht="20.25" customHeight="1" x14ac:dyDescent="0.3">
      <c r="B56" s="394"/>
      <c r="C56" s="366">
        <v>3</v>
      </c>
      <c r="D56" s="395">
        <f>VLOOKUP(C53,'Location Summary'!$G$2:$H$604,2,FALSE)</f>
        <v>410</v>
      </c>
      <c r="E56" s="366">
        <v>3</v>
      </c>
      <c r="F56" s="395">
        <f>VLOOKUP(E53,'Location Summary'!$G$2:$H$604,2,FALSE)</f>
        <v>285</v>
      </c>
      <c r="G56" s="366">
        <v>3</v>
      </c>
      <c r="H56" s="395">
        <f>VLOOKUP(G53,'Location Summary'!$G$2:$H$604,2,FALSE)</f>
        <v>355</v>
      </c>
      <c r="I56" s="366">
        <v>3</v>
      </c>
      <c r="J56" s="395">
        <f>VLOOKUP(I53,'Location Summary'!$G$2:$H$604,2,FALSE)</f>
        <v>355</v>
      </c>
      <c r="K56" s="366">
        <v>3</v>
      </c>
      <c r="L56" s="395">
        <f>VLOOKUP(K53,'Location Summary'!$G$2:$H$604,2,FALSE)</f>
        <v>410</v>
      </c>
      <c r="M56" s="366">
        <v>3</v>
      </c>
      <c r="N56" s="395">
        <f>VLOOKUP(M53,'Location Summary'!$G$2:$H$604,2,FALSE)</f>
        <v>430</v>
      </c>
      <c r="O56" s="366">
        <v>3</v>
      </c>
      <c r="P56" s="395">
        <f>VLOOKUP(O53,'Location Summary'!$G$2:$H$604,2,FALSE)</f>
        <v>385</v>
      </c>
      <c r="Q56" s="366">
        <v>3</v>
      </c>
      <c r="R56" s="395">
        <f>VLOOKUP(Q53,'Location Summary'!$G$2:$H$604,2,FALSE)</f>
        <v>455</v>
      </c>
      <c r="S56" s="366">
        <v>3</v>
      </c>
      <c r="T56" s="395">
        <f>VLOOKUP(S53,'Location Summary'!$G$2:$H$604,2,FALSE)</f>
        <v>288.42500000000001</v>
      </c>
      <c r="U56" s="366">
        <v>3</v>
      </c>
      <c r="V56" s="395">
        <f>VLOOKUP(U53,'Location Summary'!$G$2:$H$604,2,FALSE)</f>
        <v>392.69400000000002</v>
      </c>
      <c r="W56" s="366">
        <v>3</v>
      </c>
      <c r="X56" s="395">
        <f>VLOOKUP(W53,'Location Summary'!$G$2:$H$604,2,FALSE)</f>
        <v>398.404</v>
      </c>
      <c r="Y56" s="366">
        <v>3</v>
      </c>
      <c r="Z56" s="395">
        <f>VLOOKUP(Y53,'Location Summary'!$G$2:$H$604,2,FALSE)</f>
        <v>307.59500000000003</v>
      </c>
      <c r="AA56" s="366">
        <v>3</v>
      </c>
      <c r="AB56" s="395">
        <f>VLOOKUP(AA53,'Location Summary'!$G$2:$H$604,2,FALSE)</f>
        <v>390</v>
      </c>
      <c r="AC56" s="366">
        <v>3</v>
      </c>
      <c r="AD56" s="395">
        <f>VLOOKUP(AC53,'Location Summary'!$G$2:$H$604,2,FALSE)</f>
        <v>380</v>
      </c>
      <c r="AE56" s="366">
        <v>3</v>
      </c>
      <c r="AF56" s="395">
        <f>VLOOKUP(AE53,'Location Summary'!$G$2:$H$604,2,FALSE)</f>
        <v>405</v>
      </c>
      <c r="AG56" s="366">
        <v>3</v>
      </c>
      <c r="AH56" s="395">
        <f>VLOOKUP(AG53,'Location Summary'!$G$2:$H$604,2,FALSE)</f>
        <v>335</v>
      </c>
      <c r="AI56" s="366">
        <v>3</v>
      </c>
      <c r="AJ56" s="395">
        <f>VLOOKUP(AI53,'Location Summary'!$G$2:$H$604,2,FALSE)</f>
        <v>425</v>
      </c>
      <c r="AK56" s="366">
        <v>3</v>
      </c>
      <c r="AL56" s="395">
        <f>VLOOKUP(AK53,'Location Summary'!$G$2:$H$604,2,FALSE)</f>
        <v>402</v>
      </c>
      <c r="AM56" s="407">
        <v>3</v>
      </c>
      <c r="AN56" s="395">
        <f>VLOOKUP(AM53,'Location Summary'!$G$2:$H$604,2,FALSE)</f>
        <v>385.43400000000003</v>
      </c>
      <c r="AO56" s="366">
        <v>3</v>
      </c>
      <c r="AP56" s="395">
        <f>VLOOKUP(AO53,'Location Summary'!$G$2:$H$604,2,FALSE)</f>
        <v>279.36</v>
      </c>
      <c r="AQ56" s="366">
        <v>3</v>
      </c>
      <c r="AR56" s="395">
        <f>VLOOKUP(AQ53,'Location Summary'!$G$2:$H$604,2,FALSE)</f>
        <v>388.51499999999999</v>
      </c>
      <c r="AS56" s="366">
        <v>3</v>
      </c>
      <c r="AT56" s="396">
        <f>VLOOKUP(AS53,'Location Summary'!$G$2:$H$604,2,FALSE)</f>
        <v>330</v>
      </c>
    </row>
    <row r="57" spans="2:48" ht="15" customHeight="1" x14ac:dyDescent="0.3">
      <c r="B57" s="388"/>
      <c r="C57" s="349"/>
      <c r="E57" s="349"/>
      <c r="G57" s="405">
        <v>2</v>
      </c>
      <c r="I57" s="371">
        <v>2</v>
      </c>
      <c r="K57" s="371">
        <v>2</v>
      </c>
      <c r="M57" s="371">
        <v>2</v>
      </c>
      <c r="O57" s="371">
        <v>2</v>
      </c>
      <c r="Q57" s="371">
        <v>2</v>
      </c>
      <c r="S57" s="371">
        <v>2</v>
      </c>
      <c r="U57" s="371">
        <v>2</v>
      </c>
      <c r="W57" s="371">
        <v>2</v>
      </c>
      <c r="Y57" s="371">
        <v>2</v>
      </c>
      <c r="AA57" s="371">
        <v>2</v>
      </c>
      <c r="AC57" s="371">
        <v>2</v>
      </c>
      <c r="AE57" s="371">
        <v>2</v>
      </c>
      <c r="AG57" s="371">
        <v>2</v>
      </c>
      <c r="AI57" s="371">
        <v>2</v>
      </c>
      <c r="AK57" s="371">
        <v>2</v>
      </c>
      <c r="AM57" s="371">
        <v>2</v>
      </c>
      <c r="AO57" s="371">
        <v>2</v>
      </c>
      <c r="AQ57" s="371">
        <v>2</v>
      </c>
      <c r="AS57" s="371">
        <v>2</v>
      </c>
      <c r="AT57" s="356"/>
    </row>
    <row r="58" spans="2:48" ht="15" customHeight="1" x14ac:dyDescent="0.3">
      <c r="B58" s="382"/>
      <c r="C58" s="344" t="str">
        <f>VLOOKUP(C53,'Location Summary'!$C$2:$J$604,2,FALSE)</f>
        <v>DA+6</v>
      </c>
      <c r="D58" s="358"/>
      <c r="E58" s="344" t="str">
        <f>VLOOKUP(E53,'Location Summary'!$C$2:$J$604,2,FALSE)</f>
        <v>DA+3</v>
      </c>
      <c r="F58" s="358"/>
      <c r="G58" s="344" t="str">
        <f>VLOOKUP(G53,'Location Summary'!$C$2:$J$604,2,FALSE)</f>
        <v>DA+9</v>
      </c>
      <c r="H58" s="358"/>
      <c r="I58" s="344" t="str">
        <f>VLOOKUP(I53,'Location Summary'!$C$2:$J$604,2,FALSE)</f>
        <v>DA+0</v>
      </c>
      <c r="J58" s="358"/>
      <c r="K58" s="344" t="str">
        <f>VLOOKUP(K53,'Location Summary'!$C$2:$J$604,2,FALSE)</f>
        <v>DA+1.5</v>
      </c>
      <c r="L58" s="358"/>
      <c r="M58" s="344" t="str">
        <f>VLOOKUP(M53,'Location Summary'!$C$2:$J$604,2,FALSE)</f>
        <v>DA+0</v>
      </c>
      <c r="N58" s="358"/>
      <c r="O58" s="344" t="str">
        <f>VLOOKUP(O53,'Location Summary'!$C$2:$J$604,2,FALSE)</f>
        <v>DA-1.5</v>
      </c>
      <c r="P58" s="358"/>
      <c r="Q58" s="344" t="str">
        <f>VLOOKUP(Q53,'Location Summary'!$C$2:$J$604,2,FALSE)</f>
        <v>DA+0</v>
      </c>
      <c r="R58" s="358"/>
      <c r="S58" s="344" t="str">
        <f>VLOOKUP(S53,'Location Summary'!$C$2:$J$604,2,FALSE)</f>
        <v>DA+6</v>
      </c>
      <c r="T58" s="372"/>
      <c r="U58" s="344" t="str">
        <f>VLOOKUP(U53,'Location Summary'!$C$2:$J$604,2,FALSE)</f>
        <v>DC2+0</v>
      </c>
      <c r="V58" s="372"/>
      <c r="W58" s="344" t="str">
        <f>VLOOKUP(W53,'Location Summary'!$C$2:$J$604,2,FALSE)</f>
        <v>DC1+3</v>
      </c>
      <c r="X58" s="372"/>
      <c r="Y58" s="344" t="str">
        <f>VLOOKUP(Y53,'Location Summary'!$C$2:$J$604,2,FALSE)</f>
        <v>DB2+6</v>
      </c>
      <c r="Z58" s="372"/>
      <c r="AA58" s="344" t="str">
        <f>VLOOKUP(AA53,'Location Summary'!$C$2:$J$604,2,FALSE)</f>
        <v>DA+3</v>
      </c>
      <c r="AB58" s="372"/>
      <c r="AC58" s="344" t="str">
        <f>VLOOKUP(AC53,'Location Summary'!$C$2:$J$604,2,FALSE)</f>
        <v>DA+1.5</v>
      </c>
      <c r="AD58" s="372"/>
      <c r="AE58" s="344" t="str">
        <f>VLOOKUP(AE53,'Location Summary'!$C$2:$J$604,2,FALSE)</f>
        <v>DA+6</v>
      </c>
      <c r="AF58" s="372"/>
      <c r="AG58" s="344" t="str">
        <f>VLOOKUP(AG53,'Location Summary'!$C$2:$J$604,2,FALSE)</f>
        <v>DA-3</v>
      </c>
      <c r="AH58" s="372"/>
      <c r="AI58" s="344" t="str">
        <f>VLOOKUP(AI53,'Location Summary'!$C$2:$J$604,2,FALSE)</f>
        <v>DA+0</v>
      </c>
      <c r="AJ58" s="372"/>
      <c r="AK58" s="344" t="str">
        <f>VLOOKUP(AK53,'Location Summary'!$C$2:$J$604,2,FALSE)</f>
        <v>DA+9</v>
      </c>
      <c r="AL58" s="372"/>
      <c r="AM58" s="344" t="str">
        <f>VLOOKUP(AM53,'Location Summary'!$C$2:$J$604,2,FALSE)</f>
        <v>DA+1.5</v>
      </c>
      <c r="AN58" s="372"/>
      <c r="AO58" s="399" t="str">
        <f>VLOOKUP(AO53,'Location Summary'!$C$2:$J$604,2,FALSE)</f>
        <v>DD60+3</v>
      </c>
      <c r="AP58" s="372"/>
      <c r="AQ58" s="406" t="str">
        <f>VLOOKUP(AQ53,'Location Summary'!$C$2:$J$604,2,FALSE)</f>
        <v>DD60+3</v>
      </c>
      <c r="AS58" s="344" t="str">
        <f>VLOOKUP(AS53,'Location Summary'!$C$2:$J$604,2,FALSE)</f>
        <v>DA-3</v>
      </c>
      <c r="AT58" s="356"/>
    </row>
    <row r="59" spans="2:48" ht="15" customHeight="1" x14ac:dyDescent="0.3">
      <c r="B59" s="382"/>
      <c r="C59" s="344"/>
      <c r="D59" s="344"/>
      <c r="E59" s="344"/>
      <c r="F59" s="344"/>
      <c r="G59" s="344"/>
      <c r="H59" s="344"/>
      <c r="I59" s="344"/>
      <c r="J59" s="344"/>
      <c r="K59" s="1301" t="s">
        <v>533</v>
      </c>
      <c r="L59" s="1301"/>
      <c r="M59" s="1301"/>
      <c r="N59" s="344"/>
      <c r="O59" s="344"/>
      <c r="P59" s="372"/>
      <c r="Q59" s="344"/>
      <c r="R59" s="344"/>
      <c r="S59" s="344"/>
      <c r="T59" s="372"/>
      <c r="U59" s="344"/>
      <c r="V59" s="344"/>
      <c r="W59" s="344"/>
      <c r="X59" s="344"/>
      <c r="Y59" s="344"/>
      <c r="Z59" s="344"/>
      <c r="AA59" s="344"/>
      <c r="AB59" s="344"/>
      <c r="AC59" s="344"/>
      <c r="AD59" s="344"/>
      <c r="AE59" s="344"/>
      <c r="AF59" s="344"/>
      <c r="AG59" s="344"/>
      <c r="AH59" s="372"/>
      <c r="AI59" s="344"/>
      <c r="AJ59" s="344"/>
      <c r="AK59" s="344"/>
      <c r="AL59" s="344"/>
      <c r="AM59" s="344"/>
      <c r="AN59" s="1301" t="s">
        <v>317</v>
      </c>
      <c r="AO59" s="1301"/>
      <c r="AP59" s="1301"/>
      <c r="AQ59" s="1301"/>
      <c r="AR59" s="344"/>
      <c r="AS59" s="344"/>
      <c r="AT59" s="356"/>
      <c r="AV59" s="381"/>
    </row>
    <row r="60" spans="2:48" ht="15" customHeight="1" x14ac:dyDescent="0.3">
      <c r="B60" s="375"/>
      <c r="C60" s="373">
        <f>AS52+1</f>
        <v>126</v>
      </c>
      <c r="D60" s="354"/>
      <c r="E60" s="373">
        <f>C60+1</f>
        <v>127</v>
      </c>
      <c r="F60" s="373"/>
      <c r="G60" s="373">
        <f>E60+1</f>
        <v>128</v>
      </c>
      <c r="H60" s="373"/>
      <c r="I60" s="373">
        <f>G60+1</f>
        <v>129</v>
      </c>
      <c r="J60" s="373"/>
      <c r="K60" s="373">
        <f>I60+1</f>
        <v>130</v>
      </c>
      <c r="L60" s="373"/>
      <c r="M60" s="373">
        <f>K60+1</f>
        <v>131</v>
      </c>
      <c r="N60" s="373"/>
      <c r="O60" s="373">
        <f>M60+1</f>
        <v>132</v>
      </c>
      <c r="P60" s="373"/>
      <c r="Q60" s="373">
        <f>O60+1</f>
        <v>133</v>
      </c>
      <c r="R60" s="373"/>
      <c r="S60" s="373">
        <f>Q60+1</f>
        <v>134</v>
      </c>
      <c r="T60" s="373"/>
      <c r="U60" s="373">
        <f>S60+1</f>
        <v>135</v>
      </c>
      <c r="V60" s="373"/>
      <c r="W60" s="373">
        <f>U60+1</f>
        <v>136</v>
      </c>
      <c r="X60" s="373"/>
      <c r="Y60" s="373">
        <f>W60+1</f>
        <v>137</v>
      </c>
      <c r="Z60" s="373"/>
      <c r="AA60" s="373">
        <f>Y60+1</f>
        <v>138</v>
      </c>
      <c r="AB60" s="373"/>
      <c r="AC60" s="373">
        <f>AA60+1</f>
        <v>139</v>
      </c>
      <c r="AD60" s="373"/>
      <c r="AE60" s="373">
        <f>AC60+1</f>
        <v>140</v>
      </c>
      <c r="AF60" s="373"/>
      <c r="AG60" s="373">
        <f>AE60+1</f>
        <v>141</v>
      </c>
      <c r="AH60" s="373"/>
      <c r="AI60" s="373">
        <f>AG60+1</f>
        <v>142</v>
      </c>
      <c r="AJ60" s="373"/>
      <c r="AK60" s="373">
        <f>AI60+1</f>
        <v>143</v>
      </c>
      <c r="AL60" s="373"/>
      <c r="AM60" s="373">
        <f>AK60+1</f>
        <v>144</v>
      </c>
      <c r="AO60" s="373">
        <f>AM60+1</f>
        <v>145</v>
      </c>
      <c r="AP60" s="373"/>
      <c r="AQ60" s="373">
        <f>AO60+1</f>
        <v>146</v>
      </c>
      <c r="AR60" s="373"/>
      <c r="AS60" s="373">
        <f>AQ60+1</f>
        <v>147</v>
      </c>
      <c r="AT60" s="356"/>
    </row>
    <row r="61" spans="2:48" s="386" customFormat="1" ht="15" customHeight="1" x14ac:dyDescent="0.3">
      <c r="B61" s="376"/>
      <c r="C61" s="386" t="s">
        <v>183</v>
      </c>
      <c r="E61" s="386" t="s">
        <v>184</v>
      </c>
      <c r="G61" s="386" t="s">
        <v>185</v>
      </c>
      <c r="I61" s="386" t="s">
        <v>445</v>
      </c>
      <c r="K61" s="386" t="s">
        <v>446</v>
      </c>
      <c r="M61" s="386" t="s">
        <v>55</v>
      </c>
      <c r="O61" s="386" t="s">
        <v>187</v>
      </c>
      <c r="Q61" s="386" t="s">
        <v>188</v>
      </c>
      <c r="S61" s="386" t="s">
        <v>189</v>
      </c>
      <c r="U61" s="386" t="s">
        <v>190</v>
      </c>
      <c r="W61" s="386" t="s">
        <v>447</v>
      </c>
      <c r="Y61" s="386" t="s">
        <v>56</v>
      </c>
      <c r="AA61" s="386" t="s">
        <v>57</v>
      </c>
      <c r="AC61" s="386" t="s">
        <v>694</v>
      </c>
      <c r="AE61" s="386" t="s">
        <v>58</v>
      </c>
      <c r="AG61" s="386" t="s">
        <v>59</v>
      </c>
      <c r="AI61" s="386" t="s">
        <v>60</v>
      </c>
      <c r="AK61" s="386" t="s">
        <v>61</v>
      </c>
      <c r="AM61" s="386" t="s">
        <v>62</v>
      </c>
      <c r="AO61" s="386" t="s">
        <v>63</v>
      </c>
      <c r="AQ61" s="386" t="s">
        <v>158</v>
      </c>
      <c r="AS61" s="386" t="s">
        <v>160</v>
      </c>
      <c r="AT61" s="387"/>
    </row>
    <row r="62" spans="2:48" ht="15" customHeight="1" x14ac:dyDescent="0.3">
      <c r="B62" s="408"/>
      <c r="T62" s="344"/>
      <c r="V62" s="344"/>
      <c r="X62" s="344"/>
      <c r="Z62" s="393" t="s">
        <v>241</v>
      </c>
      <c r="AB62" s="344"/>
      <c r="AD62" s="344"/>
      <c r="AF62" s="393" t="s">
        <v>240</v>
      </c>
      <c r="AH62" s="344"/>
      <c r="AJ62" s="393" t="s">
        <v>706</v>
      </c>
      <c r="AL62" s="344"/>
      <c r="AN62" s="344"/>
      <c r="AP62" s="344"/>
      <c r="AR62" s="344"/>
      <c r="AT62" s="356"/>
    </row>
    <row r="63" spans="2:48" ht="15" customHeight="1" x14ac:dyDescent="0.3">
      <c r="B63" s="388"/>
      <c r="AT63" s="356"/>
    </row>
    <row r="64" spans="2:48" s="397" customFormat="1" ht="20.25" customHeight="1" x14ac:dyDescent="0.3">
      <c r="B64" s="388"/>
      <c r="C64" s="708">
        <v>3</v>
      </c>
      <c r="D64" s="367">
        <f>VLOOKUP(C61,'Location Summary'!$G$2:$H$604,2,FALSE)</f>
        <v>340</v>
      </c>
      <c r="E64" s="708">
        <v>3</v>
      </c>
      <c r="F64" s="367">
        <f>VLOOKUP(E61,'Location Summary'!$G$2:$H$604,2,FALSE)</f>
        <v>420</v>
      </c>
      <c r="G64" s="708">
        <v>3</v>
      </c>
      <c r="H64" s="367">
        <f>VLOOKUP(G61,'Location Summary'!$G$2:$H$604,2,FALSE)</f>
        <v>375</v>
      </c>
      <c r="I64" s="708">
        <v>3</v>
      </c>
      <c r="J64" s="367">
        <f>VLOOKUP(I61,'Location Summary'!$G$2:$H$604,2,FALSE)</f>
        <v>355</v>
      </c>
      <c r="K64" s="708">
        <v>3</v>
      </c>
      <c r="L64" s="367">
        <f>VLOOKUP(K61,'Location Summary'!$G$2:$H$604,2,FALSE)</f>
        <v>341.65199999999999</v>
      </c>
      <c r="M64" s="708">
        <v>3</v>
      </c>
      <c r="N64" s="367">
        <f>VLOOKUP(M61,'Location Summary'!$G$2:$H$604,2,FALSE)</f>
        <v>326.34800000000001</v>
      </c>
      <c r="O64" s="708">
        <v>3</v>
      </c>
      <c r="P64" s="367">
        <f>VLOOKUP(O61,'Location Summary'!$G$2:$H$604,2,FALSE)</f>
        <v>427</v>
      </c>
      <c r="Q64" s="708">
        <v>3</v>
      </c>
      <c r="R64" s="367">
        <f>VLOOKUP(Q61,'Location Summary'!$G$2:$H$604,2,FALSE)</f>
        <v>410</v>
      </c>
      <c r="S64" s="708">
        <v>3</v>
      </c>
      <c r="T64" s="367">
        <f>VLOOKUP(S61,'Location Summary'!$G$2:$H$604,2,FALSE)</f>
        <v>405</v>
      </c>
      <c r="U64" s="708">
        <v>3</v>
      </c>
      <c r="V64" s="367">
        <f>VLOOKUP(U61,'Location Summary'!$G$2:$H$604,2,FALSE)</f>
        <v>300</v>
      </c>
      <c r="W64" s="708">
        <v>3</v>
      </c>
      <c r="X64" s="367">
        <f>VLOOKUP(W61,'Location Summary'!$G$2:$H$604,2,FALSE)</f>
        <v>415.18700000000001</v>
      </c>
      <c r="Y64" s="366">
        <v>3</v>
      </c>
      <c r="Z64" s="367">
        <f>VLOOKUP(Y61,'Location Summary'!$G$2:$H$604,2,FALSE)</f>
        <v>259.048</v>
      </c>
      <c r="AA64" s="366">
        <v>3</v>
      </c>
      <c r="AB64" s="367">
        <f>VLOOKUP(AA61,'Location Summary'!$G$2:$H$604,2,FALSE)</f>
        <v>440.45499999999998</v>
      </c>
      <c r="AC64" s="366">
        <v>3</v>
      </c>
      <c r="AD64" s="367">
        <f>VLOOKUP(AC61,'Location Summary'!$G$2:$H$604,2,FALSE)</f>
        <v>496.685</v>
      </c>
      <c r="AE64" s="366">
        <v>3</v>
      </c>
      <c r="AF64" s="367">
        <f>VLOOKUP(AE61,'Location Summary'!$G$2:$H$604,2,FALSE)</f>
        <v>244.029</v>
      </c>
      <c r="AG64" s="366">
        <v>3</v>
      </c>
      <c r="AH64" s="367">
        <f>VLOOKUP(AG61,'Location Summary'!$G$2:$H$604,2,FALSE)</f>
        <v>237.428</v>
      </c>
      <c r="AI64" s="366">
        <v>3</v>
      </c>
      <c r="AJ64" s="367">
        <f>VLOOKUP(AI61,'Location Summary'!$G$2:$H$604,2,FALSE)</f>
        <v>203.47900000000001</v>
      </c>
      <c r="AK64" s="366">
        <v>3</v>
      </c>
      <c r="AL64" s="367">
        <f>VLOOKUP(AK61,'Location Summary'!$G$2:$H$604,2,FALSE)</f>
        <v>453.68799999999999</v>
      </c>
      <c r="AM64" s="366">
        <v>3</v>
      </c>
      <c r="AN64" s="367">
        <f>VLOOKUP(AM61,'Location Summary'!$G$2:$H$604,2,FALSE)</f>
        <v>345</v>
      </c>
      <c r="AO64" s="366">
        <v>3</v>
      </c>
      <c r="AP64" s="367">
        <f>VLOOKUP(AO61,'Location Summary'!$G$2:$H$604,2,FALSE)</f>
        <v>360</v>
      </c>
      <c r="AQ64" s="366">
        <v>3</v>
      </c>
      <c r="AR64" s="367">
        <f>VLOOKUP(AQ61,'Location Summary'!$G$2:$H$604,2,FALSE)</f>
        <v>410</v>
      </c>
      <c r="AS64" s="366">
        <v>3</v>
      </c>
      <c r="AT64" s="368">
        <f>VLOOKUP(AS61,'Location Summary'!$G$2:$H$604,2,FALSE)</f>
        <v>350</v>
      </c>
    </row>
    <row r="65" spans="2:48" s="397" customFormat="1" ht="15" customHeight="1" x14ac:dyDescent="0.3">
      <c r="B65" s="394"/>
      <c r="C65" s="371">
        <v>2</v>
      </c>
      <c r="D65" s="340"/>
      <c r="E65" s="371">
        <v>2</v>
      </c>
      <c r="F65" s="340"/>
      <c r="G65" s="371">
        <v>2</v>
      </c>
      <c r="H65" s="340"/>
      <c r="I65" s="371">
        <v>2</v>
      </c>
      <c r="J65" s="340"/>
      <c r="K65" s="371">
        <v>2</v>
      </c>
      <c r="L65" s="340"/>
      <c r="M65" s="371">
        <v>2</v>
      </c>
      <c r="N65" s="340"/>
      <c r="O65" s="371">
        <v>2</v>
      </c>
      <c r="P65" s="340"/>
      <c r="Q65" s="371">
        <v>2</v>
      </c>
      <c r="R65" s="340"/>
      <c r="S65" s="371">
        <v>2</v>
      </c>
      <c r="T65" s="340"/>
      <c r="U65" s="371">
        <v>2</v>
      </c>
      <c r="V65" s="340"/>
      <c r="W65" s="371">
        <v>2</v>
      </c>
      <c r="X65" s="340"/>
      <c r="Y65" s="371">
        <v>2</v>
      </c>
      <c r="Z65" s="340"/>
      <c r="AA65" s="371">
        <v>2</v>
      </c>
      <c r="AB65" s="340"/>
      <c r="AC65" s="371">
        <v>2</v>
      </c>
      <c r="AD65" s="340"/>
      <c r="AE65" s="371">
        <v>2</v>
      </c>
      <c r="AF65" s="340"/>
      <c r="AG65" s="371">
        <v>2</v>
      </c>
      <c r="AH65" s="340"/>
      <c r="AI65" s="371">
        <v>2</v>
      </c>
      <c r="AJ65" s="340"/>
      <c r="AK65" s="371">
        <v>2</v>
      </c>
      <c r="AL65" s="340"/>
      <c r="AM65" s="371">
        <v>2</v>
      </c>
      <c r="AN65" s="340"/>
      <c r="AO65" s="371">
        <v>2</v>
      </c>
      <c r="AP65" s="340"/>
      <c r="AQ65" s="371">
        <v>2</v>
      </c>
      <c r="AR65" s="340"/>
      <c r="AS65" s="371">
        <v>2</v>
      </c>
      <c r="AT65" s="356"/>
    </row>
    <row r="66" spans="2:48" ht="15" customHeight="1" x14ac:dyDescent="0.3">
      <c r="B66" s="382"/>
      <c r="C66" s="344" t="str">
        <f>VLOOKUP(C61,'Location Summary'!$C$2:$J$604,2,FALSE)</f>
        <v>DA-3</v>
      </c>
      <c r="D66" s="358"/>
      <c r="E66" s="344" t="str">
        <f>VLOOKUP(E61,'Location Summary'!$C$2:$J$604,2,FALSE)</f>
        <v>DA+1.5</v>
      </c>
      <c r="F66" s="358"/>
      <c r="G66" s="344" t="str">
        <f>VLOOKUP(G61,'Location Summary'!$C$2:$J$604,2,FALSE)</f>
        <v>DA+3</v>
      </c>
      <c r="H66" s="358"/>
      <c r="I66" s="344" t="str">
        <f>VLOOKUP(I61,'Location Summary'!$C$2:$J$604,2,FALSE)</f>
        <v>DA+0</v>
      </c>
      <c r="J66" s="358"/>
      <c r="K66" s="344" t="str">
        <f>VLOOKUP(K61,'Location Summary'!$C$2:$J$604,2,FALSE)</f>
        <v>DA-3</v>
      </c>
      <c r="L66" s="358"/>
      <c r="M66" s="344" t="str">
        <f>VLOOKUP(M61,'Location Summary'!$C$2:$J$604,2,FALSE)</f>
        <v>DB1+0</v>
      </c>
      <c r="N66" s="358"/>
      <c r="O66" s="344" t="str">
        <f>VLOOKUP(O61,'Location Summary'!$C$2:$J$604,2,FALSE)</f>
        <v>DA+0</v>
      </c>
      <c r="P66" s="358"/>
      <c r="Q66" s="344" t="str">
        <f>VLOOKUP(Q61,'Location Summary'!$C$2:$J$604,2,FALSE)</f>
        <v>DA+6</v>
      </c>
      <c r="R66" s="358"/>
      <c r="S66" s="344" t="str">
        <f>VLOOKUP(S61,'Location Summary'!$C$2:$J$604,2,FALSE)</f>
        <v>DA+6</v>
      </c>
      <c r="T66" s="372"/>
      <c r="U66" s="344" t="str">
        <f>VLOOKUP(U61,'Location Summary'!$C$2:$J$604,2,FALSE)</f>
        <v>DA+0</v>
      </c>
      <c r="V66" s="372"/>
      <c r="W66" s="344" t="str">
        <f>VLOOKUP(W61,'Location Summary'!$C$2:$J$604,2,FALSE)</f>
        <v>DA+0</v>
      </c>
      <c r="X66" s="372"/>
      <c r="Y66" s="344" t="str">
        <f>VLOOKUP(Y61,'Location Summary'!$C$2:$J$604,2,FALSE)</f>
        <v>DC2+15</v>
      </c>
      <c r="Z66" s="372"/>
      <c r="AA66" s="344" t="str">
        <f>VLOOKUP(AA61,'Location Summary'!$C$2:$J$604,2,FALSE)</f>
        <v>DB2+9</v>
      </c>
      <c r="AB66" s="372"/>
      <c r="AC66" s="344" t="str">
        <f>VLOOKUP(AC61,'Location Summary'!$C$2:$J$604,2,FALSE)</f>
        <v>DB1+9</v>
      </c>
      <c r="AD66" s="372"/>
      <c r="AE66" s="344" t="str">
        <f>VLOOKUP(AE61,'Location Summary'!$C$2:$J$604,2,FALSE)</f>
        <v>DD60+18</v>
      </c>
      <c r="AF66" s="372"/>
      <c r="AG66" s="344" t="str">
        <f>VLOOKUP(AG61,'Location Summary'!$C$2:$J$604,2,FALSE)</f>
        <v>DD60+18</v>
      </c>
      <c r="AH66" s="372"/>
      <c r="AI66" s="344" t="str">
        <f>VLOOKUP(AI61,'Location Summary'!$C$2:$J$604,2,FALSE)</f>
        <v>DD60+35</v>
      </c>
      <c r="AJ66" s="372"/>
      <c r="AK66" s="344" t="str">
        <f>VLOOKUP(AK61,'Location Summary'!$C$2:$J$604,2,FALSE)</f>
        <v>DD60+35</v>
      </c>
      <c r="AL66" s="372"/>
      <c r="AM66" s="344" t="str">
        <f>VLOOKUP(AM61,'Location Summary'!$C$2:$J$604,2,FALSE)</f>
        <v>DA+9</v>
      </c>
      <c r="AN66" s="372"/>
      <c r="AO66" s="344" t="str">
        <f>VLOOKUP(AO61,'Location Summary'!$C$2:$J$604,2,FALSE)</f>
        <v>DA-1.5</v>
      </c>
      <c r="AP66" s="372"/>
      <c r="AQ66" s="344" t="str">
        <f>VLOOKUP(AQ61,'Location Summary'!$C$2:$J$604,2,FALSE)</f>
        <v>DA+1.5</v>
      </c>
      <c r="AS66" s="344" t="str">
        <f>VLOOKUP(AS61,'Location Summary'!$C$2:$J$604,2,FALSE)</f>
        <v>DA+1.5</v>
      </c>
      <c r="AT66" s="356"/>
    </row>
    <row r="67" spans="2:48" ht="15" customHeight="1" x14ac:dyDescent="0.3">
      <c r="B67" s="409"/>
      <c r="C67" s="344"/>
      <c r="D67" s="344"/>
      <c r="E67" s="1083"/>
      <c r="F67" s="1083"/>
      <c r="G67" s="1068"/>
      <c r="H67" s="1032"/>
      <c r="I67" s="1032"/>
      <c r="J67" s="1032"/>
      <c r="K67" s="1032"/>
      <c r="L67" s="1032"/>
      <c r="M67" s="1032"/>
      <c r="N67" s="1032"/>
      <c r="O67" s="1032"/>
      <c r="P67" s="1032"/>
      <c r="Q67" s="1032"/>
      <c r="R67" s="344"/>
      <c r="S67" s="344"/>
      <c r="T67" s="344"/>
      <c r="U67" s="344"/>
      <c r="V67" s="344"/>
      <c r="W67" s="344"/>
      <c r="X67" s="344"/>
      <c r="Y67" s="344"/>
      <c r="Z67" s="344"/>
      <c r="AA67" s="344"/>
      <c r="AB67" s="344"/>
      <c r="AC67" s="344"/>
      <c r="AD67" s="344"/>
      <c r="AE67" s="344"/>
      <c r="AF67" s="344"/>
      <c r="AG67" s="344"/>
      <c r="AH67" s="344"/>
      <c r="AI67" s="344"/>
      <c r="AJ67" s="344"/>
      <c r="AK67" s="344"/>
      <c r="AL67" s="344"/>
      <c r="AM67" s="344"/>
      <c r="AN67" s="344"/>
      <c r="AO67" s="344"/>
      <c r="AP67" s="344"/>
      <c r="AQ67" s="344"/>
      <c r="AR67" s="344"/>
      <c r="AS67" s="344"/>
      <c r="AT67" s="356"/>
      <c r="AV67" s="381"/>
    </row>
    <row r="68" spans="2:48" ht="15" customHeight="1" x14ac:dyDescent="0.3">
      <c r="B68" s="375"/>
      <c r="C68" s="373">
        <f>AS60+1</f>
        <v>148</v>
      </c>
      <c r="D68" s="354"/>
      <c r="E68" s="373">
        <f>C68+1</f>
        <v>149</v>
      </c>
      <c r="F68" s="373"/>
      <c r="G68" s="373">
        <f>E68+1</f>
        <v>150</v>
      </c>
      <c r="H68" s="373"/>
      <c r="I68" s="373">
        <f>G68+1</f>
        <v>151</v>
      </c>
      <c r="J68" s="373"/>
      <c r="K68" s="373">
        <f>I68+1</f>
        <v>152</v>
      </c>
      <c r="L68" s="373"/>
      <c r="M68" s="373">
        <f>K68+1</f>
        <v>153</v>
      </c>
      <c r="N68" s="373"/>
      <c r="O68" s="373">
        <f>M68+1</f>
        <v>154</v>
      </c>
      <c r="P68" s="373"/>
      <c r="Q68" s="373">
        <f>O68+1</f>
        <v>155</v>
      </c>
      <c r="R68" s="373"/>
      <c r="S68" s="373">
        <f>Q68+1</f>
        <v>156</v>
      </c>
      <c r="T68" s="373"/>
      <c r="U68" s="373">
        <f>S68+1</f>
        <v>157</v>
      </c>
      <c r="V68" s="373"/>
      <c r="W68" s="373">
        <f>U68+1</f>
        <v>158</v>
      </c>
      <c r="X68" s="373"/>
      <c r="Y68" s="373">
        <f>W68+1</f>
        <v>159</v>
      </c>
      <c r="Z68" s="373"/>
      <c r="AA68" s="373">
        <f>Y68+1</f>
        <v>160</v>
      </c>
      <c r="AB68" s="373"/>
      <c r="AC68" s="373">
        <f>AA68+1</f>
        <v>161</v>
      </c>
      <c r="AD68" s="373"/>
      <c r="AE68" s="373">
        <f>AC68+1</f>
        <v>162</v>
      </c>
      <c r="AF68" s="373"/>
      <c r="AG68" s="373">
        <f>AE68+1</f>
        <v>163</v>
      </c>
      <c r="AH68" s="373"/>
      <c r="AI68" s="373">
        <f>AG68+1</f>
        <v>164</v>
      </c>
      <c r="AJ68" s="373"/>
      <c r="AK68" s="373">
        <f>AI68+1</f>
        <v>165</v>
      </c>
      <c r="AL68" s="373"/>
      <c r="AM68" s="373">
        <f>AK68+1</f>
        <v>166</v>
      </c>
      <c r="AN68" s="344"/>
      <c r="AO68" s="373">
        <f>AM68+1</f>
        <v>167</v>
      </c>
      <c r="AP68" s="373"/>
      <c r="AQ68" s="373">
        <f>AO68+1</f>
        <v>168</v>
      </c>
      <c r="AR68" s="373"/>
      <c r="AS68" s="373">
        <f>AQ68+1</f>
        <v>169</v>
      </c>
      <c r="AT68" s="356"/>
    </row>
    <row r="69" spans="2:48" s="386" customFormat="1" ht="15" customHeight="1" x14ac:dyDescent="0.3">
      <c r="B69" s="376"/>
      <c r="C69" s="386" t="s">
        <v>161</v>
      </c>
      <c r="E69" s="386" t="s">
        <v>169</v>
      </c>
      <c r="G69" s="386" t="s">
        <v>64</v>
      </c>
      <c r="I69" s="386" t="s">
        <v>65</v>
      </c>
      <c r="K69" s="386" t="s">
        <v>450</v>
      </c>
      <c r="M69" s="386" t="s">
        <v>451</v>
      </c>
      <c r="O69" s="386" t="s">
        <v>452</v>
      </c>
      <c r="Q69" s="386" t="s">
        <v>453</v>
      </c>
      <c r="S69" s="386" t="s">
        <v>454</v>
      </c>
      <c r="U69" s="386" t="s">
        <v>924</v>
      </c>
      <c r="W69" s="386" t="s">
        <v>925</v>
      </c>
      <c r="Y69" s="386" t="s">
        <v>926</v>
      </c>
      <c r="AA69" s="386" t="s">
        <v>927</v>
      </c>
      <c r="AC69" s="386" t="s">
        <v>928</v>
      </c>
      <c r="AE69" s="386" t="s">
        <v>929</v>
      </c>
      <c r="AG69" s="386" t="s">
        <v>930</v>
      </c>
      <c r="AI69" s="386" t="s">
        <v>66</v>
      </c>
      <c r="AK69" s="386" t="s">
        <v>26</v>
      </c>
      <c r="AM69" s="386" t="s">
        <v>455</v>
      </c>
      <c r="AN69" s="344"/>
      <c r="AO69" s="386" t="s">
        <v>456</v>
      </c>
      <c r="AQ69" s="386" t="s">
        <v>457</v>
      </c>
      <c r="AS69" s="386" t="s">
        <v>458</v>
      </c>
      <c r="AT69" s="387"/>
    </row>
    <row r="70" spans="2:48" ht="15" customHeight="1" x14ac:dyDescent="0.3">
      <c r="B70" s="382"/>
      <c r="D70" s="386"/>
      <c r="T70" s="344"/>
      <c r="V70" s="344"/>
      <c r="X70" s="344"/>
      <c r="Z70" s="344"/>
      <c r="AB70" s="344"/>
      <c r="AD70" s="344"/>
      <c r="AF70" s="344"/>
      <c r="AH70" s="344"/>
      <c r="AJ70" s="344"/>
      <c r="AL70" s="344"/>
      <c r="AN70" s="344"/>
      <c r="AP70" s="344"/>
      <c r="AR70" s="344"/>
      <c r="AT70" s="356"/>
    </row>
    <row r="71" spans="2:48" ht="15" customHeight="1" x14ac:dyDescent="0.3">
      <c r="B71" s="388"/>
      <c r="AT71" s="356"/>
    </row>
    <row r="72" spans="2:48" s="397" customFormat="1" ht="20.25" customHeight="1" x14ac:dyDescent="0.3">
      <c r="B72" s="388"/>
      <c r="C72" s="366">
        <v>3</v>
      </c>
      <c r="D72" s="367">
        <f>VLOOKUP(C69,'Location Summary'!$G$2:$H$604,2,FALSE)</f>
        <v>355</v>
      </c>
      <c r="E72" s="366">
        <v>3</v>
      </c>
      <c r="F72" s="367">
        <f>VLOOKUP(E69,'Location Summary'!$G$2:$H$604,2,FALSE)</f>
        <v>274.58699999999999</v>
      </c>
      <c r="G72" s="366">
        <v>3</v>
      </c>
      <c r="H72" s="367">
        <f>VLOOKUP(G69,'Location Summary'!$G$2:$H$604,2,FALSE)</f>
        <v>211.209</v>
      </c>
      <c r="I72" s="366">
        <v>3</v>
      </c>
      <c r="J72" s="367">
        <f>VLOOKUP(I69,'Location Summary'!$G$2:$H$604,2,FALSE)</f>
        <v>384.20400000000001</v>
      </c>
      <c r="K72" s="366">
        <v>3</v>
      </c>
      <c r="L72" s="367">
        <f>VLOOKUP(K69,'Location Summary'!$G$2:$H$604,2,FALSE)</f>
        <v>430</v>
      </c>
      <c r="M72" s="366">
        <v>3</v>
      </c>
      <c r="N72" s="367">
        <f>VLOOKUP(M69,'Location Summary'!$G$2:$H$604,2,FALSE)</f>
        <v>370</v>
      </c>
      <c r="O72" s="366">
        <v>3</v>
      </c>
      <c r="P72" s="367">
        <f>VLOOKUP(O69,'Location Summary'!$G$2:$H$604,2,FALSE)</f>
        <v>390</v>
      </c>
      <c r="Q72" s="366">
        <v>3</v>
      </c>
      <c r="R72" s="367">
        <f>VLOOKUP(Q69,'Location Summary'!$G$2:$H$604,2,FALSE)</f>
        <v>435</v>
      </c>
      <c r="S72" s="366">
        <v>3</v>
      </c>
      <c r="T72" s="367">
        <f>VLOOKUP(S69,'Location Summary'!$G$2:$H$604,2,FALSE)</f>
        <v>370</v>
      </c>
      <c r="U72" s="366">
        <v>3</v>
      </c>
      <c r="V72" s="367">
        <f>VLOOKUP(U69,'Location Summary'!$G$2:$H$604,2,FALSE)</f>
        <v>455</v>
      </c>
      <c r="W72" s="366">
        <v>3</v>
      </c>
      <c r="X72" s="367">
        <f>VLOOKUP(W69,'Location Summary'!$G$2:$H$604,2,FALSE)</f>
        <v>325</v>
      </c>
      <c r="Y72" s="366">
        <v>3</v>
      </c>
      <c r="Z72" s="367">
        <f>VLOOKUP(Y69,'Location Summary'!$G$2:$H$604,2,FALSE)</f>
        <v>395</v>
      </c>
      <c r="AA72" s="366">
        <v>3</v>
      </c>
      <c r="AB72" s="367">
        <f>VLOOKUP(AA69,'Location Summary'!$G$2:$H$604,2,FALSE)</f>
        <v>345</v>
      </c>
      <c r="AC72" s="366">
        <v>3</v>
      </c>
      <c r="AD72" s="367">
        <f>VLOOKUP(AC69,'Location Summary'!$G$2:$H$604,2,FALSE)</f>
        <v>365</v>
      </c>
      <c r="AE72" s="366">
        <v>3</v>
      </c>
      <c r="AF72" s="367">
        <f>VLOOKUP(AE69,'Location Summary'!$G$2:$H$604,2,FALSE)</f>
        <v>420</v>
      </c>
      <c r="AG72" s="366">
        <v>3</v>
      </c>
      <c r="AH72" s="367">
        <f>VLOOKUP(AG69,'Location Summary'!$G$2:$H$604,2,FALSE)</f>
        <v>364.00700000000001</v>
      </c>
      <c r="AI72" s="366">
        <v>3</v>
      </c>
      <c r="AJ72" s="367">
        <f>VLOOKUP(AI69,'Location Summary'!$G$2:$H$604,2,FALSE)</f>
        <v>295.99299999999999</v>
      </c>
      <c r="AK72" s="366">
        <v>3</v>
      </c>
      <c r="AL72" s="367">
        <f>VLOOKUP(AK69,'Location Summary'!$G$2:$H$604,2,FALSE)</f>
        <v>425</v>
      </c>
      <c r="AM72" s="366">
        <v>3</v>
      </c>
      <c r="AN72" s="367">
        <f>VLOOKUP(AM69,'Location Summary'!$G$2:$H$604,2,FALSE)</f>
        <v>315</v>
      </c>
      <c r="AO72" s="366">
        <v>3</v>
      </c>
      <c r="AP72" s="367">
        <f>VLOOKUP(AO69,'Location Summary'!$G$2:$H$604,2,FALSE)</f>
        <v>380</v>
      </c>
      <c r="AQ72" s="366">
        <v>3</v>
      </c>
      <c r="AR72" s="367">
        <f>VLOOKUP(AQ69,'Location Summary'!$G$2:$H$604,2,FALSE)</f>
        <v>430</v>
      </c>
      <c r="AS72" s="366">
        <v>3</v>
      </c>
      <c r="AT72" s="368">
        <f>VLOOKUP(AS69,'Location Summary'!$G$2:$H$604,2,FALSE)</f>
        <v>380</v>
      </c>
    </row>
    <row r="73" spans="2:48" s="397" customFormat="1" ht="15" customHeight="1" x14ac:dyDescent="0.3">
      <c r="B73" s="394"/>
      <c r="C73" s="371">
        <v>2</v>
      </c>
      <c r="D73" s="340"/>
      <c r="E73" s="371">
        <v>2</v>
      </c>
      <c r="F73" s="340"/>
      <c r="G73" s="371">
        <v>2</v>
      </c>
      <c r="H73" s="340"/>
      <c r="I73" s="371">
        <v>2</v>
      </c>
      <c r="J73" s="340"/>
      <c r="K73" s="371">
        <v>2</v>
      </c>
      <c r="L73" s="340"/>
      <c r="M73" s="371">
        <v>2</v>
      </c>
      <c r="N73" s="340"/>
      <c r="O73" s="371">
        <v>2</v>
      </c>
      <c r="P73" s="340"/>
      <c r="Q73" s="371">
        <v>2</v>
      </c>
      <c r="R73" s="340"/>
      <c r="S73" s="371">
        <v>2</v>
      </c>
      <c r="T73" s="340"/>
      <c r="U73" s="371">
        <v>2</v>
      </c>
      <c r="V73" s="340"/>
      <c r="W73" s="371">
        <v>2</v>
      </c>
      <c r="X73" s="340"/>
      <c r="Y73" s="371">
        <v>2</v>
      </c>
      <c r="Z73" s="340"/>
      <c r="AA73" s="371">
        <v>2</v>
      </c>
      <c r="AB73" s="340"/>
      <c r="AC73" s="371">
        <v>2</v>
      </c>
      <c r="AD73" s="340"/>
      <c r="AE73" s="371">
        <v>2</v>
      </c>
      <c r="AF73" s="340"/>
      <c r="AG73" s="371">
        <v>2</v>
      </c>
      <c r="AH73" s="340"/>
      <c r="AI73" s="371">
        <v>2</v>
      </c>
      <c r="AJ73" s="340"/>
      <c r="AK73" s="371">
        <v>2</v>
      </c>
      <c r="AL73" s="340"/>
      <c r="AM73" s="371">
        <v>2</v>
      </c>
      <c r="AN73" s="340"/>
      <c r="AO73" s="371">
        <v>2</v>
      </c>
      <c r="AP73" s="340"/>
      <c r="AQ73" s="371">
        <v>2</v>
      </c>
      <c r="AR73" s="340"/>
      <c r="AS73" s="371">
        <v>2</v>
      </c>
      <c r="AT73" s="356"/>
    </row>
    <row r="74" spans="2:48" s="411" customFormat="1" ht="15" customHeight="1" x14ac:dyDescent="0.3">
      <c r="B74" s="410"/>
      <c r="C74" s="344" t="str">
        <f>VLOOKUP(C69,'Location Summary'!$C$2:$J$604,2,FALSE)</f>
        <v>DA-1.5</v>
      </c>
      <c r="D74" s="358"/>
      <c r="E74" s="344" t="str">
        <f>VLOOKUP(E69,'Location Summary'!$C$2:$J$604,2,FALSE)</f>
        <v>DA-3</v>
      </c>
      <c r="F74" s="358"/>
      <c r="G74" s="399" t="str">
        <f>VLOOKUP(G69,'Location Summary'!$C$2:$J$604,2,FALSE)</f>
        <v>DC2-3</v>
      </c>
      <c r="H74" s="358"/>
      <c r="I74" s="344" t="str">
        <f>VLOOKUP(I69,'Location Summary'!$C$2:$J$604,2,FALSE)</f>
        <v>DC1+0</v>
      </c>
      <c r="J74" s="358"/>
      <c r="K74" s="344" t="str">
        <f>VLOOKUP(K69,'Location Summary'!$C$2:$J$604,2,FALSE)</f>
        <v>DA+6</v>
      </c>
      <c r="L74" s="358"/>
      <c r="M74" s="344" t="str">
        <f>VLOOKUP(M69,'Location Summary'!$C$2:$J$604,2,FALSE)</f>
        <v>DA+0</v>
      </c>
      <c r="N74" s="358"/>
      <c r="O74" s="344" t="str">
        <f>VLOOKUP(O69,'Location Summary'!$C$2:$J$604,2,FALSE)</f>
        <v>DA+0</v>
      </c>
      <c r="P74" s="358"/>
      <c r="Q74" s="344" t="str">
        <f>VLOOKUP(Q69,'Location Summary'!$C$2:$J$604,2,FALSE)</f>
        <v>DA+3</v>
      </c>
      <c r="R74" s="358"/>
      <c r="S74" s="344" t="str">
        <f>VLOOKUP(S69,'Location Summary'!$C$2:$J$604,2,FALSE)</f>
        <v>DA+0</v>
      </c>
      <c r="T74" s="372"/>
      <c r="U74" s="344" t="str">
        <f>VLOOKUP(U69,'Location Summary'!$C$2:$J$604,2,FALSE)</f>
        <v>DB1+0</v>
      </c>
      <c r="V74" s="372"/>
      <c r="W74" s="344" t="str">
        <f>VLOOKUP(W69,'Location Summary'!$C$2:$J$604,2,FALSE)</f>
        <v>DA+6</v>
      </c>
      <c r="X74" s="372"/>
      <c r="Y74" s="344" t="str">
        <f>VLOOKUP(Y69,'Location Summary'!$C$2:$J$604,2,FALSE)</f>
        <v>DA+6</v>
      </c>
      <c r="Z74" s="372"/>
      <c r="AA74" s="344" t="str">
        <f>VLOOKUP(AA69,'Location Summary'!$C$2:$J$604,2,FALSE)</f>
        <v>DA+6</v>
      </c>
      <c r="AB74" s="372"/>
      <c r="AC74" s="344" t="str">
        <f>VLOOKUP(AC69,'Location Summary'!$C$2:$J$604,2,FALSE)</f>
        <v>DA+3</v>
      </c>
      <c r="AD74" s="372"/>
      <c r="AE74" s="344" t="str">
        <f>VLOOKUP(AE69,'Location Summary'!$C$2:$J$604,2,FALSE)</f>
        <v>DA+6</v>
      </c>
      <c r="AF74" s="372"/>
      <c r="AG74" s="344" t="str">
        <f>VLOOKUP(AG69,'Location Summary'!$C$2:$J$604,2,FALSE)</f>
        <v>DA+9</v>
      </c>
      <c r="AH74" s="372"/>
      <c r="AI74" s="344" t="str">
        <f>VLOOKUP(AI69,'Location Summary'!$C$2:$J$604,2,FALSE)</f>
        <v>DB1+0</v>
      </c>
      <c r="AJ74" s="372"/>
      <c r="AK74" s="344" t="str">
        <f>VLOOKUP(AK69,'Location Summary'!$C$2:$J$604,2,FALSE)</f>
        <v>DA+0</v>
      </c>
      <c r="AL74" s="372"/>
      <c r="AM74" s="344" t="str">
        <f>VLOOKUP(AM69,'Location Summary'!$C$2:$J$604,2,FALSE)</f>
        <v>DA+9</v>
      </c>
      <c r="AN74" s="372"/>
      <c r="AO74" s="344" t="str">
        <f>VLOOKUP(AO69,'Location Summary'!$C$2:$J$604,2,FALSE)</f>
        <v>DA+3</v>
      </c>
      <c r="AP74" s="372"/>
      <c r="AQ74" s="344" t="str">
        <f>VLOOKUP(AQ69,'Location Summary'!$C$2:$J$604,2,FALSE)</f>
        <v>DA+9</v>
      </c>
      <c r="AR74" s="340"/>
      <c r="AS74" s="344" t="str">
        <f>VLOOKUP(AS69,'Location Summary'!$C$2:$J$604,2,FALSE)</f>
        <v>DA+0</v>
      </c>
      <c r="AT74" s="356"/>
    </row>
    <row r="75" spans="2:48" ht="15" customHeight="1" x14ac:dyDescent="0.3">
      <c r="B75" s="412"/>
      <c r="C75" s="344"/>
      <c r="D75" s="344"/>
      <c r="E75" s="344"/>
      <c r="F75" s="344"/>
      <c r="G75" s="1299" t="s">
        <v>708</v>
      </c>
      <c r="H75" s="1299"/>
      <c r="I75" s="1299"/>
      <c r="J75" s="344"/>
      <c r="K75" s="344"/>
      <c r="L75" s="344"/>
      <c r="M75" s="344"/>
      <c r="N75" s="344"/>
      <c r="O75" s="344"/>
      <c r="P75" s="344"/>
      <c r="Q75" s="344"/>
      <c r="R75" s="344"/>
      <c r="S75" s="344"/>
      <c r="T75" s="344"/>
      <c r="U75" s="344"/>
      <c r="W75" s="344"/>
      <c r="X75" s="344"/>
      <c r="Y75" s="344"/>
      <c r="Z75" s="344"/>
      <c r="AA75" s="344"/>
      <c r="AB75" s="344"/>
      <c r="AC75" s="344"/>
      <c r="AD75" s="344"/>
      <c r="AE75" s="344"/>
      <c r="AF75" s="344"/>
      <c r="AG75" s="344"/>
      <c r="AH75" s="344"/>
      <c r="AI75" s="344"/>
      <c r="AJ75" s="344"/>
      <c r="AK75" s="344"/>
      <c r="AL75" s="344"/>
      <c r="AM75" s="413"/>
      <c r="AN75" s="344"/>
      <c r="AO75" s="413"/>
      <c r="AP75" s="344"/>
      <c r="AQ75" s="344"/>
      <c r="AR75" s="344"/>
      <c r="AS75" s="344"/>
      <c r="AT75" s="356"/>
      <c r="AV75" s="381"/>
    </row>
    <row r="76" spans="2:48" ht="15" customHeight="1" x14ac:dyDescent="0.3">
      <c r="B76" s="375"/>
      <c r="C76" s="373">
        <f>AS68+1</f>
        <v>170</v>
      </c>
      <c r="D76" s="354"/>
      <c r="E76" s="373">
        <f>C76+1</f>
        <v>171</v>
      </c>
      <c r="F76" s="373"/>
      <c r="G76" s="373">
        <f>E76+1</f>
        <v>172</v>
      </c>
      <c r="H76" s="373"/>
      <c r="I76" s="373">
        <f>G76+1</f>
        <v>173</v>
      </c>
      <c r="J76" s="373"/>
      <c r="K76" s="373">
        <f>I76+1</f>
        <v>174</v>
      </c>
      <c r="L76" s="373"/>
      <c r="M76" s="373">
        <f>K76+1</f>
        <v>175</v>
      </c>
      <c r="N76" s="373"/>
      <c r="O76" s="373">
        <f>M76+1</f>
        <v>176</v>
      </c>
      <c r="P76" s="373"/>
      <c r="Q76" s="373">
        <f>O76+1</f>
        <v>177</v>
      </c>
      <c r="R76" s="373"/>
      <c r="S76" s="373">
        <f>Q76+1</f>
        <v>178</v>
      </c>
      <c r="T76" s="373"/>
      <c r="U76" s="373">
        <f>S76+1</f>
        <v>179</v>
      </c>
      <c r="V76" s="373"/>
      <c r="W76" s="373">
        <f>U76+1</f>
        <v>180</v>
      </c>
      <c r="X76" s="373"/>
      <c r="Y76" s="373">
        <f>W76+1</f>
        <v>181</v>
      </c>
      <c r="Z76" s="373"/>
      <c r="AA76" s="373">
        <f>Y76+1</f>
        <v>182</v>
      </c>
      <c r="AB76" s="373"/>
      <c r="AC76" s="373">
        <f>AA76+1</f>
        <v>183</v>
      </c>
      <c r="AD76" s="373"/>
      <c r="AE76" s="373">
        <f>AC76+1</f>
        <v>184</v>
      </c>
      <c r="AF76" s="373"/>
      <c r="AG76" s="373">
        <f>AE76+1</f>
        <v>185</v>
      </c>
      <c r="AH76" s="373"/>
      <c r="AI76" s="373">
        <f>AG76+1</f>
        <v>186</v>
      </c>
      <c r="AJ76" s="373"/>
      <c r="AK76" s="373">
        <f>AI76+1</f>
        <v>187</v>
      </c>
      <c r="AL76" s="373"/>
      <c r="AM76" s="373">
        <f>AK76+1</f>
        <v>188</v>
      </c>
      <c r="AO76" s="373">
        <f>AM76+1</f>
        <v>189</v>
      </c>
      <c r="AP76" s="373"/>
      <c r="AQ76" s="373">
        <f>AO76+1</f>
        <v>190</v>
      </c>
      <c r="AR76" s="373"/>
      <c r="AS76" s="373">
        <f>AQ76+1</f>
        <v>191</v>
      </c>
      <c r="AT76" s="356"/>
    </row>
    <row r="77" spans="2:48" s="378" customFormat="1" ht="15" customHeight="1" x14ac:dyDescent="0.3">
      <c r="B77" s="392"/>
      <c r="C77" s="386" t="s">
        <v>459</v>
      </c>
      <c r="D77" s="386"/>
      <c r="E77" s="386" t="s">
        <v>460</v>
      </c>
      <c r="F77" s="386"/>
      <c r="G77" s="386" t="s">
        <v>461</v>
      </c>
      <c r="H77" s="386"/>
      <c r="I77" s="386" t="s">
        <v>462</v>
      </c>
      <c r="J77" s="386"/>
      <c r="K77" s="386" t="s">
        <v>463</v>
      </c>
      <c r="L77" s="386"/>
      <c r="M77" s="386" t="s">
        <v>9</v>
      </c>
      <c r="N77" s="386"/>
      <c r="O77" s="386" t="s">
        <v>84</v>
      </c>
      <c r="P77" s="386"/>
      <c r="Q77" s="386" t="s">
        <v>170</v>
      </c>
      <c r="R77" s="386"/>
      <c r="S77" s="386" t="s">
        <v>171</v>
      </c>
      <c r="T77" s="386"/>
      <c r="U77" s="386" t="s">
        <v>464</v>
      </c>
      <c r="V77" s="386"/>
      <c r="W77" s="386" t="s">
        <v>465</v>
      </c>
      <c r="X77" s="386"/>
      <c r="Y77" s="386" t="s">
        <v>466</v>
      </c>
      <c r="Z77" s="386"/>
      <c r="AA77" s="386" t="s">
        <v>467</v>
      </c>
      <c r="AB77" s="386"/>
      <c r="AC77" s="386" t="s">
        <v>468</v>
      </c>
      <c r="AD77" s="386"/>
      <c r="AE77" s="386" t="s">
        <v>469</v>
      </c>
      <c r="AF77" s="386"/>
      <c r="AG77" s="386" t="s">
        <v>470</v>
      </c>
      <c r="AH77" s="386"/>
      <c r="AI77" s="386" t="s">
        <v>10</v>
      </c>
      <c r="AK77" s="384" t="s">
        <v>67</v>
      </c>
      <c r="AM77" s="359" t="s">
        <v>172</v>
      </c>
      <c r="AO77" s="378" t="s">
        <v>899</v>
      </c>
      <c r="AQ77" s="378" t="s">
        <v>900</v>
      </c>
      <c r="AS77" s="378" t="s">
        <v>901</v>
      </c>
      <c r="AT77" s="414"/>
    </row>
    <row r="78" spans="2:48" ht="15" customHeight="1" x14ac:dyDescent="0.3">
      <c r="B78" s="382"/>
      <c r="T78" s="344"/>
      <c r="V78" s="344"/>
      <c r="X78" s="344"/>
      <c r="Z78" s="344"/>
      <c r="AB78" s="344"/>
      <c r="AD78" s="344"/>
      <c r="AF78" s="344"/>
      <c r="AH78" s="344"/>
      <c r="AJ78" s="344"/>
      <c r="AL78" s="344"/>
      <c r="AN78" s="378"/>
      <c r="AP78" s="344"/>
      <c r="AR78" s="344"/>
      <c r="AT78" s="356"/>
    </row>
    <row r="79" spans="2:48" ht="15" customHeight="1" x14ac:dyDescent="0.3">
      <c r="B79" s="388"/>
      <c r="AT79" s="356"/>
    </row>
    <row r="80" spans="2:48" s="397" customFormat="1" ht="20.25" customHeight="1" x14ac:dyDescent="0.3">
      <c r="B80" s="388"/>
      <c r="C80" s="366">
        <v>3</v>
      </c>
      <c r="D80" s="367">
        <f>VLOOKUP(C77,'Location Summary'!$G$2:$H$604,2,FALSE)</f>
        <v>335</v>
      </c>
      <c r="E80" s="366">
        <v>3</v>
      </c>
      <c r="F80" s="367">
        <f>VLOOKUP(E77,'Location Summary'!$G$2:$H$604,2,FALSE)</f>
        <v>395</v>
      </c>
      <c r="G80" s="366">
        <v>3</v>
      </c>
      <c r="H80" s="367">
        <f>VLOOKUP(G77,'Location Summary'!$G$2:$H$604,2,FALSE)</f>
        <v>390</v>
      </c>
      <c r="I80" s="366">
        <v>3</v>
      </c>
      <c r="J80" s="367">
        <f>VLOOKUP(I77,'Location Summary'!$G$2:$H$604,2,FALSE)</f>
        <v>350</v>
      </c>
      <c r="K80" s="366">
        <v>3</v>
      </c>
      <c r="L80" s="367">
        <f>VLOOKUP(K77,'Location Summary'!$G$2:$H$604,2,FALSE)</f>
        <v>428.23899999999998</v>
      </c>
      <c r="M80" s="366">
        <v>3</v>
      </c>
      <c r="N80" s="367">
        <f>VLOOKUP(M77,'Location Summary'!$G$2:$H$604,2,FALSE)</f>
        <v>376.76100000000002</v>
      </c>
      <c r="O80" s="366">
        <v>3</v>
      </c>
      <c r="P80" s="367">
        <f>VLOOKUP(O77,'Location Summary'!$G$2:$H$604,2,FALSE)</f>
        <v>410</v>
      </c>
      <c r="Q80" s="366">
        <v>3</v>
      </c>
      <c r="R80" s="367">
        <f>VLOOKUP(Q77,'Location Summary'!$G$2:$H$604,2,FALSE)</f>
        <v>430</v>
      </c>
      <c r="S80" s="366">
        <v>3</v>
      </c>
      <c r="T80" s="367">
        <f>VLOOKUP(S77,'Location Summary'!$G$2:$H$604,2,FALSE)</f>
        <v>380</v>
      </c>
      <c r="U80" s="366">
        <v>3</v>
      </c>
      <c r="V80" s="367">
        <f>VLOOKUP(U77,'Location Summary'!$G$2:$H$604,2,FALSE)</f>
        <v>445</v>
      </c>
      <c r="W80" s="366">
        <v>3</v>
      </c>
      <c r="X80" s="367">
        <f>VLOOKUP(W77,'Location Summary'!$G$2:$H$604,2,FALSE)</f>
        <v>385</v>
      </c>
      <c r="Y80" s="366">
        <v>3</v>
      </c>
      <c r="Z80" s="367">
        <f>VLOOKUP(Y77,'Location Summary'!$G$2:$H$604,2,FALSE)</f>
        <v>420</v>
      </c>
      <c r="AA80" s="366">
        <v>3</v>
      </c>
      <c r="AB80" s="367">
        <f>VLOOKUP(AA77,'Location Summary'!$G$2:$H$604,2,FALSE)</f>
        <v>415</v>
      </c>
      <c r="AC80" s="366">
        <v>3</v>
      </c>
      <c r="AD80" s="367">
        <f>VLOOKUP(AC77,'Location Summary'!$G$2:$H$604,2,FALSE)</f>
        <v>310</v>
      </c>
      <c r="AE80" s="366">
        <v>3</v>
      </c>
      <c r="AF80" s="367">
        <f>VLOOKUP(AE77,'Location Summary'!$G$2:$H$604,2,FALSE)</f>
        <v>445</v>
      </c>
      <c r="AG80" s="366">
        <v>3</v>
      </c>
      <c r="AH80" s="367">
        <f>VLOOKUP(AG77,'Location Summary'!$G$2:$H$604,2,FALSE)</f>
        <v>316.608</v>
      </c>
      <c r="AI80" s="366">
        <v>3</v>
      </c>
      <c r="AJ80" s="367">
        <f>VLOOKUP(AI77,'Location Summary'!$G$2:$H$604,2,FALSE)</f>
        <v>385.51</v>
      </c>
      <c r="AK80" s="366">
        <v>3</v>
      </c>
      <c r="AL80" s="367">
        <f>VLOOKUP(AK77,'Location Summary'!$G$2:$H$604,2,FALSE)</f>
        <v>390</v>
      </c>
      <c r="AM80" s="366">
        <v>3</v>
      </c>
      <c r="AN80" s="367">
        <f>VLOOKUP(AM77,'Location Summary'!$G$2:$H$604,2,FALSE)</f>
        <v>410</v>
      </c>
      <c r="AO80" s="366">
        <v>3</v>
      </c>
      <c r="AP80" s="367">
        <f>VLOOKUP(AO77,'Location Summary'!$G$2:$H$604,2,FALSE)</f>
        <v>430</v>
      </c>
      <c r="AQ80" s="366">
        <v>3</v>
      </c>
      <c r="AR80" s="367">
        <f>VLOOKUP(AQ77,'Location Summary'!$G$2:$H$604,2,FALSE)</f>
        <v>390</v>
      </c>
      <c r="AS80" s="366">
        <v>3</v>
      </c>
      <c r="AT80" s="368">
        <f>VLOOKUP(AS77,'Location Summary'!$G$2:$H$604,2,FALSE)</f>
        <v>439</v>
      </c>
    </row>
    <row r="81" spans="2:48" s="397" customFormat="1" ht="15" customHeight="1" x14ac:dyDescent="0.3">
      <c r="B81" s="394"/>
      <c r="C81" s="371">
        <v>2</v>
      </c>
      <c r="D81" s="340"/>
      <c r="E81" s="371">
        <v>2</v>
      </c>
      <c r="F81" s="340"/>
      <c r="G81" s="371">
        <v>2</v>
      </c>
      <c r="H81" s="340"/>
      <c r="I81" s="371">
        <v>2</v>
      </c>
      <c r="J81" s="340"/>
      <c r="K81" s="371">
        <v>2</v>
      </c>
      <c r="L81" s="340"/>
      <c r="M81" s="371">
        <v>2</v>
      </c>
      <c r="N81" s="340"/>
      <c r="O81" s="371">
        <v>2</v>
      </c>
      <c r="P81" s="340"/>
      <c r="Q81" s="371">
        <v>2</v>
      </c>
      <c r="R81" s="340"/>
      <c r="S81" s="371">
        <v>2</v>
      </c>
      <c r="T81" s="340"/>
      <c r="U81" s="391">
        <v>2</v>
      </c>
      <c r="V81" s="340"/>
      <c r="W81" s="371">
        <v>2</v>
      </c>
      <c r="X81" s="340"/>
      <c r="Y81" s="371">
        <v>2</v>
      </c>
      <c r="Z81" s="340"/>
      <c r="AA81" s="371">
        <v>2</v>
      </c>
      <c r="AB81" s="340"/>
      <c r="AC81" s="371">
        <v>2</v>
      </c>
      <c r="AD81" s="340"/>
      <c r="AE81" s="371">
        <v>2</v>
      </c>
      <c r="AF81" s="340"/>
      <c r="AG81" s="371">
        <v>2</v>
      </c>
      <c r="AH81" s="340"/>
      <c r="AI81" s="371">
        <v>2</v>
      </c>
      <c r="AJ81" s="340"/>
      <c r="AK81" s="371">
        <v>2</v>
      </c>
      <c r="AL81" s="340"/>
      <c r="AM81" s="371">
        <v>2</v>
      </c>
      <c r="AN81" s="340"/>
      <c r="AO81" s="371">
        <v>2</v>
      </c>
      <c r="AP81" s="340"/>
      <c r="AQ81" s="371">
        <v>2</v>
      </c>
      <c r="AR81" s="340"/>
      <c r="AS81" s="371">
        <v>2</v>
      </c>
      <c r="AT81" s="356"/>
    </row>
    <row r="82" spans="2:48" ht="15" customHeight="1" x14ac:dyDescent="0.3">
      <c r="B82" s="382"/>
      <c r="C82" s="344" t="str">
        <f>VLOOKUP(C77,'Location Summary'!$C$2:$J$604,2,FALSE)</f>
        <v>DA+6</v>
      </c>
      <c r="D82" s="358"/>
      <c r="E82" s="344" t="str">
        <f>VLOOKUP(E77,'Location Summary'!$C$2:$J$604,2,FALSE)</f>
        <v>DA-3</v>
      </c>
      <c r="F82" s="358"/>
      <c r="G82" s="344" t="str">
        <f>VLOOKUP(G77,'Location Summary'!$C$2:$J$604,2,FALSE)</f>
        <v>DA+3</v>
      </c>
      <c r="H82" s="358"/>
      <c r="I82" s="344" t="str">
        <f>VLOOKUP(I77,'Location Summary'!$C$2:$J$604,2,FALSE)</f>
        <v>DA-3</v>
      </c>
      <c r="J82" s="358"/>
      <c r="K82" s="344" t="str">
        <f>VLOOKUP(K77,'Location Summary'!$C$2:$J$604,2,FALSE)</f>
        <v>DA+3</v>
      </c>
      <c r="L82" s="358"/>
      <c r="M82" s="344" t="str">
        <f>VLOOKUP(M77,'Location Summary'!$C$2:$J$604,2,FALSE)</f>
        <v>DB1+0</v>
      </c>
      <c r="N82" s="358"/>
      <c r="O82" s="344" t="str">
        <f>VLOOKUP(O77,'Location Summary'!$C$2:$J$604,2,FALSE)</f>
        <v>DA+3</v>
      </c>
      <c r="P82" s="358"/>
      <c r="Q82" s="344" t="str">
        <f>VLOOKUP(Q77,'Location Summary'!$C$2:$J$604,2,FALSE)</f>
        <v>DA+1.5</v>
      </c>
      <c r="R82" s="358"/>
      <c r="S82" s="344" t="str">
        <f>VLOOKUP(S77,'Location Summary'!$C$2:$J$604,2,FALSE)</f>
        <v>DA+3</v>
      </c>
      <c r="T82" s="372"/>
      <c r="U82" s="344" t="str">
        <f>VLOOKUP(U77,'Location Summary'!$C$2:$J$604,2,FALSE)</f>
        <v>DA-1.5</v>
      </c>
      <c r="V82" s="372"/>
      <c r="W82" s="344" t="str">
        <f>VLOOKUP(W77,'Location Summary'!$C$2:$J$604,2,FALSE)</f>
        <v>DA+6</v>
      </c>
      <c r="X82" s="372"/>
      <c r="Y82" s="344" t="str">
        <f>VLOOKUP(Y77,'Location Summary'!$C$2:$J$604,2,FALSE)</f>
        <v>DA+9</v>
      </c>
      <c r="Z82" s="372"/>
      <c r="AA82" s="344" t="str">
        <f>VLOOKUP(AA77,'Location Summary'!$C$2:$J$604,2,FALSE)</f>
        <v>DA+0</v>
      </c>
      <c r="AB82" s="372"/>
      <c r="AC82" s="344" t="str">
        <f>VLOOKUP(AC77,'Location Summary'!$C$2:$J$604,2,FALSE)</f>
        <v>DA+0</v>
      </c>
      <c r="AD82" s="372"/>
      <c r="AE82" s="344" t="str">
        <f>VLOOKUP(AE77,'Location Summary'!$C$2:$J$604,2,FALSE)</f>
        <v>DA+1.5</v>
      </c>
      <c r="AF82" s="372"/>
      <c r="AG82" s="344" t="str">
        <f>VLOOKUP(AG77,'Location Summary'!$C$2:$J$604,2,FALSE)</f>
        <v>DA+4.5</v>
      </c>
      <c r="AH82" s="372"/>
      <c r="AI82" s="344" t="str">
        <f>VLOOKUP(AI77,'Location Summary'!$C$2:$J$604,2,FALSE)</f>
        <v>DB2+0</v>
      </c>
      <c r="AJ82" s="372"/>
      <c r="AK82" s="344" t="str">
        <f>VLOOKUP(AK77,'Location Summary'!$C$2:$J$604,2,FALSE)</f>
        <v>DA+6</v>
      </c>
      <c r="AL82" s="372"/>
      <c r="AM82" s="344" t="str">
        <f>VLOOKUP(AM77,'Location Summary'!$C$2:$J$604,2,FALSE)</f>
        <v>DA+9</v>
      </c>
      <c r="AN82" s="372"/>
      <c r="AO82" s="344" t="str">
        <f>VLOOKUP(AO77,'Location Summary'!$C$2:$J$604,2,FALSE)</f>
        <v>DA+6</v>
      </c>
      <c r="AP82" s="372"/>
      <c r="AQ82" s="344" t="str">
        <f>VLOOKUP(AQ77,'Location Summary'!$C$2:$J$604,2,FALSE)</f>
        <v>DA+9</v>
      </c>
      <c r="AS82" s="344" t="str">
        <f>VLOOKUP(AS77,'Location Summary'!$C$2:$J$604,2,FALSE)</f>
        <v>DA+9</v>
      </c>
      <c r="AT82" s="356"/>
    </row>
    <row r="83" spans="2:48" ht="15" customHeight="1" x14ac:dyDescent="0.3">
      <c r="B83" s="375"/>
      <c r="C83" s="344"/>
      <c r="D83" s="344"/>
      <c r="E83" s="344"/>
      <c r="F83" s="344"/>
      <c r="G83" s="344"/>
      <c r="H83" s="344"/>
      <c r="I83" s="344"/>
      <c r="J83" s="344"/>
      <c r="K83" s="344"/>
      <c r="L83" s="344"/>
      <c r="M83" s="344"/>
      <c r="N83" s="344"/>
      <c r="O83" s="344"/>
      <c r="P83" s="344"/>
      <c r="Q83" s="344"/>
      <c r="R83" s="344"/>
      <c r="S83" s="344"/>
      <c r="T83" s="344"/>
      <c r="U83" s="344"/>
      <c r="V83" s="344"/>
      <c r="W83" s="344"/>
      <c r="X83" s="344"/>
      <c r="Y83" s="344"/>
      <c r="Z83" s="344"/>
      <c r="AA83" s="344"/>
      <c r="AB83" s="344"/>
      <c r="AC83" s="344"/>
      <c r="AD83" s="344"/>
      <c r="AE83" s="344"/>
      <c r="AF83" s="344"/>
      <c r="AG83" s="344"/>
      <c r="AH83" s="344"/>
      <c r="AI83" s="344"/>
      <c r="AJ83" s="344"/>
      <c r="AK83" s="344"/>
      <c r="AL83" s="344"/>
      <c r="AM83" s="373"/>
      <c r="AN83" s="344"/>
      <c r="AO83" s="413"/>
      <c r="AP83" s="344"/>
      <c r="AQ83" s="344"/>
      <c r="AR83" s="643"/>
      <c r="AS83" s="660" t="s">
        <v>1198</v>
      </c>
      <c r="AT83" s="683"/>
      <c r="AV83" s="381"/>
    </row>
    <row r="84" spans="2:48" ht="15" customHeight="1" x14ac:dyDescent="0.3">
      <c r="B84" s="375"/>
      <c r="C84" s="373">
        <f>AS76+1</f>
        <v>192</v>
      </c>
      <c r="D84" s="354"/>
      <c r="E84" s="373">
        <f>C84+1</f>
        <v>193</v>
      </c>
      <c r="F84" s="373"/>
      <c r="G84" s="373">
        <f>E84+1</f>
        <v>194</v>
      </c>
      <c r="H84" s="373"/>
      <c r="I84" s="373">
        <f>G84+1</f>
        <v>195</v>
      </c>
      <c r="J84" s="373"/>
      <c r="K84" s="373">
        <f>I84+1</f>
        <v>196</v>
      </c>
      <c r="L84" s="373"/>
      <c r="M84" s="373">
        <f>K84+1</f>
        <v>197</v>
      </c>
      <c r="N84" s="373"/>
      <c r="O84" s="373">
        <f>M84+1</f>
        <v>198</v>
      </c>
      <c r="P84" s="373"/>
      <c r="Q84" s="373">
        <f>O84+1</f>
        <v>199</v>
      </c>
      <c r="R84" s="373"/>
      <c r="S84" s="373">
        <f>Q84+1</f>
        <v>200</v>
      </c>
      <c r="T84" s="373"/>
      <c r="U84" s="373">
        <f>S84+1</f>
        <v>201</v>
      </c>
      <c r="V84" s="373"/>
      <c r="W84" s="373">
        <f>U84+1</f>
        <v>202</v>
      </c>
      <c r="X84" s="373"/>
      <c r="Y84" s="373">
        <f>W84+1</f>
        <v>203</v>
      </c>
      <c r="Z84" s="373"/>
      <c r="AA84" s="373">
        <f>Y84+1</f>
        <v>204</v>
      </c>
      <c r="AB84" s="373"/>
      <c r="AC84" s="373">
        <f>AA84+1</f>
        <v>205</v>
      </c>
      <c r="AD84" s="373"/>
      <c r="AE84" s="373">
        <f>AC84+1</f>
        <v>206</v>
      </c>
      <c r="AF84" s="373"/>
      <c r="AG84" s="373">
        <f>AE84+1</f>
        <v>207</v>
      </c>
      <c r="AH84" s="373"/>
      <c r="AI84" s="373">
        <f>AG84+1</f>
        <v>208</v>
      </c>
      <c r="AJ84" s="373"/>
      <c r="AK84" s="373">
        <f>AI84+1</f>
        <v>209</v>
      </c>
      <c r="AL84" s="373"/>
      <c r="AM84" s="373">
        <f>AK84+1</f>
        <v>210</v>
      </c>
      <c r="AO84" s="373">
        <f>AM84+1</f>
        <v>211</v>
      </c>
      <c r="AP84" s="373"/>
      <c r="AQ84" s="373">
        <f>AO84+1</f>
        <v>212</v>
      </c>
      <c r="AR84" s="373"/>
      <c r="AS84" s="373">
        <f>AQ84+1</f>
        <v>213</v>
      </c>
      <c r="AT84" s="356"/>
    </row>
    <row r="85" spans="2:48" s="378" customFormat="1" ht="15" customHeight="1" x14ac:dyDescent="0.3">
      <c r="B85" s="392"/>
      <c r="C85" s="378" t="s">
        <v>902</v>
      </c>
      <c r="E85" s="378" t="s">
        <v>903</v>
      </c>
      <c r="G85" s="378" t="s">
        <v>799</v>
      </c>
      <c r="I85" s="378" t="s">
        <v>800</v>
      </c>
      <c r="K85" s="378" t="s">
        <v>68</v>
      </c>
      <c r="M85" s="378" t="s">
        <v>69</v>
      </c>
      <c r="O85" s="378" t="s">
        <v>70</v>
      </c>
      <c r="Q85" s="378" t="s">
        <v>71</v>
      </c>
      <c r="S85" s="378" t="s">
        <v>195</v>
      </c>
      <c r="U85" s="378" t="s">
        <v>589</v>
      </c>
      <c r="W85" s="378" t="s">
        <v>590</v>
      </c>
      <c r="Y85" s="378" t="s">
        <v>591</v>
      </c>
      <c r="AA85" s="378" t="s">
        <v>592</v>
      </c>
      <c r="AC85" s="378" t="s">
        <v>593</v>
      </c>
      <c r="AE85" s="378" t="s">
        <v>173</v>
      </c>
      <c r="AG85" s="378" t="s">
        <v>595</v>
      </c>
      <c r="AI85" s="378" t="s">
        <v>596</v>
      </c>
      <c r="AK85" s="378" t="s">
        <v>597</v>
      </c>
      <c r="AM85" s="378" t="s">
        <v>598</v>
      </c>
      <c r="AO85" s="378" t="s">
        <v>599</v>
      </c>
      <c r="AQ85" s="378" t="s">
        <v>600</v>
      </c>
      <c r="AS85" s="378" t="s">
        <v>601</v>
      </c>
      <c r="AT85" s="356"/>
    </row>
    <row r="86" spans="2:48" ht="15" customHeight="1" x14ac:dyDescent="0.3">
      <c r="B86" s="382"/>
      <c r="T86" s="344"/>
      <c r="V86" s="344"/>
      <c r="X86" s="344"/>
      <c r="Z86" s="344"/>
      <c r="AB86" s="344"/>
      <c r="AD86" s="344"/>
      <c r="AF86" s="344">
        <v>5</v>
      </c>
      <c r="AH86" s="344">
        <v>5</v>
      </c>
      <c r="AJ86" s="344">
        <v>5</v>
      </c>
      <c r="AL86" s="344">
        <v>5</v>
      </c>
      <c r="AN86" s="344">
        <v>5</v>
      </c>
      <c r="AP86" s="344">
        <v>5</v>
      </c>
      <c r="AR86" s="344">
        <v>5</v>
      </c>
      <c r="AT86" s="356">
        <v>5</v>
      </c>
    </row>
    <row r="87" spans="2:48" ht="15" customHeight="1" x14ac:dyDescent="0.3">
      <c r="B87" s="388"/>
      <c r="AT87" s="356"/>
    </row>
    <row r="88" spans="2:48" s="397" customFormat="1" ht="20.25" customHeight="1" x14ac:dyDescent="0.3">
      <c r="B88" s="388"/>
      <c r="C88" s="366">
        <v>3</v>
      </c>
      <c r="D88" s="367">
        <f>VLOOKUP(C85,'Location Summary'!$G$2:$H$604,2,FALSE)</f>
        <v>360</v>
      </c>
      <c r="E88" s="366">
        <v>3</v>
      </c>
      <c r="F88" s="367">
        <f>VLOOKUP(E85,'Location Summary'!$G$2:$H$604,2,FALSE)</f>
        <v>479</v>
      </c>
      <c r="G88" s="366">
        <v>3</v>
      </c>
      <c r="H88" s="367">
        <f>VLOOKUP(G85,'Location Summary'!$G$2:$H$604,2,FALSE)</f>
        <v>402</v>
      </c>
      <c r="I88" s="789">
        <v>3</v>
      </c>
      <c r="J88" s="367">
        <f>VLOOKUP(I85,'Location Summary'!$G$2:$H$604,2,FALSE)</f>
        <v>438.43900000000002</v>
      </c>
      <c r="K88" s="366">
        <v>3</v>
      </c>
      <c r="L88" s="415">
        <f>VLOOKUP(K85,'Location Summary'!$G$2:$H$604,2,FALSE)</f>
        <v>441.56099999999998</v>
      </c>
      <c r="M88" s="366">
        <v>3</v>
      </c>
      <c r="N88" s="415">
        <f>VLOOKUP(M85,'Location Summary'!$G$2:$H$604,2,FALSE)</f>
        <v>395</v>
      </c>
      <c r="O88" s="366">
        <v>3</v>
      </c>
      <c r="P88" s="367">
        <f>VLOOKUP(O85,'Location Summary'!$G$2:$H$604,2,FALSE)</f>
        <v>435</v>
      </c>
      <c r="Q88" s="366">
        <v>3</v>
      </c>
      <c r="R88" s="367">
        <f>VLOOKUP(Q85,'Location Summary'!$G$2:$H$604,2,FALSE)</f>
        <v>405</v>
      </c>
      <c r="S88" s="366">
        <v>3</v>
      </c>
      <c r="T88" s="367">
        <f>VLOOKUP(S85,'Location Summary'!$G$2:$H$604,2,FALSE)</f>
        <v>420</v>
      </c>
      <c r="U88" s="366">
        <v>3</v>
      </c>
      <c r="V88" s="367">
        <f>VLOOKUP(U85,'Location Summary'!$G$2:$H$604,2,FALSE)</f>
        <v>405</v>
      </c>
      <c r="W88" s="366">
        <v>3</v>
      </c>
      <c r="X88" s="367">
        <f>VLOOKUP(W85,'Location Summary'!$G$2:$H$604,2,FALSE)</f>
        <v>415</v>
      </c>
      <c r="Y88" s="366">
        <v>3</v>
      </c>
      <c r="Z88" s="367">
        <f>VLOOKUP(Y85,'Location Summary'!$G$2:$H$604,2,FALSE)</f>
        <v>355</v>
      </c>
      <c r="AA88" s="366">
        <v>3</v>
      </c>
      <c r="AB88" s="367">
        <f>VLOOKUP(AA85,'Location Summary'!$G$2:$H$604,2,FALSE)</f>
        <v>380</v>
      </c>
      <c r="AC88" s="366">
        <v>3</v>
      </c>
      <c r="AD88" s="367">
        <f>VLOOKUP(AC85,'Location Summary'!$G$2:$H$604,2,FALSE)</f>
        <v>398.20299999999997</v>
      </c>
      <c r="AE88" s="366">
        <v>3</v>
      </c>
      <c r="AF88" s="367">
        <f>VLOOKUP(AE85,'Location Summary'!$G$2:$H$604,2,FALSE)</f>
        <v>441.798</v>
      </c>
      <c r="AG88" s="366">
        <v>3</v>
      </c>
      <c r="AH88" s="367">
        <f>VLOOKUP(AG85,'Location Summary'!$G$2:$H$604,2,FALSE)</f>
        <v>395</v>
      </c>
      <c r="AI88" s="366">
        <v>3</v>
      </c>
      <c r="AJ88" s="367">
        <f>VLOOKUP(AI85,'Location Summary'!$G$2:$H$604,2,FALSE)</f>
        <v>375</v>
      </c>
      <c r="AK88" s="366">
        <v>3</v>
      </c>
      <c r="AL88" s="367">
        <f>VLOOKUP(AK85,'Location Summary'!$G$2:$H$604,2,FALSE)</f>
        <v>445</v>
      </c>
      <c r="AM88" s="366">
        <v>3</v>
      </c>
      <c r="AN88" s="367">
        <f>VLOOKUP(AM85,'Location Summary'!$G$2:$H$604,2,FALSE)</f>
        <v>395</v>
      </c>
      <c r="AO88" s="366">
        <v>3</v>
      </c>
      <c r="AP88" s="367">
        <f>VLOOKUP(AO85,'Location Summary'!$G$2:$H$604,2,FALSE)</f>
        <v>435</v>
      </c>
      <c r="AQ88" s="366">
        <v>3</v>
      </c>
      <c r="AR88" s="367">
        <f>VLOOKUP(AQ85,'Location Summary'!$G$2:$H$604,2,FALSE)</f>
        <v>330</v>
      </c>
      <c r="AS88" s="366">
        <v>3</v>
      </c>
      <c r="AT88" s="368">
        <f>VLOOKUP(AS85,'Location Summary'!$G$2:$H$604,2,FALSE)</f>
        <v>330</v>
      </c>
    </row>
    <row r="89" spans="2:48" s="397" customFormat="1" ht="15" customHeight="1" x14ac:dyDescent="0.3">
      <c r="B89" s="394"/>
      <c r="C89" s="371">
        <v>2</v>
      </c>
      <c r="D89" s="340"/>
      <c r="E89" s="371">
        <v>2</v>
      </c>
      <c r="F89" s="340"/>
      <c r="G89" s="371">
        <v>2</v>
      </c>
      <c r="H89" s="340"/>
      <c r="I89" s="391">
        <v>2</v>
      </c>
      <c r="J89" s="340"/>
      <c r="K89" s="371">
        <v>2</v>
      </c>
      <c r="L89" s="340"/>
      <c r="M89" s="371">
        <v>2</v>
      </c>
      <c r="N89" s="340"/>
      <c r="O89" s="371">
        <v>2</v>
      </c>
      <c r="P89" s="340"/>
      <c r="Q89" s="371">
        <v>2</v>
      </c>
      <c r="R89" s="340"/>
      <c r="S89" s="371">
        <v>2</v>
      </c>
      <c r="T89" s="340"/>
      <c r="U89" s="371">
        <v>2</v>
      </c>
      <c r="V89" s="340"/>
      <c r="W89" s="371">
        <v>2</v>
      </c>
      <c r="X89" s="340"/>
      <c r="Y89" s="371">
        <v>2</v>
      </c>
      <c r="Z89" s="340"/>
      <c r="AA89" s="371">
        <v>2</v>
      </c>
      <c r="AB89" s="340"/>
      <c r="AC89" s="371">
        <v>2</v>
      </c>
      <c r="AD89" s="340"/>
      <c r="AE89" s="371">
        <v>2</v>
      </c>
      <c r="AF89" s="340"/>
      <c r="AG89" s="371">
        <v>2</v>
      </c>
      <c r="AH89" s="340"/>
      <c r="AI89" s="371">
        <v>2</v>
      </c>
      <c r="AJ89" s="340"/>
      <c r="AK89" s="371">
        <v>2</v>
      </c>
      <c r="AL89" s="340"/>
      <c r="AM89" s="371">
        <v>2</v>
      </c>
      <c r="AN89" s="340"/>
      <c r="AO89" s="371">
        <v>2</v>
      </c>
      <c r="AP89" s="340"/>
      <c r="AQ89" s="371">
        <v>2</v>
      </c>
      <c r="AR89" s="340"/>
      <c r="AS89" s="371">
        <v>2</v>
      </c>
      <c r="AT89" s="356"/>
    </row>
    <row r="90" spans="2:48" ht="15" customHeight="1" x14ac:dyDescent="0.3">
      <c r="B90" s="382"/>
      <c r="C90" s="344" t="str">
        <f>VLOOKUP(C85,'Location Summary'!$C$2:$J$604,2,FALSE)</f>
        <v>DA+9</v>
      </c>
      <c r="D90" s="358"/>
      <c r="E90" s="344" t="str">
        <f>VLOOKUP(E85,'Location Summary'!$C$2:$J$604,2,FALSE)</f>
        <v>DA+3</v>
      </c>
      <c r="F90" s="358"/>
      <c r="G90" s="344" t="str">
        <f>VLOOKUP(G85,'Location Summary'!$C$2:$J$604,2,FALSE)</f>
        <v>DB1+9</v>
      </c>
      <c r="H90" s="358"/>
      <c r="I90" s="344" t="str">
        <f>VLOOKUP(I85,'Location Summary'!$C$2:$J$604,2,FALSE)</f>
        <v>DA+6</v>
      </c>
      <c r="J90" s="358"/>
      <c r="K90" s="344" t="str">
        <f>VLOOKUP(K85,'Location Summary'!$C$2:$J$604,2,FALSE)</f>
        <v>DB1+9</v>
      </c>
      <c r="L90" s="358"/>
      <c r="M90" s="344" t="str">
        <f>VLOOKUP(M85,'Location Summary'!$C$2:$J$604,2,FALSE)</f>
        <v>DA+9</v>
      </c>
      <c r="N90" s="358"/>
      <c r="O90" s="344" t="str">
        <f>VLOOKUP(O85,'Location Summary'!$C$2:$J$604,2,FALSE)</f>
        <v>DA+9</v>
      </c>
      <c r="P90" s="358"/>
      <c r="Q90" s="344" t="str">
        <f>VLOOKUP(Q85,'Location Summary'!$C$2:$J$604,2,FALSE)</f>
        <v>DA+3</v>
      </c>
      <c r="R90" s="358"/>
      <c r="S90" s="344" t="str">
        <f>VLOOKUP(S85,'Location Summary'!$C$2:$J$604,2,FALSE)</f>
        <v>DA+3</v>
      </c>
      <c r="T90" s="372"/>
      <c r="U90" s="344" t="str">
        <f>VLOOKUP(U85,'Location Summary'!$C$2:$J$604,2,FALSE)</f>
        <v>DA+0</v>
      </c>
      <c r="V90" s="372"/>
      <c r="W90" s="344" t="str">
        <f>VLOOKUP(W85,'Location Summary'!$C$2:$J$604,2,FALSE)</f>
        <v>DA+6</v>
      </c>
      <c r="X90" s="372"/>
      <c r="Y90" s="344" t="str">
        <f>VLOOKUP(Y85,'Location Summary'!$C$2:$J$604,2,FALSE)</f>
        <v>DA+6</v>
      </c>
      <c r="Z90" s="372"/>
      <c r="AA90" s="344" t="str">
        <f>VLOOKUP(AA85,'Location Summary'!$C$2:$J$604,2,FALSE)</f>
        <v>DA+3</v>
      </c>
      <c r="AB90" s="372"/>
      <c r="AC90" s="344" t="str">
        <f>VLOOKUP(AC85,'Location Summary'!$C$2:$J$604,2,FALSE)</f>
        <v>DA+1.5</v>
      </c>
      <c r="AD90" s="372"/>
      <c r="AE90" s="344" t="str">
        <f>VLOOKUP(AE85,'Location Summary'!$C$2:$J$604,2,FALSE)</f>
        <v>DB1+6</v>
      </c>
      <c r="AF90" s="372"/>
      <c r="AG90" s="344" t="str">
        <f>VLOOKUP(AG85,'Location Summary'!$C$2:$J$604,2,FALSE)</f>
        <v>DA+9</v>
      </c>
      <c r="AH90" s="372"/>
      <c r="AI90" s="344" t="str">
        <f>VLOOKUP(AI85,'Location Summary'!$C$2:$J$604,2,FALSE)</f>
        <v>DA+9</v>
      </c>
      <c r="AJ90" s="372"/>
      <c r="AK90" s="344" t="str">
        <f>VLOOKUP(AK85,'Location Summary'!$C$2:$J$604,2,FALSE)</f>
        <v>DA+1.5</v>
      </c>
      <c r="AL90" s="372"/>
      <c r="AM90" s="344" t="str">
        <f>VLOOKUP(AM85,'Location Summary'!$C$2:$J$604,2,FALSE)</f>
        <v>DA+6</v>
      </c>
      <c r="AN90" s="372"/>
      <c r="AO90" s="344" t="str">
        <f>VLOOKUP(AO85,'Location Summary'!$C$2:$J$604,2,FALSE)</f>
        <v>DA+9</v>
      </c>
      <c r="AP90" s="372"/>
      <c r="AQ90" s="344" t="str">
        <f>VLOOKUP(AQ85,'Location Summary'!$C$2:$J$604,2,FALSE)</f>
        <v>DA+3</v>
      </c>
      <c r="AS90" s="344" t="str">
        <f>VLOOKUP(AS85,'Location Summary'!$C$2:$J$604,2,FALSE)</f>
        <v>DA+0</v>
      </c>
      <c r="AT90" s="356"/>
    </row>
    <row r="91" spans="2:48" ht="15" customHeight="1" x14ac:dyDescent="0.3">
      <c r="B91" s="684"/>
      <c r="C91" s="660" t="s">
        <v>1198</v>
      </c>
      <c r="D91" s="643"/>
      <c r="E91" s="373"/>
      <c r="F91" s="344"/>
      <c r="G91" s="344"/>
      <c r="H91" s="344"/>
      <c r="I91" s="344"/>
      <c r="J91" s="660"/>
      <c r="K91" s="660" t="s">
        <v>1198</v>
      </c>
      <c r="L91" s="660"/>
      <c r="M91" s="660" t="s">
        <v>1198</v>
      </c>
      <c r="N91" s="660"/>
      <c r="O91" s="344"/>
      <c r="P91" s="344"/>
      <c r="Q91" s="344"/>
      <c r="R91" s="344"/>
      <c r="S91" s="344"/>
      <c r="T91" s="344"/>
      <c r="U91" s="344"/>
      <c r="V91" s="344"/>
      <c r="W91" s="344"/>
      <c r="X91" s="344"/>
      <c r="Y91" s="344"/>
      <c r="Z91" s="344"/>
      <c r="AA91" s="344"/>
      <c r="AB91" s="344"/>
      <c r="AC91" s="344"/>
      <c r="AD91" s="344"/>
      <c r="AE91" s="344"/>
      <c r="AF91" s="344"/>
      <c r="AG91" s="344"/>
      <c r="AH91" s="344"/>
      <c r="AI91" s="344"/>
      <c r="AJ91" s="344"/>
      <c r="AK91" s="344"/>
      <c r="AL91" s="344"/>
      <c r="AM91" s="344"/>
      <c r="AN91" s="344"/>
      <c r="AO91" s="344"/>
      <c r="AP91" s="344"/>
      <c r="AQ91" s="344"/>
      <c r="AR91" s="344"/>
      <c r="AS91" s="344"/>
      <c r="AT91" s="356"/>
      <c r="AV91" s="381"/>
    </row>
    <row r="92" spans="2:48" ht="15" customHeight="1" x14ac:dyDescent="0.3">
      <c r="B92" s="375"/>
      <c r="C92" s="373">
        <f>AS84+1</f>
        <v>214</v>
      </c>
      <c r="D92" s="354"/>
      <c r="E92" s="373">
        <f>C92+1</f>
        <v>215</v>
      </c>
      <c r="F92" s="373"/>
      <c r="G92" s="373">
        <f>E92+1</f>
        <v>216</v>
      </c>
      <c r="H92" s="373"/>
      <c r="I92" s="373">
        <f>G92+1</f>
        <v>217</v>
      </c>
      <c r="J92" s="373"/>
      <c r="K92" s="373">
        <f>I92+1</f>
        <v>218</v>
      </c>
      <c r="L92" s="373"/>
      <c r="M92" s="373">
        <f>K92+1</f>
        <v>219</v>
      </c>
      <c r="N92" s="373"/>
      <c r="O92" s="373">
        <f>M92+1</f>
        <v>220</v>
      </c>
      <c r="P92" s="373"/>
      <c r="Q92" s="373">
        <f>O92+1</f>
        <v>221</v>
      </c>
      <c r="R92" s="373"/>
      <c r="S92" s="373">
        <f>Q92+1</f>
        <v>222</v>
      </c>
      <c r="T92" s="373"/>
      <c r="U92" s="373">
        <f>S92+1</f>
        <v>223</v>
      </c>
      <c r="V92" s="373"/>
      <c r="W92" s="373">
        <f>U92+1</f>
        <v>224</v>
      </c>
      <c r="X92" s="373"/>
      <c r="Y92" s="373">
        <f>W92+1</f>
        <v>225</v>
      </c>
      <c r="Z92" s="373"/>
      <c r="AA92" s="373">
        <f>Y92+1</f>
        <v>226</v>
      </c>
      <c r="AB92" s="373"/>
      <c r="AC92" s="373">
        <f>AA92+1</f>
        <v>227</v>
      </c>
      <c r="AD92" s="373"/>
      <c r="AE92" s="373">
        <f>AC92+1</f>
        <v>228</v>
      </c>
      <c r="AF92" s="373"/>
      <c r="AG92" s="373">
        <f>AE92+1</f>
        <v>229</v>
      </c>
      <c r="AH92" s="373"/>
      <c r="AI92" s="373">
        <f>AG92+1</f>
        <v>230</v>
      </c>
      <c r="AJ92" s="373"/>
      <c r="AK92" s="373">
        <f>AI92+1</f>
        <v>231</v>
      </c>
      <c r="AL92" s="373"/>
      <c r="AM92" s="373">
        <f>AK92+1</f>
        <v>232</v>
      </c>
      <c r="AO92" s="373">
        <f>AM92+1</f>
        <v>233</v>
      </c>
      <c r="AP92" s="373"/>
      <c r="AQ92" s="373">
        <f>AO92+1</f>
        <v>234</v>
      </c>
      <c r="AR92" s="373"/>
      <c r="AS92" s="373">
        <f>AQ92+1</f>
        <v>235</v>
      </c>
      <c r="AT92" s="356"/>
    </row>
    <row r="93" spans="2:48" s="378" customFormat="1" ht="15" customHeight="1" x14ac:dyDescent="0.3">
      <c r="B93" s="392"/>
      <c r="C93" s="378" t="s">
        <v>602</v>
      </c>
      <c r="E93" s="378" t="s">
        <v>603</v>
      </c>
      <c r="G93" s="378" t="s">
        <v>604</v>
      </c>
      <c r="I93" s="378" t="s">
        <v>605</v>
      </c>
      <c r="K93" s="378" t="s">
        <v>606</v>
      </c>
      <c r="M93" s="378" t="s">
        <v>72</v>
      </c>
      <c r="O93" s="378" t="s">
        <v>608</v>
      </c>
      <c r="Q93" s="378" t="s">
        <v>609</v>
      </c>
      <c r="S93" s="378" t="s">
        <v>610</v>
      </c>
      <c r="U93" s="378" t="s">
        <v>611</v>
      </c>
      <c r="W93" s="378" t="s">
        <v>612</v>
      </c>
      <c r="Y93" s="378" t="s">
        <v>613</v>
      </c>
      <c r="AA93" s="378" t="s">
        <v>614</v>
      </c>
      <c r="AC93" s="378" t="s">
        <v>615</v>
      </c>
      <c r="AE93" s="378" t="s">
        <v>616</v>
      </c>
      <c r="AG93" s="378" t="s">
        <v>617</v>
      </c>
      <c r="AI93" s="378" t="s">
        <v>618</v>
      </c>
      <c r="AK93" s="378" t="s">
        <v>8</v>
      </c>
      <c r="AM93" s="378" t="s">
        <v>1096</v>
      </c>
      <c r="AO93" s="378" t="s">
        <v>1097</v>
      </c>
      <c r="AQ93" s="378" t="s">
        <v>1098</v>
      </c>
      <c r="AS93" s="378" t="s">
        <v>175</v>
      </c>
      <c r="AT93" s="356"/>
    </row>
    <row r="94" spans="2:48" ht="15" customHeight="1" x14ac:dyDescent="0.3">
      <c r="B94" s="382"/>
      <c r="D94" s="340">
        <v>5</v>
      </c>
      <c r="F94" s="340">
        <v>5</v>
      </c>
      <c r="H94" s="340">
        <v>5</v>
      </c>
      <c r="J94" s="340">
        <v>5</v>
      </c>
      <c r="T94" s="344"/>
      <c r="V94" s="344"/>
      <c r="X94" s="344"/>
      <c r="Z94" s="344"/>
      <c r="AB94" s="344"/>
      <c r="AD94" s="344"/>
      <c r="AF94" s="344"/>
      <c r="AH94" s="344"/>
      <c r="AJ94" s="344"/>
      <c r="AL94" s="344"/>
      <c r="AN94" s="344"/>
      <c r="AP94" s="344"/>
      <c r="AR94" s="344"/>
      <c r="AT94" s="356"/>
    </row>
    <row r="95" spans="2:48" ht="15" customHeight="1" x14ac:dyDescent="0.3">
      <c r="B95" s="388"/>
      <c r="AT95" s="356"/>
    </row>
    <row r="96" spans="2:48" s="397" customFormat="1" ht="20.25" customHeight="1" x14ac:dyDescent="0.3">
      <c r="B96" s="388"/>
      <c r="C96" s="366">
        <v>3</v>
      </c>
      <c r="D96" s="367">
        <f>VLOOKUP(C93,'Location Summary'!$G$2:$H$604,2,FALSE)</f>
        <v>400</v>
      </c>
      <c r="E96" s="366">
        <v>3</v>
      </c>
      <c r="F96" s="367">
        <f>VLOOKUP(E93,'Location Summary'!$G$2:$H$604,2,FALSE)</f>
        <v>310</v>
      </c>
      <c r="G96" s="366">
        <v>3</v>
      </c>
      <c r="H96" s="367">
        <f>VLOOKUP(G93,'Location Summary'!$G$2:$H$604,2,FALSE)</f>
        <v>315</v>
      </c>
      <c r="I96" s="366">
        <v>3</v>
      </c>
      <c r="J96" s="367">
        <f>VLOOKUP(I93,'Location Summary'!$G$2:$H$604,2,FALSE)</f>
        <v>375</v>
      </c>
      <c r="K96" s="366">
        <v>3</v>
      </c>
      <c r="L96" s="367">
        <f>VLOOKUP(K93,'Location Summary'!$G$2:$H$604,2,FALSE)</f>
        <v>351.79</v>
      </c>
      <c r="M96" s="366">
        <v>3</v>
      </c>
      <c r="N96" s="367">
        <f>VLOOKUP(M93,'Location Summary'!$G$2:$H$604,2,FALSE)</f>
        <v>393.209</v>
      </c>
      <c r="O96" s="366">
        <v>3</v>
      </c>
      <c r="P96" s="367">
        <f>VLOOKUP(O93,'Location Summary'!$G$2:$H$604,2,FALSE)</f>
        <v>435</v>
      </c>
      <c r="Q96" s="708">
        <v>3</v>
      </c>
      <c r="R96" s="367">
        <f>VLOOKUP(Q93,'Location Summary'!$G$2:$H$604,2,FALSE)</f>
        <v>390</v>
      </c>
      <c r="S96" s="708">
        <v>3</v>
      </c>
      <c r="T96" s="367">
        <f>VLOOKUP(S93,'Location Summary'!$G$2:$H$604,2,FALSE)</f>
        <v>405</v>
      </c>
      <c r="U96" s="366">
        <v>3</v>
      </c>
      <c r="V96" s="367">
        <f>VLOOKUP(U93,'Location Summary'!$G$2:$H$604,2,FALSE)</f>
        <v>435</v>
      </c>
      <c r="W96" s="366">
        <v>3</v>
      </c>
      <c r="X96" s="367">
        <f>VLOOKUP(W93,'Location Summary'!$G$2:$H$604,2,FALSE)</f>
        <v>360</v>
      </c>
      <c r="Y96" s="366">
        <v>3</v>
      </c>
      <c r="Z96" s="367">
        <f>VLOOKUP(Y93,'Location Summary'!$G$2:$H$604,2,FALSE)</f>
        <v>395</v>
      </c>
      <c r="AA96" s="366">
        <v>3</v>
      </c>
      <c r="AB96" s="367">
        <f>VLOOKUP(AA93,'Location Summary'!$G$2:$H$604,2,FALSE)</f>
        <v>440</v>
      </c>
      <c r="AC96" s="366">
        <v>3</v>
      </c>
      <c r="AD96" s="367">
        <f>VLOOKUP(AC93,'Location Summary'!$G$2:$H$604,2,FALSE)</f>
        <v>400</v>
      </c>
      <c r="AE96" s="366">
        <v>3</v>
      </c>
      <c r="AF96" s="367">
        <f>VLOOKUP(AE93,'Location Summary'!$G$2:$H$604,2,FALSE)</f>
        <v>440</v>
      </c>
      <c r="AG96" s="708">
        <v>3</v>
      </c>
      <c r="AH96" s="367">
        <f>VLOOKUP(AG93,'Location Summary'!$G$2:$H$604,2,FALSE)</f>
        <v>330</v>
      </c>
      <c r="AI96" s="366">
        <v>3</v>
      </c>
      <c r="AJ96" s="367">
        <f>VLOOKUP(AI93,'Location Summary'!$G$2:$H$604,2,FALSE)</f>
        <v>493.084</v>
      </c>
      <c r="AK96" s="366">
        <v>3</v>
      </c>
      <c r="AL96" s="367">
        <f>VLOOKUP(AK93,'Location Summary'!$G$2:$H$604,2,FALSE)</f>
        <v>453.99900000000002</v>
      </c>
      <c r="AM96" s="366">
        <v>3</v>
      </c>
      <c r="AN96" s="367">
        <f>VLOOKUP(AM93,'Location Summary'!$G$2:$H$604,2,FALSE)</f>
        <v>451</v>
      </c>
      <c r="AO96" s="366">
        <v>3</v>
      </c>
      <c r="AP96" s="367">
        <f>VLOOKUP(AO93,'Location Summary'!$G$2:$H$604,2,FALSE)</f>
        <v>389</v>
      </c>
      <c r="AQ96" s="366">
        <v>3</v>
      </c>
      <c r="AR96" s="367">
        <f>VLOOKUP(AQ93,'Location Summary'!$G$2:$H$604,2,FALSE)</f>
        <v>451.52300000000002</v>
      </c>
      <c r="AS96" s="366">
        <v>3</v>
      </c>
      <c r="AT96" s="368">
        <f>VLOOKUP(AS93,'Location Summary'!$G$2:$H$604,2,FALSE)</f>
        <v>401.39400000000001</v>
      </c>
    </row>
    <row r="97" spans="2:51" s="397" customFormat="1" ht="15" customHeight="1" x14ac:dyDescent="0.3">
      <c r="B97" s="394"/>
      <c r="C97" s="371">
        <v>2</v>
      </c>
      <c r="D97" s="340"/>
      <c r="E97" s="371">
        <v>2</v>
      </c>
      <c r="F97" s="340"/>
      <c r="G97" s="371">
        <v>2</v>
      </c>
      <c r="H97" s="340"/>
      <c r="I97" s="371">
        <v>2</v>
      </c>
      <c r="J97" s="340"/>
      <c r="K97" s="371">
        <v>2</v>
      </c>
      <c r="L97" s="340"/>
      <c r="M97" s="371">
        <v>2</v>
      </c>
      <c r="N97" s="340"/>
      <c r="O97" s="371">
        <v>2</v>
      </c>
      <c r="P97" s="340"/>
      <c r="Q97" s="371">
        <v>2</v>
      </c>
      <c r="R97" s="340"/>
      <c r="S97" s="371">
        <v>2</v>
      </c>
      <c r="T97" s="340"/>
      <c r="U97" s="371">
        <v>2</v>
      </c>
      <c r="V97" s="340"/>
      <c r="W97" s="371">
        <v>2</v>
      </c>
      <c r="X97" s="340"/>
      <c r="Y97" s="371">
        <v>2</v>
      </c>
      <c r="Z97" s="340"/>
      <c r="AA97" s="371">
        <v>2</v>
      </c>
      <c r="AB97" s="340"/>
      <c r="AC97" s="371">
        <v>2</v>
      </c>
      <c r="AD97" s="340"/>
      <c r="AE97" s="371">
        <v>2</v>
      </c>
      <c r="AF97" s="340"/>
      <c r="AG97" s="371">
        <v>2</v>
      </c>
      <c r="AH97" s="340"/>
      <c r="AI97" s="371">
        <v>2</v>
      </c>
      <c r="AJ97" s="340"/>
      <c r="AK97" s="371">
        <v>2</v>
      </c>
      <c r="AL97" s="340"/>
      <c r="AM97" s="371">
        <v>2</v>
      </c>
      <c r="AN97" s="340"/>
      <c r="AO97" s="371">
        <v>2</v>
      </c>
      <c r="AP97" s="340"/>
      <c r="AQ97" s="371">
        <v>2</v>
      </c>
      <c r="AR97" s="340"/>
      <c r="AS97" s="371">
        <v>2</v>
      </c>
      <c r="AT97" s="356"/>
    </row>
    <row r="98" spans="2:51" ht="15" customHeight="1" x14ac:dyDescent="0.3">
      <c r="B98" s="382"/>
      <c r="C98" s="344" t="str">
        <f>VLOOKUP(C93,'Location Summary'!$C$2:$J$604,2,FALSE)</f>
        <v>DA+0</v>
      </c>
      <c r="D98" s="358"/>
      <c r="E98" s="344" t="str">
        <f>VLOOKUP(E93,'Location Summary'!$C$2:$J$604,2,FALSE)</f>
        <v>DA+1.5</v>
      </c>
      <c r="F98" s="358"/>
      <c r="G98" s="344" t="str">
        <f>VLOOKUP(G93,'Location Summary'!$C$2:$J$604,2,FALSE)</f>
        <v>DA-3</v>
      </c>
      <c r="H98" s="358"/>
      <c r="I98" s="344" t="str">
        <f>VLOOKUP(I93,'Location Summary'!$C$2:$J$604,2,FALSE)</f>
        <v>DA+1.5</v>
      </c>
      <c r="J98" s="358"/>
      <c r="K98" s="344" t="str">
        <f>VLOOKUP(K93,'Location Summary'!$C$2:$J$604,2,FALSE)</f>
        <v>DA+3</v>
      </c>
      <c r="L98" s="358"/>
      <c r="M98" s="344" t="str">
        <f>VLOOKUP(M93,'Location Summary'!$C$2:$J$604,2,FALSE)</f>
        <v>DB2+0</v>
      </c>
      <c r="N98" s="358"/>
      <c r="O98" s="344" t="str">
        <f>VLOOKUP(O93,'Location Summary'!$C$2:$J$604,2,FALSE)</f>
        <v>DA+6</v>
      </c>
      <c r="P98" s="358"/>
      <c r="Q98" s="344" t="str">
        <f>VLOOKUP(Q93,'Location Summary'!$C$2:$J$604,2,FALSE)</f>
        <v>DA+6</v>
      </c>
      <c r="R98" s="358"/>
      <c r="S98" s="344" t="str">
        <f>VLOOKUP(S93,'Location Summary'!$C$2:$J$604,2,FALSE)</f>
        <v>DA-3</v>
      </c>
      <c r="T98" s="372"/>
      <c r="U98" s="344" t="str">
        <f>VLOOKUP(U93,'Location Summary'!$C$2:$J$604,2,FALSE)</f>
        <v>DA+9</v>
      </c>
      <c r="V98" s="372"/>
      <c r="W98" s="344" t="str">
        <f>VLOOKUP(W93,'Location Summary'!$C$2:$J$604,2,FALSE)</f>
        <v>DA+9</v>
      </c>
      <c r="X98" s="372"/>
      <c r="Y98" s="344" t="str">
        <f>VLOOKUP(Y93,'Location Summary'!$C$2:$J$604,2,FALSE)</f>
        <v>DA+6</v>
      </c>
      <c r="Z98" s="372"/>
      <c r="AA98" s="344" t="str">
        <f>VLOOKUP(AA93,'Location Summary'!$C$2:$J$604,2,FALSE)</f>
        <v>DA+3</v>
      </c>
      <c r="AB98" s="372"/>
      <c r="AC98" s="344" t="str">
        <f>VLOOKUP(AC93,'Location Summary'!$C$2:$J$604,2,FALSE)</f>
        <v>DA+6</v>
      </c>
      <c r="AD98" s="372"/>
      <c r="AE98" s="344" t="str">
        <f>VLOOKUP(AE93,'Location Summary'!$C$2:$J$604,2,FALSE)</f>
        <v>DA+1.5</v>
      </c>
      <c r="AF98" s="372"/>
      <c r="AG98" s="344" t="str">
        <f>VLOOKUP(AG93,'Location Summary'!$C$2:$J$604,2,FALSE)</f>
        <v>DA+3</v>
      </c>
      <c r="AH98" s="372"/>
      <c r="AI98" s="344" t="str">
        <f>VLOOKUP(AI93,'Location Summary'!$C$2:$J$604,2,FALSE)</f>
        <v>DA+3</v>
      </c>
      <c r="AJ98" s="372"/>
      <c r="AK98" s="344" t="str">
        <f>VLOOKUP(AK93,'Location Summary'!$C$2:$J$604,2,FALSE)</f>
        <v>DB2+3</v>
      </c>
      <c r="AL98" s="372"/>
      <c r="AM98" s="344" t="str">
        <f>VLOOKUP(AM93,'Location Summary'!$C$2:$J$604,2,FALSE)</f>
        <v>DB1+9</v>
      </c>
      <c r="AN98" s="372"/>
      <c r="AO98" s="344" t="str">
        <f>VLOOKUP(AO93,'Location Summary'!$C$2:$J$604,2,FALSE)</f>
        <v>DA+3</v>
      </c>
      <c r="AP98" s="372"/>
      <c r="AQ98" s="344" t="str">
        <f>VLOOKUP(AQ93,'Location Summary'!$C$2:$J$604,2,FALSE)</f>
        <v>DA+9</v>
      </c>
      <c r="AS98" s="344" t="str">
        <f>VLOOKUP(AS93,'Location Summary'!$C$2:$J$604,2,FALSE)</f>
        <v>DB2+3</v>
      </c>
      <c r="AT98" s="356"/>
    </row>
    <row r="99" spans="2:51" ht="15" customHeight="1" thickBot="1" x14ac:dyDescent="0.35">
      <c r="B99" s="401"/>
      <c r="C99" s="402"/>
      <c r="D99" s="402"/>
      <c r="E99" s="402"/>
      <c r="F99" s="402"/>
      <c r="G99" s="402"/>
      <c r="H99" s="402"/>
      <c r="I99" s="402"/>
      <c r="J99" s="402"/>
      <c r="K99" s="402"/>
      <c r="L99" s="402"/>
      <c r="M99" s="661"/>
      <c r="N99" s="661"/>
      <c r="O99" s="661"/>
      <c r="P99" s="1241"/>
      <c r="Q99" s="1241"/>
      <c r="R99" s="1241"/>
      <c r="S99" s="1156" t="s">
        <v>1561</v>
      </c>
      <c r="U99" s="782"/>
      <c r="V99" s="661"/>
      <c r="W99" s="661"/>
      <c r="X99" s="661"/>
      <c r="Y99" s="661"/>
      <c r="Z99" s="661"/>
      <c r="AA99" s="661"/>
      <c r="AB99" s="661"/>
      <c r="AC99" s="661"/>
      <c r="AD99" s="661"/>
      <c r="AE99" s="661"/>
      <c r="AF99" s="1241" t="s">
        <v>1561</v>
      </c>
      <c r="AG99" s="1241"/>
      <c r="AH99" s="1241"/>
      <c r="AI99" s="402"/>
      <c r="AK99" s="1156" t="s">
        <v>1561</v>
      </c>
      <c r="AL99" s="402"/>
      <c r="AM99" s="402"/>
      <c r="AN99" s="402"/>
      <c r="AO99" s="402"/>
      <c r="AP99" s="402"/>
      <c r="AQ99" s="1303" t="s">
        <v>1503</v>
      </c>
      <c r="AR99" s="1303"/>
      <c r="AS99" s="1303"/>
      <c r="AT99" s="404"/>
      <c r="AV99" s="381"/>
    </row>
    <row r="100" spans="2:51" ht="15" customHeight="1" x14ac:dyDescent="0.3">
      <c r="B100" s="375"/>
      <c r="C100" s="373">
        <f>AS92+1</f>
        <v>236</v>
      </c>
      <c r="D100" s="354"/>
      <c r="E100" s="373">
        <f>C100+1</f>
        <v>237</v>
      </c>
      <c r="F100" s="373"/>
      <c r="G100" s="373">
        <f>E100+1</f>
        <v>238</v>
      </c>
      <c r="H100" s="373"/>
      <c r="I100" s="373">
        <f>G100+1</f>
        <v>239</v>
      </c>
      <c r="J100" s="373"/>
      <c r="K100" s="373">
        <f>I100+1</f>
        <v>240</v>
      </c>
      <c r="L100" s="373"/>
      <c r="M100" s="373">
        <f>K100+1</f>
        <v>241</v>
      </c>
      <c r="N100" s="373"/>
      <c r="O100" s="373">
        <f>M100+1</f>
        <v>242</v>
      </c>
      <c r="P100" s="373"/>
      <c r="Q100" s="373">
        <f>O100+1</f>
        <v>243</v>
      </c>
      <c r="R100" s="373"/>
      <c r="S100" s="373">
        <f>Q100+1</f>
        <v>244</v>
      </c>
      <c r="T100" s="373"/>
      <c r="U100" s="373">
        <f>S100+1</f>
        <v>245</v>
      </c>
      <c r="V100" s="373"/>
      <c r="W100" s="373">
        <f>U100+1</f>
        <v>246</v>
      </c>
      <c r="X100" s="373"/>
      <c r="Y100" s="373">
        <f>W100+1</f>
        <v>247</v>
      </c>
      <c r="Z100" s="373"/>
      <c r="AA100" s="373">
        <f>Y100+1</f>
        <v>248</v>
      </c>
      <c r="AB100" s="373"/>
      <c r="AC100" s="373">
        <f>AA100+1</f>
        <v>249</v>
      </c>
      <c r="AD100" s="373" t="s">
        <v>34</v>
      </c>
      <c r="AE100" s="373">
        <f>AC100+1</f>
        <v>250</v>
      </c>
      <c r="AF100" s="373"/>
      <c r="AG100" s="373">
        <f>AE100+1</f>
        <v>251</v>
      </c>
      <c r="AH100" s="373"/>
      <c r="AI100" s="373">
        <f>AG100+1</f>
        <v>252</v>
      </c>
      <c r="AJ100" s="373"/>
      <c r="AK100" s="373">
        <f>AI100+1</f>
        <v>253</v>
      </c>
      <c r="AL100" s="373"/>
      <c r="AM100" s="373">
        <f>AK100+1</f>
        <v>254</v>
      </c>
      <c r="AO100" s="373">
        <f>AM100+1</f>
        <v>255</v>
      </c>
      <c r="AP100" s="373"/>
      <c r="AQ100" s="373">
        <f>AO100+1</f>
        <v>256</v>
      </c>
      <c r="AR100" s="373"/>
      <c r="AS100" s="373">
        <f>AQ100+1</f>
        <v>257</v>
      </c>
      <c r="AT100" s="356"/>
    </row>
    <row r="101" spans="2:51" s="378" customFormat="1" ht="15" customHeight="1" x14ac:dyDescent="0.3">
      <c r="B101" s="392"/>
      <c r="C101" s="378" t="s">
        <v>621</v>
      </c>
      <c r="E101" s="378" t="s">
        <v>622</v>
      </c>
      <c r="G101" s="378" t="s">
        <v>623</v>
      </c>
      <c r="I101" s="378" t="s">
        <v>624</v>
      </c>
      <c r="K101" s="378" t="s">
        <v>625</v>
      </c>
      <c r="M101" s="378" t="s">
        <v>801</v>
      </c>
      <c r="O101" s="378" t="s">
        <v>802</v>
      </c>
      <c r="Q101" s="378" t="s">
        <v>803</v>
      </c>
      <c r="S101" s="378" t="s">
        <v>804</v>
      </c>
      <c r="U101" s="378" t="s">
        <v>805</v>
      </c>
      <c r="W101" s="378" t="s">
        <v>806</v>
      </c>
      <c r="Y101" s="378" t="s">
        <v>807</v>
      </c>
      <c r="AA101" s="378" t="s">
        <v>73</v>
      </c>
      <c r="AC101" s="378" t="s">
        <v>627</v>
      </c>
      <c r="AE101" s="378" t="s">
        <v>628</v>
      </c>
      <c r="AG101" s="378" t="s">
        <v>629</v>
      </c>
      <c r="AI101" s="378" t="s">
        <v>630</v>
      </c>
      <c r="AK101" s="378" t="s">
        <v>631</v>
      </c>
      <c r="AM101" s="378" t="s">
        <v>632</v>
      </c>
      <c r="AO101" s="378" t="s">
        <v>633</v>
      </c>
      <c r="AQ101" s="378" t="s">
        <v>634</v>
      </c>
      <c r="AS101" s="378" t="s">
        <v>635</v>
      </c>
      <c r="AT101" s="356"/>
    </row>
    <row r="102" spans="2:51" ht="15" customHeight="1" x14ac:dyDescent="0.3">
      <c r="B102" s="382"/>
      <c r="N102" s="340">
        <v>5</v>
      </c>
      <c r="P102" s="340">
        <v>5</v>
      </c>
      <c r="R102" s="340">
        <v>5</v>
      </c>
      <c r="T102" s="344">
        <v>5</v>
      </c>
      <c r="V102" s="344">
        <v>5</v>
      </c>
      <c r="X102" s="344">
        <v>5</v>
      </c>
      <c r="Z102" s="344">
        <v>5</v>
      </c>
      <c r="AB102" s="344">
        <v>5</v>
      </c>
      <c r="AD102" s="344">
        <v>5</v>
      </c>
      <c r="AF102" s="344">
        <v>5</v>
      </c>
      <c r="AH102" s="344">
        <v>5</v>
      </c>
      <c r="AJ102" s="344">
        <v>5</v>
      </c>
      <c r="AL102" s="344">
        <v>5</v>
      </c>
      <c r="AN102" s="344">
        <v>5</v>
      </c>
      <c r="AP102" s="344">
        <v>5</v>
      </c>
      <c r="AR102" s="344">
        <v>5</v>
      </c>
      <c r="AT102" s="356">
        <v>5</v>
      </c>
    </row>
    <row r="103" spans="2:51" ht="15" customHeight="1" x14ac:dyDescent="0.3">
      <c r="B103" s="388"/>
      <c r="AT103" s="356"/>
    </row>
    <row r="104" spans="2:51" s="397" customFormat="1" ht="20.25" customHeight="1" x14ac:dyDescent="0.3">
      <c r="B104" s="388"/>
      <c r="C104" s="366">
        <v>3</v>
      </c>
      <c r="D104" s="367">
        <f>VLOOKUP(C101,'Location Summary'!$G$2:$H$604,2,FALSE)</f>
        <v>430</v>
      </c>
      <c r="E104" s="366">
        <v>3</v>
      </c>
      <c r="F104" s="367">
        <f>VLOOKUP(E101,'Location Summary'!$G$2:$H$604,2,FALSE)</f>
        <v>405</v>
      </c>
      <c r="G104" s="366">
        <v>3</v>
      </c>
      <c r="H104" s="367">
        <f>VLOOKUP(G101,'Location Summary'!$G$2:$H$604,2,FALSE)</f>
        <v>430</v>
      </c>
      <c r="I104" s="366">
        <v>3</v>
      </c>
      <c r="J104" s="367">
        <f>VLOOKUP(I101,'Location Summary'!$G$2:$H$604,2,FALSE)</f>
        <v>410</v>
      </c>
      <c r="K104" s="366">
        <v>3</v>
      </c>
      <c r="L104" s="367">
        <f>VLOOKUP(K101,'Location Summary'!$G$2:$H$604,2,FALSE)</f>
        <v>420</v>
      </c>
      <c r="M104" s="366">
        <v>3</v>
      </c>
      <c r="N104" s="367">
        <f>VLOOKUP(M101,'Location Summary'!$G$2:$H$604,2,FALSE)</f>
        <v>280</v>
      </c>
      <c r="O104" s="366">
        <v>3</v>
      </c>
      <c r="P104" s="367">
        <f>VLOOKUP(O101,'Location Summary'!$G$2:$H$604,2,FALSE)</f>
        <v>345</v>
      </c>
      <c r="Q104" s="366">
        <v>3</v>
      </c>
      <c r="R104" s="367">
        <f>VLOOKUP(Q101,'Location Summary'!$G$2:$H$604,2,FALSE)</f>
        <v>330</v>
      </c>
      <c r="S104" s="366">
        <v>3</v>
      </c>
      <c r="T104" s="367">
        <f>VLOOKUP(S101,'Location Summary'!$G$2:$H$604,2,FALSE)</f>
        <v>455</v>
      </c>
      <c r="U104" s="366">
        <v>3</v>
      </c>
      <c r="V104" s="367">
        <f>VLOOKUP(U101,'Location Summary'!$G$2:$H$604,2,FALSE)</f>
        <v>340</v>
      </c>
      <c r="W104" s="366">
        <v>3</v>
      </c>
      <c r="X104" s="367">
        <f>VLOOKUP(W101,'Location Summary'!$G$2:$H$604,2,FALSE)</f>
        <v>435</v>
      </c>
      <c r="Y104" s="366">
        <v>3</v>
      </c>
      <c r="Z104" s="367">
        <f>VLOOKUP(Y101,'Location Summary'!$G$2:$H$604,2,FALSE)</f>
        <v>398.589</v>
      </c>
      <c r="AA104" s="366">
        <v>3</v>
      </c>
      <c r="AB104" s="367">
        <f>VLOOKUP(AA101,'Location Summary'!$G$2:$H$604,2,FALSE)</f>
        <v>426.411</v>
      </c>
      <c r="AC104" s="366">
        <v>3</v>
      </c>
      <c r="AD104" s="367">
        <f>VLOOKUP(AC101,'Location Summary'!$G$2:$H$604,2,FALSE)</f>
        <v>390</v>
      </c>
      <c r="AE104" s="366">
        <v>3</v>
      </c>
      <c r="AF104" s="367">
        <f>VLOOKUP(AE101,'Location Summary'!$G$2:$H$604,2,FALSE)</f>
        <v>335</v>
      </c>
      <c r="AG104" s="366">
        <v>3</v>
      </c>
      <c r="AH104" s="367">
        <f>VLOOKUP(AG101,'Location Summary'!$G$2:$H$604,2,FALSE)</f>
        <v>440</v>
      </c>
      <c r="AI104" s="366">
        <v>3</v>
      </c>
      <c r="AJ104" s="367">
        <f>VLOOKUP(AI101,'Location Summary'!$G$2:$H$604,2,FALSE)</f>
        <v>280</v>
      </c>
      <c r="AK104" s="366">
        <v>3</v>
      </c>
      <c r="AL104" s="367">
        <f>VLOOKUP(AK101,'Location Summary'!$G$2:$H$604,2,FALSE)</f>
        <v>450</v>
      </c>
      <c r="AM104" s="366">
        <v>3</v>
      </c>
      <c r="AN104" s="367">
        <f>VLOOKUP(AM101,'Location Summary'!$G$2:$H$604,2,FALSE)</f>
        <v>285</v>
      </c>
      <c r="AO104" s="366">
        <v>3</v>
      </c>
      <c r="AP104" s="367">
        <f>VLOOKUP(AO101,'Location Summary'!$G$2:$H$604,2,FALSE)</f>
        <v>445</v>
      </c>
      <c r="AQ104" s="366">
        <v>3</v>
      </c>
      <c r="AR104" s="367">
        <f>VLOOKUP(AQ101,'Location Summary'!$G$2:$H$604,2,FALSE)</f>
        <v>360</v>
      </c>
      <c r="AS104" s="366">
        <v>3</v>
      </c>
      <c r="AT104" s="368">
        <f>VLOOKUP(AS101,'Location Summary'!$G$2:$H$604,2,FALSE)</f>
        <v>430</v>
      </c>
    </row>
    <row r="105" spans="2:51" s="397" customFormat="1" ht="15" customHeight="1" x14ac:dyDescent="0.3">
      <c r="B105" s="394"/>
      <c r="C105" s="371">
        <v>2</v>
      </c>
      <c r="D105" s="340"/>
      <c r="E105" s="371">
        <v>2</v>
      </c>
      <c r="F105" s="340"/>
      <c r="G105" s="371">
        <v>2</v>
      </c>
      <c r="H105" s="340"/>
      <c r="I105" s="371">
        <v>2</v>
      </c>
      <c r="J105" s="340"/>
      <c r="K105" s="371">
        <v>2</v>
      </c>
      <c r="L105" s="340"/>
      <c r="M105" s="371">
        <v>2</v>
      </c>
      <c r="N105" s="340"/>
      <c r="O105" s="371">
        <v>2</v>
      </c>
      <c r="P105" s="340"/>
      <c r="Q105" s="371">
        <v>2</v>
      </c>
      <c r="R105" s="340"/>
      <c r="S105" s="371">
        <v>2</v>
      </c>
      <c r="T105" s="340"/>
      <c r="U105" s="371">
        <v>2</v>
      </c>
      <c r="V105" s="340"/>
      <c r="W105" s="371">
        <v>2</v>
      </c>
      <c r="X105" s="340"/>
      <c r="Y105" s="371">
        <v>2</v>
      </c>
      <c r="Z105" s="340"/>
      <c r="AA105" s="371">
        <v>2</v>
      </c>
      <c r="AB105" s="340"/>
      <c r="AC105" s="371">
        <v>2</v>
      </c>
      <c r="AD105" s="340"/>
      <c r="AE105" s="371">
        <v>2</v>
      </c>
      <c r="AF105" s="340"/>
      <c r="AG105" s="371">
        <v>2</v>
      </c>
      <c r="AH105" s="340"/>
      <c r="AI105" s="371">
        <v>2</v>
      </c>
      <c r="AJ105" s="340"/>
      <c r="AK105" s="371">
        <v>2</v>
      </c>
      <c r="AL105" s="340"/>
      <c r="AM105" s="371">
        <v>2</v>
      </c>
      <c r="AN105" s="340"/>
      <c r="AO105" s="371">
        <v>2</v>
      </c>
      <c r="AP105" s="340"/>
      <c r="AQ105" s="371">
        <v>2</v>
      </c>
      <c r="AR105" s="340"/>
      <c r="AS105" s="371">
        <v>2</v>
      </c>
      <c r="AT105" s="356"/>
    </row>
    <row r="106" spans="2:51" ht="15" customHeight="1" x14ac:dyDescent="0.3">
      <c r="B106" s="382"/>
      <c r="C106" s="344" t="str">
        <f>VLOOKUP(C101,'Location Summary'!$C$2:$J$604,2,FALSE)</f>
        <v>DA+3</v>
      </c>
      <c r="D106" s="358"/>
      <c r="E106" s="344" t="str">
        <f>VLOOKUP(E101,'Location Summary'!$C$2:$J$604,2,FALSE)</f>
        <v>DA+3</v>
      </c>
      <c r="F106" s="358"/>
      <c r="G106" s="344" t="str">
        <f>VLOOKUP(G101,'Location Summary'!$C$2:$J$604,2,FALSE)</f>
        <v>DA-1.5</v>
      </c>
      <c r="H106" s="358"/>
      <c r="I106" s="344" t="str">
        <f>VLOOKUP(I101,'Location Summary'!$C$2:$J$604,2,FALSE)</f>
        <v>DA+9</v>
      </c>
      <c r="J106" s="358"/>
      <c r="K106" s="344" t="str">
        <f>VLOOKUP(K101,'Location Summary'!$C$2:$J$604,2,FALSE)</f>
        <v>DA+3</v>
      </c>
      <c r="L106" s="358"/>
      <c r="M106" s="344" t="str">
        <f>VLOOKUP(M101,'Location Summary'!$C$2:$J$604,2,FALSE)</f>
        <v>DB1+0</v>
      </c>
      <c r="N106" s="358"/>
      <c r="O106" s="344" t="str">
        <f>VLOOKUP(O101,'Location Summary'!$C$2:$J$604,2,FALSE)</f>
        <v>DA+3</v>
      </c>
      <c r="P106" s="358"/>
      <c r="Q106" s="344" t="str">
        <f>VLOOKUP(Q101,'Location Summary'!$C$2:$J$604,2,FALSE)</f>
        <v>DA+1.5</v>
      </c>
      <c r="R106" s="358"/>
      <c r="S106" s="344" t="str">
        <f>VLOOKUP(S101,'Location Summary'!$C$2:$J$604,2,FALSE)</f>
        <v>DA+3</v>
      </c>
      <c r="T106" s="372"/>
      <c r="U106" s="344" t="str">
        <f>VLOOKUP(U101,'Location Summary'!$C$2:$J$604,2,FALSE)</f>
        <v>DA+9</v>
      </c>
      <c r="V106" s="372"/>
      <c r="W106" s="344" t="str">
        <f>VLOOKUP(W101,'Location Summary'!$C$2:$J$604,2,FALSE)</f>
        <v>DA+3</v>
      </c>
      <c r="X106" s="372"/>
      <c r="Y106" s="344" t="str">
        <f>VLOOKUP(Y101,'Location Summary'!$C$2:$J$604,2,FALSE)</f>
        <v>DA+3</v>
      </c>
      <c r="Z106" s="372"/>
      <c r="AA106" s="344" t="str">
        <f>VLOOKUP(AA101,'Location Summary'!$C$2:$J$604,2,FALSE)</f>
        <v>DB1+3</v>
      </c>
      <c r="AB106" s="372"/>
      <c r="AC106" s="344" t="str">
        <f>VLOOKUP(AC101,'Location Summary'!$C$2:$J$604,2,FALSE)</f>
        <v>DA+0</v>
      </c>
      <c r="AD106" s="372"/>
      <c r="AE106" s="344" t="str">
        <f>VLOOKUP(AE101,'Location Summary'!$C$2:$J$604,2,FALSE)</f>
        <v>DA+0</v>
      </c>
      <c r="AF106" s="372"/>
      <c r="AG106" s="344" t="str">
        <f>VLOOKUP(AG101,'Location Summary'!$C$2:$J$604,2,FALSE)</f>
        <v>DA+3</v>
      </c>
      <c r="AH106" s="372"/>
      <c r="AI106" s="344" t="str">
        <f>VLOOKUP(AI101,'Location Summary'!$C$2:$J$604,2,FALSE)</f>
        <v>DA+1.5</v>
      </c>
      <c r="AJ106" s="372"/>
      <c r="AK106" s="344" t="str">
        <f>VLOOKUP(AK101,'Location Summary'!$C$2:$J$604,2,FALSE)</f>
        <v>DA+3</v>
      </c>
      <c r="AL106" s="372"/>
      <c r="AM106" s="344" t="str">
        <f>VLOOKUP(AM101,'Location Summary'!$C$2:$J$604,2,FALSE)</f>
        <v>DA+6</v>
      </c>
      <c r="AN106" s="372"/>
      <c r="AO106" s="344" t="str">
        <f>VLOOKUP(AO101,'Location Summary'!$C$2:$J$604,2,FALSE)</f>
        <v>DA+9</v>
      </c>
      <c r="AP106" s="372"/>
      <c r="AQ106" s="344" t="str">
        <f>VLOOKUP(AQ101,'Location Summary'!$C$2:$J$604,2,FALSE)</f>
        <v>DA+1.5</v>
      </c>
      <c r="AS106" s="344" t="str">
        <f>VLOOKUP(AS101,'Location Summary'!$C$2:$J$604,2,FALSE)</f>
        <v>DA+0</v>
      </c>
      <c r="AT106" s="356"/>
    </row>
    <row r="107" spans="2:51" ht="15" customHeight="1" x14ac:dyDescent="0.3">
      <c r="B107" s="375"/>
      <c r="C107" s="344"/>
      <c r="D107" s="344"/>
      <c r="E107" s="344"/>
      <c r="F107" s="344"/>
      <c r="G107" s="344"/>
      <c r="H107" s="344"/>
      <c r="I107" s="344"/>
      <c r="J107" s="344"/>
      <c r="K107" s="344"/>
      <c r="L107" s="344"/>
      <c r="M107" s="344"/>
      <c r="N107" s="344"/>
      <c r="O107" s="344"/>
      <c r="P107" s="344"/>
      <c r="Q107" s="344"/>
      <c r="R107" s="344"/>
      <c r="S107" s="344"/>
      <c r="T107" s="344"/>
      <c r="U107" s="344"/>
      <c r="V107" s="344"/>
      <c r="W107" s="344"/>
      <c r="X107" s="344"/>
      <c r="Y107" s="373"/>
      <c r="Z107" s="344"/>
      <c r="AA107" s="344"/>
      <c r="AB107" s="344"/>
      <c r="AC107" s="344"/>
      <c r="AD107" s="344"/>
      <c r="AE107" s="344"/>
      <c r="AF107" s="344"/>
      <c r="AG107" s="344"/>
      <c r="AH107" s="344"/>
      <c r="AI107" s="344"/>
      <c r="AJ107" s="344"/>
      <c r="AK107" s="344"/>
      <c r="AL107" s="344"/>
      <c r="AM107" s="344"/>
      <c r="AN107" s="344"/>
      <c r="AO107" s="344"/>
      <c r="AP107" s="344"/>
      <c r="AQ107" s="344"/>
      <c r="AR107" s="344"/>
      <c r="AS107" s="344"/>
      <c r="AT107" s="356"/>
      <c r="AV107" s="381"/>
    </row>
    <row r="108" spans="2:51" ht="15" customHeight="1" x14ac:dyDescent="0.3">
      <c r="B108" s="375"/>
      <c r="C108" s="373">
        <f>AS100+1</f>
        <v>258</v>
      </c>
      <c r="D108" s="354"/>
      <c r="E108" s="373">
        <f>C108+1</f>
        <v>259</v>
      </c>
      <c r="F108" s="373"/>
      <c r="G108" s="373">
        <f>E108+1</f>
        <v>260</v>
      </c>
      <c r="H108" s="373"/>
      <c r="I108" s="373">
        <f>G108+1</f>
        <v>261</v>
      </c>
      <c r="J108" s="373"/>
      <c r="K108" s="373">
        <f>I108+1</f>
        <v>262</v>
      </c>
      <c r="L108" s="373"/>
      <c r="M108" s="373">
        <f>K108+1</f>
        <v>263</v>
      </c>
      <c r="N108" s="373"/>
      <c r="O108" s="373">
        <f>M108+1</f>
        <v>264</v>
      </c>
      <c r="P108" s="373"/>
      <c r="Q108" s="373">
        <f>O108+1</f>
        <v>265</v>
      </c>
      <c r="R108" s="373"/>
      <c r="S108" s="373">
        <f>Q108+1</f>
        <v>266</v>
      </c>
      <c r="T108" s="373"/>
      <c r="U108" s="373">
        <f>S108+1</f>
        <v>267</v>
      </c>
      <c r="V108" s="373"/>
      <c r="W108" s="373">
        <f>U108+1</f>
        <v>268</v>
      </c>
      <c r="X108" s="373"/>
      <c r="Y108" s="373">
        <f>W108+1</f>
        <v>269</v>
      </c>
      <c r="Z108" s="373"/>
      <c r="AA108" s="373">
        <f>Y108+1</f>
        <v>270</v>
      </c>
      <c r="AB108" s="373"/>
      <c r="AC108" s="373">
        <f>AA108+1</f>
        <v>271</v>
      </c>
      <c r="AD108" s="373"/>
      <c r="AE108" s="373">
        <f>AC108+1</f>
        <v>272</v>
      </c>
      <c r="AF108" s="373"/>
      <c r="AG108" s="373">
        <f>AE108+1</f>
        <v>273</v>
      </c>
      <c r="AH108" s="373"/>
      <c r="AI108" s="373">
        <f>AG108+1</f>
        <v>274</v>
      </c>
      <c r="AJ108" s="373"/>
      <c r="AK108" s="373">
        <f>AI108+1</f>
        <v>275</v>
      </c>
      <c r="AL108" s="373"/>
      <c r="AM108" s="373">
        <f>AK108+1</f>
        <v>276</v>
      </c>
      <c r="AO108" s="373">
        <f>AM108+1</f>
        <v>277</v>
      </c>
      <c r="AP108" s="373"/>
      <c r="AQ108" s="373">
        <f>AO108+1</f>
        <v>278</v>
      </c>
      <c r="AR108" s="373"/>
      <c r="AS108" s="373">
        <f>AQ108+1</f>
        <v>279</v>
      </c>
      <c r="AT108" s="356"/>
    </row>
    <row r="109" spans="2:51" s="386" customFormat="1" ht="15" customHeight="1" x14ac:dyDescent="0.3">
      <c r="B109" s="376"/>
      <c r="C109" s="378" t="s">
        <v>636</v>
      </c>
      <c r="D109" s="378"/>
      <c r="E109" s="378" t="s">
        <v>74</v>
      </c>
      <c r="F109" s="378"/>
      <c r="G109" s="378" t="s">
        <v>638</v>
      </c>
      <c r="H109" s="378"/>
      <c r="I109" s="378" t="s">
        <v>639</v>
      </c>
      <c r="J109" s="378"/>
      <c r="K109" s="378" t="s">
        <v>640</v>
      </c>
      <c r="L109" s="378"/>
      <c r="M109" s="378" t="s">
        <v>641</v>
      </c>
      <c r="N109" s="378"/>
      <c r="O109" s="378" t="s">
        <v>642</v>
      </c>
      <c r="P109" s="378"/>
      <c r="Q109" s="378" t="s">
        <v>643</v>
      </c>
      <c r="R109" s="378"/>
      <c r="S109" s="378" t="s">
        <v>644</v>
      </c>
      <c r="T109" s="378"/>
      <c r="U109" s="378" t="s">
        <v>645</v>
      </c>
      <c r="V109" s="378"/>
      <c r="W109" s="378" t="s">
        <v>646</v>
      </c>
      <c r="X109" s="378"/>
      <c r="Y109" s="378" t="s">
        <v>647</v>
      </c>
      <c r="Z109" s="378"/>
      <c r="AA109" s="378" t="s">
        <v>648</v>
      </c>
      <c r="AB109" s="378"/>
      <c r="AC109" s="378" t="s">
        <v>75</v>
      </c>
      <c r="AD109" s="378"/>
      <c r="AE109" s="378" t="s">
        <v>214</v>
      </c>
      <c r="AF109" s="378"/>
      <c r="AG109" s="378" t="s">
        <v>215</v>
      </c>
      <c r="AH109" s="378"/>
      <c r="AI109" s="378" t="s">
        <v>5</v>
      </c>
      <c r="AJ109" s="378"/>
      <c r="AK109" s="378" t="s">
        <v>6</v>
      </c>
      <c r="AL109" s="378"/>
      <c r="AM109" s="378" t="s">
        <v>650</v>
      </c>
      <c r="AN109" s="378"/>
      <c r="AO109" s="378" t="s">
        <v>651</v>
      </c>
      <c r="AP109" s="378"/>
      <c r="AQ109" s="378" t="s">
        <v>652</v>
      </c>
      <c r="AR109" s="378"/>
      <c r="AS109" s="378" t="s">
        <v>653</v>
      </c>
      <c r="AT109" s="387"/>
      <c r="AY109" s="386" t="s">
        <v>34</v>
      </c>
    </row>
    <row r="110" spans="2:51" ht="15" customHeight="1" x14ac:dyDescent="0.3">
      <c r="B110" s="382">
        <v>5</v>
      </c>
      <c r="D110" s="340">
        <v>5</v>
      </c>
      <c r="F110" s="340">
        <v>5</v>
      </c>
      <c r="H110" s="340">
        <v>5</v>
      </c>
      <c r="J110" s="340">
        <v>5</v>
      </c>
      <c r="L110" s="340">
        <v>5</v>
      </c>
      <c r="N110" s="340">
        <v>5</v>
      </c>
      <c r="P110" s="340">
        <v>5</v>
      </c>
      <c r="T110" s="344"/>
      <c r="V110" s="344"/>
      <c r="X110" s="344"/>
      <c r="Z110" s="344"/>
      <c r="AB110" s="344"/>
      <c r="AD110" s="344"/>
      <c r="AF110" s="344"/>
      <c r="AH110" s="344"/>
      <c r="AJ110" s="344"/>
      <c r="AL110" s="344"/>
      <c r="AN110" s="344"/>
      <c r="AP110" s="344"/>
      <c r="AR110" s="344"/>
      <c r="AT110" s="356"/>
    </row>
    <row r="111" spans="2:51" ht="15" customHeight="1" x14ac:dyDescent="0.3">
      <c r="B111" s="388"/>
      <c r="AT111" s="356"/>
    </row>
    <row r="112" spans="2:51" s="397" customFormat="1" ht="20.25" customHeight="1" x14ac:dyDescent="0.3">
      <c r="B112" s="388"/>
      <c r="C112" s="366">
        <v>3</v>
      </c>
      <c r="D112" s="367">
        <f>VLOOKUP(C109,'Location Summary'!$G$2:$H$604,2,FALSE)</f>
        <v>322.26600000000002</v>
      </c>
      <c r="E112" s="366">
        <v>3</v>
      </c>
      <c r="F112" s="367">
        <f>VLOOKUP(E109,'Location Summary'!$G$2:$H$604,2,FALSE)</f>
        <v>392.73</v>
      </c>
      <c r="G112" s="366">
        <v>3</v>
      </c>
      <c r="H112" s="367">
        <f>VLOOKUP(G109,'Location Summary'!$G$2:$H$604,2,FALSE)</f>
        <v>395</v>
      </c>
      <c r="I112" s="366">
        <v>3</v>
      </c>
      <c r="J112" s="367">
        <f>VLOOKUP(I109,'Location Summary'!$G$2:$H$604,2,FALSE)</f>
        <v>385</v>
      </c>
      <c r="K112" s="366">
        <v>3</v>
      </c>
      <c r="L112" s="367">
        <f>VLOOKUP(K109,'Location Summary'!$G$2:$H$604,2,FALSE)</f>
        <v>340</v>
      </c>
      <c r="M112" s="366">
        <v>3</v>
      </c>
      <c r="N112" s="367">
        <f>VLOOKUP(M109,'Location Summary'!$G$2:$H$604,2,FALSE)</f>
        <v>395</v>
      </c>
      <c r="O112" s="366">
        <v>3</v>
      </c>
      <c r="P112" s="367">
        <f>VLOOKUP(O109,'Location Summary'!$G$2:$H$604,2,FALSE)</f>
        <v>410</v>
      </c>
      <c r="Q112" s="366">
        <v>3</v>
      </c>
      <c r="R112" s="367">
        <f>VLOOKUP(Q109,'Location Summary'!$G$2:$H$604,2,FALSE)</f>
        <v>415</v>
      </c>
      <c r="S112" s="366">
        <v>3</v>
      </c>
      <c r="T112" s="367">
        <f>VLOOKUP(S109,'Location Summary'!$G$2:$H$604,2,FALSE)</f>
        <v>415</v>
      </c>
      <c r="U112" s="366">
        <v>3</v>
      </c>
      <c r="V112" s="367">
        <f>VLOOKUP(U109,'Location Summary'!$G$2:$H$604,2,FALSE)</f>
        <v>350</v>
      </c>
      <c r="W112" s="366">
        <v>3</v>
      </c>
      <c r="X112" s="367">
        <f>VLOOKUP(W109,'Location Summary'!$G$2:$H$604,2,FALSE)</f>
        <v>425</v>
      </c>
      <c r="Y112" s="366">
        <v>3</v>
      </c>
      <c r="Z112" s="367">
        <f>VLOOKUP(Y109,'Location Summary'!$G$2:$H$604,2,FALSE)</f>
        <v>350</v>
      </c>
      <c r="AA112" s="366">
        <v>3</v>
      </c>
      <c r="AB112" s="367">
        <f>VLOOKUP(AA109,'Location Summary'!$G$2:$H$604,2,FALSE)</f>
        <v>444.08100000000002</v>
      </c>
      <c r="AC112" s="366">
        <v>3</v>
      </c>
      <c r="AD112" s="367">
        <f>VLOOKUP(AC109,'Location Summary'!$G$2:$H$604,2,FALSE)</f>
        <v>260.91800000000001</v>
      </c>
      <c r="AE112" s="366">
        <v>3</v>
      </c>
      <c r="AF112" s="367">
        <f>VLOOKUP(AE109,'Location Summary'!$G$2:$H$604,2,FALSE)</f>
        <v>385</v>
      </c>
      <c r="AG112" s="366">
        <v>3</v>
      </c>
      <c r="AH112" s="367">
        <f>VLOOKUP(AG109,'Location Summary'!$G$2:$H$604,2,FALSE)</f>
        <v>435</v>
      </c>
      <c r="AI112" s="366">
        <v>3</v>
      </c>
      <c r="AJ112" s="367">
        <f>VLOOKUP(AI109,'Location Summary'!$G$2:$H$604,2,FALSE)</f>
        <v>385</v>
      </c>
      <c r="AK112" s="366">
        <v>3</v>
      </c>
      <c r="AL112" s="367">
        <f>VLOOKUP(AK109,'Location Summary'!$G$2:$H$604,2,FALSE)</f>
        <v>455</v>
      </c>
      <c r="AM112" s="366">
        <v>3</v>
      </c>
      <c r="AN112" s="367">
        <f>VLOOKUP(AM109,'Location Summary'!$G$2:$H$604,2,FALSE)</f>
        <v>370</v>
      </c>
      <c r="AO112" s="366">
        <v>3</v>
      </c>
      <c r="AP112" s="367">
        <f>VLOOKUP(AO109,'Location Summary'!$G$2:$H$604,2,FALSE)</f>
        <v>400</v>
      </c>
      <c r="AQ112" s="366">
        <v>3</v>
      </c>
      <c r="AR112" s="367">
        <f>VLOOKUP(AQ109,'Location Summary'!$G$2:$H$604,2,FALSE)</f>
        <v>350</v>
      </c>
      <c r="AS112" s="366">
        <v>3</v>
      </c>
      <c r="AT112" s="368">
        <f>VLOOKUP(AS109,'Location Summary'!$G$2:$H$604,2,FALSE)</f>
        <v>470</v>
      </c>
    </row>
    <row r="113" spans="2:48" s="397" customFormat="1" ht="15" customHeight="1" x14ac:dyDescent="0.3">
      <c r="B113" s="394"/>
      <c r="C113" s="371">
        <v>2</v>
      </c>
      <c r="D113" s="340"/>
      <c r="E113" s="371">
        <v>2</v>
      </c>
      <c r="F113" s="340"/>
      <c r="G113" s="371">
        <v>2</v>
      </c>
      <c r="H113" s="340"/>
      <c r="I113" s="371">
        <v>2</v>
      </c>
      <c r="J113" s="340"/>
      <c r="K113" s="371">
        <v>2</v>
      </c>
      <c r="L113" s="340"/>
      <c r="M113" s="371">
        <v>2</v>
      </c>
      <c r="N113" s="340"/>
      <c r="O113" s="371">
        <v>2</v>
      </c>
      <c r="P113" s="340"/>
      <c r="Q113" s="371">
        <v>2</v>
      </c>
      <c r="R113" s="340"/>
      <c r="S113" s="371">
        <v>2</v>
      </c>
      <c r="T113" s="340"/>
      <c r="U113" s="371">
        <v>2</v>
      </c>
      <c r="V113" s="340"/>
      <c r="W113" s="371">
        <v>2</v>
      </c>
      <c r="X113" s="340"/>
      <c r="Y113" s="371">
        <v>2</v>
      </c>
      <c r="Z113" s="340"/>
      <c r="AA113" s="371">
        <v>2</v>
      </c>
      <c r="AB113" s="340"/>
      <c r="AC113" s="371">
        <v>2</v>
      </c>
      <c r="AD113" s="340"/>
      <c r="AE113" s="371">
        <v>2</v>
      </c>
      <c r="AF113" s="340"/>
      <c r="AG113" s="371">
        <v>2</v>
      </c>
      <c r="AH113" s="340"/>
      <c r="AI113" s="371">
        <v>2</v>
      </c>
      <c r="AJ113" s="340"/>
      <c r="AK113" s="371">
        <v>2</v>
      </c>
      <c r="AL113" s="340"/>
      <c r="AM113" s="371">
        <v>2</v>
      </c>
      <c r="AN113" s="340"/>
      <c r="AO113" s="371">
        <v>2</v>
      </c>
      <c r="AP113" s="340"/>
      <c r="AQ113" s="371">
        <v>2</v>
      </c>
      <c r="AR113" s="340"/>
      <c r="AS113" s="371">
        <v>2</v>
      </c>
      <c r="AT113" s="356"/>
    </row>
    <row r="114" spans="2:48" ht="15" customHeight="1" x14ac:dyDescent="0.3">
      <c r="B114" s="382"/>
      <c r="C114" s="344" t="str">
        <f>VLOOKUP(C109,'Location Summary'!$C$2:$J$604,2,FALSE)</f>
        <v>DA+3</v>
      </c>
      <c r="D114" s="358"/>
      <c r="E114" s="344" t="str">
        <f>VLOOKUP(E109,'Location Summary'!$C$2:$J$604,2,FALSE)</f>
        <v>DB2+0</v>
      </c>
      <c r="F114" s="358"/>
      <c r="G114" s="344" t="str">
        <f>VLOOKUP(G109,'Location Summary'!$C$2:$J$604,2,FALSE)</f>
        <v>DA-1.5</v>
      </c>
      <c r="H114" s="358"/>
      <c r="I114" s="344" t="str">
        <f>VLOOKUP(I109,'Location Summary'!$C$2:$J$604,2,FALSE)</f>
        <v>DA+3</v>
      </c>
      <c r="J114" s="358"/>
      <c r="K114" s="344" t="str">
        <f>VLOOKUP(K109,'Location Summary'!$C$2:$J$604,2,FALSE)</f>
        <v>DA+1.5</v>
      </c>
      <c r="L114" s="358"/>
      <c r="M114" s="344" t="str">
        <f>VLOOKUP(M109,'Location Summary'!$C$2:$J$604,2,FALSE)</f>
        <v>DA+3</v>
      </c>
      <c r="N114" s="358"/>
      <c r="O114" s="344" t="str">
        <f>VLOOKUP(O109,'Location Summary'!$C$2:$J$604,2,FALSE)</f>
        <v>DA+1.5</v>
      </c>
      <c r="P114" s="358"/>
      <c r="Q114" s="344" t="str">
        <f>VLOOKUP(Q109,'Location Summary'!$C$2:$J$604,2,FALSE)</f>
        <v>DA+1.5</v>
      </c>
      <c r="R114" s="358"/>
      <c r="S114" s="344" t="str">
        <f>VLOOKUP(S109,'Location Summary'!$C$2:$J$604,2,FALSE)</f>
        <v>DA+3</v>
      </c>
      <c r="T114" s="372"/>
      <c r="U114" s="344" t="str">
        <f>VLOOKUP(U109,'Location Summary'!$C$2:$J$604,2,FALSE)</f>
        <v>DA+1.5</v>
      </c>
      <c r="V114" s="372"/>
      <c r="W114" s="344" t="str">
        <f>VLOOKUP(W109,'Location Summary'!$C$2:$J$604,2,FALSE)</f>
        <v>DA+6</v>
      </c>
      <c r="X114" s="372"/>
      <c r="Y114" s="344" t="str">
        <f>VLOOKUP(Y109,'Location Summary'!$C$2:$J$604,2,FALSE)</f>
        <v>DA+3</v>
      </c>
      <c r="Z114" s="372"/>
      <c r="AA114" s="344" t="str">
        <f>VLOOKUP(AA109,'Location Summary'!$C$2:$J$604,2,FALSE)</f>
        <v>DA+6</v>
      </c>
      <c r="AB114" s="372"/>
      <c r="AC114" s="344" t="str">
        <f>VLOOKUP(AC109,'Location Summary'!$C$2:$J$604,2,FALSE)</f>
        <v>DB1+6</v>
      </c>
      <c r="AD114" s="372"/>
      <c r="AE114" s="344" t="str">
        <f>VLOOKUP(AE109,'Location Summary'!$C$2:$J$604,2,FALSE)</f>
        <v>DA+9</v>
      </c>
      <c r="AF114" s="372"/>
      <c r="AG114" s="344" t="str">
        <f>VLOOKUP(AG109,'Location Summary'!$C$2:$J$604,2,FALSE)</f>
        <v>DA+6</v>
      </c>
      <c r="AH114" s="372"/>
      <c r="AI114" s="344" t="str">
        <f>VLOOKUP(AI109,'Location Summary'!$C$2:$J$604,2,FALSE)</f>
        <v>DA+3</v>
      </c>
      <c r="AJ114" s="372"/>
      <c r="AK114" s="344" t="str">
        <f>VLOOKUP(AK109,'Location Summary'!$C$2:$J$604,2,FALSE)</f>
        <v>DA+6</v>
      </c>
      <c r="AL114" s="372"/>
      <c r="AM114" s="344" t="str">
        <f>VLOOKUP(AM109,'Location Summary'!$C$2:$J$604,2,FALSE)</f>
        <v>DA+9</v>
      </c>
      <c r="AN114" s="372"/>
      <c r="AO114" s="344" t="str">
        <f>VLOOKUP(AO109,'Location Summary'!$C$2:$J$604,2,FALSE)</f>
        <v>DA+9</v>
      </c>
      <c r="AP114" s="372"/>
      <c r="AQ114" s="344" t="str">
        <f>VLOOKUP(AQ109,'Location Summary'!$C$2:$J$604,2,FALSE)</f>
        <v>DA+3</v>
      </c>
      <c r="AS114" s="344" t="str">
        <f>VLOOKUP(AS109,'Location Summary'!$C$2:$J$604,2,FALSE)</f>
        <v>DA-1.5</v>
      </c>
      <c r="AT114" s="356"/>
    </row>
    <row r="115" spans="2:48" ht="15" customHeight="1" x14ac:dyDescent="0.3">
      <c r="B115" s="375"/>
      <c r="C115" s="344"/>
      <c r="D115" s="344"/>
      <c r="E115" s="344"/>
      <c r="F115" s="344"/>
      <c r="G115" s="344"/>
      <c r="H115" s="344"/>
      <c r="I115" s="344"/>
      <c r="J115" s="344"/>
      <c r="K115" s="344"/>
      <c r="L115" s="344"/>
      <c r="M115" s="344"/>
      <c r="N115" s="344"/>
      <c r="O115" s="344"/>
      <c r="P115" s="344"/>
      <c r="Q115" s="344"/>
      <c r="R115" s="344"/>
      <c r="S115" s="344"/>
      <c r="T115" s="344"/>
      <c r="U115" s="344"/>
      <c r="V115" s="344"/>
      <c r="W115" s="344"/>
      <c r="X115" s="344"/>
      <c r="Y115" s="344"/>
      <c r="Z115" s="344"/>
      <c r="AA115" s="344"/>
      <c r="AB115" s="344"/>
      <c r="AC115" s="344"/>
      <c r="AD115" s="643"/>
      <c r="AE115" s="660" t="s">
        <v>1198</v>
      </c>
      <c r="AF115" s="643"/>
      <c r="AG115" s="344"/>
      <c r="AH115" s="344"/>
      <c r="AI115" s="344"/>
      <c r="AJ115" s="344"/>
      <c r="AK115" s="373"/>
      <c r="AL115" s="344"/>
      <c r="AM115" s="373"/>
      <c r="AN115" s="344"/>
      <c r="AO115" s="373"/>
      <c r="AP115" s="344"/>
      <c r="AQ115" s="344"/>
      <c r="AR115" s="344"/>
      <c r="AS115" s="344"/>
      <c r="AT115" s="356"/>
      <c r="AV115" s="381"/>
    </row>
    <row r="116" spans="2:48" ht="15" customHeight="1" x14ac:dyDescent="0.3">
      <c r="B116" s="375"/>
      <c r="C116" s="373">
        <f>AS108+1</f>
        <v>280</v>
      </c>
      <c r="D116" s="354"/>
      <c r="E116" s="373">
        <f>C116+1</f>
        <v>281</v>
      </c>
      <c r="F116" s="373"/>
      <c r="G116" s="373">
        <f>E116+1</f>
        <v>282</v>
      </c>
      <c r="H116" s="373"/>
      <c r="I116" s="373">
        <f>G116+1</f>
        <v>283</v>
      </c>
      <c r="J116" s="373"/>
      <c r="K116" s="373">
        <f>I116+1</f>
        <v>284</v>
      </c>
      <c r="L116" s="373"/>
      <c r="M116" s="373">
        <f>K116+1</f>
        <v>285</v>
      </c>
      <c r="N116" s="373"/>
      <c r="O116" s="373">
        <f>M116+1</f>
        <v>286</v>
      </c>
      <c r="P116" s="354"/>
      <c r="Q116" s="355">
        <f>O116+1</f>
        <v>287</v>
      </c>
      <c r="R116" s="354"/>
      <c r="S116" s="355">
        <f>Q116+1</f>
        <v>288</v>
      </c>
      <c r="T116" s="354"/>
      <c r="U116" s="355">
        <f>S116+1</f>
        <v>289</v>
      </c>
      <c r="V116" s="354"/>
      <c r="W116" s="355">
        <f>U116+1</f>
        <v>290</v>
      </c>
      <c r="X116" s="354"/>
      <c r="Y116" s="355">
        <f>W116+1</f>
        <v>291</v>
      </c>
      <c r="Z116" s="354"/>
      <c r="AA116" s="355">
        <f>Y116+1</f>
        <v>292</v>
      </c>
      <c r="AB116" s="354"/>
      <c r="AC116" s="355">
        <f>AA116+1</f>
        <v>293</v>
      </c>
      <c r="AD116" s="354"/>
      <c r="AE116" s="355">
        <f>AC116+1</f>
        <v>294</v>
      </c>
      <c r="AF116" s="354"/>
      <c r="AG116" s="355">
        <f>AE116+1</f>
        <v>295</v>
      </c>
      <c r="AH116" s="354"/>
      <c r="AI116" s="355">
        <f>AG116+1</f>
        <v>296</v>
      </c>
      <c r="AJ116" s="354"/>
      <c r="AK116" s="355">
        <f>AI116+1</f>
        <v>297</v>
      </c>
      <c r="AL116" s="354"/>
      <c r="AM116" s="373">
        <f>AK116+1</f>
        <v>298</v>
      </c>
      <c r="AO116" s="373">
        <f>AM116+1</f>
        <v>299</v>
      </c>
      <c r="AP116" s="373"/>
      <c r="AQ116" s="373">
        <v>300</v>
      </c>
      <c r="AR116" s="373"/>
      <c r="AS116" s="373">
        <v>301</v>
      </c>
      <c r="AT116" s="356"/>
    </row>
    <row r="117" spans="2:48" s="386" customFormat="1" ht="15" customHeight="1" x14ac:dyDescent="0.3">
      <c r="B117" s="376"/>
      <c r="C117" s="378" t="s">
        <v>654</v>
      </c>
      <c r="D117" s="378"/>
      <c r="E117" s="378" t="s">
        <v>655</v>
      </c>
      <c r="F117" s="378"/>
      <c r="G117" s="378" t="s">
        <v>656</v>
      </c>
      <c r="H117" s="378"/>
      <c r="I117" s="378" t="s">
        <v>658</v>
      </c>
      <c r="J117" s="378"/>
      <c r="K117" s="378" t="s">
        <v>76</v>
      </c>
      <c r="L117" s="378"/>
      <c r="M117" s="378" t="s">
        <v>77</v>
      </c>
      <c r="N117" s="378"/>
      <c r="O117" s="378" t="s">
        <v>78</v>
      </c>
      <c r="P117" s="378"/>
      <c r="Q117" s="378" t="s">
        <v>179</v>
      </c>
      <c r="R117" s="378"/>
      <c r="S117" s="378" t="s">
        <v>180</v>
      </c>
      <c r="T117" s="378"/>
      <c r="U117" s="378" t="s">
        <v>177</v>
      </c>
      <c r="V117" s="378"/>
      <c r="W117" s="378" t="s">
        <v>79</v>
      </c>
      <c r="X117" s="378"/>
      <c r="Y117" s="378" t="s">
        <v>662</v>
      </c>
      <c r="Z117" s="378"/>
      <c r="AA117" s="378" t="s">
        <v>663</v>
      </c>
      <c r="AB117" s="378"/>
      <c r="AC117" s="378" t="s">
        <v>664</v>
      </c>
      <c r="AD117" s="378"/>
      <c r="AE117" s="378" t="s">
        <v>665</v>
      </c>
      <c r="AF117" s="378"/>
      <c r="AG117" s="378" t="s">
        <v>666</v>
      </c>
      <c r="AH117" s="378"/>
      <c r="AI117" s="378" t="s">
        <v>667</v>
      </c>
      <c r="AJ117" s="378"/>
      <c r="AK117" s="378" t="s">
        <v>668</v>
      </c>
      <c r="AL117" s="378"/>
      <c r="AM117" s="378" t="s">
        <v>669</v>
      </c>
      <c r="AN117" s="378"/>
      <c r="AO117" s="378" t="s">
        <v>7</v>
      </c>
      <c r="AP117" s="378"/>
      <c r="AQ117" s="378" t="s">
        <v>1284</v>
      </c>
      <c r="AR117" s="378"/>
      <c r="AS117" s="378" t="s">
        <v>1286</v>
      </c>
      <c r="AT117" s="387"/>
    </row>
    <row r="118" spans="2:48" ht="15" customHeight="1" x14ac:dyDescent="0.3">
      <c r="B118" s="382"/>
      <c r="T118" s="344"/>
      <c r="V118" s="344"/>
      <c r="X118" s="344"/>
      <c r="Z118" s="344"/>
      <c r="AB118" s="344"/>
      <c r="AD118" s="344"/>
      <c r="AF118" s="344"/>
      <c r="AH118" s="344"/>
      <c r="AJ118" s="344"/>
      <c r="AL118" s="344"/>
      <c r="AN118" s="344"/>
      <c r="AP118" s="344"/>
      <c r="AR118" s="344"/>
      <c r="AT118" s="356"/>
    </row>
    <row r="119" spans="2:48" ht="15" customHeight="1" x14ac:dyDescent="0.3">
      <c r="B119" s="388"/>
      <c r="AT119" s="356"/>
    </row>
    <row r="120" spans="2:48" s="397" customFormat="1" ht="20.25" customHeight="1" x14ac:dyDescent="0.3">
      <c r="B120" s="388"/>
      <c r="C120" s="366">
        <v>3</v>
      </c>
      <c r="D120" s="367">
        <f>VLOOKUP(C117,'Location Summary'!$G$2:$H$604,2,FALSE)</f>
        <v>355</v>
      </c>
      <c r="E120" s="366">
        <v>3</v>
      </c>
      <c r="F120" s="367">
        <f>VLOOKUP(E117,'Location Summary'!$G$2:$H$604,2,FALSE)</f>
        <v>485</v>
      </c>
      <c r="G120" s="366">
        <v>3</v>
      </c>
      <c r="H120" s="367">
        <f>VLOOKUP(G117,'Location Summary'!$G$2:$H$604,2,FALSE)</f>
        <v>315</v>
      </c>
      <c r="I120" s="366">
        <v>3</v>
      </c>
      <c r="J120" s="367">
        <f>VLOOKUP(I117,'Location Summary'!$G$2:$H$604,2,FALSE)</f>
        <v>410.60700000000003</v>
      </c>
      <c r="K120" s="366">
        <v>3</v>
      </c>
      <c r="L120" s="367">
        <f>VLOOKUP(K117,'Location Summary'!$G$2:$H$604,2,FALSE)</f>
        <v>358</v>
      </c>
      <c r="M120" s="366">
        <v>3</v>
      </c>
      <c r="N120" s="367">
        <f>VLOOKUP(M117,'Location Summary'!$G$2:$H$604,2,FALSE)</f>
        <v>465.78199999999998</v>
      </c>
      <c r="O120" s="366">
        <v>3</v>
      </c>
      <c r="P120" s="367">
        <f>VLOOKUP(O117,'Location Summary'!$G$2:$H$604,2,FALSE)</f>
        <v>419.99799999999999</v>
      </c>
      <c r="Q120" s="708">
        <v>3</v>
      </c>
      <c r="R120" s="367">
        <f>VLOOKUP(Q117,'Location Summary'!$G$2:$H$604,2,FALSE)</f>
        <v>375</v>
      </c>
      <c r="S120" s="366">
        <v>3</v>
      </c>
      <c r="T120" s="367">
        <f>VLOOKUP(S117,'Location Summary'!$G$2:$H$604,2,FALSE)</f>
        <v>464</v>
      </c>
      <c r="U120" s="366">
        <v>3</v>
      </c>
      <c r="V120" s="367">
        <f>VLOOKUP(U117,'Location Summary'!$G$2:$H$604,2,FALSE)</f>
        <v>424.89100000000002</v>
      </c>
      <c r="W120" s="366">
        <v>3</v>
      </c>
      <c r="X120" s="367">
        <f>VLOOKUP(W117,'Location Summary'!$G$2:$H$604,2,FALSE)</f>
        <v>341.86599999999999</v>
      </c>
      <c r="Y120" s="390">
        <v>3</v>
      </c>
      <c r="Z120" s="367">
        <f>VLOOKUP(Y117,'Location Summary'!$G$2:$H$604,2,FALSE)</f>
        <v>375</v>
      </c>
      <c r="AA120" s="390">
        <v>3</v>
      </c>
      <c r="AB120" s="367">
        <f>VLOOKUP(AA117,'Location Summary'!$G$2:$H$604,2,FALSE)</f>
        <v>375</v>
      </c>
      <c r="AC120" s="366">
        <v>3</v>
      </c>
      <c r="AD120" s="367">
        <f>VLOOKUP(AC117,'Location Summary'!$G$2:$H$604,2,FALSE)</f>
        <v>355</v>
      </c>
      <c r="AE120" s="366">
        <v>3</v>
      </c>
      <c r="AF120" s="367">
        <f>VLOOKUP(AE117,'Location Summary'!$G$2:$H$604,2,FALSE)</f>
        <v>405</v>
      </c>
      <c r="AG120" s="366">
        <v>3</v>
      </c>
      <c r="AH120" s="367">
        <f>VLOOKUP(AG117,'Location Summary'!$G$2:$H$604,2,FALSE)</f>
        <v>375</v>
      </c>
      <c r="AI120" s="366">
        <v>3</v>
      </c>
      <c r="AJ120" s="367">
        <f>VLOOKUP(AI117,'Location Summary'!$G$2:$H$604,2,FALSE)</f>
        <v>385</v>
      </c>
      <c r="AK120" s="366">
        <v>3</v>
      </c>
      <c r="AL120" s="367">
        <f>VLOOKUP(AK117,'Location Summary'!$G$2:$H$604,2,FALSE)</f>
        <v>415</v>
      </c>
      <c r="AM120" s="366">
        <v>3</v>
      </c>
      <c r="AN120" s="367">
        <f>VLOOKUP(AM117,'Location Summary'!$G$2:$H$604,2,FALSE)</f>
        <v>409.54599999999999</v>
      </c>
      <c r="AO120" s="366">
        <v>3</v>
      </c>
      <c r="AP120" s="367">
        <f>VLOOKUP(AO117,'Location Summary'!$G$2:$H$604,2,FALSE)</f>
        <v>400</v>
      </c>
      <c r="AQ120" s="789">
        <v>3</v>
      </c>
      <c r="AR120" s="367">
        <f>VLOOKUP(AQ117,'Location Summary'!$G$2:$H$678,2,FALSE)</f>
        <v>427</v>
      </c>
      <c r="AS120" s="789">
        <v>3</v>
      </c>
      <c r="AT120" s="367">
        <f>VLOOKUP(AS117,'Location Summary'!$G$2:$H$678,2,FALSE)</f>
        <v>366</v>
      </c>
    </row>
    <row r="121" spans="2:48" s="397" customFormat="1" ht="15" customHeight="1" x14ac:dyDescent="0.3">
      <c r="B121" s="394"/>
      <c r="C121" s="371">
        <v>2</v>
      </c>
      <c r="D121" s="340"/>
      <c r="E121" s="371">
        <v>2</v>
      </c>
      <c r="F121" s="340"/>
      <c r="G121" s="371">
        <v>2</v>
      </c>
      <c r="H121" s="340"/>
      <c r="I121" s="371">
        <v>2</v>
      </c>
      <c r="J121" s="340"/>
      <c r="K121" s="371">
        <v>2</v>
      </c>
      <c r="L121" s="340"/>
      <c r="M121" s="371">
        <v>2</v>
      </c>
      <c r="N121" s="340"/>
      <c r="O121" s="371">
        <v>2</v>
      </c>
      <c r="P121" s="340"/>
      <c r="Q121" s="371">
        <v>2</v>
      </c>
      <c r="R121" s="340"/>
      <c r="S121" s="371">
        <v>2</v>
      </c>
      <c r="T121" s="340"/>
      <c r="U121" s="371">
        <v>2</v>
      </c>
      <c r="V121" s="340"/>
      <c r="W121" s="371">
        <v>2</v>
      </c>
      <c r="X121" s="340"/>
      <c r="Y121" s="371">
        <v>2</v>
      </c>
      <c r="Z121" s="340"/>
      <c r="AA121" s="371">
        <v>2</v>
      </c>
      <c r="AB121" s="340"/>
      <c r="AC121" s="371">
        <v>2</v>
      </c>
      <c r="AD121" s="340"/>
      <c r="AE121" s="371">
        <v>2</v>
      </c>
      <c r="AF121" s="340"/>
      <c r="AG121" s="371">
        <v>2</v>
      </c>
      <c r="AH121" s="340"/>
      <c r="AI121" s="371">
        <v>2</v>
      </c>
      <c r="AJ121" s="340"/>
      <c r="AK121" s="371">
        <v>2</v>
      </c>
      <c r="AL121" s="340"/>
      <c r="AM121" s="371">
        <v>2</v>
      </c>
      <c r="AN121" s="340"/>
      <c r="AO121" s="371">
        <v>2</v>
      </c>
      <c r="AP121" s="340"/>
      <c r="AQ121" s="391">
        <v>2</v>
      </c>
      <c r="AR121" s="340"/>
      <c r="AS121" s="391">
        <v>2</v>
      </c>
      <c r="AT121" s="356"/>
    </row>
    <row r="122" spans="2:48" ht="15" customHeight="1" x14ac:dyDescent="0.3">
      <c r="B122" s="382"/>
      <c r="C122" s="344" t="str">
        <f>VLOOKUP(C117,'Location Summary'!$C$2:$J$604,2,FALSE)</f>
        <v>DA+9</v>
      </c>
      <c r="D122" s="358"/>
      <c r="E122" s="344" t="str">
        <f>VLOOKUP(E117,'Location Summary'!$C$2:$J$604,2,FALSE)</f>
        <v>DA+3</v>
      </c>
      <c r="F122" s="358"/>
      <c r="G122" s="344" t="str">
        <f>VLOOKUP(G117,'Location Summary'!$C$2:$J$604,2,FALSE)</f>
        <v>DA+9</v>
      </c>
      <c r="H122" s="358"/>
      <c r="I122" s="344" t="str">
        <f>VLOOKUP(I117,'Location Summary'!$C$2:$J$604,2,FALSE)</f>
        <v>DB1+9</v>
      </c>
      <c r="J122" s="358"/>
      <c r="K122" s="344" t="str">
        <f>VLOOKUP(K117,'Location Summary'!$C$2:$J$604,2,FALSE)</f>
        <v>DB1+9</v>
      </c>
      <c r="L122" s="358"/>
      <c r="M122" s="344" t="str">
        <f>VLOOKUP(M117,'Location Summary'!$C$2:$J$604,2,FALSE)</f>
        <v>DA+9</v>
      </c>
      <c r="N122" s="358"/>
      <c r="O122" s="344" t="str">
        <f>VLOOKUP(O117,'Location Summary'!$C$2:$J$604,2,FALSE)</f>
        <v>DB2+0</v>
      </c>
      <c r="P122" s="358"/>
      <c r="Q122" s="344" t="str">
        <f>VLOOKUP(Q117,'Location Summary'!$C$2:$J$604,2,FALSE)</f>
        <v>DA+3</v>
      </c>
      <c r="R122" s="358"/>
      <c r="S122" s="344" t="str">
        <f>VLOOKUP(S117,'Location Summary'!$C$2:$J$604,2,FALSE)</f>
        <v>DA+9</v>
      </c>
      <c r="T122" s="372"/>
      <c r="U122" s="344" t="str">
        <f>VLOOKUP(U117,'Location Summary'!$C$2:$J$604,2,FALSE)</f>
        <v>DB1+9</v>
      </c>
      <c r="V122" s="372"/>
      <c r="W122" s="344" t="str">
        <f>VLOOKUP(W117,'Location Summary'!$C$2:$J$604,2,FALSE)</f>
        <v>DB1+0</v>
      </c>
      <c r="X122" s="372"/>
      <c r="Y122" s="344" t="str">
        <f>VLOOKUP(Y117,'Location Summary'!$C$2:$J$604,2,FALSE)</f>
        <v>DA-1.5</v>
      </c>
      <c r="Z122" s="372"/>
      <c r="AA122" s="344" t="str">
        <f>VLOOKUP(AA117,'Location Summary'!$C$2:$J$604,2,FALSE)</f>
        <v>DA+6</v>
      </c>
      <c r="AB122" s="372"/>
      <c r="AC122" s="344" t="str">
        <f>VLOOKUP(AC117,'Location Summary'!$C$2:$J$604,2,FALSE)</f>
        <v>DA-1.5</v>
      </c>
      <c r="AD122" s="372"/>
      <c r="AE122" s="344" t="str">
        <f>VLOOKUP(AE117,'Location Summary'!$C$2:$J$604,2,FALSE)</f>
        <v>DA+0</v>
      </c>
      <c r="AF122" s="372"/>
      <c r="AG122" s="344" t="str">
        <f>VLOOKUP(AG117,'Location Summary'!$C$2:$J$604,2,FALSE)</f>
        <v>DC2+0</v>
      </c>
      <c r="AH122" s="372"/>
      <c r="AI122" s="344" t="str">
        <f>VLOOKUP(AI117,'Location Summary'!$C$2:$J$604,2,FALSE)</f>
        <v>DA+3</v>
      </c>
      <c r="AJ122" s="372"/>
      <c r="AK122" s="344" t="str">
        <f>VLOOKUP(AK117,'Location Summary'!$C$2:$J$604,2,FALSE)</f>
        <v>DA+0</v>
      </c>
      <c r="AL122" s="372"/>
      <c r="AM122" s="344" t="str">
        <f>VLOOKUP(AM117,'Location Summary'!$C$2:$J$604,2,FALSE)</f>
        <v>DA+9</v>
      </c>
      <c r="AN122" s="372"/>
      <c r="AO122" s="344" t="str">
        <f>VLOOKUP(AO117,'Location Summary'!$C$2:$J$604,2,FALSE)</f>
        <v>DB1+6</v>
      </c>
      <c r="AP122" s="372"/>
      <c r="AQ122" s="344" t="str">
        <f>VLOOKUP(AQ117,'Location Summary'!$C$2:$J$604,2,FALSE)</f>
        <v>DA+3</v>
      </c>
      <c r="AS122" s="344" t="str">
        <f>VLOOKUP(AS117,'Location Summary'!$C$2:$J$678,2,FALSE)</f>
        <v>DA+3</v>
      </c>
      <c r="AT122" s="356"/>
    </row>
    <row r="123" spans="2:48" ht="15" customHeight="1" x14ac:dyDescent="0.3">
      <c r="B123" s="382"/>
      <c r="C123" s="344"/>
      <c r="D123" s="358"/>
      <c r="E123" s="344"/>
      <c r="F123" s="358"/>
      <c r="G123" s="344"/>
      <c r="H123" s="358"/>
      <c r="I123" s="344"/>
      <c r="J123" s="358"/>
      <c r="K123" s="344"/>
      <c r="L123" s="358"/>
      <c r="M123" s="344"/>
      <c r="N123" s="358"/>
      <c r="O123" s="344"/>
      <c r="P123" s="358"/>
      <c r="Q123" s="344"/>
      <c r="R123" s="358"/>
      <c r="S123" s="344"/>
      <c r="T123" s="372"/>
      <c r="U123" s="344"/>
      <c r="V123" s="372"/>
      <c r="W123" s="344"/>
      <c r="X123" s="372"/>
      <c r="Y123" s="344"/>
      <c r="Z123" s="372"/>
      <c r="AA123" s="344"/>
      <c r="AB123" s="372"/>
      <c r="AC123" s="344"/>
      <c r="AD123" s="372"/>
      <c r="AE123" s="344"/>
      <c r="AF123" s="1305" t="s">
        <v>1320</v>
      </c>
      <c r="AG123" s="1305"/>
      <c r="AH123" s="1305"/>
      <c r="AI123" s="344"/>
      <c r="AJ123" s="372"/>
      <c r="AK123" s="344"/>
      <c r="AL123" s="372"/>
      <c r="AM123" s="344"/>
      <c r="AN123" s="372"/>
      <c r="AO123" s="1021"/>
      <c r="AP123" s="372"/>
      <c r="AQ123" s="1232"/>
      <c r="AR123" s="1232"/>
      <c r="AS123" s="1232"/>
      <c r="AT123" s="356"/>
      <c r="AV123" s="381"/>
    </row>
    <row r="124" spans="2:48" ht="15" customHeight="1" x14ac:dyDescent="0.3">
      <c r="B124" s="375"/>
      <c r="C124" s="373">
        <v>302</v>
      </c>
      <c r="D124" s="373"/>
      <c r="E124" s="373">
        <v>303</v>
      </c>
      <c r="F124" s="373"/>
      <c r="G124" s="373">
        <v>304</v>
      </c>
      <c r="H124" s="373"/>
      <c r="I124" s="373">
        <v>305</v>
      </c>
      <c r="J124" s="373"/>
      <c r="K124" s="373">
        <v>306</v>
      </c>
      <c r="L124" s="373"/>
      <c r="M124" s="373" t="s">
        <v>709</v>
      </c>
      <c r="P124" s="354"/>
      <c r="Q124" s="355"/>
      <c r="R124" s="354"/>
      <c r="S124" s="355"/>
      <c r="T124" s="354"/>
      <c r="U124" s="355"/>
      <c r="V124" s="354"/>
      <c r="W124" s="355"/>
      <c r="X124" s="354"/>
      <c r="Y124" s="355"/>
      <c r="Z124" s="354"/>
      <c r="AA124" s="355"/>
      <c r="AB124" s="354"/>
      <c r="AC124" s="355"/>
      <c r="AD124" s="354"/>
      <c r="AE124" s="355"/>
      <c r="AF124" s="354"/>
      <c r="AG124" s="355"/>
      <c r="AH124" s="354"/>
      <c r="AI124" s="355"/>
      <c r="AJ124" s="354"/>
      <c r="AK124" s="355"/>
      <c r="AL124" s="354"/>
      <c r="AM124" s="373"/>
      <c r="AO124" s="373"/>
      <c r="AP124" s="373"/>
      <c r="AR124" s="373"/>
      <c r="AS124" s="373"/>
      <c r="AT124" s="356"/>
    </row>
    <row r="125" spans="2:48" s="386" customFormat="1" ht="15" customHeight="1" x14ac:dyDescent="0.3">
      <c r="B125" s="376"/>
      <c r="C125" s="378" t="s">
        <v>1287</v>
      </c>
      <c r="D125" s="378"/>
      <c r="E125" s="378" t="s">
        <v>1288</v>
      </c>
      <c r="F125" s="378"/>
      <c r="G125" s="378" t="s">
        <v>1289</v>
      </c>
      <c r="H125" s="378"/>
      <c r="I125" s="378" t="s">
        <v>1290</v>
      </c>
      <c r="J125" s="378"/>
      <c r="K125" s="378" t="s">
        <v>1291</v>
      </c>
      <c r="L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87"/>
    </row>
    <row r="126" spans="2:48" ht="15" customHeight="1" x14ac:dyDescent="0.3">
      <c r="B126" s="382"/>
      <c r="J126" s="807" t="s">
        <v>1293</v>
      </c>
      <c r="T126" s="344"/>
      <c r="V126" s="344"/>
      <c r="X126" s="344"/>
      <c r="Z126" s="344"/>
      <c r="AB126" s="344"/>
      <c r="AD126" s="344"/>
      <c r="AF126" s="344"/>
      <c r="AH126" s="344"/>
      <c r="AJ126" s="344"/>
      <c r="AL126" s="344"/>
      <c r="AN126" s="344"/>
      <c r="AP126" s="344"/>
      <c r="AR126" s="344"/>
      <c r="AT126" s="356"/>
    </row>
    <row r="127" spans="2:48" ht="15" customHeight="1" x14ac:dyDescent="0.3">
      <c r="B127" s="388"/>
      <c r="AT127" s="356"/>
    </row>
    <row r="128" spans="2:48" s="397" customFormat="1" ht="20.25" customHeight="1" x14ac:dyDescent="0.3">
      <c r="B128" s="388"/>
      <c r="C128" s="366">
        <v>3</v>
      </c>
      <c r="D128" s="367">
        <f>VLOOKUP(C125,'Location Summary'!$G$2:$H$678,2,FALSE)</f>
        <v>350</v>
      </c>
      <c r="E128" s="366">
        <v>3</v>
      </c>
      <c r="F128" s="367">
        <f>VLOOKUP(E125,'Location Summary'!$G$2:$H$678,2,FALSE)</f>
        <v>383</v>
      </c>
      <c r="G128" s="366">
        <v>3</v>
      </c>
      <c r="H128" s="367">
        <f>VLOOKUP(G125,'Location Summary'!$G$2:$H$678,2,FALSE)</f>
        <v>457.15499999999997</v>
      </c>
      <c r="I128" s="366">
        <v>3</v>
      </c>
      <c r="J128" s="367">
        <f>VLOOKUP(I125,'Location Summary'!$G$2:$H$678,2,FALSE)</f>
        <v>208.53</v>
      </c>
      <c r="K128" s="366">
        <v>3</v>
      </c>
      <c r="L128" s="367"/>
      <c r="M128" s="820"/>
      <c r="P128" s="367"/>
      <c r="Q128" s="804"/>
      <c r="R128" s="367"/>
      <c r="S128" s="416"/>
      <c r="T128" s="367"/>
      <c r="U128" s="416"/>
      <c r="V128" s="367"/>
      <c r="W128" s="416"/>
      <c r="X128" s="367"/>
      <c r="Y128" s="805"/>
      <c r="Z128" s="367"/>
      <c r="AA128" s="805"/>
      <c r="AB128" s="367"/>
      <c r="AC128" s="416"/>
      <c r="AD128" s="367"/>
      <c r="AE128" s="416"/>
      <c r="AF128" s="367"/>
      <c r="AG128" s="416"/>
      <c r="AH128" s="367"/>
      <c r="AI128" s="416"/>
      <c r="AJ128" s="367"/>
      <c r="AK128" s="416"/>
      <c r="AL128" s="367"/>
      <c r="AM128" s="416"/>
      <c r="AN128" s="367"/>
      <c r="AO128" s="416"/>
      <c r="AP128" s="367"/>
      <c r="AQ128" s="806"/>
      <c r="AR128" s="367"/>
      <c r="AS128" s="416"/>
      <c r="AT128" s="368"/>
    </row>
    <row r="129" spans="2:48" s="397" customFormat="1" ht="15" customHeight="1" x14ac:dyDescent="0.3">
      <c r="B129" s="394"/>
      <c r="C129" s="371">
        <v>2</v>
      </c>
      <c r="D129" s="340"/>
      <c r="E129" s="371">
        <v>2</v>
      </c>
      <c r="F129" s="340"/>
      <c r="G129" s="371">
        <v>2</v>
      </c>
      <c r="H129" s="340"/>
      <c r="I129" s="371">
        <v>2</v>
      </c>
      <c r="J129" s="340"/>
      <c r="K129" s="371">
        <v>2</v>
      </c>
      <c r="L129" s="340"/>
      <c r="M129" s="821"/>
      <c r="P129" s="340"/>
      <c r="Q129" s="416"/>
      <c r="R129" s="340"/>
      <c r="S129" s="416"/>
      <c r="T129" s="340"/>
      <c r="U129" s="416"/>
      <c r="V129" s="340"/>
      <c r="W129" s="416"/>
      <c r="X129" s="340"/>
      <c r="Y129" s="416"/>
      <c r="Z129" s="340"/>
      <c r="AA129" s="416"/>
      <c r="AB129" s="340"/>
      <c r="AC129" s="416"/>
      <c r="AD129" s="340"/>
      <c r="AE129" s="416"/>
      <c r="AF129" s="340"/>
      <c r="AG129" s="416"/>
      <c r="AH129" s="340"/>
      <c r="AI129" s="416"/>
      <c r="AJ129" s="340"/>
      <c r="AK129" s="416"/>
      <c r="AL129" s="340"/>
      <c r="AM129" s="416"/>
      <c r="AN129" s="340"/>
      <c r="AO129" s="416"/>
      <c r="AP129" s="340"/>
      <c r="AQ129" s="806"/>
      <c r="AR129" s="340"/>
      <c r="AS129" s="416"/>
      <c r="AT129" s="356"/>
    </row>
    <row r="130" spans="2:48" ht="15" customHeight="1" x14ac:dyDescent="0.3">
      <c r="B130" s="382"/>
      <c r="C130" s="344" t="str">
        <f>VLOOKUP(C125,'Location Summary'!$C$2:$J$678,2,FALSE)</f>
        <v>DA+3</v>
      </c>
      <c r="D130" s="358"/>
      <c r="E130" s="344" t="str">
        <f>VLOOKUP(E125,'Location Summary'!$C$2:$J$678,2,FALSE)</f>
        <v>DA+0</v>
      </c>
      <c r="F130" s="358"/>
      <c r="G130" s="344" t="str">
        <f>VLOOKUP(G125,'Location Summary'!$C$2:$J$678,2,FALSE)</f>
        <v>DA+0</v>
      </c>
      <c r="H130" s="358"/>
      <c r="I130" s="344" t="str">
        <f>VLOOKUP(I125,'Location Summary'!$C$2:$J$678,2,FALSE)</f>
        <v>DB1+9</v>
      </c>
      <c r="J130" s="358"/>
      <c r="K130" s="344" t="str">
        <f>VLOOKUP(K125,'Location Summary'!$C$2:$J$678,2,FALSE)</f>
        <v>DB1+12</v>
      </c>
      <c r="L130" s="358"/>
      <c r="M130" s="344"/>
      <c r="P130" s="358"/>
      <c r="Q130" s="344"/>
      <c r="R130" s="358"/>
      <c r="S130" s="344"/>
      <c r="T130" s="372"/>
      <c r="U130" s="344"/>
      <c r="V130" s="372"/>
      <c r="W130" s="344"/>
      <c r="X130" s="372"/>
      <c r="Y130" s="344"/>
      <c r="Z130" s="372"/>
      <c r="AA130" s="344"/>
      <c r="AB130" s="372"/>
      <c r="AC130" s="344"/>
      <c r="AD130" s="372"/>
      <c r="AE130" s="344"/>
      <c r="AF130" s="372"/>
      <c r="AG130" s="344"/>
      <c r="AH130" s="372"/>
      <c r="AI130" s="344"/>
      <c r="AJ130" s="372"/>
      <c r="AK130" s="344"/>
      <c r="AL130" s="372"/>
      <c r="AM130" s="344"/>
      <c r="AN130" s="372"/>
      <c r="AO130" s="344"/>
      <c r="AP130" s="372"/>
      <c r="AQ130" s="344"/>
      <c r="AS130" s="344"/>
      <c r="AT130" s="356"/>
    </row>
    <row r="131" spans="2:48" ht="16.5" customHeight="1" thickBot="1" x14ac:dyDescent="0.35">
      <c r="B131" s="712"/>
      <c r="C131" s="373"/>
      <c r="D131" s="402"/>
      <c r="E131" s="402"/>
      <c r="F131" s="402"/>
      <c r="G131" s="402"/>
      <c r="H131" s="402"/>
      <c r="I131" s="373"/>
      <c r="J131" s="402"/>
      <c r="K131" s="1066" t="s">
        <v>1478</v>
      </c>
      <c r="L131" s="402"/>
      <c r="M131" s="402"/>
      <c r="N131" s="402"/>
      <c r="O131" s="402"/>
      <c r="P131" s="402"/>
      <c r="Q131" s="402"/>
      <c r="R131" s="402"/>
      <c r="S131" s="402"/>
      <c r="T131" s="402"/>
      <c r="U131" s="402"/>
      <c r="V131" s="402"/>
      <c r="W131" s="402"/>
      <c r="X131" s="402"/>
      <c r="Y131" s="402"/>
      <c r="Z131" s="402"/>
      <c r="AA131" s="402"/>
      <c r="AB131" s="417"/>
      <c r="AC131" s="402"/>
      <c r="AD131" s="418"/>
      <c r="AE131" s="402"/>
      <c r="AF131" s="417"/>
      <c r="AH131" s="402"/>
      <c r="AI131" s="402"/>
      <c r="AJ131" s="402"/>
      <c r="AK131" s="402"/>
      <c r="AL131" s="419"/>
      <c r="AM131" s="402"/>
      <c r="AN131" s="419"/>
      <c r="AO131" s="402"/>
      <c r="AP131" s="419"/>
      <c r="AQ131" s="402"/>
      <c r="AR131" s="419"/>
      <c r="AS131" s="417"/>
      <c r="AT131" s="404"/>
      <c r="AV131" s="381"/>
    </row>
    <row r="132" spans="2:48" ht="16.5" customHeight="1" x14ac:dyDescent="0.3">
      <c r="C132" s="1256" t="s">
        <v>977</v>
      </c>
      <c r="D132" s="1256"/>
      <c r="E132" s="1256"/>
      <c r="F132" s="1256"/>
      <c r="G132" s="1256"/>
      <c r="H132" s="1256"/>
      <c r="I132" s="1256"/>
      <c r="J132" s="1256"/>
      <c r="K132" s="1256"/>
      <c r="L132" s="1256"/>
      <c r="M132" s="1256"/>
      <c r="N132" s="422"/>
      <c r="O132" s="422"/>
      <c r="P132" s="422"/>
      <c r="Q132" s="422"/>
      <c r="R132" s="422"/>
      <c r="S132" s="422"/>
      <c r="T132" s="422"/>
      <c r="U132" s="422"/>
      <c r="V132" s="422"/>
      <c r="W132" s="420"/>
      <c r="X132" s="420"/>
      <c r="Y132" s="421"/>
      <c r="Z132" s="421"/>
      <c r="AA132" s="421"/>
      <c r="AB132" s="421"/>
      <c r="AC132" s="421"/>
      <c r="AD132" s="421"/>
      <c r="AE132" s="421"/>
      <c r="AF132" s="421"/>
      <c r="AG132" s="421"/>
      <c r="AH132" s="423"/>
    </row>
    <row r="133" spans="2:48" x14ac:dyDescent="0.3">
      <c r="C133" s="1257" t="s">
        <v>978</v>
      </c>
      <c r="D133" s="1258"/>
      <c r="E133" s="1261" t="s">
        <v>979</v>
      </c>
      <c r="F133" s="1262"/>
      <c r="G133" s="1251" t="s">
        <v>980</v>
      </c>
      <c r="H133" s="1252"/>
      <c r="I133" s="1253"/>
      <c r="J133" s="1251" t="s">
        <v>305</v>
      </c>
      <c r="K133" s="1252"/>
      <c r="L133" s="1252"/>
      <c r="M133" s="1253"/>
      <c r="O133" s="694"/>
    </row>
    <row r="134" spans="2:48" ht="15.75" customHeight="1" x14ac:dyDescent="0.35">
      <c r="C134" s="1259"/>
      <c r="D134" s="1260"/>
      <c r="E134" s="1263"/>
      <c r="F134" s="1264"/>
      <c r="G134" s="1269" t="s">
        <v>981</v>
      </c>
      <c r="H134" s="1270"/>
      <c r="I134" s="424" t="s">
        <v>997</v>
      </c>
      <c r="J134" s="1269" t="s">
        <v>981</v>
      </c>
      <c r="K134" s="1270"/>
      <c r="L134" s="1269" t="s">
        <v>0</v>
      </c>
      <c r="M134" s="1270"/>
      <c r="P134" s="1245" t="s">
        <v>1316</v>
      </c>
      <c r="Q134" s="1245"/>
      <c r="R134" s="1245"/>
      <c r="S134" s="1245"/>
      <c r="T134" s="1245"/>
      <c r="U134" s="1245"/>
      <c r="V134" s="1245"/>
      <c r="W134" s="1245"/>
      <c r="X134" s="1245"/>
      <c r="Y134" s="1245"/>
      <c r="Z134" s="1245"/>
      <c r="AA134" s="1245"/>
      <c r="AB134" s="1245"/>
      <c r="AC134" s="1245"/>
      <c r="AD134" s="1245"/>
      <c r="AE134" s="1245"/>
    </row>
    <row r="135" spans="2:48" x14ac:dyDescent="0.3">
      <c r="C135" s="1254" t="s">
        <v>4</v>
      </c>
      <c r="D135" s="1255"/>
      <c r="E135" s="1267">
        <f>+COUNTIF('Location Summary'!$D$4:$D$616,'Visual Chart'!C135)</f>
        <v>12</v>
      </c>
      <c r="F135" s="1268"/>
      <c r="G135" s="1296">
        <f>+COUNTIFS('Location Summary'!$D$4:$D$616,'Visual Chart'!C135,'Location Summary'!$K$4:$K$616,"Completed")</f>
        <v>12</v>
      </c>
      <c r="H135" s="1297"/>
      <c r="I135" s="996">
        <f>E135-G135</f>
        <v>0</v>
      </c>
      <c r="J135" s="1298">
        <f>+COUNTIFS('Location Summary'!$D$4:$D$616,'Visual Chart'!C135,'Location Summary'!$M$4:$M$616,"Completed")</f>
        <v>3</v>
      </c>
      <c r="K135" s="1297"/>
      <c r="L135" s="1298">
        <f>G135-J135</f>
        <v>9</v>
      </c>
      <c r="M135" s="1297"/>
    </row>
    <row r="136" spans="2:48" ht="15.6" x14ac:dyDescent="0.3">
      <c r="C136" s="1247" t="s">
        <v>159</v>
      </c>
      <c r="D136" s="1248"/>
      <c r="E136" s="1249">
        <f>+COUNTIF('Location Summary'!$D$4:$D$616,'Visual Chart'!C136)</f>
        <v>12</v>
      </c>
      <c r="F136" s="1250"/>
      <c r="G136" s="1265">
        <f>+COUNTIFS('Location Summary'!$D$4:$D$616,'Visual Chart'!C136,'Location Summary'!$K$4:$K$616,"Completed")</f>
        <v>12</v>
      </c>
      <c r="H136" s="1266"/>
      <c r="I136" s="425">
        <f t="shared" ref="I136:I164" si="8">E136-G136</f>
        <v>0</v>
      </c>
      <c r="J136" s="1210">
        <f>+COUNTIFS('Location Summary'!$D$4:$D$616,'Visual Chart'!C136,'Location Summary'!$M$4:$M$616,"Completed")</f>
        <v>2</v>
      </c>
      <c r="K136" s="1211"/>
      <c r="L136" s="1210">
        <f t="shared" ref="L136:L164" si="9">G136-J136</f>
        <v>10</v>
      </c>
      <c r="M136" s="1211"/>
      <c r="P136" s="1242" t="s">
        <v>1282</v>
      </c>
      <c r="Q136" s="1243"/>
      <c r="R136" s="1243"/>
      <c r="S136" s="1243"/>
      <c r="T136" s="1243"/>
      <c r="U136" s="1243"/>
      <c r="V136" s="1244"/>
      <c r="W136" s="801"/>
      <c r="X136" s="1246" t="s">
        <v>1283</v>
      </c>
      <c r="Y136" s="1246"/>
      <c r="Z136" s="1246"/>
      <c r="AA136" s="1246"/>
      <c r="AB136" s="1246"/>
      <c r="AC136" s="1246"/>
      <c r="AD136" s="1246"/>
      <c r="AE136" s="1246"/>
    </row>
    <row r="137" spans="2:48" ht="14.25" customHeight="1" x14ac:dyDescent="0.3">
      <c r="C137" s="1247" t="s">
        <v>3</v>
      </c>
      <c r="D137" s="1248"/>
      <c r="E137" s="1249">
        <f>+COUNTIF('Location Summary'!$D$4:$D$616,'Visual Chart'!C137)</f>
        <v>33</v>
      </c>
      <c r="F137" s="1250"/>
      <c r="G137" s="1212">
        <f>+COUNTIFS('Location Summary'!$D$4:$D$616,'Visual Chart'!C137,'Location Summary'!$K$4:$K$616,"Completed")</f>
        <v>33</v>
      </c>
      <c r="H137" s="1211"/>
      <c r="I137" s="425">
        <f t="shared" si="8"/>
        <v>0</v>
      </c>
      <c r="J137" s="1210">
        <f>+COUNTIFS('Location Summary'!$D$4:$D$616,'Visual Chart'!C137,'Location Summary'!$M$4:$M$616,"Completed")</f>
        <v>11</v>
      </c>
      <c r="K137" s="1211"/>
      <c r="L137" s="1210">
        <f t="shared" si="9"/>
        <v>22</v>
      </c>
      <c r="M137" s="1211"/>
      <c r="P137" s="1233" t="s">
        <v>1280</v>
      </c>
      <c r="Q137" s="1234"/>
      <c r="R137" s="1234"/>
      <c r="S137" s="1234"/>
      <c r="T137" s="1234"/>
      <c r="U137" s="1234">
        <v>15</v>
      </c>
      <c r="V137" s="1239"/>
      <c r="W137" s="801"/>
      <c r="X137" s="1238" t="s">
        <v>1280</v>
      </c>
      <c r="Y137" s="1238"/>
      <c r="Z137" s="1238"/>
      <c r="AA137" s="1238"/>
      <c r="AB137" s="1238"/>
      <c r="AC137" s="1238"/>
      <c r="AD137" s="1238">
        <v>15</v>
      </c>
      <c r="AE137" s="1238"/>
    </row>
    <row r="138" spans="2:48" ht="14.25" customHeight="1" x14ac:dyDescent="0.3">
      <c r="C138" s="1247" t="s">
        <v>178</v>
      </c>
      <c r="D138" s="1248"/>
      <c r="E138" s="1249">
        <f>+COUNTIF('Location Summary'!$D$4:$D$616,'Visual Chart'!C138)</f>
        <v>24</v>
      </c>
      <c r="F138" s="1250"/>
      <c r="G138" s="1212">
        <f>+COUNTIFS('Location Summary'!$D$4:$D$616,'Visual Chart'!C138,'Location Summary'!$K$4:$K$616,"Completed")</f>
        <v>24</v>
      </c>
      <c r="H138" s="1211"/>
      <c r="I138" s="425">
        <f t="shared" si="8"/>
        <v>0</v>
      </c>
      <c r="J138" s="1210">
        <f>+COUNTIFS('Location Summary'!$D$4:$D$616,'Visual Chart'!C138,'Location Summary'!$M$4:$M$616,"Completed")</f>
        <v>15</v>
      </c>
      <c r="K138" s="1211"/>
      <c r="L138" s="1210">
        <f t="shared" si="9"/>
        <v>9</v>
      </c>
      <c r="M138" s="1211"/>
      <c r="P138" s="1233" t="s">
        <v>409</v>
      </c>
      <c r="Q138" s="1234"/>
      <c r="R138" s="1234"/>
      <c r="S138" s="1234"/>
      <c r="T138" s="1234"/>
      <c r="U138" s="1234">
        <v>1</v>
      </c>
      <c r="V138" s="1239"/>
      <c r="W138" s="801"/>
      <c r="X138" s="1238" t="s">
        <v>409</v>
      </c>
      <c r="Y138" s="1238"/>
      <c r="Z138" s="1238"/>
      <c r="AA138" s="1238"/>
      <c r="AB138" s="1238"/>
      <c r="AC138" s="1238"/>
      <c r="AD138" s="1238">
        <v>1</v>
      </c>
      <c r="AE138" s="1238"/>
    </row>
    <row r="139" spans="2:48" ht="14.25" customHeight="1" x14ac:dyDescent="0.3">
      <c r="C139" s="1247" t="s">
        <v>2</v>
      </c>
      <c r="D139" s="1248"/>
      <c r="E139" s="1249">
        <f>+COUNTIF('Location Summary'!$D$4:$D$616,'Visual Chart'!C139)</f>
        <v>70</v>
      </c>
      <c r="F139" s="1250"/>
      <c r="G139" s="1212">
        <f>+COUNTIFS('Location Summary'!$D$4:$D$616,'Visual Chart'!C139,'Location Summary'!$K$4:$K$616,"Completed")</f>
        <v>70</v>
      </c>
      <c r="H139" s="1211"/>
      <c r="I139" s="425">
        <f t="shared" si="8"/>
        <v>0</v>
      </c>
      <c r="J139" s="1210">
        <f>+COUNTIFS('Location Summary'!$D$4:$D$616,'Visual Chart'!C139,'Location Summary'!$M$4:$M$616,"Completed")</f>
        <v>40</v>
      </c>
      <c r="K139" s="1211"/>
      <c r="L139" s="1210">
        <f t="shared" si="9"/>
        <v>30</v>
      </c>
      <c r="M139" s="1211"/>
      <c r="P139" s="1233" t="s">
        <v>408</v>
      </c>
      <c r="Q139" s="1234"/>
      <c r="R139" s="1234"/>
      <c r="S139" s="1234"/>
      <c r="T139" s="1234"/>
      <c r="U139" s="1234">
        <v>1</v>
      </c>
      <c r="V139" s="1239"/>
      <c r="W139" s="801"/>
      <c r="X139" s="1238" t="s">
        <v>408</v>
      </c>
      <c r="Y139" s="1238"/>
      <c r="Z139" s="1238"/>
      <c r="AA139" s="1238"/>
      <c r="AB139" s="1238"/>
      <c r="AC139" s="1238"/>
      <c r="AD139" s="1238">
        <v>1</v>
      </c>
      <c r="AE139" s="1238"/>
    </row>
    <row r="140" spans="2:48" ht="14.25" customHeight="1" x14ac:dyDescent="0.3">
      <c r="C140" s="1247" t="s">
        <v>1013</v>
      </c>
      <c r="D140" s="1248"/>
      <c r="E140" s="1249">
        <f>+COUNTIF('Location Summary'!$D$4:$D$616,'Visual Chart'!C140)</f>
        <v>1</v>
      </c>
      <c r="F140" s="1250"/>
      <c r="G140" s="1212">
        <f>+COUNTIFS('Location Summary'!$D$4:$D$616,'Visual Chart'!C140,'Location Summary'!$K$4:$K$616,"Completed")</f>
        <v>1</v>
      </c>
      <c r="H140" s="1211"/>
      <c r="I140" s="425">
        <f t="shared" si="8"/>
        <v>0</v>
      </c>
      <c r="J140" s="1210">
        <f>+COUNTIFS('Location Summary'!$D$4:$D$616,'Visual Chart'!C140,'Location Summary'!$M$4:$M$616,"Completed")</f>
        <v>0</v>
      </c>
      <c r="K140" s="1211"/>
      <c r="L140" s="1210">
        <f t="shared" si="9"/>
        <v>1</v>
      </c>
      <c r="M140" s="1211"/>
      <c r="P140" s="1233" t="s">
        <v>1281</v>
      </c>
      <c r="Q140" s="1234"/>
      <c r="R140" s="1234"/>
      <c r="S140" s="1234"/>
      <c r="T140" s="1234"/>
      <c r="U140" s="1234">
        <v>0</v>
      </c>
      <c r="V140" s="1239"/>
      <c r="W140" s="801"/>
      <c r="X140" s="1238" t="s">
        <v>1281</v>
      </c>
      <c r="Y140" s="1238"/>
      <c r="Z140" s="1238"/>
      <c r="AA140" s="1238"/>
      <c r="AB140" s="1238"/>
      <c r="AC140" s="1238"/>
      <c r="AD140" s="1238">
        <v>0</v>
      </c>
      <c r="AE140" s="1238"/>
    </row>
    <row r="141" spans="2:48" ht="14.25" customHeight="1" x14ac:dyDescent="0.3">
      <c r="C141" s="1247" t="s">
        <v>80</v>
      </c>
      <c r="D141" s="1248"/>
      <c r="E141" s="1249">
        <f>+COUNTIF('Location Summary'!$D$4:$D$616,'Visual Chart'!C141)</f>
        <v>47</v>
      </c>
      <c r="F141" s="1250"/>
      <c r="G141" s="1212">
        <f>+COUNTIFS('Location Summary'!$D$4:$D$616,'Visual Chart'!C141,'Location Summary'!$K$4:$K$616,"Completed")</f>
        <v>47</v>
      </c>
      <c r="H141" s="1211"/>
      <c r="I141" s="425">
        <f t="shared" si="8"/>
        <v>0</v>
      </c>
      <c r="J141" s="1210">
        <f>+COUNTIFS('Location Summary'!$D$4:$D$616,'Visual Chart'!C141,'Location Summary'!$M$4:$M$616,"Completed")</f>
        <v>23</v>
      </c>
      <c r="K141" s="1211"/>
      <c r="L141" s="1210">
        <f t="shared" si="9"/>
        <v>24</v>
      </c>
      <c r="M141" s="1211"/>
      <c r="P141" s="1233" t="s">
        <v>517</v>
      </c>
      <c r="Q141" s="1234"/>
      <c r="R141" s="1234"/>
      <c r="S141" s="1234"/>
      <c r="T141" s="1234"/>
      <c r="U141" s="1234">
        <v>0</v>
      </c>
      <c r="V141" s="1239"/>
      <c r="W141" s="801"/>
      <c r="X141" s="1238" t="s">
        <v>517</v>
      </c>
      <c r="Y141" s="1238"/>
      <c r="Z141" s="1238"/>
      <c r="AA141" s="1238"/>
      <c r="AB141" s="1238"/>
      <c r="AC141" s="1238"/>
      <c r="AD141" s="1238">
        <v>0</v>
      </c>
      <c r="AE141" s="1238"/>
    </row>
    <row r="142" spans="2:48" ht="14.25" customHeight="1" x14ac:dyDescent="0.3">
      <c r="C142" s="1247" t="s">
        <v>50</v>
      </c>
      <c r="D142" s="1248"/>
      <c r="E142" s="1249">
        <f>+COUNTIF('Location Summary'!$D$4:$D$616,'Visual Chart'!C142)</f>
        <v>47</v>
      </c>
      <c r="F142" s="1250"/>
      <c r="G142" s="1212">
        <f>+COUNTIFS('Location Summary'!$D$4:$D$616,'Visual Chart'!C142,'Location Summary'!$K$4:$K$616,"Completed")</f>
        <v>47</v>
      </c>
      <c r="H142" s="1211"/>
      <c r="I142" s="425">
        <f t="shared" si="8"/>
        <v>0</v>
      </c>
      <c r="J142" s="1210">
        <f>+COUNTIFS('Location Summary'!$D$4:$D$616,'Visual Chart'!C142,'Location Summary'!$M$4:$M$616,"Completed")</f>
        <v>28</v>
      </c>
      <c r="K142" s="1211"/>
      <c r="L142" s="1210">
        <f t="shared" si="9"/>
        <v>19</v>
      </c>
      <c r="M142" s="1211"/>
      <c r="P142" s="1233" t="s">
        <v>518</v>
      </c>
      <c r="Q142" s="1234"/>
      <c r="R142" s="1234"/>
      <c r="S142" s="1234"/>
      <c r="T142" s="1234"/>
      <c r="U142" s="1234">
        <v>1</v>
      </c>
      <c r="V142" s="1239"/>
      <c r="W142" s="801"/>
      <c r="X142" s="1238" t="s">
        <v>518</v>
      </c>
      <c r="Y142" s="1238"/>
      <c r="Z142" s="1238"/>
      <c r="AA142" s="1238"/>
      <c r="AB142" s="1238"/>
      <c r="AC142" s="1238"/>
      <c r="AD142" s="1238">
        <v>2</v>
      </c>
      <c r="AE142" s="1238"/>
    </row>
    <row r="143" spans="2:48" ht="14.25" customHeight="1" x14ac:dyDescent="0.3">
      <c r="C143" s="1247" t="s">
        <v>205</v>
      </c>
      <c r="D143" s="1248"/>
      <c r="E143" s="1249">
        <f>+COUNTIF('Location Summary'!$D$4:$D$616,'Visual Chart'!C143)</f>
        <v>7</v>
      </c>
      <c r="F143" s="1250"/>
      <c r="G143" s="1212">
        <f>+COUNTIFS('Location Summary'!$D$4:$D$616,'Visual Chart'!C143,'Location Summary'!$K$4:$K$616,"Completed")</f>
        <v>7</v>
      </c>
      <c r="H143" s="1211"/>
      <c r="I143" s="425">
        <f t="shared" si="8"/>
        <v>0</v>
      </c>
      <c r="J143" s="1210">
        <f>+COUNTIFS('Location Summary'!$D$4:$D$616,'Visual Chart'!C143,'Location Summary'!$M$4:$M$616,"Completed")</f>
        <v>3</v>
      </c>
      <c r="K143" s="1211"/>
      <c r="L143" s="1210">
        <f t="shared" si="9"/>
        <v>4</v>
      </c>
      <c r="M143" s="1211"/>
      <c r="P143" s="1233" t="s">
        <v>407</v>
      </c>
      <c r="Q143" s="1234"/>
      <c r="R143" s="1234"/>
      <c r="S143" s="1234"/>
      <c r="T143" s="1234"/>
      <c r="U143" s="1234">
        <v>1</v>
      </c>
      <c r="V143" s="1239"/>
      <c r="W143" s="801"/>
      <c r="X143" s="1238" t="s">
        <v>407</v>
      </c>
      <c r="Y143" s="1238"/>
      <c r="Z143" s="1238"/>
      <c r="AA143" s="1238"/>
      <c r="AB143" s="1238"/>
      <c r="AC143" s="1238"/>
      <c r="AD143" s="1238">
        <v>1</v>
      </c>
      <c r="AE143" s="1238"/>
    </row>
    <row r="144" spans="2:48" ht="17.25" customHeight="1" x14ac:dyDescent="0.35">
      <c r="C144" s="1247" t="s">
        <v>234</v>
      </c>
      <c r="D144" s="1248"/>
      <c r="E144" s="1249">
        <f>+COUNTIF('Location Summary'!$D$4:$D$616,'Visual Chart'!C144)</f>
        <v>2</v>
      </c>
      <c r="F144" s="1250"/>
      <c r="G144" s="1212">
        <f>+COUNTIFS('Location Summary'!$D$4:$D$616,'Visual Chart'!C144,'Location Summary'!$K$4:$K$616,"Completed")</f>
        <v>2</v>
      </c>
      <c r="H144" s="1211"/>
      <c r="I144" s="425">
        <f t="shared" si="8"/>
        <v>0</v>
      </c>
      <c r="J144" s="1210">
        <f>+COUNTIFS('Location Summary'!$D$4:$D$616,'Visual Chart'!C144,'Location Summary'!$M$4:$M$616,"Completed")</f>
        <v>1</v>
      </c>
      <c r="K144" s="1211"/>
      <c r="L144" s="1210">
        <f t="shared" si="9"/>
        <v>1</v>
      </c>
      <c r="M144" s="1211"/>
      <c r="P144" s="1235" t="s">
        <v>83</v>
      </c>
      <c r="Q144" s="1236"/>
      <c r="R144" s="1236"/>
      <c r="S144" s="1236"/>
      <c r="T144" s="1236"/>
      <c r="U144" s="1236">
        <f>SUM(U137:V143)</f>
        <v>19</v>
      </c>
      <c r="V144" s="1237"/>
      <c r="W144" s="802"/>
      <c r="X144" s="1300" t="s">
        <v>83</v>
      </c>
      <c r="Y144" s="1300"/>
      <c r="Z144" s="1300"/>
      <c r="AA144" s="1300"/>
      <c r="AB144" s="1300"/>
      <c r="AC144" s="1300"/>
      <c r="AD144" s="1300">
        <f>SUM(AD137:AE143)</f>
        <v>20</v>
      </c>
      <c r="AE144" s="1300"/>
    </row>
    <row r="145" spans="3:28" x14ac:dyDescent="0.3">
      <c r="C145" s="1247" t="s">
        <v>235</v>
      </c>
      <c r="D145" s="1248"/>
      <c r="E145" s="1249">
        <f>+COUNTIF('Location Summary'!$D$4:$D$616,'Visual Chart'!C145)</f>
        <v>6</v>
      </c>
      <c r="F145" s="1250"/>
      <c r="G145" s="1212">
        <f>+COUNTIFS('Location Summary'!$D$4:$D$616,'Visual Chart'!C145,'Location Summary'!$K$4:$K$616,"Completed")</f>
        <v>6</v>
      </c>
      <c r="H145" s="1211"/>
      <c r="I145" s="425">
        <f t="shared" si="8"/>
        <v>0</v>
      </c>
      <c r="J145" s="1210">
        <f>+COUNTIFS('Location Summary'!$D$4:$D$616,'Visual Chart'!C145,'Location Summary'!$M$4:$M$616,"Completed")</f>
        <v>3</v>
      </c>
      <c r="K145" s="1211"/>
      <c r="L145" s="1210">
        <f t="shared" si="9"/>
        <v>3</v>
      </c>
      <c r="M145" s="1211"/>
    </row>
    <row r="146" spans="3:28" ht="15.6" x14ac:dyDescent="0.3">
      <c r="C146" s="1247" t="s">
        <v>219</v>
      </c>
      <c r="D146" s="1248"/>
      <c r="E146" s="1249">
        <f>+COUNTIF('Location Summary'!$D$4:$D$616,'Visual Chart'!C146)</f>
        <v>12</v>
      </c>
      <c r="F146" s="1250"/>
      <c r="G146" s="1212">
        <f>+COUNTIFS('Location Summary'!$D$4:$D$616,'Visual Chart'!C146,'Location Summary'!$K$4:$K$616,"Completed")</f>
        <v>12</v>
      </c>
      <c r="H146" s="1211"/>
      <c r="I146" s="425">
        <f t="shared" si="8"/>
        <v>0</v>
      </c>
      <c r="J146" s="1210">
        <f>+COUNTIFS('Location Summary'!$D$4:$D$616,'Visual Chart'!C146,'Location Summary'!$M$4:$M$616,"Completed")</f>
        <v>3</v>
      </c>
      <c r="K146" s="1211"/>
      <c r="L146" s="1210">
        <f>G146-J146</f>
        <v>9</v>
      </c>
      <c r="M146" s="1211"/>
      <c r="Q146" s="816" t="s">
        <v>1317</v>
      </c>
      <c r="R146" s="801"/>
      <c r="S146" s="801"/>
      <c r="T146" s="801"/>
      <c r="U146" s="801"/>
      <c r="V146" s="801"/>
      <c r="W146" s="801"/>
      <c r="X146" s="801"/>
    </row>
    <row r="147" spans="3:28" x14ac:dyDescent="0.3">
      <c r="C147" s="1247" t="s">
        <v>421</v>
      </c>
      <c r="D147" s="1248"/>
      <c r="E147" s="1249">
        <f>+COUNTIF('Location Summary'!$D$4:$D$616,'Visual Chart'!C147)</f>
        <v>4</v>
      </c>
      <c r="F147" s="1250"/>
      <c r="G147" s="1212">
        <f>+COUNTIFS('Location Summary'!$D$4:$D$616,'Visual Chart'!C147,'Location Summary'!$K$4:$K$616,"Completed")</f>
        <v>4</v>
      </c>
      <c r="H147" s="1211"/>
      <c r="I147" s="425">
        <f t="shared" si="8"/>
        <v>0</v>
      </c>
      <c r="J147" s="1210">
        <f>+COUNTIFS('Location Summary'!$D$4:$D$616,'Visual Chart'!C147,'Location Summary'!$M$4:$M$616,"Completed")</f>
        <v>1</v>
      </c>
      <c r="K147" s="1211"/>
      <c r="L147" s="1210">
        <f t="shared" si="9"/>
        <v>3</v>
      </c>
      <c r="M147" s="1211"/>
      <c r="R147" s="817"/>
      <c r="S147" s="817"/>
      <c r="T147" s="817"/>
      <c r="U147" s="817"/>
      <c r="V147" s="817"/>
    </row>
    <row r="148" spans="3:28" x14ac:dyDescent="0.3">
      <c r="C148" s="1247" t="s">
        <v>192</v>
      </c>
      <c r="D148" s="1248"/>
      <c r="E148" s="1249">
        <f>+COUNTIF('Location Summary'!$D$4:$D$616,'Visual Chart'!C148)</f>
        <v>5</v>
      </c>
      <c r="F148" s="1250"/>
      <c r="G148" s="1212">
        <f>+COUNTIFS('Location Summary'!$D$4:$D$616,'Visual Chart'!C148,'Location Summary'!$K$4:$K$616,"Completed")</f>
        <v>5</v>
      </c>
      <c r="H148" s="1211"/>
      <c r="I148" s="425">
        <f t="shared" si="8"/>
        <v>0</v>
      </c>
      <c r="J148" s="1210">
        <f>+COUNTIFS('Location Summary'!$D$4:$D$616,'Visual Chart'!C148,'Location Summary'!$M$4:$M$616,"Completed")</f>
        <v>4</v>
      </c>
      <c r="K148" s="1211"/>
      <c r="L148" s="1210">
        <f t="shared" si="9"/>
        <v>1</v>
      </c>
      <c r="M148" s="1211"/>
      <c r="Q148" s="354"/>
      <c r="R148" s="354">
        <v>1</v>
      </c>
      <c r="S148" s="818" t="s">
        <v>549</v>
      </c>
      <c r="T148" s="354" t="s">
        <v>80</v>
      </c>
      <c r="V148" s="817" t="s">
        <v>1318</v>
      </c>
      <c r="W148" s="817"/>
      <c r="X148" s="817"/>
      <c r="Y148" s="817"/>
      <c r="Z148" s="817"/>
      <c r="AA148" s="817"/>
      <c r="AB148" s="817"/>
    </row>
    <row r="149" spans="3:28" x14ac:dyDescent="0.3">
      <c r="C149" s="1247" t="s">
        <v>236</v>
      </c>
      <c r="D149" s="1248"/>
      <c r="E149" s="1249">
        <f>+COUNTIF('Location Summary'!$D$4:$D$616,'Visual Chart'!C149)</f>
        <v>2</v>
      </c>
      <c r="F149" s="1250"/>
      <c r="G149" s="1212">
        <f>+COUNTIFS('Location Summary'!$D$4:$D$616,'Visual Chart'!C149,'Location Summary'!$K$4:$K$616,"Completed")</f>
        <v>2</v>
      </c>
      <c r="H149" s="1211"/>
      <c r="I149" s="425">
        <f t="shared" si="8"/>
        <v>0</v>
      </c>
      <c r="J149" s="1210">
        <f>+COUNTIFS('Location Summary'!$D$4:$D$616,'Visual Chart'!C149,'Location Summary'!$M$4:$M$616,"Completed")</f>
        <v>0</v>
      </c>
      <c r="K149" s="1211"/>
      <c r="L149" s="1210">
        <f t="shared" si="9"/>
        <v>2</v>
      </c>
      <c r="M149" s="1211"/>
      <c r="Q149" s="354"/>
      <c r="R149" s="354">
        <v>2</v>
      </c>
      <c r="S149" s="819" t="s">
        <v>551</v>
      </c>
      <c r="T149" s="354" t="s">
        <v>2</v>
      </c>
      <c r="V149" s="817" t="s">
        <v>1318</v>
      </c>
    </row>
    <row r="150" spans="3:28" x14ac:dyDescent="0.3">
      <c r="C150" s="1247" t="s">
        <v>237</v>
      </c>
      <c r="D150" s="1248"/>
      <c r="E150" s="1249">
        <f>+COUNTIF('Location Summary'!$D$4:$D$616,'Visual Chart'!C150)</f>
        <v>1</v>
      </c>
      <c r="F150" s="1250"/>
      <c r="G150" s="1212">
        <f>+COUNTIFS('Location Summary'!$D$4:$D$616,'Visual Chart'!C150,'Location Summary'!$K$4:$K$616,"Completed")</f>
        <v>1</v>
      </c>
      <c r="H150" s="1211"/>
      <c r="I150" s="425">
        <f t="shared" si="8"/>
        <v>0</v>
      </c>
      <c r="J150" s="1210">
        <f>+COUNTIFS('Location Summary'!$D$4:$D$616,'Visual Chart'!C150,'Location Summary'!$M$4:$M$616,"Completed")</f>
        <v>0</v>
      </c>
      <c r="K150" s="1211"/>
      <c r="L150" s="1210">
        <f t="shared" si="9"/>
        <v>1</v>
      </c>
      <c r="M150" s="1211"/>
      <c r="Q150" s="354"/>
      <c r="R150" s="354">
        <v>3</v>
      </c>
      <c r="S150" s="819" t="s">
        <v>552</v>
      </c>
      <c r="T150" s="354" t="s">
        <v>2</v>
      </c>
      <c r="V150" s="817" t="s">
        <v>1318</v>
      </c>
    </row>
    <row r="151" spans="3:28" x14ac:dyDescent="0.3">
      <c r="C151" s="1247" t="s">
        <v>223</v>
      </c>
      <c r="D151" s="1248"/>
      <c r="E151" s="1249">
        <f>+COUNTIF('Location Summary'!$D$4:$D$616,'Visual Chart'!C151)</f>
        <v>2</v>
      </c>
      <c r="F151" s="1250"/>
      <c r="G151" s="1212">
        <f>+COUNTIFS('Location Summary'!$D$4:$D$616,'Visual Chart'!C151,'Location Summary'!$K$4:$K$616,"Completed")</f>
        <v>2</v>
      </c>
      <c r="H151" s="1211"/>
      <c r="I151" s="425">
        <f t="shared" si="8"/>
        <v>0</v>
      </c>
      <c r="J151" s="1210">
        <f>+COUNTIFS('Location Summary'!$D$4:$D$616,'Visual Chart'!C151,'Location Summary'!$M$4:$M$616,"Completed")</f>
        <v>0</v>
      </c>
      <c r="K151" s="1211"/>
      <c r="L151" s="1210">
        <f t="shared" si="9"/>
        <v>2</v>
      </c>
      <c r="M151" s="1211"/>
      <c r="Q151" s="354"/>
      <c r="R151" s="354">
        <v>4</v>
      </c>
      <c r="S151" s="819" t="s">
        <v>553</v>
      </c>
      <c r="T151" s="354" t="s">
        <v>3</v>
      </c>
      <c r="V151" s="817" t="s">
        <v>1318</v>
      </c>
    </row>
    <row r="152" spans="3:28" x14ac:dyDescent="0.3">
      <c r="C152" s="1247" t="s">
        <v>193</v>
      </c>
      <c r="D152" s="1248"/>
      <c r="E152" s="1249">
        <f>+COUNTIF('Location Summary'!$D$4:$D$616,'Visual Chart'!C152)</f>
        <v>1</v>
      </c>
      <c r="F152" s="1250"/>
      <c r="G152" s="1212">
        <f>+COUNTIFS('Location Summary'!$D$4:$D$616,'Visual Chart'!C152,'Location Summary'!$K$4:$K$616,"Completed")</f>
        <v>1</v>
      </c>
      <c r="H152" s="1211"/>
      <c r="I152" s="425">
        <f t="shared" si="8"/>
        <v>0</v>
      </c>
      <c r="J152" s="1210">
        <f>+COUNTIFS('Location Summary'!$D$4:$D$616,'Visual Chart'!C152,'Location Summary'!$M$4:$M$616,"Completed")</f>
        <v>0</v>
      </c>
      <c r="K152" s="1211"/>
      <c r="L152" s="1210">
        <f t="shared" si="9"/>
        <v>1</v>
      </c>
      <c r="M152" s="1211"/>
      <c r="Q152" s="354"/>
      <c r="R152" s="354">
        <v>5</v>
      </c>
      <c r="S152" s="819" t="s">
        <v>554</v>
      </c>
      <c r="T152" s="354" t="s">
        <v>3</v>
      </c>
      <c r="V152" s="817" t="s">
        <v>1318</v>
      </c>
    </row>
    <row r="153" spans="3:28" x14ac:dyDescent="0.3">
      <c r="C153" s="1247" t="s">
        <v>225</v>
      </c>
      <c r="D153" s="1248"/>
      <c r="E153" s="1249">
        <f>+COUNTIF('Location Summary'!$D$4:$D$616,'Visual Chart'!C153)</f>
        <v>1</v>
      </c>
      <c r="F153" s="1250"/>
      <c r="G153" s="1212">
        <f>+COUNTIFS('Location Summary'!$D$4:$D$616,'Visual Chart'!C153,'Location Summary'!$K$4:$K$616,"Completed")</f>
        <v>1</v>
      </c>
      <c r="H153" s="1211"/>
      <c r="I153" s="425">
        <f t="shared" si="8"/>
        <v>0</v>
      </c>
      <c r="J153" s="1210">
        <f>+COUNTIFS('Location Summary'!$D$4:$D$616,'Visual Chart'!C153,'Location Summary'!$M$4:$M$616,"Completed")</f>
        <v>0</v>
      </c>
      <c r="K153" s="1211"/>
      <c r="L153" s="1210">
        <f t="shared" si="9"/>
        <v>1</v>
      </c>
      <c r="M153" s="1211"/>
      <c r="Q153" s="354"/>
      <c r="R153" s="354">
        <v>6</v>
      </c>
      <c r="S153" s="819" t="s">
        <v>555</v>
      </c>
      <c r="T153" s="354" t="s">
        <v>50</v>
      </c>
      <c r="V153" s="817" t="s">
        <v>1318</v>
      </c>
    </row>
    <row r="154" spans="3:28" x14ac:dyDescent="0.3">
      <c r="C154" s="1247" t="s">
        <v>181</v>
      </c>
      <c r="D154" s="1248"/>
      <c r="E154" s="1249">
        <f>+COUNTIF('Location Summary'!$D$4:$D$616,'Visual Chart'!C154)</f>
        <v>2</v>
      </c>
      <c r="F154" s="1250"/>
      <c r="G154" s="1212">
        <f>+COUNTIFS('Location Summary'!$D$4:$D$616,'Visual Chart'!C154,'Location Summary'!$K$4:$K$616,"Completed")</f>
        <v>2</v>
      </c>
      <c r="H154" s="1211"/>
      <c r="I154" s="425">
        <f t="shared" si="8"/>
        <v>0</v>
      </c>
      <c r="J154" s="1210">
        <f>+COUNTIFS('Location Summary'!$D$4:$D$616,'Visual Chart'!C154,'Location Summary'!$M$4:$M$616,"Completed")</f>
        <v>0</v>
      </c>
      <c r="K154" s="1211"/>
      <c r="L154" s="1210">
        <f t="shared" si="9"/>
        <v>2</v>
      </c>
      <c r="M154" s="1211"/>
      <c r="Q154" s="354"/>
      <c r="R154" s="354">
        <v>7</v>
      </c>
      <c r="S154" s="819" t="s">
        <v>556</v>
      </c>
      <c r="T154" s="354" t="s">
        <v>3</v>
      </c>
      <c r="V154" s="817" t="s">
        <v>1318</v>
      </c>
    </row>
    <row r="155" spans="3:28" x14ac:dyDescent="0.3">
      <c r="C155" s="616" t="s">
        <v>258</v>
      </c>
      <c r="D155" s="995"/>
      <c r="E155" s="1249">
        <f>+COUNTIF('Location Summary'!$D$4:$D$616,'Visual Chart'!C155)</f>
        <v>1</v>
      </c>
      <c r="F155" s="1250"/>
      <c r="G155" s="1212">
        <f>+COUNTIFS('Location Summary'!$D$4:$D$616,'Visual Chart'!C155,'Location Summary'!$K$4:$K$616,"Completed")</f>
        <v>1</v>
      </c>
      <c r="H155" s="1211"/>
      <c r="I155" s="425">
        <f t="shared" si="8"/>
        <v>0</v>
      </c>
      <c r="J155" s="1210">
        <f>+COUNTIFS('Location Summary'!$D$4:$D$616,'Visual Chart'!C155,'Location Summary'!$M$4:$M$616,"Completed")</f>
        <v>0</v>
      </c>
      <c r="K155" s="1211"/>
      <c r="L155" s="1210">
        <f t="shared" si="9"/>
        <v>1</v>
      </c>
      <c r="M155" s="1211"/>
    </row>
    <row r="156" spans="3:28" x14ac:dyDescent="0.3">
      <c r="C156" s="1247" t="s">
        <v>448</v>
      </c>
      <c r="D156" s="1248"/>
      <c r="E156" s="1249">
        <f>+COUNTIF('Location Summary'!$D$4:$D$616,'Visual Chart'!C156)</f>
        <v>1</v>
      </c>
      <c r="F156" s="1250"/>
      <c r="G156" s="1212">
        <f>+COUNTIFS('Location Summary'!$D$4:$D$616,'Visual Chart'!C156,'Location Summary'!$K$4:$K$616,"Completed")</f>
        <v>1</v>
      </c>
      <c r="H156" s="1211"/>
      <c r="I156" s="425">
        <f t="shared" si="8"/>
        <v>0</v>
      </c>
      <c r="J156" s="1210">
        <f>+COUNTIFS('Location Summary'!$D$4:$D$616,'Visual Chart'!C156,'Location Summary'!$M$4:$M$616,"Completed")</f>
        <v>0</v>
      </c>
      <c r="K156" s="1211"/>
      <c r="L156" s="1210">
        <f t="shared" si="9"/>
        <v>1</v>
      </c>
      <c r="M156" s="1211"/>
    </row>
    <row r="157" spans="3:28" x14ac:dyDescent="0.3">
      <c r="C157" s="1247" t="s">
        <v>186</v>
      </c>
      <c r="D157" s="1248"/>
      <c r="E157" s="1249">
        <f>+COUNTIF('Location Summary'!$D$4:$D$616,'Visual Chart'!C157)</f>
        <v>2</v>
      </c>
      <c r="F157" s="1250"/>
      <c r="G157" s="1212">
        <f>+COUNTIFS('Location Summary'!$D$4:$D$616,'Visual Chart'!C157,'Location Summary'!$K$4:$K$616,"Completed")</f>
        <v>2</v>
      </c>
      <c r="H157" s="1211"/>
      <c r="I157" s="425">
        <f t="shared" si="8"/>
        <v>0</v>
      </c>
      <c r="J157" s="1210">
        <f>+COUNTIFS('Location Summary'!$D$4:$D$616,'Visual Chart'!C157,'Location Summary'!$M$4:$M$616,"Completed")</f>
        <v>0</v>
      </c>
      <c r="K157" s="1211"/>
      <c r="L157" s="1210">
        <f t="shared" si="9"/>
        <v>2</v>
      </c>
      <c r="M157" s="1211"/>
    </row>
    <row r="158" spans="3:28" ht="15" customHeight="1" x14ac:dyDescent="0.3">
      <c r="C158" s="616" t="s">
        <v>191</v>
      </c>
      <c r="D158" s="995"/>
      <c r="E158" s="1249">
        <f>+COUNTIF('Location Summary'!$D$4:$D$616,'Visual Chart'!C158)</f>
        <v>1</v>
      </c>
      <c r="F158" s="1250"/>
      <c r="G158" s="1212">
        <f>+COUNTIFS('Location Summary'!$D$4:$D$616,'Visual Chart'!C158,'Location Summary'!$K$4:$K$616,"Completed")</f>
        <v>1</v>
      </c>
      <c r="H158" s="1211"/>
      <c r="I158" s="425">
        <f t="shared" si="8"/>
        <v>0</v>
      </c>
      <c r="J158" s="1210">
        <f>+COUNTIFS('Location Summary'!$D$4:$D$616,'Visual Chart'!C158,'Location Summary'!$M$4:$M$616,"Completed")</f>
        <v>0</v>
      </c>
      <c r="K158" s="1211"/>
      <c r="L158" s="1210">
        <f t="shared" ref="L158" si="10">G158-J158</f>
        <v>1</v>
      </c>
      <c r="M158" s="1211"/>
    </row>
    <row r="159" spans="3:28" x14ac:dyDescent="0.3">
      <c r="C159" s="1247" t="s">
        <v>196</v>
      </c>
      <c r="D159" s="1248"/>
      <c r="E159" s="1249">
        <f>+COUNTIF('Location Summary'!$D$4:$D$616,'Visual Chart'!C159)</f>
        <v>1</v>
      </c>
      <c r="F159" s="1250"/>
      <c r="G159" s="1212">
        <f>+COUNTIFS('Location Summary'!$D$4:$D$616,'Visual Chart'!C159,'Location Summary'!$K$4:$K$616,"Completed")</f>
        <v>1</v>
      </c>
      <c r="H159" s="1211"/>
      <c r="I159" s="425">
        <f t="shared" si="8"/>
        <v>0</v>
      </c>
      <c r="J159" s="1210">
        <f>+COUNTIFS('Location Summary'!$D$4:$D$616,'Visual Chart'!C159,'Location Summary'!$M$4:$M$616,"Completed")</f>
        <v>0</v>
      </c>
      <c r="K159" s="1211"/>
      <c r="L159" s="1210">
        <f t="shared" si="9"/>
        <v>1</v>
      </c>
      <c r="M159" s="1211"/>
    </row>
    <row r="160" spans="3:28" x14ac:dyDescent="0.3">
      <c r="C160" s="1247" t="s">
        <v>221</v>
      </c>
      <c r="D160" s="1248"/>
      <c r="E160" s="1249">
        <f>+COUNTIF('Location Summary'!$D$4:$D$616,'Visual Chart'!C160)</f>
        <v>2</v>
      </c>
      <c r="F160" s="1250"/>
      <c r="G160" s="1212">
        <f>+COUNTIFS('Location Summary'!$D$4:$D$616,'Visual Chart'!C160,'Location Summary'!$K$4:$K$616,"Completed")</f>
        <v>2</v>
      </c>
      <c r="H160" s="1211"/>
      <c r="I160" s="425">
        <f t="shared" si="8"/>
        <v>0</v>
      </c>
      <c r="J160" s="1210">
        <f>+COUNTIFS('Location Summary'!$D$4:$D$616,'Visual Chart'!C160,'Location Summary'!$M$4:$M$616,"Completed")</f>
        <v>0</v>
      </c>
      <c r="K160" s="1211"/>
      <c r="L160" s="1210">
        <f t="shared" si="9"/>
        <v>2</v>
      </c>
      <c r="M160" s="1211"/>
    </row>
    <row r="161" spans="3:41" x14ac:dyDescent="0.3">
      <c r="C161" s="1247" t="s">
        <v>217</v>
      </c>
      <c r="D161" s="1248"/>
      <c r="E161" s="1249">
        <f>+COUNTIF('Location Summary'!$D$4:$D$616,'Visual Chart'!C161)</f>
        <v>1</v>
      </c>
      <c r="F161" s="1250"/>
      <c r="G161" s="1212">
        <f>+COUNTIFS('Location Summary'!$D$4:$D$616,'Visual Chart'!C161,'Location Summary'!$K$4:$K$616,"Completed")</f>
        <v>1</v>
      </c>
      <c r="H161" s="1211"/>
      <c r="I161" s="425">
        <f t="shared" si="8"/>
        <v>0</v>
      </c>
      <c r="J161" s="1210">
        <f>+COUNTIFS('Location Summary'!$D$4:$D$616,'Visual Chart'!C161,'Location Summary'!$M$4:$M$616,"Completed")</f>
        <v>0</v>
      </c>
      <c r="K161" s="1211"/>
      <c r="L161" s="1210">
        <f t="shared" si="9"/>
        <v>1</v>
      </c>
      <c r="M161" s="1211"/>
    </row>
    <row r="162" spans="3:41" x14ac:dyDescent="0.3">
      <c r="C162" s="1247" t="s">
        <v>194</v>
      </c>
      <c r="D162" s="1248"/>
      <c r="E162" s="1249">
        <f>+COUNTIF('Location Summary'!$D$4:$D$616,'Visual Chart'!C162)</f>
        <v>3</v>
      </c>
      <c r="F162" s="1250"/>
      <c r="G162" s="1212">
        <f>+COUNTIFS('Location Summary'!$D$4:$D$616,'Visual Chart'!C162,'Location Summary'!$K$4:$K$616,"Completed")</f>
        <v>3</v>
      </c>
      <c r="H162" s="1211"/>
      <c r="I162" s="425">
        <f t="shared" si="8"/>
        <v>0</v>
      </c>
      <c r="J162" s="1210">
        <f>+COUNTIFS('Location Summary'!$D$4:$D$616,'Visual Chart'!C162,'Location Summary'!$M$4:$M$616,"Completed")</f>
        <v>0</v>
      </c>
      <c r="K162" s="1211"/>
      <c r="L162" s="1210">
        <f t="shared" si="9"/>
        <v>3</v>
      </c>
      <c r="M162" s="1211"/>
    </row>
    <row r="163" spans="3:41" x14ac:dyDescent="0.3">
      <c r="C163" s="1247" t="s">
        <v>226</v>
      </c>
      <c r="D163" s="1248"/>
      <c r="E163" s="1249">
        <f>+COUNTIF('Location Summary'!$D$4:$D$616,'Visual Chart'!C163)</f>
        <v>1</v>
      </c>
      <c r="F163" s="1250"/>
      <c r="G163" s="1212">
        <f>+COUNTIFS('Location Summary'!$D$4:$D$616,'Visual Chart'!C163,'Location Summary'!$K$4:$K$616,"Completed")</f>
        <v>1</v>
      </c>
      <c r="H163" s="1211"/>
      <c r="I163" s="425">
        <f t="shared" si="8"/>
        <v>0</v>
      </c>
      <c r="J163" s="1210">
        <f>+COUNTIFS('Location Summary'!$D$4:$D$616,'Visual Chart'!C163,'Location Summary'!$M$4:$M$616,"Completed")</f>
        <v>0</v>
      </c>
      <c r="K163" s="1211"/>
      <c r="L163" s="1210">
        <f t="shared" si="9"/>
        <v>1</v>
      </c>
      <c r="M163" s="1211"/>
    </row>
    <row r="164" spans="3:41" x14ac:dyDescent="0.3">
      <c r="C164" s="1294" t="s">
        <v>449</v>
      </c>
      <c r="D164" s="1295"/>
      <c r="E164" s="1287">
        <f>+COUNTIF('Location Summary'!$D$4:$D$616,'Visual Chart'!C164)</f>
        <v>2</v>
      </c>
      <c r="F164" s="1288"/>
      <c r="G164" s="1289">
        <f>+COUNTIFS('Location Summary'!$D$4:$D$616,'Visual Chart'!C164,'Location Summary'!$K$4:$K$616,"Completed")</f>
        <v>2</v>
      </c>
      <c r="H164" s="1290"/>
      <c r="I164" s="997">
        <f t="shared" si="8"/>
        <v>0</v>
      </c>
      <c r="J164" s="1291">
        <f>+COUNTIFS('Location Summary'!$D$4:$D$616,'Visual Chart'!C164,'Location Summary'!$M$4:$M$616,"Completed")</f>
        <v>0</v>
      </c>
      <c r="K164" s="1290"/>
      <c r="L164" s="1292">
        <f t="shared" si="9"/>
        <v>2</v>
      </c>
      <c r="M164" s="1293"/>
      <c r="AO164" s="443"/>
    </row>
    <row r="165" spans="3:41" x14ac:dyDescent="0.3">
      <c r="C165" s="1281" t="s">
        <v>83</v>
      </c>
      <c r="D165" s="1282"/>
      <c r="E165" s="1283">
        <f>SUM(E135:E164)</f>
        <v>306</v>
      </c>
      <c r="F165" s="1284"/>
      <c r="G165" s="1285">
        <f>SUM(G135:G164)</f>
        <v>306</v>
      </c>
      <c r="H165" s="1286"/>
      <c r="I165" s="426">
        <f>SUM(I135:I164)</f>
        <v>0</v>
      </c>
      <c r="J165" s="1285">
        <f>SUM(J135:J164)</f>
        <v>137</v>
      </c>
      <c r="K165" s="1286"/>
      <c r="L165" s="1285">
        <f>SUM(L135:L164)</f>
        <v>169</v>
      </c>
      <c r="M165" s="1286"/>
    </row>
  </sheetData>
  <mergeCells count="264">
    <mergeCell ref="G75:I75"/>
    <mergeCell ref="J134:K134"/>
    <mergeCell ref="L134:M134"/>
    <mergeCell ref="X144:AC144"/>
    <mergeCell ref="K59:M59"/>
    <mergeCell ref="AC51:AE51"/>
    <mergeCell ref="AD144:AE144"/>
    <mergeCell ref="J133:M133"/>
    <mergeCell ref="AQ99:AS99"/>
    <mergeCell ref="AJ51:AL51"/>
    <mergeCell ref="AF99:AH99"/>
    <mergeCell ref="X138:AC138"/>
    <mergeCell ref="X139:AC139"/>
    <mergeCell ref="AD138:AE138"/>
    <mergeCell ref="AD139:AE139"/>
    <mergeCell ref="U138:V138"/>
    <mergeCell ref="U139:V139"/>
    <mergeCell ref="AQ123:AS123"/>
    <mergeCell ref="AN59:AQ59"/>
    <mergeCell ref="AF123:AH123"/>
    <mergeCell ref="AD143:AE143"/>
    <mergeCell ref="AD140:AE140"/>
    <mergeCell ref="P140:T140"/>
    <mergeCell ref="U143:V143"/>
    <mergeCell ref="L154:M154"/>
    <mergeCell ref="G142:H142"/>
    <mergeCell ref="J142:K142"/>
    <mergeCell ref="G135:H135"/>
    <mergeCell ref="J135:K135"/>
    <mergeCell ref="L135:M135"/>
    <mergeCell ref="L148:M148"/>
    <mergeCell ref="L147:M147"/>
    <mergeCell ref="G160:H160"/>
    <mergeCell ref="J160:K160"/>
    <mergeCell ref="L160:M160"/>
    <mergeCell ref="G157:H157"/>
    <mergeCell ref="J157:K157"/>
    <mergeCell ref="L157:M157"/>
    <mergeCell ref="G159:H159"/>
    <mergeCell ref="J159:K159"/>
    <mergeCell ref="L159:M159"/>
    <mergeCell ref="E161:F161"/>
    <mergeCell ref="C160:D160"/>
    <mergeCell ref="E157:F157"/>
    <mergeCell ref="E159:F159"/>
    <mergeCell ref="E158:F158"/>
    <mergeCell ref="E156:F156"/>
    <mergeCell ref="C161:D161"/>
    <mergeCell ref="C159:D159"/>
    <mergeCell ref="C157:D157"/>
    <mergeCell ref="C156:D156"/>
    <mergeCell ref="E160:F160"/>
    <mergeCell ref="C154:D154"/>
    <mergeCell ref="E155:F155"/>
    <mergeCell ref="E154:F154"/>
    <mergeCell ref="C149:D149"/>
    <mergeCell ref="E148:F148"/>
    <mergeCell ref="J155:K155"/>
    <mergeCell ref="G149:H149"/>
    <mergeCell ref="C150:D150"/>
    <mergeCell ref="C151:D151"/>
    <mergeCell ref="E153:F153"/>
    <mergeCell ref="E150:F150"/>
    <mergeCell ref="E151:F151"/>
    <mergeCell ref="E149:F149"/>
    <mergeCell ref="E152:F152"/>
    <mergeCell ref="C153:D153"/>
    <mergeCell ref="C152:D152"/>
    <mergeCell ref="G148:H148"/>
    <mergeCell ref="J148:K148"/>
    <mergeCell ref="G155:H155"/>
    <mergeCell ref="G154:H154"/>
    <mergeCell ref="J154:K154"/>
    <mergeCell ref="C165:D165"/>
    <mergeCell ref="E165:F165"/>
    <mergeCell ref="G165:H165"/>
    <mergeCell ref="J165:K165"/>
    <mergeCell ref="L165:M165"/>
    <mergeCell ref="G162:H162"/>
    <mergeCell ref="J162:K162"/>
    <mergeCell ref="L162:M162"/>
    <mergeCell ref="E163:F163"/>
    <mergeCell ref="G163:H163"/>
    <mergeCell ref="J163:K163"/>
    <mergeCell ref="L163:M163"/>
    <mergeCell ref="E162:F162"/>
    <mergeCell ref="E164:F164"/>
    <mergeCell ref="G164:H164"/>
    <mergeCell ref="J164:K164"/>
    <mergeCell ref="L164:M164"/>
    <mergeCell ref="C164:D164"/>
    <mergeCell ref="C162:D162"/>
    <mergeCell ref="C163:D163"/>
    <mergeCell ref="B23:B25"/>
    <mergeCell ref="AL9:AQ9"/>
    <mergeCell ref="M6:O6"/>
    <mergeCell ref="P6:Q6"/>
    <mergeCell ref="Z6:Z9"/>
    <mergeCell ref="AC10:AF10"/>
    <mergeCell ref="AL10:AQ10"/>
    <mergeCell ref="AC5:AF5"/>
    <mergeCell ref="AL5:AQ5"/>
    <mergeCell ref="K6:L6"/>
    <mergeCell ref="P8:Q8"/>
    <mergeCell ref="AB6:AB9"/>
    <mergeCell ref="AL6:AQ6"/>
    <mergeCell ref="M9:O9"/>
    <mergeCell ref="P9:Q9"/>
    <mergeCell ref="M7:O7"/>
    <mergeCell ref="P7:Q7"/>
    <mergeCell ref="AA7:AA8"/>
    <mergeCell ref="B15:B17"/>
    <mergeCell ref="I8:J8"/>
    <mergeCell ref="K8:L8"/>
    <mergeCell ref="M5:O5"/>
    <mergeCell ref="P11:Q11"/>
    <mergeCell ref="C5:D5"/>
    <mergeCell ref="B1:AT1"/>
    <mergeCell ref="AQ2:AS2"/>
    <mergeCell ref="C4:D4"/>
    <mergeCell ref="E4:H4"/>
    <mergeCell ref="I4:J4"/>
    <mergeCell ref="K4:L4"/>
    <mergeCell ref="M4:O4"/>
    <mergeCell ref="P4:Q4"/>
    <mergeCell ref="AC4:AF4"/>
    <mergeCell ref="AL4:AQ4"/>
    <mergeCell ref="C137:D137"/>
    <mergeCell ref="C132:M132"/>
    <mergeCell ref="C133:D134"/>
    <mergeCell ref="E133:F134"/>
    <mergeCell ref="G141:H141"/>
    <mergeCell ref="J141:K141"/>
    <mergeCell ref="L141:M141"/>
    <mergeCell ref="E140:F140"/>
    <mergeCell ref="G140:H140"/>
    <mergeCell ref="J140:K140"/>
    <mergeCell ref="L140:M140"/>
    <mergeCell ref="G138:H138"/>
    <mergeCell ref="J138:K138"/>
    <mergeCell ref="L138:M138"/>
    <mergeCell ref="E139:F139"/>
    <mergeCell ref="E137:F137"/>
    <mergeCell ref="L137:M137"/>
    <mergeCell ref="J136:K136"/>
    <mergeCell ref="L136:M136"/>
    <mergeCell ref="G137:H137"/>
    <mergeCell ref="G136:H136"/>
    <mergeCell ref="E135:F135"/>
    <mergeCell ref="E136:F136"/>
    <mergeCell ref="G134:H134"/>
    <mergeCell ref="C147:D147"/>
    <mergeCell ref="C141:D141"/>
    <mergeCell ref="C142:D142"/>
    <mergeCell ref="C148:D148"/>
    <mergeCell ref="L145:M145"/>
    <mergeCell ref="L146:M146"/>
    <mergeCell ref="L144:M144"/>
    <mergeCell ref="C138:D138"/>
    <mergeCell ref="C139:D139"/>
    <mergeCell ref="E141:F141"/>
    <mergeCell ref="E143:F143"/>
    <mergeCell ref="L139:M139"/>
    <mergeCell ref="L142:M142"/>
    <mergeCell ref="L143:M143"/>
    <mergeCell ref="G139:H139"/>
    <mergeCell ref="J139:K139"/>
    <mergeCell ref="G146:H146"/>
    <mergeCell ref="J146:K146"/>
    <mergeCell ref="C146:D146"/>
    <mergeCell ref="E146:F146"/>
    <mergeCell ref="G147:H147"/>
    <mergeCell ref="J147:K147"/>
    <mergeCell ref="E147:F147"/>
    <mergeCell ref="E5:H5"/>
    <mergeCell ref="I5:J5"/>
    <mergeCell ref="C143:D143"/>
    <mergeCell ref="C144:D144"/>
    <mergeCell ref="C145:D145"/>
    <mergeCell ref="C8:D8"/>
    <mergeCell ref="E8:H8"/>
    <mergeCell ref="E144:F144"/>
    <mergeCell ref="C136:D136"/>
    <mergeCell ref="J137:K137"/>
    <mergeCell ref="E138:F138"/>
    <mergeCell ref="G143:H143"/>
    <mergeCell ref="J143:K143"/>
    <mergeCell ref="K5:L5"/>
    <mergeCell ref="C6:D6"/>
    <mergeCell ref="G133:I133"/>
    <mergeCell ref="E142:F142"/>
    <mergeCell ref="G144:H144"/>
    <mergeCell ref="J144:K144"/>
    <mergeCell ref="C140:D140"/>
    <mergeCell ref="E145:F145"/>
    <mergeCell ref="G145:H145"/>
    <mergeCell ref="J145:K145"/>
    <mergeCell ref="C135:D135"/>
    <mergeCell ref="P5:Q5"/>
    <mergeCell ref="P99:R99"/>
    <mergeCell ref="X140:AC140"/>
    <mergeCell ref="X141:AC141"/>
    <mergeCell ref="X142:AC142"/>
    <mergeCell ref="U140:V140"/>
    <mergeCell ref="U141:V141"/>
    <mergeCell ref="U142:V142"/>
    <mergeCell ref="P136:V136"/>
    <mergeCell ref="P134:AE134"/>
    <mergeCell ref="X136:AE136"/>
    <mergeCell ref="X137:AC137"/>
    <mergeCell ref="P139:T139"/>
    <mergeCell ref="AD137:AE137"/>
    <mergeCell ref="AD141:AE141"/>
    <mergeCell ref="P143:T143"/>
    <mergeCell ref="P144:T144"/>
    <mergeCell ref="U144:V144"/>
    <mergeCell ref="AD142:AE142"/>
    <mergeCell ref="U137:V137"/>
    <mergeCell ref="P141:T141"/>
    <mergeCell ref="P142:T142"/>
    <mergeCell ref="P137:T137"/>
    <mergeCell ref="P138:T138"/>
    <mergeCell ref="X143:AC143"/>
    <mergeCell ref="AL7:AQ8"/>
    <mergeCell ref="AC7:AF8"/>
    <mergeCell ref="M8:O8"/>
    <mergeCell ref="C9:D9"/>
    <mergeCell ref="E9:H9"/>
    <mergeCell ref="I9:J9"/>
    <mergeCell ref="K9:L9"/>
    <mergeCell ref="C7:D7"/>
    <mergeCell ref="E7:H7"/>
    <mergeCell ref="I7:J7"/>
    <mergeCell ref="K7:L7"/>
    <mergeCell ref="AK6:AK9"/>
    <mergeCell ref="AC6:AF6"/>
    <mergeCell ref="AI6:AI9"/>
    <mergeCell ref="AC9:AF9"/>
    <mergeCell ref="E6:H6"/>
    <mergeCell ref="I6:J6"/>
    <mergeCell ref="L161:M161"/>
    <mergeCell ref="J158:K158"/>
    <mergeCell ref="L158:M158"/>
    <mergeCell ref="J152:K152"/>
    <mergeCell ref="J149:K149"/>
    <mergeCell ref="L149:M149"/>
    <mergeCell ref="L156:M156"/>
    <mergeCell ref="G152:H152"/>
    <mergeCell ref="G153:H153"/>
    <mergeCell ref="J153:K153"/>
    <mergeCell ref="L153:M153"/>
    <mergeCell ref="G150:H150"/>
    <mergeCell ref="J150:K150"/>
    <mergeCell ref="L150:M150"/>
    <mergeCell ref="G151:H151"/>
    <mergeCell ref="L152:M152"/>
    <mergeCell ref="J151:K151"/>
    <mergeCell ref="L151:M151"/>
    <mergeCell ref="G156:H156"/>
    <mergeCell ref="J156:K156"/>
    <mergeCell ref="L155:M155"/>
    <mergeCell ref="G161:H161"/>
    <mergeCell ref="J161:K161"/>
    <mergeCell ref="G158:H158"/>
  </mergeCells>
  <conditionalFormatting sqref="A14:XFD18 A19:Q19 V19:XFD19 A20:XFD20 A21:W21 Y21:XFD21 A22:XFD35 A36:S36 U36:XFD36 A37:XFD43 A44:AG44 AI44:XFD44 A45:XFD50 A51:AC51 AF51:AJ51 AM51:XFD51 A52:XFD53 A54:T54 V54:XFD54 A55:XFD58 A59:K59 N59:AN59 AR59:XFD59 A60:XFD66 A67:E67 R67:XFD67 A68:XFD74 A75:G75 J75:XFD75 A76:XFD98 A99:P99 S99 U99:AF99 AI99 AK99:AQ99 AT99:XFD99 A100:XFD122 A123:AF123 AI123:AQ123 AT123:XFD123 A124:M124 P124:AP124 AR124:XFD124 A125:L125 P125:XFD130 A126:M126 A127:I127 K127:M127 A128:M130">
    <cfRule type="cellIs" dxfId="162" priority="17" operator="equal">
      <formula>5</formula>
    </cfRule>
    <cfRule type="cellIs" dxfId="161" priority="18" operator="equal">
      <formula>3</formula>
    </cfRule>
    <cfRule type="cellIs" dxfId="160" priority="19" operator="equal">
      <formula>2</formula>
    </cfRule>
    <cfRule type="cellIs" dxfId="159" priority="20" operator="equal">
      <formula>1</formula>
    </cfRule>
  </conditionalFormatting>
  <conditionalFormatting sqref="C131">
    <cfRule type="cellIs" dxfId="158" priority="13" operator="equal">
      <formula>5</formula>
    </cfRule>
    <cfRule type="cellIs" dxfId="157" priority="14" operator="equal">
      <formula>3</formula>
    </cfRule>
    <cfRule type="cellIs" dxfId="156" priority="15" operator="equal">
      <formula>2</formula>
    </cfRule>
    <cfRule type="cellIs" dxfId="155" priority="16" operator="equal">
      <formula>1</formula>
    </cfRule>
  </conditionalFormatting>
  <conditionalFormatting sqref="I131">
    <cfRule type="cellIs" dxfId="154" priority="9" operator="equal">
      <formula>5</formula>
    </cfRule>
    <cfRule type="cellIs" dxfId="153" priority="10" operator="equal">
      <formula>3</formula>
    </cfRule>
    <cfRule type="cellIs" dxfId="152" priority="11" operator="equal">
      <formula>2</formula>
    </cfRule>
    <cfRule type="cellIs" dxfId="151" priority="12" operator="equal">
      <formula>1</formula>
    </cfRule>
  </conditionalFormatting>
  <conditionalFormatting sqref="AV131">
    <cfRule type="cellIs" dxfId="150" priority="1" operator="equal">
      <formula>5</formula>
    </cfRule>
    <cfRule type="cellIs" dxfId="149" priority="2" operator="equal">
      <formula>3</formula>
    </cfRule>
    <cfRule type="cellIs" dxfId="148" priority="3" operator="equal">
      <formula>2</formula>
    </cfRule>
    <cfRule type="cellIs" dxfId="147" priority="4" operator="equal">
      <formula>1</formula>
    </cfRule>
  </conditionalFormatting>
  <printOptions horizontalCentered="1"/>
  <pageMargins left="0" right="0" top="0" bottom="0" header="0" footer="0"/>
  <pageSetup paperSize="9" scale="64" fitToHeight="0" orientation="landscape" r:id="rId1"/>
  <headerFooter>
    <oddFooter>Page &amp;P of &amp;N</oddFooter>
  </headerFooter>
  <rowBreaks count="3" manualBreakCount="3">
    <brk id="51" max="45" man="1"/>
    <brk id="99" max="45" man="1"/>
    <brk id="131" max="45"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F6A88-411A-4E52-8DF1-D6B23AABBCD7}">
  <sheetPr codeName="Sheet19">
    <tabColor rgb="FFFF0000"/>
    <pageSetUpPr fitToPage="1"/>
  </sheetPr>
  <dimension ref="A1:O2733"/>
  <sheetViews>
    <sheetView zoomScaleNormal="100" workbookViewId="0">
      <pane xSplit="3" ySplit="2" topLeftCell="D3" activePane="bottomRight" state="frozen"/>
      <selection activeCell="K6" sqref="K6:L6"/>
      <selection pane="topRight" activeCell="K6" sqref="K6:L6"/>
      <selection pane="bottomLeft" activeCell="K6" sqref="K6:L6"/>
      <selection pane="bottomRight" activeCell="C23" sqref="C23"/>
    </sheetView>
  </sheetViews>
  <sheetFormatPr defaultColWidth="9.21875" defaultRowHeight="14.4" x14ac:dyDescent="0.3"/>
  <cols>
    <col min="1" max="1" width="9.21875" style="2"/>
    <col min="2" max="2" width="14.5546875" style="87" customWidth="1"/>
    <col min="3" max="3" width="9.5546875" style="2" customWidth="1"/>
    <col min="4" max="4" width="12" style="2" customWidth="1"/>
    <col min="5" max="10" width="13" style="87" customWidth="1"/>
    <col min="11" max="11" width="14.44140625" style="8" customWidth="1"/>
    <col min="12" max="12" width="21.44140625" style="8" hidden="1" customWidth="1"/>
    <col min="13" max="13" width="13.21875" style="8" customWidth="1"/>
    <col min="14" max="14" width="13" style="8" customWidth="1"/>
    <col min="15" max="15" width="17.77734375" style="87" customWidth="1"/>
    <col min="16" max="16" width="13.44140625" style="87" customWidth="1"/>
    <col min="17" max="16384" width="9.21875" style="87"/>
  </cols>
  <sheetData>
    <row r="1" spans="1:14" ht="15" thickBot="1" x14ac:dyDescent="0.35">
      <c r="A1" s="1306" t="s">
        <v>391</v>
      </c>
      <c r="B1" s="1307"/>
      <c r="C1" s="1307"/>
      <c r="D1" s="1307"/>
      <c r="E1" s="1308" t="s">
        <v>392</v>
      </c>
      <c r="F1" s="1308"/>
      <c r="G1" s="1308"/>
      <c r="H1" s="1308"/>
      <c r="I1" s="1308"/>
      <c r="J1" s="1308"/>
      <c r="K1" s="1309" t="s">
        <v>393</v>
      </c>
      <c r="L1" s="1309"/>
      <c r="M1" s="1309"/>
      <c r="N1" s="1310"/>
    </row>
    <row r="2" spans="1:14" s="2" customFormat="1" ht="31.5" customHeight="1" thickBot="1" x14ac:dyDescent="0.35">
      <c r="A2" s="728" t="s">
        <v>394</v>
      </c>
      <c r="B2" s="729" t="s">
        <v>97</v>
      </c>
      <c r="C2" s="729" t="s">
        <v>395</v>
      </c>
      <c r="D2" s="730" t="s">
        <v>396</v>
      </c>
      <c r="E2" s="730" t="s">
        <v>397</v>
      </c>
      <c r="F2" s="730" t="s">
        <v>398</v>
      </c>
      <c r="G2" s="730" t="s">
        <v>506</v>
      </c>
      <c r="H2" s="730" t="s">
        <v>399</v>
      </c>
      <c r="I2" s="730" t="s">
        <v>400</v>
      </c>
      <c r="J2" s="730" t="s">
        <v>401</v>
      </c>
      <c r="K2" s="731" t="s">
        <v>41</v>
      </c>
      <c r="L2" s="731" t="s">
        <v>402</v>
      </c>
      <c r="M2" s="731" t="s">
        <v>400</v>
      </c>
      <c r="N2" s="732" t="s">
        <v>406</v>
      </c>
    </row>
    <row r="3" spans="1:14" s="2" customFormat="1" x14ac:dyDescent="0.3">
      <c r="A3" s="283">
        <v>1</v>
      </c>
      <c r="B3" s="284" t="s">
        <v>939</v>
      </c>
      <c r="C3" s="733">
        <f>772.154/1000</f>
        <v>0.77215400000000001</v>
      </c>
      <c r="D3" s="734">
        <v>45435</v>
      </c>
      <c r="E3" s="734">
        <v>45442</v>
      </c>
      <c r="F3" s="734">
        <v>45442</v>
      </c>
      <c r="G3" s="734">
        <v>45434</v>
      </c>
      <c r="H3" s="735">
        <v>45516</v>
      </c>
      <c r="I3" s="735">
        <v>45516</v>
      </c>
      <c r="J3" s="735">
        <v>45516</v>
      </c>
      <c r="K3" s="285"/>
      <c r="L3" s="285"/>
      <c r="M3" s="285"/>
      <c r="N3" s="286"/>
    </row>
    <row r="4" spans="1:14" x14ac:dyDescent="0.3">
      <c r="A4" s="4">
        <v>2</v>
      </c>
      <c r="B4" s="484" t="s">
        <v>940</v>
      </c>
      <c r="C4" s="483">
        <f>4860.728/1000</f>
        <v>4.8607279999999999</v>
      </c>
      <c r="D4" s="171">
        <v>45435</v>
      </c>
      <c r="E4" s="171">
        <v>45442</v>
      </c>
      <c r="F4" s="171">
        <v>45442</v>
      </c>
      <c r="G4" s="171">
        <v>45434</v>
      </c>
      <c r="H4" s="171">
        <v>45437</v>
      </c>
      <c r="I4" s="171">
        <v>45437</v>
      </c>
      <c r="J4" s="171">
        <v>45513</v>
      </c>
      <c r="K4" s="181">
        <v>45516</v>
      </c>
      <c r="L4" s="181"/>
      <c r="M4" s="181">
        <v>45516</v>
      </c>
      <c r="N4" s="287">
        <v>45516</v>
      </c>
    </row>
    <row r="5" spans="1:14" s="161" customFormat="1" x14ac:dyDescent="0.3">
      <c r="A5" s="230">
        <v>3</v>
      </c>
      <c r="B5" s="484" t="s">
        <v>507</v>
      </c>
      <c r="C5" s="483">
        <f>5066.611/1000</f>
        <v>5.066611</v>
      </c>
      <c r="D5" s="171">
        <v>45420</v>
      </c>
      <c r="E5" s="171">
        <v>45427</v>
      </c>
      <c r="F5" s="171">
        <v>45429</v>
      </c>
      <c r="G5" s="171">
        <v>45434</v>
      </c>
      <c r="H5" s="171">
        <v>45437</v>
      </c>
      <c r="I5" s="171">
        <v>45437</v>
      </c>
      <c r="J5" s="171">
        <v>45440</v>
      </c>
      <c r="K5" s="181">
        <v>45526</v>
      </c>
      <c r="L5" s="181"/>
      <c r="M5" s="181">
        <v>45526</v>
      </c>
      <c r="N5" s="287">
        <v>45492</v>
      </c>
    </row>
    <row r="6" spans="1:14" s="161" customFormat="1" x14ac:dyDescent="0.3">
      <c r="A6" s="230">
        <f t="shared" ref="A6" si="0">A5+1</f>
        <v>4</v>
      </c>
      <c r="B6" s="484" t="s">
        <v>508</v>
      </c>
      <c r="C6" s="483">
        <f>4837.87/1000</f>
        <v>4.8378699999999997</v>
      </c>
      <c r="D6" s="171">
        <v>45420</v>
      </c>
      <c r="E6" s="171">
        <v>45427</v>
      </c>
      <c r="F6" s="171">
        <v>45429</v>
      </c>
      <c r="G6" s="171">
        <v>45447</v>
      </c>
      <c r="H6" s="171">
        <v>45447</v>
      </c>
      <c r="I6" s="171">
        <v>45448</v>
      </c>
      <c r="J6" s="171">
        <v>45456</v>
      </c>
      <c r="K6" s="181">
        <v>45500</v>
      </c>
      <c r="L6" s="181"/>
      <c r="M6" s="181">
        <v>2</v>
      </c>
      <c r="N6" s="287">
        <v>45503</v>
      </c>
    </row>
    <row r="7" spans="1:14" s="161" customFormat="1" x14ac:dyDescent="0.3">
      <c r="A7" s="230">
        <f>A6+1</f>
        <v>5</v>
      </c>
      <c r="B7" s="484" t="s">
        <v>906</v>
      </c>
      <c r="C7" s="483">
        <f>4901.24/1000</f>
        <v>4.9012399999999996</v>
      </c>
      <c r="D7" s="171">
        <v>45420</v>
      </c>
      <c r="E7" s="171">
        <v>45427</v>
      </c>
      <c r="F7" s="171">
        <v>45429</v>
      </c>
      <c r="G7" s="171">
        <v>45434</v>
      </c>
      <c r="H7" s="171">
        <v>45440</v>
      </c>
      <c r="I7" s="171">
        <v>45440</v>
      </c>
      <c r="J7" s="171">
        <v>45440</v>
      </c>
      <c r="K7" s="181">
        <v>45526</v>
      </c>
      <c r="L7" s="181"/>
      <c r="M7" s="181">
        <v>45526</v>
      </c>
      <c r="N7" s="287">
        <v>45523</v>
      </c>
    </row>
    <row r="8" spans="1:14" s="161" customFormat="1" x14ac:dyDescent="0.3">
      <c r="A8" s="230">
        <f>A7+1</f>
        <v>6</v>
      </c>
      <c r="B8" s="484" t="s">
        <v>907</v>
      </c>
      <c r="C8" s="483">
        <f>5134.054/1000</f>
        <v>5.1340539999999999</v>
      </c>
      <c r="D8" s="171">
        <v>45420</v>
      </c>
      <c r="E8" s="171">
        <v>45427</v>
      </c>
      <c r="F8" s="171">
        <v>45429</v>
      </c>
      <c r="G8" s="171">
        <v>45434</v>
      </c>
      <c r="H8" s="171">
        <v>45440</v>
      </c>
      <c r="I8" s="171">
        <v>45440</v>
      </c>
      <c r="J8" s="171">
        <v>45440</v>
      </c>
      <c r="K8" s="181">
        <v>45500</v>
      </c>
      <c r="L8" s="181"/>
      <c r="M8" s="181">
        <v>45500</v>
      </c>
      <c r="N8" s="287">
        <v>45503</v>
      </c>
    </row>
    <row r="9" spans="1:14" s="161" customFormat="1" x14ac:dyDescent="0.3">
      <c r="A9" s="230">
        <f>A8+1</f>
        <v>7</v>
      </c>
      <c r="B9" s="484" t="s">
        <v>403</v>
      </c>
      <c r="C9" s="483">
        <f>4921.629/1000</f>
        <v>4.9216290000000003</v>
      </c>
      <c r="D9" s="171">
        <v>45418</v>
      </c>
      <c r="E9" s="171">
        <v>45420</v>
      </c>
      <c r="F9" s="171">
        <v>45421</v>
      </c>
      <c r="G9" s="171">
        <v>45429</v>
      </c>
      <c r="H9" s="171">
        <v>45429</v>
      </c>
      <c r="I9" s="171">
        <v>45430</v>
      </c>
      <c r="J9" s="171">
        <v>45440</v>
      </c>
      <c r="K9" s="181">
        <v>45448</v>
      </c>
      <c r="L9" s="181"/>
      <c r="M9" s="181">
        <v>45456</v>
      </c>
      <c r="N9" s="287">
        <v>45456</v>
      </c>
    </row>
    <row r="10" spans="1:14" s="161" customFormat="1" x14ac:dyDescent="0.3">
      <c r="A10" s="230">
        <f t="shared" ref="A10:A23" si="1">A9+1</f>
        <v>8</v>
      </c>
      <c r="B10" s="484" t="s">
        <v>404</v>
      </c>
      <c r="C10" s="483">
        <f>5969.103/1000</f>
        <v>5.9691030000000005</v>
      </c>
      <c r="D10" s="171">
        <v>45416</v>
      </c>
      <c r="E10" s="171">
        <v>45420</v>
      </c>
      <c r="F10" s="171">
        <v>45421</v>
      </c>
      <c r="G10" s="171">
        <v>45425</v>
      </c>
      <c r="H10" s="171">
        <v>45426</v>
      </c>
      <c r="I10" s="171">
        <v>45428</v>
      </c>
      <c r="J10" s="171">
        <v>45428</v>
      </c>
      <c r="K10" s="181">
        <v>45427</v>
      </c>
      <c r="L10" s="181">
        <v>45427</v>
      </c>
      <c r="M10" s="181">
        <v>45428</v>
      </c>
      <c r="N10" s="287">
        <v>45428</v>
      </c>
    </row>
    <row r="11" spans="1:14" s="161" customFormat="1" x14ac:dyDescent="0.3">
      <c r="A11" s="230">
        <f t="shared" si="1"/>
        <v>9</v>
      </c>
      <c r="B11" s="484" t="s">
        <v>689</v>
      </c>
      <c r="C11" s="483">
        <f>1693.584/1000</f>
        <v>1.693584</v>
      </c>
      <c r="D11" s="171">
        <v>45425</v>
      </c>
      <c r="E11" s="171">
        <v>45427</v>
      </c>
      <c r="F11" s="171">
        <v>45433</v>
      </c>
      <c r="G11" s="171">
        <v>45438</v>
      </c>
      <c r="H11" s="171">
        <v>45439</v>
      </c>
      <c r="I11" s="171">
        <v>45439</v>
      </c>
      <c r="J11" s="171">
        <v>45439</v>
      </c>
      <c r="K11" s="181">
        <v>45497</v>
      </c>
      <c r="L11" s="181"/>
      <c r="M11" s="181">
        <v>45497</v>
      </c>
      <c r="N11" s="287">
        <v>45632</v>
      </c>
    </row>
    <row r="12" spans="1:14" s="161" customFormat="1" x14ac:dyDescent="0.3">
      <c r="A12" s="230">
        <f>A11+1</f>
        <v>10</v>
      </c>
      <c r="B12" s="484" t="s">
        <v>690</v>
      </c>
      <c r="C12" s="483">
        <f>5019.34/1000</f>
        <v>5.0193400000000006</v>
      </c>
      <c r="D12" s="171">
        <v>45425</v>
      </c>
      <c r="E12" s="171">
        <v>45427</v>
      </c>
      <c r="F12" s="171">
        <v>45433</v>
      </c>
      <c r="G12" s="171">
        <v>45438</v>
      </c>
      <c r="H12" s="171">
        <v>45439</v>
      </c>
      <c r="I12" s="171">
        <v>45439</v>
      </c>
      <c r="J12" s="171">
        <v>45439</v>
      </c>
      <c r="K12" s="181">
        <v>45454</v>
      </c>
      <c r="L12" s="181"/>
      <c r="M12" s="181">
        <v>45454</v>
      </c>
      <c r="N12" s="287">
        <v>45454</v>
      </c>
    </row>
    <row r="13" spans="1:14" s="161" customFormat="1" x14ac:dyDescent="0.3">
      <c r="A13" s="230">
        <f t="shared" si="1"/>
        <v>11</v>
      </c>
      <c r="B13" s="484" t="s">
        <v>1122</v>
      </c>
      <c r="C13" s="483">
        <v>3.8210000000000002</v>
      </c>
      <c r="D13" s="171">
        <v>45425</v>
      </c>
      <c r="E13" s="171">
        <v>45427</v>
      </c>
      <c r="F13" s="171">
        <v>45433</v>
      </c>
      <c r="G13" s="171">
        <v>45447</v>
      </c>
      <c r="H13" s="171">
        <v>45448</v>
      </c>
      <c r="I13" s="171">
        <v>45448</v>
      </c>
      <c r="J13" s="171">
        <v>45456</v>
      </c>
      <c r="K13" s="181">
        <v>45583</v>
      </c>
      <c r="L13" s="181"/>
      <c r="M13" s="181">
        <v>45583</v>
      </c>
      <c r="N13" s="287">
        <v>45583</v>
      </c>
    </row>
    <row r="14" spans="1:14" s="161" customFormat="1" x14ac:dyDescent="0.3">
      <c r="A14" s="230">
        <f t="shared" si="1"/>
        <v>12</v>
      </c>
      <c r="B14" s="484" t="s">
        <v>1123</v>
      </c>
      <c r="C14" s="483">
        <f>279.36/1000</f>
        <v>0.27936</v>
      </c>
      <c r="D14" s="171">
        <v>45425</v>
      </c>
      <c r="E14" s="171">
        <v>45427</v>
      </c>
      <c r="F14" s="171">
        <v>45433</v>
      </c>
      <c r="G14" s="171">
        <v>45447</v>
      </c>
      <c r="H14" s="171">
        <v>45448</v>
      </c>
      <c r="I14" s="171">
        <v>45448</v>
      </c>
      <c r="J14" s="171">
        <v>45456</v>
      </c>
      <c r="K14" s="181">
        <v>45528</v>
      </c>
      <c r="L14" s="181"/>
      <c r="M14" s="181">
        <v>45528</v>
      </c>
      <c r="N14" s="287"/>
    </row>
    <row r="15" spans="1:14" s="161" customFormat="1" x14ac:dyDescent="0.3">
      <c r="A15" s="230">
        <f t="shared" si="1"/>
        <v>13</v>
      </c>
      <c r="B15" s="484" t="s">
        <v>711</v>
      </c>
      <c r="C15" s="483">
        <f>2550.167/1000</f>
        <v>2.5501670000000001</v>
      </c>
      <c r="D15" s="171">
        <v>45425</v>
      </c>
      <c r="E15" s="171">
        <v>45427</v>
      </c>
      <c r="F15" s="171">
        <v>45433</v>
      </c>
      <c r="G15" s="171">
        <v>45447</v>
      </c>
      <c r="H15" s="171">
        <v>45448</v>
      </c>
      <c r="I15" s="171">
        <v>45448</v>
      </c>
      <c r="J15" s="171">
        <v>45456</v>
      </c>
      <c r="K15" s="181">
        <v>45465</v>
      </c>
      <c r="L15" s="181"/>
      <c r="M15" s="181">
        <v>45465</v>
      </c>
      <c r="N15" s="287">
        <v>45484</v>
      </c>
    </row>
    <row r="16" spans="1:14" s="161" customFormat="1" x14ac:dyDescent="0.3">
      <c r="A16" s="230">
        <f t="shared" si="1"/>
        <v>14</v>
      </c>
      <c r="B16" s="484" t="s">
        <v>1262</v>
      </c>
      <c r="C16" s="483">
        <v>2.2835000000000001</v>
      </c>
      <c r="D16" s="171">
        <v>45425</v>
      </c>
      <c r="E16" s="171">
        <v>45427</v>
      </c>
      <c r="F16" s="171">
        <v>45433</v>
      </c>
      <c r="G16" s="171">
        <v>45447</v>
      </c>
      <c r="H16" s="171">
        <v>45448</v>
      </c>
      <c r="I16" s="171">
        <v>45448</v>
      </c>
      <c r="J16" s="171">
        <v>45456</v>
      </c>
      <c r="K16" s="181">
        <v>45693</v>
      </c>
      <c r="L16" s="181"/>
      <c r="M16" s="181">
        <v>45693</v>
      </c>
      <c r="N16" s="287"/>
    </row>
    <row r="17" spans="1:15" s="161" customFormat="1" x14ac:dyDescent="0.3">
      <c r="A17" s="230">
        <f t="shared" si="1"/>
        <v>15</v>
      </c>
      <c r="B17" s="484" t="s">
        <v>776</v>
      </c>
      <c r="C17" s="483">
        <v>1.881</v>
      </c>
      <c r="D17" s="171">
        <v>45425</v>
      </c>
      <c r="E17" s="171">
        <v>45427</v>
      </c>
      <c r="F17" s="171">
        <v>45433</v>
      </c>
      <c r="G17" s="171">
        <v>45446</v>
      </c>
      <c r="H17" s="171">
        <v>45455</v>
      </c>
      <c r="I17" s="171">
        <v>45455</v>
      </c>
      <c r="J17" s="171">
        <v>45456</v>
      </c>
      <c r="K17" s="181">
        <v>45497</v>
      </c>
      <c r="L17" s="181"/>
      <c r="M17" s="181">
        <v>45497</v>
      </c>
      <c r="N17" s="287" t="s">
        <v>1207</v>
      </c>
    </row>
    <row r="18" spans="1:15" s="161" customFormat="1" x14ac:dyDescent="0.3">
      <c r="A18" s="230">
        <f t="shared" si="1"/>
        <v>16</v>
      </c>
      <c r="B18" s="484" t="s">
        <v>777</v>
      </c>
      <c r="C18" s="483">
        <f>2548.275/1000</f>
        <v>2.5482750000000003</v>
      </c>
      <c r="D18" s="171">
        <v>45425</v>
      </c>
      <c r="E18" s="171">
        <v>45427</v>
      </c>
      <c r="F18" s="171">
        <v>45433</v>
      </c>
      <c r="G18" s="171">
        <v>45446</v>
      </c>
      <c r="H18" s="171">
        <v>45455</v>
      </c>
      <c r="I18" s="171">
        <v>45455</v>
      </c>
      <c r="J18" s="171">
        <v>45456</v>
      </c>
      <c r="K18" s="181">
        <v>45476</v>
      </c>
      <c r="L18" s="181"/>
      <c r="M18" s="181">
        <v>45477</v>
      </c>
      <c r="N18" s="287">
        <v>45484</v>
      </c>
    </row>
    <row r="19" spans="1:15" s="161" customFormat="1" x14ac:dyDescent="0.3">
      <c r="A19" s="230">
        <f t="shared" si="1"/>
        <v>17</v>
      </c>
      <c r="B19" s="484" t="s">
        <v>826</v>
      </c>
      <c r="C19" s="483">
        <f>211.209/1000</f>
        <v>0.21120900000000001</v>
      </c>
      <c r="D19" s="171">
        <v>45425</v>
      </c>
      <c r="E19" s="171">
        <v>45427</v>
      </c>
      <c r="F19" s="171">
        <v>45433</v>
      </c>
      <c r="G19" s="171">
        <v>45446</v>
      </c>
      <c r="H19" s="171">
        <v>45455</v>
      </c>
      <c r="I19" s="171">
        <v>45455</v>
      </c>
      <c r="J19" s="171">
        <v>45456</v>
      </c>
      <c r="K19" s="181">
        <v>45497</v>
      </c>
      <c r="L19" s="181"/>
      <c r="M19" s="181">
        <v>45497</v>
      </c>
      <c r="N19" s="287">
        <v>45693</v>
      </c>
    </row>
    <row r="20" spans="1:15" s="161" customFormat="1" x14ac:dyDescent="0.3">
      <c r="A20" s="230">
        <f t="shared" si="1"/>
        <v>18</v>
      </c>
      <c r="B20" s="484" t="s">
        <v>1030</v>
      </c>
      <c r="C20" s="483">
        <f>5048.211/1000</f>
        <v>5.0482110000000002</v>
      </c>
      <c r="D20" s="171">
        <v>45425</v>
      </c>
      <c r="E20" s="171">
        <v>45427</v>
      </c>
      <c r="F20" s="171">
        <v>45433</v>
      </c>
      <c r="G20" s="171">
        <v>45446</v>
      </c>
      <c r="H20" s="171">
        <v>45455</v>
      </c>
      <c r="I20" s="171">
        <v>45455</v>
      </c>
      <c r="J20" s="171">
        <v>45456</v>
      </c>
      <c r="K20" s="181">
        <v>45490</v>
      </c>
      <c r="L20" s="181"/>
      <c r="M20" s="181">
        <v>45490</v>
      </c>
      <c r="N20" s="287">
        <v>45491</v>
      </c>
    </row>
    <row r="21" spans="1:15" s="161" customFormat="1" x14ac:dyDescent="0.3">
      <c r="A21" s="230">
        <f t="shared" si="1"/>
        <v>19</v>
      </c>
      <c r="B21" s="484" t="s">
        <v>1006</v>
      </c>
      <c r="C21" s="483">
        <f>4124.232/1000</f>
        <v>4.1242320000000001</v>
      </c>
      <c r="D21" s="171">
        <v>45425</v>
      </c>
      <c r="E21" s="171">
        <v>45427</v>
      </c>
      <c r="F21" s="171">
        <v>45433</v>
      </c>
      <c r="G21" s="171">
        <v>45446</v>
      </c>
      <c r="H21" s="171">
        <v>45455</v>
      </c>
      <c r="I21" s="171">
        <v>45455</v>
      </c>
      <c r="J21" s="171">
        <v>45456</v>
      </c>
      <c r="K21" s="181">
        <v>45490</v>
      </c>
      <c r="L21" s="181">
        <v>45490</v>
      </c>
      <c r="M21" s="181">
        <v>45490</v>
      </c>
      <c r="N21" s="287">
        <v>45490</v>
      </c>
    </row>
    <row r="22" spans="1:15" s="161" customFormat="1" x14ac:dyDescent="0.3">
      <c r="A22" s="230">
        <f t="shared" si="1"/>
        <v>20</v>
      </c>
      <c r="B22" s="484" t="s">
        <v>778</v>
      </c>
      <c r="C22" s="483">
        <f>4333.369/1000</f>
        <v>4.3333689999999994</v>
      </c>
      <c r="D22" s="171">
        <v>45425</v>
      </c>
      <c r="E22" s="171">
        <v>45427</v>
      </c>
      <c r="F22" s="171">
        <v>45433</v>
      </c>
      <c r="G22" s="171">
        <v>45446</v>
      </c>
      <c r="H22" s="171">
        <v>45455</v>
      </c>
      <c r="I22" s="171">
        <v>45455</v>
      </c>
      <c r="J22" s="171">
        <v>45456</v>
      </c>
      <c r="K22" s="181">
        <v>45477</v>
      </c>
      <c r="L22" s="181">
        <v>45477</v>
      </c>
      <c r="M22" s="181">
        <v>45477</v>
      </c>
      <c r="N22" s="287">
        <v>45484</v>
      </c>
    </row>
    <row r="23" spans="1:15" s="161" customFormat="1" x14ac:dyDescent="0.3">
      <c r="A23" s="230">
        <f t="shared" si="1"/>
        <v>21</v>
      </c>
      <c r="B23" s="484" t="s">
        <v>795</v>
      </c>
      <c r="C23" s="483">
        <f>4123.949/1000</f>
        <v>4.1239489999999996</v>
      </c>
      <c r="D23" s="171">
        <v>45434</v>
      </c>
      <c r="E23" s="171">
        <v>45442</v>
      </c>
      <c r="F23" s="171">
        <v>45449</v>
      </c>
      <c r="G23" s="171" t="s">
        <v>1043</v>
      </c>
      <c r="H23" s="171">
        <v>45502</v>
      </c>
      <c r="I23" s="171">
        <v>45502</v>
      </c>
      <c r="J23" s="171">
        <v>45502</v>
      </c>
      <c r="K23" s="181">
        <v>45516</v>
      </c>
      <c r="L23" s="181"/>
      <c r="M23" s="181">
        <v>45516</v>
      </c>
      <c r="N23" s="287">
        <v>45516</v>
      </c>
    </row>
    <row r="24" spans="1:15" s="161" customFormat="1" x14ac:dyDescent="0.3">
      <c r="A24" s="230">
        <f>A23+1</f>
        <v>22</v>
      </c>
      <c r="B24" s="484" t="s">
        <v>796</v>
      </c>
      <c r="C24" s="483">
        <f>4049.764/1000</f>
        <v>4.0497639999999997</v>
      </c>
      <c r="D24" s="171">
        <v>45434</v>
      </c>
      <c r="E24" s="171">
        <v>45442</v>
      </c>
      <c r="F24" s="171">
        <v>45449</v>
      </c>
      <c r="G24" s="171" t="s">
        <v>1043</v>
      </c>
      <c r="H24" s="171">
        <v>45502</v>
      </c>
      <c r="I24" s="171">
        <v>45502</v>
      </c>
      <c r="J24" s="171">
        <v>45502</v>
      </c>
      <c r="K24" s="181">
        <v>45516</v>
      </c>
      <c r="L24" s="181"/>
      <c r="M24" s="181">
        <v>45516</v>
      </c>
      <c r="N24" s="287">
        <v>45516</v>
      </c>
    </row>
    <row r="25" spans="1:15" s="161" customFormat="1" x14ac:dyDescent="0.3">
      <c r="A25" s="230">
        <f t="shared" ref="A25:A32" si="2">A24+1</f>
        <v>23</v>
      </c>
      <c r="B25" s="484" t="s">
        <v>1047</v>
      </c>
      <c r="C25" s="483">
        <f>4898.588/1000</f>
        <v>4.8985880000000002</v>
      </c>
      <c r="D25" s="171">
        <v>45434</v>
      </c>
      <c r="E25" s="171">
        <v>45442</v>
      </c>
      <c r="F25" s="171">
        <v>45449</v>
      </c>
      <c r="G25" s="171" t="s">
        <v>1044</v>
      </c>
      <c r="H25" s="171">
        <v>45502</v>
      </c>
      <c r="I25" s="171">
        <v>45502</v>
      </c>
      <c r="J25" s="171">
        <v>45502</v>
      </c>
      <c r="K25" s="181">
        <v>45516</v>
      </c>
      <c r="L25" s="181"/>
      <c r="M25" s="181">
        <v>45516</v>
      </c>
      <c r="N25" s="287">
        <v>45516</v>
      </c>
    </row>
    <row r="26" spans="1:15" s="161" customFormat="1" x14ac:dyDescent="0.3">
      <c r="A26" s="230">
        <f t="shared" si="2"/>
        <v>24</v>
      </c>
      <c r="B26" s="484" t="s">
        <v>1048</v>
      </c>
      <c r="C26" s="483">
        <f>6661.82/1000</f>
        <v>6.6618199999999996</v>
      </c>
      <c r="D26" s="171">
        <v>45434</v>
      </c>
      <c r="E26" s="171">
        <v>45442</v>
      </c>
      <c r="F26" s="171">
        <v>45449</v>
      </c>
      <c r="G26" s="171" t="s">
        <v>1044</v>
      </c>
      <c r="H26" s="171">
        <v>45502</v>
      </c>
      <c r="I26" s="171">
        <v>45502</v>
      </c>
      <c r="J26" s="171">
        <v>45502</v>
      </c>
      <c r="K26" s="181">
        <v>45516</v>
      </c>
      <c r="L26" s="181"/>
      <c r="M26" s="181">
        <v>45516</v>
      </c>
      <c r="N26" s="287">
        <v>45516</v>
      </c>
    </row>
    <row r="27" spans="1:15" s="161" customFormat="1" x14ac:dyDescent="0.3">
      <c r="A27" s="230">
        <f t="shared" si="2"/>
        <v>25</v>
      </c>
      <c r="B27" s="484" t="s">
        <v>1049</v>
      </c>
      <c r="C27" s="483">
        <f>5079.983/1000</f>
        <v>5.0799830000000004</v>
      </c>
      <c r="D27" s="171">
        <v>45434</v>
      </c>
      <c r="E27" s="171">
        <v>45442</v>
      </c>
      <c r="F27" s="171">
        <v>45449</v>
      </c>
      <c r="G27" s="171" t="s">
        <v>1045</v>
      </c>
      <c r="H27" s="171">
        <v>45502</v>
      </c>
      <c r="I27" s="171">
        <v>45502</v>
      </c>
      <c r="J27" s="171">
        <v>45502</v>
      </c>
      <c r="K27" s="181">
        <v>45551</v>
      </c>
      <c r="L27" s="181"/>
      <c r="M27" s="181">
        <v>45551</v>
      </c>
      <c r="N27" s="287">
        <v>45551</v>
      </c>
    </row>
    <row r="28" spans="1:15" s="161" customFormat="1" x14ac:dyDescent="0.3">
      <c r="A28" s="230">
        <f t="shared" si="2"/>
        <v>26</v>
      </c>
      <c r="B28" s="484" t="s">
        <v>1120</v>
      </c>
      <c r="C28" s="483">
        <v>4.1630000000000003</v>
      </c>
      <c r="D28" s="171">
        <v>45434</v>
      </c>
      <c r="E28" s="171">
        <v>45442</v>
      </c>
      <c r="F28" s="171">
        <v>45449</v>
      </c>
      <c r="G28" s="171" t="s">
        <v>1045</v>
      </c>
      <c r="H28" s="171">
        <v>45502</v>
      </c>
      <c r="I28" s="171">
        <v>45502</v>
      </c>
      <c r="J28" s="171">
        <v>45502</v>
      </c>
      <c r="K28" s="181">
        <v>45583</v>
      </c>
      <c r="L28" s="181"/>
      <c r="M28" s="181">
        <v>45583</v>
      </c>
      <c r="N28" s="287">
        <v>45583</v>
      </c>
    </row>
    <row r="29" spans="1:15" s="161" customFormat="1" x14ac:dyDescent="0.3">
      <c r="A29" s="230">
        <f t="shared" si="2"/>
        <v>27</v>
      </c>
      <c r="B29" s="484" t="s">
        <v>1121</v>
      </c>
      <c r="C29" s="483">
        <v>4.7169999999999996</v>
      </c>
      <c r="D29" s="171">
        <v>45434</v>
      </c>
      <c r="E29" s="171">
        <v>45442</v>
      </c>
      <c r="F29" s="171">
        <v>45449</v>
      </c>
      <c r="G29" s="171" t="s">
        <v>1045</v>
      </c>
      <c r="H29" s="171">
        <v>45502</v>
      </c>
      <c r="I29" s="171">
        <v>45502</v>
      </c>
      <c r="J29" s="171">
        <v>45502</v>
      </c>
      <c r="K29" s="181">
        <v>45597</v>
      </c>
      <c r="L29" s="181"/>
      <c r="M29" s="181">
        <v>45597</v>
      </c>
      <c r="N29" s="287">
        <v>45597</v>
      </c>
    </row>
    <row r="30" spans="1:15" s="161" customFormat="1" x14ac:dyDescent="0.3">
      <c r="A30" s="230">
        <f t="shared" si="2"/>
        <v>28</v>
      </c>
      <c r="B30" s="484" t="s">
        <v>797</v>
      </c>
      <c r="C30" s="483">
        <f>5026.525/1000</f>
        <v>5.0265249999999995</v>
      </c>
      <c r="D30" s="171">
        <v>45434</v>
      </c>
      <c r="E30" s="171">
        <v>45442</v>
      </c>
      <c r="F30" s="171">
        <v>45449</v>
      </c>
      <c r="G30" s="171" t="s">
        <v>1046</v>
      </c>
      <c r="H30" s="171">
        <v>45502</v>
      </c>
      <c r="I30" s="171">
        <v>45502</v>
      </c>
      <c r="J30" s="171">
        <v>45502</v>
      </c>
      <c r="K30" s="181">
        <v>45597</v>
      </c>
      <c r="L30" s="181"/>
      <c r="M30" s="181">
        <v>45597</v>
      </c>
      <c r="N30" s="287">
        <v>45597</v>
      </c>
      <c r="O30" s="628"/>
    </row>
    <row r="31" spans="1:15" s="161" customFormat="1" x14ac:dyDescent="0.3">
      <c r="A31" s="230">
        <f t="shared" si="2"/>
        <v>29</v>
      </c>
      <c r="B31" s="484" t="s">
        <v>798</v>
      </c>
      <c r="C31" s="483">
        <f>5944.083/1000</f>
        <v>5.944083</v>
      </c>
      <c r="D31" s="171">
        <v>45434</v>
      </c>
      <c r="E31" s="171">
        <v>45442</v>
      </c>
      <c r="F31" s="171">
        <v>45449</v>
      </c>
      <c r="G31" s="171" t="s">
        <v>1046</v>
      </c>
      <c r="H31" s="171">
        <v>45502</v>
      </c>
      <c r="I31" s="171">
        <v>45502</v>
      </c>
      <c r="J31" s="171">
        <v>45502</v>
      </c>
      <c r="K31" s="181">
        <v>45597</v>
      </c>
      <c r="L31" s="181"/>
      <c r="M31" s="181">
        <v>45597</v>
      </c>
      <c r="N31" s="287">
        <v>45597</v>
      </c>
    </row>
    <row r="32" spans="1:15" ht="18" customHeight="1" x14ac:dyDescent="0.3">
      <c r="A32" s="230">
        <f t="shared" si="2"/>
        <v>30</v>
      </c>
      <c r="B32" s="484" t="s">
        <v>1319</v>
      </c>
      <c r="C32" s="168">
        <f>2591.68/1000</f>
        <v>2.5916799999999998</v>
      </c>
      <c r="D32" s="171">
        <v>45708</v>
      </c>
      <c r="E32" s="171">
        <v>45708</v>
      </c>
      <c r="F32" s="171">
        <v>45708</v>
      </c>
      <c r="G32" s="171">
        <v>45708</v>
      </c>
      <c r="H32" s="171">
        <v>45708</v>
      </c>
      <c r="I32" s="171">
        <v>45708</v>
      </c>
      <c r="J32" s="171">
        <v>45708</v>
      </c>
      <c r="K32" s="181">
        <v>45708</v>
      </c>
      <c r="L32" s="181"/>
      <c r="M32" s="181">
        <v>45708</v>
      </c>
      <c r="N32" s="287">
        <v>45708</v>
      </c>
    </row>
    <row r="33" spans="1:14" s="161" customFormat="1" x14ac:dyDescent="0.3">
      <c r="A33" s="230"/>
      <c r="B33" s="160" t="s">
        <v>405</v>
      </c>
      <c r="C33" s="168">
        <f>SUM(C3:C32)</f>
        <v>117.51302799999999</v>
      </c>
      <c r="D33" s="296">
        <f t="shared" ref="D33:J33" si="3">SUMIF(D3:D32,"&lt;&gt;",$C$3:$C$32)</f>
        <v>117.51302799999999</v>
      </c>
      <c r="E33" s="296">
        <f t="shared" si="3"/>
        <v>117.51302799999999</v>
      </c>
      <c r="F33" s="296">
        <f t="shared" si="3"/>
        <v>117.51302799999999</v>
      </c>
      <c r="G33" s="296">
        <f t="shared" si="3"/>
        <v>117.51302799999999</v>
      </c>
      <c r="H33" s="296">
        <f t="shared" si="3"/>
        <v>117.51302799999999</v>
      </c>
      <c r="I33" s="296">
        <f t="shared" si="3"/>
        <v>117.51302799999999</v>
      </c>
      <c r="J33" s="296">
        <f t="shared" si="3"/>
        <v>117.51302799999999</v>
      </c>
      <c r="K33" s="332">
        <f>SUMIF(K4:K32,"&lt;&gt;",$C$4:$C$32)</f>
        <v>116.74087399999999</v>
      </c>
      <c r="L33" s="332">
        <f>SUMIF(L4:L32,"&lt;&gt;",$C$4:$C$32)</f>
        <v>14.426703999999999</v>
      </c>
      <c r="M33" s="332">
        <f>SUMIF(M4:M32,"&lt;&gt;",$C$4:$C$32)</f>
        <v>116.74087399999999</v>
      </c>
      <c r="N33" s="331">
        <f>SUMIF(N4:N32,"&lt;&gt;",$C$4:$C$32)</f>
        <v>114.17801399999999</v>
      </c>
    </row>
    <row r="34" spans="1:14" s="161" customFormat="1" ht="15" thickBot="1" x14ac:dyDescent="0.35">
      <c r="A34" s="288"/>
      <c r="B34" s="289" t="s">
        <v>0</v>
      </c>
      <c r="C34" s="27"/>
      <c r="D34" s="290">
        <f t="shared" ref="D34:J34" si="4">$D$33-D33</f>
        <v>0</v>
      </c>
      <c r="E34" s="290">
        <f t="shared" si="4"/>
        <v>0</v>
      </c>
      <c r="F34" s="290">
        <f t="shared" si="4"/>
        <v>0</v>
      </c>
      <c r="G34" s="290">
        <f t="shared" si="4"/>
        <v>0</v>
      </c>
      <c r="H34" s="290">
        <f t="shared" si="4"/>
        <v>0</v>
      </c>
      <c r="I34" s="290">
        <f t="shared" si="4"/>
        <v>0</v>
      </c>
      <c r="J34" s="290">
        <f t="shared" si="4"/>
        <v>0</v>
      </c>
      <c r="K34" s="291">
        <f t="shared" ref="K34:N34" si="5">$D$33-K33</f>
        <v>0.77215400000000045</v>
      </c>
      <c r="L34" s="291">
        <f t="shared" si="5"/>
        <v>103.08632399999999</v>
      </c>
      <c r="M34" s="291">
        <f t="shared" si="5"/>
        <v>0.77215400000000045</v>
      </c>
      <c r="N34" s="292">
        <f t="shared" si="5"/>
        <v>3.335014000000001</v>
      </c>
    </row>
    <row r="35" spans="1:14" x14ac:dyDescent="0.3">
      <c r="K35" s="182"/>
      <c r="L35" s="182"/>
      <c r="M35" s="182"/>
      <c r="N35" s="182"/>
    </row>
    <row r="36" spans="1:14" x14ac:dyDescent="0.3">
      <c r="I36" s="41" t="s">
        <v>869</v>
      </c>
      <c r="J36" s="161">
        <f>I33-J33</f>
        <v>0</v>
      </c>
      <c r="K36" s="182"/>
      <c r="L36" s="182"/>
      <c r="M36" s="213" t="s">
        <v>869</v>
      </c>
      <c r="N36" s="644">
        <f>M33-N33</f>
        <v>2.5628600000000006</v>
      </c>
    </row>
    <row r="37" spans="1:14" x14ac:dyDescent="0.3">
      <c r="G37" s="184"/>
      <c r="H37" s="184"/>
      <c r="K37" s="87"/>
      <c r="L37" s="87"/>
      <c r="M37" s="87"/>
      <c r="N37" s="87"/>
    </row>
    <row r="38" spans="1:14" x14ac:dyDescent="0.3">
      <c r="C38" s="2">
        <v>2.2829999999999999</v>
      </c>
      <c r="G38" s="184"/>
      <c r="H38" s="184"/>
      <c r="K38" s="87"/>
      <c r="L38" s="87"/>
      <c r="M38" s="87"/>
      <c r="N38" s="87"/>
    </row>
    <row r="39" spans="1:14" x14ac:dyDescent="0.3">
      <c r="K39" s="87"/>
      <c r="L39" s="87"/>
      <c r="M39" s="87"/>
      <c r="N39" s="87"/>
    </row>
    <row r="40" spans="1:14" x14ac:dyDescent="0.3">
      <c r="K40" s="87"/>
      <c r="L40" s="87"/>
      <c r="M40" s="87"/>
      <c r="N40" s="87"/>
    </row>
    <row r="41" spans="1:14" x14ac:dyDescent="0.3">
      <c r="K41" s="87"/>
      <c r="L41" s="87"/>
      <c r="M41" s="87"/>
      <c r="N41" s="87"/>
    </row>
    <row r="42" spans="1:14" x14ac:dyDescent="0.3">
      <c r="K42" s="87"/>
      <c r="L42" s="87"/>
      <c r="M42" s="87"/>
      <c r="N42" s="87"/>
    </row>
    <row r="43" spans="1:14" x14ac:dyDescent="0.3">
      <c r="K43" s="87"/>
      <c r="L43" s="87"/>
      <c r="M43" s="87"/>
      <c r="N43" s="87"/>
    </row>
    <row r="44" spans="1:14" x14ac:dyDescent="0.3">
      <c r="K44" s="87"/>
      <c r="L44" s="87"/>
      <c r="M44" s="87"/>
      <c r="N44" s="87"/>
    </row>
    <row r="45" spans="1:14" x14ac:dyDescent="0.3">
      <c r="K45" s="87"/>
      <c r="L45" s="87"/>
      <c r="M45" s="87"/>
      <c r="N45" s="87"/>
    </row>
    <row r="46" spans="1:14" x14ac:dyDescent="0.3">
      <c r="K46" s="87"/>
      <c r="L46" s="87"/>
      <c r="M46" s="87"/>
      <c r="N46" s="87"/>
    </row>
    <row r="47" spans="1:14" x14ac:dyDescent="0.3">
      <c r="K47" s="87"/>
      <c r="L47" s="87"/>
      <c r="M47" s="87"/>
      <c r="N47" s="87"/>
    </row>
    <row r="48" spans="1:14" x14ac:dyDescent="0.3">
      <c r="K48" s="87"/>
      <c r="L48" s="87"/>
      <c r="M48" s="87"/>
      <c r="N48" s="87"/>
    </row>
    <row r="49" spans="11:14" x14ac:dyDescent="0.3">
      <c r="K49" s="87"/>
      <c r="L49" s="87"/>
      <c r="M49" s="87"/>
      <c r="N49" s="87"/>
    </row>
    <row r="50" spans="11:14" x14ac:dyDescent="0.3">
      <c r="K50" s="87"/>
      <c r="L50" s="87"/>
      <c r="M50" s="87"/>
      <c r="N50" s="87"/>
    </row>
    <row r="51" spans="11:14" x14ac:dyDescent="0.3">
      <c r="K51" s="87"/>
      <c r="L51" s="87"/>
      <c r="M51" s="87"/>
      <c r="N51" s="87"/>
    </row>
    <row r="52" spans="11:14" x14ac:dyDescent="0.3">
      <c r="K52" s="87"/>
      <c r="L52" s="87"/>
      <c r="M52" s="87"/>
      <c r="N52" s="87"/>
    </row>
    <row r="53" spans="11:14" x14ac:dyDescent="0.3">
      <c r="K53" s="87"/>
      <c r="L53" s="87"/>
      <c r="M53" s="87"/>
      <c r="N53" s="87"/>
    </row>
    <row r="54" spans="11:14" x14ac:dyDescent="0.3">
      <c r="K54" s="87"/>
      <c r="L54" s="87"/>
      <c r="M54" s="87"/>
      <c r="N54" s="87"/>
    </row>
    <row r="55" spans="11:14" x14ac:dyDescent="0.3">
      <c r="K55" s="87"/>
      <c r="L55" s="87"/>
      <c r="M55" s="87"/>
      <c r="N55" s="87"/>
    </row>
    <row r="56" spans="11:14" x14ac:dyDescent="0.3">
      <c r="K56" s="87"/>
      <c r="L56" s="87"/>
      <c r="M56" s="87"/>
      <c r="N56" s="87"/>
    </row>
    <row r="57" spans="11:14" x14ac:dyDescent="0.3">
      <c r="K57" s="87"/>
      <c r="L57" s="87"/>
      <c r="M57" s="87"/>
      <c r="N57" s="87"/>
    </row>
    <row r="58" spans="11:14" x14ac:dyDescent="0.3">
      <c r="K58" s="87"/>
      <c r="L58" s="87"/>
      <c r="M58" s="87"/>
      <c r="N58" s="87"/>
    </row>
    <row r="59" spans="11:14" x14ac:dyDescent="0.3">
      <c r="K59" s="87"/>
      <c r="L59" s="87"/>
      <c r="M59" s="87"/>
      <c r="N59" s="87"/>
    </row>
    <row r="60" spans="11:14" x14ac:dyDescent="0.3">
      <c r="K60" s="87"/>
      <c r="L60" s="87"/>
      <c r="M60" s="87"/>
      <c r="N60" s="87"/>
    </row>
    <row r="61" spans="11:14" x14ac:dyDescent="0.3">
      <c r="K61" s="87"/>
      <c r="L61" s="87"/>
      <c r="M61" s="87"/>
      <c r="N61" s="87"/>
    </row>
    <row r="62" spans="11:14" x14ac:dyDescent="0.3">
      <c r="K62" s="87"/>
      <c r="L62" s="87"/>
      <c r="M62" s="87"/>
      <c r="N62" s="87"/>
    </row>
    <row r="63" spans="11:14" x14ac:dyDescent="0.3">
      <c r="K63" s="87"/>
      <c r="L63" s="87"/>
      <c r="M63" s="87"/>
      <c r="N63" s="87"/>
    </row>
    <row r="64" spans="11:14" x14ac:dyDescent="0.3">
      <c r="K64" s="87"/>
      <c r="L64" s="87"/>
      <c r="M64" s="87"/>
      <c r="N64" s="87"/>
    </row>
    <row r="65" spans="11:14" x14ac:dyDescent="0.3">
      <c r="K65" s="87"/>
      <c r="L65" s="87"/>
      <c r="M65" s="87"/>
      <c r="N65" s="87"/>
    </row>
    <row r="66" spans="11:14" x14ac:dyDescent="0.3">
      <c r="K66" s="87"/>
      <c r="L66" s="87"/>
      <c r="M66" s="87"/>
      <c r="N66" s="87"/>
    </row>
    <row r="67" spans="11:14" x14ac:dyDescent="0.3">
      <c r="K67" s="87"/>
      <c r="L67" s="87"/>
      <c r="M67" s="87"/>
      <c r="N67" s="87"/>
    </row>
    <row r="68" spans="11:14" x14ac:dyDescent="0.3">
      <c r="K68" s="87"/>
      <c r="L68" s="87"/>
      <c r="M68" s="87"/>
      <c r="N68" s="87"/>
    </row>
    <row r="69" spans="11:14" x14ac:dyDescent="0.3">
      <c r="K69" s="87"/>
      <c r="L69" s="87"/>
      <c r="M69" s="87"/>
      <c r="N69" s="87"/>
    </row>
    <row r="70" spans="11:14" x14ac:dyDescent="0.3">
      <c r="K70" s="87"/>
      <c r="L70" s="87"/>
      <c r="M70" s="87"/>
      <c r="N70" s="87"/>
    </row>
    <row r="71" spans="11:14" x14ac:dyDescent="0.3">
      <c r="K71" s="87"/>
      <c r="L71" s="87"/>
      <c r="M71" s="87"/>
      <c r="N71" s="87"/>
    </row>
    <row r="72" spans="11:14" x14ac:dyDescent="0.3">
      <c r="K72" s="87"/>
      <c r="L72" s="87"/>
      <c r="M72" s="87"/>
      <c r="N72" s="87"/>
    </row>
    <row r="73" spans="11:14" x14ac:dyDescent="0.3">
      <c r="K73" s="87"/>
      <c r="L73" s="87"/>
      <c r="M73" s="87"/>
      <c r="N73" s="87"/>
    </row>
    <row r="74" spans="11:14" x14ac:dyDescent="0.3">
      <c r="K74" s="87"/>
      <c r="L74" s="87"/>
      <c r="M74" s="87"/>
      <c r="N74" s="87"/>
    </row>
    <row r="75" spans="11:14" x14ac:dyDescent="0.3">
      <c r="K75" s="87"/>
      <c r="L75" s="87"/>
      <c r="M75" s="87"/>
      <c r="N75" s="87"/>
    </row>
    <row r="76" spans="11:14" x14ac:dyDescent="0.3">
      <c r="K76" s="87"/>
      <c r="L76" s="87"/>
      <c r="M76" s="87"/>
      <c r="N76" s="87"/>
    </row>
    <row r="77" spans="11:14" x14ac:dyDescent="0.3">
      <c r="K77" s="87"/>
      <c r="L77" s="87"/>
      <c r="M77" s="87"/>
      <c r="N77" s="87"/>
    </row>
    <row r="78" spans="11:14" x14ac:dyDescent="0.3">
      <c r="K78" s="87"/>
      <c r="L78" s="87"/>
      <c r="M78" s="87"/>
      <c r="N78" s="87"/>
    </row>
    <row r="79" spans="11:14" x14ac:dyDescent="0.3">
      <c r="K79" s="87"/>
      <c r="L79" s="87"/>
      <c r="M79" s="87"/>
      <c r="N79" s="87"/>
    </row>
    <row r="80" spans="11:14" x14ac:dyDescent="0.3">
      <c r="K80" s="87"/>
      <c r="L80" s="87"/>
      <c r="M80" s="87"/>
      <c r="N80" s="87"/>
    </row>
    <row r="81" spans="11:14" x14ac:dyDescent="0.3">
      <c r="K81" s="87"/>
      <c r="L81" s="87"/>
      <c r="M81" s="87"/>
      <c r="N81" s="87"/>
    </row>
    <row r="82" spans="11:14" x14ac:dyDescent="0.3">
      <c r="K82" s="87"/>
      <c r="L82" s="87"/>
      <c r="M82" s="87"/>
      <c r="N82" s="87"/>
    </row>
    <row r="83" spans="11:14" x14ac:dyDescent="0.3">
      <c r="K83" s="87"/>
      <c r="L83" s="87"/>
      <c r="M83" s="87"/>
      <c r="N83" s="87"/>
    </row>
    <row r="84" spans="11:14" x14ac:dyDescent="0.3">
      <c r="K84" s="87"/>
      <c r="L84" s="87"/>
      <c r="M84" s="87"/>
      <c r="N84" s="87"/>
    </row>
    <row r="85" spans="11:14" x14ac:dyDescent="0.3">
      <c r="K85" s="87"/>
      <c r="L85" s="87"/>
      <c r="M85" s="87"/>
      <c r="N85" s="87"/>
    </row>
    <row r="86" spans="11:14" x14ac:dyDescent="0.3">
      <c r="K86" s="87"/>
      <c r="L86" s="87"/>
      <c r="M86" s="87"/>
      <c r="N86" s="87"/>
    </row>
    <row r="87" spans="11:14" x14ac:dyDescent="0.3">
      <c r="K87" s="87"/>
      <c r="L87" s="87"/>
      <c r="M87" s="87"/>
      <c r="N87" s="87"/>
    </row>
    <row r="88" spans="11:14" x14ac:dyDescent="0.3">
      <c r="K88" s="87"/>
      <c r="L88" s="87"/>
      <c r="M88" s="87"/>
      <c r="N88" s="87"/>
    </row>
    <row r="89" spans="11:14" x14ac:dyDescent="0.3">
      <c r="K89" s="87"/>
      <c r="L89" s="87"/>
      <c r="M89" s="87"/>
      <c r="N89" s="87"/>
    </row>
    <row r="90" spans="11:14" x14ac:dyDescent="0.3">
      <c r="K90" s="87"/>
      <c r="L90" s="87"/>
      <c r="M90" s="87"/>
      <c r="N90" s="87"/>
    </row>
    <row r="91" spans="11:14" x14ac:dyDescent="0.3">
      <c r="K91" s="87"/>
      <c r="L91" s="87"/>
      <c r="M91" s="87"/>
      <c r="N91" s="87"/>
    </row>
    <row r="92" spans="11:14" x14ac:dyDescent="0.3">
      <c r="K92" s="87"/>
      <c r="L92" s="87"/>
      <c r="M92" s="87"/>
      <c r="N92" s="87"/>
    </row>
    <row r="93" spans="11:14" x14ac:dyDescent="0.3">
      <c r="K93" s="87"/>
      <c r="L93" s="87"/>
      <c r="M93" s="87"/>
      <c r="N93" s="87"/>
    </row>
    <row r="94" spans="11:14" x14ac:dyDescent="0.3">
      <c r="K94" s="87"/>
      <c r="L94" s="87"/>
      <c r="M94" s="87"/>
      <c r="N94" s="87"/>
    </row>
    <row r="95" spans="11:14" x14ac:dyDescent="0.3">
      <c r="K95" s="87"/>
      <c r="L95" s="87"/>
      <c r="M95" s="87"/>
      <c r="N95" s="87"/>
    </row>
    <row r="96" spans="11:14" x14ac:dyDescent="0.3">
      <c r="K96" s="87"/>
      <c r="L96" s="87"/>
      <c r="M96" s="87"/>
      <c r="N96" s="87"/>
    </row>
    <row r="97" spans="11:14" x14ac:dyDescent="0.3">
      <c r="K97" s="87"/>
      <c r="L97" s="87"/>
      <c r="M97" s="87"/>
      <c r="N97" s="87"/>
    </row>
    <row r="98" spans="11:14" x14ac:dyDescent="0.3">
      <c r="K98" s="87"/>
      <c r="L98" s="87"/>
      <c r="M98" s="87"/>
      <c r="N98" s="87"/>
    </row>
    <row r="99" spans="11:14" x14ac:dyDescent="0.3">
      <c r="K99" s="87"/>
      <c r="L99" s="87"/>
      <c r="M99" s="87"/>
      <c r="N99" s="87"/>
    </row>
    <row r="100" spans="11:14" x14ac:dyDescent="0.3">
      <c r="K100" s="87"/>
      <c r="L100" s="87"/>
      <c r="M100" s="87"/>
      <c r="N100" s="87"/>
    </row>
    <row r="101" spans="11:14" x14ac:dyDescent="0.3">
      <c r="K101" s="87"/>
      <c r="L101" s="87"/>
      <c r="M101" s="87"/>
      <c r="N101" s="87"/>
    </row>
    <row r="102" spans="11:14" x14ac:dyDescent="0.3">
      <c r="K102" s="87"/>
      <c r="L102" s="87"/>
      <c r="M102" s="87"/>
      <c r="N102" s="87"/>
    </row>
    <row r="103" spans="11:14" x14ac:dyDescent="0.3">
      <c r="K103" s="87"/>
      <c r="L103" s="87"/>
      <c r="M103" s="87"/>
      <c r="N103" s="87"/>
    </row>
    <row r="104" spans="11:14" x14ac:dyDescent="0.3">
      <c r="K104" s="87"/>
      <c r="L104" s="87"/>
      <c r="M104" s="87"/>
      <c r="N104" s="87"/>
    </row>
    <row r="105" spans="11:14" x14ac:dyDescent="0.3">
      <c r="K105" s="87"/>
      <c r="L105" s="87"/>
      <c r="M105" s="87"/>
      <c r="N105" s="87"/>
    </row>
    <row r="106" spans="11:14" x14ac:dyDescent="0.3">
      <c r="K106" s="87"/>
      <c r="L106" s="87"/>
      <c r="M106" s="87"/>
      <c r="N106" s="87"/>
    </row>
    <row r="107" spans="11:14" x14ac:dyDescent="0.3">
      <c r="K107" s="87"/>
      <c r="L107" s="87"/>
      <c r="M107" s="87"/>
      <c r="N107" s="87"/>
    </row>
    <row r="108" spans="11:14" x14ac:dyDescent="0.3">
      <c r="K108" s="87"/>
      <c r="L108" s="87"/>
      <c r="M108" s="87"/>
      <c r="N108" s="87"/>
    </row>
    <row r="109" spans="11:14" x14ac:dyDescent="0.3">
      <c r="K109" s="87"/>
      <c r="L109" s="87"/>
      <c r="M109" s="87"/>
      <c r="N109" s="87"/>
    </row>
    <row r="110" spans="11:14" x14ac:dyDescent="0.3">
      <c r="K110" s="87"/>
      <c r="L110" s="87"/>
      <c r="M110" s="87"/>
      <c r="N110" s="87"/>
    </row>
    <row r="111" spans="11:14" x14ac:dyDescent="0.3">
      <c r="K111" s="87"/>
      <c r="L111" s="87"/>
      <c r="M111" s="87"/>
      <c r="N111" s="87"/>
    </row>
    <row r="112" spans="11:14" x14ac:dyDescent="0.3">
      <c r="K112" s="87"/>
      <c r="L112" s="87"/>
      <c r="M112" s="87"/>
      <c r="N112" s="87"/>
    </row>
    <row r="113" spans="11:14" x14ac:dyDescent="0.3">
      <c r="K113" s="87"/>
      <c r="L113" s="87"/>
      <c r="M113" s="87"/>
      <c r="N113" s="87"/>
    </row>
    <row r="114" spans="11:14" x14ac:dyDescent="0.3">
      <c r="K114" s="87"/>
      <c r="L114" s="87"/>
      <c r="M114" s="87"/>
      <c r="N114" s="87"/>
    </row>
    <row r="115" spans="11:14" x14ac:dyDescent="0.3">
      <c r="K115" s="87"/>
      <c r="L115" s="87"/>
      <c r="M115" s="87"/>
      <c r="N115" s="87"/>
    </row>
    <row r="116" spans="11:14" x14ac:dyDescent="0.3">
      <c r="K116" s="87"/>
      <c r="L116" s="87"/>
      <c r="M116" s="87"/>
      <c r="N116" s="87"/>
    </row>
    <row r="117" spans="11:14" x14ac:dyDescent="0.3">
      <c r="K117" s="87"/>
      <c r="L117" s="87"/>
      <c r="M117" s="87"/>
      <c r="N117" s="87"/>
    </row>
    <row r="118" spans="11:14" x14ac:dyDescent="0.3">
      <c r="K118" s="87"/>
      <c r="L118" s="87"/>
      <c r="M118" s="87"/>
      <c r="N118" s="87"/>
    </row>
    <row r="119" spans="11:14" x14ac:dyDescent="0.3">
      <c r="K119" s="87"/>
      <c r="L119" s="87"/>
      <c r="M119" s="87"/>
      <c r="N119" s="87"/>
    </row>
    <row r="120" spans="11:14" x14ac:dyDescent="0.3">
      <c r="K120" s="87"/>
      <c r="L120" s="87"/>
      <c r="M120" s="87"/>
      <c r="N120" s="87"/>
    </row>
    <row r="121" spans="11:14" x14ac:dyDescent="0.3">
      <c r="K121" s="87"/>
      <c r="L121" s="87"/>
      <c r="M121" s="87"/>
      <c r="N121" s="87"/>
    </row>
    <row r="122" spans="11:14" x14ac:dyDescent="0.3">
      <c r="K122" s="87"/>
      <c r="L122" s="87"/>
      <c r="M122" s="87"/>
      <c r="N122" s="87"/>
    </row>
    <row r="123" spans="11:14" x14ac:dyDescent="0.3">
      <c r="K123" s="87"/>
      <c r="L123" s="87"/>
      <c r="M123" s="87"/>
      <c r="N123" s="87"/>
    </row>
    <row r="124" spans="11:14" x14ac:dyDescent="0.3">
      <c r="K124" s="87"/>
      <c r="L124" s="87"/>
      <c r="M124" s="87"/>
      <c r="N124" s="87"/>
    </row>
    <row r="125" spans="11:14" x14ac:dyDescent="0.3">
      <c r="K125" s="87"/>
      <c r="L125" s="87"/>
      <c r="M125" s="87"/>
      <c r="N125" s="87"/>
    </row>
    <row r="126" spans="11:14" x14ac:dyDescent="0.3">
      <c r="K126" s="87"/>
      <c r="L126" s="87"/>
      <c r="M126" s="87"/>
      <c r="N126" s="87"/>
    </row>
    <row r="127" spans="11:14" x14ac:dyDescent="0.3">
      <c r="K127" s="87"/>
      <c r="L127" s="87"/>
      <c r="M127" s="87"/>
      <c r="N127" s="87"/>
    </row>
    <row r="128" spans="11:14" x14ac:dyDescent="0.3">
      <c r="K128" s="87"/>
      <c r="L128" s="87"/>
      <c r="M128" s="87"/>
      <c r="N128" s="87"/>
    </row>
    <row r="129" spans="11:14" x14ac:dyDescent="0.3">
      <c r="K129" s="87"/>
      <c r="L129" s="87"/>
      <c r="M129" s="87"/>
      <c r="N129" s="87"/>
    </row>
    <row r="130" spans="11:14" x14ac:dyDescent="0.3">
      <c r="K130" s="87"/>
      <c r="L130" s="87"/>
      <c r="M130" s="87"/>
      <c r="N130" s="87"/>
    </row>
    <row r="131" spans="11:14" x14ac:dyDescent="0.3">
      <c r="K131" s="87"/>
      <c r="L131" s="87"/>
      <c r="M131" s="87"/>
      <c r="N131" s="87"/>
    </row>
    <row r="132" spans="11:14" x14ac:dyDescent="0.3">
      <c r="K132" s="87"/>
      <c r="L132" s="87"/>
      <c r="M132" s="87"/>
      <c r="N132" s="87"/>
    </row>
    <row r="133" spans="11:14" x14ac:dyDescent="0.3">
      <c r="K133" s="87"/>
      <c r="L133" s="87"/>
      <c r="M133" s="87"/>
      <c r="N133" s="87"/>
    </row>
    <row r="134" spans="11:14" x14ac:dyDescent="0.3">
      <c r="K134" s="87"/>
      <c r="L134" s="87"/>
      <c r="M134" s="87"/>
      <c r="N134" s="87"/>
    </row>
    <row r="135" spans="11:14" x14ac:dyDescent="0.3">
      <c r="K135" s="87"/>
      <c r="L135" s="87"/>
      <c r="M135" s="87"/>
      <c r="N135" s="87"/>
    </row>
    <row r="136" spans="11:14" x14ac:dyDescent="0.3">
      <c r="K136" s="87"/>
      <c r="L136" s="87"/>
      <c r="M136" s="87"/>
      <c r="N136" s="87"/>
    </row>
    <row r="137" spans="11:14" x14ac:dyDescent="0.3">
      <c r="K137" s="87"/>
      <c r="L137" s="87"/>
      <c r="M137" s="87"/>
      <c r="N137" s="87"/>
    </row>
    <row r="138" spans="11:14" x14ac:dyDescent="0.3">
      <c r="K138" s="87"/>
      <c r="L138" s="87"/>
      <c r="M138" s="87"/>
      <c r="N138" s="87"/>
    </row>
    <row r="139" spans="11:14" x14ac:dyDescent="0.3">
      <c r="K139" s="87"/>
      <c r="L139" s="87"/>
      <c r="M139" s="87"/>
      <c r="N139" s="87"/>
    </row>
    <row r="140" spans="11:14" x14ac:dyDescent="0.3">
      <c r="K140" s="87"/>
      <c r="L140" s="87"/>
      <c r="M140" s="87"/>
      <c r="N140" s="87"/>
    </row>
    <row r="141" spans="11:14" x14ac:dyDescent="0.3">
      <c r="K141" s="87"/>
      <c r="L141" s="87"/>
      <c r="M141" s="87"/>
      <c r="N141" s="87"/>
    </row>
    <row r="142" spans="11:14" x14ac:dyDescent="0.3">
      <c r="K142" s="87"/>
      <c r="L142" s="87"/>
      <c r="M142" s="87"/>
      <c r="N142" s="87"/>
    </row>
    <row r="143" spans="11:14" x14ac:dyDescent="0.3">
      <c r="K143" s="87"/>
      <c r="L143" s="87"/>
      <c r="M143" s="87"/>
      <c r="N143" s="87"/>
    </row>
    <row r="144" spans="11:14" x14ac:dyDescent="0.3">
      <c r="K144" s="87"/>
      <c r="L144" s="87"/>
      <c r="M144" s="87"/>
      <c r="N144" s="87"/>
    </row>
    <row r="145" spans="11:14" x14ac:dyDescent="0.3">
      <c r="K145" s="87"/>
      <c r="L145" s="87"/>
      <c r="M145" s="87"/>
      <c r="N145" s="87"/>
    </row>
    <row r="146" spans="11:14" x14ac:dyDescent="0.3">
      <c r="K146" s="87"/>
      <c r="L146" s="87"/>
      <c r="M146" s="87"/>
      <c r="N146" s="87"/>
    </row>
    <row r="147" spans="11:14" x14ac:dyDescent="0.3">
      <c r="K147" s="87"/>
      <c r="L147" s="87"/>
      <c r="M147" s="87"/>
      <c r="N147" s="87"/>
    </row>
    <row r="148" spans="11:14" x14ac:dyDescent="0.3">
      <c r="K148" s="87"/>
      <c r="L148" s="87"/>
      <c r="M148" s="87"/>
      <c r="N148" s="87"/>
    </row>
    <row r="149" spans="11:14" x14ac:dyDescent="0.3">
      <c r="K149" s="87"/>
      <c r="L149" s="87"/>
      <c r="M149" s="87"/>
      <c r="N149" s="87"/>
    </row>
    <row r="150" spans="11:14" x14ac:dyDescent="0.3">
      <c r="K150" s="87"/>
      <c r="L150" s="87"/>
      <c r="M150" s="87"/>
      <c r="N150" s="87"/>
    </row>
    <row r="151" spans="11:14" x14ac:dyDescent="0.3">
      <c r="K151" s="87"/>
      <c r="L151" s="87"/>
      <c r="M151" s="87"/>
      <c r="N151" s="87"/>
    </row>
    <row r="152" spans="11:14" x14ac:dyDescent="0.3">
      <c r="K152" s="87"/>
      <c r="L152" s="87"/>
      <c r="M152" s="87"/>
      <c r="N152" s="87"/>
    </row>
    <row r="153" spans="11:14" x14ac:dyDescent="0.3">
      <c r="K153" s="87"/>
      <c r="L153" s="87"/>
      <c r="M153" s="87"/>
      <c r="N153" s="87"/>
    </row>
    <row r="154" spans="11:14" x14ac:dyDescent="0.3">
      <c r="K154" s="87"/>
      <c r="L154" s="87"/>
      <c r="M154" s="87"/>
      <c r="N154" s="87"/>
    </row>
    <row r="155" spans="11:14" x14ac:dyDescent="0.3">
      <c r="K155" s="87"/>
      <c r="L155" s="87"/>
      <c r="M155" s="87"/>
      <c r="N155" s="87"/>
    </row>
    <row r="156" spans="11:14" x14ac:dyDescent="0.3">
      <c r="K156" s="87"/>
      <c r="L156" s="87"/>
      <c r="M156" s="87"/>
      <c r="N156" s="87"/>
    </row>
    <row r="157" spans="11:14" x14ac:dyDescent="0.3">
      <c r="K157" s="87"/>
      <c r="L157" s="87"/>
      <c r="M157" s="87"/>
      <c r="N157" s="87"/>
    </row>
    <row r="158" spans="11:14" x14ac:dyDescent="0.3">
      <c r="K158" s="87"/>
      <c r="L158" s="87"/>
      <c r="M158" s="87"/>
      <c r="N158" s="87"/>
    </row>
    <row r="159" spans="11:14" x14ac:dyDescent="0.3">
      <c r="K159" s="87"/>
      <c r="L159" s="87"/>
      <c r="M159" s="87"/>
      <c r="N159" s="87"/>
    </row>
    <row r="160" spans="11:14" x14ac:dyDescent="0.3">
      <c r="K160" s="87"/>
      <c r="L160" s="87"/>
      <c r="M160" s="87"/>
      <c r="N160" s="87"/>
    </row>
    <row r="161" spans="11:14" x14ac:dyDescent="0.3">
      <c r="K161" s="87"/>
      <c r="L161" s="87"/>
      <c r="M161" s="87"/>
      <c r="N161" s="87"/>
    </row>
    <row r="162" spans="11:14" x14ac:dyDescent="0.3">
      <c r="K162" s="87"/>
      <c r="L162" s="87"/>
      <c r="M162" s="87"/>
      <c r="N162" s="87"/>
    </row>
    <row r="163" spans="11:14" x14ac:dyDescent="0.3">
      <c r="K163" s="87"/>
      <c r="L163" s="87"/>
      <c r="M163" s="87"/>
      <c r="N163" s="87"/>
    </row>
    <row r="164" spans="11:14" x14ac:dyDescent="0.3">
      <c r="K164" s="87"/>
      <c r="L164" s="87"/>
      <c r="M164" s="87"/>
      <c r="N164" s="87"/>
    </row>
    <row r="165" spans="11:14" x14ac:dyDescent="0.3">
      <c r="K165" s="87"/>
      <c r="L165" s="87"/>
      <c r="M165" s="87"/>
      <c r="N165" s="87"/>
    </row>
    <row r="166" spans="11:14" x14ac:dyDescent="0.3">
      <c r="K166" s="87"/>
      <c r="L166" s="87"/>
      <c r="M166" s="87"/>
      <c r="N166" s="87"/>
    </row>
    <row r="167" spans="11:14" x14ac:dyDescent="0.3">
      <c r="K167" s="87"/>
      <c r="L167" s="87"/>
      <c r="M167" s="87"/>
      <c r="N167" s="87"/>
    </row>
    <row r="168" spans="11:14" x14ac:dyDescent="0.3">
      <c r="K168" s="87"/>
      <c r="L168" s="87"/>
      <c r="M168" s="87"/>
      <c r="N168" s="87"/>
    </row>
    <row r="169" spans="11:14" x14ac:dyDescent="0.3">
      <c r="K169" s="87"/>
      <c r="L169" s="87"/>
      <c r="M169" s="87"/>
      <c r="N169" s="87"/>
    </row>
    <row r="170" spans="11:14" x14ac:dyDescent="0.3">
      <c r="K170" s="87"/>
      <c r="L170" s="87"/>
      <c r="M170" s="87"/>
      <c r="N170" s="87"/>
    </row>
    <row r="171" spans="11:14" x14ac:dyDescent="0.3">
      <c r="K171" s="87"/>
      <c r="L171" s="87"/>
      <c r="M171" s="87"/>
      <c r="N171" s="87"/>
    </row>
    <row r="172" spans="11:14" x14ac:dyDescent="0.3">
      <c r="K172" s="87"/>
      <c r="L172" s="87"/>
      <c r="M172" s="87"/>
      <c r="N172" s="87"/>
    </row>
    <row r="173" spans="11:14" x14ac:dyDescent="0.3">
      <c r="K173" s="87"/>
      <c r="L173" s="87"/>
      <c r="M173" s="87"/>
      <c r="N173" s="87"/>
    </row>
    <row r="174" spans="11:14" x14ac:dyDescent="0.3">
      <c r="K174" s="87"/>
      <c r="L174" s="87"/>
      <c r="M174" s="87"/>
      <c r="N174" s="87"/>
    </row>
    <row r="175" spans="11:14" x14ac:dyDescent="0.3">
      <c r="K175" s="87"/>
      <c r="L175" s="87"/>
      <c r="M175" s="87"/>
      <c r="N175" s="87"/>
    </row>
    <row r="176" spans="11:14" x14ac:dyDescent="0.3">
      <c r="K176" s="87"/>
      <c r="L176" s="87"/>
      <c r="M176" s="87"/>
      <c r="N176" s="87"/>
    </row>
    <row r="177" spans="11:14" x14ac:dyDescent="0.3">
      <c r="K177" s="87"/>
      <c r="L177" s="87"/>
      <c r="M177" s="87"/>
      <c r="N177" s="87"/>
    </row>
    <row r="178" spans="11:14" x14ac:dyDescent="0.3">
      <c r="K178" s="87"/>
      <c r="L178" s="87"/>
      <c r="M178" s="87"/>
      <c r="N178" s="87"/>
    </row>
    <row r="179" spans="11:14" x14ac:dyDescent="0.3">
      <c r="K179" s="87"/>
      <c r="L179" s="87"/>
      <c r="M179" s="87"/>
      <c r="N179" s="87"/>
    </row>
    <row r="180" spans="11:14" x14ac:dyDescent="0.3">
      <c r="K180" s="87"/>
      <c r="L180" s="87"/>
      <c r="M180" s="87"/>
      <c r="N180" s="87"/>
    </row>
    <row r="181" spans="11:14" x14ac:dyDescent="0.3">
      <c r="K181" s="87"/>
      <c r="L181" s="87"/>
      <c r="M181" s="87"/>
      <c r="N181" s="87"/>
    </row>
    <row r="182" spans="11:14" x14ac:dyDescent="0.3">
      <c r="K182" s="87"/>
      <c r="L182" s="87"/>
      <c r="M182" s="87"/>
      <c r="N182" s="87"/>
    </row>
    <row r="183" spans="11:14" x14ac:dyDescent="0.3">
      <c r="K183" s="87"/>
      <c r="L183" s="87"/>
      <c r="M183" s="87"/>
      <c r="N183" s="87"/>
    </row>
    <row r="184" spans="11:14" x14ac:dyDescent="0.3">
      <c r="K184" s="87"/>
      <c r="L184" s="87"/>
      <c r="M184" s="87"/>
      <c r="N184" s="87"/>
    </row>
    <row r="185" spans="11:14" x14ac:dyDescent="0.3">
      <c r="K185" s="87"/>
      <c r="L185" s="87"/>
      <c r="M185" s="87"/>
      <c r="N185" s="87"/>
    </row>
    <row r="186" spans="11:14" x14ac:dyDescent="0.3">
      <c r="K186" s="87"/>
      <c r="L186" s="87"/>
      <c r="M186" s="87"/>
      <c r="N186" s="87"/>
    </row>
    <row r="187" spans="11:14" x14ac:dyDescent="0.3">
      <c r="K187" s="87"/>
      <c r="L187" s="87"/>
      <c r="M187" s="87"/>
      <c r="N187" s="87"/>
    </row>
    <row r="188" spans="11:14" x14ac:dyDescent="0.3">
      <c r="K188" s="87"/>
      <c r="L188" s="87"/>
      <c r="M188" s="87"/>
      <c r="N188" s="87"/>
    </row>
    <row r="189" spans="11:14" x14ac:dyDescent="0.3">
      <c r="K189" s="87"/>
      <c r="L189" s="87"/>
      <c r="M189" s="87"/>
      <c r="N189" s="87"/>
    </row>
    <row r="190" spans="11:14" x14ac:dyDescent="0.3">
      <c r="K190" s="87"/>
      <c r="L190" s="87"/>
      <c r="M190" s="87"/>
      <c r="N190" s="87"/>
    </row>
    <row r="191" spans="11:14" x14ac:dyDescent="0.3">
      <c r="K191" s="87"/>
      <c r="L191" s="87"/>
      <c r="M191" s="87"/>
      <c r="N191" s="87"/>
    </row>
    <row r="192" spans="11:14" x14ac:dyDescent="0.3">
      <c r="K192" s="87"/>
      <c r="L192" s="87"/>
      <c r="M192" s="87"/>
      <c r="N192" s="87"/>
    </row>
    <row r="193" spans="11:14" x14ac:dyDescent="0.3">
      <c r="K193" s="87"/>
      <c r="L193" s="87"/>
      <c r="M193" s="87"/>
      <c r="N193" s="87"/>
    </row>
    <row r="194" spans="11:14" x14ac:dyDescent="0.3">
      <c r="K194" s="87"/>
      <c r="L194" s="87"/>
      <c r="M194" s="87"/>
      <c r="N194" s="87"/>
    </row>
    <row r="195" spans="11:14" x14ac:dyDescent="0.3">
      <c r="K195" s="87"/>
      <c r="L195" s="87"/>
      <c r="M195" s="87"/>
      <c r="N195" s="87"/>
    </row>
    <row r="196" spans="11:14" x14ac:dyDescent="0.3">
      <c r="K196" s="87"/>
      <c r="L196" s="87"/>
      <c r="M196" s="87"/>
      <c r="N196" s="87"/>
    </row>
    <row r="197" spans="11:14" x14ac:dyDescent="0.3">
      <c r="K197" s="87"/>
      <c r="L197" s="87"/>
      <c r="M197" s="87"/>
      <c r="N197" s="87"/>
    </row>
    <row r="198" spans="11:14" x14ac:dyDescent="0.3">
      <c r="K198" s="87"/>
      <c r="L198" s="87"/>
      <c r="M198" s="87"/>
      <c r="N198" s="87"/>
    </row>
    <row r="199" spans="11:14" x14ac:dyDescent="0.3">
      <c r="K199" s="87"/>
      <c r="L199" s="87"/>
      <c r="M199" s="87"/>
      <c r="N199" s="87"/>
    </row>
    <row r="200" spans="11:14" x14ac:dyDescent="0.3">
      <c r="K200" s="87"/>
      <c r="L200" s="87"/>
      <c r="M200" s="87"/>
      <c r="N200" s="87"/>
    </row>
    <row r="201" spans="11:14" x14ac:dyDescent="0.3">
      <c r="K201" s="87"/>
      <c r="L201" s="87"/>
      <c r="M201" s="87"/>
      <c r="N201" s="87"/>
    </row>
    <row r="202" spans="11:14" x14ac:dyDescent="0.3">
      <c r="K202" s="87"/>
      <c r="L202" s="87"/>
      <c r="M202" s="87"/>
      <c r="N202" s="87"/>
    </row>
    <row r="203" spans="11:14" x14ac:dyDescent="0.3">
      <c r="K203" s="87"/>
      <c r="L203" s="87"/>
      <c r="M203" s="87"/>
      <c r="N203" s="87"/>
    </row>
    <row r="204" spans="11:14" x14ac:dyDescent="0.3">
      <c r="K204" s="87"/>
      <c r="L204" s="87"/>
      <c r="M204" s="87"/>
      <c r="N204" s="87"/>
    </row>
    <row r="205" spans="11:14" x14ac:dyDescent="0.3">
      <c r="K205" s="87"/>
      <c r="L205" s="87"/>
      <c r="M205" s="87"/>
      <c r="N205" s="87"/>
    </row>
    <row r="206" spans="11:14" x14ac:dyDescent="0.3">
      <c r="K206" s="87"/>
      <c r="L206" s="87"/>
      <c r="M206" s="87"/>
      <c r="N206" s="87"/>
    </row>
    <row r="207" spans="11:14" x14ac:dyDescent="0.3">
      <c r="K207" s="87"/>
      <c r="L207" s="87"/>
      <c r="M207" s="87"/>
      <c r="N207" s="87"/>
    </row>
    <row r="208" spans="11:14" x14ac:dyDescent="0.3">
      <c r="K208" s="87"/>
      <c r="L208" s="87"/>
      <c r="M208" s="87"/>
      <c r="N208" s="87"/>
    </row>
    <row r="209" spans="11:14" x14ac:dyDescent="0.3">
      <c r="K209" s="87"/>
      <c r="L209" s="87"/>
      <c r="M209" s="87"/>
      <c r="N209" s="87"/>
    </row>
    <row r="210" spans="11:14" x14ac:dyDescent="0.3">
      <c r="K210" s="87"/>
      <c r="L210" s="87"/>
      <c r="M210" s="87"/>
      <c r="N210" s="87"/>
    </row>
    <row r="211" spans="11:14" x14ac:dyDescent="0.3">
      <c r="K211" s="87"/>
      <c r="L211" s="87"/>
      <c r="M211" s="87"/>
      <c r="N211" s="87"/>
    </row>
    <row r="212" spans="11:14" x14ac:dyDescent="0.3">
      <c r="K212" s="87"/>
      <c r="L212" s="87"/>
      <c r="M212" s="87"/>
      <c r="N212" s="87"/>
    </row>
    <row r="213" spans="11:14" x14ac:dyDescent="0.3">
      <c r="K213" s="87"/>
      <c r="L213" s="87"/>
      <c r="M213" s="87"/>
      <c r="N213" s="87"/>
    </row>
    <row r="214" spans="11:14" x14ac:dyDescent="0.3">
      <c r="K214" s="87"/>
      <c r="L214" s="87"/>
      <c r="M214" s="87"/>
      <c r="N214" s="87"/>
    </row>
    <row r="215" spans="11:14" x14ac:dyDescent="0.3">
      <c r="K215" s="87"/>
      <c r="L215" s="87"/>
      <c r="M215" s="87"/>
      <c r="N215" s="87"/>
    </row>
    <row r="216" spans="11:14" x14ac:dyDescent="0.3">
      <c r="K216" s="87"/>
      <c r="L216" s="87"/>
      <c r="M216" s="87"/>
      <c r="N216" s="87"/>
    </row>
    <row r="217" spans="11:14" x14ac:dyDescent="0.3">
      <c r="K217" s="87"/>
      <c r="L217" s="87"/>
      <c r="M217" s="87"/>
      <c r="N217" s="87"/>
    </row>
    <row r="218" spans="11:14" x14ac:dyDescent="0.3">
      <c r="K218" s="87"/>
      <c r="L218" s="87"/>
      <c r="M218" s="87"/>
      <c r="N218" s="87"/>
    </row>
    <row r="219" spans="11:14" x14ac:dyDescent="0.3">
      <c r="K219" s="87"/>
      <c r="L219" s="87"/>
      <c r="M219" s="87"/>
      <c r="N219" s="87"/>
    </row>
    <row r="220" spans="11:14" x14ac:dyDescent="0.3">
      <c r="K220" s="87"/>
      <c r="L220" s="87"/>
      <c r="M220" s="87"/>
      <c r="N220" s="87"/>
    </row>
    <row r="221" spans="11:14" x14ac:dyDescent="0.3">
      <c r="K221" s="87"/>
      <c r="L221" s="87"/>
      <c r="M221" s="87"/>
      <c r="N221" s="87"/>
    </row>
    <row r="222" spans="11:14" x14ac:dyDescent="0.3">
      <c r="K222" s="87"/>
      <c r="L222" s="87"/>
      <c r="M222" s="87"/>
      <c r="N222" s="87"/>
    </row>
    <row r="223" spans="11:14" x14ac:dyDescent="0.3">
      <c r="K223" s="87"/>
      <c r="L223" s="87"/>
      <c r="M223" s="87"/>
      <c r="N223" s="87"/>
    </row>
    <row r="224" spans="11:14" x14ac:dyDescent="0.3">
      <c r="K224" s="87"/>
      <c r="L224" s="87"/>
      <c r="M224" s="87"/>
      <c r="N224" s="87"/>
    </row>
    <row r="225" spans="11:14" x14ac:dyDescent="0.3">
      <c r="K225" s="87"/>
      <c r="L225" s="87"/>
      <c r="M225" s="87"/>
      <c r="N225" s="87"/>
    </row>
    <row r="226" spans="11:14" x14ac:dyDescent="0.3">
      <c r="K226" s="87"/>
      <c r="L226" s="87"/>
      <c r="M226" s="87"/>
      <c r="N226" s="87"/>
    </row>
    <row r="227" spans="11:14" x14ac:dyDescent="0.3">
      <c r="K227" s="87"/>
      <c r="L227" s="87"/>
      <c r="M227" s="87"/>
      <c r="N227" s="87"/>
    </row>
    <row r="228" spans="11:14" x14ac:dyDescent="0.3">
      <c r="K228" s="87"/>
      <c r="L228" s="87"/>
      <c r="M228" s="87"/>
      <c r="N228" s="87"/>
    </row>
    <row r="229" spans="11:14" x14ac:dyDescent="0.3">
      <c r="K229" s="87"/>
      <c r="L229" s="87"/>
      <c r="M229" s="87"/>
      <c r="N229" s="87"/>
    </row>
    <row r="230" spans="11:14" x14ac:dyDescent="0.3">
      <c r="K230" s="87"/>
      <c r="L230" s="87"/>
      <c r="M230" s="87"/>
      <c r="N230" s="87"/>
    </row>
    <row r="231" spans="11:14" x14ac:dyDescent="0.3">
      <c r="K231" s="87"/>
      <c r="L231" s="87"/>
      <c r="M231" s="87"/>
      <c r="N231" s="87"/>
    </row>
    <row r="232" spans="11:14" x14ac:dyDescent="0.3">
      <c r="K232" s="87"/>
      <c r="L232" s="87"/>
      <c r="M232" s="87"/>
      <c r="N232" s="87"/>
    </row>
    <row r="233" spans="11:14" x14ac:dyDescent="0.3">
      <c r="K233" s="87"/>
      <c r="L233" s="87"/>
      <c r="M233" s="87"/>
      <c r="N233" s="87"/>
    </row>
    <row r="234" spans="11:14" x14ac:dyDescent="0.3">
      <c r="K234" s="87"/>
      <c r="L234" s="87"/>
      <c r="M234" s="87"/>
      <c r="N234" s="87"/>
    </row>
    <row r="235" spans="11:14" x14ac:dyDescent="0.3">
      <c r="K235" s="87"/>
      <c r="L235" s="87"/>
      <c r="M235" s="87"/>
      <c r="N235" s="87"/>
    </row>
    <row r="236" spans="11:14" x14ac:dyDescent="0.3">
      <c r="K236" s="87"/>
      <c r="L236" s="87"/>
      <c r="M236" s="87"/>
      <c r="N236" s="87"/>
    </row>
    <row r="237" spans="11:14" x14ac:dyDescent="0.3">
      <c r="K237" s="87"/>
      <c r="L237" s="87"/>
      <c r="M237" s="87"/>
      <c r="N237" s="87"/>
    </row>
    <row r="238" spans="11:14" x14ac:dyDescent="0.3">
      <c r="K238" s="87"/>
      <c r="L238" s="87"/>
      <c r="M238" s="87"/>
      <c r="N238" s="87"/>
    </row>
    <row r="239" spans="11:14" x14ac:dyDescent="0.3">
      <c r="K239" s="87"/>
      <c r="L239" s="87"/>
      <c r="M239" s="87"/>
      <c r="N239" s="87"/>
    </row>
    <row r="240" spans="11:14" x14ac:dyDescent="0.3">
      <c r="K240" s="87"/>
      <c r="L240" s="87"/>
      <c r="M240" s="87"/>
      <c r="N240" s="87"/>
    </row>
    <row r="241" spans="11:14" x14ac:dyDescent="0.3">
      <c r="K241" s="87"/>
      <c r="L241" s="87"/>
      <c r="M241" s="87"/>
      <c r="N241" s="87"/>
    </row>
    <row r="242" spans="11:14" x14ac:dyDescent="0.3">
      <c r="K242" s="87"/>
      <c r="L242" s="87"/>
      <c r="M242" s="87"/>
      <c r="N242" s="87"/>
    </row>
    <row r="243" spans="11:14" x14ac:dyDescent="0.3">
      <c r="K243" s="87"/>
      <c r="L243" s="87"/>
      <c r="M243" s="87"/>
      <c r="N243" s="87"/>
    </row>
    <row r="244" spans="11:14" x14ac:dyDescent="0.3">
      <c r="K244" s="87"/>
      <c r="L244" s="87"/>
      <c r="M244" s="87"/>
      <c r="N244" s="87"/>
    </row>
    <row r="245" spans="11:14" x14ac:dyDescent="0.3">
      <c r="K245" s="87"/>
      <c r="L245" s="87"/>
      <c r="M245" s="87"/>
      <c r="N245" s="87"/>
    </row>
    <row r="246" spans="11:14" x14ac:dyDescent="0.3">
      <c r="K246" s="87"/>
      <c r="L246" s="87"/>
      <c r="M246" s="87"/>
      <c r="N246" s="87"/>
    </row>
    <row r="247" spans="11:14" x14ac:dyDescent="0.3">
      <c r="K247" s="87"/>
      <c r="L247" s="87"/>
      <c r="M247" s="87"/>
      <c r="N247" s="87"/>
    </row>
    <row r="248" spans="11:14" x14ac:dyDescent="0.3">
      <c r="K248" s="87"/>
      <c r="L248" s="87"/>
      <c r="M248" s="87"/>
      <c r="N248" s="87"/>
    </row>
    <row r="249" spans="11:14" x14ac:dyDescent="0.3">
      <c r="K249" s="87"/>
      <c r="L249" s="87"/>
      <c r="M249" s="87"/>
      <c r="N249" s="87"/>
    </row>
    <row r="250" spans="11:14" x14ac:dyDescent="0.3">
      <c r="K250" s="87"/>
      <c r="L250" s="87"/>
      <c r="M250" s="87"/>
      <c r="N250" s="87"/>
    </row>
    <row r="251" spans="11:14" x14ac:dyDescent="0.3">
      <c r="K251" s="87"/>
      <c r="L251" s="87"/>
      <c r="M251" s="87"/>
      <c r="N251" s="87"/>
    </row>
    <row r="252" spans="11:14" x14ac:dyDescent="0.3">
      <c r="K252" s="87"/>
      <c r="L252" s="87"/>
      <c r="M252" s="87"/>
      <c r="N252" s="87"/>
    </row>
    <row r="253" spans="11:14" x14ac:dyDescent="0.3">
      <c r="K253" s="87"/>
      <c r="L253" s="87"/>
      <c r="M253" s="87"/>
      <c r="N253" s="87"/>
    </row>
    <row r="254" spans="11:14" x14ac:dyDescent="0.3">
      <c r="K254" s="87"/>
      <c r="L254" s="87"/>
      <c r="M254" s="87"/>
      <c r="N254" s="87"/>
    </row>
    <row r="255" spans="11:14" x14ac:dyDescent="0.3">
      <c r="K255" s="87"/>
      <c r="L255" s="87"/>
      <c r="M255" s="87"/>
      <c r="N255" s="87"/>
    </row>
    <row r="256" spans="11:14" x14ac:dyDescent="0.3">
      <c r="K256" s="87"/>
      <c r="L256" s="87"/>
      <c r="M256" s="87"/>
      <c r="N256" s="87"/>
    </row>
    <row r="257" spans="11:14" x14ac:dyDescent="0.3">
      <c r="K257" s="87"/>
      <c r="L257" s="87"/>
      <c r="M257" s="87"/>
      <c r="N257" s="87"/>
    </row>
    <row r="258" spans="11:14" x14ac:dyDescent="0.3">
      <c r="K258" s="87"/>
      <c r="L258" s="87"/>
      <c r="M258" s="87"/>
      <c r="N258" s="87"/>
    </row>
    <row r="259" spans="11:14" x14ac:dyDescent="0.3">
      <c r="K259" s="87"/>
      <c r="L259" s="87"/>
      <c r="M259" s="87"/>
      <c r="N259" s="87"/>
    </row>
    <row r="260" spans="11:14" x14ac:dyDescent="0.3">
      <c r="K260" s="87"/>
      <c r="L260" s="87"/>
      <c r="M260" s="87"/>
      <c r="N260" s="87"/>
    </row>
    <row r="261" spans="11:14" x14ac:dyDescent="0.3">
      <c r="K261" s="87"/>
      <c r="L261" s="87"/>
      <c r="M261" s="87"/>
      <c r="N261" s="87"/>
    </row>
    <row r="262" spans="11:14" x14ac:dyDescent="0.3">
      <c r="K262" s="87"/>
      <c r="L262" s="87"/>
      <c r="M262" s="87"/>
      <c r="N262" s="87"/>
    </row>
    <row r="263" spans="11:14" x14ac:dyDescent="0.3">
      <c r="K263" s="87"/>
      <c r="L263" s="87"/>
      <c r="M263" s="87"/>
      <c r="N263" s="87"/>
    </row>
    <row r="264" spans="11:14" x14ac:dyDescent="0.3">
      <c r="K264" s="87"/>
      <c r="L264" s="87"/>
      <c r="M264" s="87"/>
      <c r="N264" s="87"/>
    </row>
    <row r="265" spans="11:14" x14ac:dyDescent="0.3">
      <c r="K265" s="87"/>
      <c r="L265" s="87"/>
      <c r="M265" s="87"/>
      <c r="N265" s="87"/>
    </row>
    <row r="266" spans="11:14" x14ac:dyDescent="0.3">
      <c r="K266" s="87"/>
      <c r="L266" s="87"/>
      <c r="M266" s="87"/>
      <c r="N266" s="87"/>
    </row>
    <row r="267" spans="11:14" x14ac:dyDescent="0.3">
      <c r="K267" s="87"/>
      <c r="L267" s="87"/>
      <c r="M267" s="87"/>
      <c r="N267" s="87"/>
    </row>
    <row r="268" spans="11:14" x14ac:dyDescent="0.3">
      <c r="K268" s="87"/>
      <c r="L268" s="87"/>
      <c r="M268" s="87"/>
      <c r="N268" s="87"/>
    </row>
    <row r="269" spans="11:14" x14ac:dyDescent="0.3">
      <c r="K269" s="87"/>
      <c r="L269" s="87"/>
      <c r="M269" s="87"/>
      <c r="N269" s="87"/>
    </row>
    <row r="270" spans="11:14" x14ac:dyDescent="0.3">
      <c r="K270" s="87"/>
      <c r="L270" s="87"/>
      <c r="M270" s="87"/>
      <c r="N270" s="87"/>
    </row>
    <row r="271" spans="11:14" x14ac:dyDescent="0.3">
      <c r="K271" s="87"/>
      <c r="L271" s="87"/>
      <c r="M271" s="87"/>
      <c r="N271" s="87"/>
    </row>
    <row r="272" spans="11:14" x14ac:dyDescent="0.3">
      <c r="K272" s="87"/>
      <c r="L272" s="87"/>
      <c r="M272" s="87"/>
      <c r="N272" s="87"/>
    </row>
    <row r="273" spans="11:14" x14ac:dyDescent="0.3">
      <c r="K273" s="87"/>
      <c r="L273" s="87"/>
      <c r="M273" s="87"/>
      <c r="N273" s="87"/>
    </row>
    <row r="274" spans="11:14" x14ac:dyDescent="0.3">
      <c r="K274" s="87"/>
      <c r="L274" s="87"/>
      <c r="M274" s="87"/>
      <c r="N274" s="87"/>
    </row>
    <row r="275" spans="11:14" x14ac:dyDescent="0.3">
      <c r="K275" s="87"/>
      <c r="L275" s="87"/>
      <c r="M275" s="87"/>
      <c r="N275" s="87"/>
    </row>
    <row r="276" spans="11:14" x14ac:dyDescent="0.3">
      <c r="K276" s="87"/>
      <c r="L276" s="87"/>
      <c r="M276" s="87"/>
      <c r="N276" s="87"/>
    </row>
    <row r="277" spans="11:14" x14ac:dyDescent="0.3">
      <c r="K277" s="87"/>
      <c r="L277" s="87"/>
      <c r="M277" s="87"/>
      <c r="N277" s="87"/>
    </row>
    <row r="278" spans="11:14" x14ac:dyDescent="0.3">
      <c r="K278" s="87"/>
      <c r="L278" s="87"/>
      <c r="M278" s="87"/>
      <c r="N278" s="87"/>
    </row>
    <row r="279" spans="11:14" x14ac:dyDescent="0.3">
      <c r="K279" s="87"/>
      <c r="L279" s="87"/>
      <c r="M279" s="87"/>
      <c r="N279" s="87"/>
    </row>
    <row r="280" spans="11:14" x14ac:dyDescent="0.3">
      <c r="K280" s="87"/>
      <c r="L280" s="87"/>
      <c r="M280" s="87"/>
      <c r="N280" s="87"/>
    </row>
    <row r="281" spans="11:14" x14ac:dyDescent="0.3">
      <c r="K281" s="87"/>
      <c r="L281" s="87"/>
      <c r="M281" s="87"/>
      <c r="N281" s="87"/>
    </row>
    <row r="282" spans="11:14" x14ac:dyDescent="0.3">
      <c r="K282" s="87"/>
      <c r="L282" s="87"/>
      <c r="M282" s="87"/>
      <c r="N282" s="87"/>
    </row>
    <row r="283" spans="11:14" x14ac:dyDescent="0.3">
      <c r="K283" s="87"/>
      <c r="L283" s="87"/>
      <c r="M283" s="87"/>
      <c r="N283" s="87"/>
    </row>
    <row r="284" spans="11:14" x14ac:dyDescent="0.3">
      <c r="K284" s="87"/>
      <c r="L284" s="87"/>
      <c r="M284" s="87"/>
      <c r="N284" s="87"/>
    </row>
    <row r="285" spans="11:14" x14ac:dyDescent="0.3">
      <c r="K285" s="87"/>
      <c r="L285" s="87"/>
      <c r="M285" s="87"/>
      <c r="N285" s="87"/>
    </row>
    <row r="286" spans="11:14" x14ac:dyDescent="0.3">
      <c r="K286" s="87"/>
      <c r="L286" s="87"/>
      <c r="M286" s="87"/>
      <c r="N286" s="87"/>
    </row>
    <row r="287" spans="11:14" x14ac:dyDescent="0.3">
      <c r="K287" s="87"/>
      <c r="L287" s="87"/>
      <c r="M287" s="87"/>
      <c r="N287" s="87"/>
    </row>
    <row r="288" spans="11:14" x14ac:dyDescent="0.3">
      <c r="K288" s="87"/>
      <c r="L288" s="87"/>
      <c r="M288" s="87"/>
      <c r="N288" s="87"/>
    </row>
    <row r="289" spans="11:14" x14ac:dyDescent="0.3">
      <c r="K289" s="87"/>
      <c r="L289" s="87"/>
      <c r="M289" s="87"/>
      <c r="N289" s="87"/>
    </row>
    <row r="290" spans="11:14" x14ac:dyDescent="0.3">
      <c r="K290" s="87"/>
      <c r="L290" s="87"/>
      <c r="M290" s="87"/>
      <c r="N290" s="87"/>
    </row>
    <row r="291" spans="11:14" x14ac:dyDescent="0.3">
      <c r="K291" s="87"/>
      <c r="L291" s="87"/>
      <c r="M291" s="87"/>
      <c r="N291" s="87"/>
    </row>
    <row r="292" spans="11:14" x14ac:dyDescent="0.3">
      <c r="K292" s="87"/>
      <c r="L292" s="87"/>
      <c r="M292" s="87"/>
      <c r="N292" s="87"/>
    </row>
    <row r="293" spans="11:14" x14ac:dyDescent="0.3">
      <c r="K293" s="87"/>
      <c r="L293" s="87"/>
      <c r="M293" s="87"/>
      <c r="N293" s="87"/>
    </row>
    <row r="294" spans="11:14" x14ac:dyDescent="0.3">
      <c r="K294" s="87"/>
      <c r="L294" s="87"/>
      <c r="M294" s="87"/>
      <c r="N294" s="87"/>
    </row>
    <row r="295" spans="11:14" x14ac:dyDescent="0.3">
      <c r="K295" s="87"/>
      <c r="L295" s="87"/>
      <c r="M295" s="87"/>
      <c r="N295" s="87"/>
    </row>
    <row r="296" spans="11:14" x14ac:dyDescent="0.3">
      <c r="K296" s="87"/>
      <c r="L296" s="87"/>
      <c r="M296" s="87"/>
      <c r="N296" s="87"/>
    </row>
    <row r="297" spans="11:14" x14ac:dyDescent="0.3">
      <c r="K297" s="87"/>
      <c r="L297" s="87"/>
      <c r="M297" s="87"/>
      <c r="N297" s="87"/>
    </row>
    <row r="298" spans="11:14" x14ac:dyDescent="0.3">
      <c r="K298" s="87"/>
      <c r="L298" s="87"/>
      <c r="M298" s="87"/>
      <c r="N298" s="87"/>
    </row>
    <row r="299" spans="11:14" x14ac:dyDescent="0.3">
      <c r="K299" s="87"/>
      <c r="L299" s="87"/>
      <c r="M299" s="87"/>
      <c r="N299" s="87"/>
    </row>
    <row r="300" spans="11:14" x14ac:dyDescent="0.3">
      <c r="K300" s="87"/>
      <c r="L300" s="87"/>
      <c r="M300" s="87"/>
      <c r="N300" s="87"/>
    </row>
    <row r="301" spans="11:14" x14ac:dyDescent="0.3">
      <c r="K301" s="87"/>
      <c r="L301" s="87"/>
      <c r="M301" s="87"/>
      <c r="N301" s="87"/>
    </row>
    <row r="302" spans="11:14" x14ac:dyDescent="0.3">
      <c r="K302" s="87"/>
      <c r="L302" s="87"/>
      <c r="M302" s="87"/>
      <c r="N302" s="87"/>
    </row>
    <row r="303" spans="11:14" x14ac:dyDescent="0.3">
      <c r="K303" s="87"/>
      <c r="L303" s="87"/>
      <c r="M303" s="87"/>
      <c r="N303" s="87"/>
    </row>
    <row r="304" spans="11:14" x14ac:dyDescent="0.3">
      <c r="K304" s="87"/>
      <c r="L304" s="87"/>
      <c r="M304" s="87"/>
      <c r="N304" s="87"/>
    </row>
    <row r="305" spans="11:14" x14ac:dyDescent="0.3">
      <c r="K305" s="87"/>
      <c r="L305" s="87"/>
      <c r="M305" s="87"/>
      <c r="N305" s="87"/>
    </row>
    <row r="306" spans="11:14" x14ac:dyDescent="0.3">
      <c r="K306" s="87"/>
      <c r="L306" s="87"/>
      <c r="M306" s="87"/>
      <c r="N306" s="87"/>
    </row>
    <row r="307" spans="11:14" x14ac:dyDescent="0.3">
      <c r="K307" s="87"/>
      <c r="L307" s="87"/>
      <c r="M307" s="87"/>
      <c r="N307" s="87"/>
    </row>
    <row r="308" spans="11:14" x14ac:dyDescent="0.3">
      <c r="K308" s="87"/>
      <c r="L308" s="87"/>
      <c r="M308" s="87"/>
      <c r="N308" s="87"/>
    </row>
    <row r="309" spans="11:14" x14ac:dyDescent="0.3">
      <c r="K309" s="87"/>
      <c r="L309" s="87"/>
      <c r="M309" s="87"/>
      <c r="N309" s="87"/>
    </row>
    <row r="310" spans="11:14" x14ac:dyDescent="0.3">
      <c r="K310" s="87"/>
      <c r="L310" s="87"/>
      <c r="M310" s="87"/>
      <c r="N310" s="87"/>
    </row>
    <row r="311" spans="11:14" x14ac:dyDescent="0.3">
      <c r="K311" s="87"/>
      <c r="L311" s="87"/>
      <c r="M311" s="87"/>
      <c r="N311" s="87"/>
    </row>
    <row r="312" spans="11:14" x14ac:dyDescent="0.3">
      <c r="K312" s="87"/>
      <c r="L312" s="87"/>
      <c r="M312" s="87"/>
      <c r="N312" s="87"/>
    </row>
    <row r="313" spans="11:14" x14ac:dyDescent="0.3">
      <c r="K313" s="87"/>
      <c r="L313" s="87"/>
      <c r="M313" s="87"/>
      <c r="N313" s="87"/>
    </row>
    <row r="314" spans="11:14" x14ac:dyDescent="0.3">
      <c r="K314" s="87"/>
      <c r="L314" s="87"/>
      <c r="M314" s="87"/>
      <c r="N314" s="87"/>
    </row>
    <row r="315" spans="11:14" x14ac:dyDescent="0.3">
      <c r="K315" s="87"/>
      <c r="L315" s="87"/>
      <c r="M315" s="87"/>
      <c r="N315" s="87"/>
    </row>
    <row r="316" spans="11:14" x14ac:dyDescent="0.3">
      <c r="K316" s="87"/>
      <c r="L316" s="87"/>
      <c r="M316" s="87"/>
      <c r="N316" s="87"/>
    </row>
    <row r="317" spans="11:14" x14ac:dyDescent="0.3">
      <c r="K317" s="87"/>
      <c r="L317" s="87"/>
      <c r="M317" s="87"/>
      <c r="N317" s="87"/>
    </row>
    <row r="318" spans="11:14" x14ac:dyDescent="0.3">
      <c r="K318" s="87"/>
      <c r="L318" s="87"/>
      <c r="M318" s="87"/>
      <c r="N318" s="87"/>
    </row>
    <row r="319" spans="11:14" x14ac:dyDescent="0.3">
      <c r="K319" s="87"/>
      <c r="L319" s="87"/>
      <c r="M319" s="87"/>
      <c r="N319" s="87"/>
    </row>
    <row r="320" spans="11:14" x14ac:dyDescent="0.3">
      <c r="K320" s="87"/>
      <c r="L320" s="87"/>
      <c r="M320" s="87"/>
      <c r="N320" s="87"/>
    </row>
    <row r="321" spans="11:14" x14ac:dyDescent="0.3">
      <c r="K321" s="87"/>
      <c r="L321" s="87"/>
      <c r="M321" s="87"/>
      <c r="N321" s="87"/>
    </row>
    <row r="322" spans="11:14" x14ac:dyDescent="0.3">
      <c r="K322" s="87"/>
      <c r="L322" s="87"/>
      <c r="M322" s="87"/>
      <c r="N322" s="87"/>
    </row>
    <row r="323" spans="11:14" x14ac:dyDescent="0.3">
      <c r="K323" s="87"/>
      <c r="L323" s="87"/>
      <c r="M323" s="87"/>
      <c r="N323" s="87"/>
    </row>
    <row r="324" spans="11:14" x14ac:dyDescent="0.3">
      <c r="K324" s="87"/>
      <c r="L324" s="87"/>
      <c r="M324" s="87"/>
      <c r="N324" s="87"/>
    </row>
    <row r="325" spans="11:14" x14ac:dyDescent="0.3">
      <c r="K325" s="87"/>
      <c r="L325" s="87"/>
      <c r="M325" s="87"/>
      <c r="N325" s="87"/>
    </row>
    <row r="326" spans="11:14" x14ac:dyDescent="0.3">
      <c r="K326" s="87"/>
      <c r="L326" s="87"/>
      <c r="M326" s="87"/>
      <c r="N326" s="87"/>
    </row>
    <row r="327" spans="11:14" x14ac:dyDescent="0.3">
      <c r="K327" s="87"/>
      <c r="L327" s="87"/>
      <c r="M327" s="87"/>
      <c r="N327" s="87"/>
    </row>
    <row r="328" spans="11:14" x14ac:dyDescent="0.3">
      <c r="K328" s="87"/>
      <c r="L328" s="87"/>
      <c r="M328" s="87"/>
      <c r="N328" s="87"/>
    </row>
    <row r="329" spans="11:14" x14ac:dyDescent="0.3">
      <c r="K329" s="87"/>
      <c r="L329" s="87"/>
      <c r="M329" s="87"/>
      <c r="N329" s="87"/>
    </row>
    <row r="330" spans="11:14" x14ac:dyDescent="0.3">
      <c r="K330" s="87"/>
      <c r="L330" s="87"/>
      <c r="M330" s="87"/>
      <c r="N330" s="87"/>
    </row>
    <row r="331" spans="11:14" x14ac:dyDescent="0.3">
      <c r="K331" s="87"/>
      <c r="L331" s="87"/>
      <c r="M331" s="87"/>
      <c r="N331" s="87"/>
    </row>
    <row r="332" spans="11:14" x14ac:dyDescent="0.3">
      <c r="K332" s="87"/>
      <c r="L332" s="87"/>
      <c r="M332" s="87"/>
      <c r="N332" s="87"/>
    </row>
    <row r="333" spans="11:14" x14ac:dyDescent="0.3">
      <c r="K333" s="87"/>
      <c r="L333" s="87"/>
      <c r="M333" s="87"/>
      <c r="N333" s="87"/>
    </row>
    <row r="334" spans="11:14" x14ac:dyDescent="0.3">
      <c r="K334" s="87"/>
      <c r="L334" s="87"/>
      <c r="M334" s="87"/>
      <c r="N334" s="87"/>
    </row>
    <row r="335" spans="11:14" x14ac:dyDescent="0.3">
      <c r="K335" s="87"/>
      <c r="L335" s="87"/>
      <c r="M335" s="87"/>
      <c r="N335" s="87"/>
    </row>
    <row r="336" spans="11:14" x14ac:dyDescent="0.3">
      <c r="K336" s="87"/>
      <c r="L336" s="87"/>
      <c r="M336" s="87"/>
      <c r="N336" s="87"/>
    </row>
    <row r="337" spans="11:14" x14ac:dyDescent="0.3">
      <c r="K337" s="87"/>
      <c r="L337" s="87"/>
      <c r="M337" s="87"/>
      <c r="N337" s="87"/>
    </row>
    <row r="338" spans="11:14" x14ac:dyDescent="0.3">
      <c r="K338" s="87"/>
      <c r="L338" s="87"/>
      <c r="M338" s="87"/>
      <c r="N338" s="87"/>
    </row>
    <row r="339" spans="11:14" x14ac:dyDescent="0.3">
      <c r="K339" s="87"/>
      <c r="L339" s="87"/>
      <c r="M339" s="87"/>
      <c r="N339" s="87"/>
    </row>
    <row r="340" spans="11:14" x14ac:dyDescent="0.3">
      <c r="K340" s="87"/>
      <c r="L340" s="87"/>
      <c r="M340" s="87"/>
      <c r="N340" s="87"/>
    </row>
    <row r="341" spans="11:14" x14ac:dyDescent="0.3">
      <c r="K341" s="87"/>
      <c r="L341" s="87"/>
      <c r="M341" s="87"/>
      <c r="N341" s="87"/>
    </row>
    <row r="342" spans="11:14" x14ac:dyDescent="0.3">
      <c r="K342" s="87"/>
      <c r="L342" s="87"/>
      <c r="M342" s="87"/>
      <c r="N342" s="87"/>
    </row>
    <row r="343" spans="11:14" x14ac:dyDescent="0.3">
      <c r="K343" s="87"/>
      <c r="L343" s="87"/>
      <c r="M343" s="87"/>
      <c r="N343" s="87"/>
    </row>
    <row r="344" spans="11:14" x14ac:dyDescent="0.3">
      <c r="K344" s="87"/>
      <c r="L344" s="87"/>
      <c r="M344" s="87"/>
      <c r="N344" s="87"/>
    </row>
    <row r="345" spans="11:14" x14ac:dyDescent="0.3">
      <c r="K345" s="87"/>
      <c r="L345" s="87"/>
      <c r="M345" s="87"/>
      <c r="N345" s="87"/>
    </row>
    <row r="346" spans="11:14" x14ac:dyDescent="0.3">
      <c r="K346" s="87"/>
      <c r="L346" s="87"/>
      <c r="M346" s="87"/>
      <c r="N346" s="87"/>
    </row>
    <row r="347" spans="11:14" x14ac:dyDescent="0.3">
      <c r="K347" s="87"/>
      <c r="L347" s="87"/>
      <c r="M347" s="87"/>
      <c r="N347" s="87"/>
    </row>
    <row r="348" spans="11:14" x14ac:dyDescent="0.3">
      <c r="K348" s="87"/>
      <c r="L348" s="87"/>
      <c r="M348" s="87"/>
      <c r="N348" s="87"/>
    </row>
    <row r="349" spans="11:14" x14ac:dyDescent="0.3">
      <c r="K349" s="87"/>
      <c r="L349" s="87"/>
      <c r="M349" s="87"/>
      <c r="N349" s="87"/>
    </row>
    <row r="350" spans="11:14" x14ac:dyDescent="0.3">
      <c r="K350" s="87"/>
      <c r="L350" s="87"/>
      <c r="M350" s="87"/>
      <c r="N350" s="87"/>
    </row>
    <row r="351" spans="11:14" x14ac:dyDescent="0.3">
      <c r="K351" s="87"/>
      <c r="L351" s="87"/>
      <c r="M351" s="87"/>
      <c r="N351" s="87"/>
    </row>
    <row r="352" spans="11:14" x14ac:dyDescent="0.3">
      <c r="K352" s="87"/>
      <c r="L352" s="87"/>
      <c r="M352" s="87"/>
      <c r="N352" s="87"/>
    </row>
    <row r="353" spans="11:14" x14ac:dyDescent="0.3">
      <c r="K353" s="87"/>
      <c r="L353" s="87"/>
      <c r="M353" s="87"/>
      <c r="N353" s="87"/>
    </row>
    <row r="354" spans="11:14" x14ac:dyDescent="0.3">
      <c r="K354" s="87"/>
      <c r="L354" s="87"/>
      <c r="M354" s="87"/>
      <c r="N354" s="87"/>
    </row>
    <row r="355" spans="11:14" x14ac:dyDescent="0.3">
      <c r="K355" s="87"/>
      <c r="L355" s="87"/>
      <c r="M355" s="87"/>
      <c r="N355" s="87"/>
    </row>
    <row r="356" spans="11:14" x14ac:dyDescent="0.3">
      <c r="K356" s="87"/>
      <c r="L356" s="87"/>
      <c r="M356" s="87"/>
      <c r="N356" s="87"/>
    </row>
    <row r="357" spans="11:14" x14ac:dyDescent="0.3">
      <c r="K357" s="87"/>
      <c r="L357" s="87"/>
      <c r="M357" s="87"/>
      <c r="N357" s="87"/>
    </row>
    <row r="358" spans="11:14" x14ac:dyDescent="0.3">
      <c r="K358" s="87"/>
      <c r="L358" s="87"/>
      <c r="M358" s="87"/>
      <c r="N358" s="87"/>
    </row>
    <row r="359" spans="11:14" x14ac:dyDescent="0.3">
      <c r="K359" s="87"/>
      <c r="L359" s="87"/>
      <c r="M359" s="87"/>
      <c r="N359" s="87"/>
    </row>
    <row r="360" spans="11:14" x14ac:dyDescent="0.3">
      <c r="K360" s="87"/>
      <c r="L360" s="87"/>
      <c r="M360" s="87"/>
      <c r="N360" s="87"/>
    </row>
    <row r="361" spans="11:14" x14ac:dyDescent="0.3">
      <c r="K361" s="87"/>
      <c r="L361" s="87"/>
      <c r="M361" s="87"/>
      <c r="N361" s="87"/>
    </row>
    <row r="362" spans="11:14" x14ac:dyDescent="0.3">
      <c r="K362" s="87"/>
      <c r="L362" s="87"/>
      <c r="M362" s="87"/>
      <c r="N362" s="87"/>
    </row>
    <row r="363" spans="11:14" x14ac:dyDescent="0.3">
      <c r="K363" s="87"/>
      <c r="L363" s="87"/>
      <c r="M363" s="87"/>
      <c r="N363" s="87"/>
    </row>
    <row r="364" spans="11:14" x14ac:dyDescent="0.3">
      <c r="K364" s="87"/>
      <c r="L364" s="87"/>
      <c r="M364" s="87"/>
      <c r="N364" s="87"/>
    </row>
    <row r="365" spans="11:14" x14ac:dyDescent="0.3">
      <c r="K365" s="87"/>
      <c r="L365" s="87"/>
      <c r="M365" s="87"/>
      <c r="N365" s="87"/>
    </row>
    <row r="366" spans="11:14" x14ac:dyDescent="0.3">
      <c r="K366" s="87"/>
      <c r="L366" s="87"/>
      <c r="M366" s="87"/>
      <c r="N366" s="87"/>
    </row>
    <row r="367" spans="11:14" x14ac:dyDescent="0.3">
      <c r="K367" s="87"/>
      <c r="L367" s="87"/>
      <c r="M367" s="87"/>
      <c r="N367" s="87"/>
    </row>
    <row r="368" spans="11:14" x14ac:dyDescent="0.3">
      <c r="K368" s="87"/>
      <c r="L368" s="87"/>
      <c r="M368" s="87"/>
      <c r="N368" s="87"/>
    </row>
    <row r="369" spans="11:14" x14ac:dyDescent="0.3">
      <c r="K369" s="87"/>
      <c r="L369" s="87"/>
      <c r="M369" s="87"/>
      <c r="N369" s="87"/>
    </row>
    <row r="370" spans="11:14" x14ac:dyDescent="0.3">
      <c r="K370" s="87"/>
      <c r="L370" s="87"/>
      <c r="M370" s="87"/>
      <c r="N370" s="87"/>
    </row>
    <row r="371" spans="11:14" x14ac:dyDescent="0.3">
      <c r="K371" s="87"/>
      <c r="L371" s="87"/>
      <c r="M371" s="87"/>
      <c r="N371" s="87"/>
    </row>
    <row r="372" spans="11:14" x14ac:dyDescent="0.3">
      <c r="K372" s="87"/>
      <c r="L372" s="87"/>
      <c r="M372" s="87"/>
      <c r="N372" s="87"/>
    </row>
    <row r="373" spans="11:14" x14ac:dyDescent="0.3">
      <c r="K373" s="87"/>
      <c r="L373" s="87"/>
      <c r="M373" s="87"/>
      <c r="N373" s="87"/>
    </row>
    <row r="374" spans="11:14" x14ac:dyDescent="0.3">
      <c r="K374" s="87"/>
      <c r="L374" s="87"/>
      <c r="M374" s="87"/>
      <c r="N374" s="87"/>
    </row>
    <row r="375" spans="11:14" x14ac:dyDescent="0.3">
      <c r="K375" s="87"/>
      <c r="L375" s="87"/>
      <c r="M375" s="87"/>
      <c r="N375" s="87"/>
    </row>
    <row r="376" spans="11:14" x14ac:dyDescent="0.3">
      <c r="K376" s="87"/>
      <c r="L376" s="87"/>
      <c r="M376" s="87"/>
      <c r="N376" s="87"/>
    </row>
    <row r="377" spans="11:14" x14ac:dyDescent="0.3">
      <c r="K377" s="87"/>
      <c r="L377" s="87"/>
      <c r="M377" s="87"/>
      <c r="N377" s="87"/>
    </row>
    <row r="378" spans="11:14" x14ac:dyDescent="0.3">
      <c r="K378" s="87"/>
      <c r="L378" s="87"/>
      <c r="M378" s="87"/>
      <c r="N378" s="87"/>
    </row>
    <row r="379" spans="11:14" x14ac:dyDescent="0.3">
      <c r="K379" s="87"/>
      <c r="L379" s="87"/>
      <c r="M379" s="87"/>
      <c r="N379" s="87"/>
    </row>
    <row r="380" spans="11:14" x14ac:dyDescent="0.3">
      <c r="K380" s="87"/>
      <c r="L380" s="87"/>
      <c r="M380" s="87"/>
      <c r="N380" s="87"/>
    </row>
    <row r="381" spans="11:14" x14ac:dyDescent="0.3">
      <c r="K381" s="87"/>
      <c r="L381" s="87"/>
      <c r="M381" s="87"/>
      <c r="N381" s="87"/>
    </row>
    <row r="382" spans="11:14" x14ac:dyDescent="0.3">
      <c r="K382" s="87"/>
      <c r="L382" s="87"/>
      <c r="M382" s="87"/>
      <c r="N382" s="87"/>
    </row>
    <row r="383" spans="11:14" x14ac:dyDescent="0.3">
      <c r="K383" s="87"/>
      <c r="L383" s="87"/>
      <c r="M383" s="87"/>
      <c r="N383" s="87"/>
    </row>
    <row r="384" spans="11:14" x14ac:dyDescent="0.3">
      <c r="K384" s="87"/>
      <c r="L384" s="87"/>
      <c r="M384" s="87"/>
      <c r="N384" s="87"/>
    </row>
    <row r="385" spans="11:14" x14ac:dyDescent="0.3">
      <c r="K385" s="87"/>
      <c r="L385" s="87"/>
      <c r="M385" s="87"/>
      <c r="N385" s="87"/>
    </row>
    <row r="386" spans="11:14" x14ac:dyDescent="0.3">
      <c r="K386" s="87"/>
      <c r="L386" s="87"/>
      <c r="M386" s="87"/>
      <c r="N386" s="87"/>
    </row>
    <row r="387" spans="11:14" x14ac:dyDescent="0.3">
      <c r="K387" s="87"/>
      <c r="L387" s="87"/>
      <c r="M387" s="87"/>
      <c r="N387" s="87"/>
    </row>
    <row r="388" spans="11:14" x14ac:dyDescent="0.3">
      <c r="K388" s="87"/>
      <c r="L388" s="87"/>
      <c r="M388" s="87"/>
      <c r="N388" s="87"/>
    </row>
    <row r="389" spans="11:14" x14ac:dyDescent="0.3">
      <c r="K389" s="87"/>
      <c r="L389" s="87"/>
      <c r="M389" s="87"/>
      <c r="N389" s="87"/>
    </row>
    <row r="390" spans="11:14" x14ac:dyDescent="0.3">
      <c r="K390" s="87"/>
      <c r="L390" s="87"/>
      <c r="M390" s="87"/>
      <c r="N390" s="87"/>
    </row>
    <row r="391" spans="11:14" x14ac:dyDescent="0.3">
      <c r="K391" s="87"/>
      <c r="L391" s="87"/>
      <c r="M391" s="87"/>
      <c r="N391" s="87"/>
    </row>
    <row r="392" spans="11:14" x14ac:dyDescent="0.3">
      <c r="K392" s="87"/>
      <c r="L392" s="87"/>
      <c r="M392" s="87"/>
      <c r="N392" s="87"/>
    </row>
    <row r="393" spans="11:14" x14ac:dyDescent="0.3">
      <c r="K393" s="87"/>
      <c r="L393" s="87"/>
      <c r="M393" s="87"/>
      <c r="N393" s="87"/>
    </row>
    <row r="394" spans="11:14" x14ac:dyDescent="0.3">
      <c r="K394" s="87"/>
      <c r="L394" s="87"/>
      <c r="M394" s="87"/>
      <c r="N394" s="87"/>
    </row>
    <row r="395" spans="11:14" x14ac:dyDescent="0.3">
      <c r="K395" s="87"/>
      <c r="L395" s="87"/>
      <c r="M395" s="87"/>
      <c r="N395" s="87"/>
    </row>
    <row r="396" spans="11:14" x14ac:dyDescent="0.3">
      <c r="K396" s="87"/>
      <c r="L396" s="87"/>
      <c r="M396" s="87"/>
      <c r="N396" s="87"/>
    </row>
    <row r="397" spans="11:14" x14ac:dyDescent="0.3">
      <c r="K397" s="87"/>
      <c r="L397" s="87"/>
      <c r="M397" s="87"/>
      <c r="N397" s="87"/>
    </row>
    <row r="398" spans="11:14" x14ac:dyDescent="0.3">
      <c r="K398" s="87"/>
      <c r="L398" s="87"/>
      <c r="M398" s="87"/>
      <c r="N398" s="87"/>
    </row>
    <row r="399" spans="11:14" x14ac:dyDescent="0.3">
      <c r="K399" s="87"/>
      <c r="L399" s="87"/>
      <c r="M399" s="87"/>
      <c r="N399" s="87"/>
    </row>
    <row r="400" spans="11:14" x14ac:dyDescent="0.3">
      <c r="K400" s="87"/>
      <c r="L400" s="87"/>
      <c r="M400" s="87"/>
      <c r="N400" s="87"/>
    </row>
    <row r="401" spans="11:14" x14ac:dyDescent="0.3">
      <c r="K401" s="87"/>
      <c r="L401" s="87"/>
      <c r="M401" s="87"/>
      <c r="N401" s="87"/>
    </row>
    <row r="402" spans="11:14" x14ac:dyDescent="0.3">
      <c r="K402" s="87"/>
      <c r="L402" s="87"/>
      <c r="M402" s="87"/>
      <c r="N402" s="87"/>
    </row>
    <row r="403" spans="11:14" x14ac:dyDescent="0.3">
      <c r="K403" s="87"/>
      <c r="L403" s="87"/>
      <c r="M403" s="87"/>
      <c r="N403" s="87"/>
    </row>
    <row r="404" spans="11:14" x14ac:dyDescent="0.3">
      <c r="K404" s="87"/>
      <c r="L404" s="87"/>
      <c r="M404" s="87"/>
      <c r="N404" s="87"/>
    </row>
    <row r="405" spans="11:14" x14ac:dyDescent="0.3">
      <c r="K405" s="87"/>
      <c r="L405" s="87"/>
      <c r="M405" s="87"/>
      <c r="N405" s="87"/>
    </row>
    <row r="406" spans="11:14" x14ac:dyDescent="0.3">
      <c r="K406" s="87"/>
      <c r="L406" s="87"/>
      <c r="M406" s="87"/>
      <c r="N406" s="87"/>
    </row>
    <row r="407" spans="11:14" x14ac:dyDescent="0.3">
      <c r="K407" s="87"/>
      <c r="L407" s="87"/>
      <c r="M407" s="87"/>
      <c r="N407" s="87"/>
    </row>
    <row r="408" spans="11:14" x14ac:dyDescent="0.3">
      <c r="K408" s="87"/>
      <c r="L408" s="87"/>
      <c r="M408" s="87"/>
      <c r="N408" s="87"/>
    </row>
    <row r="409" spans="11:14" x14ac:dyDescent="0.3">
      <c r="K409" s="87"/>
      <c r="L409" s="87"/>
      <c r="M409" s="87"/>
      <c r="N409" s="87"/>
    </row>
    <row r="410" spans="11:14" x14ac:dyDescent="0.3">
      <c r="K410" s="87"/>
      <c r="L410" s="87"/>
      <c r="M410" s="87"/>
      <c r="N410" s="87"/>
    </row>
    <row r="411" spans="11:14" x14ac:dyDescent="0.3">
      <c r="K411" s="87"/>
      <c r="L411" s="87"/>
      <c r="M411" s="87"/>
      <c r="N411" s="87"/>
    </row>
    <row r="412" spans="11:14" x14ac:dyDescent="0.3">
      <c r="K412" s="87"/>
      <c r="L412" s="87"/>
      <c r="M412" s="87"/>
      <c r="N412" s="87"/>
    </row>
    <row r="413" spans="11:14" x14ac:dyDescent="0.3">
      <c r="K413" s="87"/>
      <c r="L413" s="87"/>
      <c r="M413" s="87"/>
      <c r="N413" s="87"/>
    </row>
    <row r="414" spans="11:14" x14ac:dyDescent="0.3">
      <c r="K414" s="87"/>
      <c r="L414" s="87"/>
      <c r="M414" s="87"/>
      <c r="N414" s="87"/>
    </row>
    <row r="415" spans="11:14" x14ac:dyDescent="0.3">
      <c r="K415" s="87"/>
      <c r="L415" s="87"/>
      <c r="M415" s="87"/>
      <c r="N415" s="87"/>
    </row>
    <row r="416" spans="11:14" x14ac:dyDescent="0.3">
      <c r="K416" s="87"/>
      <c r="L416" s="87"/>
      <c r="M416" s="87"/>
      <c r="N416" s="87"/>
    </row>
    <row r="417" spans="11:14" x14ac:dyDescent="0.3">
      <c r="K417" s="87"/>
      <c r="L417" s="87"/>
      <c r="M417" s="87"/>
      <c r="N417" s="87"/>
    </row>
    <row r="418" spans="11:14" x14ac:dyDescent="0.3">
      <c r="K418" s="87"/>
      <c r="L418" s="87"/>
      <c r="M418" s="87"/>
      <c r="N418" s="87"/>
    </row>
    <row r="419" spans="11:14" x14ac:dyDescent="0.3">
      <c r="K419" s="87"/>
      <c r="L419" s="87"/>
      <c r="M419" s="87"/>
      <c r="N419" s="87"/>
    </row>
    <row r="420" spans="11:14" x14ac:dyDescent="0.3">
      <c r="K420" s="87"/>
      <c r="L420" s="87"/>
      <c r="M420" s="87"/>
      <c r="N420" s="87"/>
    </row>
    <row r="421" spans="11:14" x14ac:dyDescent="0.3">
      <c r="K421" s="87"/>
      <c r="L421" s="87"/>
      <c r="M421" s="87"/>
      <c r="N421" s="87"/>
    </row>
    <row r="422" spans="11:14" x14ac:dyDescent="0.3">
      <c r="K422" s="87"/>
      <c r="L422" s="87"/>
      <c r="M422" s="87"/>
      <c r="N422" s="87"/>
    </row>
    <row r="423" spans="11:14" x14ac:dyDescent="0.3">
      <c r="K423" s="87"/>
      <c r="L423" s="87"/>
      <c r="M423" s="87"/>
      <c r="N423" s="87"/>
    </row>
    <row r="424" spans="11:14" x14ac:dyDescent="0.3">
      <c r="K424" s="87"/>
      <c r="L424" s="87"/>
      <c r="M424" s="87"/>
      <c r="N424" s="87"/>
    </row>
    <row r="425" spans="11:14" x14ac:dyDescent="0.3">
      <c r="K425" s="87"/>
      <c r="L425" s="87"/>
      <c r="M425" s="87"/>
      <c r="N425" s="87"/>
    </row>
    <row r="426" spans="11:14" x14ac:dyDescent="0.3">
      <c r="K426" s="87"/>
      <c r="L426" s="87"/>
      <c r="M426" s="87"/>
      <c r="N426" s="87"/>
    </row>
    <row r="427" spans="11:14" x14ac:dyDescent="0.3">
      <c r="K427" s="87"/>
      <c r="L427" s="87"/>
      <c r="M427" s="87"/>
      <c r="N427" s="87"/>
    </row>
    <row r="428" spans="11:14" x14ac:dyDescent="0.3">
      <c r="K428" s="87"/>
      <c r="L428" s="87"/>
      <c r="M428" s="87"/>
      <c r="N428" s="87"/>
    </row>
    <row r="429" spans="11:14" x14ac:dyDescent="0.3">
      <c r="K429" s="87"/>
      <c r="L429" s="87"/>
      <c r="M429" s="87"/>
      <c r="N429" s="87"/>
    </row>
    <row r="430" spans="11:14" x14ac:dyDescent="0.3">
      <c r="K430" s="87"/>
      <c r="L430" s="87"/>
      <c r="M430" s="87"/>
      <c r="N430" s="87"/>
    </row>
    <row r="431" spans="11:14" x14ac:dyDescent="0.3">
      <c r="K431" s="87"/>
      <c r="L431" s="87"/>
      <c r="M431" s="87"/>
      <c r="N431" s="87"/>
    </row>
    <row r="432" spans="11:14" x14ac:dyDescent="0.3">
      <c r="K432" s="87"/>
      <c r="L432" s="87"/>
      <c r="M432" s="87"/>
      <c r="N432" s="87"/>
    </row>
    <row r="433" spans="11:14" x14ac:dyDescent="0.3">
      <c r="K433" s="87"/>
      <c r="L433" s="87"/>
      <c r="M433" s="87"/>
      <c r="N433" s="87"/>
    </row>
    <row r="434" spans="11:14" x14ac:dyDescent="0.3">
      <c r="K434" s="87"/>
      <c r="L434" s="87"/>
      <c r="M434" s="87"/>
      <c r="N434" s="87"/>
    </row>
    <row r="435" spans="11:14" x14ac:dyDescent="0.3">
      <c r="K435" s="87"/>
      <c r="L435" s="87"/>
      <c r="M435" s="87"/>
      <c r="N435" s="87"/>
    </row>
    <row r="436" spans="11:14" x14ac:dyDescent="0.3">
      <c r="K436" s="87"/>
      <c r="L436" s="87"/>
      <c r="M436" s="87"/>
      <c r="N436" s="87"/>
    </row>
    <row r="437" spans="11:14" x14ac:dyDescent="0.3">
      <c r="K437" s="87"/>
      <c r="L437" s="87"/>
      <c r="M437" s="87"/>
      <c r="N437" s="87"/>
    </row>
    <row r="438" spans="11:14" x14ac:dyDescent="0.3">
      <c r="K438" s="87"/>
      <c r="L438" s="87"/>
      <c r="M438" s="87"/>
      <c r="N438" s="87"/>
    </row>
    <row r="439" spans="11:14" x14ac:dyDescent="0.3">
      <c r="K439" s="87"/>
      <c r="L439" s="87"/>
      <c r="M439" s="87"/>
      <c r="N439" s="87"/>
    </row>
    <row r="440" spans="11:14" x14ac:dyDescent="0.3">
      <c r="K440" s="87"/>
      <c r="L440" s="87"/>
      <c r="M440" s="87"/>
      <c r="N440" s="87"/>
    </row>
    <row r="441" spans="11:14" x14ac:dyDescent="0.3">
      <c r="K441" s="87"/>
      <c r="L441" s="87"/>
      <c r="M441" s="87"/>
      <c r="N441" s="87"/>
    </row>
    <row r="442" spans="11:14" x14ac:dyDescent="0.3">
      <c r="K442" s="87"/>
      <c r="L442" s="87"/>
      <c r="M442" s="87"/>
      <c r="N442" s="87"/>
    </row>
    <row r="443" spans="11:14" x14ac:dyDescent="0.3">
      <c r="K443" s="87"/>
      <c r="L443" s="87"/>
      <c r="M443" s="87"/>
      <c r="N443" s="87"/>
    </row>
    <row r="444" spans="11:14" x14ac:dyDescent="0.3">
      <c r="K444" s="87"/>
      <c r="L444" s="87"/>
      <c r="M444" s="87"/>
      <c r="N444" s="87"/>
    </row>
    <row r="445" spans="11:14" x14ac:dyDescent="0.3">
      <c r="K445" s="87"/>
      <c r="L445" s="87"/>
      <c r="M445" s="87"/>
      <c r="N445" s="87"/>
    </row>
    <row r="446" spans="11:14" x14ac:dyDescent="0.3">
      <c r="K446" s="87"/>
      <c r="L446" s="87"/>
      <c r="M446" s="87"/>
      <c r="N446" s="87"/>
    </row>
    <row r="447" spans="11:14" x14ac:dyDescent="0.3">
      <c r="K447" s="87"/>
      <c r="L447" s="87"/>
      <c r="M447" s="87"/>
      <c r="N447" s="87"/>
    </row>
    <row r="448" spans="11:14" x14ac:dyDescent="0.3">
      <c r="K448" s="87"/>
      <c r="L448" s="87"/>
      <c r="M448" s="87"/>
      <c r="N448" s="87"/>
    </row>
    <row r="449" spans="11:14" x14ac:dyDescent="0.3">
      <c r="K449" s="87"/>
      <c r="L449" s="87"/>
      <c r="M449" s="87"/>
      <c r="N449" s="87"/>
    </row>
    <row r="450" spans="11:14" x14ac:dyDescent="0.3">
      <c r="K450" s="87"/>
      <c r="L450" s="87"/>
      <c r="M450" s="87"/>
      <c r="N450" s="87"/>
    </row>
    <row r="451" spans="11:14" x14ac:dyDescent="0.3">
      <c r="K451" s="87"/>
      <c r="L451" s="87"/>
      <c r="M451" s="87"/>
      <c r="N451" s="87"/>
    </row>
    <row r="452" spans="11:14" x14ac:dyDescent="0.3">
      <c r="K452" s="87"/>
      <c r="L452" s="87"/>
      <c r="M452" s="87"/>
      <c r="N452" s="87"/>
    </row>
    <row r="453" spans="11:14" x14ac:dyDescent="0.3">
      <c r="K453" s="87"/>
      <c r="L453" s="87"/>
      <c r="M453" s="87"/>
      <c r="N453" s="87"/>
    </row>
    <row r="454" spans="11:14" x14ac:dyDescent="0.3">
      <c r="K454" s="87"/>
      <c r="L454" s="87"/>
      <c r="M454" s="87"/>
      <c r="N454" s="87"/>
    </row>
    <row r="455" spans="11:14" x14ac:dyDescent="0.3">
      <c r="K455" s="87"/>
      <c r="L455" s="87"/>
      <c r="M455" s="87"/>
      <c r="N455" s="87"/>
    </row>
    <row r="456" spans="11:14" x14ac:dyDescent="0.3">
      <c r="K456" s="87"/>
      <c r="L456" s="87"/>
      <c r="M456" s="87"/>
      <c r="N456" s="87"/>
    </row>
    <row r="457" spans="11:14" x14ac:dyDescent="0.3">
      <c r="K457" s="87"/>
      <c r="L457" s="87"/>
      <c r="M457" s="87"/>
      <c r="N457" s="87"/>
    </row>
    <row r="458" spans="11:14" x14ac:dyDescent="0.3">
      <c r="K458" s="87"/>
      <c r="L458" s="87"/>
      <c r="M458" s="87"/>
      <c r="N458" s="87"/>
    </row>
    <row r="459" spans="11:14" x14ac:dyDescent="0.3">
      <c r="K459" s="87"/>
      <c r="L459" s="87"/>
      <c r="M459" s="87"/>
      <c r="N459" s="87"/>
    </row>
    <row r="460" spans="11:14" x14ac:dyDescent="0.3">
      <c r="K460" s="87"/>
      <c r="L460" s="87"/>
      <c r="M460" s="87"/>
      <c r="N460" s="87"/>
    </row>
    <row r="461" spans="11:14" x14ac:dyDescent="0.3">
      <c r="K461" s="87"/>
      <c r="L461" s="87"/>
      <c r="M461" s="87"/>
      <c r="N461" s="87"/>
    </row>
    <row r="462" spans="11:14" x14ac:dyDescent="0.3">
      <c r="K462" s="87"/>
      <c r="L462" s="87"/>
      <c r="M462" s="87"/>
      <c r="N462" s="87"/>
    </row>
    <row r="463" spans="11:14" x14ac:dyDescent="0.3">
      <c r="K463" s="87"/>
      <c r="L463" s="87"/>
      <c r="M463" s="87"/>
      <c r="N463" s="87"/>
    </row>
    <row r="464" spans="11:14" x14ac:dyDescent="0.3">
      <c r="K464" s="87"/>
      <c r="L464" s="87"/>
      <c r="M464" s="87"/>
      <c r="N464" s="87"/>
    </row>
    <row r="465" spans="11:14" x14ac:dyDescent="0.3">
      <c r="K465" s="87"/>
      <c r="L465" s="87"/>
      <c r="M465" s="87"/>
      <c r="N465" s="87"/>
    </row>
    <row r="466" spans="11:14" x14ac:dyDescent="0.3">
      <c r="K466" s="87"/>
      <c r="L466" s="87"/>
      <c r="M466" s="87"/>
      <c r="N466" s="87"/>
    </row>
    <row r="467" spans="11:14" x14ac:dyDescent="0.3">
      <c r="K467" s="87"/>
      <c r="L467" s="87"/>
      <c r="M467" s="87"/>
      <c r="N467" s="87"/>
    </row>
    <row r="468" spans="11:14" x14ac:dyDescent="0.3">
      <c r="K468" s="87"/>
      <c r="L468" s="87"/>
      <c r="M468" s="87"/>
      <c r="N468" s="87"/>
    </row>
    <row r="469" spans="11:14" x14ac:dyDescent="0.3">
      <c r="K469" s="87"/>
      <c r="L469" s="87"/>
      <c r="M469" s="87"/>
      <c r="N469" s="87"/>
    </row>
    <row r="470" spans="11:14" x14ac:dyDescent="0.3">
      <c r="K470" s="87"/>
      <c r="L470" s="87"/>
      <c r="M470" s="87"/>
      <c r="N470" s="87"/>
    </row>
    <row r="471" spans="11:14" x14ac:dyDescent="0.3">
      <c r="K471" s="87"/>
      <c r="L471" s="87"/>
      <c r="M471" s="87"/>
      <c r="N471" s="87"/>
    </row>
    <row r="472" spans="11:14" x14ac:dyDescent="0.3">
      <c r="K472" s="87"/>
      <c r="L472" s="87"/>
      <c r="M472" s="87"/>
      <c r="N472" s="87"/>
    </row>
    <row r="473" spans="11:14" x14ac:dyDescent="0.3">
      <c r="K473" s="87"/>
      <c r="L473" s="87"/>
      <c r="M473" s="87"/>
      <c r="N473" s="87"/>
    </row>
    <row r="474" spans="11:14" x14ac:dyDescent="0.3">
      <c r="K474" s="87"/>
      <c r="L474" s="87"/>
      <c r="M474" s="87"/>
      <c r="N474" s="87"/>
    </row>
    <row r="475" spans="11:14" x14ac:dyDescent="0.3">
      <c r="K475" s="87"/>
      <c r="L475" s="87"/>
      <c r="M475" s="87"/>
      <c r="N475" s="87"/>
    </row>
    <row r="476" spans="11:14" x14ac:dyDescent="0.3">
      <c r="K476" s="87"/>
      <c r="L476" s="87"/>
      <c r="M476" s="87"/>
      <c r="N476" s="87"/>
    </row>
    <row r="477" spans="11:14" x14ac:dyDescent="0.3">
      <c r="K477" s="87"/>
      <c r="L477" s="87"/>
      <c r="M477" s="87"/>
      <c r="N477" s="87"/>
    </row>
    <row r="478" spans="11:14" x14ac:dyDescent="0.3">
      <c r="K478" s="87"/>
      <c r="L478" s="87"/>
      <c r="M478" s="87"/>
      <c r="N478" s="87"/>
    </row>
    <row r="479" spans="11:14" x14ac:dyDescent="0.3">
      <c r="K479" s="87"/>
      <c r="L479" s="87"/>
      <c r="M479" s="87"/>
      <c r="N479" s="87"/>
    </row>
    <row r="480" spans="11:14" x14ac:dyDescent="0.3">
      <c r="K480" s="87"/>
      <c r="L480" s="87"/>
      <c r="M480" s="87"/>
      <c r="N480" s="87"/>
    </row>
    <row r="481" spans="11:14" x14ac:dyDescent="0.3">
      <c r="K481" s="87"/>
      <c r="L481" s="87"/>
      <c r="M481" s="87"/>
      <c r="N481" s="87"/>
    </row>
    <row r="482" spans="11:14" x14ac:dyDescent="0.3">
      <c r="K482" s="87"/>
      <c r="L482" s="87"/>
      <c r="M482" s="87"/>
      <c r="N482" s="87"/>
    </row>
    <row r="483" spans="11:14" x14ac:dyDescent="0.3">
      <c r="K483" s="87"/>
      <c r="L483" s="87"/>
      <c r="M483" s="87"/>
      <c r="N483" s="87"/>
    </row>
    <row r="484" spans="11:14" x14ac:dyDescent="0.3">
      <c r="K484" s="87"/>
      <c r="L484" s="87"/>
      <c r="M484" s="87"/>
      <c r="N484" s="87"/>
    </row>
    <row r="485" spans="11:14" x14ac:dyDescent="0.3">
      <c r="K485" s="87"/>
      <c r="L485" s="87"/>
      <c r="M485" s="87"/>
      <c r="N485" s="87"/>
    </row>
    <row r="486" spans="11:14" x14ac:dyDescent="0.3">
      <c r="K486" s="87"/>
      <c r="L486" s="87"/>
      <c r="M486" s="87"/>
      <c r="N486" s="87"/>
    </row>
    <row r="487" spans="11:14" x14ac:dyDescent="0.3">
      <c r="K487" s="87"/>
      <c r="L487" s="87"/>
      <c r="M487" s="87"/>
      <c r="N487" s="87"/>
    </row>
    <row r="488" spans="11:14" x14ac:dyDescent="0.3">
      <c r="K488" s="87"/>
      <c r="L488" s="87"/>
      <c r="M488" s="87"/>
      <c r="N488" s="87"/>
    </row>
    <row r="489" spans="11:14" x14ac:dyDescent="0.3">
      <c r="K489" s="87"/>
      <c r="L489" s="87"/>
      <c r="M489" s="87"/>
      <c r="N489" s="87"/>
    </row>
    <row r="490" spans="11:14" x14ac:dyDescent="0.3">
      <c r="K490" s="87"/>
      <c r="L490" s="87"/>
      <c r="M490" s="87"/>
      <c r="N490" s="87"/>
    </row>
    <row r="491" spans="11:14" x14ac:dyDescent="0.3">
      <c r="K491" s="87"/>
      <c r="L491" s="87"/>
      <c r="M491" s="87"/>
      <c r="N491" s="87"/>
    </row>
    <row r="492" spans="11:14" x14ac:dyDescent="0.3">
      <c r="K492" s="87"/>
      <c r="L492" s="87"/>
      <c r="M492" s="87"/>
      <c r="N492" s="87"/>
    </row>
    <row r="493" spans="11:14" x14ac:dyDescent="0.3">
      <c r="K493" s="87"/>
      <c r="L493" s="87"/>
      <c r="M493" s="87"/>
      <c r="N493" s="87"/>
    </row>
    <row r="494" spans="11:14" x14ac:dyDescent="0.3">
      <c r="K494" s="87"/>
      <c r="L494" s="87"/>
      <c r="M494" s="87"/>
      <c r="N494" s="87"/>
    </row>
    <row r="495" spans="11:14" x14ac:dyDescent="0.3">
      <c r="K495" s="87"/>
      <c r="L495" s="87"/>
      <c r="M495" s="87"/>
      <c r="N495" s="87"/>
    </row>
    <row r="496" spans="11:14" x14ac:dyDescent="0.3">
      <c r="K496" s="87"/>
      <c r="L496" s="87"/>
      <c r="M496" s="87"/>
      <c r="N496" s="87"/>
    </row>
    <row r="497" spans="11:14" x14ac:dyDescent="0.3">
      <c r="K497" s="87"/>
      <c r="L497" s="87"/>
      <c r="M497" s="87"/>
      <c r="N497" s="87"/>
    </row>
    <row r="498" spans="11:14" x14ac:dyDescent="0.3">
      <c r="K498" s="87"/>
      <c r="L498" s="87"/>
      <c r="M498" s="87"/>
      <c r="N498" s="87"/>
    </row>
    <row r="499" spans="11:14" x14ac:dyDescent="0.3">
      <c r="K499" s="87"/>
      <c r="L499" s="87"/>
      <c r="M499" s="87"/>
      <c r="N499" s="87"/>
    </row>
    <row r="500" spans="11:14" x14ac:dyDescent="0.3">
      <c r="K500" s="87"/>
      <c r="L500" s="87"/>
      <c r="M500" s="87"/>
      <c r="N500" s="87"/>
    </row>
    <row r="501" spans="11:14" x14ac:dyDescent="0.3">
      <c r="K501" s="87"/>
      <c r="L501" s="87"/>
      <c r="M501" s="87"/>
      <c r="N501" s="87"/>
    </row>
    <row r="502" spans="11:14" x14ac:dyDescent="0.3">
      <c r="K502" s="87"/>
      <c r="L502" s="87"/>
      <c r="M502" s="87"/>
      <c r="N502" s="87"/>
    </row>
    <row r="503" spans="11:14" x14ac:dyDescent="0.3">
      <c r="K503" s="87"/>
      <c r="L503" s="87"/>
      <c r="M503" s="87"/>
      <c r="N503" s="87"/>
    </row>
    <row r="504" spans="11:14" x14ac:dyDescent="0.3">
      <c r="K504" s="87"/>
      <c r="L504" s="87"/>
      <c r="M504" s="87"/>
      <c r="N504" s="87"/>
    </row>
    <row r="505" spans="11:14" x14ac:dyDescent="0.3">
      <c r="K505" s="87"/>
      <c r="L505" s="87"/>
      <c r="M505" s="87"/>
      <c r="N505" s="87"/>
    </row>
    <row r="506" spans="11:14" x14ac:dyDescent="0.3">
      <c r="K506" s="87"/>
      <c r="L506" s="87"/>
      <c r="M506" s="87"/>
      <c r="N506" s="87"/>
    </row>
    <row r="507" spans="11:14" x14ac:dyDescent="0.3">
      <c r="K507" s="87"/>
      <c r="L507" s="87"/>
      <c r="M507" s="87"/>
      <c r="N507" s="87"/>
    </row>
    <row r="508" spans="11:14" x14ac:dyDescent="0.3">
      <c r="K508" s="87"/>
      <c r="L508" s="87"/>
      <c r="M508" s="87"/>
      <c r="N508" s="87"/>
    </row>
    <row r="509" spans="11:14" x14ac:dyDescent="0.3">
      <c r="K509" s="87"/>
      <c r="L509" s="87"/>
      <c r="M509" s="87"/>
      <c r="N509" s="87"/>
    </row>
    <row r="510" spans="11:14" x14ac:dyDescent="0.3">
      <c r="K510" s="87"/>
      <c r="L510" s="87"/>
      <c r="M510" s="87"/>
      <c r="N510" s="87"/>
    </row>
    <row r="511" spans="11:14" x14ac:dyDescent="0.3">
      <c r="K511" s="87"/>
      <c r="L511" s="87"/>
      <c r="M511" s="87"/>
      <c r="N511" s="87"/>
    </row>
    <row r="512" spans="11:14" x14ac:dyDescent="0.3">
      <c r="K512" s="87"/>
      <c r="L512" s="87"/>
      <c r="M512" s="87"/>
      <c r="N512" s="87"/>
    </row>
    <row r="513" spans="11:14" x14ac:dyDescent="0.3">
      <c r="K513" s="87"/>
      <c r="L513" s="87"/>
      <c r="M513" s="87"/>
      <c r="N513" s="87"/>
    </row>
    <row r="514" spans="11:14" x14ac:dyDescent="0.3">
      <c r="K514" s="87"/>
      <c r="L514" s="87"/>
      <c r="M514" s="87"/>
      <c r="N514" s="87"/>
    </row>
    <row r="515" spans="11:14" x14ac:dyDescent="0.3">
      <c r="K515" s="87"/>
      <c r="L515" s="87"/>
      <c r="M515" s="87"/>
      <c r="N515" s="87"/>
    </row>
    <row r="516" spans="11:14" x14ac:dyDescent="0.3">
      <c r="K516" s="87"/>
      <c r="L516" s="87"/>
      <c r="M516" s="87"/>
      <c r="N516" s="87"/>
    </row>
    <row r="517" spans="11:14" x14ac:dyDescent="0.3">
      <c r="K517" s="87"/>
      <c r="L517" s="87"/>
      <c r="M517" s="87"/>
      <c r="N517" s="87"/>
    </row>
    <row r="518" spans="11:14" x14ac:dyDescent="0.3">
      <c r="K518" s="87"/>
      <c r="L518" s="87"/>
      <c r="M518" s="87"/>
      <c r="N518" s="87"/>
    </row>
    <row r="519" spans="11:14" x14ac:dyDescent="0.3">
      <c r="K519" s="87"/>
      <c r="L519" s="87"/>
      <c r="M519" s="87"/>
      <c r="N519" s="87"/>
    </row>
    <row r="520" spans="11:14" x14ac:dyDescent="0.3">
      <c r="K520" s="87"/>
      <c r="L520" s="87"/>
      <c r="M520" s="87"/>
      <c r="N520" s="87"/>
    </row>
    <row r="521" spans="11:14" x14ac:dyDescent="0.3">
      <c r="K521" s="87"/>
      <c r="L521" s="87"/>
      <c r="M521" s="87"/>
      <c r="N521" s="87"/>
    </row>
    <row r="522" spans="11:14" x14ac:dyDescent="0.3">
      <c r="K522" s="87"/>
      <c r="L522" s="87"/>
      <c r="M522" s="87"/>
      <c r="N522" s="87"/>
    </row>
    <row r="523" spans="11:14" x14ac:dyDescent="0.3">
      <c r="K523" s="87"/>
      <c r="L523" s="87"/>
      <c r="M523" s="87"/>
      <c r="N523" s="87"/>
    </row>
    <row r="524" spans="11:14" x14ac:dyDescent="0.3">
      <c r="K524" s="87"/>
      <c r="L524" s="87"/>
      <c r="M524" s="87"/>
      <c r="N524" s="87"/>
    </row>
    <row r="525" spans="11:14" x14ac:dyDescent="0.3">
      <c r="K525" s="87"/>
      <c r="L525" s="87"/>
      <c r="M525" s="87"/>
      <c r="N525" s="87"/>
    </row>
    <row r="526" spans="11:14" x14ac:dyDescent="0.3">
      <c r="K526" s="87"/>
      <c r="L526" s="87"/>
      <c r="M526" s="87"/>
      <c r="N526" s="87"/>
    </row>
    <row r="527" spans="11:14" x14ac:dyDescent="0.3">
      <c r="K527" s="87"/>
      <c r="L527" s="87"/>
      <c r="M527" s="87"/>
      <c r="N527" s="87"/>
    </row>
    <row r="528" spans="11:14" x14ac:dyDescent="0.3">
      <c r="K528" s="87"/>
      <c r="L528" s="87"/>
      <c r="M528" s="87"/>
      <c r="N528" s="87"/>
    </row>
    <row r="529" spans="11:14" x14ac:dyDescent="0.3">
      <c r="K529" s="87"/>
      <c r="L529" s="87"/>
      <c r="M529" s="87"/>
      <c r="N529" s="87"/>
    </row>
    <row r="530" spans="11:14" x14ac:dyDescent="0.3">
      <c r="K530" s="87"/>
      <c r="L530" s="87"/>
      <c r="M530" s="87"/>
      <c r="N530" s="87"/>
    </row>
    <row r="531" spans="11:14" x14ac:dyDescent="0.3">
      <c r="K531" s="87"/>
      <c r="L531" s="87"/>
      <c r="M531" s="87"/>
      <c r="N531" s="87"/>
    </row>
    <row r="532" spans="11:14" x14ac:dyDescent="0.3">
      <c r="K532" s="87"/>
      <c r="L532" s="87"/>
      <c r="M532" s="87"/>
      <c r="N532" s="87"/>
    </row>
    <row r="533" spans="11:14" x14ac:dyDescent="0.3">
      <c r="K533" s="87"/>
      <c r="L533" s="87"/>
      <c r="M533" s="87"/>
      <c r="N533" s="87"/>
    </row>
    <row r="534" spans="11:14" x14ac:dyDescent="0.3">
      <c r="K534" s="87"/>
      <c r="L534" s="87"/>
      <c r="M534" s="87"/>
      <c r="N534" s="87"/>
    </row>
    <row r="535" spans="11:14" x14ac:dyDescent="0.3">
      <c r="K535" s="87"/>
      <c r="L535" s="87"/>
      <c r="M535" s="87"/>
      <c r="N535" s="87"/>
    </row>
    <row r="536" spans="11:14" x14ac:dyDescent="0.3">
      <c r="K536" s="87"/>
      <c r="L536" s="87"/>
      <c r="M536" s="87"/>
      <c r="N536" s="87"/>
    </row>
    <row r="537" spans="11:14" x14ac:dyDescent="0.3">
      <c r="K537" s="87"/>
      <c r="L537" s="87"/>
      <c r="M537" s="87"/>
      <c r="N537" s="87"/>
    </row>
    <row r="538" spans="11:14" x14ac:dyDescent="0.3">
      <c r="K538" s="87"/>
      <c r="L538" s="87"/>
      <c r="M538" s="87"/>
      <c r="N538" s="87"/>
    </row>
    <row r="539" spans="11:14" x14ac:dyDescent="0.3">
      <c r="K539" s="87"/>
      <c r="L539" s="87"/>
      <c r="M539" s="87"/>
      <c r="N539" s="87"/>
    </row>
    <row r="540" spans="11:14" x14ac:dyDescent="0.3">
      <c r="K540" s="87"/>
      <c r="L540" s="87"/>
      <c r="M540" s="87"/>
      <c r="N540" s="87"/>
    </row>
    <row r="541" spans="11:14" x14ac:dyDescent="0.3">
      <c r="K541" s="87"/>
      <c r="L541" s="87"/>
      <c r="M541" s="87"/>
      <c r="N541" s="87"/>
    </row>
    <row r="542" spans="11:14" x14ac:dyDescent="0.3">
      <c r="K542" s="87"/>
      <c r="L542" s="87"/>
      <c r="M542" s="87"/>
      <c r="N542" s="87"/>
    </row>
    <row r="543" spans="11:14" x14ac:dyDescent="0.3">
      <c r="K543" s="87"/>
      <c r="L543" s="87"/>
      <c r="M543" s="87"/>
      <c r="N543" s="87"/>
    </row>
    <row r="544" spans="11:14" x14ac:dyDescent="0.3">
      <c r="K544" s="87"/>
      <c r="L544" s="87"/>
      <c r="M544" s="87"/>
      <c r="N544" s="87"/>
    </row>
    <row r="545" spans="11:14" x14ac:dyDescent="0.3">
      <c r="K545" s="87"/>
      <c r="L545" s="87"/>
      <c r="M545" s="87"/>
      <c r="N545" s="87"/>
    </row>
    <row r="546" spans="11:14" x14ac:dyDescent="0.3">
      <c r="K546" s="87"/>
      <c r="L546" s="87"/>
      <c r="M546" s="87"/>
      <c r="N546" s="87"/>
    </row>
    <row r="547" spans="11:14" x14ac:dyDescent="0.3">
      <c r="K547" s="87"/>
      <c r="L547" s="87"/>
      <c r="M547" s="87"/>
      <c r="N547" s="87"/>
    </row>
    <row r="548" spans="11:14" x14ac:dyDescent="0.3">
      <c r="K548" s="87"/>
      <c r="L548" s="87"/>
      <c r="M548" s="87"/>
      <c r="N548" s="87"/>
    </row>
    <row r="549" spans="11:14" x14ac:dyDescent="0.3">
      <c r="K549" s="87"/>
      <c r="L549" s="87"/>
      <c r="M549" s="87"/>
      <c r="N549" s="87"/>
    </row>
    <row r="550" spans="11:14" x14ac:dyDescent="0.3">
      <c r="K550" s="87"/>
      <c r="L550" s="87"/>
      <c r="M550" s="87"/>
      <c r="N550" s="87"/>
    </row>
    <row r="551" spans="11:14" x14ac:dyDescent="0.3">
      <c r="K551" s="87"/>
      <c r="L551" s="87"/>
      <c r="M551" s="87"/>
      <c r="N551" s="87"/>
    </row>
    <row r="552" spans="11:14" x14ac:dyDescent="0.3">
      <c r="K552" s="87"/>
      <c r="L552" s="87"/>
      <c r="M552" s="87"/>
      <c r="N552" s="87"/>
    </row>
    <row r="553" spans="11:14" x14ac:dyDescent="0.3">
      <c r="K553" s="87"/>
      <c r="L553" s="87"/>
      <c r="M553" s="87"/>
      <c r="N553" s="87"/>
    </row>
    <row r="554" spans="11:14" x14ac:dyDescent="0.3">
      <c r="K554" s="87"/>
      <c r="L554" s="87"/>
      <c r="M554" s="87"/>
      <c r="N554" s="87"/>
    </row>
    <row r="555" spans="11:14" x14ac:dyDescent="0.3">
      <c r="K555" s="87"/>
      <c r="L555" s="87"/>
      <c r="M555" s="87"/>
      <c r="N555" s="87"/>
    </row>
    <row r="556" spans="11:14" x14ac:dyDescent="0.3">
      <c r="K556" s="87"/>
      <c r="L556" s="87"/>
      <c r="M556" s="87"/>
      <c r="N556" s="87"/>
    </row>
    <row r="557" spans="11:14" x14ac:dyDescent="0.3">
      <c r="K557" s="87"/>
      <c r="L557" s="87"/>
      <c r="M557" s="87"/>
      <c r="N557" s="87"/>
    </row>
    <row r="558" spans="11:14" x14ac:dyDescent="0.3">
      <c r="K558" s="87"/>
      <c r="L558" s="87"/>
      <c r="M558" s="87"/>
      <c r="N558" s="87"/>
    </row>
    <row r="559" spans="11:14" x14ac:dyDescent="0.3">
      <c r="K559" s="87"/>
      <c r="L559" s="87"/>
      <c r="M559" s="87"/>
      <c r="N559" s="87"/>
    </row>
    <row r="560" spans="11:14" x14ac:dyDescent="0.3">
      <c r="K560" s="87"/>
      <c r="L560" s="87"/>
      <c r="M560" s="87"/>
      <c r="N560" s="87"/>
    </row>
    <row r="561" spans="11:14" x14ac:dyDescent="0.3">
      <c r="K561" s="87"/>
      <c r="L561" s="87"/>
      <c r="M561" s="87"/>
      <c r="N561" s="87"/>
    </row>
    <row r="562" spans="11:14" x14ac:dyDescent="0.3">
      <c r="K562" s="87"/>
      <c r="L562" s="87"/>
      <c r="M562" s="87"/>
      <c r="N562" s="87"/>
    </row>
    <row r="563" spans="11:14" x14ac:dyDescent="0.3">
      <c r="K563" s="87"/>
      <c r="L563" s="87"/>
      <c r="M563" s="87"/>
      <c r="N563" s="87"/>
    </row>
    <row r="564" spans="11:14" x14ac:dyDescent="0.3">
      <c r="K564" s="87"/>
      <c r="L564" s="87"/>
      <c r="M564" s="87"/>
      <c r="N564" s="87"/>
    </row>
    <row r="565" spans="11:14" x14ac:dyDescent="0.3">
      <c r="K565" s="87"/>
      <c r="L565" s="87"/>
      <c r="M565" s="87"/>
      <c r="N565" s="87"/>
    </row>
    <row r="566" spans="11:14" x14ac:dyDescent="0.3">
      <c r="K566" s="87"/>
      <c r="L566" s="87"/>
      <c r="M566" s="87"/>
      <c r="N566" s="87"/>
    </row>
    <row r="567" spans="11:14" x14ac:dyDescent="0.3">
      <c r="K567" s="87"/>
      <c r="L567" s="87"/>
      <c r="M567" s="87"/>
      <c r="N567" s="87"/>
    </row>
    <row r="568" spans="11:14" x14ac:dyDescent="0.3">
      <c r="K568" s="87"/>
      <c r="L568" s="87"/>
      <c r="M568" s="87"/>
      <c r="N568" s="87"/>
    </row>
    <row r="569" spans="11:14" x14ac:dyDescent="0.3">
      <c r="K569" s="87"/>
      <c r="L569" s="87"/>
      <c r="M569" s="87"/>
      <c r="N569" s="87"/>
    </row>
    <row r="570" spans="11:14" x14ac:dyDescent="0.3">
      <c r="K570" s="87"/>
      <c r="L570" s="87"/>
      <c r="M570" s="87"/>
      <c r="N570" s="87"/>
    </row>
    <row r="571" spans="11:14" x14ac:dyDescent="0.3">
      <c r="K571" s="87"/>
      <c r="L571" s="87"/>
      <c r="M571" s="87"/>
      <c r="N571" s="87"/>
    </row>
    <row r="572" spans="11:14" x14ac:dyDescent="0.3">
      <c r="K572" s="87"/>
      <c r="L572" s="87"/>
      <c r="M572" s="87"/>
      <c r="N572" s="87"/>
    </row>
    <row r="573" spans="11:14" x14ac:dyDescent="0.3">
      <c r="K573" s="87"/>
      <c r="L573" s="87"/>
      <c r="M573" s="87"/>
      <c r="N573" s="87"/>
    </row>
    <row r="574" spans="11:14" x14ac:dyDescent="0.3">
      <c r="K574" s="87"/>
      <c r="L574" s="87"/>
      <c r="M574" s="87"/>
      <c r="N574" s="87"/>
    </row>
    <row r="575" spans="11:14" x14ac:dyDescent="0.3">
      <c r="K575" s="87"/>
      <c r="L575" s="87"/>
      <c r="M575" s="87"/>
      <c r="N575" s="87"/>
    </row>
    <row r="576" spans="11:14" x14ac:dyDescent="0.3">
      <c r="K576" s="87"/>
      <c r="L576" s="87"/>
      <c r="M576" s="87"/>
      <c r="N576" s="87"/>
    </row>
    <row r="577" spans="11:14" x14ac:dyDescent="0.3">
      <c r="K577" s="87"/>
      <c r="L577" s="87"/>
      <c r="M577" s="87"/>
      <c r="N577" s="87"/>
    </row>
    <row r="578" spans="11:14" x14ac:dyDescent="0.3">
      <c r="K578" s="87"/>
      <c r="L578" s="87"/>
      <c r="M578" s="87"/>
      <c r="N578" s="87"/>
    </row>
    <row r="579" spans="11:14" x14ac:dyDescent="0.3">
      <c r="K579" s="87"/>
      <c r="L579" s="87"/>
      <c r="M579" s="87"/>
      <c r="N579" s="87"/>
    </row>
    <row r="580" spans="11:14" x14ac:dyDescent="0.3">
      <c r="K580" s="87"/>
      <c r="L580" s="87"/>
      <c r="M580" s="87"/>
      <c r="N580" s="87"/>
    </row>
    <row r="581" spans="11:14" x14ac:dyDescent="0.3">
      <c r="K581" s="87"/>
      <c r="L581" s="87"/>
      <c r="M581" s="87"/>
      <c r="N581" s="87"/>
    </row>
    <row r="582" spans="11:14" x14ac:dyDescent="0.3">
      <c r="K582" s="87"/>
      <c r="L582" s="87"/>
      <c r="M582" s="87"/>
      <c r="N582" s="87"/>
    </row>
    <row r="583" spans="11:14" x14ac:dyDescent="0.3">
      <c r="K583" s="87"/>
      <c r="L583" s="87"/>
      <c r="M583" s="87"/>
      <c r="N583" s="87"/>
    </row>
    <row r="584" spans="11:14" x14ac:dyDescent="0.3">
      <c r="K584" s="87"/>
      <c r="L584" s="87"/>
      <c r="M584" s="87"/>
      <c r="N584" s="87"/>
    </row>
    <row r="585" spans="11:14" x14ac:dyDescent="0.3">
      <c r="K585" s="87"/>
      <c r="L585" s="87"/>
      <c r="M585" s="87"/>
      <c r="N585" s="87"/>
    </row>
    <row r="586" spans="11:14" x14ac:dyDescent="0.3">
      <c r="K586" s="87"/>
      <c r="L586" s="87"/>
      <c r="M586" s="87"/>
      <c r="N586" s="87"/>
    </row>
    <row r="587" spans="11:14" x14ac:dyDescent="0.3">
      <c r="K587" s="87"/>
      <c r="L587" s="87"/>
      <c r="M587" s="87"/>
      <c r="N587" s="87"/>
    </row>
    <row r="588" spans="11:14" x14ac:dyDescent="0.3">
      <c r="K588" s="87"/>
      <c r="L588" s="87"/>
      <c r="M588" s="87"/>
      <c r="N588" s="87"/>
    </row>
    <row r="589" spans="11:14" x14ac:dyDescent="0.3">
      <c r="K589" s="87"/>
      <c r="L589" s="87"/>
      <c r="M589" s="87"/>
      <c r="N589" s="87"/>
    </row>
    <row r="590" spans="11:14" x14ac:dyDescent="0.3">
      <c r="K590" s="87"/>
      <c r="L590" s="87"/>
      <c r="M590" s="87"/>
      <c r="N590" s="87"/>
    </row>
    <row r="591" spans="11:14" x14ac:dyDescent="0.3">
      <c r="K591" s="87"/>
      <c r="L591" s="87"/>
      <c r="M591" s="87"/>
      <c r="N591" s="87"/>
    </row>
    <row r="592" spans="11:14" x14ac:dyDescent="0.3">
      <c r="K592" s="87"/>
      <c r="L592" s="87"/>
      <c r="M592" s="87"/>
      <c r="N592" s="87"/>
    </row>
    <row r="593" spans="11:14" x14ac:dyDescent="0.3">
      <c r="K593" s="87"/>
      <c r="L593" s="87"/>
      <c r="M593" s="87"/>
      <c r="N593" s="87"/>
    </row>
    <row r="594" spans="11:14" x14ac:dyDescent="0.3">
      <c r="K594" s="87"/>
      <c r="L594" s="87"/>
      <c r="M594" s="87"/>
      <c r="N594" s="87"/>
    </row>
    <row r="595" spans="11:14" x14ac:dyDescent="0.3">
      <c r="K595" s="87"/>
      <c r="L595" s="87"/>
      <c r="M595" s="87"/>
      <c r="N595" s="87"/>
    </row>
    <row r="596" spans="11:14" x14ac:dyDescent="0.3">
      <c r="K596" s="87"/>
      <c r="L596" s="87"/>
      <c r="M596" s="87"/>
      <c r="N596" s="87"/>
    </row>
    <row r="597" spans="11:14" x14ac:dyDescent="0.3">
      <c r="K597" s="87"/>
      <c r="L597" s="87"/>
      <c r="M597" s="87"/>
      <c r="N597" s="87"/>
    </row>
    <row r="598" spans="11:14" x14ac:dyDescent="0.3">
      <c r="K598" s="87"/>
      <c r="L598" s="87"/>
      <c r="M598" s="87"/>
      <c r="N598" s="87"/>
    </row>
    <row r="599" spans="11:14" x14ac:dyDescent="0.3">
      <c r="K599" s="87"/>
      <c r="L599" s="87"/>
      <c r="M599" s="87"/>
      <c r="N599" s="87"/>
    </row>
    <row r="600" spans="11:14" x14ac:dyDescent="0.3">
      <c r="K600" s="87"/>
      <c r="L600" s="87"/>
      <c r="M600" s="87"/>
      <c r="N600" s="87"/>
    </row>
    <row r="601" spans="11:14" x14ac:dyDescent="0.3">
      <c r="K601" s="87"/>
      <c r="L601" s="87"/>
      <c r="M601" s="87"/>
      <c r="N601" s="87"/>
    </row>
    <row r="602" spans="11:14" x14ac:dyDescent="0.3">
      <c r="K602" s="87"/>
      <c r="L602" s="87"/>
      <c r="M602" s="87"/>
      <c r="N602" s="87"/>
    </row>
    <row r="603" spans="11:14" x14ac:dyDescent="0.3">
      <c r="K603" s="87"/>
      <c r="L603" s="87"/>
      <c r="M603" s="87"/>
      <c r="N603" s="87"/>
    </row>
    <row r="604" spans="11:14" x14ac:dyDescent="0.3">
      <c r="K604" s="87"/>
      <c r="L604" s="87"/>
      <c r="M604" s="87"/>
      <c r="N604" s="87"/>
    </row>
    <row r="605" spans="11:14" x14ac:dyDescent="0.3">
      <c r="K605" s="87"/>
      <c r="L605" s="87"/>
      <c r="M605" s="87"/>
      <c r="N605" s="87"/>
    </row>
    <row r="606" spans="11:14" x14ac:dyDescent="0.3">
      <c r="K606" s="87"/>
      <c r="L606" s="87"/>
      <c r="M606" s="87"/>
      <c r="N606" s="87"/>
    </row>
    <row r="607" spans="11:14" x14ac:dyDescent="0.3">
      <c r="K607" s="87"/>
      <c r="L607" s="87"/>
      <c r="M607" s="87"/>
      <c r="N607" s="87"/>
    </row>
    <row r="608" spans="11:14" x14ac:dyDescent="0.3">
      <c r="K608" s="87"/>
      <c r="L608" s="87"/>
      <c r="M608" s="87"/>
      <c r="N608" s="87"/>
    </row>
    <row r="609" spans="11:14" x14ac:dyDescent="0.3">
      <c r="K609" s="87"/>
      <c r="L609" s="87"/>
      <c r="M609" s="87"/>
      <c r="N609" s="87"/>
    </row>
    <row r="610" spans="11:14" x14ac:dyDescent="0.3">
      <c r="K610" s="87"/>
      <c r="L610" s="87"/>
      <c r="M610" s="87"/>
      <c r="N610" s="87"/>
    </row>
    <row r="611" spans="11:14" x14ac:dyDescent="0.3">
      <c r="K611" s="87"/>
      <c r="L611" s="87"/>
      <c r="M611" s="87"/>
      <c r="N611" s="87"/>
    </row>
    <row r="612" spans="11:14" x14ac:dyDescent="0.3">
      <c r="K612" s="87"/>
      <c r="L612" s="87"/>
      <c r="M612" s="87"/>
      <c r="N612" s="87"/>
    </row>
    <row r="613" spans="11:14" x14ac:dyDescent="0.3">
      <c r="K613" s="87"/>
      <c r="L613" s="87"/>
      <c r="M613" s="87"/>
      <c r="N613" s="87"/>
    </row>
    <row r="614" spans="11:14" x14ac:dyDescent="0.3">
      <c r="K614" s="87"/>
      <c r="L614" s="87"/>
      <c r="M614" s="87"/>
      <c r="N614" s="87"/>
    </row>
    <row r="615" spans="11:14" x14ac:dyDescent="0.3">
      <c r="K615" s="87"/>
      <c r="L615" s="87"/>
      <c r="M615" s="87"/>
      <c r="N615" s="87"/>
    </row>
    <row r="616" spans="11:14" x14ac:dyDescent="0.3">
      <c r="K616" s="87"/>
      <c r="L616" s="87"/>
      <c r="M616" s="87"/>
      <c r="N616" s="87"/>
    </row>
    <row r="617" spans="11:14" x14ac:dyDescent="0.3">
      <c r="K617" s="87"/>
      <c r="L617" s="87"/>
      <c r="M617" s="87"/>
      <c r="N617" s="87"/>
    </row>
    <row r="618" spans="11:14" x14ac:dyDescent="0.3">
      <c r="K618" s="87"/>
      <c r="L618" s="87"/>
      <c r="M618" s="87"/>
      <c r="N618" s="87"/>
    </row>
    <row r="619" spans="11:14" x14ac:dyDescent="0.3">
      <c r="K619" s="87"/>
      <c r="L619" s="87"/>
      <c r="M619" s="87"/>
      <c r="N619" s="87"/>
    </row>
    <row r="620" spans="11:14" x14ac:dyDescent="0.3">
      <c r="K620" s="87"/>
      <c r="L620" s="87"/>
      <c r="M620" s="87"/>
      <c r="N620" s="87"/>
    </row>
    <row r="621" spans="11:14" x14ac:dyDescent="0.3">
      <c r="K621" s="87"/>
      <c r="L621" s="87"/>
      <c r="M621" s="87"/>
      <c r="N621" s="87"/>
    </row>
    <row r="622" spans="11:14" x14ac:dyDescent="0.3">
      <c r="K622" s="87"/>
      <c r="L622" s="87"/>
      <c r="M622" s="87"/>
      <c r="N622" s="87"/>
    </row>
    <row r="623" spans="11:14" x14ac:dyDescent="0.3">
      <c r="K623" s="87"/>
      <c r="L623" s="87"/>
      <c r="M623" s="87"/>
      <c r="N623" s="87"/>
    </row>
    <row r="624" spans="11:14" x14ac:dyDescent="0.3">
      <c r="K624" s="87"/>
      <c r="L624" s="87"/>
      <c r="M624" s="87"/>
      <c r="N624" s="87"/>
    </row>
    <row r="625" spans="11:14" x14ac:dyDescent="0.3">
      <c r="K625" s="87"/>
      <c r="L625" s="87"/>
      <c r="M625" s="87"/>
      <c r="N625" s="87"/>
    </row>
    <row r="626" spans="11:14" x14ac:dyDescent="0.3">
      <c r="K626" s="87"/>
      <c r="L626" s="87"/>
      <c r="M626" s="87"/>
      <c r="N626" s="87"/>
    </row>
    <row r="627" spans="11:14" x14ac:dyDescent="0.3">
      <c r="K627" s="87"/>
      <c r="L627" s="87"/>
      <c r="M627" s="87"/>
      <c r="N627" s="87"/>
    </row>
    <row r="628" spans="11:14" x14ac:dyDescent="0.3">
      <c r="K628" s="87"/>
      <c r="L628" s="87"/>
      <c r="M628" s="87"/>
      <c r="N628" s="87"/>
    </row>
    <row r="629" spans="11:14" x14ac:dyDescent="0.3">
      <c r="K629" s="87"/>
      <c r="L629" s="87"/>
      <c r="M629" s="87"/>
      <c r="N629" s="87"/>
    </row>
    <row r="630" spans="11:14" x14ac:dyDescent="0.3">
      <c r="K630" s="87"/>
      <c r="L630" s="87"/>
      <c r="M630" s="87"/>
      <c r="N630" s="87"/>
    </row>
    <row r="631" spans="11:14" x14ac:dyDescent="0.3">
      <c r="K631" s="87"/>
      <c r="L631" s="87"/>
      <c r="M631" s="87"/>
      <c r="N631" s="87"/>
    </row>
    <row r="632" spans="11:14" x14ac:dyDescent="0.3">
      <c r="K632" s="87"/>
      <c r="L632" s="87"/>
      <c r="M632" s="87"/>
      <c r="N632" s="87"/>
    </row>
    <row r="633" spans="11:14" x14ac:dyDescent="0.3">
      <c r="K633" s="87"/>
      <c r="L633" s="87"/>
      <c r="M633" s="87"/>
      <c r="N633" s="87"/>
    </row>
    <row r="634" spans="11:14" x14ac:dyDescent="0.3">
      <c r="K634" s="87"/>
      <c r="L634" s="87"/>
      <c r="M634" s="87"/>
      <c r="N634" s="87"/>
    </row>
    <row r="635" spans="11:14" x14ac:dyDescent="0.3">
      <c r="K635" s="87"/>
      <c r="L635" s="87"/>
      <c r="M635" s="87"/>
      <c r="N635" s="87"/>
    </row>
    <row r="636" spans="11:14" x14ac:dyDescent="0.3">
      <c r="K636" s="87"/>
      <c r="L636" s="87"/>
      <c r="M636" s="87"/>
      <c r="N636" s="87"/>
    </row>
    <row r="637" spans="11:14" x14ac:dyDescent="0.3">
      <c r="K637" s="87"/>
      <c r="L637" s="87"/>
      <c r="M637" s="87"/>
      <c r="N637" s="87"/>
    </row>
    <row r="638" spans="11:14" x14ac:dyDescent="0.3">
      <c r="K638" s="87"/>
      <c r="L638" s="87"/>
      <c r="M638" s="87"/>
      <c r="N638" s="87"/>
    </row>
    <row r="639" spans="11:14" x14ac:dyDescent="0.3">
      <c r="K639" s="87"/>
      <c r="L639" s="87"/>
      <c r="M639" s="87"/>
      <c r="N639" s="87"/>
    </row>
    <row r="640" spans="11:14" x14ac:dyDescent="0.3">
      <c r="K640" s="87"/>
      <c r="L640" s="87"/>
      <c r="M640" s="87"/>
      <c r="N640" s="87"/>
    </row>
    <row r="641" spans="11:14" x14ac:dyDescent="0.3">
      <c r="K641" s="87"/>
      <c r="L641" s="87"/>
      <c r="M641" s="87"/>
      <c r="N641" s="87"/>
    </row>
    <row r="642" spans="11:14" x14ac:dyDescent="0.3">
      <c r="K642" s="87"/>
      <c r="L642" s="87"/>
      <c r="M642" s="87"/>
      <c r="N642" s="87"/>
    </row>
    <row r="643" spans="11:14" x14ac:dyDescent="0.3">
      <c r="K643" s="87"/>
      <c r="L643" s="87"/>
      <c r="M643" s="87"/>
      <c r="N643" s="87"/>
    </row>
    <row r="644" spans="11:14" x14ac:dyDescent="0.3">
      <c r="K644" s="87"/>
      <c r="L644" s="87"/>
      <c r="M644" s="87"/>
      <c r="N644" s="87"/>
    </row>
    <row r="645" spans="11:14" x14ac:dyDescent="0.3">
      <c r="K645" s="87"/>
      <c r="L645" s="87"/>
      <c r="M645" s="87"/>
      <c r="N645" s="87"/>
    </row>
    <row r="646" spans="11:14" x14ac:dyDescent="0.3">
      <c r="K646" s="87"/>
      <c r="L646" s="87"/>
      <c r="M646" s="87"/>
      <c r="N646" s="87"/>
    </row>
    <row r="647" spans="11:14" x14ac:dyDescent="0.3">
      <c r="K647" s="87"/>
      <c r="L647" s="87"/>
      <c r="M647" s="87"/>
      <c r="N647" s="87"/>
    </row>
    <row r="648" spans="11:14" x14ac:dyDescent="0.3">
      <c r="K648" s="87"/>
      <c r="L648" s="87"/>
      <c r="M648" s="87"/>
      <c r="N648" s="87"/>
    </row>
    <row r="649" spans="11:14" x14ac:dyDescent="0.3">
      <c r="K649" s="87"/>
      <c r="L649" s="87"/>
      <c r="M649" s="87"/>
      <c r="N649" s="87"/>
    </row>
    <row r="650" spans="11:14" x14ac:dyDescent="0.3">
      <c r="K650" s="87"/>
      <c r="L650" s="87"/>
      <c r="M650" s="87"/>
      <c r="N650" s="87"/>
    </row>
    <row r="651" spans="11:14" x14ac:dyDescent="0.3">
      <c r="K651" s="87"/>
      <c r="L651" s="87"/>
      <c r="M651" s="87"/>
      <c r="N651" s="87"/>
    </row>
    <row r="652" spans="11:14" x14ac:dyDescent="0.3">
      <c r="K652" s="87"/>
      <c r="L652" s="87"/>
      <c r="M652" s="87"/>
      <c r="N652" s="87"/>
    </row>
    <row r="653" spans="11:14" x14ac:dyDescent="0.3">
      <c r="K653" s="87"/>
      <c r="L653" s="87"/>
      <c r="M653" s="87"/>
      <c r="N653" s="87"/>
    </row>
    <row r="654" spans="11:14" x14ac:dyDescent="0.3">
      <c r="K654" s="87"/>
      <c r="L654" s="87"/>
      <c r="M654" s="87"/>
      <c r="N654" s="87"/>
    </row>
    <row r="655" spans="11:14" x14ac:dyDescent="0.3">
      <c r="K655" s="87"/>
      <c r="L655" s="87"/>
      <c r="M655" s="87"/>
      <c r="N655" s="87"/>
    </row>
    <row r="656" spans="11:14" x14ac:dyDescent="0.3">
      <c r="K656" s="87"/>
      <c r="L656" s="87"/>
      <c r="M656" s="87"/>
      <c r="N656" s="87"/>
    </row>
    <row r="657" spans="11:14" x14ac:dyDescent="0.3">
      <c r="K657" s="87"/>
      <c r="L657" s="87"/>
      <c r="M657" s="87"/>
      <c r="N657" s="87"/>
    </row>
    <row r="658" spans="11:14" x14ac:dyDescent="0.3">
      <c r="K658" s="87"/>
      <c r="L658" s="87"/>
      <c r="M658" s="87"/>
      <c r="N658" s="87"/>
    </row>
    <row r="659" spans="11:14" x14ac:dyDescent="0.3">
      <c r="K659" s="87"/>
      <c r="L659" s="87"/>
      <c r="M659" s="87"/>
      <c r="N659" s="87"/>
    </row>
    <row r="660" spans="11:14" x14ac:dyDescent="0.3">
      <c r="K660" s="87"/>
      <c r="L660" s="87"/>
      <c r="M660" s="87"/>
      <c r="N660" s="87"/>
    </row>
    <row r="661" spans="11:14" x14ac:dyDescent="0.3">
      <c r="K661" s="87"/>
      <c r="L661" s="87"/>
      <c r="M661" s="87"/>
      <c r="N661" s="87"/>
    </row>
    <row r="662" spans="11:14" x14ac:dyDescent="0.3">
      <c r="K662" s="87"/>
      <c r="L662" s="87"/>
      <c r="M662" s="87"/>
      <c r="N662" s="87"/>
    </row>
    <row r="663" spans="11:14" x14ac:dyDescent="0.3">
      <c r="K663" s="87"/>
      <c r="L663" s="87"/>
      <c r="M663" s="87"/>
      <c r="N663" s="87"/>
    </row>
    <row r="664" spans="11:14" x14ac:dyDescent="0.3">
      <c r="K664" s="87"/>
      <c r="L664" s="87"/>
      <c r="M664" s="87"/>
      <c r="N664" s="87"/>
    </row>
    <row r="665" spans="11:14" x14ac:dyDescent="0.3">
      <c r="K665" s="87"/>
      <c r="L665" s="87"/>
      <c r="M665" s="87"/>
      <c r="N665" s="87"/>
    </row>
    <row r="666" spans="11:14" x14ac:dyDescent="0.3">
      <c r="K666" s="87"/>
      <c r="L666" s="87"/>
      <c r="M666" s="87"/>
      <c r="N666" s="87"/>
    </row>
    <row r="667" spans="11:14" x14ac:dyDescent="0.3">
      <c r="K667" s="87"/>
      <c r="L667" s="87"/>
      <c r="M667" s="87"/>
      <c r="N667" s="87"/>
    </row>
    <row r="668" spans="11:14" x14ac:dyDescent="0.3">
      <c r="K668" s="87"/>
      <c r="L668" s="87"/>
      <c r="M668" s="87"/>
      <c r="N668" s="87"/>
    </row>
    <row r="669" spans="11:14" x14ac:dyDescent="0.3">
      <c r="K669" s="87"/>
      <c r="L669" s="87"/>
      <c r="M669" s="87"/>
      <c r="N669" s="87"/>
    </row>
    <row r="670" spans="11:14" x14ac:dyDescent="0.3">
      <c r="K670" s="87"/>
      <c r="L670" s="87"/>
      <c r="M670" s="87"/>
      <c r="N670" s="87"/>
    </row>
    <row r="671" spans="11:14" x14ac:dyDescent="0.3">
      <c r="K671" s="87"/>
      <c r="L671" s="87"/>
      <c r="M671" s="87"/>
      <c r="N671" s="87"/>
    </row>
    <row r="672" spans="11:14" x14ac:dyDescent="0.3">
      <c r="K672" s="87"/>
      <c r="L672" s="87"/>
      <c r="M672" s="87"/>
      <c r="N672" s="87"/>
    </row>
    <row r="673" spans="11:14" x14ac:dyDescent="0.3">
      <c r="K673" s="87"/>
      <c r="L673" s="87"/>
      <c r="M673" s="87"/>
      <c r="N673" s="87"/>
    </row>
    <row r="674" spans="11:14" x14ac:dyDescent="0.3">
      <c r="K674" s="87"/>
      <c r="L674" s="87"/>
      <c r="M674" s="87"/>
      <c r="N674" s="87"/>
    </row>
    <row r="675" spans="11:14" x14ac:dyDescent="0.3">
      <c r="K675" s="87"/>
      <c r="L675" s="87"/>
      <c r="M675" s="87"/>
      <c r="N675" s="87"/>
    </row>
    <row r="676" spans="11:14" x14ac:dyDescent="0.3">
      <c r="K676" s="87"/>
      <c r="L676" s="87"/>
      <c r="M676" s="87"/>
      <c r="N676" s="87"/>
    </row>
    <row r="677" spans="11:14" x14ac:dyDescent="0.3">
      <c r="K677" s="87"/>
      <c r="L677" s="87"/>
      <c r="M677" s="87"/>
      <c r="N677" s="87"/>
    </row>
    <row r="678" spans="11:14" x14ac:dyDescent="0.3">
      <c r="K678" s="87"/>
      <c r="L678" s="87"/>
      <c r="M678" s="87"/>
      <c r="N678" s="87"/>
    </row>
    <row r="679" spans="11:14" x14ac:dyDescent="0.3">
      <c r="K679" s="87"/>
      <c r="L679" s="87"/>
      <c r="M679" s="87"/>
      <c r="N679" s="87"/>
    </row>
    <row r="680" spans="11:14" x14ac:dyDescent="0.3">
      <c r="K680" s="87"/>
      <c r="L680" s="87"/>
      <c r="M680" s="87"/>
      <c r="N680" s="87"/>
    </row>
    <row r="681" spans="11:14" x14ac:dyDescent="0.3">
      <c r="K681" s="87"/>
      <c r="L681" s="87"/>
      <c r="M681" s="87"/>
      <c r="N681" s="87"/>
    </row>
    <row r="682" spans="11:14" x14ac:dyDescent="0.3">
      <c r="K682" s="87"/>
      <c r="L682" s="87"/>
      <c r="M682" s="87"/>
      <c r="N682" s="87"/>
    </row>
    <row r="683" spans="11:14" x14ac:dyDescent="0.3">
      <c r="K683" s="87"/>
      <c r="L683" s="87"/>
      <c r="M683" s="87"/>
      <c r="N683" s="87"/>
    </row>
    <row r="684" spans="11:14" x14ac:dyDescent="0.3">
      <c r="K684" s="87"/>
      <c r="L684" s="87"/>
      <c r="M684" s="87"/>
      <c r="N684" s="87"/>
    </row>
    <row r="685" spans="11:14" x14ac:dyDescent="0.3">
      <c r="K685" s="87"/>
      <c r="L685" s="87"/>
      <c r="M685" s="87"/>
      <c r="N685" s="87"/>
    </row>
    <row r="686" spans="11:14" x14ac:dyDescent="0.3">
      <c r="K686" s="87"/>
      <c r="L686" s="87"/>
      <c r="M686" s="87"/>
      <c r="N686" s="87"/>
    </row>
    <row r="687" spans="11:14" x14ac:dyDescent="0.3">
      <c r="K687" s="87"/>
      <c r="L687" s="87"/>
      <c r="M687" s="87"/>
      <c r="N687" s="87"/>
    </row>
    <row r="688" spans="11:14" x14ac:dyDescent="0.3">
      <c r="K688" s="87"/>
      <c r="L688" s="87"/>
      <c r="M688" s="87"/>
      <c r="N688" s="87"/>
    </row>
    <row r="689" spans="11:14" x14ac:dyDescent="0.3">
      <c r="K689" s="87"/>
      <c r="L689" s="87"/>
      <c r="M689" s="87"/>
      <c r="N689" s="87"/>
    </row>
    <row r="690" spans="11:14" x14ac:dyDescent="0.3">
      <c r="K690" s="87"/>
      <c r="L690" s="87"/>
      <c r="M690" s="87"/>
      <c r="N690" s="87"/>
    </row>
    <row r="691" spans="11:14" x14ac:dyDescent="0.3">
      <c r="K691" s="87"/>
      <c r="L691" s="87"/>
      <c r="M691" s="87"/>
      <c r="N691" s="87"/>
    </row>
    <row r="692" spans="11:14" x14ac:dyDescent="0.3">
      <c r="K692" s="87"/>
      <c r="L692" s="87"/>
      <c r="M692" s="87"/>
      <c r="N692" s="87"/>
    </row>
    <row r="693" spans="11:14" x14ac:dyDescent="0.3">
      <c r="K693" s="87"/>
      <c r="L693" s="87"/>
      <c r="M693" s="87"/>
      <c r="N693" s="87"/>
    </row>
    <row r="694" spans="11:14" x14ac:dyDescent="0.3">
      <c r="K694" s="87"/>
      <c r="L694" s="87"/>
      <c r="M694" s="87"/>
      <c r="N694" s="87"/>
    </row>
    <row r="695" spans="11:14" x14ac:dyDescent="0.3">
      <c r="K695" s="87"/>
      <c r="L695" s="87"/>
      <c r="M695" s="87"/>
      <c r="N695" s="87"/>
    </row>
    <row r="696" spans="11:14" x14ac:dyDescent="0.3">
      <c r="K696" s="87"/>
      <c r="L696" s="87"/>
      <c r="M696" s="87"/>
      <c r="N696" s="87"/>
    </row>
    <row r="697" spans="11:14" x14ac:dyDescent="0.3">
      <c r="K697" s="87"/>
      <c r="L697" s="87"/>
      <c r="M697" s="87"/>
      <c r="N697" s="87"/>
    </row>
    <row r="698" spans="11:14" x14ac:dyDescent="0.3">
      <c r="K698" s="87"/>
      <c r="L698" s="87"/>
      <c r="M698" s="87"/>
      <c r="N698" s="87"/>
    </row>
    <row r="699" spans="11:14" x14ac:dyDescent="0.3">
      <c r="K699" s="87"/>
      <c r="L699" s="87"/>
      <c r="M699" s="87"/>
      <c r="N699" s="87"/>
    </row>
    <row r="700" spans="11:14" x14ac:dyDescent="0.3">
      <c r="K700" s="87"/>
      <c r="L700" s="87"/>
      <c r="M700" s="87"/>
      <c r="N700" s="87"/>
    </row>
    <row r="701" spans="11:14" x14ac:dyDescent="0.3">
      <c r="K701" s="87"/>
      <c r="L701" s="87"/>
      <c r="M701" s="87"/>
      <c r="N701" s="87"/>
    </row>
    <row r="702" spans="11:14" x14ac:dyDescent="0.3">
      <c r="K702" s="87"/>
      <c r="L702" s="87"/>
      <c r="M702" s="87"/>
      <c r="N702" s="87"/>
    </row>
    <row r="703" spans="11:14" x14ac:dyDescent="0.3">
      <c r="K703" s="87"/>
      <c r="L703" s="87"/>
      <c r="M703" s="87"/>
      <c r="N703" s="87"/>
    </row>
    <row r="704" spans="11:14" x14ac:dyDescent="0.3">
      <c r="K704" s="87"/>
      <c r="L704" s="87"/>
      <c r="M704" s="87"/>
      <c r="N704" s="87"/>
    </row>
    <row r="705" spans="11:14" x14ac:dyDescent="0.3">
      <c r="K705" s="87"/>
      <c r="L705" s="87"/>
      <c r="M705" s="87"/>
      <c r="N705" s="87"/>
    </row>
    <row r="706" spans="11:14" x14ac:dyDescent="0.3">
      <c r="K706" s="87"/>
      <c r="L706" s="87"/>
      <c r="M706" s="87"/>
      <c r="N706" s="87"/>
    </row>
    <row r="707" spans="11:14" x14ac:dyDescent="0.3">
      <c r="K707" s="87"/>
      <c r="L707" s="87"/>
      <c r="M707" s="87"/>
      <c r="N707" s="87"/>
    </row>
    <row r="708" spans="11:14" x14ac:dyDescent="0.3">
      <c r="K708" s="87"/>
      <c r="L708" s="87"/>
      <c r="M708" s="87"/>
      <c r="N708" s="87"/>
    </row>
    <row r="709" spans="11:14" x14ac:dyDescent="0.3">
      <c r="K709" s="87"/>
      <c r="L709" s="87"/>
      <c r="M709" s="87"/>
      <c r="N709" s="87"/>
    </row>
    <row r="710" spans="11:14" x14ac:dyDescent="0.3">
      <c r="K710" s="87"/>
      <c r="L710" s="87"/>
      <c r="M710" s="87"/>
      <c r="N710" s="87"/>
    </row>
    <row r="711" spans="11:14" x14ac:dyDescent="0.3">
      <c r="K711" s="87"/>
      <c r="L711" s="87"/>
      <c r="M711" s="87"/>
      <c r="N711" s="87"/>
    </row>
    <row r="712" spans="11:14" x14ac:dyDescent="0.3">
      <c r="K712" s="87"/>
      <c r="L712" s="87"/>
      <c r="M712" s="87"/>
      <c r="N712" s="87"/>
    </row>
    <row r="713" spans="11:14" x14ac:dyDescent="0.3">
      <c r="K713" s="87"/>
      <c r="L713" s="87"/>
      <c r="M713" s="87"/>
      <c r="N713" s="87"/>
    </row>
    <row r="714" spans="11:14" x14ac:dyDescent="0.3">
      <c r="K714" s="87"/>
      <c r="L714" s="87"/>
      <c r="M714" s="87"/>
      <c r="N714" s="87"/>
    </row>
    <row r="715" spans="11:14" x14ac:dyDescent="0.3">
      <c r="K715" s="87"/>
      <c r="L715" s="87"/>
      <c r="M715" s="87"/>
      <c r="N715" s="87"/>
    </row>
    <row r="716" spans="11:14" x14ac:dyDescent="0.3">
      <c r="K716" s="87"/>
      <c r="L716" s="87"/>
      <c r="M716" s="87"/>
      <c r="N716" s="87"/>
    </row>
    <row r="717" spans="11:14" x14ac:dyDescent="0.3">
      <c r="K717" s="87"/>
      <c r="L717" s="87"/>
      <c r="M717" s="87"/>
      <c r="N717" s="87"/>
    </row>
    <row r="718" spans="11:14" x14ac:dyDescent="0.3">
      <c r="K718" s="87"/>
      <c r="L718" s="87"/>
      <c r="M718" s="87"/>
      <c r="N718" s="87"/>
    </row>
    <row r="719" spans="11:14" x14ac:dyDescent="0.3">
      <c r="K719" s="87"/>
      <c r="L719" s="87"/>
      <c r="M719" s="87"/>
      <c r="N719" s="87"/>
    </row>
    <row r="720" spans="11:14" x14ac:dyDescent="0.3">
      <c r="K720" s="87"/>
      <c r="L720" s="87"/>
      <c r="M720" s="87"/>
      <c r="N720" s="87"/>
    </row>
    <row r="721" spans="11:14" x14ac:dyDescent="0.3">
      <c r="K721" s="87"/>
      <c r="L721" s="87"/>
      <c r="M721" s="87"/>
      <c r="N721" s="87"/>
    </row>
    <row r="722" spans="11:14" x14ac:dyDescent="0.3">
      <c r="K722" s="87"/>
      <c r="L722" s="87"/>
      <c r="M722" s="87"/>
      <c r="N722" s="87"/>
    </row>
    <row r="723" spans="11:14" x14ac:dyDescent="0.3">
      <c r="K723" s="87"/>
      <c r="L723" s="87"/>
      <c r="M723" s="87"/>
      <c r="N723" s="87"/>
    </row>
    <row r="724" spans="11:14" x14ac:dyDescent="0.3">
      <c r="K724" s="87"/>
      <c r="L724" s="87"/>
      <c r="M724" s="87"/>
      <c r="N724" s="87"/>
    </row>
    <row r="725" spans="11:14" x14ac:dyDescent="0.3">
      <c r="K725" s="87"/>
      <c r="L725" s="87"/>
      <c r="M725" s="87"/>
      <c r="N725" s="87"/>
    </row>
    <row r="726" spans="11:14" x14ac:dyDescent="0.3">
      <c r="K726" s="87"/>
      <c r="L726" s="87"/>
      <c r="M726" s="87"/>
      <c r="N726" s="87"/>
    </row>
    <row r="727" spans="11:14" x14ac:dyDescent="0.3">
      <c r="K727" s="87"/>
      <c r="L727" s="87"/>
      <c r="M727" s="87"/>
      <c r="N727" s="87"/>
    </row>
    <row r="728" spans="11:14" x14ac:dyDescent="0.3">
      <c r="K728" s="87"/>
      <c r="L728" s="87"/>
      <c r="M728" s="87"/>
      <c r="N728" s="87"/>
    </row>
    <row r="729" spans="11:14" x14ac:dyDescent="0.3">
      <c r="K729" s="87"/>
      <c r="L729" s="87"/>
      <c r="M729" s="87"/>
      <c r="N729" s="87"/>
    </row>
    <row r="730" spans="11:14" x14ac:dyDescent="0.3">
      <c r="K730" s="87"/>
      <c r="L730" s="87"/>
      <c r="M730" s="87"/>
      <c r="N730" s="87"/>
    </row>
    <row r="731" spans="11:14" x14ac:dyDescent="0.3">
      <c r="K731" s="87"/>
      <c r="L731" s="87"/>
      <c r="M731" s="87"/>
      <c r="N731" s="87"/>
    </row>
    <row r="732" spans="11:14" x14ac:dyDescent="0.3">
      <c r="K732" s="87"/>
      <c r="L732" s="87"/>
      <c r="M732" s="87"/>
      <c r="N732" s="87"/>
    </row>
    <row r="733" spans="11:14" x14ac:dyDescent="0.3">
      <c r="K733" s="87"/>
      <c r="L733" s="87"/>
      <c r="M733" s="87"/>
      <c r="N733" s="87"/>
    </row>
    <row r="734" spans="11:14" x14ac:dyDescent="0.3">
      <c r="K734" s="87"/>
      <c r="L734" s="87"/>
      <c r="M734" s="87"/>
      <c r="N734" s="87"/>
    </row>
    <row r="735" spans="11:14" x14ac:dyDescent="0.3">
      <c r="K735" s="87"/>
      <c r="L735" s="87"/>
      <c r="M735" s="87"/>
      <c r="N735" s="87"/>
    </row>
    <row r="736" spans="11:14" x14ac:dyDescent="0.3">
      <c r="K736" s="87"/>
      <c r="L736" s="87"/>
      <c r="M736" s="87"/>
      <c r="N736" s="87"/>
    </row>
    <row r="737" spans="11:14" x14ac:dyDescent="0.3">
      <c r="K737" s="87"/>
      <c r="L737" s="87"/>
      <c r="M737" s="87"/>
      <c r="N737" s="87"/>
    </row>
    <row r="738" spans="11:14" x14ac:dyDescent="0.3">
      <c r="K738" s="87"/>
      <c r="L738" s="87"/>
      <c r="M738" s="87"/>
      <c r="N738" s="87"/>
    </row>
    <row r="739" spans="11:14" x14ac:dyDescent="0.3">
      <c r="K739" s="87"/>
      <c r="L739" s="87"/>
      <c r="M739" s="87"/>
      <c r="N739" s="87"/>
    </row>
    <row r="740" spans="11:14" x14ac:dyDescent="0.3">
      <c r="K740" s="87"/>
      <c r="L740" s="87"/>
      <c r="M740" s="87"/>
      <c r="N740" s="87"/>
    </row>
    <row r="741" spans="11:14" x14ac:dyDescent="0.3">
      <c r="K741" s="87"/>
      <c r="L741" s="87"/>
      <c r="M741" s="87"/>
      <c r="N741" s="87"/>
    </row>
    <row r="742" spans="11:14" x14ac:dyDescent="0.3">
      <c r="K742" s="87"/>
      <c r="L742" s="87"/>
      <c r="M742" s="87"/>
      <c r="N742" s="87"/>
    </row>
    <row r="743" spans="11:14" x14ac:dyDescent="0.3">
      <c r="K743" s="87"/>
      <c r="L743" s="87"/>
      <c r="M743" s="87"/>
      <c r="N743" s="87"/>
    </row>
    <row r="744" spans="11:14" x14ac:dyDescent="0.3">
      <c r="K744" s="87"/>
      <c r="L744" s="87"/>
      <c r="M744" s="87"/>
      <c r="N744" s="87"/>
    </row>
    <row r="745" spans="11:14" x14ac:dyDescent="0.3">
      <c r="K745" s="87"/>
      <c r="L745" s="87"/>
      <c r="M745" s="87"/>
      <c r="N745" s="87"/>
    </row>
    <row r="746" spans="11:14" x14ac:dyDescent="0.3">
      <c r="K746" s="87"/>
      <c r="L746" s="87"/>
      <c r="M746" s="87"/>
      <c r="N746" s="87"/>
    </row>
    <row r="747" spans="11:14" x14ac:dyDescent="0.3">
      <c r="K747" s="87"/>
      <c r="L747" s="87"/>
      <c r="M747" s="87"/>
      <c r="N747" s="87"/>
    </row>
    <row r="748" spans="11:14" x14ac:dyDescent="0.3">
      <c r="K748" s="87"/>
      <c r="L748" s="87"/>
      <c r="M748" s="87"/>
      <c r="N748" s="87"/>
    </row>
    <row r="749" spans="11:14" x14ac:dyDescent="0.3">
      <c r="K749" s="87"/>
      <c r="L749" s="87"/>
      <c r="M749" s="87"/>
      <c r="N749" s="87"/>
    </row>
    <row r="750" spans="11:14" x14ac:dyDescent="0.3">
      <c r="K750" s="87"/>
      <c r="L750" s="87"/>
      <c r="M750" s="87"/>
      <c r="N750" s="87"/>
    </row>
    <row r="751" spans="11:14" x14ac:dyDescent="0.3">
      <c r="K751" s="87"/>
      <c r="L751" s="87"/>
      <c r="M751" s="87"/>
      <c r="N751" s="87"/>
    </row>
    <row r="752" spans="11:14" x14ac:dyDescent="0.3">
      <c r="K752" s="87"/>
      <c r="L752" s="87"/>
      <c r="M752" s="87"/>
      <c r="N752" s="87"/>
    </row>
    <row r="753" spans="11:14" x14ac:dyDescent="0.3">
      <c r="K753" s="87"/>
      <c r="L753" s="87"/>
      <c r="M753" s="87"/>
      <c r="N753" s="87"/>
    </row>
    <row r="754" spans="11:14" x14ac:dyDescent="0.3">
      <c r="K754" s="87"/>
      <c r="L754" s="87"/>
      <c r="M754" s="87"/>
      <c r="N754" s="87"/>
    </row>
    <row r="755" spans="11:14" x14ac:dyDescent="0.3">
      <c r="K755" s="87"/>
      <c r="L755" s="87"/>
      <c r="M755" s="87"/>
      <c r="N755" s="87"/>
    </row>
    <row r="756" spans="11:14" x14ac:dyDescent="0.3">
      <c r="K756" s="87"/>
      <c r="L756" s="87"/>
      <c r="M756" s="87"/>
      <c r="N756" s="87"/>
    </row>
    <row r="757" spans="11:14" x14ac:dyDescent="0.3">
      <c r="K757" s="87"/>
      <c r="L757" s="87"/>
      <c r="M757" s="87"/>
      <c r="N757" s="87"/>
    </row>
    <row r="758" spans="11:14" x14ac:dyDescent="0.3">
      <c r="K758" s="87"/>
      <c r="L758" s="87"/>
      <c r="M758" s="87"/>
      <c r="N758" s="87"/>
    </row>
    <row r="759" spans="11:14" x14ac:dyDescent="0.3">
      <c r="K759" s="87"/>
      <c r="L759" s="87"/>
      <c r="M759" s="87"/>
      <c r="N759" s="87"/>
    </row>
    <row r="760" spans="11:14" x14ac:dyDescent="0.3">
      <c r="K760" s="87"/>
      <c r="L760" s="87"/>
      <c r="M760" s="87"/>
      <c r="N760" s="87"/>
    </row>
    <row r="761" spans="11:14" x14ac:dyDescent="0.3">
      <c r="K761" s="87"/>
      <c r="L761" s="87"/>
      <c r="M761" s="87"/>
      <c r="N761" s="87"/>
    </row>
    <row r="762" spans="11:14" x14ac:dyDescent="0.3">
      <c r="K762" s="87"/>
      <c r="L762" s="87"/>
      <c r="M762" s="87"/>
      <c r="N762" s="87"/>
    </row>
    <row r="763" spans="11:14" x14ac:dyDescent="0.3">
      <c r="K763" s="87"/>
      <c r="L763" s="87"/>
      <c r="M763" s="87"/>
      <c r="N763" s="87"/>
    </row>
    <row r="764" spans="11:14" x14ac:dyDescent="0.3">
      <c r="K764" s="87"/>
      <c r="L764" s="87"/>
      <c r="M764" s="87"/>
      <c r="N764" s="87"/>
    </row>
    <row r="765" spans="11:14" x14ac:dyDescent="0.3">
      <c r="K765" s="87"/>
      <c r="L765" s="87"/>
      <c r="M765" s="87"/>
      <c r="N765" s="87"/>
    </row>
    <row r="766" spans="11:14" x14ac:dyDescent="0.3">
      <c r="K766" s="87"/>
      <c r="L766" s="87"/>
      <c r="M766" s="87"/>
      <c r="N766" s="87"/>
    </row>
    <row r="767" spans="11:14" x14ac:dyDescent="0.3">
      <c r="K767" s="87"/>
      <c r="L767" s="87"/>
      <c r="M767" s="87"/>
      <c r="N767" s="87"/>
    </row>
    <row r="768" spans="11:14" x14ac:dyDescent="0.3">
      <c r="K768" s="87"/>
      <c r="L768" s="87"/>
      <c r="M768" s="87"/>
      <c r="N768" s="87"/>
    </row>
    <row r="769" spans="11:14" x14ac:dyDescent="0.3">
      <c r="K769" s="87"/>
      <c r="L769" s="87"/>
      <c r="M769" s="87"/>
      <c r="N769" s="87"/>
    </row>
    <row r="770" spans="11:14" x14ac:dyDescent="0.3">
      <c r="K770" s="87"/>
      <c r="L770" s="87"/>
      <c r="M770" s="87"/>
      <c r="N770" s="87"/>
    </row>
    <row r="771" spans="11:14" x14ac:dyDescent="0.3">
      <c r="K771" s="87"/>
      <c r="L771" s="87"/>
      <c r="M771" s="87"/>
      <c r="N771" s="87"/>
    </row>
    <row r="772" spans="11:14" x14ac:dyDescent="0.3">
      <c r="K772" s="87"/>
      <c r="L772" s="87"/>
      <c r="M772" s="87"/>
      <c r="N772" s="87"/>
    </row>
    <row r="773" spans="11:14" x14ac:dyDescent="0.3">
      <c r="K773" s="87"/>
      <c r="L773" s="87"/>
      <c r="M773" s="87"/>
      <c r="N773" s="87"/>
    </row>
    <row r="774" spans="11:14" x14ac:dyDescent="0.3">
      <c r="K774" s="87"/>
      <c r="L774" s="87"/>
      <c r="M774" s="87"/>
      <c r="N774" s="87"/>
    </row>
    <row r="775" spans="11:14" x14ac:dyDescent="0.3">
      <c r="K775" s="87"/>
      <c r="L775" s="87"/>
      <c r="M775" s="87"/>
      <c r="N775" s="87"/>
    </row>
    <row r="776" spans="11:14" x14ac:dyDescent="0.3">
      <c r="K776" s="87"/>
      <c r="L776" s="87"/>
      <c r="M776" s="87"/>
      <c r="N776" s="87"/>
    </row>
    <row r="777" spans="11:14" x14ac:dyDescent="0.3">
      <c r="K777" s="87"/>
      <c r="L777" s="87"/>
      <c r="M777" s="87"/>
      <c r="N777" s="87"/>
    </row>
    <row r="778" spans="11:14" x14ac:dyDescent="0.3">
      <c r="K778" s="87"/>
      <c r="L778" s="87"/>
      <c r="M778" s="87"/>
      <c r="N778" s="87"/>
    </row>
    <row r="779" spans="11:14" x14ac:dyDescent="0.3">
      <c r="K779" s="87"/>
      <c r="L779" s="87"/>
      <c r="M779" s="87"/>
      <c r="N779" s="87"/>
    </row>
    <row r="780" spans="11:14" x14ac:dyDescent="0.3">
      <c r="K780" s="87"/>
      <c r="L780" s="87"/>
      <c r="M780" s="87"/>
      <c r="N780" s="87"/>
    </row>
    <row r="781" spans="11:14" x14ac:dyDescent="0.3">
      <c r="K781" s="87"/>
      <c r="L781" s="87"/>
      <c r="M781" s="87"/>
      <c r="N781" s="87"/>
    </row>
    <row r="782" spans="11:14" x14ac:dyDescent="0.3">
      <c r="K782" s="87"/>
      <c r="L782" s="87"/>
      <c r="M782" s="87"/>
      <c r="N782" s="87"/>
    </row>
    <row r="783" spans="11:14" x14ac:dyDescent="0.3">
      <c r="K783" s="87"/>
      <c r="L783" s="87"/>
      <c r="M783" s="87"/>
      <c r="N783" s="87"/>
    </row>
    <row r="784" spans="11:14" x14ac:dyDescent="0.3">
      <c r="K784" s="87"/>
      <c r="L784" s="87"/>
      <c r="M784" s="87"/>
      <c r="N784" s="87"/>
    </row>
    <row r="785" spans="11:14" x14ac:dyDescent="0.3">
      <c r="K785" s="87"/>
      <c r="L785" s="87"/>
      <c r="M785" s="87"/>
      <c r="N785" s="87"/>
    </row>
    <row r="786" spans="11:14" x14ac:dyDescent="0.3">
      <c r="K786" s="87"/>
      <c r="L786" s="87"/>
      <c r="M786" s="87"/>
      <c r="N786" s="87"/>
    </row>
    <row r="787" spans="11:14" x14ac:dyDescent="0.3">
      <c r="K787" s="87"/>
      <c r="L787" s="87"/>
      <c r="M787" s="87"/>
      <c r="N787" s="87"/>
    </row>
    <row r="788" spans="11:14" x14ac:dyDescent="0.3">
      <c r="K788" s="87"/>
      <c r="L788" s="87"/>
      <c r="M788" s="87"/>
      <c r="N788" s="87"/>
    </row>
    <row r="789" spans="11:14" x14ac:dyDescent="0.3">
      <c r="K789" s="87"/>
      <c r="L789" s="87"/>
      <c r="M789" s="87"/>
      <c r="N789" s="87"/>
    </row>
    <row r="790" spans="11:14" x14ac:dyDescent="0.3">
      <c r="K790" s="87"/>
      <c r="L790" s="87"/>
      <c r="M790" s="87"/>
      <c r="N790" s="87"/>
    </row>
    <row r="791" spans="11:14" x14ac:dyDescent="0.3">
      <c r="K791" s="87"/>
      <c r="L791" s="87"/>
      <c r="M791" s="87"/>
      <c r="N791" s="87"/>
    </row>
    <row r="792" spans="11:14" x14ac:dyDescent="0.3">
      <c r="K792" s="87"/>
      <c r="L792" s="87"/>
      <c r="M792" s="87"/>
      <c r="N792" s="87"/>
    </row>
    <row r="793" spans="11:14" x14ac:dyDescent="0.3">
      <c r="K793" s="87"/>
      <c r="L793" s="87"/>
      <c r="M793" s="87"/>
      <c r="N793" s="87"/>
    </row>
    <row r="794" spans="11:14" x14ac:dyDescent="0.3">
      <c r="K794" s="87"/>
      <c r="L794" s="87"/>
      <c r="M794" s="87"/>
      <c r="N794" s="87"/>
    </row>
    <row r="795" spans="11:14" x14ac:dyDescent="0.3">
      <c r="K795" s="87"/>
      <c r="L795" s="87"/>
      <c r="M795" s="87"/>
      <c r="N795" s="87"/>
    </row>
    <row r="796" spans="11:14" x14ac:dyDescent="0.3">
      <c r="K796" s="87"/>
      <c r="L796" s="87"/>
      <c r="M796" s="87"/>
      <c r="N796" s="87"/>
    </row>
    <row r="797" spans="11:14" x14ac:dyDescent="0.3">
      <c r="K797" s="87"/>
      <c r="L797" s="87"/>
      <c r="M797" s="87"/>
      <c r="N797" s="87"/>
    </row>
    <row r="798" spans="11:14" x14ac:dyDescent="0.3">
      <c r="K798" s="87"/>
      <c r="L798" s="87"/>
      <c r="M798" s="87"/>
      <c r="N798" s="87"/>
    </row>
    <row r="799" spans="11:14" x14ac:dyDescent="0.3">
      <c r="K799" s="87"/>
      <c r="L799" s="87"/>
      <c r="M799" s="87"/>
      <c r="N799" s="87"/>
    </row>
    <row r="800" spans="11:14" x14ac:dyDescent="0.3">
      <c r="K800" s="87"/>
      <c r="L800" s="87"/>
      <c r="M800" s="87"/>
      <c r="N800" s="87"/>
    </row>
    <row r="801" spans="11:14" x14ac:dyDescent="0.3">
      <c r="K801" s="87"/>
      <c r="L801" s="87"/>
      <c r="M801" s="87"/>
      <c r="N801" s="87"/>
    </row>
    <row r="802" spans="11:14" x14ac:dyDescent="0.3">
      <c r="K802" s="87"/>
      <c r="L802" s="87"/>
      <c r="M802" s="87"/>
      <c r="N802" s="87"/>
    </row>
    <row r="803" spans="11:14" x14ac:dyDescent="0.3">
      <c r="K803" s="87"/>
      <c r="L803" s="87"/>
      <c r="M803" s="87"/>
      <c r="N803" s="87"/>
    </row>
    <row r="804" spans="11:14" x14ac:dyDescent="0.3">
      <c r="K804" s="87"/>
      <c r="L804" s="87"/>
      <c r="M804" s="87"/>
      <c r="N804" s="87"/>
    </row>
    <row r="805" spans="11:14" x14ac:dyDescent="0.3">
      <c r="K805" s="87"/>
      <c r="L805" s="87"/>
      <c r="M805" s="87"/>
      <c r="N805" s="87"/>
    </row>
    <row r="806" spans="11:14" x14ac:dyDescent="0.3">
      <c r="K806" s="87"/>
      <c r="L806" s="87"/>
      <c r="M806" s="87"/>
      <c r="N806" s="87"/>
    </row>
    <row r="807" spans="11:14" x14ac:dyDescent="0.3">
      <c r="K807" s="87"/>
      <c r="L807" s="87"/>
      <c r="M807" s="87"/>
      <c r="N807" s="87"/>
    </row>
    <row r="808" spans="11:14" x14ac:dyDescent="0.3">
      <c r="K808" s="87"/>
      <c r="L808" s="87"/>
      <c r="M808" s="87"/>
      <c r="N808" s="87"/>
    </row>
    <row r="809" spans="11:14" x14ac:dyDescent="0.3">
      <c r="K809" s="87"/>
      <c r="L809" s="87"/>
      <c r="M809" s="87"/>
      <c r="N809" s="87"/>
    </row>
    <row r="810" spans="11:14" x14ac:dyDescent="0.3">
      <c r="K810" s="87"/>
      <c r="L810" s="87"/>
      <c r="M810" s="87"/>
      <c r="N810" s="87"/>
    </row>
    <row r="811" spans="11:14" x14ac:dyDescent="0.3">
      <c r="K811" s="87"/>
      <c r="L811" s="87"/>
      <c r="M811" s="87"/>
      <c r="N811" s="87"/>
    </row>
    <row r="812" spans="11:14" x14ac:dyDescent="0.3">
      <c r="K812" s="87"/>
      <c r="L812" s="87"/>
      <c r="M812" s="87"/>
      <c r="N812" s="87"/>
    </row>
    <row r="813" spans="11:14" x14ac:dyDescent="0.3">
      <c r="K813" s="87"/>
      <c r="L813" s="87"/>
      <c r="M813" s="87"/>
      <c r="N813" s="87"/>
    </row>
    <row r="814" spans="11:14" x14ac:dyDescent="0.3">
      <c r="K814" s="87"/>
      <c r="L814" s="87"/>
      <c r="M814" s="87"/>
      <c r="N814" s="87"/>
    </row>
    <row r="815" spans="11:14" x14ac:dyDescent="0.3">
      <c r="K815" s="87"/>
      <c r="L815" s="87"/>
      <c r="M815" s="87"/>
      <c r="N815" s="87"/>
    </row>
    <row r="816" spans="11:14" x14ac:dyDescent="0.3">
      <c r="K816" s="87"/>
      <c r="L816" s="87"/>
      <c r="M816" s="87"/>
      <c r="N816" s="87"/>
    </row>
    <row r="817" spans="11:14" x14ac:dyDescent="0.3">
      <c r="K817" s="87"/>
      <c r="L817" s="87"/>
      <c r="M817" s="87"/>
      <c r="N817" s="87"/>
    </row>
    <row r="818" spans="11:14" x14ac:dyDescent="0.3">
      <c r="K818" s="87"/>
      <c r="L818" s="87"/>
      <c r="M818" s="87"/>
      <c r="N818" s="87"/>
    </row>
    <row r="819" spans="11:14" x14ac:dyDescent="0.3">
      <c r="K819" s="87"/>
      <c r="L819" s="87"/>
      <c r="M819" s="87"/>
      <c r="N819" s="87"/>
    </row>
    <row r="820" spans="11:14" x14ac:dyDescent="0.3">
      <c r="K820" s="87"/>
      <c r="L820" s="87"/>
      <c r="M820" s="87"/>
      <c r="N820" s="87"/>
    </row>
    <row r="821" spans="11:14" x14ac:dyDescent="0.3">
      <c r="K821" s="87"/>
      <c r="L821" s="87"/>
      <c r="M821" s="87"/>
      <c r="N821" s="87"/>
    </row>
    <row r="822" spans="11:14" x14ac:dyDescent="0.3">
      <c r="K822" s="87"/>
      <c r="L822" s="87"/>
      <c r="M822" s="87"/>
      <c r="N822" s="87"/>
    </row>
    <row r="823" spans="11:14" x14ac:dyDescent="0.3">
      <c r="K823" s="87"/>
      <c r="L823" s="87"/>
      <c r="M823" s="87"/>
      <c r="N823" s="87"/>
    </row>
    <row r="824" spans="11:14" x14ac:dyDescent="0.3">
      <c r="K824" s="87"/>
      <c r="L824" s="87"/>
      <c r="M824" s="87"/>
      <c r="N824" s="87"/>
    </row>
    <row r="825" spans="11:14" x14ac:dyDescent="0.3">
      <c r="K825" s="87"/>
      <c r="L825" s="87"/>
      <c r="M825" s="87"/>
      <c r="N825" s="87"/>
    </row>
    <row r="826" spans="11:14" x14ac:dyDescent="0.3">
      <c r="K826" s="87"/>
      <c r="L826" s="87"/>
      <c r="M826" s="87"/>
      <c r="N826" s="87"/>
    </row>
    <row r="827" spans="11:14" x14ac:dyDescent="0.3">
      <c r="K827" s="87"/>
      <c r="L827" s="87"/>
      <c r="M827" s="87"/>
      <c r="N827" s="87"/>
    </row>
    <row r="828" spans="11:14" x14ac:dyDescent="0.3">
      <c r="K828" s="87"/>
      <c r="L828" s="87"/>
      <c r="M828" s="87"/>
      <c r="N828" s="87"/>
    </row>
    <row r="829" spans="11:14" x14ac:dyDescent="0.3">
      <c r="K829" s="87"/>
      <c r="L829" s="87"/>
      <c r="M829" s="87"/>
      <c r="N829" s="87"/>
    </row>
    <row r="830" spans="11:14" x14ac:dyDescent="0.3">
      <c r="K830" s="87"/>
      <c r="L830" s="87"/>
      <c r="M830" s="87"/>
      <c r="N830" s="87"/>
    </row>
    <row r="831" spans="11:14" x14ac:dyDescent="0.3">
      <c r="K831" s="87"/>
      <c r="L831" s="87"/>
      <c r="M831" s="87"/>
      <c r="N831" s="87"/>
    </row>
    <row r="832" spans="11:14" x14ac:dyDescent="0.3">
      <c r="K832" s="87"/>
      <c r="L832" s="87"/>
      <c r="M832" s="87"/>
      <c r="N832" s="87"/>
    </row>
    <row r="833" spans="11:14" x14ac:dyDescent="0.3">
      <c r="K833" s="87"/>
      <c r="L833" s="87"/>
      <c r="M833" s="87"/>
      <c r="N833" s="87"/>
    </row>
    <row r="834" spans="11:14" x14ac:dyDescent="0.3">
      <c r="K834" s="87"/>
      <c r="L834" s="87"/>
      <c r="M834" s="87"/>
      <c r="N834" s="87"/>
    </row>
    <row r="835" spans="11:14" x14ac:dyDescent="0.3">
      <c r="K835" s="87"/>
      <c r="L835" s="87"/>
      <c r="M835" s="87"/>
      <c r="N835" s="87"/>
    </row>
    <row r="836" spans="11:14" x14ac:dyDescent="0.3">
      <c r="K836" s="87"/>
      <c r="L836" s="87"/>
      <c r="M836" s="87"/>
      <c r="N836" s="87"/>
    </row>
    <row r="837" spans="11:14" x14ac:dyDescent="0.3">
      <c r="K837" s="87"/>
      <c r="L837" s="87"/>
      <c r="M837" s="87"/>
      <c r="N837" s="87"/>
    </row>
    <row r="838" spans="11:14" x14ac:dyDescent="0.3">
      <c r="K838" s="87"/>
      <c r="L838" s="87"/>
      <c r="M838" s="87"/>
      <c r="N838" s="87"/>
    </row>
    <row r="839" spans="11:14" x14ac:dyDescent="0.3">
      <c r="K839" s="87"/>
      <c r="L839" s="87"/>
      <c r="M839" s="87"/>
      <c r="N839" s="87"/>
    </row>
    <row r="840" spans="11:14" x14ac:dyDescent="0.3">
      <c r="K840" s="87"/>
      <c r="L840" s="87"/>
      <c r="M840" s="87"/>
      <c r="N840" s="87"/>
    </row>
    <row r="841" spans="11:14" x14ac:dyDescent="0.3">
      <c r="K841" s="87"/>
      <c r="L841" s="87"/>
      <c r="M841" s="87"/>
      <c r="N841" s="87"/>
    </row>
    <row r="842" spans="11:14" x14ac:dyDescent="0.3">
      <c r="K842" s="87"/>
      <c r="L842" s="87"/>
      <c r="M842" s="87"/>
      <c r="N842" s="87"/>
    </row>
    <row r="843" spans="11:14" x14ac:dyDescent="0.3">
      <c r="K843" s="87"/>
      <c r="L843" s="87"/>
      <c r="M843" s="87"/>
      <c r="N843" s="87"/>
    </row>
    <row r="844" spans="11:14" x14ac:dyDescent="0.3">
      <c r="K844" s="87"/>
      <c r="L844" s="87"/>
      <c r="M844" s="87"/>
      <c r="N844" s="87"/>
    </row>
    <row r="845" spans="11:14" x14ac:dyDescent="0.3">
      <c r="K845" s="87"/>
      <c r="L845" s="87"/>
      <c r="M845" s="87"/>
      <c r="N845" s="87"/>
    </row>
    <row r="846" spans="11:14" x14ac:dyDescent="0.3">
      <c r="K846" s="87"/>
      <c r="L846" s="87"/>
      <c r="M846" s="87"/>
      <c r="N846" s="87"/>
    </row>
    <row r="847" spans="11:14" x14ac:dyDescent="0.3">
      <c r="K847" s="87"/>
      <c r="L847" s="87"/>
      <c r="M847" s="87"/>
      <c r="N847" s="87"/>
    </row>
    <row r="848" spans="11:14" x14ac:dyDescent="0.3">
      <c r="K848" s="87"/>
      <c r="L848" s="87"/>
      <c r="M848" s="87"/>
      <c r="N848" s="87"/>
    </row>
    <row r="849" spans="11:14" x14ac:dyDescent="0.3">
      <c r="K849" s="87"/>
      <c r="L849" s="87"/>
      <c r="M849" s="87"/>
      <c r="N849" s="87"/>
    </row>
    <row r="850" spans="11:14" x14ac:dyDescent="0.3">
      <c r="K850" s="87"/>
      <c r="L850" s="87"/>
      <c r="M850" s="87"/>
      <c r="N850" s="87"/>
    </row>
    <row r="851" spans="11:14" x14ac:dyDescent="0.3">
      <c r="K851" s="87"/>
      <c r="L851" s="87"/>
      <c r="M851" s="87"/>
      <c r="N851" s="87"/>
    </row>
    <row r="852" spans="11:14" x14ac:dyDescent="0.3">
      <c r="K852" s="87"/>
      <c r="L852" s="87"/>
      <c r="M852" s="87"/>
      <c r="N852" s="87"/>
    </row>
    <row r="853" spans="11:14" x14ac:dyDescent="0.3">
      <c r="K853" s="87"/>
      <c r="L853" s="87"/>
      <c r="M853" s="87"/>
      <c r="N853" s="87"/>
    </row>
    <row r="854" spans="11:14" x14ac:dyDescent="0.3">
      <c r="K854" s="87"/>
      <c r="L854" s="87"/>
      <c r="M854" s="87"/>
      <c r="N854" s="87"/>
    </row>
    <row r="855" spans="11:14" x14ac:dyDescent="0.3">
      <c r="K855" s="87"/>
      <c r="L855" s="87"/>
      <c r="M855" s="87"/>
      <c r="N855" s="87"/>
    </row>
    <row r="856" spans="11:14" x14ac:dyDescent="0.3">
      <c r="K856" s="87"/>
      <c r="L856" s="87"/>
      <c r="M856" s="87"/>
      <c r="N856" s="87"/>
    </row>
    <row r="857" spans="11:14" x14ac:dyDescent="0.3">
      <c r="K857" s="87"/>
      <c r="L857" s="87"/>
      <c r="M857" s="87"/>
      <c r="N857" s="87"/>
    </row>
    <row r="858" spans="11:14" x14ac:dyDescent="0.3">
      <c r="K858" s="87"/>
      <c r="L858" s="87"/>
      <c r="M858" s="87"/>
      <c r="N858" s="87"/>
    </row>
    <row r="859" spans="11:14" x14ac:dyDescent="0.3">
      <c r="K859" s="87"/>
      <c r="L859" s="87"/>
      <c r="M859" s="87"/>
      <c r="N859" s="87"/>
    </row>
    <row r="860" spans="11:14" x14ac:dyDescent="0.3">
      <c r="K860" s="87"/>
      <c r="L860" s="87"/>
      <c r="M860" s="87"/>
      <c r="N860" s="87"/>
    </row>
    <row r="861" spans="11:14" x14ac:dyDescent="0.3">
      <c r="K861" s="87"/>
      <c r="L861" s="87"/>
      <c r="M861" s="87"/>
      <c r="N861" s="87"/>
    </row>
    <row r="862" spans="11:14" x14ac:dyDescent="0.3">
      <c r="K862" s="87"/>
      <c r="L862" s="87"/>
      <c r="M862" s="87"/>
      <c r="N862" s="87"/>
    </row>
    <row r="863" spans="11:14" x14ac:dyDescent="0.3">
      <c r="K863" s="87"/>
      <c r="L863" s="87"/>
      <c r="M863" s="87"/>
      <c r="N863" s="87"/>
    </row>
    <row r="864" spans="11:14" x14ac:dyDescent="0.3">
      <c r="K864" s="87"/>
      <c r="L864" s="87"/>
      <c r="M864" s="87"/>
      <c r="N864" s="87"/>
    </row>
    <row r="865" spans="11:14" x14ac:dyDescent="0.3">
      <c r="K865" s="87"/>
      <c r="L865" s="87"/>
      <c r="M865" s="87"/>
      <c r="N865" s="87"/>
    </row>
    <row r="866" spans="11:14" x14ac:dyDescent="0.3">
      <c r="K866" s="87"/>
      <c r="L866" s="87"/>
      <c r="M866" s="87"/>
      <c r="N866" s="87"/>
    </row>
    <row r="867" spans="11:14" x14ac:dyDescent="0.3">
      <c r="K867" s="87"/>
      <c r="L867" s="87"/>
      <c r="M867" s="87"/>
      <c r="N867" s="87"/>
    </row>
    <row r="868" spans="11:14" x14ac:dyDescent="0.3">
      <c r="K868" s="87"/>
      <c r="L868" s="87"/>
      <c r="M868" s="87"/>
      <c r="N868" s="87"/>
    </row>
    <row r="869" spans="11:14" x14ac:dyDescent="0.3">
      <c r="K869" s="87"/>
      <c r="L869" s="87"/>
      <c r="M869" s="87"/>
      <c r="N869" s="87"/>
    </row>
    <row r="870" spans="11:14" x14ac:dyDescent="0.3">
      <c r="K870" s="87"/>
      <c r="L870" s="87"/>
      <c r="M870" s="87"/>
      <c r="N870" s="87"/>
    </row>
    <row r="871" spans="11:14" x14ac:dyDescent="0.3">
      <c r="K871" s="87"/>
      <c r="L871" s="87"/>
      <c r="M871" s="87"/>
      <c r="N871" s="87"/>
    </row>
    <row r="872" spans="11:14" x14ac:dyDescent="0.3">
      <c r="K872" s="87"/>
      <c r="L872" s="87"/>
      <c r="M872" s="87"/>
      <c r="N872" s="87"/>
    </row>
    <row r="873" spans="11:14" x14ac:dyDescent="0.3">
      <c r="K873" s="87"/>
      <c r="L873" s="87"/>
      <c r="M873" s="87"/>
      <c r="N873" s="87"/>
    </row>
    <row r="874" spans="11:14" x14ac:dyDescent="0.3">
      <c r="K874" s="87"/>
      <c r="L874" s="87"/>
      <c r="M874" s="87"/>
      <c r="N874" s="87"/>
    </row>
    <row r="875" spans="11:14" x14ac:dyDescent="0.3">
      <c r="K875" s="87"/>
      <c r="L875" s="87"/>
      <c r="M875" s="87"/>
      <c r="N875" s="87"/>
    </row>
    <row r="876" spans="11:14" x14ac:dyDescent="0.3">
      <c r="K876" s="87"/>
      <c r="L876" s="87"/>
      <c r="M876" s="87"/>
      <c r="N876" s="87"/>
    </row>
    <row r="877" spans="11:14" x14ac:dyDescent="0.3">
      <c r="K877" s="87"/>
      <c r="L877" s="87"/>
      <c r="M877" s="87"/>
      <c r="N877" s="87"/>
    </row>
    <row r="878" spans="11:14" x14ac:dyDescent="0.3">
      <c r="K878" s="87"/>
      <c r="L878" s="87"/>
      <c r="M878" s="87"/>
      <c r="N878" s="87"/>
    </row>
    <row r="879" spans="11:14" x14ac:dyDescent="0.3">
      <c r="K879" s="87"/>
      <c r="L879" s="87"/>
      <c r="M879" s="87"/>
      <c r="N879" s="87"/>
    </row>
    <row r="880" spans="11:14" x14ac:dyDescent="0.3">
      <c r="K880" s="87"/>
      <c r="L880" s="87"/>
      <c r="M880" s="87"/>
      <c r="N880" s="87"/>
    </row>
    <row r="881" spans="11:14" x14ac:dyDescent="0.3">
      <c r="K881" s="87"/>
      <c r="L881" s="87"/>
      <c r="M881" s="87"/>
      <c r="N881" s="87"/>
    </row>
    <row r="882" spans="11:14" x14ac:dyDescent="0.3">
      <c r="K882" s="87"/>
      <c r="L882" s="87"/>
      <c r="M882" s="87"/>
      <c r="N882" s="87"/>
    </row>
    <row r="883" spans="11:14" x14ac:dyDescent="0.3">
      <c r="K883" s="87"/>
      <c r="L883" s="87"/>
      <c r="M883" s="87"/>
      <c r="N883" s="87"/>
    </row>
    <row r="884" spans="11:14" x14ac:dyDescent="0.3">
      <c r="K884" s="87"/>
      <c r="L884" s="87"/>
      <c r="M884" s="87"/>
      <c r="N884" s="87"/>
    </row>
    <row r="885" spans="11:14" x14ac:dyDescent="0.3">
      <c r="K885" s="87"/>
      <c r="L885" s="87"/>
      <c r="M885" s="87"/>
      <c r="N885" s="87"/>
    </row>
    <row r="886" spans="11:14" x14ac:dyDescent="0.3">
      <c r="K886" s="87"/>
      <c r="L886" s="87"/>
      <c r="M886" s="87"/>
      <c r="N886" s="87"/>
    </row>
    <row r="887" spans="11:14" x14ac:dyDescent="0.3">
      <c r="K887" s="87"/>
      <c r="L887" s="87"/>
      <c r="M887" s="87"/>
      <c r="N887" s="87"/>
    </row>
    <row r="888" spans="11:14" x14ac:dyDescent="0.3">
      <c r="K888" s="87"/>
      <c r="L888" s="87"/>
      <c r="M888" s="87"/>
      <c r="N888" s="87"/>
    </row>
    <row r="889" spans="11:14" x14ac:dyDescent="0.3">
      <c r="K889" s="87"/>
      <c r="L889" s="87"/>
      <c r="M889" s="87"/>
      <c r="N889" s="87"/>
    </row>
    <row r="890" spans="11:14" x14ac:dyDescent="0.3">
      <c r="K890" s="87"/>
      <c r="L890" s="87"/>
      <c r="M890" s="87"/>
      <c r="N890" s="87"/>
    </row>
    <row r="891" spans="11:14" x14ac:dyDescent="0.3">
      <c r="K891" s="87"/>
      <c r="L891" s="87"/>
      <c r="M891" s="87"/>
      <c r="N891" s="87"/>
    </row>
    <row r="892" spans="11:14" x14ac:dyDescent="0.3">
      <c r="K892" s="87"/>
      <c r="L892" s="87"/>
      <c r="M892" s="87"/>
      <c r="N892" s="87"/>
    </row>
    <row r="893" spans="11:14" x14ac:dyDescent="0.3">
      <c r="K893" s="87"/>
      <c r="L893" s="87"/>
      <c r="M893" s="87"/>
      <c r="N893" s="87"/>
    </row>
    <row r="894" spans="11:14" x14ac:dyDescent="0.3">
      <c r="K894" s="87"/>
      <c r="L894" s="87"/>
      <c r="M894" s="87"/>
      <c r="N894" s="87"/>
    </row>
    <row r="895" spans="11:14" x14ac:dyDescent="0.3">
      <c r="K895" s="87"/>
      <c r="L895" s="87"/>
      <c r="M895" s="87"/>
      <c r="N895" s="87"/>
    </row>
    <row r="896" spans="11:14" x14ac:dyDescent="0.3">
      <c r="K896" s="87"/>
      <c r="L896" s="87"/>
      <c r="M896" s="87"/>
      <c r="N896" s="87"/>
    </row>
    <row r="897" spans="11:14" x14ac:dyDescent="0.3">
      <c r="K897" s="87"/>
      <c r="L897" s="87"/>
      <c r="M897" s="87"/>
      <c r="N897" s="87"/>
    </row>
    <row r="898" spans="11:14" x14ac:dyDescent="0.3">
      <c r="K898" s="87"/>
      <c r="L898" s="87"/>
      <c r="M898" s="87"/>
      <c r="N898" s="87"/>
    </row>
    <row r="899" spans="11:14" x14ac:dyDescent="0.3">
      <c r="K899" s="87"/>
      <c r="L899" s="87"/>
      <c r="M899" s="87"/>
      <c r="N899" s="87"/>
    </row>
    <row r="900" spans="11:14" x14ac:dyDescent="0.3">
      <c r="K900" s="87"/>
      <c r="L900" s="87"/>
      <c r="M900" s="87"/>
      <c r="N900" s="87"/>
    </row>
    <row r="901" spans="11:14" x14ac:dyDescent="0.3">
      <c r="K901" s="87"/>
      <c r="L901" s="87"/>
      <c r="M901" s="87"/>
      <c r="N901" s="87"/>
    </row>
    <row r="902" spans="11:14" x14ac:dyDescent="0.3">
      <c r="K902" s="87"/>
      <c r="L902" s="87"/>
      <c r="M902" s="87"/>
      <c r="N902" s="87"/>
    </row>
    <row r="903" spans="11:14" x14ac:dyDescent="0.3">
      <c r="K903" s="87"/>
      <c r="L903" s="87"/>
      <c r="M903" s="87"/>
      <c r="N903" s="87"/>
    </row>
    <row r="904" spans="11:14" x14ac:dyDescent="0.3">
      <c r="K904" s="87"/>
      <c r="L904" s="87"/>
      <c r="M904" s="87"/>
      <c r="N904" s="87"/>
    </row>
    <row r="905" spans="11:14" x14ac:dyDescent="0.3">
      <c r="K905" s="87"/>
      <c r="L905" s="87"/>
      <c r="M905" s="87"/>
      <c r="N905" s="87"/>
    </row>
    <row r="906" spans="11:14" x14ac:dyDescent="0.3">
      <c r="K906" s="87"/>
      <c r="L906" s="87"/>
      <c r="M906" s="87"/>
      <c r="N906" s="87"/>
    </row>
    <row r="907" spans="11:14" x14ac:dyDescent="0.3">
      <c r="K907" s="87"/>
      <c r="L907" s="87"/>
      <c r="M907" s="87"/>
      <c r="N907" s="87"/>
    </row>
    <row r="908" spans="11:14" x14ac:dyDescent="0.3">
      <c r="K908" s="87"/>
      <c r="L908" s="87"/>
      <c r="M908" s="87"/>
      <c r="N908" s="87"/>
    </row>
    <row r="909" spans="11:14" x14ac:dyDescent="0.3">
      <c r="K909" s="87"/>
      <c r="L909" s="87"/>
      <c r="M909" s="87"/>
      <c r="N909" s="87"/>
    </row>
    <row r="910" spans="11:14" x14ac:dyDescent="0.3">
      <c r="K910" s="87"/>
      <c r="L910" s="87"/>
      <c r="M910" s="87"/>
      <c r="N910" s="87"/>
    </row>
    <row r="911" spans="11:14" x14ac:dyDescent="0.3">
      <c r="K911" s="87"/>
      <c r="L911" s="87"/>
      <c r="M911" s="87"/>
      <c r="N911" s="87"/>
    </row>
    <row r="912" spans="11:14" x14ac:dyDescent="0.3">
      <c r="K912" s="87"/>
      <c r="L912" s="87"/>
      <c r="M912" s="87"/>
      <c r="N912" s="87"/>
    </row>
    <row r="913" spans="11:14" x14ac:dyDescent="0.3">
      <c r="K913" s="87"/>
      <c r="L913" s="87"/>
      <c r="M913" s="87"/>
      <c r="N913" s="87"/>
    </row>
    <row r="914" spans="11:14" x14ac:dyDescent="0.3">
      <c r="K914" s="87"/>
      <c r="L914" s="87"/>
      <c r="M914" s="87"/>
      <c r="N914" s="87"/>
    </row>
    <row r="915" spans="11:14" x14ac:dyDescent="0.3">
      <c r="K915" s="87"/>
      <c r="L915" s="87"/>
      <c r="M915" s="87"/>
      <c r="N915" s="87"/>
    </row>
    <row r="916" spans="11:14" x14ac:dyDescent="0.3">
      <c r="K916" s="87"/>
      <c r="L916" s="87"/>
      <c r="M916" s="87"/>
      <c r="N916" s="87"/>
    </row>
    <row r="917" spans="11:14" x14ac:dyDescent="0.3">
      <c r="K917" s="87"/>
      <c r="L917" s="87"/>
      <c r="M917" s="87"/>
      <c r="N917" s="87"/>
    </row>
    <row r="918" spans="11:14" x14ac:dyDescent="0.3">
      <c r="K918" s="87"/>
      <c r="L918" s="87"/>
      <c r="M918" s="87"/>
      <c r="N918" s="87"/>
    </row>
    <row r="919" spans="11:14" x14ac:dyDescent="0.3">
      <c r="K919" s="87"/>
      <c r="L919" s="87"/>
      <c r="M919" s="87"/>
      <c r="N919" s="87"/>
    </row>
    <row r="920" spans="11:14" x14ac:dyDescent="0.3">
      <c r="K920" s="87"/>
      <c r="L920" s="87"/>
      <c r="M920" s="87"/>
      <c r="N920" s="87"/>
    </row>
    <row r="921" spans="11:14" x14ac:dyDescent="0.3">
      <c r="K921" s="87"/>
      <c r="L921" s="87"/>
      <c r="M921" s="87"/>
      <c r="N921" s="87"/>
    </row>
    <row r="922" spans="11:14" x14ac:dyDescent="0.3">
      <c r="K922" s="87"/>
      <c r="L922" s="87"/>
      <c r="M922" s="87"/>
      <c r="N922" s="87"/>
    </row>
    <row r="923" spans="11:14" x14ac:dyDescent="0.3">
      <c r="K923" s="87"/>
      <c r="L923" s="87"/>
      <c r="M923" s="87"/>
      <c r="N923" s="87"/>
    </row>
    <row r="924" spans="11:14" x14ac:dyDescent="0.3">
      <c r="K924" s="87"/>
      <c r="L924" s="87"/>
      <c r="M924" s="87"/>
      <c r="N924" s="87"/>
    </row>
    <row r="925" spans="11:14" x14ac:dyDescent="0.3">
      <c r="K925" s="87"/>
      <c r="L925" s="87"/>
      <c r="M925" s="87"/>
      <c r="N925" s="87"/>
    </row>
    <row r="926" spans="11:14" x14ac:dyDescent="0.3">
      <c r="K926" s="87"/>
      <c r="L926" s="87"/>
      <c r="M926" s="87"/>
      <c r="N926" s="87"/>
    </row>
    <row r="927" spans="11:14" x14ac:dyDescent="0.3">
      <c r="K927" s="87"/>
      <c r="L927" s="87"/>
      <c r="M927" s="87"/>
      <c r="N927" s="87"/>
    </row>
    <row r="928" spans="11:14" x14ac:dyDescent="0.3">
      <c r="K928" s="87"/>
      <c r="L928" s="87"/>
      <c r="M928" s="87"/>
      <c r="N928" s="87"/>
    </row>
    <row r="929" spans="11:14" x14ac:dyDescent="0.3">
      <c r="K929" s="87"/>
      <c r="L929" s="87"/>
      <c r="M929" s="87"/>
      <c r="N929" s="87"/>
    </row>
    <row r="930" spans="11:14" x14ac:dyDescent="0.3">
      <c r="K930" s="87"/>
      <c r="L930" s="87"/>
      <c r="M930" s="87"/>
      <c r="N930" s="87"/>
    </row>
    <row r="931" spans="11:14" x14ac:dyDescent="0.3">
      <c r="K931" s="87"/>
      <c r="L931" s="87"/>
      <c r="M931" s="87"/>
      <c r="N931" s="87"/>
    </row>
    <row r="932" spans="11:14" x14ac:dyDescent="0.3">
      <c r="K932" s="87"/>
      <c r="L932" s="87"/>
      <c r="M932" s="87"/>
      <c r="N932" s="87"/>
    </row>
    <row r="933" spans="11:14" x14ac:dyDescent="0.3">
      <c r="K933" s="87"/>
      <c r="L933" s="87"/>
      <c r="M933" s="87"/>
      <c r="N933" s="87"/>
    </row>
    <row r="934" spans="11:14" x14ac:dyDescent="0.3">
      <c r="K934" s="87"/>
      <c r="L934" s="87"/>
      <c r="M934" s="87"/>
      <c r="N934" s="87"/>
    </row>
    <row r="935" spans="11:14" x14ac:dyDescent="0.3">
      <c r="K935" s="87"/>
      <c r="L935" s="87"/>
      <c r="M935" s="87"/>
      <c r="N935" s="87"/>
    </row>
    <row r="936" spans="11:14" x14ac:dyDescent="0.3">
      <c r="K936" s="87"/>
      <c r="L936" s="87"/>
      <c r="M936" s="87"/>
      <c r="N936" s="87"/>
    </row>
    <row r="937" spans="11:14" x14ac:dyDescent="0.3">
      <c r="K937" s="87"/>
      <c r="L937" s="87"/>
      <c r="M937" s="87"/>
      <c r="N937" s="87"/>
    </row>
    <row r="938" spans="11:14" x14ac:dyDescent="0.3">
      <c r="K938" s="87"/>
      <c r="L938" s="87"/>
      <c r="M938" s="87"/>
      <c r="N938" s="87"/>
    </row>
    <row r="939" spans="11:14" x14ac:dyDescent="0.3">
      <c r="K939" s="87"/>
      <c r="L939" s="87"/>
      <c r="M939" s="87"/>
      <c r="N939" s="87"/>
    </row>
    <row r="940" spans="11:14" x14ac:dyDescent="0.3">
      <c r="K940" s="87"/>
      <c r="L940" s="87"/>
      <c r="M940" s="87"/>
      <c r="N940" s="87"/>
    </row>
    <row r="941" spans="11:14" x14ac:dyDescent="0.3">
      <c r="K941" s="87"/>
      <c r="L941" s="87"/>
      <c r="M941" s="87"/>
      <c r="N941" s="87"/>
    </row>
    <row r="942" spans="11:14" x14ac:dyDescent="0.3">
      <c r="K942" s="87"/>
      <c r="L942" s="87"/>
      <c r="M942" s="87"/>
      <c r="N942" s="87"/>
    </row>
    <row r="943" spans="11:14" x14ac:dyDescent="0.3">
      <c r="K943" s="87"/>
      <c r="L943" s="87"/>
      <c r="M943" s="87"/>
      <c r="N943" s="87"/>
    </row>
    <row r="944" spans="11:14" x14ac:dyDescent="0.3">
      <c r="K944" s="87"/>
      <c r="L944" s="87"/>
      <c r="M944" s="87"/>
      <c r="N944" s="87"/>
    </row>
    <row r="945" spans="11:14" x14ac:dyDescent="0.3">
      <c r="K945" s="87"/>
      <c r="L945" s="87"/>
      <c r="M945" s="87"/>
      <c r="N945" s="87"/>
    </row>
    <row r="946" spans="11:14" x14ac:dyDescent="0.3">
      <c r="K946" s="87"/>
      <c r="L946" s="87"/>
      <c r="M946" s="87"/>
      <c r="N946" s="87"/>
    </row>
    <row r="947" spans="11:14" x14ac:dyDescent="0.3">
      <c r="K947" s="87"/>
      <c r="L947" s="87"/>
      <c r="M947" s="87"/>
      <c r="N947" s="87"/>
    </row>
    <row r="948" spans="11:14" x14ac:dyDescent="0.3">
      <c r="K948" s="87"/>
      <c r="L948" s="87"/>
      <c r="M948" s="87"/>
      <c r="N948" s="87"/>
    </row>
    <row r="949" spans="11:14" x14ac:dyDescent="0.3">
      <c r="K949" s="87"/>
      <c r="L949" s="87"/>
      <c r="M949" s="87"/>
      <c r="N949" s="87"/>
    </row>
    <row r="950" spans="11:14" x14ac:dyDescent="0.3">
      <c r="K950" s="87"/>
      <c r="L950" s="87"/>
      <c r="M950" s="87"/>
      <c r="N950" s="87"/>
    </row>
    <row r="951" spans="11:14" x14ac:dyDescent="0.3">
      <c r="K951" s="87"/>
      <c r="L951" s="87"/>
      <c r="M951" s="87"/>
      <c r="N951" s="87"/>
    </row>
    <row r="952" spans="11:14" x14ac:dyDescent="0.3">
      <c r="K952" s="87"/>
      <c r="L952" s="87"/>
      <c r="M952" s="87"/>
      <c r="N952" s="87"/>
    </row>
    <row r="953" spans="11:14" x14ac:dyDescent="0.3">
      <c r="K953" s="87"/>
      <c r="L953" s="87"/>
      <c r="M953" s="87"/>
      <c r="N953" s="87"/>
    </row>
    <row r="954" spans="11:14" x14ac:dyDescent="0.3">
      <c r="K954" s="87"/>
      <c r="L954" s="87"/>
      <c r="M954" s="87"/>
      <c r="N954" s="87"/>
    </row>
    <row r="955" spans="11:14" x14ac:dyDescent="0.3">
      <c r="K955" s="87"/>
      <c r="L955" s="87"/>
      <c r="M955" s="87"/>
      <c r="N955" s="87"/>
    </row>
    <row r="956" spans="11:14" x14ac:dyDescent="0.3">
      <c r="K956" s="87"/>
      <c r="L956" s="87"/>
      <c r="M956" s="87"/>
      <c r="N956" s="87"/>
    </row>
    <row r="957" spans="11:14" x14ac:dyDescent="0.3">
      <c r="K957" s="87"/>
      <c r="L957" s="87"/>
      <c r="M957" s="87"/>
      <c r="N957" s="87"/>
    </row>
    <row r="958" spans="11:14" x14ac:dyDescent="0.3">
      <c r="K958" s="87"/>
      <c r="L958" s="87"/>
      <c r="M958" s="87"/>
      <c r="N958" s="87"/>
    </row>
    <row r="959" spans="11:14" x14ac:dyDescent="0.3">
      <c r="K959" s="87"/>
      <c r="L959" s="87"/>
      <c r="M959" s="87"/>
      <c r="N959" s="87"/>
    </row>
    <row r="960" spans="11:14" x14ac:dyDescent="0.3">
      <c r="K960" s="87"/>
      <c r="L960" s="87"/>
      <c r="M960" s="87"/>
      <c r="N960" s="87"/>
    </row>
    <row r="961" spans="11:14" x14ac:dyDescent="0.3">
      <c r="K961" s="87"/>
      <c r="L961" s="87"/>
      <c r="M961" s="87"/>
      <c r="N961" s="87"/>
    </row>
    <row r="962" spans="11:14" x14ac:dyDescent="0.3">
      <c r="K962" s="87"/>
      <c r="L962" s="87"/>
      <c r="M962" s="87"/>
      <c r="N962" s="87"/>
    </row>
    <row r="963" spans="11:14" x14ac:dyDescent="0.3">
      <c r="K963" s="87"/>
      <c r="L963" s="87"/>
      <c r="M963" s="87"/>
      <c r="N963" s="87"/>
    </row>
    <row r="964" spans="11:14" x14ac:dyDescent="0.3">
      <c r="K964" s="87"/>
      <c r="L964" s="87"/>
      <c r="M964" s="87"/>
      <c r="N964" s="87"/>
    </row>
    <row r="965" spans="11:14" x14ac:dyDescent="0.3">
      <c r="K965" s="87"/>
      <c r="L965" s="87"/>
      <c r="M965" s="87"/>
      <c r="N965" s="87"/>
    </row>
    <row r="966" spans="11:14" x14ac:dyDescent="0.3">
      <c r="K966" s="87"/>
      <c r="L966" s="87"/>
      <c r="M966" s="87"/>
      <c r="N966" s="87"/>
    </row>
    <row r="967" spans="11:14" x14ac:dyDescent="0.3">
      <c r="K967" s="87"/>
      <c r="L967" s="87"/>
      <c r="M967" s="87"/>
      <c r="N967" s="87"/>
    </row>
    <row r="968" spans="11:14" x14ac:dyDescent="0.3">
      <c r="K968" s="87"/>
      <c r="L968" s="87"/>
      <c r="M968" s="87"/>
      <c r="N968" s="87"/>
    </row>
    <row r="969" spans="11:14" x14ac:dyDescent="0.3">
      <c r="K969" s="87"/>
      <c r="L969" s="87"/>
      <c r="M969" s="87"/>
      <c r="N969" s="87"/>
    </row>
    <row r="970" spans="11:14" x14ac:dyDescent="0.3">
      <c r="K970" s="87"/>
      <c r="L970" s="87"/>
      <c r="M970" s="87"/>
      <c r="N970" s="87"/>
    </row>
    <row r="971" spans="11:14" x14ac:dyDescent="0.3">
      <c r="K971" s="87"/>
      <c r="L971" s="87"/>
      <c r="M971" s="87"/>
      <c r="N971" s="87"/>
    </row>
    <row r="972" spans="11:14" x14ac:dyDescent="0.3">
      <c r="K972" s="87"/>
      <c r="L972" s="87"/>
      <c r="M972" s="87"/>
      <c r="N972" s="87"/>
    </row>
    <row r="973" spans="11:14" x14ac:dyDescent="0.3">
      <c r="K973" s="87"/>
      <c r="L973" s="87"/>
      <c r="M973" s="87"/>
      <c r="N973" s="87"/>
    </row>
    <row r="974" spans="11:14" x14ac:dyDescent="0.3">
      <c r="K974" s="87"/>
      <c r="L974" s="87"/>
      <c r="M974" s="87"/>
      <c r="N974" s="87"/>
    </row>
    <row r="975" spans="11:14" x14ac:dyDescent="0.3">
      <c r="K975" s="87"/>
      <c r="L975" s="87"/>
      <c r="M975" s="87"/>
      <c r="N975" s="87"/>
    </row>
    <row r="976" spans="11:14" x14ac:dyDescent="0.3">
      <c r="K976" s="87"/>
      <c r="L976" s="87"/>
      <c r="M976" s="87"/>
      <c r="N976" s="87"/>
    </row>
    <row r="977" spans="11:14" x14ac:dyDescent="0.3">
      <c r="K977" s="87"/>
      <c r="L977" s="87"/>
      <c r="M977" s="87"/>
      <c r="N977" s="87"/>
    </row>
    <row r="978" spans="11:14" x14ac:dyDescent="0.3">
      <c r="K978" s="87"/>
      <c r="L978" s="87"/>
      <c r="M978" s="87"/>
      <c r="N978" s="87"/>
    </row>
    <row r="979" spans="11:14" x14ac:dyDescent="0.3">
      <c r="K979" s="87"/>
      <c r="L979" s="87"/>
      <c r="M979" s="87"/>
      <c r="N979" s="87"/>
    </row>
    <row r="980" spans="11:14" x14ac:dyDescent="0.3">
      <c r="K980" s="87"/>
      <c r="L980" s="87"/>
      <c r="M980" s="87"/>
      <c r="N980" s="87"/>
    </row>
    <row r="981" spans="11:14" x14ac:dyDescent="0.3">
      <c r="K981" s="87"/>
      <c r="L981" s="87"/>
      <c r="M981" s="87"/>
      <c r="N981" s="87"/>
    </row>
    <row r="982" spans="11:14" x14ac:dyDescent="0.3">
      <c r="K982" s="87"/>
      <c r="L982" s="87"/>
      <c r="M982" s="87"/>
      <c r="N982" s="87"/>
    </row>
    <row r="983" spans="11:14" x14ac:dyDescent="0.3">
      <c r="K983" s="87"/>
      <c r="L983" s="87"/>
      <c r="M983" s="87"/>
      <c r="N983" s="87"/>
    </row>
    <row r="984" spans="11:14" x14ac:dyDescent="0.3">
      <c r="K984" s="87"/>
      <c r="L984" s="87"/>
      <c r="M984" s="87"/>
      <c r="N984" s="87"/>
    </row>
    <row r="985" spans="11:14" x14ac:dyDescent="0.3">
      <c r="K985" s="87"/>
      <c r="L985" s="87"/>
      <c r="M985" s="87"/>
      <c r="N985" s="87"/>
    </row>
    <row r="986" spans="11:14" x14ac:dyDescent="0.3">
      <c r="K986" s="87"/>
      <c r="L986" s="87"/>
      <c r="M986" s="87"/>
      <c r="N986" s="87"/>
    </row>
    <row r="987" spans="11:14" x14ac:dyDescent="0.3">
      <c r="K987" s="87"/>
      <c r="L987" s="87"/>
      <c r="M987" s="87"/>
      <c r="N987" s="87"/>
    </row>
    <row r="988" spans="11:14" x14ac:dyDescent="0.3">
      <c r="K988" s="87"/>
      <c r="L988" s="87"/>
      <c r="M988" s="87"/>
      <c r="N988" s="87"/>
    </row>
    <row r="989" spans="11:14" x14ac:dyDescent="0.3">
      <c r="K989" s="87"/>
      <c r="L989" s="87"/>
      <c r="M989" s="87"/>
      <c r="N989" s="87"/>
    </row>
    <row r="990" spans="11:14" x14ac:dyDescent="0.3">
      <c r="K990" s="87"/>
      <c r="L990" s="87"/>
      <c r="M990" s="87"/>
      <c r="N990" s="87"/>
    </row>
    <row r="991" spans="11:14" x14ac:dyDescent="0.3">
      <c r="K991" s="87"/>
      <c r="L991" s="87"/>
      <c r="M991" s="87"/>
      <c r="N991" s="87"/>
    </row>
    <row r="992" spans="11:14" x14ac:dyDescent="0.3">
      <c r="K992" s="87"/>
      <c r="L992" s="87"/>
      <c r="M992" s="87"/>
      <c r="N992" s="87"/>
    </row>
    <row r="993" spans="11:14" x14ac:dyDescent="0.3">
      <c r="K993" s="87"/>
      <c r="L993" s="87"/>
      <c r="M993" s="87"/>
      <c r="N993" s="87"/>
    </row>
    <row r="994" spans="11:14" x14ac:dyDescent="0.3">
      <c r="K994" s="87"/>
      <c r="L994" s="87"/>
      <c r="M994" s="87"/>
      <c r="N994" s="87"/>
    </row>
    <row r="995" spans="11:14" x14ac:dyDescent="0.3">
      <c r="K995" s="87"/>
      <c r="L995" s="87"/>
      <c r="M995" s="87"/>
      <c r="N995" s="87"/>
    </row>
    <row r="996" spans="11:14" x14ac:dyDescent="0.3">
      <c r="K996" s="87"/>
      <c r="L996" s="87"/>
      <c r="M996" s="87"/>
      <c r="N996" s="87"/>
    </row>
    <row r="997" spans="11:14" x14ac:dyDescent="0.3">
      <c r="K997" s="87"/>
      <c r="L997" s="87"/>
      <c r="M997" s="87"/>
      <c r="N997" s="87"/>
    </row>
    <row r="998" spans="11:14" x14ac:dyDescent="0.3">
      <c r="K998" s="87"/>
      <c r="L998" s="87"/>
      <c r="M998" s="87"/>
      <c r="N998" s="87"/>
    </row>
    <row r="999" spans="11:14" x14ac:dyDescent="0.3">
      <c r="K999" s="87"/>
      <c r="L999" s="87"/>
      <c r="M999" s="87"/>
      <c r="N999" s="87"/>
    </row>
    <row r="1000" spans="11:14" x14ac:dyDescent="0.3">
      <c r="K1000" s="87"/>
      <c r="L1000" s="87"/>
      <c r="M1000" s="87"/>
      <c r="N1000" s="87"/>
    </row>
    <row r="1001" spans="11:14" x14ac:dyDescent="0.3">
      <c r="K1001" s="87"/>
      <c r="L1001" s="87"/>
      <c r="M1001" s="87"/>
      <c r="N1001" s="87"/>
    </row>
    <row r="1002" spans="11:14" x14ac:dyDescent="0.3">
      <c r="K1002" s="87"/>
      <c r="L1002" s="87"/>
      <c r="M1002" s="87"/>
      <c r="N1002" s="87"/>
    </row>
    <row r="1003" spans="11:14" x14ac:dyDescent="0.3">
      <c r="K1003" s="87"/>
      <c r="L1003" s="87"/>
      <c r="M1003" s="87"/>
      <c r="N1003" s="87"/>
    </row>
    <row r="1004" spans="11:14" x14ac:dyDescent="0.3">
      <c r="K1004" s="87"/>
      <c r="L1004" s="87"/>
      <c r="M1004" s="87"/>
      <c r="N1004" s="87"/>
    </row>
    <row r="1005" spans="11:14" x14ac:dyDescent="0.3">
      <c r="K1005" s="87"/>
      <c r="L1005" s="87"/>
      <c r="M1005" s="87"/>
      <c r="N1005" s="87"/>
    </row>
    <row r="1006" spans="11:14" x14ac:dyDescent="0.3">
      <c r="K1006" s="87"/>
      <c r="L1006" s="87"/>
      <c r="M1006" s="87"/>
      <c r="N1006" s="87"/>
    </row>
    <row r="1007" spans="11:14" x14ac:dyDescent="0.3">
      <c r="K1007" s="87"/>
      <c r="L1007" s="87"/>
      <c r="M1007" s="87"/>
      <c r="N1007" s="87"/>
    </row>
    <row r="1008" spans="11:14" x14ac:dyDescent="0.3">
      <c r="K1008" s="87"/>
      <c r="L1008" s="87"/>
      <c r="M1008" s="87"/>
      <c r="N1008" s="87"/>
    </row>
    <row r="1009" spans="11:14" x14ac:dyDescent="0.3">
      <c r="K1009" s="87"/>
      <c r="L1009" s="87"/>
      <c r="M1009" s="87"/>
      <c r="N1009" s="87"/>
    </row>
    <row r="1010" spans="11:14" x14ac:dyDescent="0.3">
      <c r="K1010" s="87"/>
      <c r="L1010" s="87"/>
      <c r="M1010" s="87"/>
      <c r="N1010" s="87"/>
    </row>
    <row r="1011" spans="11:14" x14ac:dyDescent="0.3">
      <c r="K1011" s="87"/>
      <c r="L1011" s="87"/>
      <c r="M1011" s="87"/>
      <c r="N1011" s="87"/>
    </row>
    <row r="1012" spans="11:14" x14ac:dyDescent="0.3">
      <c r="K1012" s="87"/>
      <c r="L1012" s="87"/>
      <c r="M1012" s="87"/>
      <c r="N1012" s="87"/>
    </row>
    <row r="1013" spans="11:14" x14ac:dyDescent="0.3">
      <c r="K1013" s="87"/>
      <c r="L1013" s="87"/>
      <c r="M1013" s="87"/>
      <c r="N1013" s="87"/>
    </row>
    <row r="1014" spans="11:14" x14ac:dyDescent="0.3">
      <c r="K1014" s="87"/>
      <c r="L1014" s="87"/>
      <c r="M1014" s="87"/>
      <c r="N1014" s="87"/>
    </row>
    <row r="1015" spans="11:14" x14ac:dyDescent="0.3">
      <c r="K1015" s="87"/>
      <c r="L1015" s="87"/>
      <c r="M1015" s="87"/>
      <c r="N1015" s="87"/>
    </row>
    <row r="1016" spans="11:14" x14ac:dyDescent="0.3">
      <c r="K1016" s="87"/>
      <c r="L1016" s="87"/>
      <c r="M1016" s="87"/>
      <c r="N1016" s="87"/>
    </row>
    <row r="1017" spans="11:14" x14ac:dyDescent="0.3">
      <c r="K1017" s="87"/>
      <c r="L1017" s="87"/>
      <c r="M1017" s="87"/>
      <c r="N1017" s="87"/>
    </row>
    <row r="1018" spans="11:14" x14ac:dyDescent="0.3">
      <c r="K1018" s="87"/>
      <c r="L1018" s="87"/>
      <c r="M1018" s="87"/>
      <c r="N1018" s="87"/>
    </row>
    <row r="1019" spans="11:14" x14ac:dyDescent="0.3">
      <c r="K1019" s="87"/>
      <c r="L1019" s="87"/>
      <c r="M1019" s="87"/>
      <c r="N1019" s="87"/>
    </row>
    <row r="1020" spans="11:14" x14ac:dyDescent="0.3">
      <c r="K1020" s="87"/>
      <c r="L1020" s="87"/>
      <c r="M1020" s="87"/>
      <c r="N1020" s="87"/>
    </row>
    <row r="1021" spans="11:14" x14ac:dyDescent="0.3">
      <c r="K1021" s="87"/>
      <c r="L1021" s="87"/>
      <c r="M1021" s="87"/>
      <c r="N1021" s="87"/>
    </row>
    <row r="1022" spans="11:14" x14ac:dyDescent="0.3">
      <c r="K1022" s="87"/>
      <c r="L1022" s="87"/>
      <c r="M1022" s="87"/>
      <c r="N1022" s="87"/>
    </row>
    <row r="1023" spans="11:14" x14ac:dyDescent="0.3">
      <c r="K1023" s="87"/>
      <c r="L1023" s="87"/>
      <c r="M1023" s="87"/>
      <c r="N1023" s="87"/>
    </row>
    <row r="1024" spans="11:14" x14ac:dyDescent="0.3">
      <c r="K1024" s="87"/>
      <c r="L1024" s="87"/>
      <c r="M1024" s="87"/>
      <c r="N1024" s="87"/>
    </row>
    <row r="1025" spans="11:14" x14ac:dyDescent="0.3">
      <c r="K1025" s="87"/>
      <c r="L1025" s="87"/>
      <c r="M1025" s="87"/>
      <c r="N1025" s="87"/>
    </row>
    <row r="1026" spans="11:14" x14ac:dyDescent="0.3">
      <c r="K1026" s="87"/>
      <c r="L1026" s="87"/>
      <c r="M1026" s="87"/>
      <c r="N1026" s="87"/>
    </row>
    <row r="1027" spans="11:14" x14ac:dyDescent="0.3">
      <c r="K1027" s="87"/>
      <c r="L1027" s="87"/>
      <c r="M1027" s="87"/>
      <c r="N1027" s="87"/>
    </row>
    <row r="1028" spans="11:14" x14ac:dyDescent="0.3">
      <c r="K1028" s="87"/>
      <c r="L1028" s="87"/>
      <c r="M1028" s="87"/>
      <c r="N1028" s="87"/>
    </row>
    <row r="1029" spans="11:14" x14ac:dyDescent="0.3">
      <c r="K1029" s="87"/>
      <c r="L1029" s="87"/>
      <c r="M1029" s="87"/>
      <c r="N1029" s="87"/>
    </row>
    <row r="1030" spans="11:14" x14ac:dyDescent="0.3">
      <c r="K1030" s="87"/>
      <c r="L1030" s="87"/>
      <c r="M1030" s="87"/>
      <c r="N1030" s="87"/>
    </row>
    <row r="1031" spans="11:14" x14ac:dyDescent="0.3">
      <c r="K1031" s="87"/>
      <c r="L1031" s="87"/>
      <c r="M1031" s="87"/>
      <c r="N1031" s="87"/>
    </row>
    <row r="1032" spans="11:14" x14ac:dyDescent="0.3">
      <c r="K1032" s="87"/>
      <c r="L1032" s="87"/>
      <c r="M1032" s="87"/>
      <c r="N1032" s="87"/>
    </row>
    <row r="1033" spans="11:14" x14ac:dyDescent="0.3">
      <c r="K1033" s="87"/>
      <c r="L1033" s="87"/>
      <c r="M1033" s="87"/>
      <c r="N1033" s="87"/>
    </row>
    <row r="1034" spans="11:14" x14ac:dyDescent="0.3">
      <c r="K1034" s="87"/>
      <c r="L1034" s="87"/>
      <c r="M1034" s="87"/>
      <c r="N1034" s="87"/>
    </row>
    <row r="1035" spans="11:14" x14ac:dyDescent="0.3">
      <c r="K1035" s="87"/>
      <c r="L1035" s="87"/>
      <c r="M1035" s="87"/>
      <c r="N1035" s="87"/>
    </row>
    <row r="1036" spans="11:14" x14ac:dyDescent="0.3">
      <c r="K1036" s="87"/>
      <c r="L1036" s="87"/>
      <c r="M1036" s="87"/>
      <c r="N1036" s="87"/>
    </row>
    <row r="1037" spans="11:14" x14ac:dyDescent="0.3">
      <c r="K1037" s="87"/>
      <c r="L1037" s="87"/>
      <c r="M1037" s="87"/>
      <c r="N1037" s="87"/>
    </row>
    <row r="1038" spans="11:14" x14ac:dyDescent="0.3">
      <c r="K1038" s="87"/>
      <c r="L1038" s="87"/>
      <c r="M1038" s="87"/>
      <c r="N1038" s="87"/>
    </row>
    <row r="1039" spans="11:14" x14ac:dyDescent="0.3">
      <c r="K1039" s="87"/>
      <c r="L1039" s="87"/>
      <c r="M1039" s="87"/>
      <c r="N1039" s="87"/>
    </row>
    <row r="1040" spans="11:14" x14ac:dyDescent="0.3">
      <c r="K1040" s="87"/>
      <c r="L1040" s="87"/>
      <c r="M1040" s="87"/>
      <c r="N1040" s="87"/>
    </row>
    <row r="1041" spans="11:14" x14ac:dyDescent="0.3">
      <c r="K1041" s="87"/>
      <c r="L1041" s="87"/>
      <c r="M1041" s="87"/>
      <c r="N1041" s="87"/>
    </row>
    <row r="1042" spans="11:14" x14ac:dyDescent="0.3">
      <c r="K1042" s="87"/>
      <c r="L1042" s="87"/>
      <c r="M1042" s="87"/>
      <c r="N1042" s="87"/>
    </row>
    <row r="1043" spans="11:14" x14ac:dyDescent="0.3">
      <c r="K1043" s="87"/>
      <c r="L1043" s="87"/>
      <c r="M1043" s="87"/>
      <c r="N1043" s="87"/>
    </row>
    <row r="1044" spans="11:14" x14ac:dyDescent="0.3">
      <c r="K1044" s="87"/>
      <c r="L1044" s="87"/>
      <c r="M1044" s="87"/>
      <c r="N1044" s="87"/>
    </row>
    <row r="1045" spans="11:14" x14ac:dyDescent="0.3">
      <c r="K1045" s="87"/>
      <c r="L1045" s="87"/>
      <c r="M1045" s="87"/>
      <c r="N1045" s="87"/>
    </row>
    <row r="1046" spans="11:14" x14ac:dyDescent="0.3">
      <c r="K1046" s="87"/>
      <c r="L1046" s="87"/>
      <c r="M1046" s="87"/>
      <c r="N1046" s="87"/>
    </row>
    <row r="1047" spans="11:14" x14ac:dyDescent="0.3">
      <c r="K1047" s="87"/>
      <c r="L1047" s="87"/>
      <c r="M1047" s="87"/>
      <c r="N1047" s="87"/>
    </row>
    <row r="1048" spans="11:14" x14ac:dyDescent="0.3">
      <c r="K1048" s="87"/>
      <c r="L1048" s="87"/>
      <c r="M1048" s="87"/>
      <c r="N1048" s="87"/>
    </row>
    <row r="1049" spans="11:14" x14ac:dyDescent="0.3">
      <c r="K1049" s="87"/>
      <c r="L1049" s="87"/>
      <c r="M1049" s="87"/>
      <c r="N1049" s="87"/>
    </row>
    <row r="1050" spans="11:14" x14ac:dyDescent="0.3">
      <c r="K1050" s="87"/>
      <c r="L1050" s="87"/>
      <c r="M1050" s="87"/>
      <c r="N1050" s="87"/>
    </row>
    <row r="1051" spans="11:14" x14ac:dyDescent="0.3">
      <c r="K1051" s="87"/>
      <c r="L1051" s="87"/>
      <c r="M1051" s="87"/>
      <c r="N1051" s="87"/>
    </row>
    <row r="1052" spans="11:14" x14ac:dyDescent="0.3">
      <c r="K1052" s="87"/>
      <c r="L1052" s="87"/>
      <c r="M1052" s="87"/>
      <c r="N1052" s="87"/>
    </row>
    <row r="1053" spans="11:14" x14ac:dyDescent="0.3">
      <c r="K1053" s="87"/>
      <c r="L1053" s="87"/>
      <c r="M1053" s="87"/>
      <c r="N1053" s="87"/>
    </row>
    <row r="1054" spans="11:14" x14ac:dyDescent="0.3">
      <c r="K1054" s="87"/>
      <c r="L1054" s="87"/>
      <c r="M1054" s="87"/>
      <c r="N1054" s="87"/>
    </row>
    <row r="1055" spans="11:14" x14ac:dyDescent="0.3">
      <c r="K1055" s="87"/>
      <c r="L1055" s="87"/>
      <c r="M1055" s="87"/>
      <c r="N1055" s="87"/>
    </row>
    <row r="1056" spans="11:14" x14ac:dyDescent="0.3">
      <c r="K1056" s="87"/>
      <c r="L1056" s="87"/>
      <c r="M1056" s="87"/>
      <c r="N1056" s="87"/>
    </row>
    <row r="1057" spans="11:14" x14ac:dyDescent="0.3">
      <c r="K1057" s="87"/>
      <c r="L1057" s="87"/>
      <c r="M1057" s="87"/>
      <c r="N1057" s="87"/>
    </row>
    <row r="1058" spans="11:14" x14ac:dyDescent="0.3">
      <c r="K1058" s="87"/>
      <c r="L1058" s="87"/>
      <c r="M1058" s="87"/>
      <c r="N1058" s="87"/>
    </row>
    <row r="1059" spans="11:14" x14ac:dyDescent="0.3">
      <c r="K1059" s="87"/>
      <c r="L1059" s="87"/>
      <c r="M1059" s="87"/>
      <c r="N1059" s="87"/>
    </row>
    <row r="1060" spans="11:14" x14ac:dyDescent="0.3">
      <c r="K1060" s="87"/>
      <c r="L1060" s="87"/>
      <c r="M1060" s="87"/>
      <c r="N1060" s="87"/>
    </row>
    <row r="1061" spans="11:14" x14ac:dyDescent="0.3">
      <c r="K1061" s="87"/>
      <c r="L1061" s="87"/>
      <c r="M1061" s="87"/>
      <c r="N1061" s="87"/>
    </row>
    <row r="1062" spans="11:14" x14ac:dyDescent="0.3">
      <c r="K1062" s="87"/>
      <c r="L1062" s="87"/>
      <c r="M1062" s="87"/>
      <c r="N1062" s="87"/>
    </row>
    <row r="1063" spans="11:14" x14ac:dyDescent="0.3">
      <c r="K1063" s="87"/>
      <c r="L1063" s="87"/>
      <c r="M1063" s="87"/>
      <c r="N1063" s="87"/>
    </row>
    <row r="1064" spans="11:14" x14ac:dyDescent="0.3">
      <c r="K1064" s="87"/>
      <c r="L1064" s="87"/>
      <c r="M1064" s="87"/>
      <c r="N1064" s="87"/>
    </row>
    <row r="1065" spans="11:14" x14ac:dyDescent="0.3">
      <c r="K1065" s="87"/>
      <c r="L1065" s="87"/>
      <c r="M1065" s="87"/>
      <c r="N1065" s="87"/>
    </row>
    <row r="1066" spans="11:14" x14ac:dyDescent="0.3">
      <c r="K1066" s="87"/>
      <c r="L1066" s="87"/>
      <c r="M1066" s="87"/>
      <c r="N1066" s="87"/>
    </row>
    <row r="1067" spans="11:14" x14ac:dyDescent="0.3">
      <c r="K1067" s="87"/>
      <c r="L1067" s="87"/>
      <c r="M1067" s="87"/>
      <c r="N1067" s="87"/>
    </row>
    <row r="1068" spans="11:14" x14ac:dyDescent="0.3">
      <c r="K1068" s="87"/>
      <c r="L1068" s="87"/>
      <c r="M1068" s="87"/>
      <c r="N1068" s="87"/>
    </row>
    <row r="1069" spans="11:14" x14ac:dyDescent="0.3">
      <c r="K1069" s="87"/>
      <c r="L1069" s="87"/>
      <c r="M1069" s="87"/>
      <c r="N1069" s="87"/>
    </row>
    <row r="1070" spans="11:14" x14ac:dyDescent="0.3">
      <c r="K1070" s="87"/>
      <c r="L1070" s="87"/>
      <c r="M1070" s="87"/>
      <c r="N1070" s="87"/>
    </row>
    <row r="1071" spans="11:14" x14ac:dyDescent="0.3">
      <c r="K1071" s="87"/>
      <c r="L1071" s="87"/>
      <c r="M1071" s="87"/>
      <c r="N1071" s="87"/>
    </row>
    <row r="1072" spans="11:14" x14ac:dyDescent="0.3">
      <c r="K1072" s="87"/>
      <c r="L1072" s="87"/>
      <c r="M1072" s="87"/>
      <c r="N1072" s="87"/>
    </row>
    <row r="1073" spans="11:14" x14ac:dyDescent="0.3">
      <c r="K1073" s="87"/>
      <c r="L1073" s="87"/>
      <c r="M1073" s="87"/>
      <c r="N1073" s="87"/>
    </row>
    <row r="1074" spans="11:14" x14ac:dyDescent="0.3">
      <c r="K1074" s="87"/>
      <c r="L1074" s="87"/>
      <c r="M1074" s="87"/>
      <c r="N1074" s="87"/>
    </row>
    <row r="1075" spans="11:14" x14ac:dyDescent="0.3">
      <c r="K1075" s="87"/>
      <c r="L1075" s="87"/>
      <c r="M1075" s="87"/>
      <c r="N1075" s="87"/>
    </row>
    <row r="1076" spans="11:14" x14ac:dyDescent="0.3">
      <c r="K1076" s="87"/>
      <c r="L1076" s="87"/>
      <c r="M1076" s="87"/>
      <c r="N1076" s="87"/>
    </row>
    <row r="1077" spans="11:14" x14ac:dyDescent="0.3">
      <c r="K1077" s="87"/>
      <c r="L1077" s="87"/>
      <c r="M1077" s="87"/>
      <c r="N1077" s="87"/>
    </row>
    <row r="1078" spans="11:14" x14ac:dyDescent="0.3">
      <c r="K1078" s="87"/>
      <c r="L1078" s="87"/>
      <c r="M1078" s="87"/>
      <c r="N1078" s="87"/>
    </row>
    <row r="1079" spans="11:14" x14ac:dyDescent="0.3">
      <c r="K1079" s="87"/>
      <c r="L1079" s="87"/>
      <c r="M1079" s="87"/>
      <c r="N1079" s="87"/>
    </row>
    <row r="1080" spans="11:14" x14ac:dyDescent="0.3">
      <c r="K1080" s="87"/>
      <c r="L1080" s="87"/>
      <c r="M1080" s="87"/>
      <c r="N1080" s="87"/>
    </row>
    <row r="1081" spans="11:14" x14ac:dyDescent="0.3">
      <c r="K1081" s="87"/>
      <c r="L1081" s="87"/>
      <c r="M1081" s="87"/>
      <c r="N1081" s="87"/>
    </row>
    <row r="1082" spans="11:14" x14ac:dyDescent="0.3">
      <c r="K1082" s="87"/>
      <c r="L1082" s="87"/>
      <c r="M1082" s="87"/>
      <c r="N1082" s="87"/>
    </row>
    <row r="1083" spans="11:14" x14ac:dyDescent="0.3">
      <c r="K1083" s="87"/>
      <c r="L1083" s="87"/>
      <c r="M1083" s="87"/>
      <c r="N1083" s="87"/>
    </row>
    <row r="1084" spans="11:14" x14ac:dyDescent="0.3">
      <c r="K1084" s="87"/>
      <c r="L1084" s="87"/>
      <c r="M1084" s="87"/>
      <c r="N1084" s="87"/>
    </row>
    <row r="1085" spans="11:14" x14ac:dyDescent="0.3">
      <c r="K1085" s="87"/>
      <c r="L1085" s="87"/>
      <c r="M1085" s="87"/>
      <c r="N1085" s="87"/>
    </row>
    <row r="1086" spans="11:14" x14ac:dyDescent="0.3">
      <c r="K1086" s="87"/>
      <c r="L1086" s="87"/>
      <c r="M1086" s="87"/>
      <c r="N1086" s="87"/>
    </row>
    <row r="1087" spans="11:14" x14ac:dyDescent="0.3">
      <c r="K1087" s="87"/>
      <c r="L1087" s="87"/>
      <c r="M1087" s="87"/>
      <c r="N1087" s="87"/>
    </row>
    <row r="1088" spans="11:14" x14ac:dyDescent="0.3">
      <c r="K1088" s="87"/>
      <c r="L1088" s="87"/>
      <c r="M1088" s="87"/>
      <c r="N1088" s="87"/>
    </row>
    <row r="1089" spans="11:14" x14ac:dyDescent="0.3">
      <c r="K1089" s="87"/>
      <c r="L1089" s="87"/>
      <c r="M1089" s="87"/>
      <c r="N1089" s="87"/>
    </row>
    <row r="1090" spans="11:14" x14ac:dyDescent="0.3">
      <c r="K1090" s="87"/>
      <c r="L1090" s="87"/>
      <c r="M1090" s="87"/>
      <c r="N1090" s="87"/>
    </row>
    <row r="1091" spans="11:14" x14ac:dyDescent="0.3">
      <c r="K1091" s="87"/>
      <c r="L1091" s="87"/>
      <c r="M1091" s="87"/>
      <c r="N1091" s="87"/>
    </row>
    <row r="1092" spans="11:14" x14ac:dyDescent="0.3">
      <c r="K1092" s="87"/>
      <c r="L1092" s="87"/>
      <c r="M1092" s="87"/>
      <c r="N1092" s="87"/>
    </row>
    <row r="1093" spans="11:14" x14ac:dyDescent="0.3">
      <c r="K1093" s="87"/>
      <c r="L1093" s="87"/>
      <c r="M1093" s="87"/>
      <c r="N1093" s="87"/>
    </row>
    <row r="1094" spans="11:14" x14ac:dyDescent="0.3">
      <c r="K1094" s="87"/>
      <c r="L1094" s="87"/>
      <c r="M1094" s="87"/>
      <c r="N1094" s="87"/>
    </row>
    <row r="1095" spans="11:14" x14ac:dyDescent="0.3">
      <c r="K1095" s="87"/>
      <c r="L1095" s="87"/>
      <c r="M1095" s="87"/>
      <c r="N1095" s="87"/>
    </row>
    <row r="1096" spans="11:14" x14ac:dyDescent="0.3">
      <c r="K1096" s="87"/>
      <c r="L1096" s="87"/>
      <c r="M1096" s="87"/>
      <c r="N1096" s="87"/>
    </row>
    <row r="1097" spans="11:14" x14ac:dyDescent="0.3">
      <c r="K1097" s="87"/>
      <c r="L1097" s="87"/>
      <c r="M1097" s="87"/>
      <c r="N1097" s="87"/>
    </row>
    <row r="1098" spans="11:14" x14ac:dyDescent="0.3">
      <c r="K1098" s="87"/>
      <c r="L1098" s="87"/>
      <c r="M1098" s="87"/>
      <c r="N1098" s="87"/>
    </row>
    <row r="1099" spans="11:14" x14ac:dyDescent="0.3">
      <c r="K1099" s="87"/>
      <c r="L1099" s="87"/>
      <c r="M1099" s="87"/>
      <c r="N1099" s="87"/>
    </row>
    <row r="1100" spans="11:14" x14ac:dyDescent="0.3">
      <c r="K1100" s="87"/>
      <c r="L1100" s="87"/>
      <c r="M1100" s="87"/>
      <c r="N1100" s="87"/>
    </row>
    <row r="1101" spans="11:14" x14ac:dyDescent="0.3">
      <c r="K1101" s="87"/>
      <c r="L1101" s="87"/>
      <c r="M1101" s="87"/>
      <c r="N1101" s="87"/>
    </row>
    <row r="1102" spans="11:14" x14ac:dyDescent="0.3">
      <c r="K1102" s="87"/>
      <c r="L1102" s="87"/>
      <c r="M1102" s="87"/>
      <c r="N1102" s="87"/>
    </row>
    <row r="1103" spans="11:14" x14ac:dyDescent="0.3">
      <c r="K1103" s="87"/>
      <c r="L1103" s="87"/>
      <c r="M1103" s="87"/>
      <c r="N1103" s="87"/>
    </row>
    <row r="1104" spans="11:14" x14ac:dyDescent="0.3">
      <c r="K1104" s="87"/>
      <c r="L1104" s="87"/>
      <c r="M1104" s="87"/>
      <c r="N1104" s="87"/>
    </row>
    <row r="1105" spans="11:14" x14ac:dyDescent="0.3">
      <c r="K1105" s="87"/>
      <c r="L1105" s="87"/>
      <c r="M1105" s="87"/>
      <c r="N1105" s="87"/>
    </row>
    <row r="1106" spans="11:14" x14ac:dyDescent="0.3">
      <c r="K1106" s="87"/>
      <c r="L1106" s="87"/>
      <c r="M1106" s="87"/>
      <c r="N1106" s="87"/>
    </row>
    <row r="1107" spans="11:14" x14ac:dyDescent="0.3">
      <c r="K1107" s="87"/>
      <c r="L1107" s="87"/>
      <c r="M1107" s="87"/>
      <c r="N1107" s="87"/>
    </row>
    <row r="1108" spans="11:14" x14ac:dyDescent="0.3">
      <c r="K1108" s="87"/>
      <c r="L1108" s="87"/>
      <c r="M1108" s="87"/>
      <c r="N1108" s="87"/>
    </row>
    <row r="1109" spans="11:14" x14ac:dyDescent="0.3">
      <c r="K1109" s="87"/>
      <c r="L1109" s="87"/>
      <c r="M1109" s="87"/>
      <c r="N1109" s="87"/>
    </row>
    <row r="1110" spans="11:14" x14ac:dyDescent="0.3">
      <c r="K1110" s="87"/>
      <c r="L1110" s="87"/>
      <c r="M1110" s="87"/>
      <c r="N1110" s="87"/>
    </row>
    <row r="1111" spans="11:14" x14ac:dyDescent="0.3">
      <c r="K1111" s="87"/>
      <c r="L1111" s="87"/>
      <c r="M1111" s="87"/>
      <c r="N1111" s="87"/>
    </row>
    <row r="1112" spans="11:14" x14ac:dyDescent="0.3">
      <c r="K1112" s="87"/>
      <c r="L1112" s="87"/>
      <c r="M1112" s="87"/>
      <c r="N1112" s="87"/>
    </row>
    <row r="1113" spans="11:14" x14ac:dyDescent="0.3">
      <c r="K1113" s="87"/>
      <c r="L1113" s="87"/>
      <c r="M1113" s="87"/>
      <c r="N1113" s="87"/>
    </row>
    <row r="1114" spans="11:14" x14ac:dyDescent="0.3">
      <c r="K1114" s="87"/>
      <c r="L1114" s="87"/>
      <c r="M1114" s="87"/>
      <c r="N1114" s="87"/>
    </row>
    <row r="1115" spans="11:14" x14ac:dyDescent="0.3">
      <c r="K1115" s="87"/>
      <c r="L1115" s="87"/>
      <c r="M1115" s="87"/>
      <c r="N1115" s="87"/>
    </row>
    <row r="1116" spans="11:14" x14ac:dyDescent="0.3">
      <c r="K1116" s="87"/>
      <c r="L1116" s="87"/>
      <c r="M1116" s="87"/>
      <c r="N1116" s="87"/>
    </row>
    <row r="1117" spans="11:14" x14ac:dyDescent="0.3">
      <c r="K1117" s="87"/>
      <c r="L1117" s="87"/>
      <c r="M1117" s="87"/>
      <c r="N1117" s="87"/>
    </row>
    <row r="1118" spans="11:14" x14ac:dyDescent="0.3">
      <c r="K1118" s="87"/>
      <c r="L1118" s="87"/>
      <c r="M1118" s="87"/>
      <c r="N1118" s="87"/>
    </row>
    <row r="1119" spans="11:14" x14ac:dyDescent="0.3">
      <c r="K1119" s="87"/>
      <c r="L1119" s="87"/>
      <c r="M1119" s="87"/>
      <c r="N1119" s="87"/>
    </row>
    <row r="1120" spans="11:14" x14ac:dyDescent="0.3">
      <c r="K1120" s="87"/>
      <c r="L1120" s="87"/>
      <c r="M1120" s="87"/>
      <c r="N1120" s="87"/>
    </row>
    <row r="1121" spans="11:14" x14ac:dyDescent="0.3">
      <c r="K1121" s="87"/>
      <c r="L1121" s="87"/>
      <c r="M1121" s="87"/>
      <c r="N1121" s="87"/>
    </row>
    <row r="1122" spans="11:14" x14ac:dyDescent="0.3">
      <c r="K1122" s="87"/>
      <c r="L1122" s="87"/>
      <c r="M1122" s="87"/>
      <c r="N1122" s="87"/>
    </row>
    <row r="1123" spans="11:14" x14ac:dyDescent="0.3">
      <c r="K1123" s="87"/>
      <c r="L1123" s="87"/>
      <c r="M1123" s="87"/>
      <c r="N1123" s="87"/>
    </row>
    <row r="1124" spans="11:14" x14ac:dyDescent="0.3">
      <c r="K1124" s="87"/>
      <c r="L1124" s="87"/>
      <c r="M1124" s="87"/>
      <c r="N1124" s="87"/>
    </row>
    <row r="1125" spans="11:14" x14ac:dyDescent="0.3">
      <c r="K1125" s="87"/>
      <c r="L1125" s="87"/>
      <c r="M1125" s="87"/>
      <c r="N1125" s="87"/>
    </row>
    <row r="1126" spans="11:14" x14ac:dyDescent="0.3">
      <c r="K1126" s="87"/>
      <c r="L1126" s="87"/>
      <c r="M1126" s="87"/>
      <c r="N1126" s="87"/>
    </row>
    <row r="1127" spans="11:14" x14ac:dyDescent="0.3">
      <c r="K1127" s="87"/>
      <c r="L1127" s="87"/>
      <c r="M1127" s="87"/>
      <c r="N1127" s="87"/>
    </row>
    <row r="1128" spans="11:14" x14ac:dyDescent="0.3">
      <c r="K1128" s="87"/>
      <c r="L1128" s="87"/>
      <c r="M1128" s="87"/>
      <c r="N1128" s="87"/>
    </row>
    <row r="1129" spans="11:14" x14ac:dyDescent="0.3">
      <c r="K1129" s="87"/>
      <c r="L1129" s="87"/>
      <c r="M1129" s="87"/>
      <c r="N1129" s="87"/>
    </row>
    <row r="1130" spans="11:14" x14ac:dyDescent="0.3">
      <c r="K1130" s="87"/>
      <c r="L1130" s="87"/>
      <c r="M1130" s="87"/>
      <c r="N1130" s="87"/>
    </row>
    <row r="1131" spans="11:14" x14ac:dyDescent="0.3">
      <c r="K1131" s="87"/>
      <c r="L1131" s="87"/>
      <c r="M1131" s="87"/>
      <c r="N1131" s="87"/>
    </row>
    <row r="1132" spans="11:14" x14ac:dyDescent="0.3">
      <c r="K1132" s="87"/>
      <c r="L1132" s="87"/>
      <c r="M1132" s="87"/>
      <c r="N1132" s="87"/>
    </row>
    <row r="1133" spans="11:14" x14ac:dyDescent="0.3">
      <c r="K1133" s="87"/>
      <c r="L1133" s="87"/>
      <c r="M1133" s="87"/>
      <c r="N1133" s="87"/>
    </row>
    <row r="1134" spans="11:14" x14ac:dyDescent="0.3">
      <c r="K1134" s="87"/>
      <c r="L1134" s="87"/>
      <c r="M1134" s="87"/>
      <c r="N1134" s="87"/>
    </row>
    <row r="1135" spans="11:14" x14ac:dyDescent="0.3">
      <c r="K1135" s="87"/>
      <c r="L1135" s="87"/>
      <c r="M1135" s="87"/>
      <c r="N1135" s="87"/>
    </row>
    <row r="1136" spans="11:14" x14ac:dyDescent="0.3">
      <c r="K1136" s="87"/>
      <c r="L1136" s="87"/>
      <c r="M1136" s="87"/>
      <c r="N1136" s="87"/>
    </row>
    <row r="1137" spans="11:14" x14ac:dyDescent="0.3">
      <c r="K1137" s="87"/>
      <c r="L1137" s="87"/>
      <c r="M1137" s="87"/>
      <c r="N1137" s="87"/>
    </row>
    <row r="1138" spans="11:14" x14ac:dyDescent="0.3">
      <c r="K1138" s="87"/>
      <c r="L1138" s="87"/>
      <c r="M1138" s="87"/>
      <c r="N1138" s="87"/>
    </row>
    <row r="1139" spans="11:14" x14ac:dyDescent="0.3">
      <c r="K1139" s="87"/>
      <c r="L1139" s="87"/>
      <c r="M1139" s="87"/>
      <c r="N1139" s="87"/>
    </row>
    <row r="1140" spans="11:14" x14ac:dyDescent="0.3">
      <c r="K1140" s="87"/>
      <c r="L1140" s="87"/>
      <c r="M1140" s="87"/>
      <c r="N1140" s="87"/>
    </row>
    <row r="1141" spans="11:14" x14ac:dyDescent="0.3">
      <c r="K1141" s="87"/>
      <c r="L1141" s="87"/>
      <c r="M1141" s="87"/>
      <c r="N1141" s="87"/>
    </row>
    <row r="1142" spans="11:14" x14ac:dyDescent="0.3">
      <c r="K1142" s="87"/>
      <c r="L1142" s="87"/>
      <c r="M1142" s="87"/>
      <c r="N1142" s="87"/>
    </row>
    <row r="1143" spans="11:14" x14ac:dyDescent="0.3">
      <c r="K1143" s="87"/>
      <c r="L1143" s="87"/>
      <c r="M1143" s="87"/>
      <c r="N1143" s="87"/>
    </row>
    <row r="1144" spans="11:14" x14ac:dyDescent="0.3">
      <c r="K1144" s="87"/>
      <c r="L1144" s="87"/>
      <c r="M1144" s="87"/>
      <c r="N1144" s="87"/>
    </row>
    <row r="1145" spans="11:14" x14ac:dyDescent="0.3">
      <c r="K1145" s="87"/>
      <c r="L1145" s="87"/>
      <c r="M1145" s="87"/>
      <c r="N1145" s="87"/>
    </row>
    <row r="1146" spans="11:14" x14ac:dyDescent="0.3">
      <c r="K1146" s="87"/>
      <c r="L1146" s="87"/>
      <c r="M1146" s="87"/>
      <c r="N1146" s="87"/>
    </row>
    <row r="1147" spans="11:14" x14ac:dyDescent="0.3">
      <c r="K1147" s="87"/>
      <c r="L1147" s="87"/>
      <c r="M1147" s="87"/>
      <c r="N1147" s="87"/>
    </row>
    <row r="1148" spans="11:14" x14ac:dyDescent="0.3">
      <c r="K1148" s="87"/>
      <c r="L1148" s="87"/>
      <c r="M1148" s="87"/>
      <c r="N1148" s="87"/>
    </row>
    <row r="1149" spans="11:14" x14ac:dyDescent="0.3">
      <c r="K1149" s="87"/>
      <c r="L1149" s="87"/>
      <c r="M1149" s="87"/>
      <c r="N1149" s="87"/>
    </row>
    <row r="1150" spans="11:14" x14ac:dyDescent="0.3">
      <c r="K1150" s="87"/>
      <c r="L1150" s="87"/>
      <c r="M1150" s="87"/>
      <c r="N1150" s="87"/>
    </row>
    <row r="1151" spans="11:14" x14ac:dyDescent="0.3">
      <c r="K1151" s="87"/>
      <c r="L1151" s="87"/>
      <c r="M1151" s="87"/>
      <c r="N1151" s="87"/>
    </row>
    <row r="1152" spans="11:14" x14ac:dyDescent="0.3">
      <c r="K1152" s="87"/>
      <c r="L1152" s="87"/>
      <c r="M1152" s="87"/>
      <c r="N1152" s="87"/>
    </row>
    <row r="1153" spans="11:14" x14ac:dyDescent="0.3">
      <c r="K1153" s="87"/>
      <c r="L1153" s="87"/>
      <c r="M1153" s="87"/>
      <c r="N1153" s="87"/>
    </row>
    <row r="1154" spans="11:14" x14ac:dyDescent="0.3">
      <c r="K1154" s="87"/>
      <c r="L1154" s="87"/>
      <c r="M1154" s="87"/>
      <c r="N1154" s="87"/>
    </row>
    <row r="1155" spans="11:14" x14ac:dyDescent="0.3">
      <c r="K1155" s="87"/>
      <c r="L1155" s="87"/>
      <c r="M1155" s="87"/>
      <c r="N1155" s="87"/>
    </row>
    <row r="1156" spans="11:14" x14ac:dyDescent="0.3">
      <c r="K1156" s="87"/>
      <c r="L1156" s="87"/>
      <c r="M1156" s="87"/>
      <c r="N1156" s="87"/>
    </row>
    <row r="1157" spans="11:14" x14ac:dyDescent="0.3">
      <c r="K1157" s="87"/>
      <c r="L1157" s="87"/>
      <c r="M1157" s="87"/>
      <c r="N1157" s="87"/>
    </row>
    <row r="1158" spans="11:14" x14ac:dyDescent="0.3">
      <c r="K1158" s="87"/>
      <c r="L1158" s="87"/>
      <c r="M1158" s="87"/>
      <c r="N1158" s="87"/>
    </row>
    <row r="1159" spans="11:14" x14ac:dyDescent="0.3">
      <c r="K1159" s="87"/>
      <c r="L1159" s="87"/>
      <c r="M1159" s="87"/>
      <c r="N1159" s="87"/>
    </row>
    <row r="1160" spans="11:14" x14ac:dyDescent="0.3">
      <c r="K1160" s="87"/>
      <c r="L1160" s="87"/>
      <c r="M1160" s="87"/>
      <c r="N1160" s="87"/>
    </row>
    <row r="1161" spans="11:14" x14ac:dyDescent="0.3">
      <c r="K1161" s="87"/>
      <c r="L1161" s="87"/>
      <c r="M1161" s="87"/>
      <c r="N1161" s="87"/>
    </row>
    <row r="1162" spans="11:14" x14ac:dyDescent="0.3">
      <c r="K1162" s="87"/>
      <c r="L1162" s="87"/>
      <c r="M1162" s="87"/>
      <c r="N1162" s="87"/>
    </row>
    <row r="1163" spans="11:14" x14ac:dyDescent="0.3">
      <c r="K1163" s="87"/>
      <c r="L1163" s="87"/>
      <c r="M1163" s="87"/>
      <c r="N1163" s="87"/>
    </row>
    <row r="1164" spans="11:14" x14ac:dyDescent="0.3">
      <c r="K1164" s="87"/>
      <c r="L1164" s="87"/>
      <c r="M1164" s="87"/>
      <c r="N1164" s="87"/>
    </row>
    <row r="1165" spans="11:14" x14ac:dyDescent="0.3">
      <c r="K1165" s="87"/>
      <c r="L1165" s="87"/>
      <c r="M1165" s="87"/>
      <c r="N1165" s="87"/>
    </row>
    <row r="1166" spans="11:14" x14ac:dyDescent="0.3">
      <c r="K1166" s="87"/>
      <c r="L1166" s="87"/>
      <c r="M1166" s="87"/>
      <c r="N1166" s="87"/>
    </row>
    <row r="1167" spans="11:14" x14ac:dyDescent="0.3">
      <c r="K1167" s="87"/>
      <c r="L1167" s="87"/>
      <c r="M1167" s="87"/>
      <c r="N1167" s="87"/>
    </row>
    <row r="1168" spans="11:14" x14ac:dyDescent="0.3">
      <c r="K1168" s="87"/>
      <c r="L1168" s="87"/>
      <c r="M1168" s="87"/>
      <c r="N1168" s="87"/>
    </row>
    <row r="1169" spans="11:14" x14ac:dyDescent="0.3">
      <c r="K1169" s="87"/>
      <c r="L1169" s="87"/>
      <c r="M1169" s="87"/>
      <c r="N1169" s="87"/>
    </row>
    <row r="1170" spans="11:14" x14ac:dyDescent="0.3">
      <c r="K1170" s="87"/>
      <c r="L1170" s="87"/>
      <c r="M1170" s="87"/>
      <c r="N1170" s="87"/>
    </row>
    <row r="1171" spans="11:14" x14ac:dyDescent="0.3">
      <c r="K1171" s="87"/>
      <c r="L1171" s="87"/>
      <c r="M1171" s="87"/>
      <c r="N1171" s="87"/>
    </row>
    <row r="1172" spans="11:14" x14ac:dyDescent="0.3">
      <c r="K1172" s="87"/>
      <c r="L1172" s="87"/>
      <c r="M1172" s="87"/>
      <c r="N1172" s="87"/>
    </row>
    <row r="1173" spans="11:14" x14ac:dyDescent="0.3">
      <c r="K1173" s="87"/>
      <c r="L1173" s="87"/>
      <c r="M1173" s="87"/>
      <c r="N1173" s="87"/>
    </row>
    <row r="1174" spans="11:14" x14ac:dyDescent="0.3">
      <c r="K1174" s="87"/>
      <c r="L1174" s="87"/>
      <c r="M1174" s="87"/>
      <c r="N1174" s="87"/>
    </row>
    <row r="1175" spans="11:14" x14ac:dyDescent="0.3">
      <c r="K1175" s="87"/>
      <c r="L1175" s="87"/>
      <c r="M1175" s="87"/>
      <c r="N1175" s="87"/>
    </row>
    <row r="1176" spans="11:14" x14ac:dyDescent="0.3">
      <c r="K1176" s="87"/>
      <c r="L1176" s="87"/>
      <c r="M1176" s="87"/>
      <c r="N1176" s="87"/>
    </row>
    <row r="1177" spans="11:14" x14ac:dyDescent="0.3">
      <c r="K1177" s="87"/>
      <c r="L1177" s="87"/>
      <c r="M1177" s="87"/>
      <c r="N1177" s="87"/>
    </row>
    <row r="1178" spans="11:14" x14ac:dyDescent="0.3">
      <c r="K1178" s="87"/>
      <c r="L1178" s="87"/>
      <c r="M1178" s="87"/>
      <c r="N1178" s="87"/>
    </row>
    <row r="1179" spans="11:14" x14ac:dyDescent="0.3">
      <c r="K1179" s="87"/>
      <c r="L1179" s="87"/>
      <c r="M1179" s="87"/>
      <c r="N1179" s="87"/>
    </row>
    <row r="1180" spans="11:14" x14ac:dyDescent="0.3">
      <c r="K1180" s="87"/>
      <c r="L1180" s="87"/>
      <c r="M1180" s="87"/>
      <c r="N1180" s="87"/>
    </row>
    <row r="1181" spans="11:14" x14ac:dyDescent="0.3">
      <c r="K1181" s="87"/>
      <c r="L1181" s="87"/>
      <c r="M1181" s="87"/>
      <c r="N1181" s="87"/>
    </row>
    <row r="1182" spans="11:14" x14ac:dyDescent="0.3">
      <c r="K1182" s="87"/>
      <c r="L1182" s="87"/>
      <c r="M1182" s="87"/>
      <c r="N1182" s="87"/>
    </row>
    <row r="1183" spans="11:14" x14ac:dyDescent="0.3">
      <c r="K1183" s="87"/>
      <c r="L1183" s="87"/>
      <c r="M1183" s="87"/>
      <c r="N1183" s="87"/>
    </row>
    <row r="1184" spans="11:14" x14ac:dyDescent="0.3">
      <c r="K1184" s="87"/>
      <c r="L1184" s="87"/>
      <c r="M1184" s="87"/>
      <c r="N1184" s="87"/>
    </row>
    <row r="1185" spans="11:14" x14ac:dyDescent="0.3">
      <c r="K1185" s="87"/>
      <c r="L1185" s="87"/>
      <c r="M1185" s="87"/>
      <c r="N1185" s="87"/>
    </row>
    <row r="1186" spans="11:14" x14ac:dyDescent="0.3">
      <c r="K1186" s="87"/>
      <c r="L1186" s="87"/>
      <c r="M1186" s="87"/>
      <c r="N1186" s="87"/>
    </row>
    <row r="1187" spans="11:14" x14ac:dyDescent="0.3">
      <c r="K1187" s="87"/>
      <c r="L1187" s="87"/>
      <c r="M1187" s="87"/>
      <c r="N1187" s="87"/>
    </row>
    <row r="1188" spans="11:14" x14ac:dyDescent="0.3">
      <c r="K1188" s="87"/>
      <c r="L1188" s="87"/>
      <c r="M1188" s="87"/>
      <c r="N1188" s="87"/>
    </row>
    <row r="1189" spans="11:14" x14ac:dyDescent="0.3">
      <c r="K1189" s="87"/>
      <c r="L1189" s="87"/>
      <c r="M1189" s="87"/>
      <c r="N1189" s="87"/>
    </row>
    <row r="1190" spans="11:14" x14ac:dyDescent="0.3">
      <c r="K1190" s="87"/>
      <c r="L1190" s="87"/>
      <c r="M1190" s="87"/>
      <c r="N1190" s="87"/>
    </row>
    <row r="1191" spans="11:14" x14ac:dyDescent="0.3">
      <c r="K1191" s="87"/>
      <c r="L1191" s="87"/>
      <c r="M1191" s="87"/>
      <c r="N1191" s="87"/>
    </row>
    <row r="1192" spans="11:14" x14ac:dyDescent="0.3">
      <c r="K1192" s="87"/>
      <c r="L1192" s="87"/>
      <c r="M1192" s="87"/>
      <c r="N1192" s="87"/>
    </row>
    <row r="1193" spans="11:14" x14ac:dyDescent="0.3">
      <c r="K1193" s="87"/>
      <c r="L1193" s="87"/>
      <c r="M1193" s="87"/>
      <c r="N1193" s="87"/>
    </row>
    <row r="1194" spans="11:14" x14ac:dyDescent="0.3">
      <c r="K1194" s="87"/>
      <c r="L1194" s="87"/>
      <c r="M1194" s="87"/>
      <c r="N1194" s="87"/>
    </row>
    <row r="1195" spans="11:14" x14ac:dyDescent="0.3">
      <c r="K1195" s="87"/>
      <c r="L1195" s="87"/>
      <c r="M1195" s="87"/>
      <c r="N1195" s="87"/>
    </row>
    <row r="1196" spans="11:14" x14ac:dyDescent="0.3">
      <c r="K1196" s="87"/>
      <c r="L1196" s="87"/>
      <c r="M1196" s="87"/>
      <c r="N1196" s="87"/>
    </row>
    <row r="1197" spans="11:14" x14ac:dyDescent="0.3">
      <c r="K1197" s="87"/>
      <c r="L1197" s="87"/>
      <c r="M1197" s="87"/>
      <c r="N1197" s="87"/>
    </row>
    <row r="1198" spans="11:14" x14ac:dyDescent="0.3">
      <c r="K1198" s="87"/>
      <c r="L1198" s="87"/>
      <c r="M1198" s="87"/>
      <c r="N1198" s="87"/>
    </row>
    <row r="1199" spans="11:14" x14ac:dyDescent="0.3">
      <c r="K1199" s="87"/>
      <c r="L1199" s="87"/>
      <c r="M1199" s="87"/>
      <c r="N1199" s="87"/>
    </row>
    <row r="1200" spans="11:14" x14ac:dyDescent="0.3">
      <c r="K1200" s="87"/>
      <c r="L1200" s="87"/>
      <c r="M1200" s="87"/>
      <c r="N1200" s="87"/>
    </row>
    <row r="1201" spans="11:14" x14ac:dyDescent="0.3">
      <c r="K1201" s="87"/>
      <c r="L1201" s="87"/>
      <c r="M1201" s="87"/>
      <c r="N1201" s="87"/>
    </row>
    <row r="1202" spans="11:14" x14ac:dyDescent="0.3">
      <c r="K1202" s="87"/>
      <c r="L1202" s="87"/>
      <c r="M1202" s="87"/>
      <c r="N1202" s="87"/>
    </row>
    <row r="1203" spans="11:14" x14ac:dyDescent="0.3">
      <c r="K1203" s="87"/>
      <c r="L1203" s="87"/>
      <c r="M1203" s="87"/>
      <c r="N1203" s="87"/>
    </row>
    <row r="1204" spans="11:14" x14ac:dyDescent="0.3">
      <c r="K1204" s="87"/>
      <c r="L1204" s="87"/>
      <c r="M1204" s="87"/>
      <c r="N1204" s="87"/>
    </row>
    <row r="1205" spans="11:14" x14ac:dyDescent="0.3">
      <c r="K1205" s="87"/>
      <c r="L1205" s="87"/>
      <c r="M1205" s="87"/>
      <c r="N1205" s="87"/>
    </row>
    <row r="1206" spans="11:14" x14ac:dyDescent="0.3">
      <c r="K1206" s="87"/>
      <c r="L1206" s="87"/>
      <c r="M1206" s="87"/>
      <c r="N1206" s="87"/>
    </row>
    <row r="1207" spans="11:14" x14ac:dyDescent="0.3">
      <c r="K1207" s="87"/>
      <c r="L1207" s="87"/>
      <c r="M1207" s="87"/>
      <c r="N1207" s="87"/>
    </row>
    <row r="1208" spans="11:14" x14ac:dyDescent="0.3">
      <c r="K1208" s="87"/>
      <c r="L1208" s="87"/>
      <c r="M1208" s="87"/>
      <c r="N1208" s="87"/>
    </row>
    <row r="1209" spans="11:14" x14ac:dyDescent="0.3">
      <c r="K1209" s="87"/>
      <c r="L1209" s="87"/>
      <c r="M1209" s="87"/>
      <c r="N1209" s="87"/>
    </row>
    <row r="1210" spans="11:14" x14ac:dyDescent="0.3">
      <c r="K1210" s="87"/>
      <c r="L1210" s="87"/>
      <c r="M1210" s="87"/>
      <c r="N1210" s="87"/>
    </row>
    <row r="1211" spans="11:14" x14ac:dyDescent="0.3">
      <c r="K1211" s="87"/>
      <c r="L1211" s="87"/>
      <c r="M1211" s="87"/>
      <c r="N1211" s="87"/>
    </row>
    <row r="1212" spans="11:14" x14ac:dyDescent="0.3">
      <c r="K1212" s="87"/>
      <c r="L1212" s="87"/>
      <c r="M1212" s="87"/>
      <c r="N1212" s="87"/>
    </row>
    <row r="1213" spans="11:14" x14ac:dyDescent="0.3">
      <c r="K1213" s="87"/>
      <c r="L1213" s="87"/>
      <c r="M1213" s="87"/>
      <c r="N1213" s="87"/>
    </row>
    <row r="1214" spans="11:14" x14ac:dyDescent="0.3">
      <c r="K1214" s="87"/>
      <c r="L1214" s="87"/>
      <c r="M1214" s="87"/>
      <c r="N1214" s="87"/>
    </row>
    <row r="1215" spans="11:14" x14ac:dyDescent="0.3">
      <c r="K1215" s="87"/>
      <c r="L1215" s="87"/>
      <c r="M1215" s="87"/>
      <c r="N1215" s="87"/>
    </row>
    <row r="1216" spans="11:14" x14ac:dyDescent="0.3">
      <c r="K1216" s="87"/>
      <c r="L1216" s="87"/>
      <c r="M1216" s="87"/>
      <c r="N1216" s="87"/>
    </row>
    <row r="1217" spans="11:14" x14ac:dyDescent="0.3">
      <c r="K1217" s="87"/>
      <c r="L1217" s="87"/>
      <c r="M1217" s="87"/>
      <c r="N1217" s="87"/>
    </row>
    <row r="1218" spans="11:14" x14ac:dyDescent="0.3">
      <c r="K1218" s="87"/>
      <c r="L1218" s="87"/>
      <c r="M1218" s="87"/>
      <c r="N1218" s="87"/>
    </row>
    <row r="1219" spans="11:14" x14ac:dyDescent="0.3">
      <c r="K1219" s="87"/>
      <c r="L1219" s="87"/>
      <c r="M1219" s="87"/>
      <c r="N1219" s="87"/>
    </row>
    <row r="1220" spans="11:14" x14ac:dyDescent="0.3">
      <c r="K1220" s="87"/>
      <c r="L1220" s="87"/>
      <c r="M1220" s="87"/>
      <c r="N1220" s="87"/>
    </row>
    <row r="1221" spans="11:14" x14ac:dyDescent="0.3">
      <c r="K1221" s="87"/>
      <c r="L1221" s="87"/>
      <c r="M1221" s="87"/>
      <c r="N1221" s="87"/>
    </row>
    <row r="1222" spans="11:14" x14ac:dyDescent="0.3">
      <c r="K1222" s="87"/>
      <c r="L1222" s="87"/>
      <c r="M1222" s="87"/>
      <c r="N1222" s="87"/>
    </row>
    <row r="1223" spans="11:14" x14ac:dyDescent="0.3">
      <c r="K1223" s="87"/>
      <c r="L1223" s="87"/>
      <c r="M1223" s="87"/>
      <c r="N1223" s="87"/>
    </row>
    <row r="1224" spans="11:14" x14ac:dyDescent="0.3">
      <c r="K1224" s="87"/>
      <c r="L1224" s="87"/>
      <c r="M1224" s="87"/>
      <c r="N1224" s="87"/>
    </row>
    <row r="1225" spans="11:14" x14ac:dyDescent="0.3">
      <c r="K1225" s="87"/>
      <c r="L1225" s="87"/>
      <c r="M1225" s="87"/>
      <c r="N1225" s="87"/>
    </row>
    <row r="1226" spans="11:14" x14ac:dyDescent="0.3">
      <c r="K1226" s="87"/>
      <c r="L1226" s="87"/>
      <c r="M1226" s="87"/>
      <c r="N1226" s="87"/>
    </row>
    <row r="1227" spans="11:14" x14ac:dyDescent="0.3">
      <c r="K1227" s="87"/>
      <c r="L1227" s="87"/>
      <c r="M1227" s="87"/>
      <c r="N1227" s="87"/>
    </row>
    <row r="1228" spans="11:14" x14ac:dyDescent="0.3">
      <c r="K1228" s="87"/>
      <c r="L1228" s="87"/>
      <c r="M1228" s="87"/>
      <c r="N1228" s="87"/>
    </row>
    <row r="1229" spans="11:14" x14ac:dyDescent="0.3">
      <c r="K1229" s="87"/>
      <c r="L1229" s="87"/>
      <c r="M1229" s="87"/>
      <c r="N1229" s="87"/>
    </row>
    <row r="1230" spans="11:14" x14ac:dyDescent="0.3">
      <c r="K1230" s="87"/>
      <c r="L1230" s="87"/>
      <c r="M1230" s="87"/>
      <c r="N1230" s="87"/>
    </row>
    <row r="1231" spans="11:14" x14ac:dyDescent="0.3">
      <c r="K1231" s="87"/>
      <c r="L1231" s="87"/>
      <c r="M1231" s="87"/>
      <c r="N1231" s="87"/>
    </row>
    <row r="1232" spans="11:14" x14ac:dyDescent="0.3">
      <c r="K1232" s="87"/>
      <c r="L1232" s="87"/>
      <c r="M1232" s="87"/>
      <c r="N1232" s="87"/>
    </row>
    <row r="1233" spans="11:14" x14ac:dyDescent="0.3">
      <c r="K1233" s="87"/>
      <c r="L1233" s="87"/>
      <c r="M1233" s="87"/>
      <c r="N1233" s="87"/>
    </row>
    <row r="1234" spans="11:14" x14ac:dyDescent="0.3">
      <c r="K1234" s="87"/>
      <c r="L1234" s="87"/>
      <c r="M1234" s="87"/>
      <c r="N1234" s="87"/>
    </row>
    <row r="1235" spans="11:14" x14ac:dyDescent="0.3">
      <c r="K1235" s="87"/>
      <c r="L1235" s="87"/>
      <c r="M1235" s="87"/>
      <c r="N1235" s="87"/>
    </row>
    <row r="1236" spans="11:14" x14ac:dyDescent="0.3">
      <c r="K1236" s="87"/>
      <c r="L1236" s="87"/>
      <c r="M1236" s="87"/>
      <c r="N1236" s="87"/>
    </row>
    <row r="1237" spans="11:14" x14ac:dyDescent="0.3">
      <c r="K1237" s="87"/>
      <c r="L1237" s="87"/>
      <c r="M1237" s="87"/>
      <c r="N1237" s="87"/>
    </row>
    <row r="1238" spans="11:14" x14ac:dyDescent="0.3">
      <c r="K1238" s="87"/>
      <c r="L1238" s="87"/>
      <c r="M1238" s="87"/>
      <c r="N1238" s="87"/>
    </row>
    <row r="1239" spans="11:14" x14ac:dyDescent="0.3">
      <c r="K1239" s="87"/>
      <c r="L1239" s="87"/>
      <c r="M1239" s="87"/>
      <c r="N1239" s="87"/>
    </row>
    <row r="1240" spans="11:14" x14ac:dyDescent="0.3">
      <c r="K1240" s="87"/>
      <c r="L1240" s="87"/>
      <c r="M1240" s="87"/>
      <c r="N1240" s="87"/>
    </row>
    <row r="1241" spans="11:14" x14ac:dyDescent="0.3">
      <c r="K1241" s="87"/>
      <c r="L1241" s="87"/>
      <c r="M1241" s="87"/>
      <c r="N1241" s="87"/>
    </row>
    <row r="1242" spans="11:14" x14ac:dyDescent="0.3">
      <c r="K1242" s="87"/>
      <c r="L1242" s="87"/>
      <c r="M1242" s="87"/>
      <c r="N1242" s="87"/>
    </row>
    <row r="1243" spans="11:14" x14ac:dyDescent="0.3">
      <c r="K1243" s="87"/>
      <c r="L1243" s="87"/>
      <c r="M1243" s="87"/>
      <c r="N1243" s="87"/>
    </row>
    <row r="1244" spans="11:14" x14ac:dyDescent="0.3">
      <c r="K1244" s="87"/>
      <c r="L1244" s="87"/>
      <c r="M1244" s="87"/>
      <c r="N1244" s="87"/>
    </row>
    <row r="1245" spans="11:14" x14ac:dyDescent="0.3">
      <c r="K1245" s="87"/>
      <c r="L1245" s="87"/>
      <c r="M1245" s="87"/>
      <c r="N1245" s="87"/>
    </row>
    <row r="1246" spans="11:14" x14ac:dyDescent="0.3">
      <c r="K1246" s="87"/>
      <c r="L1246" s="87"/>
      <c r="M1246" s="87"/>
      <c r="N1246" s="87"/>
    </row>
    <row r="1247" spans="11:14" x14ac:dyDescent="0.3">
      <c r="K1247" s="87"/>
      <c r="L1247" s="87"/>
      <c r="M1247" s="87"/>
      <c r="N1247" s="87"/>
    </row>
    <row r="1248" spans="11:14" x14ac:dyDescent="0.3">
      <c r="K1248" s="87"/>
      <c r="L1248" s="87"/>
      <c r="M1248" s="87"/>
      <c r="N1248" s="87"/>
    </row>
    <row r="1249" spans="11:14" x14ac:dyDescent="0.3">
      <c r="K1249" s="87"/>
      <c r="L1249" s="87"/>
      <c r="M1249" s="87"/>
      <c r="N1249" s="87"/>
    </row>
    <row r="1250" spans="11:14" x14ac:dyDescent="0.3">
      <c r="K1250" s="87"/>
      <c r="L1250" s="87"/>
      <c r="M1250" s="87"/>
      <c r="N1250" s="87"/>
    </row>
    <row r="1251" spans="11:14" x14ac:dyDescent="0.3">
      <c r="K1251" s="87"/>
      <c r="L1251" s="87"/>
      <c r="M1251" s="87"/>
      <c r="N1251" s="87"/>
    </row>
    <row r="1252" spans="11:14" x14ac:dyDescent="0.3">
      <c r="K1252" s="87"/>
      <c r="L1252" s="87"/>
      <c r="M1252" s="87"/>
      <c r="N1252" s="87"/>
    </row>
    <row r="1253" spans="11:14" x14ac:dyDescent="0.3">
      <c r="K1253" s="87"/>
      <c r="L1253" s="87"/>
      <c r="M1253" s="87"/>
      <c r="N1253" s="87"/>
    </row>
    <row r="1254" spans="11:14" x14ac:dyDescent="0.3">
      <c r="K1254" s="87"/>
      <c r="L1254" s="87"/>
      <c r="M1254" s="87"/>
      <c r="N1254" s="87"/>
    </row>
    <row r="1255" spans="11:14" x14ac:dyDescent="0.3">
      <c r="K1255" s="87"/>
      <c r="L1255" s="87"/>
      <c r="M1255" s="87"/>
      <c r="N1255" s="87"/>
    </row>
    <row r="1256" spans="11:14" x14ac:dyDescent="0.3">
      <c r="K1256" s="87"/>
      <c r="L1256" s="87"/>
      <c r="M1256" s="87"/>
      <c r="N1256" s="87"/>
    </row>
    <row r="1257" spans="11:14" x14ac:dyDescent="0.3">
      <c r="K1257" s="87"/>
      <c r="L1257" s="87"/>
      <c r="M1257" s="87"/>
      <c r="N1257" s="87"/>
    </row>
    <row r="1258" spans="11:14" x14ac:dyDescent="0.3">
      <c r="K1258" s="87"/>
      <c r="L1258" s="87"/>
      <c r="M1258" s="87"/>
      <c r="N1258" s="87"/>
    </row>
    <row r="1259" spans="11:14" x14ac:dyDescent="0.3">
      <c r="K1259" s="87"/>
      <c r="L1259" s="87"/>
      <c r="M1259" s="87"/>
      <c r="N1259" s="87"/>
    </row>
    <row r="1260" spans="11:14" x14ac:dyDescent="0.3">
      <c r="K1260" s="87"/>
      <c r="L1260" s="87"/>
      <c r="M1260" s="87"/>
      <c r="N1260" s="87"/>
    </row>
    <row r="1261" spans="11:14" x14ac:dyDescent="0.3">
      <c r="K1261" s="87"/>
      <c r="L1261" s="87"/>
      <c r="M1261" s="87"/>
      <c r="N1261" s="87"/>
    </row>
    <row r="1262" spans="11:14" x14ac:dyDescent="0.3">
      <c r="K1262" s="87"/>
      <c r="L1262" s="87"/>
      <c r="M1262" s="87"/>
      <c r="N1262" s="87"/>
    </row>
    <row r="1263" spans="11:14" x14ac:dyDescent="0.3">
      <c r="K1263" s="87"/>
      <c r="L1263" s="87"/>
      <c r="M1263" s="87"/>
      <c r="N1263" s="87"/>
    </row>
    <row r="1264" spans="11:14" x14ac:dyDescent="0.3">
      <c r="K1264" s="87"/>
      <c r="L1264" s="87"/>
      <c r="M1264" s="87"/>
      <c r="N1264" s="87"/>
    </row>
    <row r="1265" spans="11:14" x14ac:dyDescent="0.3">
      <c r="K1265" s="87"/>
      <c r="L1265" s="87"/>
      <c r="M1265" s="87"/>
      <c r="N1265" s="87"/>
    </row>
    <row r="1266" spans="11:14" x14ac:dyDescent="0.3">
      <c r="K1266" s="87"/>
      <c r="L1266" s="87"/>
      <c r="M1266" s="87"/>
      <c r="N1266" s="87"/>
    </row>
    <row r="1267" spans="11:14" x14ac:dyDescent="0.3">
      <c r="K1267" s="87"/>
      <c r="L1267" s="87"/>
      <c r="M1267" s="87"/>
      <c r="N1267" s="87"/>
    </row>
    <row r="1268" spans="11:14" x14ac:dyDescent="0.3">
      <c r="K1268" s="87"/>
      <c r="L1268" s="87"/>
      <c r="M1268" s="87"/>
      <c r="N1268" s="87"/>
    </row>
    <row r="1269" spans="11:14" x14ac:dyDescent="0.3">
      <c r="K1269" s="87"/>
      <c r="L1269" s="87"/>
      <c r="M1269" s="87"/>
      <c r="N1269" s="87"/>
    </row>
    <row r="1270" spans="11:14" x14ac:dyDescent="0.3">
      <c r="K1270" s="87"/>
      <c r="L1270" s="87"/>
      <c r="M1270" s="87"/>
      <c r="N1270" s="87"/>
    </row>
    <row r="1271" spans="11:14" x14ac:dyDescent="0.3">
      <c r="K1271" s="87"/>
      <c r="L1271" s="87"/>
      <c r="M1271" s="87"/>
      <c r="N1271" s="87"/>
    </row>
    <row r="1272" spans="11:14" x14ac:dyDescent="0.3">
      <c r="K1272" s="87"/>
      <c r="L1272" s="87"/>
      <c r="M1272" s="87"/>
      <c r="N1272" s="87"/>
    </row>
    <row r="1273" spans="11:14" x14ac:dyDescent="0.3">
      <c r="K1273" s="87"/>
      <c r="L1273" s="87"/>
      <c r="M1273" s="87"/>
      <c r="N1273" s="87"/>
    </row>
    <row r="1274" spans="11:14" x14ac:dyDescent="0.3">
      <c r="K1274" s="87"/>
      <c r="L1274" s="87"/>
      <c r="M1274" s="87"/>
      <c r="N1274" s="87"/>
    </row>
    <row r="1275" spans="11:14" x14ac:dyDescent="0.3">
      <c r="K1275" s="87"/>
      <c r="L1275" s="87"/>
      <c r="M1275" s="87"/>
      <c r="N1275" s="87"/>
    </row>
    <row r="1276" spans="11:14" x14ac:dyDescent="0.3">
      <c r="K1276" s="87"/>
      <c r="L1276" s="87"/>
      <c r="M1276" s="87"/>
      <c r="N1276" s="87"/>
    </row>
    <row r="1277" spans="11:14" x14ac:dyDescent="0.3">
      <c r="K1277" s="87"/>
      <c r="L1277" s="87"/>
      <c r="M1277" s="87"/>
      <c r="N1277" s="87"/>
    </row>
    <row r="1278" spans="11:14" x14ac:dyDescent="0.3">
      <c r="K1278" s="87"/>
      <c r="L1278" s="87"/>
      <c r="M1278" s="87"/>
      <c r="N1278" s="87"/>
    </row>
    <row r="1279" spans="11:14" x14ac:dyDescent="0.3">
      <c r="K1279" s="87"/>
      <c r="L1279" s="87"/>
      <c r="M1279" s="87"/>
      <c r="N1279" s="87"/>
    </row>
    <row r="1280" spans="11:14" x14ac:dyDescent="0.3">
      <c r="K1280" s="87"/>
      <c r="L1280" s="87"/>
      <c r="M1280" s="87"/>
      <c r="N1280" s="87"/>
    </row>
    <row r="1281" spans="11:14" x14ac:dyDescent="0.3">
      <c r="K1281" s="87"/>
      <c r="L1281" s="87"/>
      <c r="M1281" s="87"/>
      <c r="N1281" s="87"/>
    </row>
    <row r="1282" spans="11:14" x14ac:dyDescent="0.3">
      <c r="K1282" s="87"/>
      <c r="L1282" s="87"/>
      <c r="M1282" s="87"/>
      <c r="N1282" s="87"/>
    </row>
    <row r="1283" spans="11:14" x14ac:dyDescent="0.3">
      <c r="K1283" s="87"/>
      <c r="L1283" s="87"/>
      <c r="M1283" s="87"/>
      <c r="N1283" s="87"/>
    </row>
    <row r="1284" spans="11:14" x14ac:dyDescent="0.3">
      <c r="K1284" s="87"/>
      <c r="L1284" s="87"/>
      <c r="M1284" s="87"/>
      <c r="N1284" s="87"/>
    </row>
    <row r="1285" spans="11:14" x14ac:dyDescent="0.3">
      <c r="K1285" s="87"/>
      <c r="L1285" s="87"/>
      <c r="M1285" s="87"/>
      <c r="N1285" s="87"/>
    </row>
    <row r="1286" spans="11:14" x14ac:dyDescent="0.3">
      <c r="K1286" s="87"/>
      <c r="L1286" s="87"/>
      <c r="M1286" s="87"/>
      <c r="N1286" s="87"/>
    </row>
    <row r="1287" spans="11:14" x14ac:dyDescent="0.3">
      <c r="K1287" s="87"/>
      <c r="L1287" s="87"/>
      <c r="M1287" s="87"/>
      <c r="N1287" s="87"/>
    </row>
    <row r="1288" spans="11:14" x14ac:dyDescent="0.3">
      <c r="K1288" s="87"/>
      <c r="L1288" s="87"/>
      <c r="M1288" s="87"/>
      <c r="N1288" s="87"/>
    </row>
    <row r="1289" spans="11:14" x14ac:dyDescent="0.3">
      <c r="K1289" s="87"/>
      <c r="L1289" s="87"/>
      <c r="M1289" s="87"/>
      <c r="N1289" s="87"/>
    </row>
    <row r="1290" spans="11:14" x14ac:dyDescent="0.3">
      <c r="K1290" s="87"/>
      <c r="L1290" s="87"/>
      <c r="M1290" s="87"/>
      <c r="N1290" s="87"/>
    </row>
    <row r="1291" spans="11:14" x14ac:dyDescent="0.3">
      <c r="K1291" s="87"/>
      <c r="L1291" s="87"/>
      <c r="M1291" s="87"/>
      <c r="N1291" s="87"/>
    </row>
    <row r="1292" spans="11:14" x14ac:dyDescent="0.3">
      <c r="K1292" s="87"/>
      <c r="L1292" s="87"/>
      <c r="M1292" s="87"/>
      <c r="N1292" s="87"/>
    </row>
    <row r="1293" spans="11:14" x14ac:dyDescent="0.3">
      <c r="K1293" s="87"/>
      <c r="L1293" s="87"/>
      <c r="M1293" s="87"/>
      <c r="N1293" s="87"/>
    </row>
    <row r="1294" spans="11:14" x14ac:dyDescent="0.3">
      <c r="K1294" s="87"/>
      <c r="L1294" s="87"/>
      <c r="M1294" s="87"/>
      <c r="N1294" s="87"/>
    </row>
    <row r="1295" spans="11:14" x14ac:dyDescent="0.3">
      <c r="K1295" s="87"/>
      <c r="L1295" s="87"/>
      <c r="M1295" s="87"/>
      <c r="N1295" s="87"/>
    </row>
    <row r="1296" spans="11:14" x14ac:dyDescent="0.3">
      <c r="K1296" s="87"/>
      <c r="L1296" s="87"/>
      <c r="M1296" s="87"/>
      <c r="N1296" s="87"/>
    </row>
    <row r="1297" spans="11:14" x14ac:dyDescent="0.3">
      <c r="K1297" s="87"/>
      <c r="L1297" s="87"/>
      <c r="M1297" s="87"/>
      <c r="N1297" s="87"/>
    </row>
    <row r="1298" spans="11:14" x14ac:dyDescent="0.3">
      <c r="K1298" s="87"/>
      <c r="L1298" s="87"/>
      <c r="M1298" s="87"/>
      <c r="N1298" s="87"/>
    </row>
    <row r="1299" spans="11:14" x14ac:dyDescent="0.3">
      <c r="K1299" s="87"/>
      <c r="L1299" s="87"/>
      <c r="M1299" s="87"/>
      <c r="N1299" s="87"/>
    </row>
    <row r="1300" spans="11:14" x14ac:dyDescent="0.3">
      <c r="K1300" s="87"/>
      <c r="L1300" s="87"/>
      <c r="M1300" s="87"/>
      <c r="N1300" s="87"/>
    </row>
    <row r="1301" spans="11:14" x14ac:dyDescent="0.3">
      <c r="K1301" s="87"/>
      <c r="L1301" s="87"/>
      <c r="M1301" s="87"/>
      <c r="N1301" s="87"/>
    </row>
    <row r="1302" spans="11:14" x14ac:dyDescent="0.3">
      <c r="K1302" s="87"/>
      <c r="L1302" s="87"/>
      <c r="M1302" s="87"/>
      <c r="N1302" s="87"/>
    </row>
    <row r="1303" spans="11:14" x14ac:dyDescent="0.3">
      <c r="K1303" s="87"/>
      <c r="L1303" s="87"/>
      <c r="M1303" s="87"/>
      <c r="N1303" s="87"/>
    </row>
    <row r="1304" spans="11:14" x14ac:dyDescent="0.3">
      <c r="K1304" s="87"/>
      <c r="L1304" s="87"/>
      <c r="M1304" s="87"/>
      <c r="N1304" s="87"/>
    </row>
    <row r="1305" spans="11:14" x14ac:dyDescent="0.3">
      <c r="K1305" s="87"/>
      <c r="L1305" s="87"/>
      <c r="M1305" s="87"/>
      <c r="N1305" s="87"/>
    </row>
    <row r="1306" spans="11:14" x14ac:dyDescent="0.3">
      <c r="K1306" s="87"/>
      <c r="L1306" s="87"/>
      <c r="M1306" s="87"/>
      <c r="N1306" s="87"/>
    </row>
    <row r="1307" spans="11:14" x14ac:dyDescent="0.3">
      <c r="K1307" s="87"/>
      <c r="L1307" s="87"/>
      <c r="M1307" s="87"/>
      <c r="N1307" s="87"/>
    </row>
    <row r="1308" spans="11:14" x14ac:dyDescent="0.3">
      <c r="K1308" s="87"/>
      <c r="L1308" s="87"/>
      <c r="M1308" s="87"/>
      <c r="N1308" s="87"/>
    </row>
    <row r="1309" spans="11:14" x14ac:dyDescent="0.3">
      <c r="K1309" s="87"/>
      <c r="L1309" s="87"/>
      <c r="M1309" s="87"/>
      <c r="N1309" s="87"/>
    </row>
    <row r="1310" spans="11:14" x14ac:dyDescent="0.3">
      <c r="K1310" s="87"/>
      <c r="L1310" s="87"/>
      <c r="M1310" s="87"/>
      <c r="N1310" s="87"/>
    </row>
    <row r="1311" spans="11:14" x14ac:dyDescent="0.3">
      <c r="K1311" s="87"/>
      <c r="L1311" s="87"/>
      <c r="M1311" s="87"/>
      <c r="N1311" s="87"/>
    </row>
    <row r="1312" spans="11:14" x14ac:dyDescent="0.3">
      <c r="K1312" s="87"/>
      <c r="L1312" s="87"/>
      <c r="M1312" s="87"/>
      <c r="N1312" s="87"/>
    </row>
    <row r="1313" spans="11:14" x14ac:dyDescent="0.3">
      <c r="K1313" s="87"/>
      <c r="L1313" s="87"/>
      <c r="M1313" s="87"/>
      <c r="N1313" s="87"/>
    </row>
    <row r="1314" spans="11:14" x14ac:dyDescent="0.3">
      <c r="K1314" s="87"/>
      <c r="L1314" s="87"/>
      <c r="M1314" s="87"/>
      <c r="N1314" s="87"/>
    </row>
    <row r="1315" spans="11:14" x14ac:dyDescent="0.3">
      <c r="K1315" s="87"/>
      <c r="L1315" s="87"/>
      <c r="M1315" s="87"/>
      <c r="N1315" s="87"/>
    </row>
    <row r="1316" spans="11:14" x14ac:dyDescent="0.3">
      <c r="K1316" s="87"/>
      <c r="L1316" s="87"/>
      <c r="M1316" s="87"/>
      <c r="N1316" s="87"/>
    </row>
    <row r="1317" spans="11:14" x14ac:dyDescent="0.3">
      <c r="K1317" s="87"/>
      <c r="L1317" s="87"/>
      <c r="M1317" s="87"/>
      <c r="N1317" s="87"/>
    </row>
    <row r="1318" spans="11:14" x14ac:dyDescent="0.3">
      <c r="K1318" s="87"/>
      <c r="L1318" s="87"/>
      <c r="M1318" s="87"/>
      <c r="N1318" s="87"/>
    </row>
    <row r="1319" spans="11:14" x14ac:dyDescent="0.3">
      <c r="K1319" s="87"/>
      <c r="L1319" s="87"/>
      <c r="M1319" s="87"/>
      <c r="N1319" s="87"/>
    </row>
    <row r="1320" spans="11:14" x14ac:dyDescent="0.3">
      <c r="K1320" s="87"/>
      <c r="L1320" s="87"/>
      <c r="M1320" s="87"/>
      <c r="N1320" s="87"/>
    </row>
    <row r="1321" spans="11:14" x14ac:dyDescent="0.3">
      <c r="K1321" s="87"/>
      <c r="L1321" s="87"/>
      <c r="M1321" s="87"/>
      <c r="N1321" s="87"/>
    </row>
    <row r="1322" spans="11:14" x14ac:dyDescent="0.3">
      <c r="K1322" s="87"/>
      <c r="L1322" s="87"/>
      <c r="M1322" s="87"/>
      <c r="N1322" s="87"/>
    </row>
    <row r="1323" spans="11:14" x14ac:dyDescent="0.3">
      <c r="K1323" s="87"/>
      <c r="L1323" s="87"/>
      <c r="M1323" s="87"/>
      <c r="N1323" s="87"/>
    </row>
    <row r="1324" spans="11:14" x14ac:dyDescent="0.3">
      <c r="K1324" s="87"/>
      <c r="L1324" s="87"/>
      <c r="M1324" s="87"/>
      <c r="N1324" s="87"/>
    </row>
    <row r="1325" spans="11:14" x14ac:dyDescent="0.3">
      <c r="K1325" s="87"/>
      <c r="L1325" s="87"/>
      <c r="M1325" s="87"/>
      <c r="N1325" s="87"/>
    </row>
    <row r="1326" spans="11:14" x14ac:dyDescent="0.3">
      <c r="K1326" s="87"/>
      <c r="L1326" s="87"/>
      <c r="M1326" s="87"/>
      <c r="N1326" s="87"/>
    </row>
    <row r="1327" spans="11:14" x14ac:dyDescent="0.3">
      <c r="K1327" s="87"/>
      <c r="L1327" s="87"/>
      <c r="M1327" s="87"/>
      <c r="N1327" s="87"/>
    </row>
    <row r="1328" spans="11:14" x14ac:dyDescent="0.3">
      <c r="K1328" s="87"/>
      <c r="L1328" s="87"/>
      <c r="M1328" s="87"/>
      <c r="N1328" s="87"/>
    </row>
    <row r="1329" spans="11:14" x14ac:dyDescent="0.3">
      <c r="K1329" s="87"/>
      <c r="L1329" s="87"/>
      <c r="M1329" s="87"/>
      <c r="N1329" s="87"/>
    </row>
    <row r="1330" spans="11:14" x14ac:dyDescent="0.3">
      <c r="K1330" s="87"/>
      <c r="L1330" s="87"/>
      <c r="M1330" s="87"/>
      <c r="N1330" s="87"/>
    </row>
    <row r="1331" spans="11:14" x14ac:dyDescent="0.3">
      <c r="K1331" s="87"/>
      <c r="L1331" s="87"/>
      <c r="M1331" s="87"/>
      <c r="N1331" s="87"/>
    </row>
    <row r="1332" spans="11:14" x14ac:dyDescent="0.3">
      <c r="K1332" s="87"/>
      <c r="L1332" s="87"/>
      <c r="M1332" s="87"/>
      <c r="N1332" s="87"/>
    </row>
    <row r="1333" spans="11:14" x14ac:dyDescent="0.3">
      <c r="K1333" s="87"/>
      <c r="L1333" s="87"/>
      <c r="M1333" s="87"/>
      <c r="N1333" s="87"/>
    </row>
    <row r="1334" spans="11:14" x14ac:dyDescent="0.3">
      <c r="K1334" s="87"/>
      <c r="L1334" s="87"/>
      <c r="M1334" s="87"/>
      <c r="N1334" s="87"/>
    </row>
    <row r="1335" spans="11:14" x14ac:dyDescent="0.3">
      <c r="K1335" s="87"/>
      <c r="L1335" s="87"/>
      <c r="M1335" s="87"/>
      <c r="N1335" s="87"/>
    </row>
    <row r="1336" spans="11:14" x14ac:dyDescent="0.3">
      <c r="K1336" s="87"/>
      <c r="L1336" s="87"/>
      <c r="M1336" s="87"/>
      <c r="N1336" s="87"/>
    </row>
    <row r="1337" spans="11:14" x14ac:dyDescent="0.3">
      <c r="K1337" s="87"/>
      <c r="L1337" s="87"/>
      <c r="M1337" s="87"/>
      <c r="N1337" s="87"/>
    </row>
    <row r="1338" spans="11:14" x14ac:dyDescent="0.3">
      <c r="K1338" s="87"/>
      <c r="L1338" s="87"/>
      <c r="M1338" s="87"/>
      <c r="N1338" s="87"/>
    </row>
    <row r="1339" spans="11:14" x14ac:dyDescent="0.3">
      <c r="K1339" s="87"/>
      <c r="L1339" s="87"/>
      <c r="M1339" s="87"/>
      <c r="N1339" s="87"/>
    </row>
    <row r="1340" spans="11:14" x14ac:dyDescent="0.3">
      <c r="K1340" s="87"/>
      <c r="L1340" s="87"/>
      <c r="M1340" s="87"/>
      <c r="N1340" s="87"/>
    </row>
    <row r="1341" spans="11:14" x14ac:dyDescent="0.3">
      <c r="K1341" s="87"/>
      <c r="L1341" s="87"/>
      <c r="M1341" s="87"/>
      <c r="N1341" s="87"/>
    </row>
    <row r="1342" spans="11:14" x14ac:dyDescent="0.3">
      <c r="K1342" s="87"/>
      <c r="L1342" s="87"/>
      <c r="M1342" s="87"/>
      <c r="N1342" s="87"/>
    </row>
    <row r="1343" spans="11:14" x14ac:dyDescent="0.3">
      <c r="K1343" s="87"/>
      <c r="L1343" s="87"/>
      <c r="M1343" s="87"/>
      <c r="N1343" s="87"/>
    </row>
    <row r="1344" spans="11:14" x14ac:dyDescent="0.3">
      <c r="K1344" s="87"/>
      <c r="L1344" s="87"/>
      <c r="M1344" s="87"/>
      <c r="N1344" s="87"/>
    </row>
    <row r="1345" spans="11:14" x14ac:dyDescent="0.3">
      <c r="K1345" s="87"/>
      <c r="L1345" s="87"/>
      <c r="M1345" s="87"/>
      <c r="N1345" s="87"/>
    </row>
    <row r="1346" spans="11:14" x14ac:dyDescent="0.3">
      <c r="K1346" s="87"/>
      <c r="L1346" s="87"/>
      <c r="M1346" s="87"/>
      <c r="N1346" s="87"/>
    </row>
    <row r="1347" spans="11:14" x14ac:dyDescent="0.3">
      <c r="K1347" s="87"/>
      <c r="L1347" s="87"/>
      <c r="M1347" s="87"/>
      <c r="N1347" s="87"/>
    </row>
    <row r="1348" spans="11:14" x14ac:dyDescent="0.3">
      <c r="K1348" s="87"/>
      <c r="L1348" s="87"/>
      <c r="M1348" s="87"/>
      <c r="N1348" s="87"/>
    </row>
    <row r="1349" spans="11:14" x14ac:dyDescent="0.3">
      <c r="K1349" s="87"/>
      <c r="L1349" s="87"/>
      <c r="M1349" s="87"/>
      <c r="N1349" s="87"/>
    </row>
    <row r="1350" spans="11:14" x14ac:dyDescent="0.3">
      <c r="K1350" s="87"/>
      <c r="L1350" s="87"/>
      <c r="M1350" s="87"/>
      <c r="N1350" s="87"/>
    </row>
    <row r="1351" spans="11:14" x14ac:dyDescent="0.3">
      <c r="K1351" s="87"/>
      <c r="L1351" s="87"/>
      <c r="M1351" s="87"/>
      <c r="N1351" s="87"/>
    </row>
    <row r="1352" spans="11:14" x14ac:dyDescent="0.3">
      <c r="K1352" s="87"/>
      <c r="L1352" s="87"/>
      <c r="M1352" s="87"/>
      <c r="N1352" s="87"/>
    </row>
    <row r="1353" spans="11:14" x14ac:dyDescent="0.3">
      <c r="K1353" s="87"/>
      <c r="L1353" s="87"/>
      <c r="M1353" s="87"/>
      <c r="N1353" s="87"/>
    </row>
    <row r="1354" spans="11:14" x14ac:dyDescent="0.3">
      <c r="K1354" s="87"/>
      <c r="L1354" s="87"/>
      <c r="M1354" s="87"/>
      <c r="N1354" s="87"/>
    </row>
    <row r="1355" spans="11:14" x14ac:dyDescent="0.3">
      <c r="K1355" s="87"/>
      <c r="L1355" s="87"/>
      <c r="M1355" s="87"/>
      <c r="N1355" s="87"/>
    </row>
    <row r="1356" spans="11:14" x14ac:dyDescent="0.3">
      <c r="K1356" s="87"/>
      <c r="L1356" s="87"/>
      <c r="M1356" s="87"/>
      <c r="N1356" s="87"/>
    </row>
    <row r="1357" spans="11:14" x14ac:dyDescent="0.3">
      <c r="K1357" s="87"/>
      <c r="L1357" s="87"/>
      <c r="M1357" s="87"/>
      <c r="N1357" s="87"/>
    </row>
    <row r="1358" spans="11:14" x14ac:dyDescent="0.3">
      <c r="K1358" s="87"/>
      <c r="L1358" s="87"/>
      <c r="M1358" s="87"/>
      <c r="N1358" s="87"/>
    </row>
    <row r="1359" spans="11:14" x14ac:dyDescent="0.3">
      <c r="K1359" s="87"/>
      <c r="L1359" s="87"/>
      <c r="M1359" s="87"/>
      <c r="N1359" s="87"/>
    </row>
    <row r="1360" spans="11:14" x14ac:dyDescent="0.3">
      <c r="K1360" s="87"/>
      <c r="L1360" s="87"/>
      <c r="M1360" s="87"/>
      <c r="N1360" s="87"/>
    </row>
    <row r="1361" spans="11:14" x14ac:dyDescent="0.3">
      <c r="K1361" s="87"/>
      <c r="L1361" s="87"/>
      <c r="M1361" s="87"/>
      <c r="N1361" s="87"/>
    </row>
    <row r="1362" spans="11:14" x14ac:dyDescent="0.3">
      <c r="K1362" s="87"/>
      <c r="L1362" s="87"/>
      <c r="M1362" s="87"/>
      <c r="N1362" s="87"/>
    </row>
    <row r="1363" spans="11:14" x14ac:dyDescent="0.3">
      <c r="K1363" s="87"/>
      <c r="L1363" s="87"/>
      <c r="M1363" s="87"/>
      <c r="N1363" s="87"/>
    </row>
    <row r="1364" spans="11:14" x14ac:dyDescent="0.3">
      <c r="K1364" s="87"/>
      <c r="L1364" s="87"/>
      <c r="M1364" s="87"/>
      <c r="N1364" s="87"/>
    </row>
    <row r="1365" spans="11:14" x14ac:dyDescent="0.3">
      <c r="K1365" s="87"/>
      <c r="L1365" s="87"/>
      <c r="M1365" s="87"/>
      <c r="N1365" s="87"/>
    </row>
    <row r="1366" spans="11:14" x14ac:dyDescent="0.3">
      <c r="K1366" s="87"/>
      <c r="L1366" s="87"/>
      <c r="M1366" s="87"/>
      <c r="N1366" s="87"/>
    </row>
    <row r="1367" spans="11:14" x14ac:dyDescent="0.3">
      <c r="K1367" s="87"/>
      <c r="L1367" s="87"/>
      <c r="M1367" s="87"/>
      <c r="N1367" s="87"/>
    </row>
    <row r="1368" spans="11:14" x14ac:dyDescent="0.3">
      <c r="K1368" s="87"/>
      <c r="L1368" s="87"/>
      <c r="M1368" s="87"/>
      <c r="N1368" s="87"/>
    </row>
    <row r="1369" spans="11:14" x14ac:dyDescent="0.3">
      <c r="K1369" s="87"/>
      <c r="L1369" s="87"/>
      <c r="M1369" s="87"/>
      <c r="N1369" s="87"/>
    </row>
    <row r="1370" spans="11:14" x14ac:dyDescent="0.3">
      <c r="K1370" s="87"/>
      <c r="L1370" s="87"/>
      <c r="M1370" s="87"/>
      <c r="N1370" s="87"/>
    </row>
    <row r="1371" spans="11:14" x14ac:dyDescent="0.3">
      <c r="K1371" s="87"/>
      <c r="L1371" s="87"/>
      <c r="M1371" s="87"/>
      <c r="N1371" s="87"/>
    </row>
    <row r="1372" spans="11:14" x14ac:dyDescent="0.3">
      <c r="K1372" s="87"/>
      <c r="L1372" s="87"/>
      <c r="M1372" s="87"/>
      <c r="N1372" s="87"/>
    </row>
    <row r="1373" spans="11:14" x14ac:dyDescent="0.3">
      <c r="K1373" s="87"/>
      <c r="L1373" s="87"/>
      <c r="M1373" s="87"/>
      <c r="N1373" s="87"/>
    </row>
    <row r="1374" spans="11:14" x14ac:dyDescent="0.3">
      <c r="K1374" s="87"/>
      <c r="L1374" s="87"/>
      <c r="M1374" s="87"/>
      <c r="N1374" s="87"/>
    </row>
    <row r="1375" spans="11:14" x14ac:dyDescent="0.3">
      <c r="K1375" s="87"/>
      <c r="L1375" s="87"/>
      <c r="M1375" s="87"/>
      <c r="N1375" s="87"/>
    </row>
    <row r="1376" spans="11:14" x14ac:dyDescent="0.3">
      <c r="K1376" s="87"/>
      <c r="L1376" s="87"/>
      <c r="M1376" s="87"/>
      <c r="N1376" s="87"/>
    </row>
    <row r="1377" spans="11:14" x14ac:dyDescent="0.3">
      <c r="K1377" s="87"/>
      <c r="L1377" s="87"/>
      <c r="M1377" s="87"/>
      <c r="N1377" s="87"/>
    </row>
    <row r="1378" spans="11:14" x14ac:dyDescent="0.3">
      <c r="K1378" s="87"/>
      <c r="L1378" s="87"/>
      <c r="M1378" s="87"/>
      <c r="N1378" s="87"/>
    </row>
    <row r="1379" spans="11:14" x14ac:dyDescent="0.3">
      <c r="K1379" s="87"/>
      <c r="L1379" s="87"/>
      <c r="M1379" s="87"/>
      <c r="N1379" s="87"/>
    </row>
    <row r="1380" spans="11:14" x14ac:dyDescent="0.3">
      <c r="K1380" s="87"/>
      <c r="L1380" s="87"/>
      <c r="M1380" s="87"/>
      <c r="N1380" s="87"/>
    </row>
    <row r="1381" spans="11:14" x14ac:dyDescent="0.3">
      <c r="K1381" s="87"/>
      <c r="L1381" s="87"/>
      <c r="M1381" s="87"/>
      <c r="N1381" s="87"/>
    </row>
    <row r="1382" spans="11:14" x14ac:dyDescent="0.3">
      <c r="K1382" s="87"/>
      <c r="L1382" s="87"/>
      <c r="M1382" s="87"/>
      <c r="N1382" s="87"/>
    </row>
    <row r="1383" spans="11:14" x14ac:dyDescent="0.3">
      <c r="K1383" s="87"/>
      <c r="L1383" s="87"/>
      <c r="M1383" s="87"/>
      <c r="N1383" s="87"/>
    </row>
    <row r="1384" spans="11:14" x14ac:dyDescent="0.3">
      <c r="K1384" s="87"/>
      <c r="L1384" s="87"/>
      <c r="M1384" s="87"/>
      <c r="N1384" s="87"/>
    </row>
    <row r="1385" spans="11:14" x14ac:dyDescent="0.3">
      <c r="K1385" s="87"/>
      <c r="L1385" s="87"/>
      <c r="M1385" s="87"/>
      <c r="N1385" s="87"/>
    </row>
    <row r="1386" spans="11:14" x14ac:dyDescent="0.3">
      <c r="K1386" s="87"/>
      <c r="L1386" s="87"/>
      <c r="M1386" s="87"/>
      <c r="N1386" s="87"/>
    </row>
    <row r="1387" spans="11:14" x14ac:dyDescent="0.3">
      <c r="K1387" s="87"/>
      <c r="L1387" s="87"/>
      <c r="M1387" s="87"/>
      <c r="N1387" s="87"/>
    </row>
    <row r="1388" spans="11:14" x14ac:dyDescent="0.3">
      <c r="K1388" s="87"/>
      <c r="L1388" s="87"/>
      <c r="M1388" s="87"/>
      <c r="N1388" s="87"/>
    </row>
    <row r="1389" spans="11:14" x14ac:dyDescent="0.3">
      <c r="K1389" s="87"/>
      <c r="L1389" s="87"/>
      <c r="M1389" s="87"/>
      <c r="N1389" s="87"/>
    </row>
    <row r="1390" spans="11:14" x14ac:dyDescent="0.3">
      <c r="K1390" s="87"/>
      <c r="L1390" s="87"/>
      <c r="M1390" s="87"/>
      <c r="N1390" s="87"/>
    </row>
    <row r="1391" spans="11:14" x14ac:dyDescent="0.3">
      <c r="K1391" s="87"/>
      <c r="L1391" s="87"/>
      <c r="M1391" s="87"/>
      <c r="N1391" s="87"/>
    </row>
    <row r="1392" spans="11:14" x14ac:dyDescent="0.3">
      <c r="K1392" s="87"/>
      <c r="L1392" s="87"/>
      <c r="M1392" s="87"/>
      <c r="N1392" s="87"/>
    </row>
    <row r="1393" spans="11:14" x14ac:dyDescent="0.3">
      <c r="K1393" s="87"/>
      <c r="L1393" s="87"/>
      <c r="M1393" s="87"/>
      <c r="N1393" s="87"/>
    </row>
    <row r="1394" spans="11:14" x14ac:dyDescent="0.3">
      <c r="K1394" s="87"/>
      <c r="L1394" s="87"/>
      <c r="M1394" s="87"/>
      <c r="N1394" s="87"/>
    </row>
    <row r="1395" spans="11:14" x14ac:dyDescent="0.3">
      <c r="K1395" s="87"/>
      <c r="L1395" s="87"/>
      <c r="M1395" s="87"/>
      <c r="N1395" s="87"/>
    </row>
    <row r="1396" spans="11:14" x14ac:dyDescent="0.3">
      <c r="K1396" s="87"/>
      <c r="L1396" s="87"/>
      <c r="M1396" s="87"/>
      <c r="N1396" s="87"/>
    </row>
    <row r="1397" spans="11:14" x14ac:dyDescent="0.3">
      <c r="K1397" s="87"/>
      <c r="L1397" s="87"/>
      <c r="M1397" s="87"/>
      <c r="N1397" s="87"/>
    </row>
    <row r="1398" spans="11:14" x14ac:dyDescent="0.3">
      <c r="K1398" s="87"/>
      <c r="L1398" s="87"/>
      <c r="M1398" s="87"/>
      <c r="N1398" s="87"/>
    </row>
    <row r="1399" spans="11:14" x14ac:dyDescent="0.3">
      <c r="K1399" s="87"/>
      <c r="L1399" s="87"/>
      <c r="M1399" s="87"/>
      <c r="N1399" s="87"/>
    </row>
    <row r="1400" spans="11:14" x14ac:dyDescent="0.3">
      <c r="K1400" s="87"/>
      <c r="L1400" s="87"/>
      <c r="M1400" s="87"/>
      <c r="N1400" s="87"/>
    </row>
    <row r="1401" spans="11:14" x14ac:dyDescent="0.3">
      <c r="K1401" s="87"/>
      <c r="L1401" s="87"/>
      <c r="M1401" s="87"/>
      <c r="N1401" s="87"/>
    </row>
    <row r="1402" spans="11:14" x14ac:dyDescent="0.3">
      <c r="K1402" s="87"/>
      <c r="L1402" s="87"/>
      <c r="M1402" s="87"/>
      <c r="N1402" s="87"/>
    </row>
    <row r="1403" spans="11:14" x14ac:dyDescent="0.3">
      <c r="K1403" s="87"/>
      <c r="L1403" s="87"/>
      <c r="M1403" s="87"/>
      <c r="N1403" s="87"/>
    </row>
    <row r="1404" spans="11:14" x14ac:dyDescent="0.3">
      <c r="K1404" s="87"/>
      <c r="L1404" s="87"/>
      <c r="M1404" s="87"/>
      <c r="N1404" s="87"/>
    </row>
    <row r="1405" spans="11:14" x14ac:dyDescent="0.3">
      <c r="K1405" s="87"/>
      <c r="L1405" s="87"/>
      <c r="M1405" s="87"/>
      <c r="N1405" s="87"/>
    </row>
    <row r="1406" spans="11:14" x14ac:dyDescent="0.3">
      <c r="K1406" s="87"/>
      <c r="L1406" s="87"/>
      <c r="M1406" s="87"/>
      <c r="N1406" s="87"/>
    </row>
    <row r="1407" spans="11:14" x14ac:dyDescent="0.3">
      <c r="K1407" s="87"/>
      <c r="L1407" s="87"/>
      <c r="M1407" s="87"/>
      <c r="N1407" s="87"/>
    </row>
    <row r="1408" spans="11:14" x14ac:dyDescent="0.3">
      <c r="K1408" s="87"/>
      <c r="L1408" s="87"/>
      <c r="M1408" s="87"/>
      <c r="N1408" s="87"/>
    </row>
    <row r="1409" spans="11:14" x14ac:dyDescent="0.3">
      <c r="K1409" s="87"/>
      <c r="L1409" s="87"/>
      <c r="M1409" s="87"/>
      <c r="N1409" s="87"/>
    </row>
    <row r="1410" spans="11:14" x14ac:dyDescent="0.3">
      <c r="K1410" s="87"/>
      <c r="L1410" s="87"/>
      <c r="M1410" s="87"/>
      <c r="N1410" s="87"/>
    </row>
    <row r="1411" spans="11:14" x14ac:dyDescent="0.3">
      <c r="K1411" s="87"/>
      <c r="L1411" s="87"/>
      <c r="M1411" s="87"/>
      <c r="N1411" s="87"/>
    </row>
    <row r="1412" spans="11:14" x14ac:dyDescent="0.3">
      <c r="K1412" s="87"/>
      <c r="L1412" s="87"/>
      <c r="M1412" s="87"/>
      <c r="N1412" s="87"/>
    </row>
    <row r="1413" spans="11:14" x14ac:dyDescent="0.3">
      <c r="K1413" s="87"/>
      <c r="L1413" s="87"/>
      <c r="M1413" s="87"/>
      <c r="N1413" s="87"/>
    </row>
    <row r="1414" spans="11:14" x14ac:dyDescent="0.3">
      <c r="K1414" s="87"/>
      <c r="L1414" s="87"/>
      <c r="M1414" s="87"/>
      <c r="N1414" s="87"/>
    </row>
    <row r="1415" spans="11:14" x14ac:dyDescent="0.3">
      <c r="K1415" s="87"/>
      <c r="L1415" s="87"/>
      <c r="M1415" s="87"/>
      <c r="N1415" s="87"/>
    </row>
    <row r="1416" spans="11:14" x14ac:dyDescent="0.3">
      <c r="K1416" s="87"/>
      <c r="L1416" s="87"/>
      <c r="M1416" s="87"/>
      <c r="N1416" s="87"/>
    </row>
    <row r="1417" spans="11:14" x14ac:dyDescent="0.3">
      <c r="K1417" s="87"/>
      <c r="L1417" s="87"/>
      <c r="M1417" s="87"/>
      <c r="N1417" s="87"/>
    </row>
    <row r="1418" spans="11:14" x14ac:dyDescent="0.3">
      <c r="K1418" s="87"/>
      <c r="L1418" s="87"/>
      <c r="M1418" s="87"/>
      <c r="N1418" s="87"/>
    </row>
    <row r="1419" spans="11:14" x14ac:dyDescent="0.3">
      <c r="K1419" s="87"/>
      <c r="L1419" s="87"/>
      <c r="M1419" s="87"/>
      <c r="N1419" s="87"/>
    </row>
    <row r="1420" spans="11:14" x14ac:dyDescent="0.3">
      <c r="K1420" s="87"/>
      <c r="L1420" s="87"/>
      <c r="M1420" s="87"/>
      <c r="N1420" s="87"/>
    </row>
    <row r="1421" spans="11:14" x14ac:dyDescent="0.3">
      <c r="K1421" s="87"/>
      <c r="L1421" s="87"/>
      <c r="M1421" s="87"/>
      <c r="N1421" s="87"/>
    </row>
    <row r="1422" spans="11:14" x14ac:dyDescent="0.3">
      <c r="K1422" s="87"/>
      <c r="L1422" s="87"/>
      <c r="M1422" s="87"/>
      <c r="N1422" s="87"/>
    </row>
    <row r="1423" spans="11:14" x14ac:dyDescent="0.3">
      <c r="K1423" s="87"/>
      <c r="L1423" s="87"/>
      <c r="M1423" s="87"/>
      <c r="N1423" s="87"/>
    </row>
    <row r="1424" spans="11:14" x14ac:dyDescent="0.3">
      <c r="K1424" s="87"/>
      <c r="L1424" s="87"/>
      <c r="M1424" s="87"/>
      <c r="N1424" s="87"/>
    </row>
    <row r="1425" spans="11:14" x14ac:dyDescent="0.3">
      <c r="K1425" s="87"/>
      <c r="L1425" s="87"/>
      <c r="M1425" s="87"/>
      <c r="N1425" s="87"/>
    </row>
    <row r="1426" spans="11:14" x14ac:dyDescent="0.3">
      <c r="K1426" s="87"/>
      <c r="L1426" s="87"/>
      <c r="M1426" s="87"/>
      <c r="N1426" s="87"/>
    </row>
    <row r="1427" spans="11:14" x14ac:dyDescent="0.3">
      <c r="K1427" s="87"/>
      <c r="L1427" s="87"/>
      <c r="M1427" s="87"/>
      <c r="N1427" s="87"/>
    </row>
    <row r="1428" spans="11:14" x14ac:dyDescent="0.3">
      <c r="K1428" s="87"/>
      <c r="L1428" s="87"/>
      <c r="M1428" s="87"/>
      <c r="N1428" s="87"/>
    </row>
    <row r="1429" spans="11:14" x14ac:dyDescent="0.3">
      <c r="K1429" s="87"/>
      <c r="L1429" s="87"/>
      <c r="M1429" s="87"/>
      <c r="N1429" s="87"/>
    </row>
    <row r="1430" spans="11:14" x14ac:dyDescent="0.3">
      <c r="K1430" s="87"/>
      <c r="L1430" s="87"/>
      <c r="M1430" s="87"/>
      <c r="N1430" s="87"/>
    </row>
    <row r="1431" spans="11:14" x14ac:dyDescent="0.3">
      <c r="K1431" s="87"/>
      <c r="L1431" s="87"/>
      <c r="M1431" s="87"/>
      <c r="N1431" s="87"/>
    </row>
    <row r="1432" spans="11:14" x14ac:dyDescent="0.3">
      <c r="K1432" s="87"/>
      <c r="L1432" s="87"/>
      <c r="M1432" s="87"/>
      <c r="N1432" s="87"/>
    </row>
    <row r="1433" spans="11:14" x14ac:dyDescent="0.3">
      <c r="K1433" s="87"/>
      <c r="L1433" s="87"/>
      <c r="M1433" s="87"/>
      <c r="N1433" s="87"/>
    </row>
    <row r="1434" spans="11:14" x14ac:dyDescent="0.3">
      <c r="K1434" s="87"/>
      <c r="L1434" s="87"/>
      <c r="M1434" s="87"/>
      <c r="N1434" s="87"/>
    </row>
    <row r="1435" spans="11:14" x14ac:dyDescent="0.3">
      <c r="K1435" s="87"/>
      <c r="L1435" s="87"/>
      <c r="M1435" s="87"/>
      <c r="N1435" s="87"/>
    </row>
    <row r="1436" spans="11:14" x14ac:dyDescent="0.3">
      <c r="K1436" s="87"/>
      <c r="L1436" s="87"/>
      <c r="M1436" s="87"/>
      <c r="N1436" s="87"/>
    </row>
    <row r="1437" spans="11:14" x14ac:dyDescent="0.3">
      <c r="K1437" s="87"/>
      <c r="L1437" s="87"/>
      <c r="M1437" s="87"/>
      <c r="N1437" s="87"/>
    </row>
    <row r="1438" spans="11:14" x14ac:dyDescent="0.3">
      <c r="K1438" s="87"/>
      <c r="L1438" s="87"/>
      <c r="M1438" s="87"/>
      <c r="N1438" s="87"/>
    </row>
    <row r="1439" spans="11:14" x14ac:dyDescent="0.3">
      <c r="K1439" s="87"/>
      <c r="L1439" s="87"/>
      <c r="M1439" s="87"/>
      <c r="N1439" s="87"/>
    </row>
    <row r="1440" spans="11:14" x14ac:dyDescent="0.3">
      <c r="K1440" s="87"/>
      <c r="L1440" s="87"/>
      <c r="M1440" s="87"/>
      <c r="N1440" s="87"/>
    </row>
    <row r="1441" spans="11:14" x14ac:dyDescent="0.3">
      <c r="K1441" s="87"/>
      <c r="L1441" s="87"/>
      <c r="M1441" s="87"/>
      <c r="N1441" s="87"/>
    </row>
    <row r="1442" spans="11:14" x14ac:dyDescent="0.3">
      <c r="K1442" s="87"/>
      <c r="L1442" s="87"/>
      <c r="M1442" s="87"/>
      <c r="N1442" s="87"/>
    </row>
    <row r="1443" spans="11:14" x14ac:dyDescent="0.3">
      <c r="K1443" s="87"/>
      <c r="L1443" s="87"/>
      <c r="M1443" s="87"/>
      <c r="N1443" s="87"/>
    </row>
    <row r="1444" spans="11:14" x14ac:dyDescent="0.3">
      <c r="K1444" s="87"/>
      <c r="L1444" s="87"/>
      <c r="M1444" s="87"/>
      <c r="N1444" s="87"/>
    </row>
    <row r="1445" spans="11:14" x14ac:dyDescent="0.3">
      <c r="K1445" s="87"/>
      <c r="L1445" s="87"/>
      <c r="M1445" s="87"/>
      <c r="N1445" s="87"/>
    </row>
    <row r="1446" spans="11:14" x14ac:dyDescent="0.3">
      <c r="K1446" s="87"/>
      <c r="L1446" s="87"/>
      <c r="M1446" s="87"/>
      <c r="N1446" s="87"/>
    </row>
    <row r="1447" spans="11:14" x14ac:dyDescent="0.3">
      <c r="K1447" s="87"/>
      <c r="L1447" s="87"/>
      <c r="M1447" s="87"/>
      <c r="N1447" s="87"/>
    </row>
    <row r="1448" spans="11:14" x14ac:dyDescent="0.3">
      <c r="K1448" s="87"/>
      <c r="L1448" s="87"/>
      <c r="M1448" s="87"/>
      <c r="N1448" s="87"/>
    </row>
    <row r="1449" spans="11:14" x14ac:dyDescent="0.3">
      <c r="K1449" s="87"/>
      <c r="L1449" s="87"/>
      <c r="M1449" s="87"/>
      <c r="N1449" s="87"/>
    </row>
    <row r="1450" spans="11:14" x14ac:dyDescent="0.3">
      <c r="K1450" s="87"/>
      <c r="L1450" s="87"/>
      <c r="M1450" s="87"/>
      <c r="N1450" s="87"/>
    </row>
    <row r="1451" spans="11:14" x14ac:dyDescent="0.3">
      <c r="K1451" s="87"/>
      <c r="L1451" s="87"/>
      <c r="M1451" s="87"/>
      <c r="N1451" s="87"/>
    </row>
    <row r="1452" spans="11:14" x14ac:dyDescent="0.3">
      <c r="K1452" s="87"/>
      <c r="L1452" s="87"/>
      <c r="M1452" s="87"/>
      <c r="N1452" s="87"/>
    </row>
    <row r="1453" spans="11:14" x14ac:dyDescent="0.3">
      <c r="K1453" s="87"/>
      <c r="L1453" s="87"/>
      <c r="M1453" s="87"/>
      <c r="N1453" s="87"/>
    </row>
    <row r="1454" spans="11:14" x14ac:dyDescent="0.3">
      <c r="K1454" s="87"/>
      <c r="L1454" s="87"/>
      <c r="M1454" s="87"/>
      <c r="N1454" s="87"/>
    </row>
    <row r="1455" spans="11:14" x14ac:dyDescent="0.3">
      <c r="K1455" s="87"/>
      <c r="L1455" s="87"/>
      <c r="M1455" s="87"/>
      <c r="N1455" s="87"/>
    </row>
    <row r="1456" spans="11:14" x14ac:dyDescent="0.3">
      <c r="K1456" s="87"/>
      <c r="L1456" s="87"/>
      <c r="M1456" s="87"/>
      <c r="N1456" s="87"/>
    </row>
    <row r="1457" spans="11:14" x14ac:dyDescent="0.3">
      <c r="K1457" s="87"/>
      <c r="L1457" s="87"/>
      <c r="M1457" s="87"/>
      <c r="N1457" s="87"/>
    </row>
    <row r="1458" spans="11:14" x14ac:dyDescent="0.3">
      <c r="K1458" s="87"/>
      <c r="L1458" s="87"/>
      <c r="M1458" s="87"/>
      <c r="N1458" s="87"/>
    </row>
    <row r="1459" spans="11:14" x14ac:dyDescent="0.3">
      <c r="K1459" s="87"/>
      <c r="L1459" s="87"/>
      <c r="M1459" s="87"/>
      <c r="N1459" s="87"/>
    </row>
    <row r="1460" spans="11:14" x14ac:dyDescent="0.3">
      <c r="K1460" s="87"/>
      <c r="L1460" s="87"/>
      <c r="M1460" s="87"/>
      <c r="N1460" s="87"/>
    </row>
    <row r="1461" spans="11:14" x14ac:dyDescent="0.3">
      <c r="K1461" s="87"/>
      <c r="L1461" s="87"/>
      <c r="M1461" s="87"/>
      <c r="N1461" s="87"/>
    </row>
    <row r="1462" spans="11:14" x14ac:dyDescent="0.3">
      <c r="K1462" s="87"/>
      <c r="L1462" s="87"/>
      <c r="M1462" s="87"/>
      <c r="N1462" s="87"/>
    </row>
    <row r="1463" spans="11:14" x14ac:dyDescent="0.3">
      <c r="K1463" s="87"/>
      <c r="L1463" s="87"/>
      <c r="M1463" s="87"/>
      <c r="N1463" s="87"/>
    </row>
    <row r="1464" spans="11:14" x14ac:dyDescent="0.3">
      <c r="K1464" s="87"/>
      <c r="L1464" s="87"/>
      <c r="M1464" s="87"/>
      <c r="N1464" s="87"/>
    </row>
    <row r="1465" spans="11:14" x14ac:dyDescent="0.3">
      <c r="K1465" s="87"/>
      <c r="L1465" s="87"/>
      <c r="M1465" s="87"/>
      <c r="N1465" s="87"/>
    </row>
    <row r="1466" spans="11:14" x14ac:dyDescent="0.3">
      <c r="K1466" s="87"/>
      <c r="L1466" s="87"/>
      <c r="M1466" s="87"/>
      <c r="N1466" s="87"/>
    </row>
    <row r="1467" spans="11:14" x14ac:dyDescent="0.3">
      <c r="K1467" s="87"/>
      <c r="L1467" s="87"/>
      <c r="M1467" s="87"/>
      <c r="N1467" s="87"/>
    </row>
    <row r="1468" spans="11:14" x14ac:dyDescent="0.3">
      <c r="K1468" s="87"/>
      <c r="L1468" s="87"/>
      <c r="M1468" s="87"/>
      <c r="N1468" s="87"/>
    </row>
    <row r="1469" spans="11:14" x14ac:dyDescent="0.3">
      <c r="K1469" s="87"/>
      <c r="L1469" s="87"/>
      <c r="M1469" s="87"/>
      <c r="N1469" s="87"/>
    </row>
    <row r="1470" spans="11:14" x14ac:dyDescent="0.3">
      <c r="K1470" s="87"/>
      <c r="L1470" s="87"/>
      <c r="M1470" s="87"/>
      <c r="N1470" s="87"/>
    </row>
    <row r="1471" spans="11:14" x14ac:dyDescent="0.3">
      <c r="K1471" s="87"/>
      <c r="L1471" s="87"/>
      <c r="M1471" s="87"/>
      <c r="N1471" s="87"/>
    </row>
    <row r="1472" spans="11:14" x14ac:dyDescent="0.3">
      <c r="K1472" s="87"/>
      <c r="L1472" s="87"/>
      <c r="M1472" s="87"/>
      <c r="N1472" s="87"/>
    </row>
    <row r="1473" spans="11:14" x14ac:dyDescent="0.3">
      <c r="K1473" s="87"/>
      <c r="L1473" s="87"/>
      <c r="M1473" s="87"/>
      <c r="N1473" s="87"/>
    </row>
    <row r="1474" spans="11:14" x14ac:dyDescent="0.3">
      <c r="K1474" s="87"/>
      <c r="L1474" s="87"/>
      <c r="M1474" s="87"/>
      <c r="N1474" s="87"/>
    </row>
    <row r="1475" spans="11:14" x14ac:dyDescent="0.3">
      <c r="K1475" s="87"/>
      <c r="L1475" s="87"/>
      <c r="M1475" s="87"/>
      <c r="N1475" s="87"/>
    </row>
    <row r="1476" spans="11:14" x14ac:dyDescent="0.3">
      <c r="K1476" s="87"/>
      <c r="L1476" s="87"/>
      <c r="M1476" s="87"/>
      <c r="N1476" s="87"/>
    </row>
    <row r="1477" spans="11:14" x14ac:dyDescent="0.3">
      <c r="K1477" s="87"/>
      <c r="L1477" s="87"/>
      <c r="M1477" s="87"/>
      <c r="N1477" s="87"/>
    </row>
    <row r="1478" spans="11:14" x14ac:dyDescent="0.3">
      <c r="K1478" s="87"/>
      <c r="L1478" s="87"/>
      <c r="M1478" s="87"/>
      <c r="N1478" s="87"/>
    </row>
    <row r="1479" spans="11:14" x14ac:dyDescent="0.3">
      <c r="K1479" s="87"/>
      <c r="L1479" s="87"/>
      <c r="M1479" s="87"/>
      <c r="N1479" s="87"/>
    </row>
    <row r="1480" spans="11:14" x14ac:dyDescent="0.3">
      <c r="K1480" s="87"/>
      <c r="L1480" s="87"/>
      <c r="M1480" s="87"/>
      <c r="N1480" s="87"/>
    </row>
    <row r="1481" spans="11:14" x14ac:dyDescent="0.3">
      <c r="K1481" s="87"/>
      <c r="L1481" s="87"/>
      <c r="M1481" s="87"/>
      <c r="N1481" s="87"/>
    </row>
    <row r="1482" spans="11:14" x14ac:dyDescent="0.3">
      <c r="K1482" s="87"/>
      <c r="L1482" s="87"/>
      <c r="M1482" s="87"/>
      <c r="N1482" s="87"/>
    </row>
    <row r="1483" spans="11:14" x14ac:dyDescent="0.3">
      <c r="K1483" s="87"/>
      <c r="L1483" s="87"/>
      <c r="M1483" s="87"/>
      <c r="N1483" s="87"/>
    </row>
    <row r="1484" spans="11:14" x14ac:dyDescent="0.3">
      <c r="K1484" s="87"/>
      <c r="L1484" s="87"/>
      <c r="M1484" s="87"/>
      <c r="N1484" s="87"/>
    </row>
    <row r="1485" spans="11:14" x14ac:dyDescent="0.3">
      <c r="K1485" s="87"/>
      <c r="L1485" s="87"/>
      <c r="M1485" s="87"/>
      <c r="N1485" s="87"/>
    </row>
    <row r="1486" spans="11:14" x14ac:dyDescent="0.3">
      <c r="K1486" s="87"/>
      <c r="L1486" s="87"/>
      <c r="M1486" s="87"/>
      <c r="N1486" s="87"/>
    </row>
    <row r="1487" spans="11:14" x14ac:dyDescent="0.3">
      <c r="K1487" s="87"/>
      <c r="L1487" s="87"/>
      <c r="M1487" s="87"/>
      <c r="N1487" s="87"/>
    </row>
    <row r="1488" spans="11:14" x14ac:dyDescent="0.3">
      <c r="K1488" s="87"/>
      <c r="L1488" s="87"/>
      <c r="M1488" s="87"/>
      <c r="N1488" s="87"/>
    </row>
    <row r="1489" spans="11:14" x14ac:dyDescent="0.3">
      <c r="K1489" s="87"/>
      <c r="L1489" s="87"/>
      <c r="M1489" s="87"/>
      <c r="N1489" s="87"/>
    </row>
    <row r="1490" spans="11:14" x14ac:dyDescent="0.3">
      <c r="K1490" s="87"/>
      <c r="L1490" s="87"/>
      <c r="M1490" s="87"/>
      <c r="N1490" s="87"/>
    </row>
    <row r="1491" spans="11:14" x14ac:dyDescent="0.3">
      <c r="K1491" s="87"/>
      <c r="L1491" s="87"/>
      <c r="M1491" s="87"/>
      <c r="N1491" s="87"/>
    </row>
    <row r="1492" spans="11:14" x14ac:dyDescent="0.3">
      <c r="K1492" s="87"/>
      <c r="L1492" s="87"/>
      <c r="M1492" s="87"/>
      <c r="N1492" s="87"/>
    </row>
    <row r="1493" spans="11:14" x14ac:dyDescent="0.3">
      <c r="K1493" s="87"/>
      <c r="L1493" s="87"/>
      <c r="M1493" s="87"/>
      <c r="N1493" s="87"/>
    </row>
    <row r="1494" spans="11:14" x14ac:dyDescent="0.3">
      <c r="K1494" s="87"/>
      <c r="L1494" s="87"/>
      <c r="M1494" s="87"/>
      <c r="N1494" s="87"/>
    </row>
    <row r="1495" spans="11:14" x14ac:dyDescent="0.3">
      <c r="K1495" s="87"/>
      <c r="L1495" s="87"/>
      <c r="M1495" s="87"/>
      <c r="N1495" s="87"/>
    </row>
    <row r="1496" spans="11:14" x14ac:dyDescent="0.3">
      <c r="K1496" s="87"/>
      <c r="L1496" s="87"/>
      <c r="M1496" s="87"/>
      <c r="N1496" s="87"/>
    </row>
    <row r="1497" spans="11:14" x14ac:dyDescent="0.3">
      <c r="K1497" s="87"/>
      <c r="L1497" s="87"/>
      <c r="M1497" s="87"/>
      <c r="N1497" s="87"/>
    </row>
    <row r="1498" spans="11:14" x14ac:dyDescent="0.3">
      <c r="K1498" s="87"/>
      <c r="L1498" s="87"/>
      <c r="M1498" s="87"/>
      <c r="N1498" s="87"/>
    </row>
    <row r="1499" spans="11:14" x14ac:dyDescent="0.3">
      <c r="K1499" s="87"/>
      <c r="L1499" s="87"/>
      <c r="M1499" s="87"/>
      <c r="N1499" s="87"/>
    </row>
    <row r="1500" spans="11:14" x14ac:dyDescent="0.3">
      <c r="K1500" s="87"/>
      <c r="L1500" s="87"/>
      <c r="M1500" s="87"/>
      <c r="N1500" s="87"/>
    </row>
    <row r="1501" spans="11:14" x14ac:dyDescent="0.3">
      <c r="K1501" s="87"/>
      <c r="L1501" s="87"/>
      <c r="M1501" s="87"/>
      <c r="N1501" s="87"/>
    </row>
    <row r="1502" spans="11:14" x14ac:dyDescent="0.3">
      <c r="K1502" s="87"/>
      <c r="L1502" s="87"/>
      <c r="M1502" s="87"/>
      <c r="N1502" s="87"/>
    </row>
    <row r="1503" spans="11:14" x14ac:dyDescent="0.3">
      <c r="K1503" s="87"/>
      <c r="L1503" s="87"/>
      <c r="M1503" s="87"/>
      <c r="N1503" s="87"/>
    </row>
    <row r="1504" spans="11:14" x14ac:dyDescent="0.3">
      <c r="K1504" s="87"/>
      <c r="L1504" s="87"/>
      <c r="M1504" s="87"/>
      <c r="N1504" s="87"/>
    </row>
    <row r="1505" spans="11:14" x14ac:dyDescent="0.3">
      <c r="K1505" s="87"/>
      <c r="L1505" s="87"/>
      <c r="M1505" s="87"/>
      <c r="N1505" s="87"/>
    </row>
    <row r="1506" spans="11:14" x14ac:dyDescent="0.3">
      <c r="K1506" s="87"/>
      <c r="L1506" s="87"/>
      <c r="M1506" s="87"/>
      <c r="N1506" s="87"/>
    </row>
    <row r="1507" spans="11:14" x14ac:dyDescent="0.3">
      <c r="K1507" s="87"/>
      <c r="L1507" s="87"/>
      <c r="M1507" s="87"/>
      <c r="N1507" s="87"/>
    </row>
    <row r="1508" spans="11:14" x14ac:dyDescent="0.3">
      <c r="K1508" s="87"/>
      <c r="L1508" s="87"/>
      <c r="M1508" s="87"/>
      <c r="N1508" s="87"/>
    </row>
    <row r="1509" spans="11:14" x14ac:dyDescent="0.3">
      <c r="K1509" s="87"/>
      <c r="L1509" s="87"/>
      <c r="M1509" s="87"/>
      <c r="N1509" s="87"/>
    </row>
    <row r="1510" spans="11:14" x14ac:dyDescent="0.3">
      <c r="K1510" s="87"/>
      <c r="L1510" s="87"/>
      <c r="M1510" s="87"/>
      <c r="N1510" s="87"/>
    </row>
    <row r="1511" spans="11:14" x14ac:dyDescent="0.3">
      <c r="K1511" s="87"/>
      <c r="L1511" s="87"/>
      <c r="M1511" s="87"/>
      <c r="N1511" s="87"/>
    </row>
    <row r="1512" spans="11:14" x14ac:dyDescent="0.3">
      <c r="K1512" s="87"/>
      <c r="L1512" s="87"/>
      <c r="M1512" s="87"/>
      <c r="N1512" s="87"/>
    </row>
    <row r="1513" spans="11:14" x14ac:dyDescent="0.3">
      <c r="K1513" s="87"/>
      <c r="L1513" s="87"/>
      <c r="M1513" s="87"/>
      <c r="N1513" s="87"/>
    </row>
    <row r="1514" spans="11:14" x14ac:dyDescent="0.3">
      <c r="K1514" s="87"/>
      <c r="L1514" s="87"/>
      <c r="M1514" s="87"/>
      <c r="N1514" s="87"/>
    </row>
    <row r="1515" spans="11:14" x14ac:dyDescent="0.3">
      <c r="K1515" s="87"/>
      <c r="L1515" s="87"/>
      <c r="M1515" s="87"/>
      <c r="N1515" s="87"/>
    </row>
    <row r="1516" spans="11:14" x14ac:dyDescent="0.3">
      <c r="K1516" s="87"/>
      <c r="L1516" s="87"/>
      <c r="M1516" s="87"/>
      <c r="N1516" s="87"/>
    </row>
    <row r="1517" spans="11:14" x14ac:dyDescent="0.3">
      <c r="K1517" s="87"/>
      <c r="L1517" s="87"/>
      <c r="M1517" s="87"/>
      <c r="N1517" s="87"/>
    </row>
    <row r="1518" spans="11:14" x14ac:dyDescent="0.3">
      <c r="K1518" s="87"/>
      <c r="L1518" s="87"/>
      <c r="M1518" s="87"/>
      <c r="N1518" s="87"/>
    </row>
    <row r="1519" spans="11:14" x14ac:dyDescent="0.3">
      <c r="K1519" s="87"/>
      <c r="L1519" s="87"/>
      <c r="M1519" s="87"/>
      <c r="N1519" s="87"/>
    </row>
    <row r="1520" spans="11:14" x14ac:dyDescent="0.3">
      <c r="K1520" s="87"/>
      <c r="L1520" s="87"/>
      <c r="M1520" s="87"/>
      <c r="N1520" s="87"/>
    </row>
    <row r="1521" spans="11:14" x14ac:dyDescent="0.3">
      <c r="K1521" s="87"/>
      <c r="L1521" s="87"/>
      <c r="M1521" s="87"/>
      <c r="N1521" s="87"/>
    </row>
    <row r="1522" spans="11:14" x14ac:dyDescent="0.3">
      <c r="K1522" s="87"/>
      <c r="L1522" s="87"/>
      <c r="M1522" s="87"/>
      <c r="N1522" s="87"/>
    </row>
    <row r="1523" spans="11:14" x14ac:dyDescent="0.3">
      <c r="K1523" s="87"/>
      <c r="L1523" s="87"/>
      <c r="M1523" s="87"/>
      <c r="N1523" s="87"/>
    </row>
    <row r="1524" spans="11:14" x14ac:dyDescent="0.3">
      <c r="K1524" s="87"/>
      <c r="L1524" s="87"/>
      <c r="M1524" s="87"/>
      <c r="N1524" s="87"/>
    </row>
    <row r="1525" spans="11:14" x14ac:dyDescent="0.3">
      <c r="K1525" s="87"/>
      <c r="L1525" s="87"/>
      <c r="M1525" s="87"/>
      <c r="N1525" s="87"/>
    </row>
    <row r="1526" spans="11:14" x14ac:dyDescent="0.3">
      <c r="K1526" s="87"/>
      <c r="L1526" s="87"/>
      <c r="M1526" s="87"/>
      <c r="N1526" s="87"/>
    </row>
    <row r="1527" spans="11:14" x14ac:dyDescent="0.3">
      <c r="K1527" s="87"/>
      <c r="L1527" s="87"/>
      <c r="M1527" s="87"/>
      <c r="N1527" s="87"/>
    </row>
    <row r="1528" spans="11:14" x14ac:dyDescent="0.3">
      <c r="K1528" s="87"/>
      <c r="L1528" s="87"/>
      <c r="M1528" s="87"/>
      <c r="N1528" s="87"/>
    </row>
    <row r="1529" spans="11:14" x14ac:dyDescent="0.3">
      <c r="K1529" s="87"/>
      <c r="L1529" s="87"/>
      <c r="M1529" s="87"/>
      <c r="N1529" s="87"/>
    </row>
    <row r="1530" spans="11:14" x14ac:dyDescent="0.3">
      <c r="K1530" s="87"/>
      <c r="L1530" s="87"/>
      <c r="M1530" s="87"/>
      <c r="N1530" s="87"/>
    </row>
    <row r="1531" spans="11:14" x14ac:dyDescent="0.3">
      <c r="K1531" s="87"/>
      <c r="L1531" s="87"/>
      <c r="M1531" s="87"/>
      <c r="N1531" s="87"/>
    </row>
    <row r="1532" spans="11:14" x14ac:dyDescent="0.3">
      <c r="K1532" s="87"/>
      <c r="L1532" s="87"/>
      <c r="M1532" s="87"/>
      <c r="N1532" s="87"/>
    </row>
    <row r="1533" spans="11:14" x14ac:dyDescent="0.3">
      <c r="K1533" s="87"/>
      <c r="L1533" s="87"/>
      <c r="M1533" s="87"/>
      <c r="N1533" s="87"/>
    </row>
    <row r="1534" spans="11:14" x14ac:dyDescent="0.3">
      <c r="K1534" s="87"/>
      <c r="L1534" s="87"/>
      <c r="M1534" s="87"/>
      <c r="N1534" s="87"/>
    </row>
    <row r="1535" spans="11:14" x14ac:dyDescent="0.3">
      <c r="K1535" s="87"/>
      <c r="L1535" s="87"/>
      <c r="M1535" s="87"/>
      <c r="N1535" s="87"/>
    </row>
    <row r="1536" spans="11:14" x14ac:dyDescent="0.3">
      <c r="K1536" s="87"/>
      <c r="L1536" s="87"/>
      <c r="M1536" s="87"/>
      <c r="N1536" s="87"/>
    </row>
    <row r="1537" spans="11:14" x14ac:dyDescent="0.3">
      <c r="K1537" s="87"/>
      <c r="L1537" s="87"/>
      <c r="M1537" s="87"/>
      <c r="N1537" s="87"/>
    </row>
    <row r="1538" spans="11:14" x14ac:dyDescent="0.3">
      <c r="K1538" s="87"/>
      <c r="L1538" s="87"/>
      <c r="M1538" s="87"/>
      <c r="N1538" s="87"/>
    </row>
    <row r="1539" spans="11:14" x14ac:dyDescent="0.3">
      <c r="K1539" s="87"/>
      <c r="L1539" s="87"/>
      <c r="M1539" s="87"/>
      <c r="N1539" s="87"/>
    </row>
    <row r="1540" spans="11:14" x14ac:dyDescent="0.3">
      <c r="K1540" s="87"/>
      <c r="L1540" s="87"/>
      <c r="M1540" s="87"/>
      <c r="N1540" s="87"/>
    </row>
    <row r="1541" spans="11:14" x14ac:dyDescent="0.3">
      <c r="K1541" s="87"/>
      <c r="L1541" s="87"/>
      <c r="M1541" s="87"/>
      <c r="N1541" s="87"/>
    </row>
    <row r="1542" spans="11:14" x14ac:dyDescent="0.3">
      <c r="K1542" s="87"/>
      <c r="L1542" s="87"/>
      <c r="M1542" s="87"/>
      <c r="N1542" s="87"/>
    </row>
    <row r="1543" spans="11:14" x14ac:dyDescent="0.3">
      <c r="K1543" s="87"/>
      <c r="L1543" s="87"/>
      <c r="M1543" s="87"/>
      <c r="N1543" s="87"/>
    </row>
    <row r="1544" spans="11:14" x14ac:dyDescent="0.3">
      <c r="K1544" s="87"/>
      <c r="L1544" s="87"/>
      <c r="M1544" s="87"/>
      <c r="N1544" s="87"/>
    </row>
    <row r="1545" spans="11:14" x14ac:dyDescent="0.3">
      <c r="K1545" s="87"/>
      <c r="L1545" s="87"/>
      <c r="M1545" s="87"/>
      <c r="N1545" s="87"/>
    </row>
    <row r="1546" spans="11:14" x14ac:dyDescent="0.3">
      <c r="K1546" s="87"/>
      <c r="L1546" s="87"/>
      <c r="M1546" s="87"/>
      <c r="N1546" s="87"/>
    </row>
    <row r="1547" spans="11:14" x14ac:dyDescent="0.3">
      <c r="K1547" s="87"/>
      <c r="L1547" s="87"/>
      <c r="M1547" s="87"/>
      <c r="N1547" s="87"/>
    </row>
    <row r="1548" spans="11:14" x14ac:dyDescent="0.3">
      <c r="K1548" s="87"/>
      <c r="L1548" s="87"/>
      <c r="M1548" s="87"/>
      <c r="N1548" s="87"/>
    </row>
    <row r="1549" spans="11:14" x14ac:dyDescent="0.3">
      <c r="K1549" s="87"/>
      <c r="L1549" s="87"/>
      <c r="M1549" s="87"/>
      <c r="N1549" s="87"/>
    </row>
    <row r="1550" spans="11:14" x14ac:dyDescent="0.3">
      <c r="K1550" s="87"/>
      <c r="L1550" s="87"/>
      <c r="M1550" s="87"/>
      <c r="N1550" s="87"/>
    </row>
    <row r="1551" spans="11:14" x14ac:dyDescent="0.3">
      <c r="K1551" s="87"/>
      <c r="L1551" s="87"/>
      <c r="M1551" s="87"/>
      <c r="N1551" s="87"/>
    </row>
    <row r="1552" spans="11:14" x14ac:dyDescent="0.3">
      <c r="K1552" s="87"/>
      <c r="L1552" s="87"/>
      <c r="M1552" s="87"/>
      <c r="N1552" s="87"/>
    </row>
    <row r="1553" spans="11:14" x14ac:dyDescent="0.3">
      <c r="K1553" s="87"/>
      <c r="L1553" s="87"/>
      <c r="M1553" s="87"/>
      <c r="N1553" s="87"/>
    </row>
    <row r="1554" spans="11:14" x14ac:dyDescent="0.3">
      <c r="K1554" s="87"/>
      <c r="L1554" s="87"/>
      <c r="M1554" s="87"/>
      <c r="N1554" s="87"/>
    </row>
    <row r="1555" spans="11:14" x14ac:dyDescent="0.3">
      <c r="K1555" s="87"/>
      <c r="L1555" s="87"/>
      <c r="M1555" s="87"/>
      <c r="N1555" s="87"/>
    </row>
    <row r="1556" spans="11:14" x14ac:dyDescent="0.3">
      <c r="K1556" s="87"/>
      <c r="L1556" s="87"/>
      <c r="M1556" s="87"/>
      <c r="N1556" s="87"/>
    </row>
    <row r="1557" spans="11:14" x14ac:dyDescent="0.3">
      <c r="K1557" s="87"/>
      <c r="L1557" s="87"/>
      <c r="M1557" s="87"/>
      <c r="N1557" s="87"/>
    </row>
    <row r="1558" spans="11:14" x14ac:dyDescent="0.3">
      <c r="K1558" s="87"/>
      <c r="L1558" s="87"/>
      <c r="M1558" s="87"/>
      <c r="N1558" s="87"/>
    </row>
    <row r="1559" spans="11:14" x14ac:dyDescent="0.3">
      <c r="K1559" s="87"/>
      <c r="L1559" s="87"/>
      <c r="M1559" s="87"/>
      <c r="N1559" s="87"/>
    </row>
    <row r="1560" spans="11:14" x14ac:dyDescent="0.3">
      <c r="K1560" s="87"/>
      <c r="L1560" s="87"/>
      <c r="M1560" s="87"/>
      <c r="N1560" s="87"/>
    </row>
    <row r="1561" spans="11:14" x14ac:dyDescent="0.3">
      <c r="K1561" s="87"/>
      <c r="L1561" s="87"/>
      <c r="M1561" s="87"/>
      <c r="N1561" s="87"/>
    </row>
    <row r="1562" spans="11:14" x14ac:dyDescent="0.3">
      <c r="K1562" s="87"/>
      <c r="L1562" s="87"/>
      <c r="M1562" s="87"/>
      <c r="N1562" s="87"/>
    </row>
    <row r="1563" spans="11:14" x14ac:dyDescent="0.3">
      <c r="K1563" s="87"/>
      <c r="L1563" s="87"/>
      <c r="M1563" s="87"/>
      <c r="N1563" s="87"/>
    </row>
    <row r="1564" spans="11:14" x14ac:dyDescent="0.3">
      <c r="K1564" s="87"/>
      <c r="L1564" s="87"/>
      <c r="M1564" s="87"/>
      <c r="N1564" s="87"/>
    </row>
    <row r="1565" spans="11:14" x14ac:dyDescent="0.3">
      <c r="K1565" s="87"/>
      <c r="L1565" s="87"/>
      <c r="M1565" s="87"/>
      <c r="N1565" s="87"/>
    </row>
    <row r="1566" spans="11:14" x14ac:dyDescent="0.3">
      <c r="K1566" s="87"/>
      <c r="L1566" s="87"/>
      <c r="M1566" s="87"/>
      <c r="N1566" s="87"/>
    </row>
    <row r="1567" spans="11:14" x14ac:dyDescent="0.3">
      <c r="K1567" s="87"/>
      <c r="L1567" s="87"/>
      <c r="M1567" s="87"/>
      <c r="N1567" s="87"/>
    </row>
    <row r="1568" spans="11:14" x14ac:dyDescent="0.3">
      <c r="K1568" s="87"/>
      <c r="L1568" s="87"/>
      <c r="M1568" s="87"/>
      <c r="N1568" s="87"/>
    </row>
    <row r="1569" spans="11:14" x14ac:dyDescent="0.3">
      <c r="K1569" s="87"/>
      <c r="L1569" s="87"/>
      <c r="M1569" s="87"/>
      <c r="N1569" s="87"/>
    </row>
    <row r="1570" spans="11:14" x14ac:dyDescent="0.3">
      <c r="K1570" s="87"/>
      <c r="L1570" s="87"/>
      <c r="M1570" s="87"/>
      <c r="N1570" s="87"/>
    </row>
    <row r="1571" spans="11:14" x14ac:dyDescent="0.3">
      <c r="K1571" s="87"/>
      <c r="L1571" s="87"/>
      <c r="M1571" s="87"/>
      <c r="N1571" s="87"/>
    </row>
    <row r="1572" spans="11:14" x14ac:dyDescent="0.3">
      <c r="K1572" s="87"/>
      <c r="L1572" s="87"/>
      <c r="M1572" s="87"/>
      <c r="N1572" s="87"/>
    </row>
    <row r="1573" spans="11:14" x14ac:dyDescent="0.3">
      <c r="K1573" s="87"/>
      <c r="L1573" s="87"/>
      <c r="M1573" s="87"/>
      <c r="N1573" s="87"/>
    </row>
    <row r="1574" spans="11:14" x14ac:dyDescent="0.3">
      <c r="K1574" s="87"/>
      <c r="L1574" s="87"/>
      <c r="M1574" s="87"/>
      <c r="N1574" s="87"/>
    </row>
    <row r="1575" spans="11:14" x14ac:dyDescent="0.3">
      <c r="K1575" s="87"/>
      <c r="L1575" s="87"/>
      <c r="M1575" s="87"/>
      <c r="N1575" s="87"/>
    </row>
    <row r="1576" spans="11:14" x14ac:dyDescent="0.3">
      <c r="K1576" s="87"/>
      <c r="L1576" s="87"/>
      <c r="M1576" s="87"/>
      <c r="N1576" s="87"/>
    </row>
    <row r="1577" spans="11:14" x14ac:dyDescent="0.3">
      <c r="K1577" s="87"/>
      <c r="L1577" s="87"/>
      <c r="M1577" s="87"/>
      <c r="N1577" s="87"/>
    </row>
    <row r="1578" spans="11:14" x14ac:dyDescent="0.3">
      <c r="K1578" s="87"/>
      <c r="L1578" s="87"/>
      <c r="M1578" s="87"/>
      <c r="N1578" s="87"/>
    </row>
    <row r="1579" spans="11:14" x14ac:dyDescent="0.3">
      <c r="K1579" s="87"/>
      <c r="L1579" s="87"/>
      <c r="M1579" s="87"/>
      <c r="N1579" s="87"/>
    </row>
    <row r="1580" spans="11:14" x14ac:dyDescent="0.3">
      <c r="K1580" s="87"/>
      <c r="L1580" s="87"/>
      <c r="M1580" s="87"/>
      <c r="N1580" s="87"/>
    </row>
    <row r="1581" spans="11:14" x14ac:dyDescent="0.3">
      <c r="K1581" s="87"/>
      <c r="L1581" s="87"/>
      <c r="M1581" s="87"/>
      <c r="N1581" s="87"/>
    </row>
    <row r="1582" spans="11:14" x14ac:dyDescent="0.3">
      <c r="K1582" s="87"/>
      <c r="L1582" s="87"/>
      <c r="M1582" s="87"/>
      <c r="N1582" s="87"/>
    </row>
    <row r="1583" spans="11:14" x14ac:dyDescent="0.3">
      <c r="K1583" s="87"/>
      <c r="L1583" s="87"/>
      <c r="M1583" s="87"/>
      <c r="N1583" s="87"/>
    </row>
    <row r="1584" spans="11:14" x14ac:dyDescent="0.3">
      <c r="K1584" s="87"/>
      <c r="L1584" s="87"/>
      <c r="M1584" s="87"/>
      <c r="N1584" s="87"/>
    </row>
    <row r="1585" spans="11:14" x14ac:dyDescent="0.3">
      <c r="K1585" s="87"/>
      <c r="L1585" s="87"/>
      <c r="M1585" s="87"/>
      <c r="N1585" s="87"/>
    </row>
    <row r="1586" spans="11:14" x14ac:dyDescent="0.3">
      <c r="K1586" s="87"/>
      <c r="L1586" s="87"/>
      <c r="M1586" s="87"/>
      <c r="N1586" s="87"/>
    </row>
    <row r="1587" spans="11:14" x14ac:dyDescent="0.3">
      <c r="K1587" s="87"/>
      <c r="L1587" s="87"/>
      <c r="M1587" s="87"/>
      <c r="N1587" s="87"/>
    </row>
    <row r="1588" spans="11:14" x14ac:dyDescent="0.3">
      <c r="K1588" s="87"/>
      <c r="L1588" s="87"/>
      <c r="M1588" s="87"/>
      <c r="N1588" s="87"/>
    </row>
    <row r="1589" spans="11:14" x14ac:dyDescent="0.3">
      <c r="K1589" s="87"/>
      <c r="L1589" s="87"/>
      <c r="M1589" s="87"/>
      <c r="N1589" s="87"/>
    </row>
    <row r="1590" spans="11:14" x14ac:dyDescent="0.3">
      <c r="K1590" s="87"/>
      <c r="L1590" s="87"/>
      <c r="M1590" s="87"/>
      <c r="N1590" s="87"/>
    </row>
    <row r="1591" spans="11:14" x14ac:dyDescent="0.3">
      <c r="K1591" s="87"/>
      <c r="L1591" s="87"/>
      <c r="M1591" s="87"/>
      <c r="N1591" s="87"/>
    </row>
    <row r="1592" spans="11:14" x14ac:dyDescent="0.3">
      <c r="K1592" s="87"/>
      <c r="L1592" s="87"/>
      <c r="M1592" s="87"/>
      <c r="N1592" s="87"/>
    </row>
    <row r="1593" spans="11:14" x14ac:dyDescent="0.3">
      <c r="K1593" s="87"/>
      <c r="L1593" s="87"/>
      <c r="M1593" s="87"/>
      <c r="N1593" s="87"/>
    </row>
    <row r="1594" spans="11:14" x14ac:dyDescent="0.3">
      <c r="K1594" s="87"/>
      <c r="L1594" s="87"/>
      <c r="M1594" s="87"/>
      <c r="N1594" s="87"/>
    </row>
    <row r="1595" spans="11:14" x14ac:dyDescent="0.3">
      <c r="K1595" s="87"/>
      <c r="L1595" s="87"/>
      <c r="M1595" s="87"/>
      <c r="N1595" s="87"/>
    </row>
    <row r="1596" spans="11:14" x14ac:dyDescent="0.3">
      <c r="K1596" s="87"/>
      <c r="L1596" s="87"/>
      <c r="M1596" s="87"/>
      <c r="N1596" s="87"/>
    </row>
    <row r="1597" spans="11:14" x14ac:dyDescent="0.3">
      <c r="K1597" s="87"/>
      <c r="L1597" s="87"/>
      <c r="M1597" s="87"/>
      <c r="N1597" s="87"/>
    </row>
    <row r="1598" spans="11:14" x14ac:dyDescent="0.3">
      <c r="K1598" s="87"/>
      <c r="L1598" s="87"/>
      <c r="M1598" s="87"/>
      <c r="N1598" s="87"/>
    </row>
    <row r="1599" spans="11:14" x14ac:dyDescent="0.3">
      <c r="K1599" s="87"/>
      <c r="L1599" s="87"/>
      <c r="M1599" s="87"/>
      <c r="N1599" s="87"/>
    </row>
    <row r="1600" spans="11:14" x14ac:dyDescent="0.3">
      <c r="K1600" s="87"/>
      <c r="L1600" s="87"/>
      <c r="M1600" s="87"/>
      <c r="N1600" s="87"/>
    </row>
    <row r="1601" spans="11:14" x14ac:dyDescent="0.3">
      <c r="K1601" s="87"/>
      <c r="L1601" s="87"/>
      <c r="M1601" s="87"/>
      <c r="N1601" s="87"/>
    </row>
    <row r="1602" spans="11:14" x14ac:dyDescent="0.3">
      <c r="K1602" s="87"/>
      <c r="L1602" s="87"/>
      <c r="M1602" s="87"/>
      <c r="N1602" s="87"/>
    </row>
    <row r="1603" spans="11:14" x14ac:dyDescent="0.3">
      <c r="K1603" s="87"/>
      <c r="L1603" s="87"/>
      <c r="M1603" s="87"/>
      <c r="N1603" s="87"/>
    </row>
    <row r="1604" spans="11:14" x14ac:dyDescent="0.3">
      <c r="K1604" s="87"/>
      <c r="L1604" s="87"/>
      <c r="M1604" s="87"/>
      <c r="N1604" s="87"/>
    </row>
    <row r="1605" spans="11:14" x14ac:dyDescent="0.3">
      <c r="K1605" s="87"/>
      <c r="L1605" s="87"/>
      <c r="M1605" s="87"/>
      <c r="N1605" s="87"/>
    </row>
    <row r="1606" spans="11:14" x14ac:dyDescent="0.3">
      <c r="K1606" s="87"/>
      <c r="L1606" s="87"/>
      <c r="M1606" s="87"/>
      <c r="N1606" s="87"/>
    </row>
    <row r="1607" spans="11:14" x14ac:dyDescent="0.3">
      <c r="K1607" s="87"/>
      <c r="L1607" s="87"/>
      <c r="M1607" s="87"/>
      <c r="N1607" s="87"/>
    </row>
    <row r="1608" spans="11:14" x14ac:dyDescent="0.3">
      <c r="K1608" s="87"/>
      <c r="L1608" s="87"/>
      <c r="M1608" s="87"/>
      <c r="N1608" s="87"/>
    </row>
    <row r="1609" spans="11:14" x14ac:dyDescent="0.3">
      <c r="K1609" s="87"/>
      <c r="L1609" s="87"/>
      <c r="M1609" s="87"/>
      <c r="N1609" s="87"/>
    </row>
    <row r="1610" spans="11:14" x14ac:dyDescent="0.3">
      <c r="K1610" s="87"/>
      <c r="L1610" s="87"/>
      <c r="M1610" s="87"/>
      <c r="N1610" s="87"/>
    </row>
    <row r="1611" spans="11:14" x14ac:dyDescent="0.3">
      <c r="K1611" s="87"/>
      <c r="L1611" s="87"/>
      <c r="M1611" s="87"/>
      <c r="N1611" s="87"/>
    </row>
    <row r="1612" spans="11:14" x14ac:dyDescent="0.3">
      <c r="K1612" s="87"/>
      <c r="L1612" s="87"/>
      <c r="M1612" s="87"/>
      <c r="N1612" s="87"/>
    </row>
    <row r="1613" spans="11:14" x14ac:dyDescent="0.3">
      <c r="K1613" s="87"/>
      <c r="L1613" s="87"/>
      <c r="M1613" s="87"/>
      <c r="N1613" s="87"/>
    </row>
    <row r="1614" spans="11:14" x14ac:dyDescent="0.3">
      <c r="K1614" s="87"/>
      <c r="L1614" s="87"/>
      <c r="M1614" s="87"/>
      <c r="N1614" s="87"/>
    </row>
    <row r="1615" spans="11:14" x14ac:dyDescent="0.3">
      <c r="K1615" s="87"/>
      <c r="L1615" s="87"/>
      <c r="M1615" s="87"/>
      <c r="N1615" s="87"/>
    </row>
    <row r="1616" spans="11:14" x14ac:dyDescent="0.3">
      <c r="K1616" s="87"/>
      <c r="L1616" s="87"/>
      <c r="M1616" s="87"/>
      <c r="N1616" s="87"/>
    </row>
    <row r="1617" spans="11:14" x14ac:dyDescent="0.3">
      <c r="K1617" s="87"/>
      <c r="L1617" s="87"/>
      <c r="M1617" s="87"/>
      <c r="N1617" s="87"/>
    </row>
    <row r="1618" spans="11:14" x14ac:dyDescent="0.3">
      <c r="K1618" s="87"/>
      <c r="L1618" s="87"/>
      <c r="M1618" s="87"/>
      <c r="N1618" s="87"/>
    </row>
    <row r="1619" spans="11:14" x14ac:dyDescent="0.3">
      <c r="K1619" s="87"/>
      <c r="L1619" s="87"/>
      <c r="M1619" s="87"/>
      <c r="N1619" s="87"/>
    </row>
    <row r="1620" spans="11:14" x14ac:dyDescent="0.3">
      <c r="K1620" s="87"/>
      <c r="L1620" s="87"/>
      <c r="M1620" s="87"/>
      <c r="N1620" s="87"/>
    </row>
    <row r="1621" spans="11:14" x14ac:dyDescent="0.3">
      <c r="K1621" s="87"/>
      <c r="L1621" s="87"/>
      <c r="M1621" s="87"/>
      <c r="N1621" s="87"/>
    </row>
    <row r="1622" spans="11:14" x14ac:dyDescent="0.3">
      <c r="K1622" s="87"/>
      <c r="L1622" s="87"/>
      <c r="M1622" s="87"/>
      <c r="N1622" s="87"/>
    </row>
    <row r="1623" spans="11:14" x14ac:dyDescent="0.3">
      <c r="K1623" s="87"/>
      <c r="L1623" s="87"/>
      <c r="M1623" s="87"/>
      <c r="N1623" s="87"/>
    </row>
    <row r="1624" spans="11:14" x14ac:dyDescent="0.3">
      <c r="K1624" s="87"/>
      <c r="L1624" s="87"/>
      <c r="M1624" s="87"/>
      <c r="N1624" s="87"/>
    </row>
    <row r="1625" spans="11:14" x14ac:dyDescent="0.3">
      <c r="K1625" s="87"/>
      <c r="L1625" s="87"/>
      <c r="M1625" s="87"/>
      <c r="N1625" s="87"/>
    </row>
    <row r="1626" spans="11:14" x14ac:dyDescent="0.3">
      <c r="K1626" s="87"/>
      <c r="L1626" s="87"/>
      <c r="M1626" s="87"/>
      <c r="N1626" s="87"/>
    </row>
    <row r="1627" spans="11:14" x14ac:dyDescent="0.3">
      <c r="K1627" s="87"/>
      <c r="L1627" s="87"/>
      <c r="M1627" s="87"/>
      <c r="N1627" s="87"/>
    </row>
    <row r="1628" spans="11:14" x14ac:dyDescent="0.3">
      <c r="K1628" s="87"/>
      <c r="L1628" s="87"/>
      <c r="M1628" s="87"/>
      <c r="N1628" s="87"/>
    </row>
    <row r="1629" spans="11:14" x14ac:dyDescent="0.3">
      <c r="K1629" s="87"/>
      <c r="L1629" s="87"/>
      <c r="M1629" s="87"/>
      <c r="N1629" s="87"/>
    </row>
    <row r="1630" spans="11:14" x14ac:dyDescent="0.3">
      <c r="K1630" s="87"/>
      <c r="L1630" s="87"/>
      <c r="M1630" s="87"/>
      <c r="N1630" s="87"/>
    </row>
    <row r="1631" spans="11:14" x14ac:dyDescent="0.3">
      <c r="K1631" s="87"/>
      <c r="L1631" s="87"/>
      <c r="M1631" s="87"/>
      <c r="N1631" s="87"/>
    </row>
    <row r="1632" spans="11:14" x14ac:dyDescent="0.3">
      <c r="K1632" s="87"/>
      <c r="L1632" s="87"/>
      <c r="M1632" s="87"/>
      <c r="N1632" s="87"/>
    </row>
    <row r="1633" spans="11:14" x14ac:dyDescent="0.3">
      <c r="K1633" s="87"/>
      <c r="L1633" s="87"/>
      <c r="M1633" s="87"/>
      <c r="N1633" s="87"/>
    </row>
    <row r="1634" spans="11:14" x14ac:dyDescent="0.3">
      <c r="K1634" s="87"/>
      <c r="L1634" s="87"/>
      <c r="M1634" s="87"/>
      <c r="N1634" s="87"/>
    </row>
    <row r="1635" spans="11:14" x14ac:dyDescent="0.3">
      <c r="K1635" s="87"/>
      <c r="L1635" s="87"/>
      <c r="M1635" s="87"/>
      <c r="N1635" s="87"/>
    </row>
    <row r="1636" spans="11:14" x14ac:dyDescent="0.3">
      <c r="K1636" s="87"/>
      <c r="L1636" s="87"/>
      <c r="M1636" s="87"/>
      <c r="N1636" s="87"/>
    </row>
    <row r="1637" spans="11:14" x14ac:dyDescent="0.3">
      <c r="K1637" s="87"/>
      <c r="L1637" s="87"/>
      <c r="M1637" s="87"/>
      <c r="N1637" s="87"/>
    </row>
    <row r="1638" spans="11:14" x14ac:dyDescent="0.3">
      <c r="K1638" s="87"/>
      <c r="L1638" s="87"/>
      <c r="M1638" s="87"/>
      <c r="N1638" s="87"/>
    </row>
    <row r="1639" spans="11:14" x14ac:dyDescent="0.3">
      <c r="K1639" s="87"/>
      <c r="L1639" s="87"/>
      <c r="M1639" s="87"/>
      <c r="N1639" s="87"/>
    </row>
    <row r="1640" spans="11:14" x14ac:dyDescent="0.3">
      <c r="K1640" s="87"/>
      <c r="L1640" s="87"/>
      <c r="M1640" s="87"/>
      <c r="N1640" s="87"/>
    </row>
    <row r="1641" spans="11:14" x14ac:dyDescent="0.3">
      <c r="K1641" s="87"/>
      <c r="L1641" s="87"/>
      <c r="M1641" s="87"/>
      <c r="N1641" s="87"/>
    </row>
    <row r="1642" spans="11:14" x14ac:dyDescent="0.3">
      <c r="K1642" s="87"/>
      <c r="L1642" s="87"/>
      <c r="M1642" s="87"/>
      <c r="N1642" s="87"/>
    </row>
    <row r="1643" spans="11:14" x14ac:dyDescent="0.3">
      <c r="K1643" s="87"/>
      <c r="L1643" s="87"/>
      <c r="M1643" s="87"/>
      <c r="N1643" s="87"/>
    </row>
    <row r="1644" spans="11:14" x14ac:dyDescent="0.3">
      <c r="K1644" s="87"/>
      <c r="L1644" s="87"/>
      <c r="M1644" s="87"/>
      <c r="N1644" s="87"/>
    </row>
    <row r="1645" spans="11:14" x14ac:dyDescent="0.3">
      <c r="K1645" s="87"/>
      <c r="L1645" s="87"/>
      <c r="M1645" s="87"/>
      <c r="N1645" s="87"/>
    </row>
    <row r="1646" spans="11:14" x14ac:dyDescent="0.3">
      <c r="K1646" s="87"/>
      <c r="L1646" s="87"/>
      <c r="M1646" s="87"/>
      <c r="N1646" s="87"/>
    </row>
    <row r="1647" spans="11:14" x14ac:dyDescent="0.3">
      <c r="K1647" s="87"/>
      <c r="L1647" s="87"/>
      <c r="M1647" s="87"/>
      <c r="N1647" s="87"/>
    </row>
    <row r="1648" spans="11:14" x14ac:dyDescent="0.3">
      <c r="K1648" s="87"/>
      <c r="L1648" s="87"/>
      <c r="M1648" s="87"/>
      <c r="N1648" s="87"/>
    </row>
    <row r="1649" spans="11:14" x14ac:dyDescent="0.3">
      <c r="K1649" s="87"/>
      <c r="L1649" s="87"/>
      <c r="M1649" s="87"/>
      <c r="N1649" s="87"/>
    </row>
    <row r="1650" spans="11:14" x14ac:dyDescent="0.3">
      <c r="K1650" s="87"/>
      <c r="L1650" s="87"/>
      <c r="M1650" s="87"/>
      <c r="N1650" s="87"/>
    </row>
    <row r="1651" spans="11:14" x14ac:dyDescent="0.3">
      <c r="K1651" s="87"/>
      <c r="L1651" s="87"/>
      <c r="M1651" s="87"/>
      <c r="N1651" s="87"/>
    </row>
    <row r="1652" spans="11:14" x14ac:dyDescent="0.3">
      <c r="K1652" s="87"/>
      <c r="L1652" s="87"/>
      <c r="M1652" s="87"/>
      <c r="N1652" s="87"/>
    </row>
    <row r="1653" spans="11:14" x14ac:dyDescent="0.3">
      <c r="K1653" s="87"/>
      <c r="L1653" s="87"/>
      <c r="M1653" s="87"/>
      <c r="N1653" s="87"/>
    </row>
    <row r="1654" spans="11:14" x14ac:dyDescent="0.3">
      <c r="K1654" s="87"/>
      <c r="L1654" s="87"/>
      <c r="M1654" s="87"/>
      <c r="N1654" s="87"/>
    </row>
    <row r="1655" spans="11:14" x14ac:dyDescent="0.3">
      <c r="K1655" s="87"/>
      <c r="L1655" s="87"/>
      <c r="M1655" s="87"/>
      <c r="N1655" s="87"/>
    </row>
    <row r="1656" spans="11:14" x14ac:dyDescent="0.3">
      <c r="K1656" s="87"/>
      <c r="L1656" s="87"/>
      <c r="M1656" s="87"/>
      <c r="N1656" s="87"/>
    </row>
    <row r="1657" spans="11:14" x14ac:dyDescent="0.3">
      <c r="K1657" s="87"/>
      <c r="L1657" s="87"/>
      <c r="M1657" s="87"/>
      <c r="N1657" s="87"/>
    </row>
    <row r="1658" spans="11:14" x14ac:dyDescent="0.3">
      <c r="K1658" s="87"/>
      <c r="L1658" s="87"/>
      <c r="M1658" s="87"/>
      <c r="N1658" s="87"/>
    </row>
    <row r="1659" spans="11:14" x14ac:dyDescent="0.3">
      <c r="K1659" s="87"/>
      <c r="L1659" s="87"/>
      <c r="M1659" s="87"/>
      <c r="N1659" s="87"/>
    </row>
    <row r="1660" spans="11:14" x14ac:dyDescent="0.3">
      <c r="K1660" s="87"/>
      <c r="L1660" s="87"/>
      <c r="M1660" s="87"/>
      <c r="N1660" s="87"/>
    </row>
    <row r="1661" spans="11:14" x14ac:dyDescent="0.3">
      <c r="K1661" s="87"/>
      <c r="L1661" s="87"/>
      <c r="M1661" s="87"/>
      <c r="N1661" s="87"/>
    </row>
    <row r="1662" spans="11:14" x14ac:dyDescent="0.3">
      <c r="K1662" s="87"/>
      <c r="L1662" s="87"/>
      <c r="M1662" s="87"/>
      <c r="N1662" s="87"/>
    </row>
    <row r="1663" spans="11:14" x14ac:dyDescent="0.3">
      <c r="K1663" s="87"/>
      <c r="L1663" s="87"/>
      <c r="M1663" s="87"/>
      <c r="N1663" s="87"/>
    </row>
    <row r="1664" spans="11:14" x14ac:dyDescent="0.3">
      <c r="K1664" s="87"/>
      <c r="L1664" s="87"/>
      <c r="M1664" s="87"/>
      <c r="N1664" s="87"/>
    </row>
    <row r="1665" spans="11:14" x14ac:dyDescent="0.3">
      <c r="K1665" s="87"/>
      <c r="L1665" s="87"/>
      <c r="M1665" s="87"/>
      <c r="N1665" s="87"/>
    </row>
    <row r="1666" spans="11:14" x14ac:dyDescent="0.3">
      <c r="K1666" s="87"/>
      <c r="L1666" s="87"/>
      <c r="M1666" s="87"/>
      <c r="N1666" s="87"/>
    </row>
    <row r="1667" spans="11:14" x14ac:dyDescent="0.3">
      <c r="K1667" s="87"/>
      <c r="L1667" s="87"/>
      <c r="M1667" s="87"/>
      <c r="N1667" s="87"/>
    </row>
    <row r="1668" spans="11:14" x14ac:dyDescent="0.3">
      <c r="K1668" s="87"/>
      <c r="L1668" s="87"/>
      <c r="M1668" s="87"/>
      <c r="N1668" s="87"/>
    </row>
    <row r="1669" spans="11:14" x14ac:dyDescent="0.3">
      <c r="K1669" s="87"/>
      <c r="L1669" s="87"/>
      <c r="M1669" s="87"/>
      <c r="N1669" s="87"/>
    </row>
    <row r="1670" spans="11:14" x14ac:dyDescent="0.3">
      <c r="K1670" s="87"/>
      <c r="L1670" s="87"/>
      <c r="M1670" s="87"/>
      <c r="N1670" s="87"/>
    </row>
    <row r="1671" spans="11:14" x14ac:dyDescent="0.3">
      <c r="K1671" s="87"/>
      <c r="L1671" s="87"/>
      <c r="M1671" s="87"/>
      <c r="N1671" s="87"/>
    </row>
    <row r="1672" spans="11:14" x14ac:dyDescent="0.3">
      <c r="K1672" s="87"/>
      <c r="L1672" s="87"/>
      <c r="M1672" s="87"/>
      <c r="N1672" s="87"/>
    </row>
    <row r="1673" spans="11:14" x14ac:dyDescent="0.3">
      <c r="K1673" s="87"/>
      <c r="L1673" s="87"/>
      <c r="M1673" s="87"/>
      <c r="N1673" s="87"/>
    </row>
    <row r="1674" spans="11:14" x14ac:dyDescent="0.3">
      <c r="K1674" s="87"/>
      <c r="L1674" s="87"/>
      <c r="M1674" s="87"/>
      <c r="N1674" s="87"/>
    </row>
    <row r="1675" spans="11:14" x14ac:dyDescent="0.3">
      <c r="K1675" s="87"/>
      <c r="L1675" s="87"/>
      <c r="M1675" s="87"/>
      <c r="N1675" s="87"/>
    </row>
    <row r="1676" spans="11:14" x14ac:dyDescent="0.3">
      <c r="K1676" s="87"/>
      <c r="L1676" s="87"/>
      <c r="M1676" s="87"/>
      <c r="N1676" s="87"/>
    </row>
    <row r="1677" spans="11:14" x14ac:dyDescent="0.3">
      <c r="K1677" s="87"/>
      <c r="L1677" s="87"/>
      <c r="M1677" s="87"/>
      <c r="N1677" s="87"/>
    </row>
    <row r="1678" spans="11:14" x14ac:dyDescent="0.3">
      <c r="K1678" s="87"/>
      <c r="L1678" s="87"/>
      <c r="M1678" s="87"/>
      <c r="N1678" s="87"/>
    </row>
    <row r="1679" spans="11:14" x14ac:dyDescent="0.3">
      <c r="K1679" s="87"/>
      <c r="L1679" s="87"/>
      <c r="M1679" s="87"/>
      <c r="N1679" s="87"/>
    </row>
    <row r="1680" spans="11:14" x14ac:dyDescent="0.3">
      <c r="K1680" s="87"/>
      <c r="L1680" s="87"/>
      <c r="M1680" s="87"/>
      <c r="N1680" s="87"/>
    </row>
    <row r="1681" spans="11:14" x14ac:dyDescent="0.3">
      <c r="K1681" s="87"/>
      <c r="L1681" s="87"/>
      <c r="M1681" s="87"/>
      <c r="N1681" s="87"/>
    </row>
    <row r="1682" spans="11:14" x14ac:dyDescent="0.3">
      <c r="K1682" s="87"/>
      <c r="L1682" s="87"/>
      <c r="M1682" s="87"/>
      <c r="N1682" s="87"/>
    </row>
    <row r="1683" spans="11:14" x14ac:dyDescent="0.3">
      <c r="K1683" s="87"/>
      <c r="L1683" s="87"/>
      <c r="M1683" s="87"/>
      <c r="N1683" s="87"/>
    </row>
    <row r="1684" spans="11:14" x14ac:dyDescent="0.3">
      <c r="K1684" s="87"/>
      <c r="L1684" s="87"/>
      <c r="M1684" s="87"/>
      <c r="N1684" s="87"/>
    </row>
    <row r="1685" spans="11:14" x14ac:dyDescent="0.3">
      <c r="K1685" s="87"/>
      <c r="L1685" s="87"/>
      <c r="M1685" s="87"/>
      <c r="N1685" s="87"/>
    </row>
    <row r="1686" spans="11:14" x14ac:dyDescent="0.3">
      <c r="K1686" s="87"/>
      <c r="L1686" s="87"/>
      <c r="M1686" s="87"/>
      <c r="N1686" s="87"/>
    </row>
    <row r="1687" spans="11:14" x14ac:dyDescent="0.3">
      <c r="K1687" s="87"/>
      <c r="L1687" s="87"/>
      <c r="M1687" s="87"/>
      <c r="N1687" s="87"/>
    </row>
    <row r="1688" spans="11:14" x14ac:dyDescent="0.3">
      <c r="K1688" s="87"/>
      <c r="L1688" s="87"/>
      <c r="M1688" s="87"/>
      <c r="N1688" s="87"/>
    </row>
    <row r="1689" spans="11:14" x14ac:dyDescent="0.3">
      <c r="K1689" s="87"/>
      <c r="L1689" s="87"/>
      <c r="M1689" s="87"/>
      <c r="N1689" s="87"/>
    </row>
    <row r="1690" spans="11:14" x14ac:dyDescent="0.3">
      <c r="K1690" s="87"/>
      <c r="L1690" s="87"/>
      <c r="M1690" s="87"/>
      <c r="N1690" s="87"/>
    </row>
    <row r="1691" spans="11:14" x14ac:dyDescent="0.3">
      <c r="K1691" s="87"/>
      <c r="L1691" s="87"/>
      <c r="M1691" s="87"/>
      <c r="N1691" s="87"/>
    </row>
    <row r="1692" spans="11:14" x14ac:dyDescent="0.3">
      <c r="K1692" s="87"/>
      <c r="L1692" s="87"/>
      <c r="M1692" s="87"/>
      <c r="N1692" s="87"/>
    </row>
    <row r="1693" spans="11:14" x14ac:dyDescent="0.3">
      <c r="K1693" s="87"/>
      <c r="L1693" s="87"/>
      <c r="M1693" s="87"/>
      <c r="N1693" s="87"/>
    </row>
    <row r="1694" spans="11:14" x14ac:dyDescent="0.3">
      <c r="K1694" s="87"/>
      <c r="L1694" s="87"/>
      <c r="M1694" s="87"/>
      <c r="N1694" s="87"/>
    </row>
    <row r="1695" spans="11:14" x14ac:dyDescent="0.3">
      <c r="K1695" s="87"/>
      <c r="L1695" s="87"/>
      <c r="M1695" s="87"/>
      <c r="N1695" s="87"/>
    </row>
    <row r="1696" spans="11:14" x14ac:dyDescent="0.3">
      <c r="K1696" s="87"/>
      <c r="L1696" s="87"/>
      <c r="M1696" s="87"/>
      <c r="N1696" s="87"/>
    </row>
    <row r="1697" spans="11:14" x14ac:dyDescent="0.3">
      <c r="K1697" s="87"/>
      <c r="L1697" s="87"/>
      <c r="M1697" s="87"/>
      <c r="N1697" s="87"/>
    </row>
    <row r="1698" spans="11:14" x14ac:dyDescent="0.3">
      <c r="K1698" s="87"/>
      <c r="L1698" s="87"/>
      <c r="M1698" s="87"/>
      <c r="N1698" s="87"/>
    </row>
    <row r="1699" spans="11:14" x14ac:dyDescent="0.3">
      <c r="K1699" s="87"/>
      <c r="L1699" s="87"/>
      <c r="M1699" s="87"/>
      <c r="N1699" s="87"/>
    </row>
    <row r="1700" spans="11:14" x14ac:dyDescent="0.3">
      <c r="K1700" s="87"/>
      <c r="L1700" s="87"/>
      <c r="M1700" s="87"/>
      <c r="N1700" s="87"/>
    </row>
    <row r="1701" spans="11:14" x14ac:dyDescent="0.3">
      <c r="K1701" s="87"/>
      <c r="L1701" s="87"/>
      <c r="M1701" s="87"/>
      <c r="N1701" s="87"/>
    </row>
    <row r="1702" spans="11:14" x14ac:dyDescent="0.3">
      <c r="K1702" s="87"/>
      <c r="L1702" s="87"/>
      <c r="M1702" s="87"/>
      <c r="N1702" s="87"/>
    </row>
    <row r="1703" spans="11:14" x14ac:dyDescent="0.3">
      <c r="K1703" s="87"/>
      <c r="L1703" s="87"/>
      <c r="M1703" s="87"/>
      <c r="N1703" s="87"/>
    </row>
    <row r="1704" spans="11:14" x14ac:dyDescent="0.3">
      <c r="K1704" s="87"/>
      <c r="L1704" s="87"/>
      <c r="M1704" s="87"/>
      <c r="N1704" s="87"/>
    </row>
    <row r="1705" spans="11:14" x14ac:dyDescent="0.3">
      <c r="K1705" s="87"/>
      <c r="L1705" s="87"/>
      <c r="M1705" s="87"/>
      <c r="N1705" s="87"/>
    </row>
    <row r="1706" spans="11:14" x14ac:dyDescent="0.3">
      <c r="K1706" s="87"/>
      <c r="L1706" s="87"/>
      <c r="M1706" s="87"/>
      <c r="N1706" s="87"/>
    </row>
    <row r="1707" spans="11:14" x14ac:dyDescent="0.3">
      <c r="K1707" s="87"/>
      <c r="L1707" s="87"/>
      <c r="M1707" s="87"/>
      <c r="N1707" s="87"/>
    </row>
    <row r="1708" spans="11:14" x14ac:dyDescent="0.3">
      <c r="K1708" s="87"/>
      <c r="L1708" s="87"/>
      <c r="M1708" s="87"/>
      <c r="N1708" s="87"/>
    </row>
    <row r="1709" spans="11:14" x14ac:dyDescent="0.3">
      <c r="K1709" s="87"/>
      <c r="L1709" s="87"/>
      <c r="M1709" s="87"/>
      <c r="N1709" s="87"/>
    </row>
    <row r="1710" spans="11:14" x14ac:dyDescent="0.3">
      <c r="K1710" s="87"/>
      <c r="L1710" s="87"/>
      <c r="M1710" s="87"/>
      <c r="N1710" s="87"/>
    </row>
    <row r="1711" spans="11:14" x14ac:dyDescent="0.3">
      <c r="K1711" s="87"/>
      <c r="L1711" s="87"/>
      <c r="M1711" s="87"/>
      <c r="N1711" s="87"/>
    </row>
    <row r="1712" spans="11:14" x14ac:dyDescent="0.3">
      <c r="K1712" s="87"/>
      <c r="L1712" s="87"/>
      <c r="M1712" s="87"/>
      <c r="N1712" s="87"/>
    </row>
    <row r="1713" spans="11:14" x14ac:dyDescent="0.3">
      <c r="K1713" s="87"/>
      <c r="L1713" s="87"/>
      <c r="M1713" s="87"/>
      <c r="N1713" s="87"/>
    </row>
    <row r="1714" spans="11:14" x14ac:dyDescent="0.3">
      <c r="K1714" s="87"/>
      <c r="L1714" s="87"/>
      <c r="M1714" s="87"/>
      <c r="N1714" s="87"/>
    </row>
    <row r="1715" spans="11:14" x14ac:dyDescent="0.3">
      <c r="K1715" s="87"/>
      <c r="L1715" s="87"/>
      <c r="M1715" s="87"/>
      <c r="N1715" s="87"/>
    </row>
    <row r="1716" spans="11:14" x14ac:dyDescent="0.3">
      <c r="K1716" s="87"/>
      <c r="L1716" s="87"/>
      <c r="M1716" s="87"/>
      <c r="N1716" s="87"/>
    </row>
    <row r="1717" spans="11:14" x14ac:dyDescent="0.3">
      <c r="K1717" s="87"/>
      <c r="L1717" s="87"/>
      <c r="M1717" s="87"/>
      <c r="N1717" s="87"/>
    </row>
    <row r="1718" spans="11:14" x14ac:dyDescent="0.3">
      <c r="K1718" s="87"/>
      <c r="L1718" s="87"/>
      <c r="M1718" s="87"/>
      <c r="N1718" s="87"/>
    </row>
    <row r="1719" spans="11:14" x14ac:dyDescent="0.3">
      <c r="K1719" s="87"/>
      <c r="L1719" s="87"/>
      <c r="M1719" s="87"/>
      <c r="N1719" s="87"/>
    </row>
    <row r="1720" spans="11:14" x14ac:dyDescent="0.3">
      <c r="K1720" s="87"/>
      <c r="L1720" s="87"/>
      <c r="M1720" s="87"/>
      <c r="N1720" s="87"/>
    </row>
    <row r="1721" spans="11:14" x14ac:dyDescent="0.3">
      <c r="K1721" s="87"/>
      <c r="L1721" s="87"/>
      <c r="M1721" s="87"/>
      <c r="N1721" s="87"/>
    </row>
    <row r="1722" spans="11:14" x14ac:dyDescent="0.3">
      <c r="K1722" s="87"/>
      <c r="L1722" s="87"/>
      <c r="M1722" s="87"/>
      <c r="N1722" s="87"/>
    </row>
    <row r="1723" spans="11:14" x14ac:dyDescent="0.3">
      <c r="K1723" s="87"/>
      <c r="L1723" s="87"/>
      <c r="M1723" s="87"/>
      <c r="N1723" s="87"/>
    </row>
    <row r="1724" spans="11:14" x14ac:dyDescent="0.3">
      <c r="K1724" s="87"/>
      <c r="L1724" s="87"/>
      <c r="M1724" s="87"/>
      <c r="N1724" s="87"/>
    </row>
    <row r="1725" spans="11:14" x14ac:dyDescent="0.3">
      <c r="K1725" s="87"/>
      <c r="L1725" s="87"/>
      <c r="M1725" s="87"/>
      <c r="N1725" s="87"/>
    </row>
    <row r="1726" spans="11:14" x14ac:dyDescent="0.3">
      <c r="K1726" s="87"/>
      <c r="L1726" s="87"/>
      <c r="M1726" s="87"/>
      <c r="N1726" s="87"/>
    </row>
    <row r="1727" spans="11:14" x14ac:dyDescent="0.3">
      <c r="K1727" s="87"/>
      <c r="L1727" s="87"/>
      <c r="M1727" s="87"/>
      <c r="N1727" s="87"/>
    </row>
    <row r="1728" spans="11:14" x14ac:dyDescent="0.3">
      <c r="K1728" s="87"/>
      <c r="L1728" s="87"/>
      <c r="M1728" s="87"/>
      <c r="N1728" s="87"/>
    </row>
    <row r="1729" spans="11:14" x14ac:dyDescent="0.3">
      <c r="K1729" s="87"/>
      <c r="L1729" s="87"/>
      <c r="M1729" s="87"/>
      <c r="N1729" s="87"/>
    </row>
    <row r="1730" spans="11:14" x14ac:dyDescent="0.3">
      <c r="K1730" s="87"/>
      <c r="L1730" s="87"/>
      <c r="M1730" s="87"/>
      <c r="N1730" s="87"/>
    </row>
    <row r="1731" spans="11:14" x14ac:dyDescent="0.3">
      <c r="K1731" s="87"/>
      <c r="L1731" s="87"/>
      <c r="M1731" s="87"/>
      <c r="N1731" s="87"/>
    </row>
    <row r="1732" spans="11:14" x14ac:dyDescent="0.3">
      <c r="K1732" s="87"/>
      <c r="L1732" s="87"/>
      <c r="M1732" s="87"/>
      <c r="N1732" s="87"/>
    </row>
    <row r="1733" spans="11:14" x14ac:dyDescent="0.3">
      <c r="K1733" s="87"/>
      <c r="L1733" s="87"/>
      <c r="M1733" s="87"/>
      <c r="N1733" s="87"/>
    </row>
    <row r="1734" spans="11:14" x14ac:dyDescent="0.3">
      <c r="K1734" s="87"/>
      <c r="L1734" s="87"/>
      <c r="M1734" s="87"/>
      <c r="N1734" s="87"/>
    </row>
    <row r="1735" spans="11:14" x14ac:dyDescent="0.3">
      <c r="K1735" s="87"/>
      <c r="L1735" s="87"/>
      <c r="M1735" s="87"/>
      <c r="N1735" s="87"/>
    </row>
    <row r="1736" spans="11:14" x14ac:dyDescent="0.3">
      <c r="K1736" s="87"/>
      <c r="L1736" s="87"/>
      <c r="M1736" s="87"/>
      <c r="N1736" s="87"/>
    </row>
    <row r="1737" spans="11:14" x14ac:dyDescent="0.3">
      <c r="K1737" s="87"/>
      <c r="L1737" s="87"/>
      <c r="M1737" s="87"/>
      <c r="N1737" s="87"/>
    </row>
    <row r="1738" spans="11:14" x14ac:dyDescent="0.3">
      <c r="K1738" s="87"/>
      <c r="L1738" s="87"/>
      <c r="M1738" s="87"/>
      <c r="N1738" s="87"/>
    </row>
    <row r="1739" spans="11:14" x14ac:dyDescent="0.3">
      <c r="K1739" s="87"/>
      <c r="L1739" s="87"/>
      <c r="M1739" s="87"/>
      <c r="N1739" s="87"/>
    </row>
    <row r="1740" spans="11:14" x14ac:dyDescent="0.3">
      <c r="K1740" s="87"/>
      <c r="L1740" s="87"/>
      <c r="M1740" s="87"/>
      <c r="N1740" s="87"/>
    </row>
    <row r="1741" spans="11:14" x14ac:dyDescent="0.3">
      <c r="K1741" s="87"/>
      <c r="L1741" s="87"/>
      <c r="M1741" s="87"/>
      <c r="N1741" s="87"/>
    </row>
    <row r="1742" spans="11:14" x14ac:dyDescent="0.3">
      <c r="K1742" s="87"/>
      <c r="L1742" s="87"/>
      <c r="M1742" s="87"/>
      <c r="N1742" s="87"/>
    </row>
    <row r="1743" spans="11:14" x14ac:dyDescent="0.3">
      <c r="K1743" s="87"/>
      <c r="L1743" s="87"/>
      <c r="M1743" s="87"/>
      <c r="N1743" s="87"/>
    </row>
    <row r="1744" spans="11:14" x14ac:dyDescent="0.3">
      <c r="K1744" s="87"/>
      <c r="L1744" s="87"/>
      <c r="M1744" s="87"/>
      <c r="N1744" s="87"/>
    </row>
    <row r="1745" spans="11:14" x14ac:dyDescent="0.3">
      <c r="K1745" s="87"/>
      <c r="L1745" s="87"/>
      <c r="M1745" s="87"/>
      <c r="N1745" s="87"/>
    </row>
    <row r="1746" spans="11:14" x14ac:dyDescent="0.3">
      <c r="K1746" s="87"/>
      <c r="L1746" s="87"/>
      <c r="M1746" s="87"/>
      <c r="N1746" s="87"/>
    </row>
    <row r="1747" spans="11:14" x14ac:dyDescent="0.3">
      <c r="K1747" s="87"/>
      <c r="L1747" s="87"/>
      <c r="M1747" s="87"/>
      <c r="N1747" s="87"/>
    </row>
    <row r="1748" spans="11:14" x14ac:dyDescent="0.3">
      <c r="K1748" s="87"/>
      <c r="L1748" s="87"/>
      <c r="M1748" s="87"/>
      <c r="N1748" s="87"/>
    </row>
    <row r="1749" spans="11:14" x14ac:dyDescent="0.3">
      <c r="K1749" s="87"/>
      <c r="L1749" s="87"/>
      <c r="M1749" s="87"/>
      <c r="N1749" s="87"/>
    </row>
    <row r="1750" spans="11:14" x14ac:dyDescent="0.3">
      <c r="K1750" s="87"/>
      <c r="L1750" s="87"/>
      <c r="M1750" s="87"/>
      <c r="N1750" s="87"/>
    </row>
    <row r="1751" spans="11:14" x14ac:dyDescent="0.3">
      <c r="K1751" s="87"/>
      <c r="L1751" s="87"/>
      <c r="M1751" s="87"/>
      <c r="N1751" s="87"/>
    </row>
    <row r="1752" spans="11:14" x14ac:dyDescent="0.3">
      <c r="K1752" s="87"/>
      <c r="L1752" s="87"/>
      <c r="M1752" s="87"/>
      <c r="N1752" s="87"/>
    </row>
    <row r="1753" spans="11:14" x14ac:dyDescent="0.3">
      <c r="K1753" s="87"/>
      <c r="L1753" s="87"/>
      <c r="M1753" s="87"/>
      <c r="N1753" s="87"/>
    </row>
    <row r="1754" spans="11:14" x14ac:dyDescent="0.3">
      <c r="K1754" s="87"/>
      <c r="L1754" s="87"/>
      <c r="M1754" s="87"/>
      <c r="N1754" s="87"/>
    </row>
    <row r="1755" spans="11:14" x14ac:dyDescent="0.3">
      <c r="K1755" s="87"/>
      <c r="L1755" s="87"/>
      <c r="M1755" s="87"/>
      <c r="N1755" s="87"/>
    </row>
    <row r="1756" spans="11:14" x14ac:dyDescent="0.3">
      <c r="K1756" s="87"/>
      <c r="L1756" s="87"/>
      <c r="M1756" s="87"/>
      <c r="N1756" s="87"/>
    </row>
    <row r="1757" spans="11:14" x14ac:dyDescent="0.3">
      <c r="K1757" s="87"/>
      <c r="L1757" s="87"/>
      <c r="M1757" s="87"/>
      <c r="N1757" s="87"/>
    </row>
    <row r="1758" spans="11:14" x14ac:dyDescent="0.3">
      <c r="K1758" s="87"/>
      <c r="L1758" s="87"/>
      <c r="M1758" s="87"/>
      <c r="N1758" s="87"/>
    </row>
    <row r="1759" spans="11:14" x14ac:dyDescent="0.3">
      <c r="K1759" s="87"/>
      <c r="L1759" s="87"/>
      <c r="M1759" s="87"/>
      <c r="N1759" s="87"/>
    </row>
    <row r="1760" spans="11:14" x14ac:dyDescent="0.3">
      <c r="K1760" s="87"/>
      <c r="L1760" s="87"/>
      <c r="M1760" s="87"/>
      <c r="N1760" s="87"/>
    </row>
    <row r="1761" spans="11:14" x14ac:dyDescent="0.3">
      <c r="K1761" s="87"/>
      <c r="L1761" s="87"/>
      <c r="M1761" s="87"/>
      <c r="N1761" s="87"/>
    </row>
    <row r="1762" spans="11:14" x14ac:dyDescent="0.3">
      <c r="K1762" s="87"/>
      <c r="L1762" s="87"/>
      <c r="M1762" s="87"/>
      <c r="N1762" s="87"/>
    </row>
    <row r="1763" spans="11:14" x14ac:dyDescent="0.3">
      <c r="K1763" s="87"/>
      <c r="L1763" s="87"/>
      <c r="M1763" s="87"/>
      <c r="N1763" s="87"/>
    </row>
    <row r="1764" spans="11:14" x14ac:dyDescent="0.3">
      <c r="K1764" s="87"/>
      <c r="L1764" s="87"/>
      <c r="M1764" s="87"/>
      <c r="N1764" s="87"/>
    </row>
    <row r="1765" spans="11:14" x14ac:dyDescent="0.3">
      <c r="K1765" s="87"/>
      <c r="L1765" s="87"/>
      <c r="M1765" s="87"/>
      <c r="N1765" s="87"/>
    </row>
    <row r="1766" spans="11:14" x14ac:dyDescent="0.3">
      <c r="K1766" s="87"/>
      <c r="L1766" s="87"/>
      <c r="M1766" s="87"/>
      <c r="N1766" s="87"/>
    </row>
    <row r="1767" spans="11:14" x14ac:dyDescent="0.3">
      <c r="K1767" s="87"/>
      <c r="L1767" s="87"/>
      <c r="M1767" s="87"/>
      <c r="N1767" s="87"/>
    </row>
    <row r="1768" spans="11:14" x14ac:dyDescent="0.3">
      <c r="K1768" s="87"/>
      <c r="L1768" s="87"/>
      <c r="M1768" s="87"/>
      <c r="N1768" s="87"/>
    </row>
    <row r="1769" spans="11:14" x14ac:dyDescent="0.3">
      <c r="K1769" s="87"/>
      <c r="L1769" s="87"/>
      <c r="M1769" s="87"/>
      <c r="N1769" s="87"/>
    </row>
    <row r="1770" spans="11:14" x14ac:dyDescent="0.3">
      <c r="K1770" s="87"/>
      <c r="L1770" s="87"/>
      <c r="M1770" s="87"/>
      <c r="N1770" s="87"/>
    </row>
    <row r="1771" spans="11:14" x14ac:dyDescent="0.3">
      <c r="K1771" s="87"/>
      <c r="L1771" s="87"/>
      <c r="M1771" s="87"/>
      <c r="N1771" s="87"/>
    </row>
    <row r="1772" spans="11:14" x14ac:dyDescent="0.3">
      <c r="K1772" s="87"/>
      <c r="L1772" s="87"/>
      <c r="M1772" s="87"/>
      <c r="N1772" s="87"/>
    </row>
    <row r="1773" spans="11:14" x14ac:dyDescent="0.3">
      <c r="K1773" s="87"/>
      <c r="L1773" s="87"/>
      <c r="M1773" s="87"/>
      <c r="N1773" s="87"/>
    </row>
    <row r="1774" spans="11:14" x14ac:dyDescent="0.3">
      <c r="K1774" s="87"/>
      <c r="L1774" s="87"/>
      <c r="M1774" s="87"/>
      <c r="N1774" s="87"/>
    </row>
    <row r="1775" spans="11:14" x14ac:dyDescent="0.3">
      <c r="K1775" s="87"/>
      <c r="L1775" s="87"/>
      <c r="M1775" s="87"/>
      <c r="N1775" s="87"/>
    </row>
    <row r="1776" spans="11:14" x14ac:dyDescent="0.3">
      <c r="K1776" s="87"/>
      <c r="L1776" s="87"/>
      <c r="M1776" s="87"/>
      <c r="N1776" s="87"/>
    </row>
    <row r="1777" spans="11:14" x14ac:dyDescent="0.3">
      <c r="K1777" s="87"/>
      <c r="L1777" s="87"/>
      <c r="M1777" s="87"/>
      <c r="N1777" s="87"/>
    </row>
    <row r="1778" spans="11:14" x14ac:dyDescent="0.3">
      <c r="K1778" s="87"/>
      <c r="L1778" s="87"/>
      <c r="M1778" s="87"/>
      <c r="N1778" s="87"/>
    </row>
    <row r="1779" spans="11:14" x14ac:dyDescent="0.3">
      <c r="K1779" s="87"/>
      <c r="L1779" s="87"/>
      <c r="M1779" s="87"/>
      <c r="N1779" s="87"/>
    </row>
    <row r="1780" spans="11:14" x14ac:dyDescent="0.3">
      <c r="K1780" s="87"/>
      <c r="L1780" s="87"/>
      <c r="M1780" s="87"/>
      <c r="N1780" s="87"/>
    </row>
    <row r="1781" spans="11:14" x14ac:dyDescent="0.3">
      <c r="K1781" s="87"/>
      <c r="L1781" s="87"/>
      <c r="M1781" s="87"/>
      <c r="N1781" s="87"/>
    </row>
    <row r="1782" spans="11:14" x14ac:dyDescent="0.3">
      <c r="K1782" s="87"/>
      <c r="L1782" s="87"/>
      <c r="M1782" s="87"/>
      <c r="N1782" s="87"/>
    </row>
    <row r="1783" spans="11:14" x14ac:dyDescent="0.3">
      <c r="K1783" s="87"/>
      <c r="L1783" s="87"/>
      <c r="M1783" s="87"/>
      <c r="N1783" s="87"/>
    </row>
    <row r="1784" spans="11:14" x14ac:dyDescent="0.3">
      <c r="K1784" s="87"/>
      <c r="L1784" s="87"/>
      <c r="M1784" s="87"/>
      <c r="N1784" s="87"/>
    </row>
    <row r="1785" spans="11:14" x14ac:dyDescent="0.3">
      <c r="K1785" s="87"/>
      <c r="L1785" s="87"/>
      <c r="M1785" s="87"/>
      <c r="N1785" s="87"/>
    </row>
    <row r="1786" spans="11:14" x14ac:dyDescent="0.3">
      <c r="K1786" s="87"/>
      <c r="L1786" s="87"/>
      <c r="M1786" s="87"/>
      <c r="N1786" s="87"/>
    </row>
    <row r="1787" spans="11:14" x14ac:dyDescent="0.3">
      <c r="K1787" s="87"/>
      <c r="L1787" s="87"/>
      <c r="M1787" s="87"/>
      <c r="N1787" s="87"/>
    </row>
    <row r="1788" spans="11:14" x14ac:dyDescent="0.3">
      <c r="K1788" s="87"/>
      <c r="L1788" s="87"/>
      <c r="M1788" s="87"/>
      <c r="N1788" s="87"/>
    </row>
    <row r="1789" spans="11:14" x14ac:dyDescent="0.3">
      <c r="K1789" s="87"/>
      <c r="L1789" s="87"/>
      <c r="M1789" s="87"/>
      <c r="N1789" s="87"/>
    </row>
    <row r="1790" spans="11:14" x14ac:dyDescent="0.3">
      <c r="K1790" s="87"/>
      <c r="L1790" s="87"/>
      <c r="M1790" s="87"/>
      <c r="N1790" s="87"/>
    </row>
    <row r="1791" spans="11:14" x14ac:dyDescent="0.3">
      <c r="K1791" s="87"/>
      <c r="L1791" s="87"/>
      <c r="M1791" s="87"/>
      <c r="N1791" s="87"/>
    </row>
    <row r="1792" spans="11:14" x14ac:dyDescent="0.3">
      <c r="K1792" s="87"/>
      <c r="L1792" s="87"/>
      <c r="M1792" s="87"/>
      <c r="N1792" s="87"/>
    </row>
    <row r="1793" spans="11:14" x14ac:dyDescent="0.3">
      <c r="K1793" s="87"/>
      <c r="L1793" s="87"/>
      <c r="M1793" s="87"/>
      <c r="N1793" s="87"/>
    </row>
    <row r="1794" spans="11:14" x14ac:dyDescent="0.3">
      <c r="K1794" s="87"/>
      <c r="L1794" s="87"/>
      <c r="M1794" s="87"/>
      <c r="N1794" s="87"/>
    </row>
    <row r="1795" spans="11:14" x14ac:dyDescent="0.3">
      <c r="K1795" s="87"/>
      <c r="L1795" s="87"/>
      <c r="M1795" s="87"/>
      <c r="N1795" s="87"/>
    </row>
    <row r="1796" spans="11:14" x14ac:dyDescent="0.3">
      <c r="K1796" s="87"/>
      <c r="L1796" s="87"/>
      <c r="M1796" s="87"/>
      <c r="N1796" s="87"/>
    </row>
    <row r="1797" spans="11:14" x14ac:dyDescent="0.3">
      <c r="K1797" s="87"/>
      <c r="L1797" s="87"/>
      <c r="M1797" s="87"/>
      <c r="N1797" s="87"/>
    </row>
    <row r="1798" spans="11:14" x14ac:dyDescent="0.3">
      <c r="K1798" s="87"/>
      <c r="L1798" s="87"/>
      <c r="M1798" s="87"/>
      <c r="N1798" s="87"/>
    </row>
    <row r="1799" spans="11:14" x14ac:dyDescent="0.3">
      <c r="K1799" s="87"/>
      <c r="L1799" s="87"/>
      <c r="M1799" s="87"/>
      <c r="N1799" s="87"/>
    </row>
    <row r="1800" spans="11:14" x14ac:dyDescent="0.3">
      <c r="K1800" s="87"/>
      <c r="L1800" s="87"/>
      <c r="M1800" s="87"/>
      <c r="N1800" s="87"/>
    </row>
    <row r="1801" spans="11:14" x14ac:dyDescent="0.3">
      <c r="K1801" s="87"/>
      <c r="L1801" s="87"/>
      <c r="M1801" s="87"/>
      <c r="N1801" s="87"/>
    </row>
    <row r="1802" spans="11:14" x14ac:dyDescent="0.3">
      <c r="K1802" s="87"/>
      <c r="L1802" s="87"/>
      <c r="M1802" s="87"/>
      <c r="N1802" s="87"/>
    </row>
    <row r="1803" spans="11:14" x14ac:dyDescent="0.3">
      <c r="K1803" s="87"/>
      <c r="L1803" s="87"/>
      <c r="M1803" s="87"/>
      <c r="N1803" s="87"/>
    </row>
    <row r="1804" spans="11:14" x14ac:dyDescent="0.3">
      <c r="K1804" s="87"/>
      <c r="L1804" s="87"/>
      <c r="M1804" s="87"/>
      <c r="N1804" s="87"/>
    </row>
    <row r="1805" spans="11:14" x14ac:dyDescent="0.3">
      <c r="K1805" s="87"/>
      <c r="L1805" s="87"/>
      <c r="M1805" s="87"/>
      <c r="N1805" s="87"/>
    </row>
    <row r="1806" spans="11:14" x14ac:dyDescent="0.3">
      <c r="K1806" s="87"/>
      <c r="L1806" s="87"/>
      <c r="M1806" s="87"/>
      <c r="N1806" s="87"/>
    </row>
    <row r="1807" spans="11:14" x14ac:dyDescent="0.3">
      <c r="K1807" s="87"/>
      <c r="L1807" s="87"/>
      <c r="M1807" s="87"/>
      <c r="N1807" s="87"/>
    </row>
    <row r="1808" spans="11:14" x14ac:dyDescent="0.3">
      <c r="K1808" s="87"/>
      <c r="L1808" s="87"/>
      <c r="M1808" s="87"/>
      <c r="N1808" s="87"/>
    </row>
    <row r="1809" spans="11:14" x14ac:dyDescent="0.3">
      <c r="K1809" s="87"/>
      <c r="L1809" s="87"/>
      <c r="M1809" s="87"/>
      <c r="N1809" s="87"/>
    </row>
    <row r="1810" spans="11:14" x14ac:dyDescent="0.3">
      <c r="K1810" s="87"/>
      <c r="L1810" s="87"/>
      <c r="M1810" s="87"/>
      <c r="N1810" s="87"/>
    </row>
    <row r="1811" spans="11:14" x14ac:dyDescent="0.3">
      <c r="K1811" s="87"/>
      <c r="L1811" s="87"/>
      <c r="M1811" s="87"/>
      <c r="N1811" s="87"/>
    </row>
    <row r="1812" spans="11:14" x14ac:dyDescent="0.3">
      <c r="K1812" s="87"/>
      <c r="L1812" s="87"/>
      <c r="M1812" s="87"/>
      <c r="N1812" s="87"/>
    </row>
    <row r="1813" spans="11:14" x14ac:dyDescent="0.3">
      <c r="K1813" s="87"/>
      <c r="L1813" s="87"/>
      <c r="M1813" s="87"/>
      <c r="N1813" s="87"/>
    </row>
    <row r="1814" spans="11:14" x14ac:dyDescent="0.3">
      <c r="K1814" s="87"/>
      <c r="L1814" s="87"/>
      <c r="M1814" s="87"/>
      <c r="N1814" s="87"/>
    </row>
    <row r="1815" spans="11:14" x14ac:dyDescent="0.3">
      <c r="K1815" s="87"/>
      <c r="L1815" s="87"/>
      <c r="M1815" s="87"/>
      <c r="N1815" s="87"/>
    </row>
    <row r="1816" spans="11:14" x14ac:dyDescent="0.3">
      <c r="K1816" s="87"/>
      <c r="L1816" s="87"/>
      <c r="M1816" s="87"/>
      <c r="N1816" s="87"/>
    </row>
    <row r="1817" spans="11:14" x14ac:dyDescent="0.3">
      <c r="K1817" s="87"/>
      <c r="L1817" s="87"/>
      <c r="M1817" s="87"/>
      <c r="N1817" s="87"/>
    </row>
    <row r="1818" spans="11:14" x14ac:dyDescent="0.3">
      <c r="K1818" s="87"/>
      <c r="L1818" s="87"/>
      <c r="M1818" s="87"/>
      <c r="N1818" s="87"/>
    </row>
    <row r="1819" spans="11:14" x14ac:dyDescent="0.3">
      <c r="K1819" s="87"/>
      <c r="L1819" s="87"/>
      <c r="M1819" s="87"/>
      <c r="N1819" s="87"/>
    </row>
    <row r="1820" spans="11:14" x14ac:dyDescent="0.3">
      <c r="K1820" s="87"/>
      <c r="L1820" s="87"/>
      <c r="M1820" s="87"/>
      <c r="N1820" s="87"/>
    </row>
    <row r="1821" spans="11:14" x14ac:dyDescent="0.3">
      <c r="K1821" s="87"/>
      <c r="L1821" s="87"/>
      <c r="M1821" s="87"/>
      <c r="N1821" s="87"/>
    </row>
    <row r="1822" spans="11:14" x14ac:dyDescent="0.3">
      <c r="K1822" s="87"/>
      <c r="L1822" s="87"/>
      <c r="M1822" s="87"/>
      <c r="N1822" s="87"/>
    </row>
    <row r="1823" spans="11:14" x14ac:dyDescent="0.3">
      <c r="K1823" s="87"/>
      <c r="L1823" s="87"/>
      <c r="M1823" s="87"/>
      <c r="N1823" s="87"/>
    </row>
    <row r="1824" spans="11:14" x14ac:dyDescent="0.3">
      <c r="K1824" s="87"/>
      <c r="L1824" s="87"/>
      <c r="M1824" s="87"/>
      <c r="N1824" s="87"/>
    </row>
    <row r="1825" spans="11:14" x14ac:dyDescent="0.3">
      <c r="K1825" s="87"/>
      <c r="L1825" s="87"/>
      <c r="M1825" s="87"/>
      <c r="N1825" s="87"/>
    </row>
    <row r="1826" spans="11:14" x14ac:dyDescent="0.3">
      <c r="K1826" s="87"/>
      <c r="L1826" s="87"/>
      <c r="M1826" s="87"/>
      <c r="N1826" s="87"/>
    </row>
    <row r="1827" spans="11:14" x14ac:dyDescent="0.3">
      <c r="K1827" s="87"/>
      <c r="L1827" s="87"/>
      <c r="M1827" s="87"/>
      <c r="N1827" s="87"/>
    </row>
    <row r="1828" spans="11:14" x14ac:dyDescent="0.3">
      <c r="K1828" s="87"/>
      <c r="L1828" s="87"/>
      <c r="M1828" s="87"/>
      <c r="N1828" s="87"/>
    </row>
    <row r="1829" spans="11:14" x14ac:dyDescent="0.3">
      <c r="K1829" s="87"/>
      <c r="L1829" s="87"/>
      <c r="M1829" s="87"/>
      <c r="N1829" s="87"/>
    </row>
    <row r="1830" spans="11:14" x14ac:dyDescent="0.3">
      <c r="K1830" s="87"/>
      <c r="L1830" s="87"/>
      <c r="M1830" s="87"/>
      <c r="N1830" s="87"/>
    </row>
    <row r="1831" spans="11:14" x14ac:dyDescent="0.3">
      <c r="K1831" s="87"/>
      <c r="L1831" s="87"/>
      <c r="M1831" s="87"/>
      <c r="N1831" s="87"/>
    </row>
    <row r="1832" spans="11:14" x14ac:dyDescent="0.3">
      <c r="K1832" s="87"/>
      <c r="L1832" s="87"/>
      <c r="M1832" s="87"/>
      <c r="N1832" s="87"/>
    </row>
    <row r="1833" spans="11:14" x14ac:dyDescent="0.3">
      <c r="K1833" s="87"/>
      <c r="L1833" s="87"/>
      <c r="M1833" s="87"/>
      <c r="N1833" s="87"/>
    </row>
    <row r="1834" spans="11:14" x14ac:dyDescent="0.3">
      <c r="K1834" s="87"/>
      <c r="L1834" s="87"/>
      <c r="M1834" s="87"/>
      <c r="N1834" s="87"/>
    </row>
    <row r="1835" spans="11:14" x14ac:dyDescent="0.3">
      <c r="K1835" s="87"/>
      <c r="L1835" s="87"/>
      <c r="M1835" s="87"/>
      <c r="N1835" s="87"/>
    </row>
    <row r="1836" spans="11:14" x14ac:dyDescent="0.3">
      <c r="K1836" s="87"/>
      <c r="L1836" s="87"/>
      <c r="M1836" s="87"/>
      <c r="N1836" s="87"/>
    </row>
    <row r="1837" spans="11:14" x14ac:dyDescent="0.3">
      <c r="K1837" s="87"/>
      <c r="L1837" s="87"/>
      <c r="M1837" s="87"/>
      <c r="N1837" s="87"/>
    </row>
    <row r="1838" spans="11:14" x14ac:dyDescent="0.3">
      <c r="K1838" s="87"/>
      <c r="L1838" s="87"/>
      <c r="M1838" s="87"/>
      <c r="N1838" s="87"/>
    </row>
    <row r="1839" spans="11:14" x14ac:dyDescent="0.3">
      <c r="K1839" s="87"/>
      <c r="L1839" s="87"/>
      <c r="M1839" s="87"/>
      <c r="N1839" s="87"/>
    </row>
    <row r="1840" spans="11:14" x14ac:dyDescent="0.3">
      <c r="K1840" s="87"/>
      <c r="L1840" s="87"/>
      <c r="M1840" s="87"/>
      <c r="N1840" s="87"/>
    </row>
    <row r="1841" spans="11:14" x14ac:dyDescent="0.3">
      <c r="K1841" s="87"/>
      <c r="L1841" s="87"/>
      <c r="M1841" s="87"/>
      <c r="N1841" s="87"/>
    </row>
    <row r="1842" spans="11:14" x14ac:dyDescent="0.3">
      <c r="K1842" s="87"/>
      <c r="L1842" s="87"/>
      <c r="M1842" s="87"/>
      <c r="N1842" s="87"/>
    </row>
    <row r="1843" spans="11:14" x14ac:dyDescent="0.3">
      <c r="K1843" s="87"/>
      <c r="L1843" s="87"/>
      <c r="M1843" s="87"/>
      <c r="N1843" s="87"/>
    </row>
    <row r="1844" spans="11:14" x14ac:dyDescent="0.3">
      <c r="K1844" s="87"/>
      <c r="L1844" s="87"/>
      <c r="M1844" s="87"/>
      <c r="N1844" s="87"/>
    </row>
    <row r="1845" spans="11:14" x14ac:dyDescent="0.3">
      <c r="K1845" s="87"/>
      <c r="L1845" s="87"/>
      <c r="M1845" s="87"/>
      <c r="N1845" s="87"/>
    </row>
    <row r="1846" spans="11:14" x14ac:dyDescent="0.3">
      <c r="K1846" s="87"/>
      <c r="L1846" s="87"/>
      <c r="M1846" s="87"/>
      <c r="N1846" s="87"/>
    </row>
    <row r="1847" spans="11:14" x14ac:dyDescent="0.3">
      <c r="K1847" s="87"/>
      <c r="L1847" s="87"/>
      <c r="M1847" s="87"/>
      <c r="N1847" s="87"/>
    </row>
    <row r="1848" spans="11:14" x14ac:dyDescent="0.3">
      <c r="K1848" s="87"/>
      <c r="L1848" s="87"/>
      <c r="M1848" s="87"/>
      <c r="N1848" s="87"/>
    </row>
    <row r="1849" spans="11:14" x14ac:dyDescent="0.3">
      <c r="K1849" s="87"/>
      <c r="L1849" s="87"/>
      <c r="M1849" s="87"/>
      <c r="N1849" s="87"/>
    </row>
    <row r="1850" spans="11:14" x14ac:dyDescent="0.3">
      <c r="K1850" s="87"/>
      <c r="L1850" s="87"/>
      <c r="M1850" s="87"/>
      <c r="N1850" s="87"/>
    </row>
    <row r="1851" spans="11:14" x14ac:dyDescent="0.3">
      <c r="K1851" s="87"/>
      <c r="L1851" s="87"/>
      <c r="M1851" s="87"/>
      <c r="N1851" s="87"/>
    </row>
    <row r="1852" spans="11:14" x14ac:dyDescent="0.3">
      <c r="K1852" s="87"/>
      <c r="L1852" s="87"/>
      <c r="M1852" s="87"/>
      <c r="N1852" s="87"/>
    </row>
    <row r="1853" spans="11:14" x14ac:dyDescent="0.3">
      <c r="K1853" s="87"/>
      <c r="L1853" s="87"/>
      <c r="M1853" s="87"/>
      <c r="N1853" s="87"/>
    </row>
    <row r="1854" spans="11:14" x14ac:dyDescent="0.3">
      <c r="K1854" s="87"/>
      <c r="L1854" s="87"/>
      <c r="M1854" s="87"/>
      <c r="N1854" s="87"/>
    </row>
    <row r="1855" spans="11:14" x14ac:dyDescent="0.3">
      <c r="K1855" s="87"/>
      <c r="L1855" s="87"/>
      <c r="M1855" s="87"/>
      <c r="N1855" s="87"/>
    </row>
    <row r="1856" spans="11:14" x14ac:dyDescent="0.3">
      <c r="K1856" s="87"/>
      <c r="L1856" s="87"/>
      <c r="M1856" s="87"/>
      <c r="N1856" s="87"/>
    </row>
    <row r="1857" spans="11:14" x14ac:dyDescent="0.3">
      <c r="K1857" s="87"/>
      <c r="L1857" s="87"/>
      <c r="M1857" s="87"/>
      <c r="N1857" s="87"/>
    </row>
    <row r="1858" spans="11:14" x14ac:dyDescent="0.3">
      <c r="K1858" s="87"/>
      <c r="L1858" s="87"/>
      <c r="M1858" s="87"/>
      <c r="N1858" s="87"/>
    </row>
    <row r="1859" spans="11:14" x14ac:dyDescent="0.3">
      <c r="K1859" s="87"/>
      <c r="L1859" s="87"/>
      <c r="M1859" s="87"/>
      <c r="N1859" s="87"/>
    </row>
    <row r="1860" spans="11:14" x14ac:dyDescent="0.3">
      <c r="K1860" s="87"/>
      <c r="L1860" s="87"/>
      <c r="M1860" s="87"/>
      <c r="N1860" s="87"/>
    </row>
    <row r="1861" spans="11:14" x14ac:dyDescent="0.3">
      <c r="K1861" s="87"/>
      <c r="L1861" s="87"/>
      <c r="M1861" s="87"/>
      <c r="N1861" s="87"/>
    </row>
    <row r="1862" spans="11:14" x14ac:dyDescent="0.3">
      <c r="K1862" s="87"/>
      <c r="L1862" s="87"/>
      <c r="M1862" s="87"/>
      <c r="N1862" s="87"/>
    </row>
    <row r="1863" spans="11:14" x14ac:dyDescent="0.3">
      <c r="K1863" s="87"/>
      <c r="L1863" s="87"/>
      <c r="M1863" s="87"/>
      <c r="N1863" s="87"/>
    </row>
    <row r="1864" spans="11:14" x14ac:dyDescent="0.3">
      <c r="K1864" s="87"/>
      <c r="L1864" s="87"/>
      <c r="M1864" s="87"/>
      <c r="N1864" s="87"/>
    </row>
    <row r="1865" spans="11:14" x14ac:dyDescent="0.3">
      <c r="K1865" s="87"/>
      <c r="L1865" s="87"/>
      <c r="M1865" s="87"/>
      <c r="N1865" s="87"/>
    </row>
    <row r="1866" spans="11:14" x14ac:dyDescent="0.3">
      <c r="K1866" s="87"/>
      <c r="L1866" s="87"/>
      <c r="M1866" s="87"/>
      <c r="N1866" s="87"/>
    </row>
    <row r="1867" spans="11:14" x14ac:dyDescent="0.3">
      <c r="K1867" s="87"/>
      <c r="L1867" s="87"/>
      <c r="M1867" s="87"/>
      <c r="N1867" s="87"/>
    </row>
    <row r="1868" spans="11:14" x14ac:dyDescent="0.3">
      <c r="K1868" s="87"/>
      <c r="L1868" s="87"/>
      <c r="M1868" s="87"/>
      <c r="N1868" s="87"/>
    </row>
    <row r="1869" spans="11:14" x14ac:dyDescent="0.3">
      <c r="K1869" s="87"/>
      <c r="L1869" s="87"/>
      <c r="M1869" s="87"/>
      <c r="N1869" s="87"/>
    </row>
    <row r="1870" spans="11:14" x14ac:dyDescent="0.3">
      <c r="K1870" s="87"/>
      <c r="L1870" s="87"/>
      <c r="M1870" s="87"/>
      <c r="N1870" s="87"/>
    </row>
    <row r="1871" spans="11:14" x14ac:dyDescent="0.3">
      <c r="K1871" s="87"/>
      <c r="L1871" s="87"/>
      <c r="M1871" s="87"/>
      <c r="N1871" s="87"/>
    </row>
    <row r="1872" spans="11:14" x14ac:dyDescent="0.3">
      <c r="K1872" s="87"/>
      <c r="L1872" s="87"/>
      <c r="M1872" s="87"/>
      <c r="N1872" s="87"/>
    </row>
    <row r="1873" spans="11:14" x14ac:dyDescent="0.3">
      <c r="K1873" s="87"/>
      <c r="L1873" s="87"/>
      <c r="M1873" s="87"/>
      <c r="N1873" s="87"/>
    </row>
    <row r="1874" spans="11:14" x14ac:dyDescent="0.3">
      <c r="K1874" s="87"/>
      <c r="L1874" s="87"/>
      <c r="M1874" s="87"/>
      <c r="N1874" s="87"/>
    </row>
    <row r="1875" spans="11:14" x14ac:dyDescent="0.3">
      <c r="K1875" s="87"/>
      <c r="L1875" s="87"/>
      <c r="M1875" s="87"/>
      <c r="N1875" s="87"/>
    </row>
    <row r="1876" spans="11:14" x14ac:dyDescent="0.3">
      <c r="K1876" s="87"/>
      <c r="L1876" s="87"/>
      <c r="M1876" s="87"/>
      <c r="N1876" s="87"/>
    </row>
    <row r="1877" spans="11:14" x14ac:dyDescent="0.3">
      <c r="K1877" s="87"/>
      <c r="L1877" s="87"/>
      <c r="M1877" s="87"/>
      <c r="N1877" s="87"/>
    </row>
    <row r="1878" spans="11:14" x14ac:dyDescent="0.3">
      <c r="K1878" s="87"/>
      <c r="L1878" s="87"/>
      <c r="M1878" s="87"/>
      <c r="N1878" s="87"/>
    </row>
    <row r="1879" spans="11:14" x14ac:dyDescent="0.3">
      <c r="K1879" s="87"/>
      <c r="L1879" s="87"/>
      <c r="M1879" s="87"/>
      <c r="N1879" s="87"/>
    </row>
    <row r="1880" spans="11:14" x14ac:dyDescent="0.3">
      <c r="K1880" s="87"/>
      <c r="L1880" s="87"/>
      <c r="M1880" s="87"/>
      <c r="N1880" s="87"/>
    </row>
    <row r="1881" spans="11:14" x14ac:dyDescent="0.3">
      <c r="K1881" s="87"/>
      <c r="L1881" s="87"/>
      <c r="M1881" s="87"/>
      <c r="N1881" s="87"/>
    </row>
    <row r="1882" spans="11:14" x14ac:dyDescent="0.3">
      <c r="K1882" s="87"/>
      <c r="L1882" s="87"/>
      <c r="M1882" s="87"/>
      <c r="N1882" s="87"/>
    </row>
    <row r="1883" spans="11:14" x14ac:dyDescent="0.3">
      <c r="K1883" s="87"/>
      <c r="L1883" s="87"/>
      <c r="M1883" s="87"/>
      <c r="N1883" s="87"/>
    </row>
    <row r="1884" spans="11:14" x14ac:dyDescent="0.3">
      <c r="K1884" s="87"/>
      <c r="L1884" s="87"/>
      <c r="M1884" s="87"/>
      <c r="N1884" s="87"/>
    </row>
    <row r="1885" spans="11:14" x14ac:dyDescent="0.3">
      <c r="K1885" s="87"/>
      <c r="L1885" s="87"/>
      <c r="M1885" s="87"/>
      <c r="N1885" s="87"/>
    </row>
    <row r="1886" spans="11:14" x14ac:dyDescent="0.3">
      <c r="K1886" s="87"/>
      <c r="L1886" s="87"/>
      <c r="M1886" s="87"/>
      <c r="N1886" s="87"/>
    </row>
    <row r="1887" spans="11:14" x14ac:dyDescent="0.3">
      <c r="K1887" s="87"/>
      <c r="L1887" s="87"/>
      <c r="M1887" s="87"/>
      <c r="N1887" s="87"/>
    </row>
    <row r="1888" spans="11:14" x14ac:dyDescent="0.3">
      <c r="K1888" s="87"/>
      <c r="L1888" s="87"/>
      <c r="M1888" s="87"/>
      <c r="N1888" s="87"/>
    </row>
    <row r="1889" spans="11:14" x14ac:dyDescent="0.3">
      <c r="K1889" s="87"/>
      <c r="L1889" s="87"/>
      <c r="M1889" s="87"/>
      <c r="N1889" s="87"/>
    </row>
    <row r="1890" spans="11:14" x14ac:dyDescent="0.3">
      <c r="K1890" s="87"/>
      <c r="L1890" s="87"/>
      <c r="M1890" s="87"/>
      <c r="N1890" s="87"/>
    </row>
    <row r="1891" spans="11:14" x14ac:dyDescent="0.3">
      <c r="K1891" s="87"/>
      <c r="L1891" s="87"/>
      <c r="M1891" s="87"/>
      <c r="N1891" s="87"/>
    </row>
    <row r="1892" spans="11:14" x14ac:dyDescent="0.3">
      <c r="K1892" s="87"/>
      <c r="L1892" s="87"/>
      <c r="M1892" s="87"/>
      <c r="N1892" s="87"/>
    </row>
    <row r="1893" spans="11:14" x14ac:dyDescent="0.3">
      <c r="K1893" s="87"/>
      <c r="L1893" s="87"/>
      <c r="M1893" s="87"/>
      <c r="N1893" s="87"/>
    </row>
    <row r="1894" spans="11:14" x14ac:dyDescent="0.3">
      <c r="K1894" s="87"/>
      <c r="L1894" s="87"/>
      <c r="M1894" s="87"/>
      <c r="N1894" s="87"/>
    </row>
    <row r="1895" spans="11:14" x14ac:dyDescent="0.3">
      <c r="K1895" s="87"/>
      <c r="L1895" s="87"/>
      <c r="M1895" s="87"/>
      <c r="N1895" s="87"/>
    </row>
    <row r="1896" spans="11:14" x14ac:dyDescent="0.3">
      <c r="K1896" s="87"/>
      <c r="L1896" s="87"/>
      <c r="M1896" s="87"/>
      <c r="N1896" s="87"/>
    </row>
    <row r="1897" spans="11:14" x14ac:dyDescent="0.3">
      <c r="K1897" s="87"/>
      <c r="L1897" s="87"/>
      <c r="M1897" s="87"/>
      <c r="N1897" s="87"/>
    </row>
    <row r="1898" spans="11:14" x14ac:dyDescent="0.3">
      <c r="K1898" s="87"/>
      <c r="L1898" s="87"/>
      <c r="M1898" s="87"/>
      <c r="N1898" s="87"/>
    </row>
    <row r="1899" spans="11:14" x14ac:dyDescent="0.3">
      <c r="K1899" s="87"/>
      <c r="L1899" s="87"/>
      <c r="M1899" s="87"/>
      <c r="N1899" s="87"/>
    </row>
    <row r="1900" spans="11:14" x14ac:dyDescent="0.3">
      <c r="K1900" s="87"/>
      <c r="L1900" s="87"/>
      <c r="M1900" s="87"/>
      <c r="N1900" s="87"/>
    </row>
    <row r="1901" spans="11:14" x14ac:dyDescent="0.3">
      <c r="K1901" s="87"/>
      <c r="L1901" s="87"/>
      <c r="M1901" s="87"/>
      <c r="N1901" s="87"/>
    </row>
    <row r="1902" spans="11:14" x14ac:dyDescent="0.3">
      <c r="K1902" s="87"/>
      <c r="L1902" s="87"/>
      <c r="M1902" s="87"/>
      <c r="N1902" s="87"/>
    </row>
    <row r="1903" spans="11:14" x14ac:dyDescent="0.3">
      <c r="K1903" s="87"/>
      <c r="L1903" s="87"/>
      <c r="M1903" s="87"/>
      <c r="N1903" s="87"/>
    </row>
    <row r="1904" spans="11:14" x14ac:dyDescent="0.3">
      <c r="K1904" s="87"/>
      <c r="L1904" s="87"/>
      <c r="M1904" s="87"/>
      <c r="N1904" s="87"/>
    </row>
    <row r="1905" spans="11:14" x14ac:dyDescent="0.3">
      <c r="K1905" s="87"/>
      <c r="L1905" s="87"/>
      <c r="M1905" s="87"/>
      <c r="N1905" s="87"/>
    </row>
    <row r="1906" spans="11:14" x14ac:dyDescent="0.3">
      <c r="K1906" s="87"/>
      <c r="L1906" s="87"/>
      <c r="M1906" s="87"/>
      <c r="N1906" s="87"/>
    </row>
    <row r="1907" spans="11:14" x14ac:dyDescent="0.3">
      <c r="K1907" s="87"/>
      <c r="L1907" s="87"/>
      <c r="M1907" s="87"/>
      <c r="N1907" s="87"/>
    </row>
    <row r="1908" spans="11:14" x14ac:dyDescent="0.3">
      <c r="K1908" s="87"/>
      <c r="L1908" s="87"/>
      <c r="M1908" s="87"/>
      <c r="N1908" s="87"/>
    </row>
    <row r="1909" spans="11:14" x14ac:dyDescent="0.3">
      <c r="K1909" s="87"/>
      <c r="L1909" s="87"/>
      <c r="M1909" s="87"/>
      <c r="N1909" s="87"/>
    </row>
    <row r="1910" spans="11:14" x14ac:dyDescent="0.3">
      <c r="K1910" s="87"/>
      <c r="L1910" s="87"/>
      <c r="M1910" s="87"/>
      <c r="N1910" s="87"/>
    </row>
    <row r="1911" spans="11:14" x14ac:dyDescent="0.3">
      <c r="K1911" s="87"/>
      <c r="L1911" s="87"/>
      <c r="M1911" s="87"/>
      <c r="N1911" s="87"/>
    </row>
    <row r="1912" spans="11:14" x14ac:dyDescent="0.3">
      <c r="K1912" s="87"/>
      <c r="L1912" s="87"/>
      <c r="M1912" s="87"/>
      <c r="N1912" s="87"/>
    </row>
    <row r="1913" spans="11:14" x14ac:dyDescent="0.3">
      <c r="K1913" s="87"/>
      <c r="L1913" s="87"/>
      <c r="M1913" s="87"/>
      <c r="N1913" s="87"/>
    </row>
    <row r="1914" spans="11:14" x14ac:dyDescent="0.3">
      <c r="K1914" s="87"/>
      <c r="L1914" s="87"/>
      <c r="M1914" s="87"/>
      <c r="N1914" s="87"/>
    </row>
    <row r="1915" spans="11:14" x14ac:dyDescent="0.3">
      <c r="K1915" s="87"/>
      <c r="L1915" s="87"/>
      <c r="M1915" s="87"/>
      <c r="N1915" s="87"/>
    </row>
    <row r="1916" spans="11:14" x14ac:dyDescent="0.3">
      <c r="K1916" s="87"/>
      <c r="L1916" s="87"/>
      <c r="M1916" s="87"/>
      <c r="N1916" s="87"/>
    </row>
    <row r="1917" spans="11:14" x14ac:dyDescent="0.3">
      <c r="K1917" s="87"/>
      <c r="L1917" s="87"/>
      <c r="M1917" s="87"/>
      <c r="N1917" s="87"/>
    </row>
    <row r="1918" spans="11:14" x14ac:dyDescent="0.3">
      <c r="K1918" s="87"/>
      <c r="L1918" s="87"/>
      <c r="M1918" s="87"/>
      <c r="N1918" s="87"/>
    </row>
    <row r="1919" spans="11:14" x14ac:dyDescent="0.3">
      <c r="K1919" s="87"/>
      <c r="L1919" s="87"/>
      <c r="M1919" s="87"/>
      <c r="N1919" s="87"/>
    </row>
    <row r="1920" spans="11:14" x14ac:dyDescent="0.3">
      <c r="K1920" s="87"/>
      <c r="L1920" s="87"/>
      <c r="M1920" s="87"/>
      <c r="N1920" s="87"/>
    </row>
    <row r="1921" spans="11:14" x14ac:dyDescent="0.3">
      <c r="K1921" s="87"/>
      <c r="L1921" s="87"/>
      <c r="M1921" s="87"/>
      <c r="N1921" s="87"/>
    </row>
    <row r="1922" spans="11:14" x14ac:dyDescent="0.3">
      <c r="K1922" s="87"/>
      <c r="L1922" s="87"/>
      <c r="M1922" s="87"/>
      <c r="N1922" s="87"/>
    </row>
    <row r="1923" spans="11:14" x14ac:dyDescent="0.3">
      <c r="K1923" s="87"/>
      <c r="L1923" s="87"/>
      <c r="M1923" s="87"/>
      <c r="N1923" s="87"/>
    </row>
    <row r="1924" spans="11:14" x14ac:dyDescent="0.3">
      <c r="K1924" s="87"/>
      <c r="L1924" s="87"/>
      <c r="M1924" s="87"/>
      <c r="N1924" s="87"/>
    </row>
    <row r="1925" spans="11:14" x14ac:dyDescent="0.3">
      <c r="K1925" s="87"/>
      <c r="L1925" s="87"/>
      <c r="M1925" s="87"/>
      <c r="N1925" s="87"/>
    </row>
    <row r="1926" spans="11:14" x14ac:dyDescent="0.3">
      <c r="K1926" s="87"/>
      <c r="L1926" s="87"/>
      <c r="M1926" s="87"/>
      <c r="N1926" s="87"/>
    </row>
    <row r="1927" spans="11:14" x14ac:dyDescent="0.3">
      <c r="K1927" s="87"/>
      <c r="L1927" s="87"/>
      <c r="M1927" s="87"/>
      <c r="N1927" s="87"/>
    </row>
    <row r="1928" spans="11:14" x14ac:dyDescent="0.3">
      <c r="K1928" s="87"/>
      <c r="L1928" s="87"/>
      <c r="M1928" s="87"/>
      <c r="N1928" s="87"/>
    </row>
    <row r="1929" spans="11:14" x14ac:dyDescent="0.3">
      <c r="K1929" s="87"/>
      <c r="L1929" s="87"/>
      <c r="M1929" s="87"/>
      <c r="N1929" s="87"/>
    </row>
    <row r="1930" spans="11:14" x14ac:dyDescent="0.3">
      <c r="K1930" s="87"/>
      <c r="L1930" s="87"/>
      <c r="M1930" s="87"/>
      <c r="N1930" s="87"/>
    </row>
    <row r="1931" spans="11:14" x14ac:dyDescent="0.3">
      <c r="K1931" s="87"/>
      <c r="L1931" s="87"/>
      <c r="M1931" s="87"/>
      <c r="N1931" s="87"/>
    </row>
    <row r="1932" spans="11:14" x14ac:dyDescent="0.3">
      <c r="K1932" s="87"/>
      <c r="L1932" s="87"/>
      <c r="M1932" s="87"/>
      <c r="N1932" s="87"/>
    </row>
    <row r="1933" spans="11:14" x14ac:dyDescent="0.3">
      <c r="K1933" s="87"/>
      <c r="L1933" s="87"/>
      <c r="M1933" s="87"/>
      <c r="N1933" s="87"/>
    </row>
    <row r="1934" spans="11:14" x14ac:dyDescent="0.3">
      <c r="K1934" s="87"/>
      <c r="L1934" s="87"/>
      <c r="M1934" s="87"/>
      <c r="N1934" s="87"/>
    </row>
    <row r="1935" spans="11:14" x14ac:dyDescent="0.3">
      <c r="K1935" s="87"/>
      <c r="L1935" s="87"/>
      <c r="M1935" s="87"/>
      <c r="N1935" s="87"/>
    </row>
    <row r="1936" spans="11:14" x14ac:dyDescent="0.3">
      <c r="K1936" s="87"/>
      <c r="L1936" s="87"/>
      <c r="M1936" s="87"/>
      <c r="N1936" s="87"/>
    </row>
    <row r="1937" spans="11:14" x14ac:dyDescent="0.3">
      <c r="K1937" s="87"/>
      <c r="L1937" s="87"/>
      <c r="M1937" s="87"/>
      <c r="N1937" s="87"/>
    </row>
    <row r="1938" spans="11:14" x14ac:dyDescent="0.3">
      <c r="K1938" s="87"/>
      <c r="L1938" s="87"/>
      <c r="M1938" s="87"/>
      <c r="N1938" s="87"/>
    </row>
    <row r="1939" spans="11:14" x14ac:dyDescent="0.3">
      <c r="K1939" s="87"/>
      <c r="L1939" s="87"/>
      <c r="M1939" s="87"/>
      <c r="N1939" s="87"/>
    </row>
    <row r="1940" spans="11:14" x14ac:dyDescent="0.3">
      <c r="K1940" s="87"/>
      <c r="L1940" s="87"/>
      <c r="M1940" s="87"/>
      <c r="N1940" s="87"/>
    </row>
    <row r="1941" spans="11:14" x14ac:dyDescent="0.3">
      <c r="K1941" s="87"/>
      <c r="L1941" s="87"/>
      <c r="M1941" s="87"/>
      <c r="N1941" s="87"/>
    </row>
    <row r="1942" spans="11:14" x14ac:dyDescent="0.3">
      <c r="K1942" s="87"/>
      <c r="L1942" s="87"/>
      <c r="M1942" s="87"/>
      <c r="N1942" s="87"/>
    </row>
    <row r="1943" spans="11:14" x14ac:dyDescent="0.3">
      <c r="K1943" s="87"/>
      <c r="L1943" s="87"/>
      <c r="M1943" s="87"/>
      <c r="N1943" s="87"/>
    </row>
    <row r="1944" spans="11:14" x14ac:dyDescent="0.3">
      <c r="K1944" s="87"/>
      <c r="L1944" s="87"/>
      <c r="M1944" s="87"/>
      <c r="N1944" s="87"/>
    </row>
    <row r="1945" spans="11:14" x14ac:dyDescent="0.3">
      <c r="K1945" s="87"/>
      <c r="L1945" s="87"/>
      <c r="M1945" s="87"/>
      <c r="N1945" s="87"/>
    </row>
    <row r="1946" spans="11:14" x14ac:dyDescent="0.3">
      <c r="K1946" s="87"/>
      <c r="L1946" s="87"/>
      <c r="M1946" s="87"/>
      <c r="N1946" s="87"/>
    </row>
    <row r="1947" spans="11:14" x14ac:dyDescent="0.3">
      <c r="K1947" s="87"/>
      <c r="L1947" s="87"/>
      <c r="M1947" s="87"/>
      <c r="N1947" s="87"/>
    </row>
    <row r="1948" spans="11:14" x14ac:dyDescent="0.3">
      <c r="K1948" s="87"/>
      <c r="L1948" s="87"/>
      <c r="M1948" s="87"/>
      <c r="N1948" s="87"/>
    </row>
    <row r="1949" spans="11:14" x14ac:dyDescent="0.3">
      <c r="K1949" s="87"/>
      <c r="L1949" s="87"/>
      <c r="M1949" s="87"/>
      <c r="N1949" s="87"/>
    </row>
    <row r="1950" spans="11:14" x14ac:dyDescent="0.3">
      <c r="K1950" s="87"/>
      <c r="L1950" s="87"/>
      <c r="M1950" s="87"/>
      <c r="N1950" s="87"/>
    </row>
    <row r="1951" spans="11:14" x14ac:dyDescent="0.3">
      <c r="K1951" s="87"/>
      <c r="L1951" s="87"/>
      <c r="M1951" s="87"/>
      <c r="N1951" s="87"/>
    </row>
    <row r="1952" spans="11:14" x14ac:dyDescent="0.3">
      <c r="K1952" s="87"/>
      <c r="L1952" s="87"/>
      <c r="M1952" s="87"/>
      <c r="N1952" s="87"/>
    </row>
    <row r="1953" spans="11:14" x14ac:dyDescent="0.3">
      <c r="K1953" s="87"/>
      <c r="L1953" s="87"/>
      <c r="M1953" s="87"/>
      <c r="N1953" s="87"/>
    </row>
    <row r="1954" spans="11:14" x14ac:dyDescent="0.3">
      <c r="K1954" s="87"/>
      <c r="L1954" s="87"/>
      <c r="M1954" s="87"/>
      <c r="N1954" s="87"/>
    </row>
    <row r="1955" spans="11:14" x14ac:dyDescent="0.3">
      <c r="K1955" s="87"/>
      <c r="L1955" s="87"/>
      <c r="M1955" s="87"/>
      <c r="N1955" s="87"/>
    </row>
    <row r="1956" spans="11:14" x14ac:dyDescent="0.3">
      <c r="K1956" s="87"/>
      <c r="L1956" s="87"/>
      <c r="M1956" s="87"/>
      <c r="N1956" s="87"/>
    </row>
    <row r="1957" spans="11:14" x14ac:dyDescent="0.3">
      <c r="K1957" s="87"/>
      <c r="L1957" s="87"/>
      <c r="M1957" s="87"/>
      <c r="N1957" s="87"/>
    </row>
    <row r="1958" spans="11:14" x14ac:dyDescent="0.3">
      <c r="K1958" s="87"/>
      <c r="L1958" s="87"/>
      <c r="M1958" s="87"/>
      <c r="N1958" s="87"/>
    </row>
    <row r="1959" spans="11:14" x14ac:dyDescent="0.3">
      <c r="K1959" s="87"/>
      <c r="L1959" s="87"/>
      <c r="M1959" s="87"/>
      <c r="N1959" s="87"/>
    </row>
    <row r="1960" spans="11:14" x14ac:dyDescent="0.3">
      <c r="K1960" s="87"/>
      <c r="L1960" s="87"/>
      <c r="M1960" s="87"/>
      <c r="N1960" s="87"/>
    </row>
    <row r="1961" spans="11:14" x14ac:dyDescent="0.3">
      <c r="K1961" s="87"/>
      <c r="L1961" s="87"/>
      <c r="M1961" s="87"/>
      <c r="N1961" s="87"/>
    </row>
    <row r="1962" spans="11:14" x14ac:dyDescent="0.3">
      <c r="K1962" s="87"/>
      <c r="L1962" s="87"/>
      <c r="M1962" s="87"/>
      <c r="N1962" s="87"/>
    </row>
    <row r="1963" spans="11:14" x14ac:dyDescent="0.3">
      <c r="K1963" s="87"/>
      <c r="L1963" s="87"/>
      <c r="M1963" s="87"/>
      <c r="N1963" s="87"/>
    </row>
    <row r="1964" spans="11:14" x14ac:dyDescent="0.3">
      <c r="K1964" s="87"/>
      <c r="L1964" s="87"/>
      <c r="M1964" s="87"/>
      <c r="N1964" s="87"/>
    </row>
    <row r="1965" spans="11:14" x14ac:dyDescent="0.3">
      <c r="K1965" s="87"/>
      <c r="L1965" s="87"/>
      <c r="M1965" s="87"/>
      <c r="N1965" s="87"/>
    </row>
    <row r="1966" spans="11:14" x14ac:dyDescent="0.3">
      <c r="K1966" s="87"/>
      <c r="L1966" s="87"/>
      <c r="M1966" s="87"/>
      <c r="N1966" s="87"/>
    </row>
    <row r="1967" spans="11:14" x14ac:dyDescent="0.3">
      <c r="K1967" s="87"/>
      <c r="L1967" s="87"/>
      <c r="M1967" s="87"/>
      <c r="N1967" s="87"/>
    </row>
    <row r="1968" spans="11:14" x14ac:dyDescent="0.3">
      <c r="K1968" s="87"/>
      <c r="L1968" s="87"/>
      <c r="M1968" s="87"/>
      <c r="N1968" s="87"/>
    </row>
    <row r="1969" spans="11:14" x14ac:dyDescent="0.3">
      <c r="K1969" s="87"/>
      <c r="L1969" s="87"/>
      <c r="M1969" s="87"/>
      <c r="N1969" s="87"/>
    </row>
    <row r="1970" spans="11:14" x14ac:dyDescent="0.3">
      <c r="K1970" s="87"/>
      <c r="L1970" s="87"/>
      <c r="M1970" s="87"/>
      <c r="N1970" s="87"/>
    </row>
    <row r="1971" spans="11:14" x14ac:dyDescent="0.3">
      <c r="K1971" s="87"/>
      <c r="L1971" s="87"/>
      <c r="M1971" s="87"/>
      <c r="N1971" s="87"/>
    </row>
    <row r="1972" spans="11:14" x14ac:dyDescent="0.3">
      <c r="K1972" s="87"/>
      <c r="L1972" s="87"/>
      <c r="M1972" s="87"/>
      <c r="N1972" s="87"/>
    </row>
    <row r="1973" spans="11:14" x14ac:dyDescent="0.3">
      <c r="K1973" s="87"/>
      <c r="L1973" s="87"/>
      <c r="M1973" s="87"/>
      <c r="N1973" s="87"/>
    </row>
    <row r="1974" spans="11:14" x14ac:dyDescent="0.3">
      <c r="K1974" s="87"/>
      <c r="L1974" s="87"/>
      <c r="M1974" s="87"/>
      <c r="N1974" s="87"/>
    </row>
    <row r="1975" spans="11:14" x14ac:dyDescent="0.3">
      <c r="K1975" s="87"/>
      <c r="L1975" s="87"/>
      <c r="M1975" s="87"/>
      <c r="N1975" s="87"/>
    </row>
    <row r="1976" spans="11:14" x14ac:dyDescent="0.3">
      <c r="K1976" s="87"/>
      <c r="L1976" s="87"/>
      <c r="M1976" s="87"/>
      <c r="N1976" s="87"/>
    </row>
    <row r="1977" spans="11:14" x14ac:dyDescent="0.3">
      <c r="K1977" s="87"/>
      <c r="L1977" s="87"/>
      <c r="M1977" s="87"/>
      <c r="N1977" s="87"/>
    </row>
    <row r="1978" spans="11:14" x14ac:dyDescent="0.3">
      <c r="K1978" s="87"/>
      <c r="L1978" s="87"/>
      <c r="M1978" s="87"/>
      <c r="N1978" s="87"/>
    </row>
    <row r="1979" spans="11:14" x14ac:dyDescent="0.3">
      <c r="K1979" s="87"/>
      <c r="L1979" s="87"/>
      <c r="M1979" s="87"/>
      <c r="N1979" s="87"/>
    </row>
    <row r="1980" spans="11:14" x14ac:dyDescent="0.3">
      <c r="K1980" s="87"/>
      <c r="L1980" s="87"/>
      <c r="M1980" s="87"/>
      <c r="N1980" s="87"/>
    </row>
    <row r="1981" spans="11:14" x14ac:dyDescent="0.3">
      <c r="K1981" s="87"/>
      <c r="L1981" s="87"/>
      <c r="M1981" s="87"/>
      <c r="N1981" s="87"/>
    </row>
    <row r="1982" spans="11:14" x14ac:dyDescent="0.3">
      <c r="K1982" s="87"/>
      <c r="L1982" s="87"/>
      <c r="M1982" s="87"/>
      <c r="N1982" s="87"/>
    </row>
    <row r="1983" spans="11:14" x14ac:dyDescent="0.3">
      <c r="K1983" s="87"/>
      <c r="L1983" s="87"/>
      <c r="M1983" s="87"/>
      <c r="N1983" s="87"/>
    </row>
    <row r="1984" spans="11:14" x14ac:dyDescent="0.3">
      <c r="K1984" s="87"/>
      <c r="L1984" s="87"/>
      <c r="M1984" s="87"/>
      <c r="N1984" s="87"/>
    </row>
    <row r="1985" spans="11:14" x14ac:dyDescent="0.3">
      <c r="K1985" s="87"/>
      <c r="L1985" s="87"/>
      <c r="M1985" s="87"/>
      <c r="N1985" s="87"/>
    </row>
    <row r="1986" spans="11:14" x14ac:dyDescent="0.3">
      <c r="K1986" s="87"/>
      <c r="L1986" s="87"/>
      <c r="M1986" s="87"/>
      <c r="N1986" s="87"/>
    </row>
    <row r="1987" spans="11:14" x14ac:dyDescent="0.3">
      <c r="K1987" s="87"/>
      <c r="L1987" s="87"/>
      <c r="M1987" s="87"/>
      <c r="N1987" s="87"/>
    </row>
    <row r="1988" spans="11:14" x14ac:dyDescent="0.3">
      <c r="K1988" s="87"/>
      <c r="L1988" s="87"/>
      <c r="M1988" s="87"/>
      <c r="N1988" s="87"/>
    </row>
    <row r="1989" spans="11:14" x14ac:dyDescent="0.3">
      <c r="K1989" s="87"/>
      <c r="L1989" s="87"/>
      <c r="M1989" s="87"/>
      <c r="N1989" s="87"/>
    </row>
    <row r="1990" spans="11:14" x14ac:dyDescent="0.3">
      <c r="K1990" s="87"/>
      <c r="L1990" s="87"/>
      <c r="M1990" s="87"/>
      <c r="N1990" s="87"/>
    </row>
    <row r="1991" spans="11:14" x14ac:dyDescent="0.3">
      <c r="K1991" s="87"/>
      <c r="L1991" s="87"/>
      <c r="M1991" s="87"/>
      <c r="N1991" s="87"/>
    </row>
    <row r="1992" spans="11:14" x14ac:dyDescent="0.3">
      <c r="K1992" s="87"/>
      <c r="L1992" s="87"/>
      <c r="M1992" s="87"/>
      <c r="N1992" s="87"/>
    </row>
    <row r="1993" spans="11:14" x14ac:dyDescent="0.3">
      <c r="K1993" s="87"/>
      <c r="L1993" s="87"/>
      <c r="M1993" s="87"/>
      <c r="N1993" s="87"/>
    </row>
    <row r="1994" spans="11:14" x14ac:dyDescent="0.3">
      <c r="K1994" s="87"/>
      <c r="L1994" s="87"/>
      <c r="M1994" s="87"/>
      <c r="N1994" s="87"/>
    </row>
    <row r="1995" spans="11:14" x14ac:dyDescent="0.3">
      <c r="K1995" s="87"/>
      <c r="L1995" s="87"/>
      <c r="M1995" s="87"/>
      <c r="N1995" s="87"/>
    </row>
    <row r="1996" spans="11:14" x14ac:dyDescent="0.3">
      <c r="K1996" s="87"/>
      <c r="L1996" s="87"/>
      <c r="M1996" s="87"/>
      <c r="N1996" s="87"/>
    </row>
    <row r="1997" spans="11:14" x14ac:dyDescent="0.3">
      <c r="K1997" s="87"/>
      <c r="L1997" s="87"/>
      <c r="M1997" s="87"/>
      <c r="N1997" s="87"/>
    </row>
    <row r="1998" spans="11:14" x14ac:dyDescent="0.3">
      <c r="K1998" s="87"/>
      <c r="L1998" s="87"/>
      <c r="M1998" s="87"/>
      <c r="N1998" s="87"/>
    </row>
    <row r="1999" spans="11:14" x14ac:dyDescent="0.3">
      <c r="K1999" s="87"/>
      <c r="L1999" s="87"/>
      <c r="M1999" s="87"/>
      <c r="N1999" s="87"/>
    </row>
    <row r="2000" spans="11:14" x14ac:dyDescent="0.3">
      <c r="K2000" s="87"/>
      <c r="L2000" s="87"/>
      <c r="M2000" s="87"/>
      <c r="N2000" s="87"/>
    </row>
    <row r="2001" spans="11:14" x14ac:dyDescent="0.3">
      <c r="K2001" s="87"/>
      <c r="L2001" s="87"/>
      <c r="M2001" s="87"/>
      <c r="N2001" s="87"/>
    </row>
    <row r="2002" spans="11:14" x14ac:dyDescent="0.3">
      <c r="K2002" s="87"/>
      <c r="L2002" s="87"/>
      <c r="M2002" s="87"/>
      <c r="N2002" s="87"/>
    </row>
    <row r="2003" spans="11:14" x14ac:dyDescent="0.3">
      <c r="K2003" s="87"/>
      <c r="L2003" s="87"/>
      <c r="M2003" s="87"/>
      <c r="N2003" s="87"/>
    </row>
    <row r="2004" spans="11:14" x14ac:dyDescent="0.3">
      <c r="K2004" s="87"/>
      <c r="L2004" s="87"/>
      <c r="M2004" s="87"/>
      <c r="N2004" s="87"/>
    </row>
    <row r="2005" spans="11:14" x14ac:dyDescent="0.3">
      <c r="K2005" s="87"/>
      <c r="L2005" s="87"/>
      <c r="M2005" s="87"/>
      <c r="N2005" s="87"/>
    </row>
    <row r="2006" spans="11:14" x14ac:dyDescent="0.3">
      <c r="K2006" s="87"/>
      <c r="L2006" s="87"/>
      <c r="M2006" s="87"/>
      <c r="N2006" s="87"/>
    </row>
    <row r="2007" spans="11:14" x14ac:dyDescent="0.3">
      <c r="K2007" s="87"/>
      <c r="L2007" s="87"/>
      <c r="M2007" s="87"/>
      <c r="N2007" s="87"/>
    </row>
    <row r="2008" spans="11:14" x14ac:dyDescent="0.3">
      <c r="K2008" s="87"/>
      <c r="L2008" s="87"/>
      <c r="M2008" s="87"/>
      <c r="N2008" s="87"/>
    </row>
    <row r="2009" spans="11:14" x14ac:dyDescent="0.3">
      <c r="K2009" s="87"/>
      <c r="L2009" s="87"/>
      <c r="M2009" s="87"/>
      <c r="N2009" s="87"/>
    </row>
    <row r="2010" spans="11:14" x14ac:dyDescent="0.3">
      <c r="K2010" s="87"/>
      <c r="L2010" s="87"/>
      <c r="M2010" s="87"/>
      <c r="N2010" s="87"/>
    </row>
    <row r="2011" spans="11:14" x14ac:dyDescent="0.3">
      <c r="K2011" s="87"/>
      <c r="L2011" s="87"/>
      <c r="M2011" s="87"/>
      <c r="N2011" s="87"/>
    </row>
    <row r="2012" spans="11:14" x14ac:dyDescent="0.3">
      <c r="K2012" s="87"/>
      <c r="L2012" s="87"/>
      <c r="M2012" s="87"/>
      <c r="N2012" s="87"/>
    </row>
    <row r="2013" spans="11:14" x14ac:dyDescent="0.3">
      <c r="K2013" s="87"/>
      <c r="L2013" s="87"/>
      <c r="M2013" s="87"/>
      <c r="N2013" s="87"/>
    </row>
    <row r="2014" spans="11:14" x14ac:dyDescent="0.3">
      <c r="K2014" s="87"/>
      <c r="L2014" s="87"/>
      <c r="M2014" s="87"/>
      <c r="N2014" s="87"/>
    </row>
    <row r="2015" spans="11:14" x14ac:dyDescent="0.3">
      <c r="K2015" s="87"/>
      <c r="L2015" s="87"/>
      <c r="M2015" s="87"/>
      <c r="N2015" s="87"/>
    </row>
    <row r="2016" spans="11:14" x14ac:dyDescent="0.3">
      <c r="K2016" s="87"/>
      <c r="L2016" s="87"/>
      <c r="M2016" s="87"/>
      <c r="N2016" s="87"/>
    </row>
    <row r="2017" spans="11:14" x14ac:dyDescent="0.3">
      <c r="K2017" s="87"/>
      <c r="L2017" s="87"/>
      <c r="M2017" s="87"/>
      <c r="N2017" s="87"/>
    </row>
    <row r="2018" spans="11:14" x14ac:dyDescent="0.3">
      <c r="K2018" s="87"/>
      <c r="L2018" s="87"/>
      <c r="M2018" s="87"/>
      <c r="N2018" s="87"/>
    </row>
    <row r="2019" spans="11:14" x14ac:dyDescent="0.3">
      <c r="K2019" s="87"/>
      <c r="L2019" s="87"/>
      <c r="M2019" s="87"/>
      <c r="N2019" s="87"/>
    </row>
    <row r="2020" spans="11:14" x14ac:dyDescent="0.3">
      <c r="K2020" s="87"/>
      <c r="L2020" s="87"/>
      <c r="M2020" s="87"/>
      <c r="N2020" s="87"/>
    </row>
    <row r="2021" spans="11:14" x14ac:dyDescent="0.3">
      <c r="K2021" s="87"/>
      <c r="L2021" s="87"/>
      <c r="M2021" s="87"/>
      <c r="N2021" s="87"/>
    </row>
    <row r="2022" spans="11:14" x14ac:dyDescent="0.3">
      <c r="K2022" s="87"/>
      <c r="L2022" s="87"/>
      <c r="M2022" s="87"/>
      <c r="N2022" s="87"/>
    </row>
    <row r="2023" spans="11:14" x14ac:dyDescent="0.3">
      <c r="K2023" s="87"/>
      <c r="L2023" s="87"/>
      <c r="M2023" s="87"/>
      <c r="N2023" s="87"/>
    </row>
    <row r="2024" spans="11:14" x14ac:dyDescent="0.3">
      <c r="K2024" s="87"/>
      <c r="L2024" s="87"/>
      <c r="M2024" s="87"/>
      <c r="N2024" s="87"/>
    </row>
    <row r="2025" spans="11:14" x14ac:dyDescent="0.3">
      <c r="K2025" s="87"/>
      <c r="L2025" s="87"/>
      <c r="M2025" s="87"/>
      <c r="N2025" s="87"/>
    </row>
    <row r="2026" spans="11:14" x14ac:dyDescent="0.3">
      <c r="K2026" s="87"/>
      <c r="L2026" s="87"/>
      <c r="M2026" s="87"/>
      <c r="N2026" s="87"/>
    </row>
    <row r="2027" spans="11:14" x14ac:dyDescent="0.3">
      <c r="K2027" s="87"/>
      <c r="L2027" s="87"/>
      <c r="M2027" s="87"/>
      <c r="N2027" s="87"/>
    </row>
    <row r="2028" spans="11:14" x14ac:dyDescent="0.3">
      <c r="K2028" s="87"/>
      <c r="L2028" s="87"/>
      <c r="M2028" s="87"/>
      <c r="N2028" s="87"/>
    </row>
    <row r="2029" spans="11:14" x14ac:dyDescent="0.3">
      <c r="K2029" s="87"/>
      <c r="L2029" s="87"/>
      <c r="M2029" s="87"/>
      <c r="N2029" s="87"/>
    </row>
    <row r="2030" spans="11:14" x14ac:dyDescent="0.3">
      <c r="K2030" s="87"/>
      <c r="L2030" s="87"/>
      <c r="M2030" s="87"/>
      <c r="N2030" s="87"/>
    </row>
    <row r="2031" spans="11:14" x14ac:dyDescent="0.3">
      <c r="K2031" s="87"/>
      <c r="L2031" s="87"/>
      <c r="M2031" s="87"/>
      <c r="N2031" s="87"/>
    </row>
    <row r="2032" spans="11:14" x14ac:dyDescent="0.3">
      <c r="K2032" s="87"/>
      <c r="L2032" s="87"/>
      <c r="M2032" s="87"/>
      <c r="N2032" s="87"/>
    </row>
    <row r="2033" spans="11:14" x14ac:dyDescent="0.3">
      <c r="K2033" s="87"/>
      <c r="L2033" s="87"/>
      <c r="M2033" s="87"/>
      <c r="N2033" s="87"/>
    </row>
    <row r="2034" spans="11:14" x14ac:dyDescent="0.3">
      <c r="K2034" s="87"/>
      <c r="L2034" s="87"/>
      <c r="M2034" s="87"/>
      <c r="N2034" s="87"/>
    </row>
    <row r="2035" spans="11:14" x14ac:dyDescent="0.3">
      <c r="K2035" s="87"/>
      <c r="L2035" s="87"/>
      <c r="M2035" s="87"/>
      <c r="N2035" s="87"/>
    </row>
    <row r="2036" spans="11:14" x14ac:dyDescent="0.3">
      <c r="K2036" s="87"/>
      <c r="L2036" s="87"/>
      <c r="M2036" s="87"/>
      <c r="N2036" s="87"/>
    </row>
    <row r="2037" spans="11:14" x14ac:dyDescent="0.3">
      <c r="K2037" s="87"/>
      <c r="L2037" s="87"/>
      <c r="M2037" s="87"/>
      <c r="N2037" s="87"/>
    </row>
    <row r="2038" spans="11:14" x14ac:dyDescent="0.3">
      <c r="K2038" s="87"/>
      <c r="L2038" s="87"/>
      <c r="M2038" s="87"/>
      <c r="N2038" s="87"/>
    </row>
    <row r="2039" spans="11:14" x14ac:dyDescent="0.3">
      <c r="K2039" s="87"/>
      <c r="L2039" s="87"/>
      <c r="M2039" s="87"/>
      <c r="N2039" s="87"/>
    </row>
    <row r="2040" spans="11:14" x14ac:dyDescent="0.3">
      <c r="K2040" s="87"/>
      <c r="L2040" s="87"/>
      <c r="M2040" s="87"/>
      <c r="N2040" s="87"/>
    </row>
    <row r="2041" spans="11:14" x14ac:dyDescent="0.3">
      <c r="K2041" s="87"/>
      <c r="L2041" s="87"/>
      <c r="M2041" s="87"/>
      <c r="N2041" s="87"/>
    </row>
    <row r="2042" spans="11:14" x14ac:dyDescent="0.3">
      <c r="K2042" s="87"/>
      <c r="L2042" s="87"/>
      <c r="M2042" s="87"/>
      <c r="N2042" s="87"/>
    </row>
    <row r="2043" spans="11:14" x14ac:dyDescent="0.3">
      <c r="K2043" s="87"/>
      <c r="L2043" s="87"/>
      <c r="M2043" s="87"/>
      <c r="N2043" s="87"/>
    </row>
    <row r="2044" spans="11:14" x14ac:dyDescent="0.3">
      <c r="K2044" s="87"/>
      <c r="L2044" s="87"/>
      <c r="M2044" s="87"/>
      <c r="N2044" s="87"/>
    </row>
    <row r="2045" spans="11:14" x14ac:dyDescent="0.3">
      <c r="K2045" s="87"/>
      <c r="L2045" s="87"/>
      <c r="M2045" s="87"/>
      <c r="N2045" s="87"/>
    </row>
    <row r="2046" spans="11:14" x14ac:dyDescent="0.3">
      <c r="K2046" s="87"/>
      <c r="L2046" s="87"/>
      <c r="M2046" s="87"/>
      <c r="N2046" s="87"/>
    </row>
    <row r="2047" spans="11:14" x14ac:dyDescent="0.3">
      <c r="K2047" s="87"/>
      <c r="L2047" s="87"/>
      <c r="M2047" s="87"/>
      <c r="N2047" s="87"/>
    </row>
    <row r="2048" spans="11:14" x14ac:dyDescent="0.3">
      <c r="K2048" s="87"/>
      <c r="L2048" s="87"/>
      <c r="M2048" s="87"/>
      <c r="N2048" s="87"/>
    </row>
    <row r="2049" spans="11:14" x14ac:dyDescent="0.3">
      <c r="K2049" s="87"/>
      <c r="L2049" s="87"/>
      <c r="M2049" s="87"/>
      <c r="N2049" s="87"/>
    </row>
    <row r="2050" spans="11:14" x14ac:dyDescent="0.3">
      <c r="K2050" s="87"/>
      <c r="L2050" s="87"/>
      <c r="M2050" s="87"/>
      <c r="N2050" s="87"/>
    </row>
    <row r="2051" spans="11:14" x14ac:dyDescent="0.3">
      <c r="K2051" s="87"/>
      <c r="L2051" s="87"/>
      <c r="M2051" s="87"/>
      <c r="N2051" s="87"/>
    </row>
    <row r="2052" spans="11:14" x14ac:dyDescent="0.3">
      <c r="K2052" s="87"/>
      <c r="L2052" s="87"/>
      <c r="M2052" s="87"/>
      <c r="N2052" s="87"/>
    </row>
    <row r="2053" spans="11:14" x14ac:dyDescent="0.3">
      <c r="K2053" s="87"/>
      <c r="L2053" s="87"/>
      <c r="M2053" s="87"/>
      <c r="N2053" s="87"/>
    </row>
    <row r="2054" spans="11:14" x14ac:dyDescent="0.3">
      <c r="K2054" s="87"/>
      <c r="L2054" s="87"/>
      <c r="M2054" s="87"/>
      <c r="N2054" s="87"/>
    </row>
    <row r="2055" spans="11:14" x14ac:dyDescent="0.3">
      <c r="K2055" s="87"/>
      <c r="L2055" s="87"/>
      <c r="M2055" s="87"/>
      <c r="N2055" s="87"/>
    </row>
    <row r="2056" spans="11:14" x14ac:dyDescent="0.3">
      <c r="K2056" s="87"/>
      <c r="L2056" s="87"/>
      <c r="M2056" s="87"/>
      <c r="N2056" s="87"/>
    </row>
    <row r="2057" spans="11:14" x14ac:dyDescent="0.3">
      <c r="K2057" s="87"/>
      <c r="L2057" s="87"/>
      <c r="M2057" s="87"/>
      <c r="N2057" s="87"/>
    </row>
    <row r="2058" spans="11:14" x14ac:dyDescent="0.3">
      <c r="K2058" s="87"/>
      <c r="L2058" s="87"/>
      <c r="M2058" s="87"/>
      <c r="N2058" s="87"/>
    </row>
    <row r="2059" spans="11:14" x14ac:dyDescent="0.3">
      <c r="K2059" s="87"/>
      <c r="L2059" s="87"/>
      <c r="M2059" s="87"/>
      <c r="N2059" s="87"/>
    </row>
    <row r="2060" spans="11:14" x14ac:dyDescent="0.3">
      <c r="K2060" s="87"/>
      <c r="L2060" s="87"/>
      <c r="M2060" s="87"/>
      <c r="N2060" s="87"/>
    </row>
    <row r="2061" spans="11:14" x14ac:dyDescent="0.3">
      <c r="K2061" s="87"/>
      <c r="L2061" s="87"/>
      <c r="M2061" s="87"/>
      <c r="N2061" s="87"/>
    </row>
    <row r="2062" spans="11:14" x14ac:dyDescent="0.3">
      <c r="K2062" s="87"/>
      <c r="L2062" s="87"/>
      <c r="M2062" s="87"/>
      <c r="N2062" s="87"/>
    </row>
    <row r="2063" spans="11:14" x14ac:dyDescent="0.3">
      <c r="K2063" s="87"/>
      <c r="L2063" s="87"/>
      <c r="M2063" s="87"/>
      <c r="N2063" s="87"/>
    </row>
    <row r="2064" spans="11:14" x14ac:dyDescent="0.3">
      <c r="K2064" s="87"/>
      <c r="L2064" s="87"/>
      <c r="M2064" s="87"/>
      <c r="N2064" s="87"/>
    </row>
    <row r="2065" spans="11:14" x14ac:dyDescent="0.3">
      <c r="K2065" s="87"/>
      <c r="L2065" s="87"/>
      <c r="M2065" s="87"/>
      <c r="N2065" s="87"/>
    </row>
    <row r="2066" spans="11:14" x14ac:dyDescent="0.3">
      <c r="K2066" s="87"/>
      <c r="L2066" s="87"/>
      <c r="M2066" s="87"/>
      <c r="N2066" s="87"/>
    </row>
    <row r="2067" spans="11:14" x14ac:dyDescent="0.3">
      <c r="K2067" s="87"/>
      <c r="L2067" s="87"/>
      <c r="M2067" s="87"/>
      <c r="N2067" s="87"/>
    </row>
    <row r="2068" spans="11:14" x14ac:dyDescent="0.3">
      <c r="K2068" s="87"/>
      <c r="L2068" s="87"/>
      <c r="M2068" s="87"/>
      <c r="N2068" s="87"/>
    </row>
    <row r="2069" spans="11:14" x14ac:dyDescent="0.3">
      <c r="K2069" s="87"/>
      <c r="L2069" s="87"/>
      <c r="M2069" s="87"/>
      <c r="N2069" s="87"/>
    </row>
    <row r="2070" spans="11:14" x14ac:dyDescent="0.3">
      <c r="K2070" s="87"/>
      <c r="L2070" s="87"/>
      <c r="M2070" s="87"/>
      <c r="N2070" s="87"/>
    </row>
    <row r="2071" spans="11:14" x14ac:dyDescent="0.3">
      <c r="K2071" s="87"/>
      <c r="L2071" s="87"/>
      <c r="M2071" s="87"/>
      <c r="N2071" s="87"/>
    </row>
    <row r="2072" spans="11:14" x14ac:dyDescent="0.3">
      <c r="K2072" s="87"/>
      <c r="L2072" s="87"/>
      <c r="M2072" s="87"/>
      <c r="N2072" s="87"/>
    </row>
    <row r="2073" spans="11:14" x14ac:dyDescent="0.3">
      <c r="K2073" s="87"/>
      <c r="L2073" s="87"/>
      <c r="M2073" s="87"/>
      <c r="N2073" s="87"/>
    </row>
    <row r="2074" spans="11:14" x14ac:dyDescent="0.3">
      <c r="K2074" s="87"/>
      <c r="L2074" s="87"/>
      <c r="M2074" s="87"/>
      <c r="N2074" s="87"/>
    </row>
    <row r="2075" spans="11:14" x14ac:dyDescent="0.3">
      <c r="K2075" s="87"/>
      <c r="L2075" s="87"/>
      <c r="M2075" s="87"/>
      <c r="N2075" s="87"/>
    </row>
    <row r="2076" spans="11:14" x14ac:dyDescent="0.3">
      <c r="K2076" s="87"/>
      <c r="L2076" s="87"/>
      <c r="M2076" s="87"/>
      <c r="N2076" s="87"/>
    </row>
    <row r="2077" spans="11:14" x14ac:dyDescent="0.3">
      <c r="K2077" s="87"/>
      <c r="L2077" s="87"/>
      <c r="M2077" s="87"/>
      <c r="N2077" s="87"/>
    </row>
    <row r="2078" spans="11:14" x14ac:dyDescent="0.3">
      <c r="K2078" s="87"/>
      <c r="L2078" s="87"/>
      <c r="M2078" s="87"/>
      <c r="N2078" s="87"/>
    </row>
    <row r="2079" spans="11:14" x14ac:dyDescent="0.3">
      <c r="K2079" s="87"/>
      <c r="L2079" s="87"/>
      <c r="M2079" s="87"/>
      <c r="N2079" s="87"/>
    </row>
    <row r="2080" spans="11:14" x14ac:dyDescent="0.3">
      <c r="K2080" s="87"/>
      <c r="L2080" s="87"/>
      <c r="M2080" s="87"/>
      <c r="N2080" s="87"/>
    </row>
    <row r="2081" spans="11:14" x14ac:dyDescent="0.3">
      <c r="K2081" s="87"/>
      <c r="L2081" s="87"/>
      <c r="M2081" s="87"/>
      <c r="N2081" s="87"/>
    </row>
    <row r="2082" spans="11:14" x14ac:dyDescent="0.3">
      <c r="K2082" s="87"/>
      <c r="L2082" s="87"/>
      <c r="M2082" s="87"/>
      <c r="N2082" s="87"/>
    </row>
    <row r="2083" spans="11:14" x14ac:dyDescent="0.3">
      <c r="K2083" s="87"/>
      <c r="L2083" s="87"/>
      <c r="M2083" s="87"/>
      <c r="N2083" s="87"/>
    </row>
    <row r="2084" spans="11:14" x14ac:dyDescent="0.3">
      <c r="K2084" s="87"/>
      <c r="L2084" s="87"/>
      <c r="M2084" s="87"/>
      <c r="N2084" s="87"/>
    </row>
    <row r="2085" spans="11:14" x14ac:dyDescent="0.3">
      <c r="K2085" s="87"/>
      <c r="L2085" s="87"/>
      <c r="M2085" s="87"/>
      <c r="N2085" s="87"/>
    </row>
    <row r="2086" spans="11:14" x14ac:dyDescent="0.3">
      <c r="K2086" s="87"/>
      <c r="L2086" s="87"/>
      <c r="M2086" s="87"/>
      <c r="N2086" s="87"/>
    </row>
    <row r="2087" spans="11:14" x14ac:dyDescent="0.3">
      <c r="K2087" s="87"/>
      <c r="L2087" s="87"/>
      <c r="M2087" s="87"/>
      <c r="N2087" s="87"/>
    </row>
    <row r="2088" spans="11:14" x14ac:dyDescent="0.3">
      <c r="K2088" s="87"/>
      <c r="L2088" s="87"/>
      <c r="M2088" s="87"/>
      <c r="N2088" s="87"/>
    </row>
    <row r="2089" spans="11:14" x14ac:dyDescent="0.3">
      <c r="K2089" s="87"/>
      <c r="L2089" s="87"/>
      <c r="M2089" s="87"/>
      <c r="N2089" s="87"/>
    </row>
    <row r="2090" spans="11:14" x14ac:dyDescent="0.3">
      <c r="K2090" s="87"/>
      <c r="L2090" s="87"/>
      <c r="M2090" s="87"/>
      <c r="N2090" s="87"/>
    </row>
    <row r="2091" spans="11:14" x14ac:dyDescent="0.3">
      <c r="K2091" s="87"/>
      <c r="L2091" s="87"/>
      <c r="M2091" s="87"/>
      <c r="N2091" s="87"/>
    </row>
    <row r="2092" spans="11:14" x14ac:dyDescent="0.3">
      <c r="K2092" s="87"/>
      <c r="L2092" s="87"/>
      <c r="M2092" s="87"/>
      <c r="N2092" s="87"/>
    </row>
    <row r="2093" spans="11:14" x14ac:dyDescent="0.3">
      <c r="K2093" s="87"/>
      <c r="L2093" s="87"/>
      <c r="M2093" s="87"/>
      <c r="N2093" s="87"/>
    </row>
    <row r="2094" spans="11:14" x14ac:dyDescent="0.3">
      <c r="K2094" s="87"/>
      <c r="L2094" s="87"/>
      <c r="M2094" s="87"/>
      <c r="N2094" s="87"/>
    </row>
    <row r="2095" spans="11:14" x14ac:dyDescent="0.3">
      <c r="K2095" s="87"/>
      <c r="L2095" s="87"/>
      <c r="M2095" s="87"/>
      <c r="N2095" s="87"/>
    </row>
    <row r="2096" spans="11:14" x14ac:dyDescent="0.3">
      <c r="K2096" s="87"/>
      <c r="L2096" s="87"/>
      <c r="M2096" s="87"/>
      <c r="N2096" s="87"/>
    </row>
    <row r="2097" spans="11:14" x14ac:dyDescent="0.3">
      <c r="K2097" s="87"/>
      <c r="L2097" s="87"/>
      <c r="M2097" s="87"/>
      <c r="N2097" s="87"/>
    </row>
    <row r="2098" spans="11:14" x14ac:dyDescent="0.3">
      <c r="K2098" s="87"/>
      <c r="L2098" s="87"/>
      <c r="M2098" s="87"/>
      <c r="N2098" s="87"/>
    </row>
    <row r="2099" spans="11:14" x14ac:dyDescent="0.3">
      <c r="K2099" s="87"/>
      <c r="L2099" s="87"/>
      <c r="M2099" s="87"/>
      <c r="N2099" s="87"/>
    </row>
    <row r="2100" spans="11:14" x14ac:dyDescent="0.3">
      <c r="K2100" s="87"/>
      <c r="L2100" s="87"/>
      <c r="M2100" s="87"/>
      <c r="N2100" s="87"/>
    </row>
    <row r="2101" spans="11:14" x14ac:dyDescent="0.3">
      <c r="K2101" s="87"/>
      <c r="L2101" s="87"/>
      <c r="M2101" s="87"/>
      <c r="N2101" s="87"/>
    </row>
    <row r="2102" spans="11:14" x14ac:dyDescent="0.3">
      <c r="K2102" s="87"/>
      <c r="L2102" s="87"/>
      <c r="M2102" s="87"/>
      <c r="N2102" s="87"/>
    </row>
    <row r="2103" spans="11:14" x14ac:dyDescent="0.3">
      <c r="K2103" s="87"/>
      <c r="L2103" s="87"/>
      <c r="M2103" s="87"/>
      <c r="N2103" s="87"/>
    </row>
    <row r="2104" spans="11:14" x14ac:dyDescent="0.3">
      <c r="K2104" s="87"/>
      <c r="L2104" s="87"/>
      <c r="M2104" s="87"/>
      <c r="N2104" s="87"/>
    </row>
    <row r="2105" spans="11:14" x14ac:dyDescent="0.3">
      <c r="K2105" s="87"/>
      <c r="L2105" s="87"/>
      <c r="M2105" s="87"/>
      <c r="N2105" s="87"/>
    </row>
    <row r="2106" spans="11:14" x14ac:dyDescent="0.3">
      <c r="K2106" s="87"/>
      <c r="L2106" s="87"/>
      <c r="M2106" s="87"/>
      <c r="N2106" s="87"/>
    </row>
    <row r="2107" spans="11:14" x14ac:dyDescent="0.3">
      <c r="K2107" s="87"/>
      <c r="L2107" s="87"/>
      <c r="M2107" s="87"/>
      <c r="N2107" s="87"/>
    </row>
    <row r="2108" spans="11:14" x14ac:dyDescent="0.3">
      <c r="K2108" s="87"/>
      <c r="L2108" s="87"/>
      <c r="M2108" s="87"/>
      <c r="N2108" s="87"/>
    </row>
    <row r="2109" spans="11:14" x14ac:dyDescent="0.3">
      <c r="K2109" s="87"/>
      <c r="L2109" s="87"/>
      <c r="M2109" s="87"/>
      <c r="N2109" s="87"/>
    </row>
    <row r="2110" spans="11:14" x14ac:dyDescent="0.3">
      <c r="K2110" s="87"/>
      <c r="L2110" s="87"/>
      <c r="M2110" s="87"/>
      <c r="N2110" s="87"/>
    </row>
    <row r="2111" spans="11:14" x14ac:dyDescent="0.3">
      <c r="K2111" s="87"/>
      <c r="L2111" s="87"/>
      <c r="M2111" s="87"/>
      <c r="N2111" s="87"/>
    </row>
    <row r="2112" spans="11:14" x14ac:dyDescent="0.3">
      <c r="K2112" s="87"/>
      <c r="L2112" s="87"/>
      <c r="M2112" s="87"/>
      <c r="N2112" s="87"/>
    </row>
    <row r="2113" spans="11:14" x14ac:dyDescent="0.3">
      <c r="K2113" s="87"/>
      <c r="L2113" s="87"/>
      <c r="M2113" s="87"/>
      <c r="N2113" s="87"/>
    </row>
    <row r="2114" spans="11:14" x14ac:dyDescent="0.3">
      <c r="K2114" s="87"/>
      <c r="L2114" s="87"/>
      <c r="M2114" s="87"/>
      <c r="N2114" s="87"/>
    </row>
    <row r="2115" spans="11:14" x14ac:dyDescent="0.3">
      <c r="K2115" s="87"/>
      <c r="L2115" s="87"/>
      <c r="M2115" s="87"/>
      <c r="N2115" s="87"/>
    </row>
    <row r="2116" spans="11:14" x14ac:dyDescent="0.3">
      <c r="K2116" s="87"/>
      <c r="L2116" s="87"/>
      <c r="M2116" s="87"/>
      <c r="N2116" s="87"/>
    </row>
    <row r="2117" spans="11:14" x14ac:dyDescent="0.3">
      <c r="K2117" s="87"/>
      <c r="L2117" s="87"/>
      <c r="M2117" s="87"/>
      <c r="N2117" s="87"/>
    </row>
    <row r="2118" spans="11:14" x14ac:dyDescent="0.3">
      <c r="K2118" s="87"/>
      <c r="L2118" s="87"/>
      <c r="M2118" s="87"/>
      <c r="N2118" s="87"/>
    </row>
    <row r="2119" spans="11:14" x14ac:dyDescent="0.3">
      <c r="K2119" s="87"/>
      <c r="L2119" s="87"/>
      <c r="M2119" s="87"/>
      <c r="N2119" s="87"/>
    </row>
    <row r="2120" spans="11:14" x14ac:dyDescent="0.3">
      <c r="K2120" s="87"/>
      <c r="L2120" s="87"/>
      <c r="M2120" s="87"/>
      <c r="N2120" s="87"/>
    </row>
    <row r="2121" spans="11:14" x14ac:dyDescent="0.3">
      <c r="K2121" s="87"/>
      <c r="L2121" s="87"/>
      <c r="M2121" s="87"/>
      <c r="N2121" s="87"/>
    </row>
    <row r="2122" spans="11:14" x14ac:dyDescent="0.3">
      <c r="K2122" s="87"/>
      <c r="L2122" s="87"/>
      <c r="M2122" s="87"/>
      <c r="N2122" s="87"/>
    </row>
    <row r="2123" spans="11:14" x14ac:dyDescent="0.3">
      <c r="K2123" s="87"/>
      <c r="L2123" s="87"/>
      <c r="M2123" s="87"/>
      <c r="N2123" s="87"/>
    </row>
    <row r="2124" spans="11:14" x14ac:dyDescent="0.3">
      <c r="K2124" s="87"/>
      <c r="L2124" s="87"/>
      <c r="M2124" s="87"/>
      <c r="N2124" s="87"/>
    </row>
    <row r="2125" spans="11:14" x14ac:dyDescent="0.3">
      <c r="K2125" s="87"/>
      <c r="L2125" s="87"/>
      <c r="M2125" s="87"/>
      <c r="N2125" s="87"/>
    </row>
    <row r="2126" spans="11:14" x14ac:dyDescent="0.3">
      <c r="K2126" s="87"/>
      <c r="L2126" s="87"/>
      <c r="M2126" s="87"/>
      <c r="N2126" s="87"/>
    </row>
    <row r="2127" spans="11:14" x14ac:dyDescent="0.3">
      <c r="K2127" s="87"/>
      <c r="L2127" s="87"/>
      <c r="M2127" s="87"/>
      <c r="N2127" s="87"/>
    </row>
    <row r="2128" spans="11:14" x14ac:dyDescent="0.3">
      <c r="K2128" s="87"/>
      <c r="L2128" s="87"/>
      <c r="M2128" s="87"/>
      <c r="N2128" s="87"/>
    </row>
    <row r="2129" spans="11:14" x14ac:dyDescent="0.3">
      <c r="K2129" s="87"/>
      <c r="L2129" s="87"/>
      <c r="M2129" s="87"/>
      <c r="N2129" s="87"/>
    </row>
    <row r="2130" spans="11:14" x14ac:dyDescent="0.3">
      <c r="K2130" s="87"/>
      <c r="L2130" s="87"/>
      <c r="M2130" s="87"/>
      <c r="N2130" s="87"/>
    </row>
    <row r="2131" spans="11:14" x14ac:dyDescent="0.3">
      <c r="K2131" s="87"/>
      <c r="L2131" s="87"/>
      <c r="M2131" s="87"/>
      <c r="N2131" s="87"/>
    </row>
    <row r="2132" spans="11:14" x14ac:dyDescent="0.3">
      <c r="K2132" s="87"/>
      <c r="L2132" s="87"/>
      <c r="M2132" s="87"/>
      <c r="N2132" s="87"/>
    </row>
    <row r="2133" spans="11:14" x14ac:dyDescent="0.3">
      <c r="K2133" s="87"/>
      <c r="L2133" s="87"/>
      <c r="M2133" s="87"/>
      <c r="N2133" s="87"/>
    </row>
    <row r="2134" spans="11:14" x14ac:dyDescent="0.3">
      <c r="K2134" s="87"/>
      <c r="L2134" s="87"/>
      <c r="M2134" s="87"/>
      <c r="N2134" s="87"/>
    </row>
    <row r="2135" spans="11:14" x14ac:dyDescent="0.3">
      <c r="K2135" s="87"/>
      <c r="L2135" s="87"/>
      <c r="M2135" s="87"/>
      <c r="N2135" s="87"/>
    </row>
    <row r="2136" spans="11:14" x14ac:dyDescent="0.3">
      <c r="K2136" s="87"/>
      <c r="L2136" s="87"/>
      <c r="M2136" s="87"/>
      <c r="N2136" s="87"/>
    </row>
    <row r="2137" spans="11:14" x14ac:dyDescent="0.3">
      <c r="K2137" s="87"/>
      <c r="L2137" s="87"/>
      <c r="M2137" s="87"/>
      <c r="N2137" s="87"/>
    </row>
    <row r="2138" spans="11:14" x14ac:dyDescent="0.3">
      <c r="K2138" s="87"/>
      <c r="L2138" s="87"/>
      <c r="M2138" s="87"/>
      <c r="N2138" s="87"/>
    </row>
    <row r="2139" spans="11:14" x14ac:dyDescent="0.3">
      <c r="K2139" s="87"/>
      <c r="L2139" s="87"/>
      <c r="M2139" s="87"/>
      <c r="N2139" s="87"/>
    </row>
    <row r="2140" spans="11:14" x14ac:dyDescent="0.3">
      <c r="K2140" s="87"/>
      <c r="L2140" s="87"/>
      <c r="M2140" s="87"/>
      <c r="N2140" s="87"/>
    </row>
    <row r="2141" spans="11:14" x14ac:dyDescent="0.3">
      <c r="K2141" s="87"/>
      <c r="L2141" s="87"/>
      <c r="M2141" s="87"/>
      <c r="N2141" s="87"/>
    </row>
    <row r="2142" spans="11:14" x14ac:dyDescent="0.3">
      <c r="K2142" s="87"/>
      <c r="L2142" s="87"/>
      <c r="M2142" s="87"/>
      <c r="N2142" s="87"/>
    </row>
    <row r="2143" spans="11:14" x14ac:dyDescent="0.3">
      <c r="K2143" s="87"/>
      <c r="L2143" s="87"/>
      <c r="M2143" s="87"/>
      <c r="N2143" s="87"/>
    </row>
    <row r="2144" spans="11:14" x14ac:dyDescent="0.3">
      <c r="K2144" s="87"/>
      <c r="L2144" s="87"/>
      <c r="M2144" s="87"/>
      <c r="N2144" s="87"/>
    </row>
    <row r="2145" spans="11:14" x14ac:dyDescent="0.3">
      <c r="K2145" s="87"/>
      <c r="L2145" s="87"/>
      <c r="M2145" s="87"/>
      <c r="N2145" s="87"/>
    </row>
    <row r="2146" spans="11:14" x14ac:dyDescent="0.3">
      <c r="K2146" s="87"/>
      <c r="L2146" s="87"/>
      <c r="M2146" s="87"/>
      <c r="N2146" s="87"/>
    </row>
    <row r="2147" spans="11:14" x14ac:dyDescent="0.3">
      <c r="K2147" s="87"/>
      <c r="L2147" s="87"/>
      <c r="M2147" s="87"/>
      <c r="N2147" s="87"/>
    </row>
    <row r="2148" spans="11:14" x14ac:dyDescent="0.3">
      <c r="K2148" s="87"/>
      <c r="L2148" s="87"/>
      <c r="M2148" s="87"/>
      <c r="N2148" s="87"/>
    </row>
    <row r="2149" spans="11:14" x14ac:dyDescent="0.3">
      <c r="K2149" s="87"/>
      <c r="L2149" s="87"/>
      <c r="M2149" s="87"/>
      <c r="N2149" s="87"/>
    </row>
    <row r="2150" spans="11:14" x14ac:dyDescent="0.3">
      <c r="K2150" s="87"/>
      <c r="L2150" s="87"/>
      <c r="M2150" s="87"/>
      <c r="N2150" s="87"/>
    </row>
    <row r="2151" spans="11:14" x14ac:dyDescent="0.3">
      <c r="K2151" s="87"/>
      <c r="L2151" s="87"/>
      <c r="M2151" s="87"/>
      <c r="N2151" s="87"/>
    </row>
    <row r="2152" spans="11:14" x14ac:dyDescent="0.3">
      <c r="K2152" s="87"/>
      <c r="L2152" s="87"/>
      <c r="M2152" s="87"/>
      <c r="N2152" s="87"/>
    </row>
    <row r="2153" spans="11:14" x14ac:dyDescent="0.3">
      <c r="K2153" s="87"/>
      <c r="L2153" s="87"/>
      <c r="M2153" s="87"/>
      <c r="N2153" s="87"/>
    </row>
    <row r="2154" spans="11:14" x14ac:dyDescent="0.3">
      <c r="K2154" s="87"/>
      <c r="L2154" s="87"/>
      <c r="M2154" s="87"/>
      <c r="N2154" s="87"/>
    </row>
    <row r="2155" spans="11:14" x14ac:dyDescent="0.3">
      <c r="K2155" s="87"/>
      <c r="L2155" s="87"/>
      <c r="M2155" s="87"/>
      <c r="N2155" s="87"/>
    </row>
    <row r="2156" spans="11:14" x14ac:dyDescent="0.3">
      <c r="K2156" s="87"/>
      <c r="L2156" s="87"/>
      <c r="M2156" s="87"/>
      <c r="N2156" s="87"/>
    </row>
    <row r="2157" spans="11:14" x14ac:dyDescent="0.3">
      <c r="K2157" s="87"/>
      <c r="L2157" s="87"/>
      <c r="M2157" s="87"/>
      <c r="N2157" s="87"/>
    </row>
    <row r="2158" spans="11:14" x14ac:dyDescent="0.3">
      <c r="K2158" s="87"/>
      <c r="L2158" s="87"/>
      <c r="M2158" s="87"/>
      <c r="N2158" s="87"/>
    </row>
    <row r="2159" spans="11:14" x14ac:dyDescent="0.3">
      <c r="K2159" s="87"/>
      <c r="L2159" s="87"/>
      <c r="M2159" s="87"/>
      <c r="N2159" s="87"/>
    </row>
    <row r="2160" spans="11:14" x14ac:dyDescent="0.3">
      <c r="K2160" s="87"/>
      <c r="L2160" s="87"/>
      <c r="M2160" s="87"/>
      <c r="N2160" s="87"/>
    </row>
    <row r="2161" spans="11:14" x14ac:dyDescent="0.3">
      <c r="K2161" s="87"/>
      <c r="L2161" s="87"/>
      <c r="M2161" s="87"/>
      <c r="N2161" s="87"/>
    </row>
    <row r="2162" spans="11:14" x14ac:dyDescent="0.3">
      <c r="K2162" s="87"/>
      <c r="L2162" s="87"/>
      <c r="M2162" s="87"/>
      <c r="N2162" s="87"/>
    </row>
    <row r="2163" spans="11:14" x14ac:dyDescent="0.3">
      <c r="K2163" s="87"/>
      <c r="L2163" s="87"/>
      <c r="M2163" s="87"/>
      <c r="N2163" s="87"/>
    </row>
    <row r="2164" spans="11:14" x14ac:dyDescent="0.3">
      <c r="K2164" s="87"/>
      <c r="L2164" s="87"/>
      <c r="M2164" s="87"/>
      <c r="N2164" s="87"/>
    </row>
    <row r="2165" spans="11:14" x14ac:dyDescent="0.3">
      <c r="K2165" s="87"/>
      <c r="L2165" s="87"/>
      <c r="M2165" s="87"/>
      <c r="N2165" s="87"/>
    </row>
    <row r="2166" spans="11:14" x14ac:dyDescent="0.3">
      <c r="K2166" s="87"/>
      <c r="L2166" s="87"/>
      <c r="M2166" s="87"/>
      <c r="N2166" s="87"/>
    </row>
    <row r="2167" spans="11:14" x14ac:dyDescent="0.3">
      <c r="K2167" s="87"/>
      <c r="L2167" s="87"/>
      <c r="M2167" s="87"/>
      <c r="N2167" s="87"/>
    </row>
    <row r="2168" spans="11:14" x14ac:dyDescent="0.3">
      <c r="K2168" s="87"/>
      <c r="L2168" s="87"/>
      <c r="M2168" s="87"/>
      <c r="N2168" s="87"/>
    </row>
    <row r="2169" spans="11:14" x14ac:dyDescent="0.3">
      <c r="K2169" s="87"/>
      <c r="L2169" s="87"/>
      <c r="M2169" s="87"/>
      <c r="N2169" s="87"/>
    </row>
    <row r="2170" spans="11:14" x14ac:dyDescent="0.3">
      <c r="K2170" s="87"/>
      <c r="L2170" s="87"/>
      <c r="M2170" s="87"/>
      <c r="N2170" s="87"/>
    </row>
    <row r="2171" spans="11:14" x14ac:dyDescent="0.3">
      <c r="K2171" s="87"/>
      <c r="L2171" s="87"/>
      <c r="M2171" s="87"/>
      <c r="N2171" s="87"/>
    </row>
    <row r="2172" spans="11:14" x14ac:dyDescent="0.3">
      <c r="K2172" s="87"/>
      <c r="L2172" s="87"/>
      <c r="M2172" s="87"/>
      <c r="N2172" s="87"/>
    </row>
    <row r="2173" spans="11:14" x14ac:dyDescent="0.3">
      <c r="K2173" s="87"/>
      <c r="L2173" s="87"/>
      <c r="M2173" s="87"/>
      <c r="N2173" s="87"/>
    </row>
    <row r="2174" spans="11:14" x14ac:dyDescent="0.3">
      <c r="K2174" s="87"/>
      <c r="L2174" s="87"/>
      <c r="M2174" s="87"/>
      <c r="N2174" s="87"/>
    </row>
    <row r="2175" spans="11:14" x14ac:dyDescent="0.3">
      <c r="K2175" s="87"/>
      <c r="L2175" s="87"/>
      <c r="M2175" s="87"/>
      <c r="N2175" s="87"/>
    </row>
    <row r="2176" spans="11:14" x14ac:dyDescent="0.3">
      <c r="K2176" s="87"/>
      <c r="L2176" s="87"/>
      <c r="M2176" s="87"/>
      <c r="N2176" s="87"/>
    </row>
    <row r="2177" spans="11:14" x14ac:dyDescent="0.3">
      <c r="K2177" s="87"/>
      <c r="L2177" s="87"/>
      <c r="M2177" s="87"/>
      <c r="N2177" s="87"/>
    </row>
    <row r="2178" spans="11:14" x14ac:dyDescent="0.3">
      <c r="K2178" s="87"/>
      <c r="L2178" s="87"/>
      <c r="M2178" s="87"/>
      <c r="N2178" s="87"/>
    </row>
    <row r="2179" spans="11:14" x14ac:dyDescent="0.3">
      <c r="K2179" s="87"/>
      <c r="L2179" s="87"/>
      <c r="M2179" s="87"/>
      <c r="N2179" s="87"/>
    </row>
    <row r="2180" spans="11:14" x14ac:dyDescent="0.3">
      <c r="K2180" s="87"/>
      <c r="L2180" s="87"/>
      <c r="M2180" s="87"/>
      <c r="N2180" s="87"/>
    </row>
    <row r="2181" spans="11:14" x14ac:dyDescent="0.3">
      <c r="K2181" s="87"/>
      <c r="L2181" s="87"/>
      <c r="M2181" s="87"/>
      <c r="N2181" s="87"/>
    </row>
    <row r="2182" spans="11:14" x14ac:dyDescent="0.3">
      <c r="K2182" s="87"/>
      <c r="L2182" s="87"/>
      <c r="M2182" s="87"/>
      <c r="N2182" s="87"/>
    </row>
    <row r="2183" spans="11:14" x14ac:dyDescent="0.3">
      <c r="K2183" s="87"/>
      <c r="L2183" s="87"/>
      <c r="M2183" s="87"/>
      <c r="N2183" s="87"/>
    </row>
    <row r="2184" spans="11:14" x14ac:dyDescent="0.3">
      <c r="K2184" s="87"/>
      <c r="L2184" s="87"/>
      <c r="M2184" s="87"/>
      <c r="N2184" s="87"/>
    </row>
    <row r="2185" spans="11:14" x14ac:dyDescent="0.3">
      <c r="K2185" s="87"/>
      <c r="L2185" s="87"/>
      <c r="M2185" s="87"/>
      <c r="N2185" s="87"/>
    </row>
    <row r="2186" spans="11:14" x14ac:dyDescent="0.3">
      <c r="K2186" s="87"/>
      <c r="L2186" s="87"/>
      <c r="M2186" s="87"/>
      <c r="N2186" s="87"/>
    </row>
    <row r="2187" spans="11:14" x14ac:dyDescent="0.3">
      <c r="K2187" s="87"/>
      <c r="L2187" s="87"/>
      <c r="M2187" s="87"/>
      <c r="N2187" s="87"/>
    </row>
    <row r="2188" spans="11:14" x14ac:dyDescent="0.3">
      <c r="K2188" s="87"/>
      <c r="L2188" s="87"/>
      <c r="M2188" s="87"/>
      <c r="N2188" s="87"/>
    </row>
    <row r="2189" spans="11:14" x14ac:dyDescent="0.3">
      <c r="K2189" s="87"/>
      <c r="L2189" s="87"/>
      <c r="M2189" s="87"/>
      <c r="N2189" s="87"/>
    </row>
    <row r="2190" spans="11:14" x14ac:dyDescent="0.3">
      <c r="K2190" s="87"/>
      <c r="L2190" s="87"/>
      <c r="M2190" s="87"/>
      <c r="N2190" s="87"/>
    </row>
    <row r="2191" spans="11:14" x14ac:dyDescent="0.3">
      <c r="K2191" s="87"/>
      <c r="L2191" s="87"/>
      <c r="M2191" s="87"/>
      <c r="N2191" s="87"/>
    </row>
    <row r="2192" spans="11:14" x14ac:dyDescent="0.3">
      <c r="K2192" s="87"/>
      <c r="L2192" s="87"/>
      <c r="M2192" s="87"/>
      <c r="N2192" s="87"/>
    </row>
    <row r="2193" spans="11:14" x14ac:dyDescent="0.3">
      <c r="K2193" s="87"/>
      <c r="L2193" s="87"/>
      <c r="M2193" s="87"/>
      <c r="N2193" s="87"/>
    </row>
    <row r="2194" spans="11:14" x14ac:dyDescent="0.3">
      <c r="K2194" s="87"/>
      <c r="L2194" s="87"/>
      <c r="M2194" s="87"/>
      <c r="N2194" s="87"/>
    </row>
    <row r="2195" spans="11:14" x14ac:dyDescent="0.3">
      <c r="K2195" s="87"/>
      <c r="L2195" s="87"/>
      <c r="M2195" s="87"/>
      <c r="N2195" s="87"/>
    </row>
    <row r="2196" spans="11:14" x14ac:dyDescent="0.3">
      <c r="K2196" s="87"/>
      <c r="L2196" s="87"/>
      <c r="M2196" s="87"/>
      <c r="N2196" s="87"/>
    </row>
    <row r="2197" spans="11:14" x14ac:dyDescent="0.3">
      <c r="K2197" s="87"/>
      <c r="L2197" s="87"/>
      <c r="M2197" s="87"/>
      <c r="N2197" s="87"/>
    </row>
    <row r="2198" spans="11:14" x14ac:dyDescent="0.3">
      <c r="K2198" s="87"/>
      <c r="L2198" s="87"/>
      <c r="M2198" s="87"/>
      <c r="N2198" s="87"/>
    </row>
    <row r="2199" spans="11:14" x14ac:dyDescent="0.3">
      <c r="K2199" s="87"/>
      <c r="L2199" s="87"/>
      <c r="M2199" s="87"/>
      <c r="N2199" s="87"/>
    </row>
    <row r="2200" spans="11:14" x14ac:dyDescent="0.3">
      <c r="K2200" s="87"/>
      <c r="L2200" s="87"/>
      <c r="M2200" s="87"/>
      <c r="N2200" s="87"/>
    </row>
    <row r="2201" spans="11:14" x14ac:dyDescent="0.3">
      <c r="K2201" s="87"/>
      <c r="L2201" s="87"/>
      <c r="M2201" s="87"/>
      <c r="N2201" s="87"/>
    </row>
    <row r="2202" spans="11:14" x14ac:dyDescent="0.3">
      <c r="K2202" s="87"/>
      <c r="L2202" s="87"/>
      <c r="M2202" s="87"/>
      <c r="N2202" s="87"/>
    </row>
    <row r="2203" spans="11:14" x14ac:dyDescent="0.3">
      <c r="K2203" s="87"/>
      <c r="L2203" s="87"/>
      <c r="M2203" s="87"/>
      <c r="N2203" s="87"/>
    </row>
    <row r="2204" spans="11:14" x14ac:dyDescent="0.3">
      <c r="K2204" s="87"/>
      <c r="L2204" s="87"/>
      <c r="M2204" s="87"/>
      <c r="N2204" s="87"/>
    </row>
    <row r="2205" spans="11:14" x14ac:dyDescent="0.3">
      <c r="K2205" s="87"/>
      <c r="L2205" s="87"/>
      <c r="M2205" s="87"/>
      <c r="N2205" s="87"/>
    </row>
    <row r="2206" spans="11:14" x14ac:dyDescent="0.3">
      <c r="K2206" s="87"/>
      <c r="L2206" s="87"/>
      <c r="M2206" s="87"/>
      <c r="N2206" s="87"/>
    </row>
    <row r="2207" spans="11:14" x14ac:dyDescent="0.3">
      <c r="K2207" s="87"/>
      <c r="L2207" s="87"/>
      <c r="M2207" s="87"/>
      <c r="N2207" s="87"/>
    </row>
    <row r="2208" spans="11:14" x14ac:dyDescent="0.3">
      <c r="K2208" s="87"/>
      <c r="L2208" s="87"/>
      <c r="M2208" s="87"/>
      <c r="N2208" s="87"/>
    </row>
    <row r="2209" spans="11:14" x14ac:dyDescent="0.3">
      <c r="K2209" s="87"/>
      <c r="L2209" s="87"/>
      <c r="M2209" s="87"/>
      <c r="N2209" s="87"/>
    </row>
    <row r="2210" spans="11:14" x14ac:dyDescent="0.3">
      <c r="K2210" s="87"/>
      <c r="L2210" s="87"/>
      <c r="M2210" s="87"/>
      <c r="N2210" s="87"/>
    </row>
    <row r="2211" spans="11:14" x14ac:dyDescent="0.3">
      <c r="K2211" s="87"/>
      <c r="L2211" s="87"/>
      <c r="M2211" s="87"/>
      <c r="N2211" s="87"/>
    </row>
    <row r="2212" spans="11:14" x14ac:dyDescent="0.3">
      <c r="K2212" s="87"/>
      <c r="L2212" s="87"/>
      <c r="M2212" s="87"/>
      <c r="N2212" s="87"/>
    </row>
    <row r="2213" spans="11:14" x14ac:dyDescent="0.3">
      <c r="K2213" s="87"/>
      <c r="L2213" s="87"/>
      <c r="M2213" s="87"/>
      <c r="N2213" s="87"/>
    </row>
    <row r="2214" spans="11:14" x14ac:dyDescent="0.3">
      <c r="K2214" s="87"/>
      <c r="L2214" s="87"/>
      <c r="M2214" s="87"/>
      <c r="N2214" s="87"/>
    </row>
    <row r="2215" spans="11:14" x14ac:dyDescent="0.3">
      <c r="K2215" s="87"/>
      <c r="L2215" s="87"/>
      <c r="M2215" s="87"/>
      <c r="N2215" s="87"/>
    </row>
    <row r="2216" spans="11:14" x14ac:dyDescent="0.3">
      <c r="K2216" s="87"/>
      <c r="L2216" s="87"/>
      <c r="M2216" s="87"/>
      <c r="N2216" s="87"/>
    </row>
    <row r="2217" spans="11:14" x14ac:dyDescent="0.3">
      <c r="K2217" s="87"/>
      <c r="L2217" s="87"/>
      <c r="M2217" s="87"/>
      <c r="N2217" s="87"/>
    </row>
    <row r="2218" spans="11:14" x14ac:dyDescent="0.3">
      <c r="K2218" s="87"/>
      <c r="L2218" s="87"/>
      <c r="M2218" s="87"/>
      <c r="N2218" s="87"/>
    </row>
    <row r="2219" spans="11:14" x14ac:dyDescent="0.3">
      <c r="K2219" s="87"/>
      <c r="L2219" s="87"/>
      <c r="M2219" s="87"/>
      <c r="N2219" s="87"/>
    </row>
    <row r="2220" spans="11:14" x14ac:dyDescent="0.3">
      <c r="K2220" s="87"/>
      <c r="L2220" s="87"/>
      <c r="M2220" s="87"/>
      <c r="N2220" s="87"/>
    </row>
    <row r="2221" spans="11:14" x14ac:dyDescent="0.3">
      <c r="K2221" s="87"/>
      <c r="L2221" s="87"/>
      <c r="M2221" s="87"/>
      <c r="N2221" s="87"/>
    </row>
    <row r="2222" spans="11:14" x14ac:dyDescent="0.3">
      <c r="K2222" s="87"/>
      <c r="L2222" s="87"/>
      <c r="M2222" s="87"/>
      <c r="N2222" s="87"/>
    </row>
    <row r="2223" spans="11:14" x14ac:dyDescent="0.3">
      <c r="K2223" s="87"/>
      <c r="L2223" s="87"/>
      <c r="M2223" s="87"/>
      <c r="N2223" s="87"/>
    </row>
    <row r="2224" spans="11:14" x14ac:dyDescent="0.3">
      <c r="K2224" s="87"/>
      <c r="L2224" s="87"/>
      <c r="M2224" s="87"/>
      <c r="N2224" s="87"/>
    </row>
    <row r="2225" spans="11:14" x14ac:dyDescent="0.3">
      <c r="K2225" s="87"/>
      <c r="L2225" s="87"/>
      <c r="M2225" s="87"/>
      <c r="N2225" s="87"/>
    </row>
    <row r="2226" spans="11:14" x14ac:dyDescent="0.3">
      <c r="K2226" s="87"/>
      <c r="L2226" s="87"/>
      <c r="M2226" s="87"/>
      <c r="N2226" s="87"/>
    </row>
    <row r="2227" spans="11:14" x14ac:dyDescent="0.3">
      <c r="K2227" s="87"/>
      <c r="L2227" s="87"/>
      <c r="M2227" s="87"/>
      <c r="N2227" s="87"/>
    </row>
    <row r="2228" spans="11:14" x14ac:dyDescent="0.3">
      <c r="K2228" s="87"/>
      <c r="L2228" s="87"/>
      <c r="M2228" s="87"/>
      <c r="N2228" s="87"/>
    </row>
    <row r="2229" spans="11:14" x14ac:dyDescent="0.3">
      <c r="K2229" s="87"/>
      <c r="L2229" s="87"/>
      <c r="M2229" s="87"/>
      <c r="N2229" s="87"/>
    </row>
    <row r="2230" spans="11:14" x14ac:dyDescent="0.3">
      <c r="K2230" s="87"/>
      <c r="L2230" s="87"/>
      <c r="M2230" s="87"/>
      <c r="N2230" s="87"/>
    </row>
    <row r="2231" spans="11:14" x14ac:dyDescent="0.3">
      <c r="K2231" s="87"/>
      <c r="L2231" s="87"/>
      <c r="M2231" s="87"/>
      <c r="N2231" s="87"/>
    </row>
    <row r="2232" spans="11:14" x14ac:dyDescent="0.3">
      <c r="K2232" s="87"/>
      <c r="L2232" s="87"/>
      <c r="M2232" s="87"/>
      <c r="N2232" s="87"/>
    </row>
    <row r="2233" spans="11:14" x14ac:dyDescent="0.3">
      <c r="K2233" s="87"/>
      <c r="L2233" s="87"/>
      <c r="M2233" s="87"/>
      <c r="N2233" s="87"/>
    </row>
    <row r="2234" spans="11:14" x14ac:dyDescent="0.3">
      <c r="K2234" s="87"/>
      <c r="L2234" s="87"/>
      <c r="M2234" s="87"/>
      <c r="N2234" s="87"/>
    </row>
    <row r="2235" spans="11:14" x14ac:dyDescent="0.3">
      <c r="K2235" s="87"/>
      <c r="L2235" s="87"/>
      <c r="M2235" s="87"/>
      <c r="N2235" s="87"/>
    </row>
    <row r="2236" spans="11:14" x14ac:dyDescent="0.3">
      <c r="K2236" s="87"/>
      <c r="L2236" s="87"/>
      <c r="M2236" s="87"/>
      <c r="N2236" s="87"/>
    </row>
    <row r="2237" spans="11:14" x14ac:dyDescent="0.3">
      <c r="K2237" s="87"/>
      <c r="L2237" s="87"/>
      <c r="M2237" s="87"/>
      <c r="N2237" s="87"/>
    </row>
    <row r="2238" spans="11:14" x14ac:dyDescent="0.3">
      <c r="K2238" s="87"/>
      <c r="L2238" s="87"/>
      <c r="M2238" s="87"/>
      <c r="N2238" s="87"/>
    </row>
    <row r="2239" spans="11:14" x14ac:dyDescent="0.3">
      <c r="K2239" s="87"/>
      <c r="L2239" s="87"/>
      <c r="M2239" s="87"/>
      <c r="N2239" s="87"/>
    </row>
    <row r="2240" spans="11:14" x14ac:dyDescent="0.3">
      <c r="K2240" s="87"/>
      <c r="L2240" s="87"/>
      <c r="M2240" s="87"/>
      <c r="N2240" s="87"/>
    </row>
    <row r="2241" spans="11:14" x14ac:dyDescent="0.3">
      <c r="K2241" s="87"/>
      <c r="L2241" s="87"/>
      <c r="M2241" s="87"/>
      <c r="N2241" s="87"/>
    </row>
    <row r="2242" spans="11:14" x14ac:dyDescent="0.3">
      <c r="K2242" s="87"/>
      <c r="L2242" s="87"/>
      <c r="M2242" s="87"/>
      <c r="N2242" s="87"/>
    </row>
    <row r="2243" spans="11:14" x14ac:dyDescent="0.3">
      <c r="K2243" s="87"/>
      <c r="L2243" s="87"/>
      <c r="M2243" s="87"/>
      <c r="N2243" s="87"/>
    </row>
    <row r="2244" spans="11:14" x14ac:dyDescent="0.3">
      <c r="K2244" s="87"/>
      <c r="L2244" s="87"/>
      <c r="M2244" s="87"/>
      <c r="N2244" s="87"/>
    </row>
    <row r="2245" spans="11:14" x14ac:dyDescent="0.3">
      <c r="K2245" s="87"/>
      <c r="L2245" s="87"/>
      <c r="M2245" s="87"/>
      <c r="N2245" s="87"/>
    </row>
    <row r="2246" spans="11:14" x14ac:dyDescent="0.3">
      <c r="K2246" s="87"/>
      <c r="L2246" s="87"/>
      <c r="M2246" s="87"/>
      <c r="N2246" s="87"/>
    </row>
    <row r="2247" spans="11:14" x14ac:dyDescent="0.3">
      <c r="K2247" s="87"/>
      <c r="L2247" s="87"/>
      <c r="M2247" s="87"/>
      <c r="N2247" s="87"/>
    </row>
    <row r="2248" spans="11:14" x14ac:dyDescent="0.3">
      <c r="K2248" s="87"/>
      <c r="L2248" s="87"/>
      <c r="M2248" s="87"/>
      <c r="N2248" s="87"/>
    </row>
    <row r="2249" spans="11:14" x14ac:dyDescent="0.3">
      <c r="K2249" s="87"/>
      <c r="L2249" s="87"/>
      <c r="M2249" s="87"/>
      <c r="N2249" s="87"/>
    </row>
    <row r="2250" spans="11:14" x14ac:dyDescent="0.3">
      <c r="K2250" s="87"/>
      <c r="L2250" s="87"/>
      <c r="M2250" s="87"/>
      <c r="N2250" s="87"/>
    </row>
    <row r="2251" spans="11:14" x14ac:dyDescent="0.3">
      <c r="K2251" s="87"/>
      <c r="L2251" s="87"/>
      <c r="M2251" s="87"/>
      <c r="N2251" s="87"/>
    </row>
    <row r="2252" spans="11:14" x14ac:dyDescent="0.3">
      <c r="K2252" s="87"/>
      <c r="L2252" s="87"/>
      <c r="M2252" s="87"/>
      <c r="N2252" s="87"/>
    </row>
    <row r="2253" spans="11:14" x14ac:dyDescent="0.3">
      <c r="K2253" s="87"/>
      <c r="L2253" s="87"/>
      <c r="M2253" s="87"/>
      <c r="N2253" s="87"/>
    </row>
    <row r="2254" spans="11:14" x14ac:dyDescent="0.3">
      <c r="K2254" s="87"/>
      <c r="L2254" s="87"/>
      <c r="M2254" s="87"/>
      <c r="N2254" s="87"/>
    </row>
    <row r="2255" spans="11:14" x14ac:dyDescent="0.3">
      <c r="K2255" s="87"/>
      <c r="L2255" s="87"/>
      <c r="M2255" s="87"/>
      <c r="N2255" s="87"/>
    </row>
    <row r="2256" spans="11:14" x14ac:dyDescent="0.3">
      <c r="K2256" s="87"/>
      <c r="L2256" s="87"/>
      <c r="M2256" s="87"/>
      <c r="N2256" s="87"/>
    </row>
    <row r="2257" spans="11:14" x14ac:dyDescent="0.3">
      <c r="K2257" s="87"/>
      <c r="L2257" s="87"/>
      <c r="M2257" s="87"/>
      <c r="N2257" s="87"/>
    </row>
    <row r="2258" spans="11:14" x14ac:dyDescent="0.3">
      <c r="K2258" s="87"/>
      <c r="L2258" s="87"/>
      <c r="M2258" s="87"/>
      <c r="N2258" s="87"/>
    </row>
    <row r="2259" spans="11:14" x14ac:dyDescent="0.3">
      <c r="K2259" s="87"/>
      <c r="L2259" s="87"/>
      <c r="M2259" s="87"/>
      <c r="N2259" s="87"/>
    </row>
    <row r="2260" spans="11:14" x14ac:dyDescent="0.3">
      <c r="K2260" s="87"/>
      <c r="L2260" s="87"/>
      <c r="M2260" s="87"/>
      <c r="N2260" s="87"/>
    </row>
    <row r="2261" spans="11:14" x14ac:dyDescent="0.3">
      <c r="K2261" s="87"/>
      <c r="L2261" s="87"/>
      <c r="M2261" s="87"/>
      <c r="N2261" s="87"/>
    </row>
    <row r="2262" spans="11:14" x14ac:dyDescent="0.3">
      <c r="K2262" s="87"/>
      <c r="L2262" s="87"/>
      <c r="M2262" s="87"/>
      <c r="N2262" s="87"/>
    </row>
    <row r="2263" spans="11:14" x14ac:dyDescent="0.3">
      <c r="K2263" s="87"/>
      <c r="L2263" s="87"/>
      <c r="M2263" s="87"/>
      <c r="N2263" s="87"/>
    </row>
    <row r="2264" spans="11:14" x14ac:dyDescent="0.3">
      <c r="K2264" s="87"/>
      <c r="L2264" s="87"/>
      <c r="M2264" s="87"/>
      <c r="N2264" s="87"/>
    </row>
    <row r="2265" spans="11:14" x14ac:dyDescent="0.3">
      <c r="K2265" s="87"/>
      <c r="L2265" s="87"/>
      <c r="M2265" s="87"/>
      <c r="N2265" s="87"/>
    </row>
    <row r="2266" spans="11:14" x14ac:dyDescent="0.3">
      <c r="K2266" s="87"/>
      <c r="L2266" s="87"/>
      <c r="M2266" s="87"/>
      <c r="N2266" s="87"/>
    </row>
    <row r="2267" spans="11:14" x14ac:dyDescent="0.3">
      <c r="K2267" s="87"/>
      <c r="L2267" s="87"/>
      <c r="M2267" s="87"/>
      <c r="N2267" s="87"/>
    </row>
    <row r="2268" spans="11:14" x14ac:dyDescent="0.3">
      <c r="K2268" s="87"/>
      <c r="L2268" s="87"/>
      <c r="M2268" s="87"/>
      <c r="N2268" s="87"/>
    </row>
    <row r="2269" spans="11:14" x14ac:dyDescent="0.3">
      <c r="K2269" s="87"/>
      <c r="L2269" s="87"/>
      <c r="M2269" s="87"/>
      <c r="N2269" s="87"/>
    </row>
    <row r="2270" spans="11:14" x14ac:dyDescent="0.3">
      <c r="K2270" s="87"/>
      <c r="L2270" s="87"/>
      <c r="M2270" s="87"/>
      <c r="N2270" s="87"/>
    </row>
    <row r="2271" spans="11:14" x14ac:dyDescent="0.3">
      <c r="K2271" s="87"/>
      <c r="L2271" s="87"/>
      <c r="M2271" s="87"/>
      <c r="N2271" s="87"/>
    </row>
    <row r="2272" spans="11:14" x14ac:dyDescent="0.3">
      <c r="K2272" s="87"/>
      <c r="L2272" s="87"/>
      <c r="M2272" s="87"/>
      <c r="N2272" s="87"/>
    </row>
    <row r="2273" spans="11:14" x14ac:dyDescent="0.3">
      <c r="K2273" s="87"/>
      <c r="L2273" s="87"/>
      <c r="M2273" s="87"/>
      <c r="N2273" s="87"/>
    </row>
    <row r="2274" spans="11:14" x14ac:dyDescent="0.3">
      <c r="K2274" s="87"/>
      <c r="L2274" s="87"/>
      <c r="M2274" s="87"/>
      <c r="N2274" s="87"/>
    </row>
    <row r="2275" spans="11:14" x14ac:dyDescent="0.3">
      <c r="K2275" s="87"/>
      <c r="L2275" s="87"/>
      <c r="M2275" s="87"/>
      <c r="N2275" s="87"/>
    </row>
    <row r="2276" spans="11:14" x14ac:dyDescent="0.3">
      <c r="K2276" s="87"/>
      <c r="L2276" s="87"/>
      <c r="M2276" s="87"/>
      <c r="N2276" s="87"/>
    </row>
    <row r="2277" spans="11:14" x14ac:dyDescent="0.3">
      <c r="K2277" s="87"/>
      <c r="L2277" s="87"/>
      <c r="M2277" s="87"/>
      <c r="N2277" s="87"/>
    </row>
    <row r="2278" spans="11:14" x14ac:dyDescent="0.3">
      <c r="K2278" s="87"/>
      <c r="L2278" s="87"/>
      <c r="M2278" s="87"/>
      <c r="N2278" s="87"/>
    </row>
    <row r="2279" spans="11:14" x14ac:dyDescent="0.3">
      <c r="K2279" s="87"/>
      <c r="L2279" s="87"/>
      <c r="M2279" s="87"/>
      <c r="N2279" s="87"/>
    </row>
    <row r="2280" spans="11:14" x14ac:dyDescent="0.3">
      <c r="K2280" s="87"/>
      <c r="L2280" s="87"/>
      <c r="M2280" s="87"/>
      <c r="N2280" s="87"/>
    </row>
    <row r="2281" spans="11:14" x14ac:dyDescent="0.3">
      <c r="K2281" s="87"/>
      <c r="L2281" s="87"/>
      <c r="M2281" s="87"/>
      <c r="N2281" s="87"/>
    </row>
    <row r="2282" spans="11:14" x14ac:dyDescent="0.3">
      <c r="K2282" s="87"/>
      <c r="L2282" s="87"/>
      <c r="M2282" s="87"/>
      <c r="N2282" s="87"/>
    </row>
    <row r="2283" spans="11:14" x14ac:dyDescent="0.3">
      <c r="K2283" s="87"/>
      <c r="L2283" s="87"/>
      <c r="M2283" s="87"/>
      <c r="N2283" s="87"/>
    </row>
    <row r="2284" spans="11:14" x14ac:dyDescent="0.3">
      <c r="K2284" s="87"/>
      <c r="L2284" s="87"/>
      <c r="M2284" s="87"/>
      <c r="N2284" s="87"/>
    </row>
    <row r="2285" spans="11:14" x14ac:dyDescent="0.3">
      <c r="K2285" s="87"/>
      <c r="L2285" s="87"/>
      <c r="M2285" s="87"/>
      <c r="N2285" s="87"/>
    </row>
    <row r="2286" spans="11:14" x14ac:dyDescent="0.3">
      <c r="K2286" s="87"/>
      <c r="L2286" s="87"/>
      <c r="M2286" s="87"/>
      <c r="N2286" s="87"/>
    </row>
    <row r="2287" spans="11:14" x14ac:dyDescent="0.3">
      <c r="K2287" s="87"/>
      <c r="L2287" s="87"/>
      <c r="M2287" s="87"/>
      <c r="N2287" s="87"/>
    </row>
    <row r="2288" spans="11:14" x14ac:dyDescent="0.3">
      <c r="K2288" s="87"/>
      <c r="L2288" s="87"/>
      <c r="M2288" s="87"/>
      <c r="N2288" s="87"/>
    </row>
    <row r="2289" spans="11:14" x14ac:dyDescent="0.3">
      <c r="K2289" s="87"/>
      <c r="L2289" s="87"/>
      <c r="M2289" s="87"/>
      <c r="N2289" s="87"/>
    </row>
    <row r="2290" spans="11:14" x14ac:dyDescent="0.3">
      <c r="K2290" s="87"/>
      <c r="L2290" s="87"/>
      <c r="M2290" s="87"/>
      <c r="N2290" s="87"/>
    </row>
    <row r="2291" spans="11:14" x14ac:dyDescent="0.3">
      <c r="K2291" s="87"/>
      <c r="L2291" s="87"/>
      <c r="M2291" s="87"/>
      <c r="N2291" s="87"/>
    </row>
    <row r="2292" spans="11:14" x14ac:dyDescent="0.3">
      <c r="K2292" s="87"/>
      <c r="L2292" s="87"/>
      <c r="M2292" s="87"/>
      <c r="N2292" s="87"/>
    </row>
    <row r="2293" spans="11:14" x14ac:dyDescent="0.3">
      <c r="K2293" s="87"/>
      <c r="L2293" s="87"/>
      <c r="M2293" s="87"/>
      <c r="N2293" s="87"/>
    </row>
    <row r="2294" spans="11:14" x14ac:dyDescent="0.3">
      <c r="K2294" s="87"/>
      <c r="L2294" s="87"/>
      <c r="M2294" s="87"/>
      <c r="N2294" s="87"/>
    </row>
    <row r="2295" spans="11:14" x14ac:dyDescent="0.3">
      <c r="K2295" s="87"/>
      <c r="L2295" s="87"/>
      <c r="M2295" s="87"/>
      <c r="N2295" s="87"/>
    </row>
    <row r="2296" spans="11:14" x14ac:dyDescent="0.3">
      <c r="K2296" s="87"/>
      <c r="L2296" s="87"/>
      <c r="M2296" s="87"/>
      <c r="N2296" s="87"/>
    </row>
    <row r="2297" spans="11:14" x14ac:dyDescent="0.3">
      <c r="K2297" s="87"/>
      <c r="L2297" s="87"/>
      <c r="M2297" s="87"/>
      <c r="N2297" s="87"/>
    </row>
    <row r="2298" spans="11:14" x14ac:dyDescent="0.3">
      <c r="K2298" s="87"/>
      <c r="L2298" s="87"/>
      <c r="M2298" s="87"/>
      <c r="N2298" s="87"/>
    </row>
    <row r="2299" spans="11:14" x14ac:dyDescent="0.3">
      <c r="K2299" s="87"/>
      <c r="L2299" s="87"/>
      <c r="M2299" s="87"/>
      <c r="N2299" s="87"/>
    </row>
    <row r="2300" spans="11:14" x14ac:dyDescent="0.3">
      <c r="K2300" s="87"/>
      <c r="L2300" s="87"/>
      <c r="M2300" s="87"/>
      <c r="N2300" s="87"/>
    </row>
    <row r="2301" spans="11:14" x14ac:dyDescent="0.3">
      <c r="K2301" s="87"/>
      <c r="L2301" s="87"/>
      <c r="M2301" s="87"/>
      <c r="N2301" s="87"/>
    </row>
    <row r="2302" spans="11:14" x14ac:dyDescent="0.3">
      <c r="K2302" s="87"/>
      <c r="L2302" s="87"/>
      <c r="M2302" s="87"/>
      <c r="N2302" s="87"/>
    </row>
    <row r="2303" spans="11:14" x14ac:dyDescent="0.3">
      <c r="K2303" s="87"/>
      <c r="L2303" s="87"/>
      <c r="M2303" s="87"/>
      <c r="N2303" s="87"/>
    </row>
    <row r="2304" spans="11:14" x14ac:dyDescent="0.3">
      <c r="K2304" s="87"/>
      <c r="L2304" s="87"/>
      <c r="M2304" s="87"/>
      <c r="N2304" s="87"/>
    </row>
    <row r="2305" spans="11:14" x14ac:dyDescent="0.3">
      <c r="K2305" s="87"/>
      <c r="L2305" s="87"/>
      <c r="M2305" s="87"/>
      <c r="N2305" s="87"/>
    </row>
    <row r="2306" spans="11:14" x14ac:dyDescent="0.3">
      <c r="K2306" s="87"/>
      <c r="L2306" s="87"/>
      <c r="M2306" s="87"/>
      <c r="N2306" s="87"/>
    </row>
    <row r="2307" spans="11:14" x14ac:dyDescent="0.3">
      <c r="K2307" s="87"/>
      <c r="L2307" s="87"/>
      <c r="M2307" s="87"/>
      <c r="N2307" s="87"/>
    </row>
    <row r="2308" spans="11:14" x14ac:dyDescent="0.3">
      <c r="K2308" s="87"/>
      <c r="L2308" s="87"/>
      <c r="M2308" s="87"/>
      <c r="N2308" s="87"/>
    </row>
    <row r="2309" spans="11:14" x14ac:dyDescent="0.3">
      <c r="K2309" s="87"/>
      <c r="L2309" s="87"/>
      <c r="M2309" s="87"/>
      <c r="N2309" s="87"/>
    </row>
    <row r="2310" spans="11:14" x14ac:dyDescent="0.3">
      <c r="K2310" s="87"/>
      <c r="L2310" s="87"/>
      <c r="M2310" s="87"/>
      <c r="N2310" s="87"/>
    </row>
    <row r="2311" spans="11:14" x14ac:dyDescent="0.3">
      <c r="K2311" s="87"/>
      <c r="L2311" s="87"/>
      <c r="M2311" s="87"/>
      <c r="N2311" s="87"/>
    </row>
    <row r="2312" spans="11:14" x14ac:dyDescent="0.3">
      <c r="K2312" s="87"/>
      <c r="L2312" s="87"/>
      <c r="M2312" s="87"/>
      <c r="N2312" s="87"/>
    </row>
    <row r="2313" spans="11:14" x14ac:dyDescent="0.3">
      <c r="K2313" s="87"/>
      <c r="L2313" s="87"/>
      <c r="M2313" s="87"/>
      <c r="N2313" s="87"/>
    </row>
    <row r="2314" spans="11:14" x14ac:dyDescent="0.3">
      <c r="K2314" s="87"/>
      <c r="L2314" s="87"/>
      <c r="M2314" s="87"/>
      <c r="N2314" s="87"/>
    </row>
    <row r="2315" spans="11:14" x14ac:dyDescent="0.3">
      <c r="K2315" s="87"/>
      <c r="L2315" s="87"/>
      <c r="M2315" s="87"/>
      <c r="N2315" s="87"/>
    </row>
    <row r="2316" spans="11:14" x14ac:dyDescent="0.3">
      <c r="K2316" s="87"/>
      <c r="L2316" s="87"/>
      <c r="M2316" s="87"/>
      <c r="N2316" s="87"/>
    </row>
    <row r="2317" spans="11:14" x14ac:dyDescent="0.3">
      <c r="K2317" s="87"/>
      <c r="L2317" s="87"/>
      <c r="M2317" s="87"/>
      <c r="N2317" s="87"/>
    </row>
    <row r="2318" spans="11:14" x14ac:dyDescent="0.3">
      <c r="K2318" s="87"/>
      <c r="L2318" s="87"/>
      <c r="M2318" s="87"/>
      <c r="N2318" s="87"/>
    </row>
    <row r="2319" spans="11:14" x14ac:dyDescent="0.3">
      <c r="K2319" s="87"/>
      <c r="L2319" s="87"/>
      <c r="M2319" s="87"/>
      <c r="N2319" s="87"/>
    </row>
    <row r="2320" spans="11:14" x14ac:dyDescent="0.3">
      <c r="K2320" s="87"/>
      <c r="L2320" s="87"/>
      <c r="M2320" s="87"/>
      <c r="N2320" s="87"/>
    </row>
    <row r="2321" spans="11:14" x14ac:dyDescent="0.3">
      <c r="K2321" s="87"/>
      <c r="L2321" s="87"/>
      <c r="M2321" s="87"/>
      <c r="N2321" s="87"/>
    </row>
    <row r="2322" spans="11:14" x14ac:dyDescent="0.3">
      <c r="K2322" s="87"/>
      <c r="L2322" s="87"/>
      <c r="M2322" s="87"/>
      <c r="N2322" s="87"/>
    </row>
    <row r="2323" spans="11:14" x14ac:dyDescent="0.3">
      <c r="K2323" s="87"/>
      <c r="L2323" s="87"/>
      <c r="M2323" s="87"/>
      <c r="N2323" s="87"/>
    </row>
    <row r="2324" spans="11:14" x14ac:dyDescent="0.3">
      <c r="K2324" s="87"/>
      <c r="L2324" s="87"/>
      <c r="M2324" s="87"/>
      <c r="N2324" s="87"/>
    </row>
    <row r="2325" spans="11:14" x14ac:dyDescent="0.3">
      <c r="K2325" s="87"/>
      <c r="L2325" s="87"/>
      <c r="M2325" s="87"/>
      <c r="N2325" s="87"/>
    </row>
    <row r="2326" spans="11:14" x14ac:dyDescent="0.3">
      <c r="K2326" s="87"/>
      <c r="L2326" s="87"/>
      <c r="M2326" s="87"/>
      <c r="N2326" s="87"/>
    </row>
    <row r="2327" spans="11:14" x14ac:dyDescent="0.3">
      <c r="K2327" s="87"/>
      <c r="L2327" s="87"/>
      <c r="M2327" s="87"/>
      <c r="N2327" s="87"/>
    </row>
    <row r="2328" spans="11:14" x14ac:dyDescent="0.3">
      <c r="K2328" s="87"/>
      <c r="L2328" s="87"/>
      <c r="M2328" s="87"/>
      <c r="N2328" s="87"/>
    </row>
    <row r="2329" spans="11:14" x14ac:dyDescent="0.3">
      <c r="K2329" s="87"/>
      <c r="L2329" s="87"/>
      <c r="M2329" s="87"/>
      <c r="N2329" s="87"/>
    </row>
    <row r="2330" spans="11:14" x14ac:dyDescent="0.3">
      <c r="K2330" s="87"/>
      <c r="L2330" s="87"/>
      <c r="M2330" s="87"/>
      <c r="N2330" s="87"/>
    </row>
    <row r="2331" spans="11:14" x14ac:dyDescent="0.3">
      <c r="K2331" s="87"/>
      <c r="L2331" s="87"/>
      <c r="M2331" s="87"/>
      <c r="N2331" s="87"/>
    </row>
    <row r="2332" spans="11:14" x14ac:dyDescent="0.3">
      <c r="K2332" s="87"/>
      <c r="L2332" s="87"/>
      <c r="M2332" s="87"/>
      <c r="N2332" s="87"/>
    </row>
    <row r="2333" spans="11:14" x14ac:dyDescent="0.3">
      <c r="K2333" s="87"/>
      <c r="L2333" s="87"/>
      <c r="M2333" s="87"/>
      <c r="N2333" s="87"/>
    </row>
    <row r="2334" spans="11:14" x14ac:dyDescent="0.3">
      <c r="K2334" s="87"/>
      <c r="L2334" s="87"/>
      <c r="M2334" s="87"/>
      <c r="N2334" s="87"/>
    </row>
    <row r="2335" spans="11:14" x14ac:dyDescent="0.3">
      <c r="K2335" s="87"/>
      <c r="L2335" s="87"/>
      <c r="M2335" s="87"/>
      <c r="N2335" s="87"/>
    </row>
    <row r="2336" spans="11:14" x14ac:dyDescent="0.3">
      <c r="K2336" s="87"/>
      <c r="L2336" s="87"/>
      <c r="M2336" s="87"/>
      <c r="N2336" s="87"/>
    </row>
    <row r="2337" spans="11:14" x14ac:dyDescent="0.3">
      <c r="K2337" s="87"/>
      <c r="L2337" s="87"/>
      <c r="M2337" s="87"/>
      <c r="N2337" s="87"/>
    </row>
    <row r="2338" spans="11:14" x14ac:dyDescent="0.3">
      <c r="K2338" s="87"/>
      <c r="L2338" s="87"/>
      <c r="M2338" s="87"/>
      <c r="N2338" s="87"/>
    </row>
    <row r="2339" spans="11:14" x14ac:dyDescent="0.3">
      <c r="K2339" s="87"/>
      <c r="L2339" s="87"/>
      <c r="M2339" s="87"/>
      <c r="N2339" s="87"/>
    </row>
    <row r="2340" spans="11:14" x14ac:dyDescent="0.3">
      <c r="K2340" s="87"/>
      <c r="L2340" s="87"/>
      <c r="M2340" s="87"/>
      <c r="N2340" s="87"/>
    </row>
    <row r="2341" spans="11:14" x14ac:dyDescent="0.3">
      <c r="K2341" s="87"/>
      <c r="L2341" s="87"/>
      <c r="M2341" s="87"/>
      <c r="N2341" s="87"/>
    </row>
    <row r="2342" spans="11:14" x14ac:dyDescent="0.3">
      <c r="K2342" s="87"/>
      <c r="L2342" s="87"/>
      <c r="M2342" s="87"/>
      <c r="N2342" s="87"/>
    </row>
    <row r="2343" spans="11:14" x14ac:dyDescent="0.3">
      <c r="K2343" s="87"/>
      <c r="L2343" s="87"/>
      <c r="M2343" s="87"/>
      <c r="N2343" s="87"/>
    </row>
    <row r="2344" spans="11:14" x14ac:dyDescent="0.3">
      <c r="K2344" s="87"/>
      <c r="L2344" s="87"/>
      <c r="M2344" s="87"/>
      <c r="N2344" s="87"/>
    </row>
    <row r="2345" spans="11:14" x14ac:dyDescent="0.3">
      <c r="K2345" s="87"/>
      <c r="L2345" s="87"/>
      <c r="M2345" s="87"/>
      <c r="N2345" s="87"/>
    </row>
    <row r="2346" spans="11:14" x14ac:dyDescent="0.3">
      <c r="K2346" s="87"/>
      <c r="L2346" s="87"/>
      <c r="M2346" s="87"/>
      <c r="N2346" s="87"/>
    </row>
    <row r="2347" spans="11:14" x14ac:dyDescent="0.3">
      <c r="K2347" s="87"/>
      <c r="L2347" s="87"/>
      <c r="M2347" s="87"/>
      <c r="N2347" s="87"/>
    </row>
    <row r="2348" spans="11:14" x14ac:dyDescent="0.3">
      <c r="K2348" s="87"/>
      <c r="L2348" s="87"/>
      <c r="M2348" s="87"/>
      <c r="N2348" s="87"/>
    </row>
    <row r="2349" spans="11:14" x14ac:dyDescent="0.3">
      <c r="K2349" s="87"/>
      <c r="L2349" s="87"/>
      <c r="M2349" s="87"/>
      <c r="N2349" s="87"/>
    </row>
    <row r="2350" spans="11:14" x14ac:dyDescent="0.3">
      <c r="K2350" s="87"/>
      <c r="L2350" s="87"/>
      <c r="M2350" s="87"/>
      <c r="N2350" s="87"/>
    </row>
    <row r="2351" spans="11:14" x14ac:dyDescent="0.3">
      <c r="K2351" s="87"/>
      <c r="L2351" s="87"/>
      <c r="M2351" s="87"/>
      <c r="N2351" s="87"/>
    </row>
    <row r="2352" spans="11:14" x14ac:dyDescent="0.3">
      <c r="K2352" s="87"/>
      <c r="L2352" s="87"/>
      <c r="M2352" s="87"/>
      <c r="N2352" s="87"/>
    </row>
    <row r="2353" spans="11:14" x14ac:dyDescent="0.3">
      <c r="K2353" s="87"/>
      <c r="L2353" s="87"/>
      <c r="M2353" s="87"/>
      <c r="N2353" s="87"/>
    </row>
    <row r="2354" spans="11:14" x14ac:dyDescent="0.3">
      <c r="K2354" s="87"/>
      <c r="L2354" s="87"/>
      <c r="M2354" s="87"/>
      <c r="N2354" s="87"/>
    </row>
    <row r="2355" spans="11:14" x14ac:dyDescent="0.3">
      <c r="K2355" s="87"/>
      <c r="L2355" s="87"/>
      <c r="M2355" s="87"/>
      <c r="N2355" s="87"/>
    </row>
    <row r="2356" spans="11:14" x14ac:dyDescent="0.3">
      <c r="K2356" s="87"/>
      <c r="L2356" s="87"/>
      <c r="M2356" s="87"/>
      <c r="N2356" s="87"/>
    </row>
    <row r="2357" spans="11:14" x14ac:dyDescent="0.3">
      <c r="K2357" s="87"/>
      <c r="L2357" s="87"/>
      <c r="M2357" s="87"/>
      <c r="N2357" s="87"/>
    </row>
    <row r="2358" spans="11:14" x14ac:dyDescent="0.3">
      <c r="K2358" s="87"/>
      <c r="L2358" s="87"/>
      <c r="M2358" s="87"/>
      <c r="N2358" s="87"/>
    </row>
    <row r="2359" spans="11:14" x14ac:dyDescent="0.3">
      <c r="K2359" s="87"/>
      <c r="L2359" s="87"/>
      <c r="M2359" s="87"/>
      <c r="N2359" s="87"/>
    </row>
    <row r="2360" spans="11:14" x14ac:dyDescent="0.3">
      <c r="K2360" s="87"/>
      <c r="L2360" s="87"/>
      <c r="M2360" s="87"/>
      <c r="N2360" s="87"/>
    </row>
    <row r="2361" spans="11:14" x14ac:dyDescent="0.3">
      <c r="K2361" s="87"/>
      <c r="L2361" s="87"/>
      <c r="M2361" s="87"/>
      <c r="N2361" s="87"/>
    </row>
    <row r="2362" spans="11:14" x14ac:dyDescent="0.3">
      <c r="K2362" s="87"/>
      <c r="L2362" s="87"/>
      <c r="M2362" s="87"/>
      <c r="N2362" s="87"/>
    </row>
    <row r="2363" spans="11:14" x14ac:dyDescent="0.3">
      <c r="K2363" s="87"/>
      <c r="L2363" s="87"/>
      <c r="M2363" s="87"/>
      <c r="N2363" s="87"/>
    </row>
    <row r="2364" spans="11:14" x14ac:dyDescent="0.3">
      <c r="K2364" s="87"/>
      <c r="L2364" s="87"/>
      <c r="M2364" s="87"/>
      <c r="N2364" s="87"/>
    </row>
    <row r="2365" spans="11:14" x14ac:dyDescent="0.3">
      <c r="K2365" s="87"/>
      <c r="L2365" s="87"/>
      <c r="M2365" s="87"/>
      <c r="N2365" s="87"/>
    </row>
    <row r="2366" spans="11:14" x14ac:dyDescent="0.3">
      <c r="K2366" s="87"/>
      <c r="L2366" s="87"/>
      <c r="M2366" s="87"/>
      <c r="N2366" s="87"/>
    </row>
    <row r="2367" spans="11:14" x14ac:dyDescent="0.3">
      <c r="K2367" s="87"/>
      <c r="L2367" s="87"/>
      <c r="M2367" s="87"/>
      <c r="N2367" s="87"/>
    </row>
    <row r="2368" spans="11:14" x14ac:dyDescent="0.3">
      <c r="K2368" s="87"/>
      <c r="L2368" s="87"/>
      <c r="M2368" s="87"/>
      <c r="N2368" s="87"/>
    </row>
    <row r="2369" spans="11:14" x14ac:dyDescent="0.3">
      <c r="K2369" s="87"/>
      <c r="L2369" s="87"/>
      <c r="M2369" s="87"/>
      <c r="N2369" s="87"/>
    </row>
    <row r="2370" spans="11:14" x14ac:dyDescent="0.3">
      <c r="K2370" s="87"/>
      <c r="L2370" s="87"/>
      <c r="M2370" s="87"/>
      <c r="N2370" s="87"/>
    </row>
    <row r="2371" spans="11:14" x14ac:dyDescent="0.3">
      <c r="K2371" s="87"/>
      <c r="L2371" s="87"/>
      <c r="M2371" s="87"/>
      <c r="N2371" s="87"/>
    </row>
    <row r="2372" spans="11:14" x14ac:dyDescent="0.3">
      <c r="K2372" s="87"/>
      <c r="L2372" s="87"/>
      <c r="M2372" s="87"/>
      <c r="N2372" s="87"/>
    </row>
    <row r="2373" spans="11:14" x14ac:dyDescent="0.3">
      <c r="K2373" s="87"/>
      <c r="L2373" s="87"/>
      <c r="M2373" s="87"/>
      <c r="N2373" s="87"/>
    </row>
    <row r="2374" spans="11:14" x14ac:dyDescent="0.3">
      <c r="K2374" s="87"/>
      <c r="L2374" s="87"/>
      <c r="M2374" s="87"/>
      <c r="N2374" s="87"/>
    </row>
    <row r="2375" spans="11:14" x14ac:dyDescent="0.3">
      <c r="K2375" s="87"/>
      <c r="L2375" s="87"/>
      <c r="M2375" s="87"/>
      <c r="N2375" s="87"/>
    </row>
    <row r="2376" spans="11:14" x14ac:dyDescent="0.3">
      <c r="K2376" s="87"/>
      <c r="L2376" s="87"/>
      <c r="M2376" s="87"/>
      <c r="N2376" s="87"/>
    </row>
    <row r="2377" spans="11:14" x14ac:dyDescent="0.3">
      <c r="K2377" s="87"/>
      <c r="L2377" s="87"/>
      <c r="M2377" s="87"/>
      <c r="N2377" s="87"/>
    </row>
    <row r="2378" spans="11:14" x14ac:dyDescent="0.3">
      <c r="K2378" s="87"/>
      <c r="L2378" s="87"/>
      <c r="M2378" s="87"/>
      <c r="N2378" s="87"/>
    </row>
    <row r="2379" spans="11:14" x14ac:dyDescent="0.3">
      <c r="K2379" s="87"/>
      <c r="L2379" s="87"/>
      <c r="M2379" s="87"/>
      <c r="N2379" s="87"/>
    </row>
    <row r="2380" spans="11:14" x14ac:dyDescent="0.3">
      <c r="K2380" s="87"/>
      <c r="L2380" s="87"/>
      <c r="M2380" s="87"/>
      <c r="N2380" s="87"/>
    </row>
    <row r="2381" spans="11:14" x14ac:dyDescent="0.3">
      <c r="K2381" s="87"/>
      <c r="L2381" s="87"/>
      <c r="M2381" s="87"/>
      <c r="N2381" s="87"/>
    </row>
    <row r="2382" spans="11:14" x14ac:dyDescent="0.3">
      <c r="K2382" s="87"/>
      <c r="L2382" s="87"/>
      <c r="M2382" s="87"/>
      <c r="N2382" s="87"/>
    </row>
    <row r="2383" spans="11:14" x14ac:dyDescent="0.3">
      <c r="K2383" s="87"/>
      <c r="L2383" s="87"/>
      <c r="M2383" s="87"/>
      <c r="N2383" s="87"/>
    </row>
    <row r="2384" spans="11:14" x14ac:dyDescent="0.3">
      <c r="K2384" s="87"/>
      <c r="L2384" s="87"/>
      <c r="M2384" s="87"/>
      <c r="N2384" s="87"/>
    </row>
    <row r="2385" spans="11:14" x14ac:dyDescent="0.3">
      <c r="K2385" s="87"/>
      <c r="L2385" s="87"/>
      <c r="M2385" s="87"/>
      <c r="N2385" s="87"/>
    </row>
    <row r="2386" spans="11:14" x14ac:dyDescent="0.3">
      <c r="K2386" s="87"/>
      <c r="L2386" s="87"/>
      <c r="M2386" s="87"/>
      <c r="N2386" s="87"/>
    </row>
    <row r="2387" spans="11:14" x14ac:dyDescent="0.3">
      <c r="K2387" s="87"/>
      <c r="L2387" s="87"/>
      <c r="M2387" s="87"/>
      <c r="N2387" s="87"/>
    </row>
    <row r="2388" spans="11:14" x14ac:dyDescent="0.3">
      <c r="K2388" s="87"/>
      <c r="L2388" s="87"/>
      <c r="M2388" s="87"/>
      <c r="N2388" s="87"/>
    </row>
    <row r="2389" spans="11:14" x14ac:dyDescent="0.3">
      <c r="K2389" s="87"/>
      <c r="L2389" s="87"/>
      <c r="M2389" s="87"/>
      <c r="N2389" s="87"/>
    </row>
    <row r="2390" spans="11:14" x14ac:dyDescent="0.3">
      <c r="K2390" s="87"/>
      <c r="L2390" s="87"/>
      <c r="M2390" s="87"/>
      <c r="N2390" s="87"/>
    </row>
    <row r="2391" spans="11:14" x14ac:dyDescent="0.3">
      <c r="K2391" s="87"/>
      <c r="L2391" s="87"/>
      <c r="M2391" s="87"/>
      <c r="N2391" s="87"/>
    </row>
    <row r="2392" spans="11:14" x14ac:dyDescent="0.3">
      <c r="K2392" s="87"/>
      <c r="L2392" s="87"/>
      <c r="M2392" s="87"/>
      <c r="N2392" s="87"/>
    </row>
    <row r="2393" spans="11:14" x14ac:dyDescent="0.3">
      <c r="K2393" s="87"/>
      <c r="L2393" s="87"/>
      <c r="M2393" s="87"/>
      <c r="N2393" s="87"/>
    </row>
    <row r="2394" spans="11:14" x14ac:dyDescent="0.3">
      <c r="K2394" s="87"/>
      <c r="L2394" s="87"/>
      <c r="M2394" s="87"/>
      <c r="N2394" s="87"/>
    </row>
    <row r="2395" spans="11:14" x14ac:dyDescent="0.3">
      <c r="K2395" s="87"/>
      <c r="L2395" s="87"/>
      <c r="M2395" s="87"/>
      <c r="N2395" s="87"/>
    </row>
    <row r="2396" spans="11:14" x14ac:dyDescent="0.3">
      <c r="K2396" s="87"/>
      <c r="L2396" s="87"/>
      <c r="M2396" s="87"/>
      <c r="N2396" s="87"/>
    </row>
    <row r="2397" spans="11:14" x14ac:dyDescent="0.3">
      <c r="K2397" s="87"/>
      <c r="L2397" s="87"/>
      <c r="M2397" s="87"/>
      <c r="N2397" s="87"/>
    </row>
    <row r="2398" spans="11:14" x14ac:dyDescent="0.3">
      <c r="K2398" s="87"/>
      <c r="L2398" s="87"/>
      <c r="M2398" s="87"/>
      <c r="N2398" s="87"/>
    </row>
    <row r="2399" spans="11:14" x14ac:dyDescent="0.3">
      <c r="K2399" s="87"/>
      <c r="L2399" s="87"/>
      <c r="M2399" s="87"/>
      <c r="N2399" s="87"/>
    </row>
    <row r="2400" spans="11:14" x14ac:dyDescent="0.3">
      <c r="K2400" s="87"/>
      <c r="L2400" s="87"/>
      <c r="M2400" s="87"/>
      <c r="N2400" s="87"/>
    </row>
    <row r="2401" spans="11:14" x14ac:dyDescent="0.3">
      <c r="K2401" s="87"/>
      <c r="L2401" s="87"/>
      <c r="M2401" s="87"/>
      <c r="N2401" s="87"/>
    </row>
    <row r="2402" spans="11:14" x14ac:dyDescent="0.3">
      <c r="K2402" s="87"/>
      <c r="L2402" s="87"/>
      <c r="M2402" s="87"/>
      <c r="N2402" s="87"/>
    </row>
    <row r="2403" spans="11:14" x14ac:dyDescent="0.3">
      <c r="K2403" s="87"/>
      <c r="L2403" s="87"/>
      <c r="M2403" s="87"/>
      <c r="N2403" s="87"/>
    </row>
    <row r="2404" spans="11:14" x14ac:dyDescent="0.3">
      <c r="K2404" s="87"/>
      <c r="L2404" s="87"/>
      <c r="M2404" s="87"/>
      <c r="N2404" s="87"/>
    </row>
    <row r="2405" spans="11:14" x14ac:dyDescent="0.3">
      <c r="K2405" s="87"/>
      <c r="L2405" s="87"/>
      <c r="M2405" s="87"/>
      <c r="N2405" s="87"/>
    </row>
    <row r="2406" spans="11:14" x14ac:dyDescent="0.3">
      <c r="K2406" s="87"/>
      <c r="L2406" s="87"/>
      <c r="M2406" s="87"/>
      <c r="N2406" s="87"/>
    </row>
    <row r="2407" spans="11:14" x14ac:dyDescent="0.3">
      <c r="K2407" s="87"/>
      <c r="L2407" s="87"/>
      <c r="M2407" s="87"/>
      <c r="N2407" s="87"/>
    </row>
    <row r="2408" spans="11:14" x14ac:dyDescent="0.3">
      <c r="K2408" s="87"/>
      <c r="L2408" s="87"/>
      <c r="M2408" s="87"/>
      <c r="N2408" s="87"/>
    </row>
    <row r="2409" spans="11:14" x14ac:dyDescent="0.3">
      <c r="K2409" s="87"/>
      <c r="L2409" s="87"/>
      <c r="M2409" s="87"/>
      <c r="N2409" s="87"/>
    </row>
    <row r="2410" spans="11:14" x14ac:dyDescent="0.3">
      <c r="K2410" s="87"/>
      <c r="L2410" s="87"/>
      <c r="M2410" s="87"/>
      <c r="N2410" s="87"/>
    </row>
    <row r="2411" spans="11:14" x14ac:dyDescent="0.3">
      <c r="K2411" s="87"/>
      <c r="L2411" s="87"/>
      <c r="M2411" s="87"/>
      <c r="N2411" s="87"/>
    </row>
    <row r="2412" spans="11:14" x14ac:dyDescent="0.3">
      <c r="K2412" s="87"/>
      <c r="L2412" s="87"/>
      <c r="M2412" s="87"/>
      <c r="N2412" s="87"/>
    </row>
    <row r="2413" spans="11:14" x14ac:dyDescent="0.3">
      <c r="K2413" s="87"/>
      <c r="L2413" s="87"/>
      <c r="M2413" s="87"/>
      <c r="N2413" s="87"/>
    </row>
    <row r="2414" spans="11:14" x14ac:dyDescent="0.3">
      <c r="K2414" s="87"/>
      <c r="L2414" s="87"/>
      <c r="M2414" s="87"/>
      <c r="N2414" s="87"/>
    </row>
    <row r="2415" spans="11:14" x14ac:dyDescent="0.3">
      <c r="K2415" s="87"/>
      <c r="L2415" s="87"/>
      <c r="M2415" s="87"/>
      <c r="N2415" s="87"/>
    </row>
    <row r="2416" spans="11:14" x14ac:dyDescent="0.3">
      <c r="K2416" s="87"/>
      <c r="L2416" s="87"/>
      <c r="M2416" s="87"/>
      <c r="N2416" s="87"/>
    </row>
    <row r="2417" spans="11:14" x14ac:dyDescent="0.3">
      <c r="K2417" s="87"/>
      <c r="L2417" s="87"/>
      <c r="M2417" s="87"/>
      <c r="N2417" s="87"/>
    </row>
    <row r="2418" spans="11:14" x14ac:dyDescent="0.3">
      <c r="K2418" s="87"/>
      <c r="L2418" s="87"/>
      <c r="M2418" s="87"/>
      <c r="N2418" s="87"/>
    </row>
    <row r="2419" spans="11:14" x14ac:dyDescent="0.3">
      <c r="K2419" s="87"/>
      <c r="L2419" s="87"/>
      <c r="M2419" s="87"/>
      <c r="N2419" s="87"/>
    </row>
    <row r="2420" spans="11:14" x14ac:dyDescent="0.3">
      <c r="K2420" s="87"/>
      <c r="L2420" s="87"/>
      <c r="M2420" s="87"/>
      <c r="N2420" s="87"/>
    </row>
    <row r="2421" spans="11:14" x14ac:dyDescent="0.3">
      <c r="K2421" s="87"/>
      <c r="L2421" s="87"/>
      <c r="M2421" s="87"/>
      <c r="N2421" s="87"/>
    </row>
    <row r="2422" spans="11:14" x14ac:dyDescent="0.3">
      <c r="K2422" s="87"/>
      <c r="L2422" s="87"/>
      <c r="M2422" s="87"/>
      <c r="N2422" s="87"/>
    </row>
    <row r="2423" spans="11:14" x14ac:dyDescent="0.3">
      <c r="K2423" s="87"/>
      <c r="L2423" s="87"/>
      <c r="M2423" s="87"/>
      <c r="N2423" s="87"/>
    </row>
    <row r="2424" spans="11:14" x14ac:dyDescent="0.3">
      <c r="K2424" s="87"/>
      <c r="L2424" s="87"/>
      <c r="M2424" s="87"/>
      <c r="N2424" s="87"/>
    </row>
    <row r="2425" spans="11:14" x14ac:dyDescent="0.3">
      <c r="K2425" s="87"/>
      <c r="L2425" s="87"/>
      <c r="M2425" s="87"/>
      <c r="N2425" s="87"/>
    </row>
    <row r="2426" spans="11:14" x14ac:dyDescent="0.3">
      <c r="K2426" s="87"/>
      <c r="L2426" s="87"/>
      <c r="M2426" s="87"/>
      <c r="N2426" s="87"/>
    </row>
    <row r="2427" spans="11:14" x14ac:dyDescent="0.3">
      <c r="K2427" s="87"/>
      <c r="L2427" s="87"/>
      <c r="M2427" s="87"/>
      <c r="N2427" s="87"/>
    </row>
    <row r="2428" spans="11:14" x14ac:dyDescent="0.3">
      <c r="K2428" s="87"/>
      <c r="L2428" s="87"/>
      <c r="M2428" s="87"/>
      <c r="N2428" s="87"/>
    </row>
    <row r="2429" spans="11:14" x14ac:dyDescent="0.3">
      <c r="K2429" s="87"/>
      <c r="L2429" s="87"/>
      <c r="M2429" s="87"/>
      <c r="N2429" s="87"/>
    </row>
    <row r="2430" spans="11:14" x14ac:dyDescent="0.3">
      <c r="K2430" s="87"/>
      <c r="L2430" s="87"/>
      <c r="M2430" s="87"/>
      <c r="N2430" s="87"/>
    </row>
    <row r="2431" spans="11:14" x14ac:dyDescent="0.3">
      <c r="K2431" s="87"/>
      <c r="L2431" s="87"/>
      <c r="M2431" s="87"/>
      <c r="N2431" s="87"/>
    </row>
    <row r="2432" spans="11:14" x14ac:dyDescent="0.3">
      <c r="K2432" s="87"/>
      <c r="L2432" s="87"/>
      <c r="M2432" s="87"/>
      <c r="N2432" s="87"/>
    </row>
    <row r="2433" spans="11:14" x14ac:dyDescent="0.3">
      <c r="K2433" s="87"/>
      <c r="L2433" s="87"/>
      <c r="M2433" s="87"/>
      <c r="N2433" s="87"/>
    </row>
    <row r="2434" spans="11:14" x14ac:dyDescent="0.3">
      <c r="K2434" s="87"/>
      <c r="L2434" s="87"/>
      <c r="M2434" s="87"/>
      <c r="N2434" s="87"/>
    </row>
    <row r="2435" spans="11:14" x14ac:dyDescent="0.3">
      <c r="K2435" s="87"/>
      <c r="L2435" s="87"/>
      <c r="M2435" s="87"/>
      <c r="N2435" s="87"/>
    </row>
    <row r="2436" spans="11:14" x14ac:dyDescent="0.3">
      <c r="K2436" s="87"/>
      <c r="L2436" s="87"/>
      <c r="M2436" s="87"/>
      <c r="N2436" s="87"/>
    </row>
    <row r="2437" spans="11:14" x14ac:dyDescent="0.3">
      <c r="K2437" s="87"/>
      <c r="L2437" s="87"/>
      <c r="M2437" s="87"/>
      <c r="N2437" s="87"/>
    </row>
    <row r="2438" spans="11:14" x14ac:dyDescent="0.3">
      <c r="K2438" s="87"/>
      <c r="L2438" s="87"/>
      <c r="M2438" s="87"/>
      <c r="N2438" s="87"/>
    </row>
    <row r="2439" spans="11:14" x14ac:dyDescent="0.3">
      <c r="K2439" s="87"/>
      <c r="L2439" s="87"/>
      <c r="M2439" s="87"/>
      <c r="N2439" s="87"/>
    </row>
    <row r="2440" spans="11:14" x14ac:dyDescent="0.3">
      <c r="K2440" s="87"/>
      <c r="L2440" s="87"/>
      <c r="M2440" s="87"/>
      <c r="N2440" s="87"/>
    </row>
    <row r="2441" spans="11:14" x14ac:dyDescent="0.3">
      <c r="K2441" s="87"/>
      <c r="L2441" s="87"/>
      <c r="M2441" s="87"/>
      <c r="N2441" s="87"/>
    </row>
    <row r="2442" spans="11:14" x14ac:dyDescent="0.3">
      <c r="K2442" s="87"/>
      <c r="L2442" s="87"/>
      <c r="M2442" s="87"/>
      <c r="N2442" s="87"/>
    </row>
    <row r="2443" spans="11:14" x14ac:dyDescent="0.3">
      <c r="K2443" s="87"/>
      <c r="L2443" s="87"/>
      <c r="M2443" s="87"/>
      <c r="N2443" s="87"/>
    </row>
    <row r="2444" spans="11:14" x14ac:dyDescent="0.3">
      <c r="K2444" s="87"/>
      <c r="L2444" s="87"/>
      <c r="M2444" s="87"/>
      <c r="N2444" s="87"/>
    </row>
    <row r="2445" spans="11:14" x14ac:dyDescent="0.3">
      <c r="K2445" s="87"/>
      <c r="L2445" s="87"/>
      <c r="M2445" s="87"/>
      <c r="N2445" s="87"/>
    </row>
    <row r="2446" spans="11:14" x14ac:dyDescent="0.3">
      <c r="K2446" s="87"/>
      <c r="L2446" s="87"/>
      <c r="M2446" s="87"/>
      <c r="N2446" s="87"/>
    </row>
    <row r="2447" spans="11:14" x14ac:dyDescent="0.3">
      <c r="K2447" s="87"/>
      <c r="L2447" s="87"/>
      <c r="M2447" s="87"/>
      <c r="N2447" s="87"/>
    </row>
    <row r="2448" spans="11:14" x14ac:dyDescent="0.3">
      <c r="K2448" s="87"/>
      <c r="L2448" s="87"/>
      <c r="M2448" s="87"/>
      <c r="N2448" s="87"/>
    </row>
    <row r="2449" spans="11:14" x14ac:dyDescent="0.3">
      <c r="K2449" s="87"/>
      <c r="L2449" s="87"/>
      <c r="M2449" s="87"/>
      <c r="N2449" s="87"/>
    </row>
    <row r="2450" spans="11:14" x14ac:dyDescent="0.3">
      <c r="K2450" s="87"/>
      <c r="L2450" s="87"/>
      <c r="M2450" s="87"/>
      <c r="N2450" s="87"/>
    </row>
    <row r="2451" spans="11:14" x14ac:dyDescent="0.3">
      <c r="K2451" s="87"/>
      <c r="L2451" s="87"/>
      <c r="M2451" s="87"/>
      <c r="N2451" s="87"/>
    </row>
    <row r="2452" spans="11:14" x14ac:dyDescent="0.3">
      <c r="K2452" s="87"/>
      <c r="L2452" s="87"/>
      <c r="M2452" s="87"/>
      <c r="N2452" s="87"/>
    </row>
    <row r="2453" spans="11:14" x14ac:dyDescent="0.3">
      <c r="K2453" s="87"/>
      <c r="L2453" s="87"/>
      <c r="M2453" s="87"/>
      <c r="N2453" s="87"/>
    </row>
    <row r="2454" spans="11:14" x14ac:dyDescent="0.3">
      <c r="K2454" s="87"/>
      <c r="L2454" s="87"/>
      <c r="M2454" s="87"/>
      <c r="N2454" s="87"/>
    </row>
    <row r="2455" spans="11:14" x14ac:dyDescent="0.3">
      <c r="K2455" s="87"/>
      <c r="L2455" s="87"/>
      <c r="M2455" s="87"/>
      <c r="N2455" s="87"/>
    </row>
    <row r="2456" spans="11:14" x14ac:dyDescent="0.3">
      <c r="K2456" s="87"/>
      <c r="L2456" s="87"/>
      <c r="M2456" s="87"/>
      <c r="N2456" s="87"/>
    </row>
    <row r="2457" spans="11:14" x14ac:dyDescent="0.3">
      <c r="K2457" s="87"/>
      <c r="L2457" s="87"/>
      <c r="M2457" s="87"/>
      <c r="N2457" s="87"/>
    </row>
    <row r="2458" spans="11:14" x14ac:dyDescent="0.3">
      <c r="K2458" s="87"/>
      <c r="L2458" s="87"/>
      <c r="M2458" s="87"/>
      <c r="N2458" s="87"/>
    </row>
    <row r="2459" spans="11:14" x14ac:dyDescent="0.3">
      <c r="K2459" s="87"/>
      <c r="L2459" s="87"/>
      <c r="M2459" s="87"/>
      <c r="N2459" s="87"/>
    </row>
    <row r="2460" spans="11:14" x14ac:dyDescent="0.3">
      <c r="K2460" s="87"/>
      <c r="L2460" s="87"/>
      <c r="M2460" s="87"/>
      <c r="N2460" s="87"/>
    </row>
    <row r="2461" spans="11:14" x14ac:dyDescent="0.3">
      <c r="K2461" s="87"/>
      <c r="L2461" s="87"/>
      <c r="M2461" s="87"/>
      <c r="N2461" s="87"/>
    </row>
    <row r="2462" spans="11:14" x14ac:dyDescent="0.3">
      <c r="K2462" s="87"/>
      <c r="L2462" s="87"/>
      <c r="M2462" s="87"/>
      <c r="N2462" s="87"/>
    </row>
    <row r="2463" spans="11:14" x14ac:dyDescent="0.3">
      <c r="K2463" s="87"/>
      <c r="L2463" s="87"/>
      <c r="M2463" s="87"/>
      <c r="N2463" s="87"/>
    </row>
    <row r="2464" spans="11:14" x14ac:dyDescent="0.3">
      <c r="K2464" s="87"/>
      <c r="L2464" s="87"/>
      <c r="M2464" s="87"/>
      <c r="N2464" s="87"/>
    </row>
    <row r="2465" spans="11:14" x14ac:dyDescent="0.3">
      <c r="K2465" s="87"/>
      <c r="L2465" s="87"/>
      <c r="M2465" s="87"/>
      <c r="N2465" s="87"/>
    </row>
    <row r="2466" spans="11:14" x14ac:dyDescent="0.3">
      <c r="K2466" s="87"/>
      <c r="L2466" s="87"/>
      <c r="M2466" s="87"/>
      <c r="N2466" s="87"/>
    </row>
    <row r="2467" spans="11:14" x14ac:dyDescent="0.3">
      <c r="K2467" s="87"/>
      <c r="L2467" s="87"/>
      <c r="M2467" s="87"/>
      <c r="N2467" s="87"/>
    </row>
    <row r="2468" spans="11:14" x14ac:dyDescent="0.3">
      <c r="K2468" s="87"/>
      <c r="L2468" s="87"/>
      <c r="M2468" s="87"/>
      <c r="N2468" s="87"/>
    </row>
    <row r="2469" spans="11:14" x14ac:dyDescent="0.3">
      <c r="K2469" s="87"/>
      <c r="L2469" s="87"/>
      <c r="M2469" s="87"/>
      <c r="N2469" s="87"/>
    </row>
    <row r="2470" spans="11:14" x14ac:dyDescent="0.3">
      <c r="K2470" s="87"/>
      <c r="L2470" s="87"/>
      <c r="M2470" s="87"/>
      <c r="N2470" s="87"/>
    </row>
    <row r="2471" spans="11:14" x14ac:dyDescent="0.3">
      <c r="K2471" s="87"/>
      <c r="L2471" s="87"/>
      <c r="M2471" s="87"/>
      <c r="N2471" s="87"/>
    </row>
    <row r="2472" spans="11:14" x14ac:dyDescent="0.3">
      <c r="K2472" s="87"/>
      <c r="L2472" s="87"/>
      <c r="M2472" s="87"/>
      <c r="N2472" s="87"/>
    </row>
    <row r="2473" spans="11:14" x14ac:dyDescent="0.3">
      <c r="K2473" s="87"/>
      <c r="L2473" s="87"/>
      <c r="M2473" s="87"/>
      <c r="N2473" s="87"/>
    </row>
    <row r="2474" spans="11:14" x14ac:dyDescent="0.3">
      <c r="K2474" s="87"/>
      <c r="L2474" s="87"/>
      <c r="M2474" s="87"/>
      <c r="N2474" s="87"/>
    </row>
    <row r="2475" spans="11:14" x14ac:dyDescent="0.3">
      <c r="K2475" s="87"/>
      <c r="L2475" s="87"/>
      <c r="M2475" s="87"/>
      <c r="N2475" s="87"/>
    </row>
    <row r="2476" spans="11:14" x14ac:dyDescent="0.3">
      <c r="K2476" s="87"/>
      <c r="L2476" s="87"/>
      <c r="M2476" s="87"/>
      <c r="N2476" s="87"/>
    </row>
    <row r="2477" spans="11:14" x14ac:dyDescent="0.3">
      <c r="K2477" s="87"/>
      <c r="L2477" s="87"/>
      <c r="M2477" s="87"/>
      <c r="N2477" s="87"/>
    </row>
    <row r="2478" spans="11:14" x14ac:dyDescent="0.3">
      <c r="K2478" s="87"/>
      <c r="L2478" s="87"/>
      <c r="M2478" s="87"/>
      <c r="N2478" s="87"/>
    </row>
    <row r="2479" spans="11:14" x14ac:dyDescent="0.3">
      <c r="K2479" s="87"/>
      <c r="L2479" s="87"/>
      <c r="M2479" s="87"/>
      <c r="N2479" s="87"/>
    </row>
    <row r="2480" spans="11:14" x14ac:dyDescent="0.3">
      <c r="K2480" s="87"/>
      <c r="L2480" s="87"/>
      <c r="M2480" s="87"/>
      <c r="N2480" s="87"/>
    </row>
    <row r="2481" spans="11:14" x14ac:dyDescent="0.3">
      <c r="K2481" s="87"/>
      <c r="L2481" s="87"/>
      <c r="M2481" s="87"/>
      <c r="N2481" s="87"/>
    </row>
    <row r="2482" spans="11:14" x14ac:dyDescent="0.3">
      <c r="K2482" s="87"/>
      <c r="L2482" s="87"/>
      <c r="M2482" s="87"/>
      <c r="N2482" s="87"/>
    </row>
    <row r="2483" spans="11:14" x14ac:dyDescent="0.3">
      <c r="K2483" s="87"/>
      <c r="L2483" s="87"/>
      <c r="M2483" s="87"/>
      <c r="N2483" s="87"/>
    </row>
    <row r="2484" spans="11:14" x14ac:dyDescent="0.3">
      <c r="K2484" s="87"/>
      <c r="L2484" s="87"/>
      <c r="M2484" s="87"/>
      <c r="N2484" s="87"/>
    </row>
    <row r="2485" spans="11:14" x14ac:dyDescent="0.3">
      <c r="K2485" s="87"/>
      <c r="L2485" s="87"/>
      <c r="M2485" s="87"/>
      <c r="N2485" s="87"/>
    </row>
    <row r="2486" spans="11:14" x14ac:dyDescent="0.3">
      <c r="K2486" s="87"/>
      <c r="L2486" s="87"/>
      <c r="M2486" s="87"/>
      <c r="N2486" s="87"/>
    </row>
    <row r="2487" spans="11:14" x14ac:dyDescent="0.3">
      <c r="K2487" s="87"/>
      <c r="L2487" s="87"/>
      <c r="M2487" s="87"/>
      <c r="N2487" s="87"/>
    </row>
    <row r="2488" spans="11:14" x14ac:dyDescent="0.3">
      <c r="K2488" s="87"/>
      <c r="L2488" s="87"/>
      <c r="M2488" s="87"/>
      <c r="N2488" s="87"/>
    </row>
    <row r="2489" spans="11:14" x14ac:dyDescent="0.3">
      <c r="K2489" s="87"/>
      <c r="L2489" s="87"/>
      <c r="M2489" s="87"/>
      <c r="N2489" s="87"/>
    </row>
    <row r="2490" spans="11:14" x14ac:dyDescent="0.3">
      <c r="K2490" s="87"/>
      <c r="L2490" s="87"/>
      <c r="M2490" s="87"/>
      <c r="N2490" s="87"/>
    </row>
    <row r="2491" spans="11:14" x14ac:dyDescent="0.3">
      <c r="K2491" s="87"/>
      <c r="L2491" s="87"/>
      <c r="M2491" s="87"/>
      <c r="N2491" s="87"/>
    </row>
    <row r="2492" spans="11:14" x14ac:dyDescent="0.3">
      <c r="K2492" s="87"/>
      <c r="L2492" s="87"/>
      <c r="M2492" s="87"/>
      <c r="N2492" s="87"/>
    </row>
    <row r="2493" spans="11:14" x14ac:dyDescent="0.3">
      <c r="K2493" s="87"/>
      <c r="L2493" s="87"/>
      <c r="M2493" s="87"/>
      <c r="N2493" s="87"/>
    </row>
    <row r="2494" spans="11:14" x14ac:dyDescent="0.3">
      <c r="K2494" s="87"/>
      <c r="L2494" s="87"/>
      <c r="M2494" s="87"/>
      <c r="N2494" s="87"/>
    </row>
    <row r="2495" spans="11:14" x14ac:dyDescent="0.3">
      <c r="K2495" s="87"/>
      <c r="L2495" s="87"/>
      <c r="M2495" s="87"/>
      <c r="N2495" s="87"/>
    </row>
    <row r="2496" spans="11:14" x14ac:dyDescent="0.3">
      <c r="K2496" s="87"/>
      <c r="L2496" s="87"/>
      <c r="M2496" s="87"/>
      <c r="N2496" s="87"/>
    </row>
    <row r="2497" spans="11:14" x14ac:dyDescent="0.3">
      <c r="K2497" s="87"/>
      <c r="L2497" s="87"/>
      <c r="M2497" s="87"/>
      <c r="N2497" s="87"/>
    </row>
    <row r="2498" spans="11:14" x14ac:dyDescent="0.3">
      <c r="K2498" s="87"/>
      <c r="L2498" s="87"/>
      <c r="M2498" s="87"/>
      <c r="N2498" s="87"/>
    </row>
    <row r="2499" spans="11:14" x14ac:dyDescent="0.3">
      <c r="K2499" s="87"/>
      <c r="L2499" s="87"/>
      <c r="M2499" s="87"/>
      <c r="N2499" s="87"/>
    </row>
    <row r="2500" spans="11:14" x14ac:dyDescent="0.3">
      <c r="K2500" s="87"/>
      <c r="L2500" s="87"/>
      <c r="M2500" s="87"/>
      <c r="N2500" s="87"/>
    </row>
    <row r="2501" spans="11:14" x14ac:dyDescent="0.3">
      <c r="K2501" s="87"/>
      <c r="L2501" s="87"/>
      <c r="M2501" s="87"/>
      <c r="N2501" s="87"/>
    </row>
    <row r="2502" spans="11:14" x14ac:dyDescent="0.3">
      <c r="K2502" s="87"/>
      <c r="L2502" s="87"/>
      <c r="M2502" s="87"/>
      <c r="N2502" s="87"/>
    </row>
    <row r="2503" spans="11:14" x14ac:dyDescent="0.3">
      <c r="K2503" s="87"/>
      <c r="L2503" s="87"/>
      <c r="M2503" s="87"/>
      <c r="N2503" s="87"/>
    </row>
    <row r="2504" spans="11:14" x14ac:dyDescent="0.3">
      <c r="K2504" s="87"/>
      <c r="L2504" s="87"/>
      <c r="M2504" s="87"/>
      <c r="N2504" s="87"/>
    </row>
    <row r="2505" spans="11:14" x14ac:dyDescent="0.3">
      <c r="K2505" s="87"/>
      <c r="L2505" s="87"/>
      <c r="M2505" s="87"/>
      <c r="N2505" s="87"/>
    </row>
    <row r="2506" spans="11:14" x14ac:dyDescent="0.3">
      <c r="K2506" s="87"/>
      <c r="L2506" s="87"/>
      <c r="M2506" s="87"/>
      <c r="N2506" s="87"/>
    </row>
    <row r="2507" spans="11:14" x14ac:dyDescent="0.3">
      <c r="K2507" s="87"/>
      <c r="L2507" s="87"/>
      <c r="M2507" s="87"/>
      <c r="N2507" s="87"/>
    </row>
    <row r="2508" spans="11:14" x14ac:dyDescent="0.3">
      <c r="K2508" s="87"/>
      <c r="L2508" s="87"/>
      <c r="M2508" s="87"/>
      <c r="N2508" s="87"/>
    </row>
    <row r="2509" spans="11:14" x14ac:dyDescent="0.3">
      <c r="K2509" s="87"/>
      <c r="L2509" s="87"/>
      <c r="M2509" s="87"/>
      <c r="N2509" s="87"/>
    </row>
    <row r="2510" spans="11:14" x14ac:dyDescent="0.3">
      <c r="K2510" s="87"/>
      <c r="L2510" s="87"/>
      <c r="M2510" s="87"/>
      <c r="N2510" s="87"/>
    </row>
    <row r="2511" spans="11:14" x14ac:dyDescent="0.3">
      <c r="K2511" s="87"/>
      <c r="L2511" s="87"/>
      <c r="M2511" s="87"/>
      <c r="N2511" s="87"/>
    </row>
    <row r="2512" spans="11:14" x14ac:dyDescent="0.3">
      <c r="K2512" s="87"/>
      <c r="L2512" s="87"/>
      <c r="M2512" s="87"/>
      <c r="N2512" s="87"/>
    </row>
    <row r="2513" spans="11:14" x14ac:dyDescent="0.3">
      <c r="K2513" s="87"/>
      <c r="L2513" s="87"/>
      <c r="M2513" s="87"/>
      <c r="N2513" s="87"/>
    </row>
    <row r="2514" spans="11:14" x14ac:dyDescent="0.3">
      <c r="K2514" s="87"/>
      <c r="L2514" s="87"/>
      <c r="M2514" s="87"/>
      <c r="N2514" s="87"/>
    </row>
    <row r="2515" spans="11:14" x14ac:dyDescent="0.3">
      <c r="K2515" s="87"/>
      <c r="L2515" s="87"/>
      <c r="M2515" s="87"/>
      <c r="N2515" s="87"/>
    </row>
    <row r="2516" spans="11:14" x14ac:dyDescent="0.3">
      <c r="K2516" s="87"/>
      <c r="L2516" s="87"/>
      <c r="M2516" s="87"/>
      <c r="N2516" s="87"/>
    </row>
    <row r="2517" spans="11:14" x14ac:dyDescent="0.3">
      <c r="K2517" s="87"/>
      <c r="L2517" s="87"/>
      <c r="M2517" s="87"/>
      <c r="N2517" s="87"/>
    </row>
    <row r="2518" spans="11:14" x14ac:dyDescent="0.3">
      <c r="K2518" s="87"/>
      <c r="L2518" s="87"/>
      <c r="M2518" s="87"/>
      <c r="N2518" s="87"/>
    </row>
    <row r="2519" spans="11:14" x14ac:dyDescent="0.3">
      <c r="K2519" s="87"/>
      <c r="L2519" s="87"/>
      <c r="M2519" s="87"/>
      <c r="N2519" s="87"/>
    </row>
    <row r="2520" spans="11:14" x14ac:dyDescent="0.3">
      <c r="K2520" s="87"/>
      <c r="L2520" s="87"/>
      <c r="M2520" s="87"/>
      <c r="N2520" s="87"/>
    </row>
    <row r="2521" spans="11:14" x14ac:dyDescent="0.3">
      <c r="K2521" s="87"/>
      <c r="L2521" s="87"/>
      <c r="M2521" s="87"/>
      <c r="N2521" s="87"/>
    </row>
    <row r="2522" spans="11:14" x14ac:dyDescent="0.3">
      <c r="K2522" s="87"/>
      <c r="L2522" s="87"/>
      <c r="M2522" s="87"/>
      <c r="N2522" s="87"/>
    </row>
    <row r="2523" spans="11:14" x14ac:dyDescent="0.3">
      <c r="K2523" s="87"/>
      <c r="L2523" s="87"/>
      <c r="M2523" s="87"/>
      <c r="N2523" s="87"/>
    </row>
    <row r="2524" spans="11:14" x14ac:dyDescent="0.3">
      <c r="K2524" s="87"/>
      <c r="L2524" s="87"/>
      <c r="M2524" s="87"/>
      <c r="N2524" s="87"/>
    </row>
    <row r="2525" spans="11:14" x14ac:dyDescent="0.3">
      <c r="K2525" s="87"/>
      <c r="L2525" s="87"/>
      <c r="M2525" s="87"/>
      <c r="N2525" s="87"/>
    </row>
    <row r="2526" spans="11:14" x14ac:dyDescent="0.3">
      <c r="K2526" s="87"/>
      <c r="L2526" s="87"/>
      <c r="M2526" s="87"/>
      <c r="N2526" s="87"/>
    </row>
    <row r="2527" spans="11:14" x14ac:dyDescent="0.3">
      <c r="K2527" s="87"/>
      <c r="L2527" s="87"/>
      <c r="M2527" s="87"/>
      <c r="N2527" s="87"/>
    </row>
    <row r="2528" spans="11:14" x14ac:dyDescent="0.3">
      <c r="K2528" s="87"/>
      <c r="L2528" s="87"/>
      <c r="M2528" s="87"/>
      <c r="N2528" s="87"/>
    </row>
    <row r="2529" spans="11:14" x14ac:dyDescent="0.3">
      <c r="K2529" s="87"/>
      <c r="L2529" s="87"/>
      <c r="M2529" s="87"/>
      <c r="N2529" s="87"/>
    </row>
    <row r="2530" spans="11:14" x14ac:dyDescent="0.3">
      <c r="K2530" s="87"/>
      <c r="L2530" s="87"/>
      <c r="M2530" s="87"/>
      <c r="N2530" s="87"/>
    </row>
    <row r="2531" spans="11:14" x14ac:dyDescent="0.3">
      <c r="K2531" s="87"/>
      <c r="L2531" s="87"/>
      <c r="M2531" s="87"/>
      <c r="N2531" s="87"/>
    </row>
    <row r="2532" spans="11:14" x14ac:dyDescent="0.3">
      <c r="K2532" s="87"/>
      <c r="L2532" s="87"/>
      <c r="M2532" s="87"/>
      <c r="N2532" s="87"/>
    </row>
    <row r="2533" spans="11:14" x14ac:dyDescent="0.3">
      <c r="K2533" s="87"/>
      <c r="L2533" s="87"/>
      <c r="M2533" s="87"/>
      <c r="N2533" s="87"/>
    </row>
    <row r="2534" spans="11:14" x14ac:dyDescent="0.3">
      <c r="K2534" s="87"/>
      <c r="L2534" s="87"/>
      <c r="M2534" s="87"/>
      <c r="N2534" s="87"/>
    </row>
    <row r="2535" spans="11:14" x14ac:dyDescent="0.3">
      <c r="K2535" s="87"/>
      <c r="L2535" s="87"/>
      <c r="M2535" s="87"/>
      <c r="N2535" s="87"/>
    </row>
    <row r="2536" spans="11:14" x14ac:dyDescent="0.3">
      <c r="K2536" s="87"/>
      <c r="L2536" s="87"/>
      <c r="M2536" s="87"/>
      <c r="N2536" s="87"/>
    </row>
    <row r="2537" spans="11:14" x14ac:dyDescent="0.3">
      <c r="K2537" s="87"/>
      <c r="L2537" s="87"/>
      <c r="M2537" s="87"/>
      <c r="N2537" s="87"/>
    </row>
    <row r="2538" spans="11:14" x14ac:dyDescent="0.3">
      <c r="K2538" s="87"/>
      <c r="L2538" s="87"/>
      <c r="M2538" s="87"/>
      <c r="N2538" s="87"/>
    </row>
    <row r="2539" spans="11:14" x14ac:dyDescent="0.3">
      <c r="K2539" s="87"/>
      <c r="L2539" s="87"/>
      <c r="M2539" s="87"/>
      <c r="N2539" s="87"/>
    </row>
    <row r="2540" spans="11:14" x14ac:dyDescent="0.3">
      <c r="K2540" s="87"/>
      <c r="L2540" s="87"/>
      <c r="M2540" s="87"/>
      <c r="N2540" s="87"/>
    </row>
    <row r="2541" spans="11:14" x14ac:dyDescent="0.3">
      <c r="K2541" s="87"/>
      <c r="L2541" s="87"/>
      <c r="M2541" s="87"/>
      <c r="N2541" s="87"/>
    </row>
    <row r="2542" spans="11:14" x14ac:dyDescent="0.3">
      <c r="K2542" s="87"/>
      <c r="L2542" s="87"/>
      <c r="M2542" s="87"/>
      <c r="N2542" s="87"/>
    </row>
    <row r="2543" spans="11:14" x14ac:dyDescent="0.3">
      <c r="K2543" s="87"/>
      <c r="L2543" s="87"/>
      <c r="M2543" s="87"/>
      <c r="N2543" s="87"/>
    </row>
    <row r="2544" spans="11:14" x14ac:dyDescent="0.3">
      <c r="K2544" s="87"/>
      <c r="L2544" s="87"/>
      <c r="M2544" s="87"/>
      <c r="N2544" s="87"/>
    </row>
    <row r="2545" spans="11:14" x14ac:dyDescent="0.3">
      <c r="K2545" s="87"/>
      <c r="L2545" s="87"/>
      <c r="M2545" s="87"/>
      <c r="N2545" s="87"/>
    </row>
    <row r="2546" spans="11:14" x14ac:dyDescent="0.3">
      <c r="K2546" s="87"/>
      <c r="L2546" s="87"/>
      <c r="M2546" s="87"/>
      <c r="N2546" s="87"/>
    </row>
    <row r="2547" spans="11:14" x14ac:dyDescent="0.3">
      <c r="K2547" s="87"/>
      <c r="L2547" s="87"/>
      <c r="M2547" s="87"/>
      <c r="N2547" s="87"/>
    </row>
    <row r="2548" spans="11:14" x14ac:dyDescent="0.3">
      <c r="K2548" s="87"/>
      <c r="L2548" s="87"/>
      <c r="M2548" s="87"/>
      <c r="N2548" s="87"/>
    </row>
    <row r="2549" spans="11:14" x14ac:dyDescent="0.3">
      <c r="K2549" s="87"/>
      <c r="L2549" s="87"/>
      <c r="M2549" s="87"/>
      <c r="N2549" s="87"/>
    </row>
    <row r="2550" spans="11:14" x14ac:dyDescent="0.3">
      <c r="K2550" s="87"/>
      <c r="L2550" s="87"/>
      <c r="M2550" s="87"/>
      <c r="N2550" s="87"/>
    </row>
    <row r="2551" spans="11:14" x14ac:dyDescent="0.3">
      <c r="K2551" s="87"/>
      <c r="L2551" s="87"/>
      <c r="M2551" s="87"/>
      <c r="N2551" s="87"/>
    </row>
    <row r="2552" spans="11:14" x14ac:dyDescent="0.3">
      <c r="K2552" s="87"/>
      <c r="L2552" s="87"/>
      <c r="M2552" s="87"/>
      <c r="N2552" s="87"/>
    </row>
    <row r="2553" spans="11:14" x14ac:dyDescent="0.3">
      <c r="K2553" s="87"/>
      <c r="L2553" s="87"/>
      <c r="M2553" s="87"/>
      <c r="N2553" s="87"/>
    </row>
    <row r="2554" spans="11:14" x14ac:dyDescent="0.3">
      <c r="K2554" s="87"/>
      <c r="L2554" s="87"/>
      <c r="M2554" s="87"/>
      <c r="N2554" s="87"/>
    </row>
    <row r="2555" spans="11:14" x14ac:dyDescent="0.3">
      <c r="K2555" s="87"/>
      <c r="L2555" s="87"/>
      <c r="M2555" s="87"/>
      <c r="N2555" s="87"/>
    </row>
    <row r="2556" spans="11:14" x14ac:dyDescent="0.3">
      <c r="K2556" s="87"/>
      <c r="L2556" s="87"/>
      <c r="M2556" s="87"/>
      <c r="N2556" s="87"/>
    </row>
    <row r="2557" spans="11:14" x14ac:dyDescent="0.3">
      <c r="K2557" s="87"/>
      <c r="L2557" s="87"/>
      <c r="M2557" s="87"/>
      <c r="N2557" s="87"/>
    </row>
    <row r="2558" spans="11:14" x14ac:dyDescent="0.3">
      <c r="K2558" s="87"/>
      <c r="L2558" s="87"/>
      <c r="M2558" s="87"/>
      <c r="N2558" s="87"/>
    </row>
    <row r="2559" spans="11:14" x14ac:dyDescent="0.3">
      <c r="K2559" s="87"/>
      <c r="L2559" s="87"/>
      <c r="M2559" s="87"/>
      <c r="N2559" s="87"/>
    </row>
    <row r="2560" spans="11:14" x14ac:dyDescent="0.3">
      <c r="K2560" s="87"/>
      <c r="L2560" s="87"/>
      <c r="M2560" s="87"/>
      <c r="N2560" s="87"/>
    </row>
    <row r="2561" spans="11:14" x14ac:dyDescent="0.3">
      <c r="K2561" s="87"/>
      <c r="L2561" s="87"/>
      <c r="M2561" s="87"/>
      <c r="N2561" s="87"/>
    </row>
    <row r="2562" spans="11:14" x14ac:dyDescent="0.3">
      <c r="K2562" s="87"/>
      <c r="L2562" s="87"/>
      <c r="M2562" s="87"/>
      <c r="N2562" s="87"/>
    </row>
    <row r="2563" spans="11:14" x14ac:dyDescent="0.3">
      <c r="K2563" s="87"/>
      <c r="L2563" s="87"/>
      <c r="M2563" s="87"/>
      <c r="N2563" s="87"/>
    </row>
    <row r="2564" spans="11:14" x14ac:dyDescent="0.3">
      <c r="K2564" s="87"/>
      <c r="L2564" s="87"/>
      <c r="M2564" s="87"/>
      <c r="N2564" s="87"/>
    </row>
    <row r="2565" spans="11:14" x14ac:dyDescent="0.3">
      <c r="K2565" s="87"/>
      <c r="L2565" s="87"/>
      <c r="M2565" s="87"/>
      <c r="N2565" s="87"/>
    </row>
    <row r="2566" spans="11:14" x14ac:dyDescent="0.3">
      <c r="K2566" s="87"/>
      <c r="L2566" s="87"/>
      <c r="M2566" s="87"/>
      <c r="N2566" s="87"/>
    </row>
    <row r="2567" spans="11:14" x14ac:dyDescent="0.3">
      <c r="K2567" s="87"/>
      <c r="L2567" s="87"/>
      <c r="M2567" s="87"/>
      <c r="N2567" s="87"/>
    </row>
    <row r="2568" spans="11:14" x14ac:dyDescent="0.3">
      <c r="K2568" s="87"/>
      <c r="L2568" s="87"/>
      <c r="M2568" s="87"/>
      <c r="N2568" s="87"/>
    </row>
    <row r="2569" spans="11:14" x14ac:dyDescent="0.3">
      <c r="K2569" s="87"/>
      <c r="L2569" s="87"/>
      <c r="M2569" s="87"/>
      <c r="N2569" s="87"/>
    </row>
    <row r="2570" spans="11:14" x14ac:dyDescent="0.3">
      <c r="K2570" s="87"/>
      <c r="L2570" s="87"/>
      <c r="M2570" s="87"/>
      <c r="N2570" s="87"/>
    </row>
    <row r="2571" spans="11:14" x14ac:dyDescent="0.3">
      <c r="K2571" s="87"/>
      <c r="L2571" s="87"/>
      <c r="M2571" s="87"/>
      <c r="N2571" s="87"/>
    </row>
    <row r="2572" spans="11:14" x14ac:dyDescent="0.3">
      <c r="K2572" s="87"/>
      <c r="L2572" s="87"/>
      <c r="M2572" s="87"/>
      <c r="N2572" s="87"/>
    </row>
    <row r="2573" spans="11:14" x14ac:dyDescent="0.3">
      <c r="K2573" s="87"/>
      <c r="L2573" s="87"/>
      <c r="M2573" s="87"/>
      <c r="N2573" s="87"/>
    </row>
    <row r="2574" spans="11:14" x14ac:dyDescent="0.3">
      <c r="K2574" s="87"/>
      <c r="L2574" s="87"/>
      <c r="M2574" s="87"/>
      <c r="N2574" s="87"/>
    </row>
    <row r="2575" spans="11:14" x14ac:dyDescent="0.3">
      <c r="K2575" s="87"/>
      <c r="L2575" s="87"/>
      <c r="M2575" s="87"/>
      <c r="N2575" s="87"/>
    </row>
    <row r="2576" spans="11:14" x14ac:dyDescent="0.3">
      <c r="K2576" s="87"/>
      <c r="L2576" s="87"/>
      <c r="M2576" s="87"/>
      <c r="N2576" s="87"/>
    </row>
    <row r="2577" spans="11:14" x14ac:dyDescent="0.3">
      <c r="K2577" s="87"/>
      <c r="L2577" s="87"/>
      <c r="M2577" s="87"/>
      <c r="N2577" s="87"/>
    </row>
    <row r="2578" spans="11:14" x14ac:dyDescent="0.3">
      <c r="K2578" s="87"/>
      <c r="L2578" s="87"/>
      <c r="M2578" s="87"/>
      <c r="N2578" s="87"/>
    </row>
    <row r="2579" spans="11:14" x14ac:dyDescent="0.3">
      <c r="K2579" s="87"/>
      <c r="L2579" s="87"/>
      <c r="M2579" s="87"/>
      <c r="N2579" s="87"/>
    </row>
    <row r="2580" spans="11:14" x14ac:dyDescent="0.3">
      <c r="K2580" s="87"/>
      <c r="L2580" s="87"/>
      <c r="M2580" s="87"/>
      <c r="N2580" s="87"/>
    </row>
    <row r="2581" spans="11:14" x14ac:dyDescent="0.3">
      <c r="K2581" s="87"/>
      <c r="L2581" s="87"/>
      <c r="M2581" s="87"/>
      <c r="N2581" s="87"/>
    </row>
    <row r="2582" spans="11:14" x14ac:dyDescent="0.3">
      <c r="K2582" s="87"/>
      <c r="L2582" s="87"/>
      <c r="M2582" s="87"/>
      <c r="N2582" s="87"/>
    </row>
    <row r="2583" spans="11:14" x14ac:dyDescent="0.3">
      <c r="K2583" s="87"/>
      <c r="L2583" s="87"/>
      <c r="M2583" s="87"/>
      <c r="N2583" s="87"/>
    </row>
    <row r="2584" spans="11:14" x14ac:dyDescent="0.3">
      <c r="K2584" s="87"/>
      <c r="L2584" s="87"/>
      <c r="M2584" s="87"/>
      <c r="N2584" s="87"/>
    </row>
    <row r="2585" spans="11:14" x14ac:dyDescent="0.3">
      <c r="K2585" s="87"/>
      <c r="L2585" s="87"/>
      <c r="M2585" s="87"/>
      <c r="N2585" s="87"/>
    </row>
    <row r="2586" spans="11:14" x14ac:dyDescent="0.3">
      <c r="K2586" s="87"/>
      <c r="L2586" s="87"/>
      <c r="M2586" s="87"/>
      <c r="N2586" s="87"/>
    </row>
    <row r="2587" spans="11:14" x14ac:dyDescent="0.3">
      <c r="K2587" s="87"/>
      <c r="L2587" s="87"/>
      <c r="M2587" s="87"/>
      <c r="N2587" s="87"/>
    </row>
    <row r="2588" spans="11:14" x14ac:dyDescent="0.3">
      <c r="K2588" s="87"/>
      <c r="L2588" s="87"/>
      <c r="M2588" s="87"/>
      <c r="N2588" s="87"/>
    </row>
    <row r="2589" spans="11:14" x14ac:dyDescent="0.3">
      <c r="K2589" s="87"/>
      <c r="L2589" s="87"/>
      <c r="M2589" s="87"/>
      <c r="N2589" s="87"/>
    </row>
    <row r="2590" spans="11:14" x14ac:dyDescent="0.3">
      <c r="K2590" s="87"/>
      <c r="L2590" s="87"/>
      <c r="M2590" s="87"/>
      <c r="N2590" s="87"/>
    </row>
    <row r="2591" spans="11:14" x14ac:dyDescent="0.3">
      <c r="K2591" s="87"/>
      <c r="L2591" s="87"/>
      <c r="M2591" s="87"/>
      <c r="N2591" s="87"/>
    </row>
    <row r="2592" spans="11:14" x14ac:dyDescent="0.3">
      <c r="K2592" s="87"/>
      <c r="L2592" s="87"/>
      <c r="M2592" s="87"/>
      <c r="N2592" s="87"/>
    </row>
    <row r="2593" spans="11:14" x14ac:dyDescent="0.3">
      <c r="K2593" s="87"/>
      <c r="L2593" s="87"/>
      <c r="M2593" s="87"/>
      <c r="N2593" s="87"/>
    </row>
    <row r="2594" spans="11:14" x14ac:dyDescent="0.3">
      <c r="K2594" s="87"/>
      <c r="L2594" s="87"/>
      <c r="M2594" s="87"/>
      <c r="N2594" s="87"/>
    </row>
    <row r="2595" spans="11:14" x14ac:dyDescent="0.3">
      <c r="K2595" s="87"/>
      <c r="L2595" s="87"/>
      <c r="M2595" s="87"/>
      <c r="N2595" s="87"/>
    </row>
    <row r="2596" spans="11:14" x14ac:dyDescent="0.3">
      <c r="K2596" s="87"/>
      <c r="L2596" s="87"/>
      <c r="M2596" s="87"/>
      <c r="N2596" s="87"/>
    </row>
    <row r="2597" spans="11:14" x14ac:dyDescent="0.3">
      <c r="K2597" s="87"/>
      <c r="L2597" s="87"/>
      <c r="M2597" s="87"/>
      <c r="N2597" s="87"/>
    </row>
    <row r="2598" spans="11:14" x14ac:dyDescent="0.3">
      <c r="K2598" s="87"/>
      <c r="L2598" s="87"/>
      <c r="M2598" s="87"/>
      <c r="N2598" s="87"/>
    </row>
    <row r="2599" spans="11:14" x14ac:dyDescent="0.3">
      <c r="K2599" s="87"/>
      <c r="L2599" s="87"/>
      <c r="M2599" s="87"/>
      <c r="N2599" s="87"/>
    </row>
    <row r="2600" spans="11:14" x14ac:dyDescent="0.3">
      <c r="K2600" s="87"/>
      <c r="L2600" s="87"/>
      <c r="M2600" s="87"/>
      <c r="N2600" s="87"/>
    </row>
    <row r="2601" spans="11:14" x14ac:dyDescent="0.3">
      <c r="K2601" s="87"/>
      <c r="L2601" s="87"/>
      <c r="M2601" s="87"/>
      <c r="N2601" s="87"/>
    </row>
    <row r="2602" spans="11:14" x14ac:dyDescent="0.3">
      <c r="K2602" s="87"/>
      <c r="L2602" s="87"/>
      <c r="M2602" s="87"/>
      <c r="N2602" s="87"/>
    </row>
    <row r="2603" spans="11:14" x14ac:dyDescent="0.3">
      <c r="K2603" s="87"/>
      <c r="L2603" s="87"/>
      <c r="M2603" s="87"/>
      <c r="N2603" s="87"/>
    </row>
    <row r="2604" spans="11:14" x14ac:dyDescent="0.3">
      <c r="K2604" s="87"/>
      <c r="L2604" s="87"/>
      <c r="M2604" s="87"/>
      <c r="N2604" s="87"/>
    </row>
    <row r="2605" spans="11:14" x14ac:dyDescent="0.3">
      <c r="K2605" s="87"/>
      <c r="L2605" s="87"/>
      <c r="M2605" s="87"/>
      <c r="N2605" s="87"/>
    </row>
    <row r="2606" spans="11:14" x14ac:dyDescent="0.3">
      <c r="K2606" s="87"/>
      <c r="L2606" s="87"/>
      <c r="M2606" s="87"/>
      <c r="N2606" s="87"/>
    </row>
    <row r="2607" spans="11:14" x14ac:dyDescent="0.3">
      <c r="K2607" s="87"/>
      <c r="L2607" s="87"/>
      <c r="M2607" s="87"/>
      <c r="N2607" s="87"/>
    </row>
    <row r="2608" spans="11:14" x14ac:dyDescent="0.3">
      <c r="K2608" s="87"/>
      <c r="L2608" s="87"/>
      <c r="M2608" s="87"/>
      <c r="N2608" s="87"/>
    </row>
    <row r="2609" spans="11:14" x14ac:dyDescent="0.3">
      <c r="K2609" s="87"/>
      <c r="L2609" s="87"/>
      <c r="M2609" s="87"/>
      <c r="N2609" s="87"/>
    </row>
    <row r="2610" spans="11:14" x14ac:dyDescent="0.3">
      <c r="K2610" s="87"/>
      <c r="L2610" s="87"/>
      <c r="M2610" s="87"/>
      <c r="N2610" s="87"/>
    </row>
    <row r="2611" spans="11:14" x14ac:dyDescent="0.3">
      <c r="K2611" s="87"/>
      <c r="L2611" s="87"/>
      <c r="M2611" s="87"/>
      <c r="N2611" s="87"/>
    </row>
    <row r="2612" spans="11:14" x14ac:dyDescent="0.3">
      <c r="K2612" s="87"/>
      <c r="L2612" s="87"/>
      <c r="M2612" s="87"/>
      <c r="N2612" s="87"/>
    </row>
    <row r="2613" spans="11:14" x14ac:dyDescent="0.3">
      <c r="K2613" s="87"/>
      <c r="L2613" s="87"/>
      <c r="M2613" s="87"/>
      <c r="N2613" s="87"/>
    </row>
    <row r="2614" spans="11:14" x14ac:dyDescent="0.3">
      <c r="K2614" s="87"/>
      <c r="L2614" s="87"/>
      <c r="M2614" s="87"/>
      <c r="N2614" s="87"/>
    </row>
    <row r="2615" spans="11:14" x14ac:dyDescent="0.3">
      <c r="K2615" s="87"/>
      <c r="L2615" s="87"/>
      <c r="M2615" s="87"/>
      <c r="N2615" s="87"/>
    </row>
    <row r="2616" spans="11:14" x14ac:dyDescent="0.3">
      <c r="K2616" s="87"/>
      <c r="L2616" s="87"/>
      <c r="M2616" s="87"/>
      <c r="N2616" s="87"/>
    </row>
    <row r="2617" spans="11:14" x14ac:dyDescent="0.3">
      <c r="K2617" s="87"/>
      <c r="L2617" s="87"/>
      <c r="M2617" s="87"/>
      <c r="N2617" s="87"/>
    </row>
    <row r="2618" spans="11:14" x14ac:dyDescent="0.3">
      <c r="K2618" s="87"/>
      <c r="L2618" s="87"/>
      <c r="M2618" s="87"/>
      <c r="N2618" s="87"/>
    </row>
    <row r="2619" spans="11:14" x14ac:dyDescent="0.3">
      <c r="K2619" s="87"/>
      <c r="L2619" s="87"/>
      <c r="M2619" s="87"/>
      <c r="N2619" s="87"/>
    </row>
    <row r="2620" spans="11:14" x14ac:dyDescent="0.3">
      <c r="K2620" s="87"/>
      <c r="L2620" s="87"/>
      <c r="M2620" s="87"/>
      <c r="N2620" s="87"/>
    </row>
    <row r="2621" spans="11:14" x14ac:dyDescent="0.3">
      <c r="K2621" s="87"/>
      <c r="L2621" s="87"/>
      <c r="M2621" s="87"/>
      <c r="N2621" s="87"/>
    </row>
    <row r="2622" spans="11:14" x14ac:dyDescent="0.3">
      <c r="K2622" s="87"/>
      <c r="L2622" s="87"/>
      <c r="M2622" s="87"/>
      <c r="N2622" s="87"/>
    </row>
    <row r="2623" spans="11:14" x14ac:dyDescent="0.3">
      <c r="K2623" s="87"/>
      <c r="L2623" s="87"/>
      <c r="M2623" s="87"/>
      <c r="N2623" s="87"/>
    </row>
    <row r="2624" spans="11:14" x14ac:dyDescent="0.3">
      <c r="K2624" s="87"/>
      <c r="L2624" s="87"/>
      <c r="M2624" s="87"/>
      <c r="N2624" s="87"/>
    </row>
    <row r="2625" spans="11:14" x14ac:dyDescent="0.3">
      <c r="K2625" s="87"/>
      <c r="L2625" s="87"/>
      <c r="M2625" s="87"/>
      <c r="N2625" s="87"/>
    </row>
    <row r="2626" spans="11:14" x14ac:dyDescent="0.3">
      <c r="K2626" s="87"/>
      <c r="L2626" s="87"/>
      <c r="M2626" s="87"/>
      <c r="N2626" s="87"/>
    </row>
    <row r="2627" spans="11:14" x14ac:dyDescent="0.3">
      <c r="K2627" s="87"/>
      <c r="L2627" s="87"/>
      <c r="M2627" s="87"/>
      <c r="N2627" s="87"/>
    </row>
    <row r="2628" spans="11:14" x14ac:dyDescent="0.3">
      <c r="K2628" s="87"/>
      <c r="L2628" s="87"/>
      <c r="M2628" s="87"/>
      <c r="N2628" s="87"/>
    </row>
    <row r="2629" spans="11:14" x14ac:dyDescent="0.3">
      <c r="K2629" s="87"/>
      <c r="L2629" s="87"/>
      <c r="M2629" s="87"/>
      <c r="N2629" s="87"/>
    </row>
    <row r="2630" spans="11:14" x14ac:dyDescent="0.3">
      <c r="K2630" s="87"/>
      <c r="L2630" s="87"/>
      <c r="M2630" s="87"/>
      <c r="N2630" s="87"/>
    </row>
    <row r="2631" spans="11:14" x14ac:dyDescent="0.3">
      <c r="K2631" s="87"/>
      <c r="L2631" s="87"/>
      <c r="M2631" s="87"/>
      <c r="N2631" s="87"/>
    </row>
    <row r="2632" spans="11:14" x14ac:dyDescent="0.3">
      <c r="K2632" s="87"/>
      <c r="L2632" s="87"/>
      <c r="M2632" s="87"/>
      <c r="N2632" s="87"/>
    </row>
    <row r="2633" spans="11:14" x14ac:dyDescent="0.3">
      <c r="K2633" s="87"/>
      <c r="L2633" s="87"/>
      <c r="M2633" s="87"/>
      <c r="N2633" s="87"/>
    </row>
    <row r="2634" spans="11:14" x14ac:dyDescent="0.3">
      <c r="K2634" s="87"/>
      <c r="L2634" s="87"/>
      <c r="M2634" s="87"/>
      <c r="N2634" s="87"/>
    </row>
    <row r="2635" spans="11:14" x14ac:dyDescent="0.3">
      <c r="K2635" s="87"/>
      <c r="L2635" s="87"/>
      <c r="M2635" s="87"/>
      <c r="N2635" s="87"/>
    </row>
    <row r="2636" spans="11:14" x14ac:dyDescent="0.3">
      <c r="K2636" s="87"/>
      <c r="L2636" s="87"/>
      <c r="M2636" s="87"/>
      <c r="N2636" s="87"/>
    </row>
    <row r="2637" spans="11:14" x14ac:dyDescent="0.3">
      <c r="K2637" s="87"/>
      <c r="L2637" s="87"/>
      <c r="M2637" s="87"/>
      <c r="N2637" s="87"/>
    </row>
    <row r="2638" spans="11:14" x14ac:dyDescent="0.3">
      <c r="K2638" s="87"/>
      <c r="L2638" s="87"/>
      <c r="M2638" s="87"/>
      <c r="N2638" s="87"/>
    </row>
    <row r="2639" spans="11:14" x14ac:dyDescent="0.3">
      <c r="K2639" s="87"/>
      <c r="L2639" s="87"/>
      <c r="M2639" s="87"/>
      <c r="N2639" s="87"/>
    </row>
    <row r="2640" spans="11:14" x14ac:dyDescent="0.3">
      <c r="K2640" s="87"/>
      <c r="L2640" s="87"/>
      <c r="M2640" s="87"/>
      <c r="N2640" s="87"/>
    </row>
    <row r="2641" spans="11:14" x14ac:dyDescent="0.3">
      <c r="K2641" s="87"/>
      <c r="L2641" s="87"/>
      <c r="M2641" s="87"/>
      <c r="N2641" s="87"/>
    </row>
    <row r="2642" spans="11:14" x14ac:dyDescent="0.3">
      <c r="K2642" s="87"/>
      <c r="L2642" s="87"/>
      <c r="M2642" s="87"/>
      <c r="N2642" s="87"/>
    </row>
    <row r="2643" spans="11:14" x14ac:dyDescent="0.3">
      <c r="K2643" s="87"/>
      <c r="L2643" s="87"/>
      <c r="M2643" s="87"/>
      <c r="N2643" s="87"/>
    </row>
    <row r="2644" spans="11:14" x14ac:dyDescent="0.3">
      <c r="K2644" s="87"/>
      <c r="L2644" s="87"/>
      <c r="M2644" s="87"/>
      <c r="N2644" s="87"/>
    </row>
    <row r="2645" spans="11:14" x14ac:dyDescent="0.3">
      <c r="K2645" s="87"/>
      <c r="L2645" s="87"/>
      <c r="M2645" s="87"/>
      <c r="N2645" s="87"/>
    </row>
    <row r="2646" spans="11:14" x14ac:dyDescent="0.3">
      <c r="K2646" s="87"/>
      <c r="L2646" s="87"/>
      <c r="M2646" s="87"/>
      <c r="N2646" s="87"/>
    </row>
    <row r="2647" spans="11:14" x14ac:dyDescent="0.3">
      <c r="K2647" s="87"/>
      <c r="L2647" s="87"/>
      <c r="M2647" s="87"/>
      <c r="N2647" s="87"/>
    </row>
    <row r="2648" spans="11:14" x14ac:dyDescent="0.3">
      <c r="K2648" s="87"/>
      <c r="L2648" s="87"/>
      <c r="M2648" s="87"/>
      <c r="N2648" s="87"/>
    </row>
    <row r="2649" spans="11:14" x14ac:dyDescent="0.3">
      <c r="K2649" s="87"/>
      <c r="L2649" s="87"/>
      <c r="M2649" s="87"/>
      <c r="N2649" s="87"/>
    </row>
    <row r="2650" spans="11:14" x14ac:dyDescent="0.3">
      <c r="K2650" s="87"/>
      <c r="L2650" s="87"/>
      <c r="M2650" s="87"/>
      <c r="N2650" s="87"/>
    </row>
    <row r="2651" spans="11:14" x14ac:dyDescent="0.3">
      <c r="K2651" s="87"/>
      <c r="L2651" s="87"/>
      <c r="M2651" s="87"/>
      <c r="N2651" s="87"/>
    </row>
    <row r="2652" spans="11:14" x14ac:dyDescent="0.3">
      <c r="K2652" s="87"/>
      <c r="L2652" s="87"/>
      <c r="M2652" s="87"/>
      <c r="N2652" s="87"/>
    </row>
    <row r="2653" spans="11:14" x14ac:dyDescent="0.3">
      <c r="K2653" s="87"/>
      <c r="L2653" s="87"/>
      <c r="M2653" s="87"/>
      <c r="N2653" s="87"/>
    </row>
    <row r="2654" spans="11:14" x14ac:dyDescent="0.3">
      <c r="K2654" s="87"/>
      <c r="L2654" s="87"/>
      <c r="M2654" s="87"/>
      <c r="N2654" s="87"/>
    </row>
    <row r="2655" spans="11:14" x14ac:dyDescent="0.3">
      <c r="K2655" s="87"/>
      <c r="L2655" s="87"/>
      <c r="M2655" s="87"/>
      <c r="N2655" s="87"/>
    </row>
    <row r="2656" spans="11:14" x14ac:dyDescent="0.3">
      <c r="K2656" s="87"/>
      <c r="L2656" s="87"/>
      <c r="M2656" s="87"/>
      <c r="N2656" s="87"/>
    </row>
    <row r="2657" spans="11:14" x14ac:dyDescent="0.3">
      <c r="K2657" s="87"/>
      <c r="L2657" s="87"/>
      <c r="M2657" s="87"/>
      <c r="N2657" s="87"/>
    </row>
    <row r="2658" spans="11:14" x14ac:dyDescent="0.3">
      <c r="K2658" s="87"/>
      <c r="L2658" s="87"/>
      <c r="M2658" s="87"/>
      <c r="N2658" s="87"/>
    </row>
    <row r="2659" spans="11:14" x14ac:dyDescent="0.3">
      <c r="K2659" s="87"/>
      <c r="L2659" s="87"/>
      <c r="M2659" s="87"/>
      <c r="N2659" s="87"/>
    </row>
    <row r="2660" spans="11:14" x14ac:dyDescent="0.3">
      <c r="K2660" s="87"/>
      <c r="L2660" s="87"/>
      <c r="M2660" s="87"/>
      <c r="N2660" s="87"/>
    </row>
    <row r="2661" spans="11:14" x14ac:dyDescent="0.3">
      <c r="K2661" s="87"/>
      <c r="L2661" s="87"/>
      <c r="M2661" s="87"/>
      <c r="N2661" s="87"/>
    </row>
    <row r="2662" spans="11:14" x14ac:dyDescent="0.3">
      <c r="K2662" s="87"/>
      <c r="L2662" s="87"/>
      <c r="M2662" s="87"/>
      <c r="N2662" s="87"/>
    </row>
    <row r="2663" spans="11:14" x14ac:dyDescent="0.3">
      <c r="K2663" s="87"/>
      <c r="L2663" s="87"/>
      <c r="M2663" s="87"/>
      <c r="N2663" s="87"/>
    </row>
    <row r="2664" spans="11:14" x14ac:dyDescent="0.3">
      <c r="K2664" s="87"/>
      <c r="L2664" s="87"/>
      <c r="M2664" s="87"/>
      <c r="N2664" s="87"/>
    </row>
    <row r="2665" spans="11:14" x14ac:dyDescent="0.3">
      <c r="K2665" s="87"/>
      <c r="L2665" s="87"/>
      <c r="M2665" s="87"/>
      <c r="N2665" s="87"/>
    </row>
    <row r="2666" spans="11:14" x14ac:dyDescent="0.3">
      <c r="K2666" s="87"/>
      <c r="L2666" s="87"/>
      <c r="M2666" s="87"/>
      <c r="N2666" s="87"/>
    </row>
    <row r="2667" spans="11:14" x14ac:dyDescent="0.3">
      <c r="K2667" s="87"/>
      <c r="L2667" s="87"/>
      <c r="M2667" s="87"/>
      <c r="N2667" s="87"/>
    </row>
    <row r="2668" spans="11:14" x14ac:dyDescent="0.3">
      <c r="K2668" s="87"/>
      <c r="L2668" s="87"/>
      <c r="M2668" s="87"/>
      <c r="N2668" s="87"/>
    </row>
    <row r="2669" spans="11:14" x14ac:dyDescent="0.3">
      <c r="K2669" s="87"/>
      <c r="L2669" s="87"/>
      <c r="M2669" s="87"/>
      <c r="N2669" s="87"/>
    </row>
    <row r="2670" spans="11:14" x14ac:dyDescent="0.3">
      <c r="K2670" s="87"/>
      <c r="L2670" s="87"/>
      <c r="M2670" s="87"/>
      <c r="N2670" s="87"/>
    </row>
    <row r="2671" spans="11:14" x14ac:dyDescent="0.3">
      <c r="K2671" s="87"/>
      <c r="L2671" s="87"/>
      <c r="M2671" s="87"/>
      <c r="N2671" s="87"/>
    </row>
    <row r="2672" spans="11:14" x14ac:dyDescent="0.3">
      <c r="K2672" s="87"/>
      <c r="L2672" s="87"/>
      <c r="M2672" s="87"/>
      <c r="N2672" s="87"/>
    </row>
    <row r="2673" spans="11:14" x14ac:dyDescent="0.3">
      <c r="K2673" s="87"/>
      <c r="L2673" s="87"/>
      <c r="M2673" s="87"/>
      <c r="N2673" s="87"/>
    </row>
    <row r="2674" spans="11:14" x14ac:dyDescent="0.3">
      <c r="K2674" s="87"/>
      <c r="L2674" s="87"/>
      <c r="M2674" s="87"/>
      <c r="N2674" s="87"/>
    </row>
    <row r="2675" spans="11:14" x14ac:dyDescent="0.3">
      <c r="K2675" s="87"/>
      <c r="L2675" s="87"/>
      <c r="M2675" s="87"/>
      <c r="N2675" s="87"/>
    </row>
    <row r="2676" spans="11:14" x14ac:dyDescent="0.3">
      <c r="K2676" s="87"/>
      <c r="L2676" s="87"/>
      <c r="M2676" s="87"/>
      <c r="N2676" s="87"/>
    </row>
    <row r="2677" spans="11:14" x14ac:dyDescent="0.3">
      <c r="K2677" s="87"/>
      <c r="L2677" s="87"/>
      <c r="M2677" s="87"/>
      <c r="N2677" s="87"/>
    </row>
    <row r="2678" spans="11:14" x14ac:dyDescent="0.3">
      <c r="K2678" s="87"/>
      <c r="L2678" s="87"/>
      <c r="M2678" s="87"/>
      <c r="N2678" s="87"/>
    </row>
    <row r="2679" spans="11:14" x14ac:dyDescent="0.3">
      <c r="K2679" s="87"/>
      <c r="L2679" s="87"/>
      <c r="M2679" s="87"/>
      <c r="N2679" s="87"/>
    </row>
    <row r="2680" spans="11:14" x14ac:dyDescent="0.3">
      <c r="K2680" s="87"/>
      <c r="L2680" s="87"/>
      <c r="M2680" s="87"/>
      <c r="N2680" s="87"/>
    </row>
    <row r="2681" spans="11:14" x14ac:dyDescent="0.3">
      <c r="K2681" s="87"/>
      <c r="L2681" s="87"/>
      <c r="M2681" s="87"/>
      <c r="N2681" s="87"/>
    </row>
    <row r="2682" spans="11:14" x14ac:dyDescent="0.3">
      <c r="K2682" s="87"/>
      <c r="L2682" s="87"/>
      <c r="M2682" s="87"/>
      <c r="N2682" s="87"/>
    </row>
    <row r="2683" spans="11:14" x14ac:dyDescent="0.3">
      <c r="K2683" s="87"/>
      <c r="L2683" s="87"/>
      <c r="M2683" s="87"/>
      <c r="N2683" s="87"/>
    </row>
    <row r="2684" spans="11:14" x14ac:dyDescent="0.3">
      <c r="K2684" s="87"/>
      <c r="L2684" s="87"/>
      <c r="M2684" s="87"/>
      <c r="N2684" s="87"/>
    </row>
    <row r="2685" spans="11:14" x14ac:dyDescent="0.3">
      <c r="K2685" s="87"/>
      <c r="L2685" s="87"/>
      <c r="M2685" s="87"/>
      <c r="N2685" s="87"/>
    </row>
    <row r="2686" spans="11:14" x14ac:dyDescent="0.3">
      <c r="K2686" s="87"/>
      <c r="L2686" s="87"/>
      <c r="M2686" s="87"/>
      <c r="N2686" s="87"/>
    </row>
    <row r="2687" spans="11:14" x14ac:dyDescent="0.3">
      <c r="K2687" s="87"/>
      <c r="L2687" s="87"/>
      <c r="M2687" s="87"/>
      <c r="N2687" s="87"/>
    </row>
    <row r="2688" spans="11:14" x14ac:dyDescent="0.3">
      <c r="K2688" s="87"/>
      <c r="L2688" s="87"/>
      <c r="M2688" s="87"/>
      <c r="N2688" s="87"/>
    </row>
    <row r="2689" spans="11:14" x14ac:dyDescent="0.3">
      <c r="K2689" s="87"/>
      <c r="L2689" s="87"/>
      <c r="M2689" s="87"/>
      <c r="N2689" s="87"/>
    </row>
    <row r="2690" spans="11:14" x14ac:dyDescent="0.3">
      <c r="K2690" s="87"/>
      <c r="L2690" s="87"/>
      <c r="M2690" s="87"/>
      <c r="N2690" s="87"/>
    </row>
    <row r="2691" spans="11:14" x14ac:dyDescent="0.3">
      <c r="K2691" s="87"/>
      <c r="L2691" s="87"/>
      <c r="M2691" s="87"/>
      <c r="N2691" s="87"/>
    </row>
    <row r="2692" spans="11:14" x14ac:dyDescent="0.3">
      <c r="K2692" s="87"/>
      <c r="L2692" s="87"/>
      <c r="M2692" s="87"/>
      <c r="N2692" s="87"/>
    </row>
    <row r="2693" spans="11:14" x14ac:dyDescent="0.3">
      <c r="K2693" s="87"/>
      <c r="L2693" s="87"/>
      <c r="M2693" s="87"/>
      <c r="N2693" s="87"/>
    </row>
    <row r="2694" spans="11:14" x14ac:dyDescent="0.3">
      <c r="K2694" s="87"/>
      <c r="L2694" s="87"/>
      <c r="M2694" s="87"/>
      <c r="N2694" s="87"/>
    </row>
    <row r="2695" spans="11:14" x14ac:dyDescent="0.3">
      <c r="K2695" s="87"/>
      <c r="L2695" s="87"/>
      <c r="M2695" s="87"/>
      <c r="N2695" s="87"/>
    </row>
    <row r="2696" spans="11:14" x14ac:dyDescent="0.3">
      <c r="K2696" s="87"/>
      <c r="L2696" s="87"/>
      <c r="M2696" s="87"/>
      <c r="N2696" s="87"/>
    </row>
    <row r="2697" spans="11:14" x14ac:dyDescent="0.3">
      <c r="K2697" s="87"/>
      <c r="L2697" s="87"/>
      <c r="M2697" s="87"/>
      <c r="N2697" s="87"/>
    </row>
    <row r="2698" spans="11:14" x14ac:dyDescent="0.3">
      <c r="K2698" s="87"/>
      <c r="L2698" s="87"/>
      <c r="M2698" s="87"/>
      <c r="N2698" s="87"/>
    </row>
    <row r="2699" spans="11:14" x14ac:dyDescent="0.3">
      <c r="K2699" s="87"/>
      <c r="L2699" s="87"/>
      <c r="M2699" s="87"/>
      <c r="N2699" s="87"/>
    </row>
    <row r="2700" spans="11:14" x14ac:dyDescent="0.3">
      <c r="K2700" s="87"/>
      <c r="L2700" s="87"/>
      <c r="M2700" s="87"/>
      <c r="N2700" s="87"/>
    </row>
    <row r="2701" spans="11:14" x14ac:dyDescent="0.3">
      <c r="K2701" s="87"/>
      <c r="L2701" s="87"/>
      <c r="M2701" s="87"/>
      <c r="N2701" s="87"/>
    </row>
    <row r="2702" spans="11:14" x14ac:dyDescent="0.3">
      <c r="K2702" s="87"/>
      <c r="L2702" s="87"/>
      <c r="M2702" s="87"/>
      <c r="N2702" s="87"/>
    </row>
    <row r="2703" spans="11:14" x14ac:dyDescent="0.3">
      <c r="K2703" s="87"/>
      <c r="L2703" s="87"/>
      <c r="M2703" s="87"/>
      <c r="N2703" s="87"/>
    </row>
    <row r="2704" spans="11:14" x14ac:dyDescent="0.3">
      <c r="K2704" s="87"/>
      <c r="L2704" s="87"/>
      <c r="M2704" s="87"/>
      <c r="N2704" s="87"/>
    </row>
    <row r="2705" spans="11:14" x14ac:dyDescent="0.3">
      <c r="K2705" s="87"/>
      <c r="L2705" s="87"/>
      <c r="M2705" s="87"/>
      <c r="N2705" s="87"/>
    </row>
    <row r="2706" spans="11:14" x14ac:dyDescent="0.3">
      <c r="K2706" s="87"/>
      <c r="L2706" s="87"/>
      <c r="M2706" s="87"/>
      <c r="N2706" s="87"/>
    </row>
    <row r="2707" spans="11:14" x14ac:dyDescent="0.3">
      <c r="K2707" s="87"/>
      <c r="L2707" s="87"/>
      <c r="M2707" s="87"/>
      <c r="N2707" s="87"/>
    </row>
    <row r="2708" spans="11:14" x14ac:dyDescent="0.3">
      <c r="K2708" s="87"/>
      <c r="L2708" s="87"/>
      <c r="M2708" s="87"/>
      <c r="N2708" s="87"/>
    </row>
    <row r="2709" spans="11:14" x14ac:dyDescent="0.3">
      <c r="K2709" s="87"/>
      <c r="L2709" s="87"/>
      <c r="M2709" s="87"/>
      <c r="N2709" s="87"/>
    </row>
    <row r="2710" spans="11:14" x14ac:dyDescent="0.3">
      <c r="K2710" s="87"/>
      <c r="L2710" s="87"/>
      <c r="M2710" s="87"/>
      <c r="N2710" s="87"/>
    </row>
    <row r="2711" spans="11:14" x14ac:dyDescent="0.3">
      <c r="K2711" s="87"/>
      <c r="L2711" s="87"/>
      <c r="M2711" s="87"/>
      <c r="N2711" s="87"/>
    </row>
    <row r="2712" spans="11:14" x14ac:dyDescent="0.3">
      <c r="K2712" s="87"/>
      <c r="L2712" s="87"/>
      <c r="M2712" s="87"/>
      <c r="N2712" s="87"/>
    </row>
    <row r="2713" spans="11:14" x14ac:dyDescent="0.3">
      <c r="K2713" s="87"/>
      <c r="L2713" s="87"/>
      <c r="M2713" s="87"/>
      <c r="N2713" s="87"/>
    </row>
    <row r="2714" spans="11:14" x14ac:dyDescent="0.3">
      <c r="K2714" s="87"/>
      <c r="L2714" s="87"/>
      <c r="M2714" s="87"/>
      <c r="N2714" s="87"/>
    </row>
    <row r="2715" spans="11:14" x14ac:dyDescent="0.3">
      <c r="K2715" s="87"/>
      <c r="L2715" s="87"/>
      <c r="M2715" s="87"/>
      <c r="N2715" s="87"/>
    </row>
    <row r="2716" spans="11:14" x14ac:dyDescent="0.3">
      <c r="K2716" s="87"/>
      <c r="L2716" s="87"/>
      <c r="M2716" s="87"/>
      <c r="N2716" s="87"/>
    </row>
    <row r="2717" spans="11:14" x14ac:dyDescent="0.3">
      <c r="K2717" s="87"/>
      <c r="L2717" s="87"/>
      <c r="M2717" s="87"/>
      <c r="N2717" s="87"/>
    </row>
    <row r="2718" spans="11:14" x14ac:dyDescent="0.3">
      <c r="K2718" s="87"/>
      <c r="L2718" s="87"/>
      <c r="M2718" s="87"/>
      <c r="N2718" s="87"/>
    </row>
    <row r="2719" spans="11:14" x14ac:dyDescent="0.3">
      <c r="K2719" s="87"/>
      <c r="L2719" s="87"/>
      <c r="M2719" s="87"/>
      <c r="N2719" s="87"/>
    </row>
    <row r="2720" spans="11:14" x14ac:dyDescent="0.3">
      <c r="K2720" s="87"/>
      <c r="L2720" s="87"/>
      <c r="M2720" s="87"/>
      <c r="N2720" s="87"/>
    </row>
    <row r="2721" spans="11:14" x14ac:dyDescent="0.3">
      <c r="K2721" s="87"/>
      <c r="L2721" s="87"/>
      <c r="M2721" s="87"/>
      <c r="N2721" s="87"/>
    </row>
    <row r="2722" spans="11:14" x14ac:dyDescent="0.3">
      <c r="K2722" s="87"/>
      <c r="L2722" s="87"/>
      <c r="M2722" s="87"/>
      <c r="N2722" s="87"/>
    </row>
    <row r="2723" spans="11:14" x14ac:dyDescent="0.3">
      <c r="K2723" s="87"/>
      <c r="L2723" s="87"/>
      <c r="M2723" s="87"/>
      <c r="N2723" s="87"/>
    </row>
    <row r="2724" spans="11:14" x14ac:dyDescent="0.3">
      <c r="K2724" s="87"/>
      <c r="L2724" s="87"/>
      <c r="M2724" s="87"/>
      <c r="N2724" s="87"/>
    </row>
    <row r="2725" spans="11:14" x14ac:dyDescent="0.3">
      <c r="K2725" s="87"/>
      <c r="L2725" s="87"/>
      <c r="M2725" s="87"/>
      <c r="N2725" s="87"/>
    </row>
    <row r="2726" spans="11:14" x14ac:dyDescent="0.3">
      <c r="K2726" s="87"/>
      <c r="L2726" s="87"/>
      <c r="M2726" s="87"/>
      <c r="N2726" s="87"/>
    </row>
    <row r="2727" spans="11:14" x14ac:dyDescent="0.3">
      <c r="K2727" s="87"/>
      <c r="L2727" s="87"/>
      <c r="M2727" s="87"/>
      <c r="N2727" s="87"/>
    </row>
    <row r="2728" spans="11:14" x14ac:dyDescent="0.3">
      <c r="K2728" s="87"/>
      <c r="L2728" s="87"/>
      <c r="M2728" s="87"/>
      <c r="N2728" s="87"/>
    </row>
    <row r="2729" spans="11:14" x14ac:dyDescent="0.3">
      <c r="K2729" s="87"/>
      <c r="L2729" s="87"/>
      <c r="M2729" s="87"/>
      <c r="N2729" s="87"/>
    </row>
    <row r="2730" spans="11:14" x14ac:dyDescent="0.3">
      <c r="K2730" s="87"/>
      <c r="L2730" s="87"/>
      <c r="M2730" s="87"/>
      <c r="N2730" s="87"/>
    </row>
    <row r="2731" spans="11:14" x14ac:dyDescent="0.3">
      <c r="K2731" s="87"/>
      <c r="L2731" s="87"/>
      <c r="M2731" s="87"/>
      <c r="N2731" s="87"/>
    </row>
    <row r="2732" spans="11:14" x14ac:dyDescent="0.3">
      <c r="K2732" s="87"/>
      <c r="L2732" s="87"/>
      <c r="M2732" s="87"/>
      <c r="N2732" s="87"/>
    </row>
    <row r="2733" spans="11:14" x14ac:dyDescent="0.3">
      <c r="K2733" s="87"/>
      <c r="L2733" s="87"/>
      <c r="M2733" s="87"/>
      <c r="N2733" s="87"/>
    </row>
  </sheetData>
  <autoFilter ref="A2:N31" xr:uid="{371F6A88-411A-4E52-8DF1-D6B23AABBCD7}"/>
  <mergeCells count="3">
    <mergeCell ref="A1:D1"/>
    <mergeCell ref="E1:J1"/>
    <mergeCell ref="K1:N1"/>
  </mergeCells>
  <conditionalFormatting sqref="E37:E38">
    <cfRule type="cellIs" dxfId="146" priority="1" operator="equal">
      <formula>1</formula>
    </cfRule>
  </conditionalFormatting>
  <pageMargins left="0.7" right="0.7" top="0.75" bottom="0.75" header="0.3" footer="0.3"/>
  <pageSetup paperSize="9" scale="80" orientation="landscape"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5">
    <tabColor rgb="FFFFFF00"/>
    <pageSetUpPr fitToPage="1"/>
  </sheetPr>
  <dimension ref="A1:J78"/>
  <sheetViews>
    <sheetView view="pageBreakPreview" topLeftCell="A12" zoomScaleNormal="100" zoomScaleSheetLayoutView="100" workbookViewId="0">
      <selection activeCell="A29" sqref="A29:XFD29"/>
    </sheetView>
  </sheetViews>
  <sheetFormatPr defaultColWidth="9.21875" defaultRowHeight="14.4" x14ac:dyDescent="0.3"/>
  <cols>
    <col min="1" max="1" width="7.77734375" style="8" customWidth="1"/>
    <col min="2" max="2" width="14" style="8" bestFit="1" customWidth="1"/>
    <col min="3" max="3" width="9.21875" style="8"/>
    <col min="4" max="4" width="17.44140625" style="8" hidden="1" customWidth="1"/>
    <col min="5" max="5" width="11.77734375" style="8" customWidth="1"/>
    <col min="6" max="6" width="14.21875" style="8" customWidth="1"/>
    <col min="7" max="7" width="18.21875" style="8" customWidth="1"/>
    <col min="8" max="9" width="16.77734375" style="8" customWidth="1"/>
    <col min="10" max="10" width="29.21875" style="336" customWidth="1"/>
    <col min="11" max="16384" width="9.21875" style="8"/>
  </cols>
  <sheetData>
    <row r="1" spans="1:10" ht="15.6" x14ac:dyDescent="0.3">
      <c r="A1" s="1311" t="s">
        <v>125</v>
      </c>
      <c r="B1" s="1312"/>
      <c r="C1" s="1312"/>
      <c r="D1" s="1312"/>
      <c r="E1" s="1312"/>
      <c r="F1" s="1312"/>
      <c r="G1" s="1312"/>
      <c r="H1" s="1312"/>
      <c r="I1" s="1312"/>
      <c r="J1" s="1313"/>
    </row>
    <row r="2" spans="1:10" ht="15.6" x14ac:dyDescent="0.3">
      <c r="A2" s="1314" t="str">
        <f>TA413_PBNTL!A3</f>
        <v>Name of Line: 765 KV D/C Bikaner III - Neemrana II TL02                                                                                                                                                                                                                                           LOA Value: 371 Crore</v>
      </c>
      <c r="B2" s="1315"/>
      <c r="C2" s="1315"/>
      <c r="D2" s="1315"/>
      <c r="E2" s="1315"/>
      <c r="F2" s="1315"/>
      <c r="G2" s="1315"/>
      <c r="H2" s="1315"/>
      <c r="I2" s="1315"/>
      <c r="J2" s="1316"/>
    </row>
    <row r="3" spans="1:10" ht="15.6" x14ac:dyDescent="0.3">
      <c r="A3" s="1323" t="s">
        <v>39</v>
      </c>
      <c r="B3" s="1324"/>
      <c r="C3" s="1324"/>
      <c r="D3" s="1324"/>
      <c r="E3" s="1324"/>
      <c r="F3" s="1324"/>
      <c r="G3" s="1324"/>
      <c r="H3" s="1324"/>
      <c r="I3" s="103"/>
      <c r="J3" s="337" t="str">
        <f>TA413_PBNTL!M1</f>
        <v>20.08.2025</v>
      </c>
    </row>
    <row r="4" spans="1:10" x14ac:dyDescent="0.3">
      <c r="A4" s="1317" t="s">
        <v>20</v>
      </c>
      <c r="B4" s="1319" t="s">
        <v>21</v>
      </c>
      <c r="C4" s="1320"/>
      <c r="D4" s="1321" t="s">
        <v>1004</v>
      </c>
      <c r="E4" s="1321" t="s">
        <v>22</v>
      </c>
      <c r="F4" s="1321" t="s">
        <v>40</v>
      </c>
      <c r="G4" s="1321" t="s">
        <v>23</v>
      </c>
      <c r="H4" s="1321" t="s">
        <v>82</v>
      </c>
      <c r="I4" s="1321" t="s">
        <v>257</v>
      </c>
      <c r="J4" s="1325" t="s">
        <v>1</v>
      </c>
    </row>
    <row r="5" spans="1:10" ht="21.75" customHeight="1" x14ac:dyDescent="0.3">
      <c r="A5" s="1318"/>
      <c r="B5" s="15" t="s">
        <v>24</v>
      </c>
      <c r="C5" s="15" t="s">
        <v>25</v>
      </c>
      <c r="D5" s="1322"/>
      <c r="E5" s="1322"/>
      <c r="F5" s="1322"/>
      <c r="G5" s="1322"/>
      <c r="H5" s="1322"/>
      <c r="I5" s="1322"/>
      <c r="J5" s="1326"/>
    </row>
    <row r="6" spans="1:10" x14ac:dyDescent="0.3">
      <c r="A6" s="105">
        <v>1</v>
      </c>
      <c r="B6" s="18" t="s">
        <v>524</v>
      </c>
      <c r="C6" s="18" t="s">
        <v>276</v>
      </c>
      <c r="D6" s="446"/>
      <c r="E6" s="221">
        <v>0.15</v>
      </c>
      <c r="F6" s="221">
        <f>E6</f>
        <v>0.15</v>
      </c>
      <c r="G6" s="106">
        <v>45709</v>
      </c>
      <c r="H6" s="106">
        <v>45709</v>
      </c>
      <c r="I6" s="106">
        <v>45709</v>
      </c>
      <c r="J6" s="142"/>
    </row>
    <row r="7" spans="1:10" x14ac:dyDescent="0.3">
      <c r="A7" s="105">
        <f>A6+1</f>
        <v>2</v>
      </c>
      <c r="B7" s="18" t="str">
        <f t="shared" ref="B7:B54" si="0">C6</f>
        <v>1/0</v>
      </c>
      <c r="C7" s="18" t="s">
        <v>1294</v>
      </c>
      <c r="D7" s="446"/>
      <c r="E7" s="221">
        <v>0.29021000000000002</v>
      </c>
      <c r="F7" s="221">
        <f t="shared" ref="F7:F55" si="1">E7</f>
        <v>0.29021000000000002</v>
      </c>
      <c r="G7" s="106">
        <v>45709</v>
      </c>
      <c r="H7" s="106">
        <v>45709</v>
      </c>
      <c r="I7" s="106">
        <v>45709</v>
      </c>
      <c r="J7" s="142"/>
    </row>
    <row r="8" spans="1:10" x14ac:dyDescent="0.3">
      <c r="A8" s="105">
        <f>A7+1</f>
        <v>3</v>
      </c>
      <c r="B8" s="18" t="str">
        <f>C7</f>
        <v>2A/0</v>
      </c>
      <c r="C8" s="18" t="s">
        <v>1302</v>
      </c>
      <c r="D8" s="446"/>
      <c r="E8" s="221">
        <v>2.836992</v>
      </c>
      <c r="F8" s="221">
        <f t="shared" si="1"/>
        <v>2.836992</v>
      </c>
      <c r="G8" s="106">
        <v>45709</v>
      </c>
      <c r="H8" s="106">
        <v>45709</v>
      </c>
      <c r="I8" s="106">
        <v>45709</v>
      </c>
      <c r="J8" s="142" t="s">
        <v>535</v>
      </c>
    </row>
    <row r="9" spans="1:10" x14ac:dyDescent="0.3">
      <c r="A9" s="105">
        <f t="shared" ref="A9:A55" si="2">A8+1</f>
        <v>4</v>
      </c>
      <c r="B9" s="18" t="str">
        <f t="shared" si="0"/>
        <v>3A/0</v>
      </c>
      <c r="C9" s="18" t="s">
        <v>1309</v>
      </c>
      <c r="D9" s="446"/>
      <c r="E9" s="221">
        <v>2.6909999999999998</v>
      </c>
      <c r="F9" s="221">
        <f t="shared" si="1"/>
        <v>2.6909999999999998</v>
      </c>
      <c r="G9" s="106">
        <v>45709</v>
      </c>
      <c r="H9" s="106">
        <v>45709</v>
      </c>
      <c r="I9" s="106">
        <v>45709</v>
      </c>
      <c r="J9" s="142"/>
    </row>
    <row r="10" spans="1:10" x14ac:dyDescent="0.3">
      <c r="A10" s="105">
        <f t="shared" si="2"/>
        <v>5</v>
      </c>
      <c r="B10" s="18" t="s">
        <v>1309</v>
      </c>
      <c r="C10" s="18" t="s">
        <v>264</v>
      </c>
      <c r="D10" s="446"/>
      <c r="E10" s="221">
        <v>1.627</v>
      </c>
      <c r="F10" s="221">
        <f t="shared" si="1"/>
        <v>1.627</v>
      </c>
      <c r="G10" s="106">
        <v>45709</v>
      </c>
      <c r="H10" s="106">
        <v>45709</v>
      </c>
      <c r="I10" s="106">
        <v>45709</v>
      </c>
      <c r="J10" s="142"/>
    </row>
    <row r="11" spans="1:10" x14ac:dyDescent="0.3">
      <c r="A11" s="105">
        <f t="shared" si="2"/>
        <v>6</v>
      </c>
      <c r="B11" s="18" t="s">
        <v>264</v>
      </c>
      <c r="C11" s="18" t="s">
        <v>916</v>
      </c>
      <c r="D11" s="446"/>
      <c r="E11" s="221">
        <v>0.70916299999999999</v>
      </c>
      <c r="F11" s="221">
        <f t="shared" si="1"/>
        <v>0.70916299999999999</v>
      </c>
      <c r="G11" s="106">
        <v>45492</v>
      </c>
      <c r="H11" s="106">
        <v>45492</v>
      </c>
      <c r="I11" s="106">
        <v>45492</v>
      </c>
      <c r="J11" s="142"/>
    </row>
    <row r="12" spans="1:10" x14ac:dyDescent="0.3">
      <c r="A12" s="105">
        <f t="shared" si="2"/>
        <v>7</v>
      </c>
      <c r="B12" s="18" t="s">
        <v>916</v>
      </c>
      <c r="C12" s="18" t="s">
        <v>265</v>
      </c>
      <c r="D12" s="446"/>
      <c r="E12" s="221">
        <v>2.6816110000000002</v>
      </c>
      <c r="F12" s="221">
        <f t="shared" si="1"/>
        <v>2.6816110000000002</v>
      </c>
      <c r="G12" s="106">
        <v>45492</v>
      </c>
      <c r="H12" s="106">
        <v>45492</v>
      </c>
      <c r="I12" s="106">
        <v>45492</v>
      </c>
      <c r="J12" s="142"/>
    </row>
    <row r="13" spans="1:10" x14ac:dyDescent="0.3">
      <c r="A13" s="105">
        <f t="shared" si="2"/>
        <v>8</v>
      </c>
      <c r="B13" s="18" t="s">
        <v>265</v>
      </c>
      <c r="C13" s="18" t="s">
        <v>692</v>
      </c>
      <c r="D13" s="446"/>
      <c r="E13" s="221">
        <v>4.4183890000000003</v>
      </c>
      <c r="F13" s="221">
        <f t="shared" si="1"/>
        <v>4.4183890000000003</v>
      </c>
      <c r="G13" s="106">
        <v>45503</v>
      </c>
      <c r="H13" s="106">
        <v>45503</v>
      </c>
      <c r="I13" s="106">
        <v>45503</v>
      </c>
      <c r="J13" s="142"/>
    </row>
    <row r="14" spans="1:10" x14ac:dyDescent="0.3">
      <c r="A14" s="105">
        <f t="shared" si="2"/>
        <v>9</v>
      </c>
      <c r="B14" s="18" t="s">
        <v>692</v>
      </c>
      <c r="C14" s="18" t="s">
        <v>266</v>
      </c>
      <c r="D14" s="446" t="s">
        <v>1005</v>
      </c>
      <c r="E14" s="221">
        <v>0.41948000000000002</v>
      </c>
      <c r="F14" s="221">
        <f t="shared" si="1"/>
        <v>0.41948000000000002</v>
      </c>
      <c r="G14" s="108">
        <v>45448</v>
      </c>
      <c r="H14" s="108">
        <v>45460</v>
      </c>
      <c r="I14" s="108">
        <v>45460</v>
      </c>
      <c r="J14" s="142"/>
    </row>
    <row r="15" spans="1:10" x14ac:dyDescent="0.3">
      <c r="A15" s="105">
        <f t="shared" si="2"/>
        <v>10</v>
      </c>
      <c r="B15" s="18" t="str">
        <f t="shared" si="0"/>
        <v>6/0</v>
      </c>
      <c r="C15" s="18" t="s">
        <v>269</v>
      </c>
      <c r="D15" s="446" t="s">
        <v>1005</v>
      </c>
      <c r="E15" s="221">
        <v>4.9099000000000004</v>
      </c>
      <c r="F15" s="221">
        <f t="shared" si="1"/>
        <v>4.9099000000000004</v>
      </c>
      <c r="G15" s="108">
        <v>45440</v>
      </c>
      <c r="H15" s="108">
        <v>45440</v>
      </c>
      <c r="I15" s="108">
        <v>45440</v>
      </c>
      <c r="J15" s="142"/>
    </row>
    <row r="16" spans="1:10" x14ac:dyDescent="0.3">
      <c r="A16" s="105">
        <f t="shared" si="2"/>
        <v>11</v>
      </c>
      <c r="B16" s="18" t="str">
        <f t="shared" si="0"/>
        <v>7/0</v>
      </c>
      <c r="C16" s="18" t="s">
        <v>270</v>
      </c>
      <c r="D16" s="446" t="s">
        <v>1005</v>
      </c>
      <c r="E16" s="221">
        <v>5.0833000000000004</v>
      </c>
      <c r="F16" s="221">
        <f t="shared" si="1"/>
        <v>5.0833000000000004</v>
      </c>
      <c r="G16" s="108">
        <v>45440</v>
      </c>
      <c r="H16" s="108">
        <v>45440</v>
      </c>
      <c r="I16" s="108">
        <v>45440</v>
      </c>
      <c r="J16" s="142"/>
    </row>
    <row r="17" spans="1:10" x14ac:dyDescent="0.3">
      <c r="A17" s="105">
        <f t="shared" si="2"/>
        <v>12</v>
      </c>
      <c r="B17" s="18" t="str">
        <f t="shared" si="0"/>
        <v>8/0</v>
      </c>
      <c r="C17" s="18" t="s">
        <v>271</v>
      </c>
      <c r="D17" s="446" t="s">
        <v>1005</v>
      </c>
      <c r="E17" s="221">
        <v>4.9957000000000003</v>
      </c>
      <c r="F17" s="221">
        <f t="shared" si="1"/>
        <v>4.9957000000000003</v>
      </c>
      <c r="G17" s="108">
        <v>45430</v>
      </c>
      <c r="H17" s="108">
        <v>45437</v>
      </c>
      <c r="I17" s="108">
        <v>45437</v>
      </c>
      <c r="J17" s="142"/>
    </row>
    <row r="18" spans="1:10" x14ac:dyDescent="0.3">
      <c r="A18" s="105">
        <f t="shared" si="2"/>
        <v>13</v>
      </c>
      <c r="B18" s="18" t="str">
        <f t="shared" si="0"/>
        <v>9/0</v>
      </c>
      <c r="C18" s="18" t="s">
        <v>272</v>
      </c>
      <c r="D18" s="446" t="s">
        <v>1005</v>
      </c>
      <c r="E18" s="221">
        <v>4.9230999999999998</v>
      </c>
      <c r="F18" s="221">
        <f t="shared" si="1"/>
        <v>4.9230999999999998</v>
      </c>
      <c r="G18" s="108">
        <v>45427</v>
      </c>
      <c r="H18" s="108">
        <v>45428</v>
      </c>
      <c r="I18" s="108">
        <v>45428</v>
      </c>
      <c r="J18" s="142"/>
    </row>
    <row r="19" spans="1:10" x14ac:dyDescent="0.3">
      <c r="A19" s="105">
        <f t="shared" si="2"/>
        <v>14</v>
      </c>
      <c r="B19" s="18" t="str">
        <f t="shared" si="0"/>
        <v>10/0</v>
      </c>
      <c r="C19" s="18" t="s">
        <v>273</v>
      </c>
      <c r="D19" s="446" t="s">
        <v>1005</v>
      </c>
      <c r="E19" s="221">
        <v>1.0051000000000001</v>
      </c>
      <c r="F19" s="221">
        <f t="shared" si="1"/>
        <v>1.0051000000000001</v>
      </c>
      <c r="G19" s="108">
        <v>45427</v>
      </c>
      <c r="H19" s="108">
        <v>45428</v>
      </c>
      <c r="I19" s="108">
        <v>45428</v>
      </c>
      <c r="J19" s="142"/>
    </row>
    <row r="20" spans="1:10" x14ac:dyDescent="0.3">
      <c r="A20" s="105">
        <f t="shared" si="2"/>
        <v>15</v>
      </c>
      <c r="B20" s="18" t="str">
        <f t="shared" si="0"/>
        <v>11/0</v>
      </c>
      <c r="C20" s="18" t="s">
        <v>274</v>
      </c>
      <c r="D20" s="446" t="s">
        <v>1005</v>
      </c>
      <c r="E20" s="221">
        <v>0.24679999999999999</v>
      </c>
      <c r="F20" s="221">
        <f t="shared" si="1"/>
        <v>0.24679999999999999</v>
      </c>
      <c r="G20" s="108">
        <v>45439</v>
      </c>
      <c r="H20" s="108">
        <v>45439</v>
      </c>
      <c r="I20" s="108">
        <v>45441</v>
      </c>
      <c r="J20" s="142" t="s">
        <v>525</v>
      </c>
    </row>
    <row r="21" spans="1:10" x14ac:dyDescent="0.3">
      <c r="A21" s="105">
        <f t="shared" si="2"/>
        <v>16</v>
      </c>
      <c r="B21" s="18" t="str">
        <f t="shared" si="0"/>
        <v>12/0</v>
      </c>
      <c r="C21" s="18" t="s">
        <v>275</v>
      </c>
      <c r="D21" s="446" t="s">
        <v>1005</v>
      </c>
      <c r="E21" s="221">
        <v>0.32919999999999999</v>
      </c>
      <c r="F21" s="221">
        <f t="shared" si="1"/>
        <v>0.32919999999999999</v>
      </c>
      <c r="G21" s="108">
        <v>45439</v>
      </c>
      <c r="H21" s="108">
        <v>45439</v>
      </c>
      <c r="I21" s="108">
        <v>45441</v>
      </c>
      <c r="J21" s="142" t="s">
        <v>527</v>
      </c>
    </row>
    <row r="22" spans="1:10" x14ac:dyDescent="0.3">
      <c r="A22" s="105">
        <f t="shared" si="2"/>
        <v>17</v>
      </c>
      <c r="B22" s="18" t="str">
        <f t="shared" si="0"/>
        <v>13/0</v>
      </c>
      <c r="C22" s="18" t="s">
        <v>11</v>
      </c>
      <c r="D22" s="446" t="s">
        <v>1005</v>
      </c>
      <c r="E22" s="221">
        <v>0.89790000000000003</v>
      </c>
      <c r="F22" s="221">
        <f t="shared" si="1"/>
        <v>0.89790000000000003</v>
      </c>
      <c r="G22" s="108">
        <v>45439</v>
      </c>
      <c r="H22" s="108">
        <v>45439</v>
      </c>
      <c r="I22" s="108">
        <v>45441</v>
      </c>
      <c r="J22" s="142"/>
    </row>
    <row r="23" spans="1:10" x14ac:dyDescent="0.3">
      <c r="A23" s="105">
        <f t="shared" si="2"/>
        <v>18</v>
      </c>
      <c r="B23" s="18" t="str">
        <f t="shared" si="0"/>
        <v>14/0</v>
      </c>
      <c r="C23" s="18" t="s">
        <v>174</v>
      </c>
      <c r="D23" s="446"/>
      <c r="E23" s="221">
        <v>0.224</v>
      </c>
      <c r="F23" s="221">
        <f t="shared" si="1"/>
        <v>0.224</v>
      </c>
      <c r="G23" s="108">
        <v>45439</v>
      </c>
      <c r="H23" s="108">
        <v>45439</v>
      </c>
      <c r="I23" s="108">
        <v>45441</v>
      </c>
      <c r="J23" s="142" t="s">
        <v>526</v>
      </c>
    </row>
    <row r="24" spans="1:10" x14ac:dyDescent="0.3">
      <c r="A24" s="105">
        <f t="shared" si="2"/>
        <v>19</v>
      </c>
      <c r="B24" s="18" t="str">
        <f t="shared" si="0"/>
        <v>15/0</v>
      </c>
      <c r="C24" s="18" t="s">
        <v>12</v>
      </c>
      <c r="D24" s="446" t="s">
        <v>1005</v>
      </c>
      <c r="E24" s="222">
        <v>5.0201000000000002</v>
      </c>
      <c r="F24" s="221">
        <f t="shared" si="1"/>
        <v>5.0201000000000002</v>
      </c>
      <c r="G24" s="108">
        <v>45439</v>
      </c>
      <c r="H24" s="108">
        <v>45439</v>
      </c>
      <c r="I24" s="108">
        <v>45441</v>
      </c>
      <c r="J24" s="142" t="s">
        <v>534</v>
      </c>
    </row>
    <row r="25" spans="1:10" s="335" customFormat="1" x14ac:dyDescent="0.3">
      <c r="A25" s="105">
        <f t="shared" si="2"/>
        <v>20</v>
      </c>
      <c r="B25" s="18" t="str">
        <f t="shared" si="0"/>
        <v>16/0</v>
      </c>
      <c r="C25" s="18" t="s">
        <v>13</v>
      </c>
      <c r="D25" s="446"/>
      <c r="E25" s="221">
        <v>0.3861</v>
      </c>
      <c r="F25" s="221">
        <f t="shared" si="1"/>
        <v>0.3861</v>
      </c>
      <c r="G25" s="108">
        <v>45448</v>
      </c>
      <c r="H25" s="108">
        <v>45499</v>
      </c>
      <c r="I25" s="108">
        <v>45499</v>
      </c>
      <c r="J25" s="142"/>
    </row>
    <row r="26" spans="1:10" s="335" customFormat="1" x14ac:dyDescent="0.3">
      <c r="A26" s="105">
        <f t="shared" si="2"/>
        <v>21</v>
      </c>
      <c r="B26" s="18" t="str">
        <f t="shared" si="0"/>
        <v>17/0</v>
      </c>
      <c r="C26" s="18" t="s">
        <v>52</v>
      </c>
      <c r="D26" s="446"/>
      <c r="E26" s="221">
        <v>0.41139999999999999</v>
      </c>
      <c r="F26" s="221">
        <f t="shared" si="1"/>
        <v>0.41139999999999999</v>
      </c>
      <c r="G26" s="108">
        <v>45448</v>
      </c>
      <c r="H26" s="108">
        <v>45499</v>
      </c>
      <c r="I26" s="108">
        <v>45499</v>
      </c>
      <c r="J26" s="142"/>
    </row>
    <row r="27" spans="1:10" s="335" customFormat="1" x14ac:dyDescent="0.3">
      <c r="A27" s="105">
        <f t="shared" si="2"/>
        <v>22</v>
      </c>
      <c r="B27" s="18" t="str">
        <f t="shared" si="0"/>
        <v>18/0</v>
      </c>
      <c r="C27" s="18" t="s">
        <v>53</v>
      </c>
      <c r="D27" s="446"/>
      <c r="E27" s="221">
        <v>3.0234000000000001</v>
      </c>
      <c r="F27" s="221">
        <f t="shared" si="1"/>
        <v>3.0234000000000001</v>
      </c>
      <c r="G27" s="108">
        <v>45448</v>
      </c>
      <c r="H27" s="108">
        <v>45499</v>
      </c>
      <c r="I27" s="108">
        <v>45499</v>
      </c>
      <c r="J27" s="142"/>
    </row>
    <row r="28" spans="1:10" s="335" customFormat="1" ht="28.8" x14ac:dyDescent="0.3">
      <c r="A28" s="105">
        <f t="shared" si="2"/>
        <v>23</v>
      </c>
      <c r="B28" s="18" t="str">
        <f t="shared" si="0"/>
        <v>19/0</v>
      </c>
      <c r="C28" s="18" t="s">
        <v>54</v>
      </c>
      <c r="D28" s="446"/>
      <c r="E28" s="221">
        <v>0.27950000000000003</v>
      </c>
      <c r="F28" s="221">
        <f t="shared" si="1"/>
        <v>0.27950000000000003</v>
      </c>
      <c r="G28" s="108">
        <v>45448</v>
      </c>
      <c r="H28" s="108">
        <v>45499</v>
      </c>
      <c r="I28" s="108">
        <v>45499</v>
      </c>
      <c r="J28" s="142" t="s">
        <v>528</v>
      </c>
    </row>
    <row r="29" spans="1:10" s="335" customFormat="1" x14ac:dyDescent="0.3">
      <c r="A29" s="105">
        <f t="shared" si="2"/>
        <v>24</v>
      </c>
      <c r="B29" s="18" t="str">
        <f t="shared" si="0"/>
        <v>20/0</v>
      </c>
      <c r="C29" s="18" t="s">
        <v>55</v>
      </c>
      <c r="D29" s="446"/>
      <c r="E29" s="221">
        <v>2.5514000000000001</v>
      </c>
      <c r="F29" s="221">
        <f t="shared" si="1"/>
        <v>2.5514000000000001</v>
      </c>
      <c r="G29" s="108">
        <v>45448</v>
      </c>
      <c r="H29" s="108">
        <v>45499</v>
      </c>
      <c r="I29" s="108">
        <v>45499</v>
      </c>
      <c r="J29" s="142"/>
    </row>
    <row r="30" spans="1:10" s="335" customFormat="1" x14ac:dyDescent="0.3">
      <c r="A30" s="105">
        <f t="shared" si="2"/>
        <v>25</v>
      </c>
      <c r="B30" s="18" t="str">
        <f t="shared" si="0"/>
        <v>21/0</v>
      </c>
      <c r="C30" s="18" t="s">
        <v>56</v>
      </c>
      <c r="D30" s="18"/>
      <c r="E30" s="222">
        <v>2.2835000000000001</v>
      </c>
      <c r="F30" s="221">
        <f t="shared" si="1"/>
        <v>2.2835000000000001</v>
      </c>
      <c r="G30" s="108">
        <v>45448</v>
      </c>
      <c r="H30" s="108">
        <v>45499</v>
      </c>
      <c r="I30" s="108">
        <v>45499</v>
      </c>
      <c r="J30" s="142"/>
    </row>
    <row r="31" spans="1:10" s="335" customFormat="1" ht="15.75" customHeight="1" x14ac:dyDescent="0.3">
      <c r="A31" s="105">
        <f t="shared" si="2"/>
        <v>26</v>
      </c>
      <c r="B31" s="18" t="str">
        <f t="shared" si="0"/>
        <v>22/0</v>
      </c>
      <c r="C31" s="18" t="s">
        <v>57</v>
      </c>
      <c r="D31" s="18"/>
      <c r="E31" s="222">
        <v>0.25940000000000002</v>
      </c>
      <c r="F31" s="221">
        <f t="shared" si="1"/>
        <v>0.25940000000000002</v>
      </c>
      <c r="G31" s="108">
        <v>45448</v>
      </c>
      <c r="H31" s="108">
        <v>45499</v>
      </c>
      <c r="I31" s="108">
        <v>45499</v>
      </c>
      <c r="J31" s="142" t="s">
        <v>529</v>
      </c>
    </row>
    <row r="32" spans="1:10" s="335" customFormat="1" ht="15.75" customHeight="1" x14ac:dyDescent="0.3">
      <c r="A32" s="105">
        <f t="shared" si="2"/>
        <v>27</v>
      </c>
      <c r="B32" s="18" t="str">
        <f t="shared" si="0"/>
        <v>23/0</v>
      </c>
      <c r="C32" s="18" t="s">
        <v>58</v>
      </c>
      <c r="D32" s="18"/>
      <c r="E32" s="222">
        <v>0.92849999999999999</v>
      </c>
      <c r="F32" s="221">
        <f t="shared" si="1"/>
        <v>0.92849999999999999</v>
      </c>
      <c r="G32" s="106">
        <v>45455</v>
      </c>
      <c r="H32" s="108">
        <v>45499</v>
      </c>
      <c r="I32" s="108">
        <v>45499</v>
      </c>
      <c r="J32" s="477"/>
    </row>
    <row r="33" spans="1:10" s="335" customFormat="1" x14ac:dyDescent="0.25">
      <c r="A33" s="105">
        <f t="shared" si="2"/>
        <v>28</v>
      </c>
      <c r="B33" s="18" t="str">
        <f t="shared" si="0"/>
        <v>24/0</v>
      </c>
      <c r="C33" s="447" t="s">
        <v>59</v>
      </c>
      <c r="D33" s="447"/>
      <c r="E33" s="222">
        <v>0.25209999999999999</v>
      </c>
      <c r="F33" s="221">
        <f t="shared" si="1"/>
        <v>0.25209999999999999</v>
      </c>
      <c r="G33" s="106">
        <v>45455</v>
      </c>
      <c r="H33" s="108">
        <v>45499</v>
      </c>
      <c r="I33" s="108">
        <v>45499</v>
      </c>
      <c r="J33" s="142" t="s">
        <v>530</v>
      </c>
    </row>
    <row r="34" spans="1:10" s="335" customFormat="1" x14ac:dyDescent="0.25">
      <c r="A34" s="105">
        <f t="shared" si="2"/>
        <v>29</v>
      </c>
      <c r="B34" s="18" t="str">
        <f t="shared" si="0"/>
        <v>25/0</v>
      </c>
      <c r="C34" s="447" t="s">
        <v>60</v>
      </c>
      <c r="D34" s="447"/>
      <c r="E34" s="222">
        <v>0.2374</v>
      </c>
      <c r="F34" s="221">
        <f t="shared" si="1"/>
        <v>0.2374</v>
      </c>
      <c r="G34" s="106">
        <v>45455</v>
      </c>
      <c r="H34" s="108">
        <v>45499</v>
      </c>
      <c r="I34" s="108">
        <v>45499</v>
      </c>
      <c r="J34" s="142"/>
    </row>
    <row r="35" spans="1:10" s="335" customFormat="1" ht="28.8" x14ac:dyDescent="0.25">
      <c r="A35" s="105">
        <f t="shared" si="2"/>
        <v>30</v>
      </c>
      <c r="B35" s="18" t="str">
        <f t="shared" si="0"/>
        <v>26/0</v>
      </c>
      <c r="C35" s="447" t="s">
        <v>61</v>
      </c>
      <c r="D35" s="447"/>
      <c r="E35" s="222">
        <v>0.20399999999999999</v>
      </c>
      <c r="F35" s="221">
        <f t="shared" si="1"/>
        <v>0.20399999999999999</v>
      </c>
      <c r="G35" s="106">
        <v>45455</v>
      </c>
      <c r="H35" s="108">
        <v>45499</v>
      </c>
      <c r="I35" s="108">
        <v>45499</v>
      </c>
      <c r="J35" s="142" t="s">
        <v>531</v>
      </c>
    </row>
    <row r="36" spans="1:10" s="335" customFormat="1" x14ac:dyDescent="0.25">
      <c r="A36" s="105">
        <f t="shared" si="2"/>
        <v>31</v>
      </c>
      <c r="B36" s="18" t="str">
        <f t="shared" si="0"/>
        <v>27/0</v>
      </c>
      <c r="C36" s="447" t="s">
        <v>64</v>
      </c>
      <c r="D36" s="447"/>
      <c r="E36" s="222">
        <v>2.5476000000000001</v>
      </c>
      <c r="F36" s="221">
        <f t="shared" si="1"/>
        <v>2.5476000000000001</v>
      </c>
      <c r="G36" s="106">
        <v>45455</v>
      </c>
      <c r="H36" s="108">
        <v>45499</v>
      </c>
      <c r="I36" s="108">
        <v>45499</v>
      </c>
      <c r="J36" s="142"/>
    </row>
    <row r="37" spans="1:10" s="335" customFormat="1" x14ac:dyDescent="0.25">
      <c r="A37" s="105">
        <f t="shared" si="2"/>
        <v>32</v>
      </c>
      <c r="B37" s="18" t="str">
        <f t="shared" si="0"/>
        <v>28/0</v>
      </c>
      <c r="C37" s="447" t="s">
        <v>65</v>
      </c>
      <c r="D37" s="447"/>
      <c r="E37" s="222">
        <v>0.21179999999999999</v>
      </c>
      <c r="F37" s="221">
        <f t="shared" si="1"/>
        <v>0.21179999999999999</v>
      </c>
      <c r="G37" s="106">
        <v>45455</v>
      </c>
      <c r="H37" s="108">
        <v>45499</v>
      </c>
      <c r="I37" s="108">
        <v>45499</v>
      </c>
      <c r="J37" s="142" t="s">
        <v>532</v>
      </c>
    </row>
    <row r="38" spans="1:10" s="335" customFormat="1" x14ac:dyDescent="0.25">
      <c r="A38" s="105">
        <f t="shared" si="2"/>
        <v>33</v>
      </c>
      <c r="B38" s="18" t="str">
        <f t="shared" si="0"/>
        <v>29/0</v>
      </c>
      <c r="C38" s="447" t="s">
        <v>66</v>
      </c>
      <c r="D38" s="447"/>
      <c r="E38" s="222">
        <v>4.9546999999999999</v>
      </c>
      <c r="F38" s="221">
        <f t="shared" si="1"/>
        <v>4.9546999999999999</v>
      </c>
      <c r="G38" s="106">
        <v>45455</v>
      </c>
      <c r="H38" s="108">
        <v>45499</v>
      </c>
      <c r="I38" s="108">
        <v>45499</v>
      </c>
      <c r="J38" s="142"/>
    </row>
    <row r="39" spans="1:10" s="335" customFormat="1" x14ac:dyDescent="0.25">
      <c r="A39" s="105">
        <f t="shared" si="2"/>
        <v>34</v>
      </c>
      <c r="B39" s="18" t="str">
        <f t="shared" si="0"/>
        <v>30/0</v>
      </c>
      <c r="C39" s="447" t="s">
        <v>9</v>
      </c>
      <c r="D39" s="447"/>
      <c r="E39" s="222">
        <v>4.2188999999999997</v>
      </c>
      <c r="F39" s="221">
        <f t="shared" si="1"/>
        <v>4.2188999999999997</v>
      </c>
      <c r="G39" s="106">
        <v>45455</v>
      </c>
      <c r="H39" s="108">
        <v>45499</v>
      </c>
      <c r="I39" s="108">
        <v>45499</v>
      </c>
      <c r="J39" s="142"/>
    </row>
    <row r="40" spans="1:10" s="335" customFormat="1" x14ac:dyDescent="0.25">
      <c r="A40" s="105">
        <f t="shared" si="2"/>
        <v>35</v>
      </c>
      <c r="B40" s="18" t="str">
        <f t="shared" si="0"/>
        <v>31/0</v>
      </c>
      <c r="C40" s="447" t="s">
        <v>10</v>
      </c>
      <c r="D40" s="447"/>
      <c r="E40" s="222">
        <v>4.3323</v>
      </c>
      <c r="F40" s="221">
        <f t="shared" si="1"/>
        <v>4.3323</v>
      </c>
      <c r="G40" s="106">
        <v>45455</v>
      </c>
      <c r="H40" s="108">
        <v>45499</v>
      </c>
      <c r="I40" s="108">
        <v>45499</v>
      </c>
      <c r="J40" s="142"/>
    </row>
    <row r="41" spans="1:10" s="335" customFormat="1" x14ac:dyDescent="0.25">
      <c r="A41" s="105">
        <f t="shared" si="2"/>
        <v>36</v>
      </c>
      <c r="B41" s="18" t="str">
        <f t="shared" si="0"/>
        <v>32/0</v>
      </c>
      <c r="C41" s="18" t="s">
        <v>68</v>
      </c>
      <c r="D41" s="447"/>
      <c r="E41" s="222">
        <v>4.1241000000000003</v>
      </c>
      <c r="F41" s="221">
        <f t="shared" si="1"/>
        <v>4.1241000000000003</v>
      </c>
      <c r="G41" s="45">
        <v>45502</v>
      </c>
      <c r="H41" s="45">
        <v>45516</v>
      </c>
      <c r="I41" s="494">
        <v>45516</v>
      </c>
      <c r="J41" s="142" t="s">
        <v>536</v>
      </c>
    </row>
    <row r="42" spans="1:10" s="335" customFormat="1" x14ac:dyDescent="0.25">
      <c r="A42" s="105">
        <f t="shared" si="2"/>
        <v>37</v>
      </c>
      <c r="B42" s="18" t="str">
        <f t="shared" si="0"/>
        <v>33/0</v>
      </c>
      <c r="C42" s="18" t="s">
        <v>173</v>
      </c>
      <c r="D42" s="447"/>
      <c r="E42" s="222">
        <f>4049.76/1000</f>
        <v>4.04976</v>
      </c>
      <c r="F42" s="221">
        <f t="shared" si="1"/>
        <v>4.04976</v>
      </c>
      <c r="G42" s="45">
        <v>45502</v>
      </c>
      <c r="H42" s="45">
        <v>45502</v>
      </c>
      <c r="I42" s="45">
        <v>45502</v>
      </c>
      <c r="J42" s="142"/>
    </row>
    <row r="43" spans="1:10" s="335" customFormat="1" x14ac:dyDescent="0.25">
      <c r="A43" s="105">
        <f t="shared" si="2"/>
        <v>38</v>
      </c>
      <c r="B43" s="18" t="str">
        <f t="shared" si="0"/>
        <v>34/0</v>
      </c>
      <c r="C43" s="18" t="s">
        <v>72</v>
      </c>
      <c r="D43" s="447"/>
      <c r="E43" s="222">
        <f>4898.59/1000</f>
        <v>4.8985900000000004</v>
      </c>
      <c r="F43" s="221">
        <f t="shared" si="1"/>
        <v>4.8985900000000004</v>
      </c>
      <c r="G43" s="45">
        <v>45502</v>
      </c>
      <c r="H43" s="45">
        <v>45502</v>
      </c>
      <c r="I43" s="45">
        <v>45502</v>
      </c>
      <c r="J43" s="142"/>
    </row>
    <row r="44" spans="1:10" s="335" customFormat="1" x14ac:dyDescent="0.25">
      <c r="A44" s="105">
        <f t="shared" si="2"/>
        <v>39</v>
      </c>
      <c r="B44" s="18" t="str">
        <f t="shared" si="0"/>
        <v>35/0</v>
      </c>
      <c r="C44" s="18" t="s">
        <v>8</v>
      </c>
      <c r="D44" s="447"/>
      <c r="E44" s="222">
        <f>4916.35/1000</f>
        <v>4.9163500000000004</v>
      </c>
      <c r="F44" s="221">
        <f t="shared" si="1"/>
        <v>4.9163500000000004</v>
      </c>
      <c r="G44" s="45">
        <v>45502</v>
      </c>
      <c r="H44" s="45">
        <v>45502</v>
      </c>
      <c r="I44" s="45">
        <v>45502</v>
      </c>
      <c r="J44" s="142"/>
    </row>
    <row r="45" spans="1:10" s="335" customFormat="1" x14ac:dyDescent="0.25">
      <c r="A45" s="105">
        <f t="shared" si="2"/>
        <v>40</v>
      </c>
      <c r="B45" s="18" t="str">
        <f t="shared" si="0"/>
        <v>36/0</v>
      </c>
      <c r="C45" s="18" t="s">
        <v>175</v>
      </c>
      <c r="D45" s="448"/>
      <c r="E45" s="221">
        <f>1745.52/1000</f>
        <v>1.74552</v>
      </c>
      <c r="F45" s="221">
        <f t="shared" si="1"/>
        <v>1.74552</v>
      </c>
      <c r="G45" s="45">
        <v>45502</v>
      </c>
      <c r="H45" s="45">
        <v>45502</v>
      </c>
      <c r="I45" s="45">
        <v>45502</v>
      </c>
      <c r="J45" s="478"/>
    </row>
    <row r="46" spans="1:10" s="335" customFormat="1" x14ac:dyDescent="0.25">
      <c r="A46" s="105">
        <f t="shared" si="2"/>
        <v>41</v>
      </c>
      <c r="B46" s="18" t="str">
        <f t="shared" si="0"/>
        <v>37/0</v>
      </c>
      <c r="C46" s="18" t="s">
        <v>801</v>
      </c>
      <c r="D46" s="447"/>
      <c r="E46" s="222">
        <f>2496.39/1000</f>
        <v>2.4963899999999999</v>
      </c>
      <c r="F46" s="221">
        <f t="shared" si="1"/>
        <v>2.4963899999999999</v>
      </c>
      <c r="G46" s="45">
        <v>45502</v>
      </c>
      <c r="H46" s="45">
        <v>45502</v>
      </c>
      <c r="I46" s="45">
        <v>45502</v>
      </c>
      <c r="J46" s="142"/>
    </row>
    <row r="47" spans="1:10" s="335" customFormat="1" x14ac:dyDescent="0.25">
      <c r="A47" s="105">
        <f t="shared" si="2"/>
        <v>42</v>
      </c>
      <c r="B47" s="18" t="str">
        <f t="shared" si="0"/>
        <v>37A/0</v>
      </c>
      <c r="C47" s="18" t="s">
        <v>73</v>
      </c>
      <c r="D47" s="447"/>
      <c r="E47" s="222">
        <f>2583.59/1000</f>
        <v>2.5835900000000001</v>
      </c>
      <c r="F47" s="221">
        <f t="shared" si="1"/>
        <v>2.5835900000000001</v>
      </c>
      <c r="G47" s="45">
        <v>45502</v>
      </c>
      <c r="H47" s="45">
        <v>45502</v>
      </c>
      <c r="I47" s="45">
        <v>45502</v>
      </c>
      <c r="J47" s="142"/>
    </row>
    <row r="48" spans="1:10" s="335" customFormat="1" x14ac:dyDescent="0.25">
      <c r="A48" s="105">
        <f t="shared" si="2"/>
        <v>43</v>
      </c>
      <c r="B48" s="18" t="str">
        <f t="shared" si="0"/>
        <v>38/0</v>
      </c>
      <c r="C48" s="18" t="s">
        <v>74</v>
      </c>
      <c r="D48" s="447"/>
      <c r="E48" s="222">
        <f>4163.68/1000</f>
        <v>4.1636800000000003</v>
      </c>
      <c r="F48" s="221">
        <f t="shared" si="1"/>
        <v>4.1636800000000003</v>
      </c>
      <c r="G48" s="45">
        <v>45502</v>
      </c>
      <c r="H48" s="45">
        <v>45502</v>
      </c>
      <c r="I48" s="45">
        <v>45502</v>
      </c>
      <c r="J48" s="142"/>
    </row>
    <row r="49" spans="1:10" s="335" customFormat="1" x14ac:dyDescent="0.25">
      <c r="A49" s="105">
        <f t="shared" si="2"/>
        <v>44</v>
      </c>
      <c r="B49" s="18" t="str">
        <f t="shared" si="0"/>
        <v>39/0</v>
      </c>
      <c r="C49" s="18" t="s">
        <v>75</v>
      </c>
      <c r="D49" s="447"/>
      <c r="E49" s="222">
        <f>4716.81/1000</f>
        <v>4.7168100000000006</v>
      </c>
      <c r="F49" s="221">
        <f t="shared" si="1"/>
        <v>4.7168100000000006</v>
      </c>
      <c r="G49" s="45">
        <v>45502</v>
      </c>
      <c r="H49" s="45">
        <v>45502</v>
      </c>
      <c r="I49" s="45">
        <v>45502</v>
      </c>
      <c r="J49" s="142"/>
    </row>
    <row r="50" spans="1:10" s="335" customFormat="1" x14ac:dyDescent="0.25">
      <c r="A50" s="105">
        <f t="shared" si="2"/>
        <v>45</v>
      </c>
      <c r="B50" s="18" t="str">
        <f t="shared" si="0"/>
        <v>40/0</v>
      </c>
      <c r="C50" s="18" t="s">
        <v>658</v>
      </c>
      <c r="D50" s="447"/>
      <c r="E50" s="222">
        <f>4665.92/1000</f>
        <v>4.6659199999999998</v>
      </c>
      <c r="F50" s="221">
        <f t="shared" si="1"/>
        <v>4.6659199999999998</v>
      </c>
      <c r="G50" s="45">
        <v>45502</v>
      </c>
      <c r="H50" s="45">
        <v>45502</v>
      </c>
      <c r="I50" s="45">
        <v>45502</v>
      </c>
      <c r="J50" s="142"/>
    </row>
    <row r="51" spans="1:10" s="335" customFormat="1" x14ac:dyDescent="0.25">
      <c r="A51" s="105">
        <f t="shared" si="2"/>
        <v>46</v>
      </c>
      <c r="B51" s="18" t="str">
        <f t="shared" si="0"/>
        <v>40A/0</v>
      </c>
      <c r="C51" s="18" t="s">
        <v>76</v>
      </c>
      <c r="D51" s="447"/>
      <c r="E51" s="222">
        <f>410.607/1000</f>
        <v>0.41060700000000006</v>
      </c>
      <c r="F51" s="221">
        <f t="shared" si="1"/>
        <v>0.41060700000000006</v>
      </c>
      <c r="G51" s="45">
        <v>45502</v>
      </c>
      <c r="H51" s="45">
        <v>45502</v>
      </c>
      <c r="I51" s="45">
        <v>45502</v>
      </c>
      <c r="J51" s="142"/>
    </row>
    <row r="52" spans="1:10" s="335" customFormat="1" x14ac:dyDescent="0.25">
      <c r="A52" s="105">
        <f t="shared" si="2"/>
        <v>47</v>
      </c>
      <c r="B52" s="18" t="str">
        <f t="shared" si="0"/>
        <v>41/0</v>
      </c>
      <c r="C52" s="18" t="s">
        <v>78</v>
      </c>
      <c r="D52" s="447"/>
      <c r="E52" s="222">
        <f>823.782/1000</f>
        <v>0.82378200000000001</v>
      </c>
      <c r="F52" s="221">
        <f t="shared" si="1"/>
        <v>0.82378200000000001</v>
      </c>
      <c r="G52" s="45">
        <v>45502</v>
      </c>
      <c r="H52" s="45">
        <v>45502</v>
      </c>
      <c r="I52" s="45">
        <v>45502</v>
      </c>
      <c r="J52" s="142"/>
    </row>
    <row r="53" spans="1:10" s="335" customFormat="1" x14ac:dyDescent="0.25">
      <c r="A53" s="105">
        <f t="shared" si="2"/>
        <v>48</v>
      </c>
      <c r="B53" s="18" t="str">
        <f t="shared" si="0"/>
        <v>42/0</v>
      </c>
      <c r="C53" s="18" t="s">
        <v>79</v>
      </c>
      <c r="D53" s="449"/>
      <c r="E53" s="294">
        <f>1683.889/1000</f>
        <v>1.683889</v>
      </c>
      <c r="F53" s="221">
        <f t="shared" si="1"/>
        <v>1.683889</v>
      </c>
      <c r="G53" s="45">
        <v>45502</v>
      </c>
      <c r="H53" s="45">
        <v>45502</v>
      </c>
      <c r="I53" s="45">
        <v>45502</v>
      </c>
      <c r="J53" s="479"/>
    </row>
    <row r="54" spans="1:10" s="335" customFormat="1" x14ac:dyDescent="0.25">
      <c r="A54" s="105">
        <f t="shared" si="2"/>
        <v>49</v>
      </c>
      <c r="B54" s="18" t="str">
        <f t="shared" si="0"/>
        <v>43/0</v>
      </c>
      <c r="C54" s="18" t="s">
        <v>7</v>
      </c>
      <c r="D54" s="449"/>
      <c r="E54" s="294">
        <f>3436.41/1000</f>
        <v>3.43641</v>
      </c>
      <c r="F54" s="221">
        <f t="shared" si="1"/>
        <v>3.43641</v>
      </c>
      <c r="G54" s="45">
        <v>45502</v>
      </c>
      <c r="H54" s="45">
        <v>45502</v>
      </c>
      <c r="I54" s="45">
        <v>45502</v>
      </c>
      <c r="J54" s="479"/>
    </row>
    <row r="55" spans="1:10" s="335" customFormat="1" x14ac:dyDescent="0.25">
      <c r="A55" s="105">
        <f t="shared" si="2"/>
        <v>50</v>
      </c>
      <c r="B55" s="18" t="s">
        <v>7</v>
      </c>
      <c r="C55" s="18" t="s">
        <v>1291</v>
      </c>
      <c r="D55" s="449"/>
      <c r="E55" s="294">
        <f>2591.68/1000</f>
        <v>2.5916799999999998</v>
      </c>
      <c r="F55" s="221">
        <f t="shared" si="1"/>
        <v>2.5916799999999998</v>
      </c>
      <c r="G55" s="45">
        <v>45708</v>
      </c>
      <c r="H55" s="45">
        <v>45708</v>
      </c>
      <c r="I55" s="45">
        <v>45708</v>
      </c>
      <c r="J55" s="479"/>
    </row>
    <row r="56" spans="1:10" s="335" customFormat="1" x14ac:dyDescent="0.25">
      <c r="A56" s="822"/>
      <c r="B56" s="18"/>
      <c r="C56" s="18"/>
      <c r="D56" s="449"/>
      <c r="E56" s="294"/>
      <c r="F56" s="294"/>
      <c r="G56" s="45"/>
      <c r="H56" s="45"/>
      <c r="I56" s="295"/>
      <c r="J56" s="479"/>
    </row>
    <row r="57" spans="1:10" s="335" customFormat="1" x14ac:dyDescent="0.25">
      <c r="A57" s="822"/>
      <c r="B57" s="18"/>
      <c r="C57" s="18"/>
      <c r="D57" s="449"/>
      <c r="E57" s="294"/>
      <c r="F57" s="294"/>
      <c r="G57" s="45"/>
      <c r="H57" s="45"/>
      <c r="I57" s="295"/>
      <c r="J57" s="479"/>
    </row>
    <row r="58" spans="1:10" s="335" customFormat="1" x14ac:dyDescent="0.25">
      <c r="A58" s="822"/>
      <c r="B58" s="18"/>
      <c r="C58" s="18"/>
      <c r="D58" s="449"/>
      <c r="E58" s="294"/>
      <c r="F58" s="294"/>
      <c r="G58" s="45"/>
      <c r="H58" s="45"/>
      <c r="I58" s="295"/>
      <c r="J58" s="479"/>
    </row>
    <row r="59" spans="1:10" s="335" customFormat="1" x14ac:dyDescent="0.25">
      <c r="A59" s="822"/>
      <c r="B59" s="18"/>
      <c r="C59" s="18"/>
      <c r="D59" s="449"/>
      <c r="E59" s="294"/>
      <c r="F59" s="294"/>
      <c r="G59" s="45"/>
      <c r="H59" s="45"/>
      <c r="I59" s="295"/>
      <c r="J59" s="479"/>
    </row>
    <row r="60" spans="1:10" s="335" customFormat="1" x14ac:dyDescent="0.25">
      <c r="A60" s="822"/>
      <c r="B60" s="18"/>
      <c r="C60" s="18"/>
      <c r="D60" s="449"/>
      <c r="E60" s="294"/>
      <c r="F60" s="294"/>
      <c r="G60" s="45"/>
      <c r="H60" s="45"/>
      <c r="I60" s="295"/>
      <c r="J60" s="479"/>
    </row>
    <row r="61" spans="1:10" s="335" customFormat="1" x14ac:dyDescent="0.25">
      <c r="A61" s="822"/>
      <c r="B61" s="18"/>
      <c r="C61" s="18"/>
      <c r="D61" s="449"/>
      <c r="E61" s="294"/>
      <c r="F61" s="294"/>
      <c r="G61" s="45"/>
      <c r="H61" s="45"/>
      <c r="I61" s="295"/>
      <c r="J61" s="479"/>
    </row>
    <row r="62" spans="1:10" x14ac:dyDescent="0.25">
      <c r="A62" s="18"/>
      <c r="B62" s="18"/>
      <c r="C62" s="450"/>
      <c r="D62" s="451"/>
      <c r="E62" s="294"/>
      <c r="F62" s="294"/>
      <c r="G62" s="45"/>
      <c r="H62" s="45"/>
      <c r="I62" s="295"/>
      <c r="J62" s="479"/>
    </row>
    <row r="63" spans="1:10" ht="15" thickBot="1" x14ac:dyDescent="0.3">
      <c r="A63" s="299"/>
      <c r="B63" s="299"/>
      <c r="C63" s="451"/>
      <c r="D63" s="451"/>
      <c r="E63" s="294"/>
      <c r="F63" s="294"/>
      <c r="G63" s="45"/>
      <c r="H63" s="45"/>
      <c r="I63" s="295"/>
      <c r="J63" s="479"/>
    </row>
    <row r="64" spans="1:10" ht="15" thickBot="1" x14ac:dyDescent="0.35">
      <c r="A64" s="300" t="s">
        <v>83</v>
      </c>
      <c r="B64" s="301"/>
      <c r="C64" s="302"/>
      <c r="D64" s="302"/>
      <c r="E64" s="303">
        <f>SUBTOTAL(9,E6:E55)</f>
        <v>117.84802299999998</v>
      </c>
      <c r="F64" s="303">
        <f>SUBTOTAL(9,F6:F55)</f>
        <v>117.84802299999998</v>
      </c>
      <c r="G64" s="304"/>
      <c r="H64" s="304"/>
      <c r="I64" s="305"/>
      <c r="J64" s="480"/>
    </row>
    <row r="65" spans="6:10" x14ac:dyDescent="0.3">
      <c r="J65" s="481"/>
    </row>
    <row r="66" spans="6:10" x14ac:dyDescent="0.3">
      <c r="J66" s="481"/>
    </row>
    <row r="67" spans="6:10" x14ac:dyDescent="0.3">
      <c r="F67" s="14"/>
      <c r="J67" s="481"/>
    </row>
    <row r="68" spans="6:10" x14ac:dyDescent="0.3">
      <c r="J68" s="481"/>
    </row>
    <row r="69" spans="6:10" x14ac:dyDescent="0.3">
      <c r="J69" s="481"/>
    </row>
    <row r="70" spans="6:10" x14ac:dyDescent="0.3">
      <c r="J70" s="481"/>
    </row>
    <row r="71" spans="6:10" x14ac:dyDescent="0.3">
      <c r="J71" s="481"/>
    </row>
    <row r="72" spans="6:10" x14ac:dyDescent="0.3">
      <c r="J72" s="481"/>
    </row>
    <row r="73" spans="6:10" x14ac:dyDescent="0.3">
      <c r="J73" s="481"/>
    </row>
    <row r="74" spans="6:10" x14ac:dyDescent="0.3">
      <c r="J74" s="481"/>
    </row>
    <row r="75" spans="6:10" x14ac:dyDescent="0.3">
      <c r="J75" s="481"/>
    </row>
    <row r="76" spans="6:10" x14ac:dyDescent="0.3">
      <c r="J76" s="481"/>
    </row>
    <row r="77" spans="6:10" x14ac:dyDescent="0.3">
      <c r="J77" s="481"/>
    </row>
    <row r="78" spans="6:10" x14ac:dyDescent="0.3">
      <c r="J78" s="481"/>
    </row>
  </sheetData>
  <autoFilter ref="A4:J52" xr:uid="{00000000-0009-0000-0000-000002000000}">
    <filterColumn colId="1" showButton="0"/>
  </autoFilter>
  <mergeCells count="12">
    <mergeCell ref="A1:J1"/>
    <mergeCell ref="A2:J2"/>
    <mergeCell ref="A4:A5"/>
    <mergeCell ref="B4:C4"/>
    <mergeCell ref="E4:E5"/>
    <mergeCell ref="F4:F5"/>
    <mergeCell ref="G4:G5"/>
    <mergeCell ref="H4:H5"/>
    <mergeCell ref="A3:H3"/>
    <mergeCell ref="I4:I5"/>
    <mergeCell ref="J4:J5"/>
    <mergeCell ref="D4:D5"/>
  </mergeCells>
  <phoneticPr fontId="47" type="noConversion"/>
  <pageMargins left="0.70866141732283472" right="0.70866141732283472" top="0.74803149606299213" bottom="0.74803149606299213" header="0.31496062992125984" footer="0.31496062992125984"/>
  <pageSetup paperSize="9" scale="46" orientation="landscape"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4">
    <tabColor rgb="FFFF0000"/>
  </sheetPr>
  <dimension ref="A1:G60"/>
  <sheetViews>
    <sheetView zoomScaleNormal="100" workbookViewId="0">
      <selection activeCell="G13" sqref="G13"/>
    </sheetView>
  </sheetViews>
  <sheetFormatPr defaultColWidth="9.21875" defaultRowHeight="14.4" x14ac:dyDescent="0.3"/>
  <cols>
    <col min="1" max="1" width="7.77734375" style="8" customWidth="1"/>
    <col min="2" max="3" width="14.77734375" style="8" customWidth="1"/>
    <col min="4" max="4" width="14.21875" style="8" customWidth="1"/>
    <col min="5" max="5" width="16.77734375" style="8" customWidth="1"/>
    <col min="6" max="6" width="14.77734375" style="8" customWidth="1"/>
    <col min="7" max="7" width="32.5546875" style="8" customWidth="1"/>
    <col min="8" max="16384" width="9.21875" style="8"/>
  </cols>
  <sheetData>
    <row r="1" spans="1:7" ht="15.6" x14ac:dyDescent="0.3">
      <c r="A1" s="1333" t="s">
        <v>125</v>
      </c>
      <c r="B1" s="1334"/>
      <c r="C1" s="1334"/>
      <c r="D1" s="1334"/>
      <c r="E1" s="1334"/>
      <c r="F1" s="1334"/>
      <c r="G1" s="1335"/>
    </row>
    <row r="2" spans="1:7" ht="15.6" x14ac:dyDescent="0.3">
      <c r="A2" s="1323" t="str">
        <f>TA413_PBNTL!A3</f>
        <v>Name of Line: 765 KV D/C Bikaner III - Neemrana II TL02                                                                                                                                                                                                                                           LOA Value: 371 Crore</v>
      </c>
      <c r="B2" s="1324"/>
      <c r="C2" s="1324"/>
      <c r="D2" s="1324"/>
      <c r="E2" s="1324"/>
      <c r="F2" s="1324"/>
      <c r="G2" s="1336"/>
    </row>
    <row r="3" spans="1:7" ht="15.6" x14ac:dyDescent="0.3">
      <c r="A3" s="1327" t="s">
        <v>41</v>
      </c>
      <c r="B3" s="1328"/>
      <c r="C3" s="1328"/>
      <c r="D3" s="1328"/>
      <c r="E3" s="1328"/>
      <c r="F3" s="1329"/>
      <c r="G3" s="104" t="str">
        <f>TA413_PBNTL!M1</f>
        <v>20.08.2025</v>
      </c>
    </row>
    <row r="4" spans="1:7" ht="15" customHeight="1" x14ac:dyDescent="0.3">
      <c r="A4" s="1337" t="s">
        <v>20</v>
      </c>
      <c r="B4" s="1319" t="s">
        <v>21</v>
      </c>
      <c r="C4" s="1320"/>
      <c r="D4" s="1338" t="s">
        <v>40</v>
      </c>
      <c r="E4" s="1321" t="s">
        <v>23</v>
      </c>
      <c r="F4" s="1338" t="s">
        <v>256</v>
      </c>
      <c r="G4" s="1325" t="s">
        <v>1</v>
      </c>
    </row>
    <row r="5" spans="1:7" x14ac:dyDescent="0.3">
      <c r="A5" s="1337"/>
      <c r="B5" s="15" t="s">
        <v>24</v>
      </c>
      <c r="C5" s="15" t="s">
        <v>25</v>
      </c>
      <c r="D5" s="1338"/>
      <c r="E5" s="1322"/>
      <c r="F5" s="1338"/>
      <c r="G5" s="1326"/>
    </row>
    <row r="6" spans="1:7" ht="16.5" customHeight="1" x14ac:dyDescent="0.3">
      <c r="A6" s="105">
        <v>1</v>
      </c>
      <c r="B6" s="18" t="str">
        <f>'Detailed Survey '!B6</f>
        <v>Gnatry BKN -III</v>
      </c>
      <c r="C6" s="18" t="str">
        <f>'Detailed Survey '!C6</f>
        <v>1/0</v>
      </c>
      <c r="D6" s="18">
        <f>'Detailed Survey '!F6</f>
        <v>0.15</v>
      </c>
      <c r="E6" s="1070">
        <v>45709</v>
      </c>
      <c r="F6" s="1070">
        <v>45709</v>
      </c>
      <c r="G6" s="19"/>
    </row>
    <row r="7" spans="1:7" ht="16.5" customHeight="1" x14ac:dyDescent="0.3">
      <c r="A7" s="105">
        <f>A6+1</f>
        <v>2</v>
      </c>
      <c r="B7" s="18" t="str">
        <f>'Detailed Survey '!B7</f>
        <v>1/0</v>
      </c>
      <c r="C7" s="18" t="str">
        <f>'Detailed Survey '!C7</f>
        <v>2A/0</v>
      </c>
      <c r="D7" s="18">
        <f>'Detailed Survey '!F7</f>
        <v>0.29021000000000002</v>
      </c>
      <c r="E7" s="1070">
        <v>45709</v>
      </c>
      <c r="F7" s="1070">
        <v>45709</v>
      </c>
      <c r="G7" s="19"/>
    </row>
    <row r="8" spans="1:7" ht="16.5" customHeight="1" x14ac:dyDescent="0.3">
      <c r="A8" s="105">
        <f t="shared" ref="A8:A55" si="0">A7+1</f>
        <v>3</v>
      </c>
      <c r="B8" s="18" t="str">
        <f>'Detailed Survey '!B8</f>
        <v>2A/0</v>
      </c>
      <c r="C8" s="18" t="str">
        <f>'Detailed Survey '!C8</f>
        <v>3A/0</v>
      </c>
      <c r="D8" s="18">
        <f>'Detailed Survey '!F8</f>
        <v>2.836992</v>
      </c>
      <c r="E8" s="1070">
        <v>45709</v>
      </c>
      <c r="F8" s="1070">
        <v>45709</v>
      </c>
      <c r="G8" s="21"/>
    </row>
    <row r="9" spans="1:7" ht="16.5" customHeight="1" x14ac:dyDescent="0.3">
      <c r="A9" s="105">
        <f t="shared" si="0"/>
        <v>4</v>
      </c>
      <c r="B9" s="18" t="str">
        <f>'Detailed Survey '!B9</f>
        <v>3A/0</v>
      </c>
      <c r="C9" s="18" t="str">
        <f>'Detailed Survey '!C9</f>
        <v>3B/0</v>
      </c>
      <c r="D9" s="222">
        <f>'Detailed Survey '!F9</f>
        <v>2.6909999999999998</v>
      </c>
      <c r="E9" s="1070">
        <v>45709</v>
      </c>
      <c r="F9" s="1070">
        <v>45709</v>
      </c>
      <c r="G9" s="19"/>
    </row>
    <row r="10" spans="1:7" ht="16.5" customHeight="1" x14ac:dyDescent="0.3">
      <c r="A10" s="105">
        <f t="shared" si="0"/>
        <v>5</v>
      </c>
      <c r="B10" s="18" t="s">
        <v>1309</v>
      </c>
      <c r="C10" s="18" t="s">
        <v>264</v>
      </c>
      <c r="D10" s="446">
        <v>1.627</v>
      </c>
      <c r="E10" s="1070">
        <v>45709</v>
      </c>
      <c r="F10" s="1070">
        <v>45709</v>
      </c>
      <c r="G10" s="19"/>
    </row>
    <row r="11" spans="1:7" ht="16.5" customHeight="1" x14ac:dyDescent="0.3">
      <c r="A11" s="105">
        <f t="shared" si="0"/>
        <v>6</v>
      </c>
      <c r="B11" s="18" t="s">
        <v>264</v>
      </c>
      <c r="C11" s="18" t="s">
        <v>916</v>
      </c>
      <c r="D11" s="446">
        <v>0.70899999999999996</v>
      </c>
      <c r="E11" s="1070">
        <v>45492</v>
      </c>
      <c r="F11" s="1070">
        <v>45492</v>
      </c>
      <c r="G11" s="19"/>
    </row>
    <row r="12" spans="1:7" ht="16.5" customHeight="1" x14ac:dyDescent="0.3">
      <c r="A12" s="105">
        <f t="shared" si="0"/>
        <v>7</v>
      </c>
      <c r="B12" s="18" t="s">
        <v>916</v>
      </c>
      <c r="C12" s="18" t="s">
        <v>265</v>
      </c>
      <c r="D12" s="446">
        <v>2.6819999999999999</v>
      </c>
      <c r="E12" s="1070">
        <v>45492</v>
      </c>
      <c r="F12" s="1070">
        <v>45492</v>
      </c>
      <c r="G12" s="19"/>
    </row>
    <row r="13" spans="1:7" ht="16.5" customHeight="1" x14ac:dyDescent="0.3">
      <c r="A13" s="105">
        <f t="shared" si="0"/>
        <v>8</v>
      </c>
      <c r="B13" s="18" t="s">
        <v>265</v>
      </c>
      <c r="C13" s="18" t="s">
        <v>692</v>
      </c>
      <c r="D13" s="446">
        <v>4.4180000000000001</v>
      </c>
      <c r="E13" s="1070">
        <v>45503</v>
      </c>
      <c r="F13" s="1070">
        <v>45503</v>
      </c>
      <c r="G13" s="19"/>
    </row>
    <row r="14" spans="1:7" ht="16.5" customHeight="1" x14ac:dyDescent="0.3">
      <c r="A14" s="105">
        <f t="shared" si="0"/>
        <v>9</v>
      </c>
      <c r="B14" s="18" t="str">
        <f>'Detailed Survey '!B14</f>
        <v>5A/0</v>
      </c>
      <c r="C14" s="18" t="str">
        <f>'Detailed Survey '!C14</f>
        <v>6/0</v>
      </c>
      <c r="D14" s="222">
        <f>'Detailed Survey '!F14</f>
        <v>0.41948000000000002</v>
      </c>
      <c r="E14" s="1070">
        <v>45500</v>
      </c>
      <c r="F14" s="1070">
        <v>45503</v>
      </c>
      <c r="G14" s="19"/>
    </row>
    <row r="15" spans="1:7" ht="16.5" customHeight="1" x14ac:dyDescent="0.3">
      <c r="A15" s="105">
        <f t="shared" si="0"/>
        <v>10</v>
      </c>
      <c r="B15" s="18" t="str">
        <f>'Detailed Survey '!B15</f>
        <v>6/0</v>
      </c>
      <c r="C15" s="18" t="str">
        <f>'Detailed Survey '!C15</f>
        <v>7/0</v>
      </c>
      <c r="D15" s="222">
        <f>'Detailed Survey '!F15</f>
        <v>4.9099000000000004</v>
      </c>
      <c r="E15" s="1070">
        <v>45526</v>
      </c>
      <c r="F15" s="1070">
        <v>45523</v>
      </c>
      <c r="G15" s="19"/>
    </row>
    <row r="16" spans="1:7" ht="16.5" customHeight="1" x14ac:dyDescent="0.3">
      <c r="A16" s="105">
        <f t="shared" si="0"/>
        <v>11</v>
      </c>
      <c r="B16" s="18" t="str">
        <f>'Detailed Survey '!B16</f>
        <v>7/0</v>
      </c>
      <c r="C16" s="18" t="str">
        <f>'Detailed Survey '!C16</f>
        <v>8/0</v>
      </c>
      <c r="D16" s="222">
        <f>'Detailed Survey '!F16</f>
        <v>5.0833000000000004</v>
      </c>
      <c r="E16" s="1070">
        <v>45500</v>
      </c>
      <c r="F16" s="1070">
        <v>45503</v>
      </c>
      <c r="G16" s="19"/>
    </row>
    <row r="17" spans="1:7" ht="16.5" customHeight="1" x14ac:dyDescent="0.3">
      <c r="A17" s="105">
        <f t="shared" si="0"/>
        <v>12</v>
      </c>
      <c r="B17" s="18" t="str">
        <f>'Detailed Survey '!B17</f>
        <v>8/0</v>
      </c>
      <c r="C17" s="18" t="str">
        <f>'Detailed Survey '!C17</f>
        <v>9/0</v>
      </c>
      <c r="D17" s="222">
        <f>'Detailed Survey '!F17</f>
        <v>4.9957000000000003</v>
      </c>
      <c r="E17" s="1070">
        <v>45456</v>
      </c>
      <c r="F17" s="1070">
        <v>45456</v>
      </c>
      <c r="G17" s="19"/>
    </row>
    <row r="18" spans="1:7" ht="16.5" customHeight="1" x14ac:dyDescent="0.3">
      <c r="A18" s="105">
        <f t="shared" si="0"/>
        <v>13</v>
      </c>
      <c r="B18" s="18" t="str">
        <f>'Detailed Survey '!B18</f>
        <v>9/0</v>
      </c>
      <c r="C18" s="18" t="str">
        <f>'Detailed Survey '!C18</f>
        <v>10/0</v>
      </c>
      <c r="D18" s="222">
        <f>'Detailed Survey '!F18</f>
        <v>4.9230999999999998</v>
      </c>
      <c r="E18" s="1070">
        <v>45428</v>
      </c>
      <c r="F18" s="1070">
        <v>45428</v>
      </c>
      <c r="G18" s="19"/>
    </row>
    <row r="19" spans="1:7" ht="16.5" customHeight="1" x14ac:dyDescent="0.3">
      <c r="A19" s="105">
        <f t="shared" si="0"/>
        <v>14</v>
      </c>
      <c r="B19" s="18" t="str">
        <f>'Detailed Survey '!B19</f>
        <v>10/0</v>
      </c>
      <c r="C19" s="18" t="str">
        <f>'Detailed Survey '!C19</f>
        <v>11/0</v>
      </c>
      <c r="D19" s="222">
        <f>'Detailed Survey '!F19</f>
        <v>1.0051000000000001</v>
      </c>
      <c r="E19" s="1070">
        <v>45428</v>
      </c>
      <c r="F19" s="1070">
        <v>45428</v>
      </c>
      <c r="G19" s="19"/>
    </row>
    <row r="20" spans="1:7" ht="16.5" customHeight="1" x14ac:dyDescent="0.3">
      <c r="A20" s="105">
        <f t="shared" si="0"/>
        <v>15</v>
      </c>
      <c r="B20" s="18" t="str">
        <f>'Detailed Survey '!B20</f>
        <v>11/0</v>
      </c>
      <c r="C20" s="18" t="str">
        <f>'Detailed Survey '!C20</f>
        <v>12/0</v>
      </c>
      <c r="D20" s="222">
        <f>'Detailed Survey '!F20</f>
        <v>0.24679999999999999</v>
      </c>
      <c r="E20" s="1070">
        <v>45497</v>
      </c>
      <c r="F20" s="1070"/>
      <c r="G20" s="639" t="s">
        <v>366</v>
      </c>
    </row>
    <row r="21" spans="1:7" ht="16.5" customHeight="1" x14ac:dyDescent="0.3">
      <c r="A21" s="105">
        <f t="shared" si="0"/>
        <v>16</v>
      </c>
      <c r="B21" s="18" t="str">
        <f>'Detailed Survey '!B21</f>
        <v>12/0</v>
      </c>
      <c r="C21" s="18" t="str">
        <f>'Detailed Survey '!C21</f>
        <v>13/0</v>
      </c>
      <c r="D21" s="222">
        <f>'Detailed Survey '!F21</f>
        <v>0.32919999999999999</v>
      </c>
      <c r="E21" s="1070">
        <v>45497</v>
      </c>
      <c r="F21" s="1070">
        <v>45632</v>
      </c>
      <c r="G21" s="639" t="s">
        <v>967</v>
      </c>
    </row>
    <row r="22" spans="1:7" ht="16.5" customHeight="1" x14ac:dyDescent="0.3">
      <c r="A22" s="105">
        <f t="shared" si="0"/>
        <v>17</v>
      </c>
      <c r="B22" s="18" t="str">
        <f>'Detailed Survey '!B22</f>
        <v>13/0</v>
      </c>
      <c r="C22" s="18" t="str">
        <f>'Detailed Survey '!C22</f>
        <v>14/0</v>
      </c>
      <c r="D22" s="222">
        <f>'Detailed Survey '!F22</f>
        <v>0.89790000000000003</v>
      </c>
      <c r="E22" s="1070">
        <v>45682</v>
      </c>
      <c r="F22" s="1070"/>
      <c r="G22" s="19"/>
    </row>
    <row r="23" spans="1:7" ht="16.5" customHeight="1" x14ac:dyDescent="0.3">
      <c r="A23" s="105">
        <f t="shared" si="0"/>
        <v>18</v>
      </c>
      <c r="B23" s="18" t="str">
        <f>'Detailed Survey '!B23</f>
        <v>14/0</v>
      </c>
      <c r="C23" s="18" t="str">
        <f>'Detailed Survey '!C23</f>
        <v>15/0</v>
      </c>
      <c r="D23" s="222">
        <f>'Detailed Survey '!F23</f>
        <v>0.224</v>
      </c>
      <c r="E23" s="1070">
        <v>45497</v>
      </c>
      <c r="F23" s="1070">
        <v>45678</v>
      </c>
      <c r="G23" s="640" t="s">
        <v>369</v>
      </c>
    </row>
    <row r="24" spans="1:7" ht="16.5" customHeight="1" x14ac:dyDescent="0.3">
      <c r="A24" s="105">
        <f t="shared" si="0"/>
        <v>19</v>
      </c>
      <c r="B24" s="18" t="str">
        <f>'Detailed Survey '!B24</f>
        <v>15/0</v>
      </c>
      <c r="C24" s="18" t="str">
        <f>'Detailed Survey '!C24</f>
        <v>16/0</v>
      </c>
      <c r="D24" s="222">
        <f>'Detailed Survey '!F24</f>
        <v>5.0201000000000002</v>
      </c>
      <c r="E24" s="1070">
        <v>45454</v>
      </c>
      <c r="F24" s="1070">
        <v>45454</v>
      </c>
      <c r="G24" s="19"/>
    </row>
    <row r="25" spans="1:7" ht="16.5" customHeight="1" x14ac:dyDescent="0.3">
      <c r="A25" s="105">
        <f t="shared" si="0"/>
        <v>20</v>
      </c>
      <c r="B25" s="18" t="str">
        <f>'Detailed Survey '!B25</f>
        <v>16/0</v>
      </c>
      <c r="C25" s="18" t="str">
        <f>'Detailed Survey '!C25</f>
        <v>17/0</v>
      </c>
      <c r="D25" s="222">
        <f>'Detailed Survey '!F25</f>
        <v>0.3861</v>
      </c>
      <c r="E25" s="1070">
        <v>45583</v>
      </c>
      <c r="F25" s="1070">
        <v>45583</v>
      </c>
      <c r="G25" s="19"/>
    </row>
    <row r="26" spans="1:7" ht="16.5" customHeight="1" x14ac:dyDescent="0.3">
      <c r="A26" s="105">
        <f t="shared" si="0"/>
        <v>21</v>
      </c>
      <c r="B26" s="18" t="str">
        <f>'Detailed Survey '!B26</f>
        <v>17/0</v>
      </c>
      <c r="C26" s="18" t="str">
        <f>'Detailed Survey '!C26</f>
        <v>18/0</v>
      </c>
      <c r="D26" s="222">
        <f>'Detailed Survey '!F26</f>
        <v>0.41139999999999999</v>
      </c>
      <c r="E26" s="1070">
        <v>45583</v>
      </c>
      <c r="F26" s="1070">
        <v>45583</v>
      </c>
      <c r="G26" s="19"/>
    </row>
    <row r="27" spans="1:7" ht="16.5" customHeight="1" x14ac:dyDescent="0.3">
      <c r="A27" s="105">
        <f t="shared" si="0"/>
        <v>22</v>
      </c>
      <c r="B27" s="18" t="str">
        <f>'Detailed Survey '!B27</f>
        <v>18/0</v>
      </c>
      <c r="C27" s="18" t="str">
        <f>'Detailed Survey '!C27</f>
        <v>19/0</v>
      </c>
      <c r="D27" s="222">
        <f>'Detailed Survey '!F27</f>
        <v>3.0234000000000001</v>
      </c>
      <c r="E27" s="1070">
        <v>45583</v>
      </c>
      <c r="F27" s="1070">
        <v>45583</v>
      </c>
      <c r="G27" s="19"/>
    </row>
    <row r="28" spans="1:7" ht="16.5" customHeight="1" x14ac:dyDescent="0.3">
      <c r="A28" s="105">
        <f t="shared" si="0"/>
        <v>23</v>
      </c>
      <c r="B28" s="18" t="str">
        <f>'Detailed Survey '!B28</f>
        <v>19/0</v>
      </c>
      <c r="C28" s="18" t="str">
        <f>'Detailed Survey '!C28</f>
        <v>20/0</v>
      </c>
      <c r="D28" s="222">
        <f>'Detailed Survey '!F28</f>
        <v>0.27950000000000003</v>
      </c>
      <c r="E28" s="1070">
        <v>45497</v>
      </c>
      <c r="F28" s="1070"/>
      <c r="G28" s="640" t="s">
        <v>1062</v>
      </c>
    </row>
    <row r="29" spans="1:7" ht="16.5" customHeight="1" x14ac:dyDescent="0.3">
      <c r="A29" s="105">
        <f t="shared" si="0"/>
        <v>24</v>
      </c>
      <c r="B29" s="18" t="str">
        <f>'Detailed Survey '!B29</f>
        <v>20/0</v>
      </c>
      <c r="C29" s="18" t="str">
        <f>'Detailed Survey '!C29</f>
        <v>21/0</v>
      </c>
      <c r="D29" s="222">
        <f>'Detailed Survey '!F29</f>
        <v>2.5514000000000001</v>
      </c>
      <c r="E29" s="1070">
        <v>45465</v>
      </c>
      <c r="F29" s="1070">
        <v>45484</v>
      </c>
      <c r="G29" s="19"/>
    </row>
    <row r="30" spans="1:7" ht="16.5" customHeight="1" x14ac:dyDescent="0.3">
      <c r="A30" s="105">
        <f t="shared" si="0"/>
        <v>25</v>
      </c>
      <c r="B30" s="18" t="str">
        <f>'Detailed Survey '!B30</f>
        <v>21/0</v>
      </c>
      <c r="C30" s="18" t="str">
        <f>'Detailed Survey '!C30</f>
        <v>22/0</v>
      </c>
      <c r="D30" s="222">
        <f>'Detailed Survey '!F30</f>
        <v>2.2835000000000001</v>
      </c>
      <c r="E30" s="1070">
        <v>45693</v>
      </c>
      <c r="F30" s="1070"/>
      <c r="G30" s="19"/>
    </row>
    <row r="31" spans="1:7" ht="16.5" customHeight="1" x14ac:dyDescent="0.3">
      <c r="A31" s="105">
        <f t="shared" si="0"/>
        <v>26</v>
      </c>
      <c r="B31" s="18" t="str">
        <f>'Detailed Survey '!B31</f>
        <v>22/0</v>
      </c>
      <c r="C31" s="18" t="str">
        <f>'Detailed Survey '!C31</f>
        <v>23/0</v>
      </c>
      <c r="D31" s="222">
        <f>'Detailed Survey '!F31</f>
        <v>0.25940000000000002</v>
      </c>
      <c r="E31" s="1070">
        <v>45497</v>
      </c>
      <c r="F31" s="1070">
        <v>45632</v>
      </c>
      <c r="G31" s="640" t="s">
        <v>969</v>
      </c>
    </row>
    <row r="32" spans="1:7" ht="16.5" customHeight="1" x14ac:dyDescent="0.3">
      <c r="A32" s="105">
        <f t="shared" si="0"/>
        <v>27</v>
      </c>
      <c r="B32" s="18" t="str">
        <f>'Detailed Survey '!B32</f>
        <v>23/0</v>
      </c>
      <c r="C32" s="18" t="str">
        <f>'Detailed Survey '!C32</f>
        <v>24/0</v>
      </c>
      <c r="D32" s="222">
        <f>'Detailed Survey '!F32</f>
        <v>0.92849999999999999</v>
      </c>
      <c r="E32" s="1070">
        <v>45497</v>
      </c>
      <c r="F32" s="1070">
        <v>45632</v>
      </c>
      <c r="G32" s="19"/>
    </row>
    <row r="33" spans="1:7" ht="16.5" customHeight="1" x14ac:dyDescent="0.3">
      <c r="A33" s="105">
        <f t="shared" si="0"/>
        <v>28</v>
      </c>
      <c r="B33" s="18" t="str">
        <f>'Detailed Survey '!B33</f>
        <v>24/0</v>
      </c>
      <c r="C33" s="18" t="str">
        <f>'Detailed Survey '!C33</f>
        <v>25/0</v>
      </c>
      <c r="D33" s="222">
        <f>'Detailed Survey '!F33</f>
        <v>0.25209999999999999</v>
      </c>
      <c r="E33" s="1070">
        <v>45497</v>
      </c>
      <c r="F33" s="1070">
        <v>45632</v>
      </c>
      <c r="G33" s="640" t="s">
        <v>968</v>
      </c>
    </row>
    <row r="34" spans="1:7" ht="16.5" customHeight="1" x14ac:dyDescent="0.3">
      <c r="A34" s="105">
        <f t="shared" si="0"/>
        <v>29</v>
      </c>
      <c r="B34" s="18" t="str">
        <f>'Detailed Survey '!B34</f>
        <v>25/0</v>
      </c>
      <c r="C34" s="18" t="str">
        <f>'Detailed Survey '!C34</f>
        <v>26/0</v>
      </c>
      <c r="D34" s="222">
        <f>'Detailed Survey '!F34</f>
        <v>0.2374</v>
      </c>
      <c r="E34" s="1070">
        <v>45497</v>
      </c>
      <c r="F34" s="1070">
        <v>45632</v>
      </c>
      <c r="G34" s="19"/>
    </row>
    <row r="35" spans="1:7" ht="16.5" customHeight="1" x14ac:dyDescent="0.3">
      <c r="A35" s="105">
        <f t="shared" si="0"/>
        <v>30</v>
      </c>
      <c r="B35" s="18" t="str">
        <f>'Detailed Survey '!B35</f>
        <v>26/0</v>
      </c>
      <c r="C35" s="18" t="str">
        <f>'Detailed Survey '!C35</f>
        <v>27/0</v>
      </c>
      <c r="D35" s="222">
        <f>'Detailed Survey '!F35</f>
        <v>0.20399999999999999</v>
      </c>
      <c r="E35" s="1070">
        <v>45497</v>
      </c>
      <c r="F35" s="1070">
        <v>45632</v>
      </c>
      <c r="G35" s="640" t="s">
        <v>379</v>
      </c>
    </row>
    <row r="36" spans="1:7" ht="16.5" customHeight="1" x14ac:dyDescent="0.3">
      <c r="A36" s="105">
        <f t="shared" si="0"/>
        <v>31</v>
      </c>
      <c r="B36" s="18" t="str">
        <f>'Detailed Survey '!B36</f>
        <v>27/0</v>
      </c>
      <c r="C36" s="18" t="str">
        <f>'Detailed Survey '!C36</f>
        <v>28/0</v>
      </c>
      <c r="D36" s="222">
        <f>'Detailed Survey '!F36</f>
        <v>2.5476000000000001</v>
      </c>
      <c r="E36" s="1070">
        <v>45476</v>
      </c>
      <c r="F36" s="1070">
        <v>45484</v>
      </c>
      <c r="G36" s="19"/>
    </row>
    <row r="37" spans="1:7" ht="16.5" customHeight="1" x14ac:dyDescent="0.3">
      <c r="A37" s="105">
        <f t="shared" si="0"/>
        <v>32</v>
      </c>
      <c r="B37" s="18" t="str">
        <f>'Detailed Survey '!B37</f>
        <v>28/0</v>
      </c>
      <c r="C37" s="18" t="str">
        <f>'Detailed Survey '!C37</f>
        <v>29/0</v>
      </c>
      <c r="D37" s="222">
        <f>'Detailed Survey '!F37</f>
        <v>0.21179999999999999</v>
      </c>
      <c r="E37" s="1070">
        <v>45497</v>
      </c>
      <c r="F37" s="1070"/>
      <c r="G37" s="640" t="s">
        <v>1143</v>
      </c>
    </row>
    <row r="38" spans="1:7" ht="16.5" customHeight="1" x14ac:dyDescent="0.3">
      <c r="A38" s="105">
        <f t="shared" si="0"/>
        <v>33</v>
      </c>
      <c r="B38" s="18" t="str">
        <f>'Detailed Survey '!B38</f>
        <v>29/0</v>
      </c>
      <c r="C38" s="18" t="str">
        <f>'Detailed Survey '!C38</f>
        <v>30/0</v>
      </c>
      <c r="D38" s="222">
        <f>'Detailed Survey '!F38</f>
        <v>4.9546999999999999</v>
      </c>
      <c r="E38" s="1070">
        <v>45490</v>
      </c>
      <c r="F38" s="1070">
        <v>45491</v>
      </c>
      <c r="G38" s="19"/>
    </row>
    <row r="39" spans="1:7" ht="16.5" customHeight="1" x14ac:dyDescent="0.3">
      <c r="A39" s="105">
        <f t="shared" si="0"/>
        <v>34</v>
      </c>
      <c r="B39" s="18" t="str">
        <f>'Detailed Survey '!B39</f>
        <v>30/0</v>
      </c>
      <c r="C39" s="18" t="str">
        <f>'Detailed Survey '!C39</f>
        <v>31/0</v>
      </c>
      <c r="D39" s="222">
        <f>'Detailed Survey '!F39</f>
        <v>4.2188999999999997</v>
      </c>
      <c r="E39" s="1070">
        <v>45490</v>
      </c>
      <c r="F39" s="1070">
        <v>45490</v>
      </c>
      <c r="G39" s="19"/>
    </row>
    <row r="40" spans="1:7" ht="16.5" customHeight="1" x14ac:dyDescent="0.3">
      <c r="A40" s="105">
        <f t="shared" si="0"/>
        <v>35</v>
      </c>
      <c r="B40" s="18" t="str">
        <f>'Detailed Survey '!B40</f>
        <v>31/0</v>
      </c>
      <c r="C40" s="18" t="str">
        <f>'Detailed Survey '!C40</f>
        <v>32/0</v>
      </c>
      <c r="D40" s="222">
        <f>'Detailed Survey '!F40</f>
        <v>4.3323</v>
      </c>
      <c r="E40" s="1070">
        <v>45475</v>
      </c>
      <c r="F40" s="1070">
        <v>45477</v>
      </c>
      <c r="G40" s="19"/>
    </row>
    <row r="41" spans="1:7" ht="16.5" customHeight="1" x14ac:dyDescent="0.3">
      <c r="A41" s="105">
        <f t="shared" si="0"/>
        <v>36</v>
      </c>
      <c r="B41" s="18" t="str">
        <f>'Detailed Survey '!B41</f>
        <v>32/0</v>
      </c>
      <c r="C41" s="18" t="str">
        <f>'Detailed Survey '!C41</f>
        <v>33/0</v>
      </c>
      <c r="D41" s="222">
        <f>'Detailed Survey '!F41</f>
        <v>4.1241000000000003</v>
      </c>
      <c r="E41" s="1070">
        <v>45516</v>
      </c>
      <c r="F41" s="1070">
        <v>45516</v>
      </c>
      <c r="G41" s="19"/>
    </row>
    <row r="42" spans="1:7" ht="16.5" customHeight="1" x14ac:dyDescent="0.3">
      <c r="A42" s="105">
        <f t="shared" si="0"/>
        <v>37</v>
      </c>
      <c r="B42" s="18" t="str">
        <f>'Detailed Survey '!B42</f>
        <v>33/0</v>
      </c>
      <c r="C42" s="18" t="str">
        <f>'Detailed Survey '!C42</f>
        <v>34/0</v>
      </c>
      <c r="D42" s="222">
        <f>'Detailed Survey '!F42</f>
        <v>4.04976</v>
      </c>
      <c r="E42" s="1070">
        <v>45516</v>
      </c>
      <c r="F42" s="1070">
        <v>45516</v>
      </c>
      <c r="G42" s="19"/>
    </row>
    <row r="43" spans="1:7" ht="16.5" customHeight="1" x14ac:dyDescent="0.3">
      <c r="A43" s="105">
        <f t="shared" si="0"/>
        <v>38</v>
      </c>
      <c r="B43" s="18" t="str">
        <f>'Detailed Survey '!B43</f>
        <v>34/0</v>
      </c>
      <c r="C43" s="18" t="str">
        <f>'Detailed Survey '!C43</f>
        <v>35/0</v>
      </c>
      <c r="D43" s="222">
        <f>'Detailed Survey '!F43</f>
        <v>4.8985900000000004</v>
      </c>
      <c r="E43" s="1070">
        <v>45516</v>
      </c>
      <c r="F43" s="1070">
        <v>45516</v>
      </c>
      <c r="G43" s="19"/>
    </row>
    <row r="44" spans="1:7" ht="16.5" customHeight="1" x14ac:dyDescent="0.3">
      <c r="A44" s="105">
        <f t="shared" si="0"/>
        <v>39</v>
      </c>
      <c r="B44" s="18" t="str">
        <f>'Detailed Survey '!B44</f>
        <v>35/0</v>
      </c>
      <c r="C44" s="18" t="str">
        <f>'Detailed Survey '!C44</f>
        <v>36/0</v>
      </c>
      <c r="D44" s="222">
        <f>'Detailed Survey '!F44</f>
        <v>4.9163500000000004</v>
      </c>
      <c r="E44" s="1070">
        <v>45516</v>
      </c>
      <c r="F44" s="1070">
        <v>45516</v>
      </c>
      <c r="G44" s="19"/>
    </row>
    <row r="45" spans="1:7" ht="16.5" customHeight="1" x14ac:dyDescent="0.3">
      <c r="A45" s="105">
        <f t="shared" si="0"/>
        <v>40</v>
      </c>
      <c r="B45" s="18" t="str">
        <f>'Detailed Survey '!B45</f>
        <v>36/0</v>
      </c>
      <c r="C45" s="18" t="str">
        <f>'Detailed Survey '!C45</f>
        <v>37/0</v>
      </c>
      <c r="D45" s="222">
        <f>'Detailed Survey '!F45</f>
        <v>1.74552</v>
      </c>
      <c r="E45" s="1070">
        <v>45516</v>
      </c>
      <c r="F45" s="1070">
        <v>45516</v>
      </c>
      <c r="G45" s="19"/>
    </row>
    <row r="46" spans="1:7" ht="16.5" customHeight="1" x14ac:dyDescent="0.3">
      <c r="A46" s="105">
        <f t="shared" si="0"/>
        <v>41</v>
      </c>
      <c r="B46" s="18" t="str">
        <f>'Detailed Survey '!B46</f>
        <v>37/0</v>
      </c>
      <c r="C46" s="18" t="str">
        <f>'Detailed Survey '!C46</f>
        <v>37A/0</v>
      </c>
      <c r="D46" s="222">
        <f>'Detailed Survey '!F46</f>
        <v>2.4963899999999999</v>
      </c>
      <c r="E46" s="1070">
        <v>45551</v>
      </c>
      <c r="F46" s="1070">
        <v>45551</v>
      </c>
      <c r="G46" s="19"/>
    </row>
    <row r="47" spans="1:7" ht="16.5" customHeight="1" x14ac:dyDescent="0.3">
      <c r="A47" s="105">
        <f t="shared" si="0"/>
        <v>42</v>
      </c>
      <c r="B47" s="18" t="str">
        <f>'Detailed Survey '!B47</f>
        <v>37A/0</v>
      </c>
      <c r="C47" s="18" t="str">
        <f>'Detailed Survey '!C47</f>
        <v>38/0</v>
      </c>
      <c r="D47" s="222">
        <f>'Detailed Survey '!F47</f>
        <v>2.5835900000000001</v>
      </c>
      <c r="E47" s="1070">
        <v>45551</v>
      </c>
      <c r="F47" s="1070">
        <v>45551</v>
      </c>
      <c r="G47" s="19"/>
    </row>
    <row r="48" spans="1:7" x14ac:dyDescent="0.3">
      <c r="A48" s="105">
        <f t="shared" si="0"/>
        <v>43</v>
      </c>
      <c r="B48" s="18" t="str">
        <f>'Detailed Survey '!B48</f>
        <v>38/0</v>
      </c>
      <c r="C48" s="18" t="str">
        <f>'Detailed Survey '!C48</f>
        <v>39/0</v>
      </c>
      <c r="D48" s="222">
        <f>'Detailed Survey '!F48</f>
        <v>4.1636800000000003</v>
      </c>
      <c r="E48" s="1070">
        <v>45583</v>
      </c>
      <c r="F48" s="1070">
        <v>45583</v>
      </c>
      <c r="G48" s="19"/>
    </row>
    <row r="49" spans="1:7" x14ac:dyDescent="0.3">
      <c r="A49" s="105">
        <f t="shared" si="0"/>
        <v>44</v>
      </c>
      <c r="B49" s="18" t="str">
        <f>'Detailed Survey '!B49</f>
        <v>39/0</v>
      </c>
      <c r="C49" s="18" t="str">
        <f>'Detailed Survey '!C49</f>
        <v>40/0</v>
      </c>
      <c r="D49" s="222">
        <f>'Detailed Survey '!F49</f>
        <v>4.7168100000000006</v>
      </c>
      <c r="E49" s="1070">
        <v>45597</v>
      </c>
      <c r="F49" s="1070">
        <v>45597</v>
      </c>
      <c r="G49" s="19"/>
    </row>
    <row r="50" spans="1:7" x14ac:dyDescent="0.3">
      <c r="A50" s="105">
        <f t="shared" si="0"/>
        <v>45</v>
      </c>
      <c r="B50" s="18" t="str">
        <f>'Detailed Survey '!B50</f>
        <v>40/0</v>
      </c>
      <c r="C50" s="18" t="str">
        <f>'Detailed Survey '!C50</f>
        <v>40A/0</v>
      </c>
      <c r="D50" s="222">
        <f>'Detailed Survey '!F50</f>
        <v>4.6659199999999998</v>
      </c>
      <c r="E50" s="1070">
        <v>45597</v>
      </c>
      <c r="F50" s="1070">
        <v>45597</v>
      </c>
      <c r="G50" s="19"/>
    </row>
    <row r="51" spans="1:7" x14ac:dyDescent="0.3">
      <c r="A51" s="105">
        <f t="shared" si="0"/>
        <v>46</v>
      </c>
      <c r="B51" s="18" t="str">
        <f>'Detailed Survey '!B51</f>
        <v>40A/0</v>
      </c>
      <c r="C51" s="18" t="str">
        <f>'Detailed Survey '!C51</f>
        <v>41/0</v>
      </c>
      <c r="D51" s="222">
        <f>'Detailed Survey '!F51</f>
        <v>0.41060700000000006</v>
      </c>
      <c r="E51" s="1070">
        <v>45597</v>
      </c>
      <c r="F51" s="1070">
        <v>45597</v>
      </c>
      <c r="G51" s="19"/>
    </row>
    <row r="52" spans="1:7" x14ac:dyDescent="0.3">
      <c r="A52" s="105">
        <f t="shared" si="0"/>
        <v>47</v>
      </c>
      <c r="B52" s="18" t="str">
        <f>'Detailed Survey '!B52</f>
        <v>41/0</v>
      </c>
      <c r="C52" s="18" t="str">
        <f>'Detailed Survey '!C52</f>
        <v>42/0</v>
      </c>
      <c r="D52" s="222">
        <f>'Detailed Survey '!F52</f>
        <v>0.82378200000000001</v>
      </c>
      <c r="E52" s="1070">
        <v>45597</v>
      </c>
      <c r="F52" s="1070">
        <v>45597</v>
      </c>
      <c r="G52" s="19"/>
    </row>
    <row r="53" spans="1:7" x14ac:dyDescent="0.25">
      <c r="A53" s="105">
        <f t="shared" si="0"/>
        <v>48</v>
      </c>
      <c r="B53" s="18" t="str">
        <f t="shared" ref="B53:B54" si="1">C52</f>
        <v>42/0</v>
      </c>
      <c r="C53" s="75" t="s">
        <v>79</v>
      </c>
      <c r="D53" s="294">
        <v>1.683889</v>
      </c>
      <c r="E53" s="1070">
        <v>45597</v>
      </c>
      <c r="F53" s="1070">
        <v>45597</v>
      </c>
      <c r="G53" s="330"/>
    </row>
    <row r="54" spans="1:7" x14ac:dyDescent="0.25">
      <c r="A54" s="105">
        <f t="shared" si="0"/>
        <v>49</v>
      </c>
      <c r="B54" s="18" t="str">
        <f t="shared" si="1"/>
        <v>43/0</v>
      </c>
      <c r="C54" s="75" t="s">
        <v>7</v>
      </c>
      <c r="D54" s="294">
        <v>3.43641</v>
      </c>
      <c r="E54" s="1070">
        <v>45597</v>
      </c>
      <c r="F54" s="1070">
        <v>45597</v>
      </c>
      <c r="G54" s="330"/>
    </row>
    <row r="55" spans="1:7" x14ac:dyDescent="0.25">
      <c r="A55" s="105">
        <f t="shared" si="0"/>
        <v>50</v>
      </c>
      <c r="B55" s="18" t="s">
        <v>7</v>
      </c>
      <c r="C55" s="75" t="s">
        <v>1291</v>
      </c>
      <c r="D55" s="222">
        <v>2.5916799999999998</v>
      </c>
      <c r="E55" s="1070">
        <v>45708</v>
      </c>
      <c r="F55" s="1070">
        <v>45708</v>
      </c>
      <c r="G55" s="81"/>
    </row>
    <row r="56" spans="1:7" ht="15" thickBot="1" x14ac:dyDescent="0.35">
      <c r="A56" s="329"/>
      <c r="B56" s="823"/>
      <c r="C56" s="824"/>
      <c r="D56" s="825"/>
      <c r="E56" s="826"/>
      <c r="F56" s="826"/>
      <c r="G56" s="827"/>
    </row>
    <row r="57" spans="1:7" ht="15" thickBot="1" x14ac:dyDescent="0.35">
      <c r="A57" s="1330" t="s">
        <v>83</v>
      </c>
      <c r="B57" s="1331"/>
      <c r="C57" s="1332"/>
      <c r="D57" s="303">
        <f>SUM(D6:D55)</f>
        <v>117.84785999999998</v>
      </c>
      <c r="E57" s="304"/>
      <c r="F57" s="304"/>
      <c r="G57" s="693"/>
    </row>
    <row r="60" spans="1:7" x14ac:dyDescent="0.3">
      <c r="D60" s="14"/>
    </row>
  </sheetData>
  <autoFilter ref="A4:G57" xr:uid="{00000000-0009-0000-0000-000003000000}">
    <filterColumn colId="1" showButton="0"/>
  </autoFilter>
  <mergeCells count="10">
    <mergeCell ref="G4:G5"/>
    <mergeCell ref="A3:F3"/>
    <mergeCell ref="A57:C57"/>
    <mergeCell ref="A1:G1"/>
    <mergeCell ref="A2:G2"/>
    <mergeCell ref="A4:A5"/>
    <mergeCell ref="B4:C4"/>
    <mergeCell ref="D4:D5"/>
    <mergeCell ref="E4:E5"/>
    <mergeCell ref="F4:F5"/>
  </mergeCells>
  <pageMargins left="0.70866141732283472" right="0.70866141732283472" top="0.74803149606299213" bottom="0.74803149606299213" header="0.31496062992125984" footer="0.31496062992125984"/>
  <pageSetup paperSize="9" scale="83" orientation="portrait"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rgb="FFFFFF00"/>
    <pageSetUpPr fitToPage="1"/>
  </sheetPr>
  <dimension ref="A1:O1048575"/>
  <sheetViews>
    <sheetView showGridLines="0" zoomScaleNormal="100" workbookViewId="0">
      <pane ySplit="4" topLeftCell="A97" activePane="bottomLeft" state="frozen"/>
      <selection pane="bottomLeft" activeCell="A99" sqref="A99"/>
    </sheetView>
  </sheetViews>
  <sheetFormatPr defaultColWidth="9.21875" defaultRowHeight="14.4" x14ac:dyDescent="0.3"/>
  <cols>
    <col min="1" max="1" width="6.21875" style="54" customWidth="1"/>
    <col min="2" max="2" width="15.21875" style="54" customWidth="1"/>
    <col min="3" max="3" width="13.44140625" style="139" bestFit="1" customWidth="1"/>
    <col min="4" max="4" width="11.77734375" style="54" customWidth="1"/>
    <col min="5" max="5" width="13" style="114" customWidth="1"/>
    <col min="6" max="6" width="12.21875" style="54" customWidth="1"/>
    <col min="7" max="7" width="14.77734375" style="54" bestFit="1" customWidth="1"/>
    <col min="8" max="8" width="9.77734375" style="54" customWidth="1"/>
    <col min="9" max="9" width="33.21875" style="54" customWidth="1"/>
    <col min="10" max="10" width="13.77734375" style="54" customWidth="1"/>
    <col min="11" max="11" width="19.44140625" style="93" customWidth="1"/>
    <col min="12" max="12" width="14.77734375" style="54" customWidth="1"/>
    <col min="13" max="13" width="15.77734375" style="54" customWidth="1"/>
    <col min="14" max="14" width="14.77734375" style="54" bestFit="1" customWidth="1"/>
    <col min="15" max="16384" width="9.21875" style="54"/>
  </cols>
  <sheetData>
    <row r="1" spans="1:14" s="51" customFormat="1" ht="17.25" customHeight="1" x14ac:dyDescent="0.3">
      <c r="A1" s="48" t="s">
        <v>150</v>
      </c>
      <c r="B1" s="49"/>
      <c r="C1" s="138"/>
      <c r="D1" s="49"/>
      <c r="E1" s="49"/>
      <c r="F1" s="50"/>
      <c r="G1" s="50"/>
      <c r="H1" s="50"/>
      <c r="I1" s="111" t="str">
        <f>TA413_PBNTL!M1</f>
        <v>20.08.2025</v>
      </c>
      <c r="K1" s="94"/>
    </row>
    <row r="2" spans="1:14" s="51" customFormat="1" x14ac:dyDescent="0.3">
      <c r="A2" s="1339" t="str">
        <f>TA413_PBNTL!A3</f>
        <v>Name of Line: 765 KV D/C Bikaner III - Neemrana II TL02                                                                                                                                                                                                                                           LOA Value: 371 Crore</v>
      </c>
      <c r="B2" s="1339"/>
      <c r="C2" s="1339"/>
      <c r="D2" s="1339"/>
      <c r="E2" s="1339"/>
      <c r="F2" s="1339"/>
      <c r="G2" s="1339"/>
      <c r="H2" s="1339"/>
      <c r="I2" s="1339"/>
      <c r="J2" s="115"/>
      <c r="K2" s="94"/>
    </row>
    <row r="3" spans="1:14" s="52" customFormat="1" ht="14.55" customHeight="1" x14ac:dyDescent="0.35">
      <c r="A3" s="1340" t="s">
        <v>292</v>
      </c>
      <c r="B3" s="1340"/>
      <c r="C3" s="1340"/>
      <c r="D3" s="1340"/>
      <c r="E3" s="1340"/>
      <c r="F3" s="1340"/>
      <c r="G3" s="1340"/>
      <c r="H3" s="1340"/>
      <c r="I3" s="1340"/>
      <c r="J3" s="1340"/>
      <c r="K3" s="1340"/>
      <c r="L3" s="1340"/>
      <c r="M3" s="1340"/>
      <c r="N3" s="1340"/>
    </row>
    <row r="4" spans="1:14" s="53" customFormat="1" ht="59.25" customHeight="1" x14ac:dyDescent="0.3">
      <c r="A4" s="112" t="s">
        <v>151</v>
      </c>
      <c r="B4" s="112" t="s">
        <v>44</v>
      </c>
      <c r="C4" s="112" t="s">
        <v>152</v>
      </c>
      <c r="D4" s="112" t="s">
        <v>14</v>
      </c>
      <c r="E4" s="112" t="s">
        <v>153</v>
      </c>
      <c r="F4" s="112" t="s">
        <v>154</v>
      </c>
      <c r="G4" s="112" t="s">
        <v>314</v>
      </c>
      <c r="H4" s="112" t="s">
        <v>155</v>
      </c>
      <c r="I4" s="112" t="s">
        <v>156</v>
      </c>
      <c r="J4" s="112" t="s">
        <v>157</v>
      </c>
      <c r="K4" s="112" t="s">
        <v>243</v>
      </c>
      <c r="L4" s="112" t="s">
        <v>244</v>
      </c>
      <c r="M4" s="112" t="s">
        <v>245</v>
      </c>
      <c r="N4" s="112" t="s">
        <v>246</v>
      </c>
    </row>
    <row r="5" spans="1:14" s="768" customFormat="1" ht="27.75" customHeight="1" x14ac:dyDescent="0.3">
      <c r="A5" s="751">
        <v>1</v>
      </c>
      <c r="B5" s="752" t="s">
        <v>431</v>
      </c>
      <c r="C5" s="753" t="str">
        <f>VLOOKUP(B5,'Location Summary'!$C$4:$D$603,2,FALSE)</f>
        <v>DA+3</v>
      </c>
      <c r="D5" s="754" t="s">
        <v>104</v>
      </c>
      <c r="E5" s="755">
        <v>45446</v>
      </c>
      <c r="F5" s="755">
        <v>45449</v>
      </c>
      <c r="G5" s="755">
        <v>45450</v>
      </c>
      <c r="H5" s="756">
        <f>(G5-E5)</f>
        <v>4</v>
      </c>
      <c r="I5" s="787" t="s">
        <v>769</v>
      </c>
      <c r="J5" s="756" t="s">
        <v>683</v>
      </c>
      <c r="K5" s="766" t="s">
        <v>675</v>
      </c>
      <c r="L5" s="767">
        <v>9784543356</v>
      </c>
      <c r="M5" s="767" t="s">
        <v>678</v>
      </c>
      <c r="N5" s="767" t="s">
        <v>676</v>
      </c>
    </row>
    <row r="6" spans="1:14" s="768" customFormat="1" ht="27.75" customHeight="1" x14ac:dyDescent="0.3">
      <c r="A6" s="751">
        <v>2</v>
      </c>
      <c r="B6" s="752" t="s">
        <v>432</v>
      </c>
      <c r="C6" s="753" t="str">
        <f>VLOOKUP(B6,'Location Summary'!$C$4:$D$603,2,FALSE)</f>
        <v>DA+3</v>
      </c>
      <c r="D6" s="754" t="s">
        <v>104</v>
      </c>
      <c r="E6" s="755">
        <v>45446</v>
      </c>
      <c r="F6" s="755">
        <v>45449</v>
      </c>
      <c r="G6" s="755">
        <v>45450</v>
      </c>
      <c r="H6" s="756">
        <f t="shared" ref="H6:H65" si="0">(G6-E6)</f>
        <v>4</v>
      </c>
      <c r="I6" s="787" t="s">
        <v>769</v>
      </c>
      <c r="J6" s="756" t="s">
        <v>683</v>
      </c>
      <c r="K6" s="766" t="s">
        <v>677</v>
      </c>
      <c r="L6" s="767">
        <v>9950185902</v>
      </c>
      <c r="M6" s="767" t="s">
        <v>678</v>
      </c>
      <c r="N6" s="767" t="s">
        <v>676</v>
      </c>
    </row>
    <row r="7" spans="1:14" s="768" customFormat="1" ht="27.75" customHeight="1" x14ac:dyDescent="0.3">
      <c r="A7" s="751">
        <f t="shared" ref="A7:A45" si="1">A6+1</f>
        <v>3</v>
      </c>
      <c r="B7" s="752" t="s">
        <v>433</v>
      </c>
      <c r="C7" s="753" t="str">
        <f>VLOOKUP(B7,'Location Summary'!$C$4:$D$603,2,FALSE)</f>
        <v>DA+3</v>
      </c>
      <c r="D7" s="754" t="s">
        <v>104</v>
      </c>
      <c r="E7" s="755">
        <v>45457</v>
      </c>
      <c r="F7" s="755">
        <v>45460</v>
      </c>
      <c r="G7" s="755">
        <v>45460</v>
      </c>
      <c r="H7" s="756">
        <f>(G7-E7)</f>
        <v>3</v>
      </c>
      <c r="I7" s="787" t="s">
        <v>769</v>
      </c>
      <c r="J7" s="756" t="s">
        <v>683</v>
      </c>
      <c r="K7" s="769" t="s">
        <v>695</v>
      </c>
      <c r="L7" s="770">
        <v>9929783632</v>
      </c>
      <c r="M7" s="771" t="s">
        <v>696</v>
      </c>
      <c r="N7" s="767" t="s">
        <v>676</v>
      </c>
    </row>
    <row r="8" spans="1:14" s="768" customFormat="1" ht="27.75" customHeight="1" x14ac:dyDescent="0.3">
      <c r="A8" s="751">
        <f t="shared" si="1"/>
        <v>4</v>
      </c>
      <c r="B8" s="757" t="s">
        <v>437</v>
      </c>
      <c r="C8" s="753" t="str">
        <f>VLOOKUP(B8,'Location Summary'!$C$4:$D$603,2,FALSE)</f>
        <v>DA+9</v>
      </c>
      <c r="D8" s="754" t="s">
        <v>715</v>
      </c>
      <c r="E8" s="755">
        <v>45472</v>
      </c>
      <c r="F8" s="755">
        <v>45483</v>
      </c>
      <c r="G8" s="755">
        <v>45483</v>
      </c>
      <c r="H8" s="756">
        <f t="shared" si="0"/>
        <v>11</v>
      </c>
      <c r="I8" s="787" t="s">
        <v>714</v>
      </c>
      <c r="J8" s="756" t="s">
        <v>683</v>
      </c>
      <c r="K8" s="766" t="s">
        <v>716</v>
      </c>
      <c r="L8" s="767">
        <v>9950488419</v>
      </c>
      <c r="M8" s="767" t="s">
        <v>718</v>
      </c>
      <c r="N8" s="767" t="s">
        <v>676</v>
      </c>
    </row>
    <row r="9" spans="1:14" s="768" customFormat="1" ht="27.75" customHeight="1" x14ac:dyDescent="0.3">
      <c r="A9" s="758">
        <f t="shared" si="1"/>
        <v>5</v>
      </c>
      <c r="B9" s="759" t="s">
        <v>438</v>
      </c>
      <c r="C9" s="753" t="str">
        <f>VLOOKUP(B9,'Location Summary'!$C$4:$D$603,2,FALSE)</f>
        <v>DA+0</v>
      </c>
      <c r="D9" s="760" t="s">
        <v>104</v>
      </c>
      <c r="E9" s="755">
        <v>45472</v>
      </c>
      <c r="F9" s="755">
        <v>45483</v>
      </c>
      <c r="G9" s="755">
        <v>45483</v>
      </c>
      <c r="H9" s="756">
        <f t="shared" si="0"/>
        <v>11</v>
      </c>
      <c r="I9" s="787" t="s">
        <v>714</v>
      </c>
      <c r="J9" s="761" t="s">
        <v>683</v>
      </c>
      <c r="K9" s="766" t="s">
        <v>717</v>
      </c>
      <c r="L9" s="767">
        <v>8003383931</v>
      </c>
      <c r="M9" s="767" t="s">
        <v>718</v>
      </c>
      <c r="N9" s="767" t="s">
        <v>676</v>
      </c>
    </row>
    <row r="10" spans="1:14" s="768" customFormat="1" ht="27.75" customHeight="1" x14ac:dyDescent="0.3">
      <c r="A10" s="758">
        <f t="shared" si="1"/>
        <v>6</v>
      </c>
      <c r="B10" s="759" t="s">
        <v>468</v>
      </c>
      <c r="C10" s="753" t="str">
        <f>VLOOKUP(B10,'Location Summary'!$C$4:$D$603,2,FALSE)</f>
        <v>DA+0</v>
      </c>
      <c r="D10" s="760" t="s">
        <v>104</v>
      </c>
      <c r="E10" s="755">
        <v>45478</v>
      </c>
      <c r="F10" s="755">
        <v>45479</v>
      </c>
      <c r="G10" s="755">
        <v>45479</v>
      </c>
      <c r="H10" s="756">
        <f t="shared" si="0"/>
        <v>1</v>
      </c>
      <c r="I10" s="787" t="s">
        <v>1243</v>
      </c>
      <c r="J10" s="761" t="s">
        <v>683</v>
      </c>
      <c r="K10" s="766"/>
      <c r="L10" s="767"/>
      <c r="M10" s="767"/>
      <c r="N10" s="767"/>
    </row>
    <row r="11" spans="1:14" s="768" customFormat="1" ht="27.75" customHeight="1" x14ac:dyDescent="0.3">
      <c r="A11" s="758">
        <f t="shared" si="1"/>
        <v>7</v>
      </c>
      <c r="B11" s="759" t="s">
        <v>417</v>
      </c>
      <c r="C11" s="753" t="str">
        <f>VLOOKUP(B11,'Location Summary'!$C$4:$D$603,2,FALSE)</f>
        <v>DA+9</v>
      </c>
      <c r="D11" s="760" t="s">
        <v>104</v>
      </c>
      <c r="E11" s="755">
        <v>45478</v>
      </c>
      <c r="F11" s="755">
        <v>45481</v>
      </c>
      <c r="G11" s="755">
        <v>45482</v>
      </c>
      <c r="H11" s="756">
        <f t="shared" si="0"/>
        <v>4</v>
      </c>
      <c r="I11" s="787" t="s">
        <v>1243</v>
      </c>
      <c r="J11" s="761" t="s">
        <v>683</v>
      </c>
      <c r="K11" s="766"/>
      <c r="L11" s="767"/>
      <c r="M11" s="767"/>
      <c r="N11" s="767"/>
    </row>
    <row r="12" spans="1:14" s="768" customFormat="1" ht="27.75" customHeight="1" x14ac:dyDescent="0.3">
      <c r="A12" s="758">
        <f t="shared" si="1"/>
        <v>8</v>
      </c>
      <c r="B12" s="759" t="s">
        <v>442</v>
      </c>
      <c r="C12" s="753" t="str">
        <f>VLOOKUP(B12,'Location Summary'!$C$4:$D$603,2,FALSE)</f>
        <v>DA+0</v>
      </c>
      <c r="D12" s="760" t="s">
        <v>104</v>
      </c>
      <c r="E12" s="755">
        <v>45481</v>
      </c>
      <c r="F12" s="755">
        <v>45483</v>
      </c>
      <c r="G12" s="755">
        <v>45483</v>
      </c>
      <c r="H12" s="756">
        <f t="shared" si="0"/>
        <v>2</v>
      </c>
      <c r="I12" s="787" t="s">
        <v>1243</v>
      </c>
      <c r="J12" s="761" t="s">
        <v>683</v>
      </c>
      <c r="K12" s="772" t="s">
        <v>793</v>
      </c>
      <c r="L12" s="761" t="s">
        <v>794</v>
      </c>
      <c r="M12" s="767" t="s">
        <v>718</v>
      </c>
      <c r="N12" s="767" t="s">
        <v>676</v>
      </c>
    </row>
    <row r="13" spans="1:14" s="768" customFormat="1" ht="27.75" customHeight="1" x14ac:dyDescent="0.3">
      <c r="A13" s="758">
        <f t="shared" si="1"/>
        <v>9</v>
      </c>
      <c r="B13" s="759" t="s">
        <v>470</v>
      </c>
      <c r="C13" s="753" t="str">
        <f>VLOOKUP(B13,'Location Summary'!$C$4:$D$603,2,FALSE)</f>
        <v>DA+4.5</v>
      </c>
      <c r="D13" s="760" t="s">
        <v>104</v>
      </c>
      <c r="E13" s="755">
        <v>45478</v>
      </c>
      <c r="F13" s="755">
        <v>45496</v>
      </c>
      <c r="G13" s="755">
        <v>45496</v>
      </c>
      <c r="H13" s="756">
        <f t="shared" si="0"/>
        <v>18</v>
      </c>
      <c r="I13" s="787" t="s">
        <v>1243</v>
      </c>
      <c r="J13" s="761" t="s">
        <v>683</v>
      </c>
      <c r="K13" s="766" t="s">
        <v>774</v>
      </c>
      <c r="L13" s="767">
        <v>9443165335</v>
      </c>
      <c r="M13" s="767"/>
      <c r="N13" s="767"/>
    </row>
    <row r="14" spans="1:14" s="768" customFormat="1" ht="27.75" customHeight="1" x14ac:dyDescent="0.3">
      <c r="A14" s="758">
        <f t="shared" si="1"/>
        <v>10</v>
      </c>
      <c r="B14" s="759" t="s">
        <v>160</v>
      </c>
      <c r="C14" s="753" t="str">
        <f>VLOOKUP(B14,'Location Summary'!$C$4:$D$603,2,FALSE)</f>
        <v>DA+1.5</v>
      </c>
      <c r="D14" s="760" t="s">
        <v>104</v>
      </c>
      <c r="E14" s="755">
        <v>45492</v>
      </c>
      <c r="F14" s="755">
        <v>45510</v>
      </c>
      <c r="G14" s="755">
        <v>45510</v>
      </c>
      <c r="H14" s="756">
        <f t="shared" si="0"/>
        <v>18</v>
      </c>
      <c r="I14" s="787" t="s">
        <v>1243</v>
      </c>
      <c r="J14" s="761" t="s">
        <v>683</v>
      </c>
      <c r="K14" s="766"/>
      <c r="L14" s="767"/>
      <c r="M14" s="767"/>
      <c r="N14" s="767"/>
    </row>
    <row r="15" spans="1:14" s="768" customFormat="1" ht="27.75" customHeight="1" x14ac:dyDescent="0.3">
      <c r="A15" s="761">
        <f t="shared" si="1"/>
        <v>11</v>
      </c>
      <c r="B15" s="762" t="s">
        <v>182</v>
      </c>
      <c r="C15" s="753" t="str">
        <f>VLOOKUP(B15,'Location Summary'!$C$4:$D$603,2,FALSE)</f>
        <v>DA-3</v>
      </c>
      <c r="D15" s="760" t="s">
        <v>104</v>
      </c>
      <c r="E15" s="755">
        <v>45463</v>
      </c>
      <c r="F15" s="755">
        <v>45692</v>
      </c>
      <c r="G15" s="755">
        <v>45692</v>
      </c>
      <c r="H15" s="756">
        <f t="shared" si="0"/>
        <v>229</v>
      </c>
      <c r="I15" s="787" t="s">
        <v>1243</v>
      </c>
      <c r="J15" s="761" t="s">
        <v>683</v>
      </c>
      <c r="K15" s="1341" t="s">
        <v>892</v>
      </c>
      <c r="L15" s="1344">
        <v>6350519091</v>
      </c>
      <c r="M15" s="1344" t="s">
        <v>893</v>
      </c>
      <c r="N15" s="1344" t="s">
        <v>676</v>
      </c>
    </row>
    <row r="16" spans="1:14" s="768" customFormat="1" ht="27.75" customHeight="1" x14ac:dyDescent="0.3">
      <c r="A16" s="761">
        <f t="shared" si="1"/>
        <v>12</v>
      </c>
      <c r="B16" s="763" t="s">
        <v>183</v>
      </c>
      <c r="C16" s="753" t="str">
        <f>VLOOKUP(B16,'Location Summary'!$C$4:$D$603,2,FALSE)</f>
        <v>DA-3</v>
      </c>
      <c r="D16" s="760" t="s">
        <v>104</v>
      </c>
      <c r="E16" s="755">
        <v>45463</v>
      </c>
      <c r="F16" s="755">
        <v>45692</v>
      </c>
      <c r="G16" s="755">
        <v>45692</v>
      </c>
      <c r="H16" s="756">
        <f t="shared" si="0"/>
        <v>229</v>
      </c>
      <c r="I16" s="787" t="s">
        <v>1243</v>
      </c>
      <c r="J16" s="761" t="s">
        <v>683</v>
      </c>
      <c r="K16" s="1342"/>
      <c r="L16" s="1345"/>
      <c r="M16" s="1345"/>
      <c r="N16" s="1345"/>
    </row>
    <row r="17" spans="1:14" s="768" customFormat="1" ht="27.75" customHeight="1" x14ac:dyDescent="0.3">
      <c r="A17" s="761">
        <f t="shared" si="1"/>
        <v>13</v>
      </c>
      <c r="B17" s="762" t="s">
        <v>184</v>
      </c>
      <c r="C17" s="753" t="str">
        <f>VLOOKUP(B17,'Location Summary'!$C$4:$D$603,2,FALSE)</f>
        <v>DA+1.5</v>
      </c>
      <c r="D17" s="760" t="s">
        <v>104</v>
      </c>
      <c r="E17" s="755">
        <v>45463</v>
      </c>
      <c r="F17" s="755">
        <v>45791</v>
      </c>
      <c r="G17" s="755">
        <v>45791</v>
      </c>
      <c r="H17" s="756">
        <f t="shared" si="0"/>
        <v>328</v>
      </c>
      <c r="I17" s="787" t="s">
        <v>1243</v>
      </c>
      <c r="J17" s="761" t="s">
        <v>683</v>
      </c>
      <c r="K17" s="1342"/>
      <c r="L17" s="1345"/>
      <c r="M17" s="1345"/>
      <c r="N17" s="1345"/>
    </row>
    <row r="18" spans="1:14" s="768" customFormat="1" ht="27.75" customHeight="1" x14ac:dyDescent="0.3">
      <c r="A18" s="761">
        <f t="shared" si="1"/>
        <v>14</v>
      </c>
      <c r="B18" s="762" t="s">
        <v>185</v>
      </c>
      <c r="C18" s="753" t="str">
        <f>VLOOKUP(B18,'Location Summary'!$C$4:$D$603,2,FALSE)</f>
        <v>DA+3</v>
      </c>
      <c r="D18" s="760" t="s">
        <v>104</v>
      </c>
      <c r="E18" s="755">
        <v>45463</v>
      </c>
      <c r="F18" s="755">
        <v>45787</v>
      </c>
      <c r="G18" s="755">
        <v>45787</v>
      </c>
      <c r="H18" s="756">
        <f t="shared" ref="H18" si="2">(G18-E18)</f>
        <v>324</v>
      </c>
      <c r="I18" s="787" t="s">
        <v>1243</v>
      </c>
      <c r="J18" s="761" t="s">
        <v>683</v>
      </c>
      <c r="K18" s="1343"/>
      <c r="L18" s="1346"/>
      <c r="M18" s="1346"/>
      <c r="N18" s="1346"/>
    </row>
    <row r="19" spans="1:14" s="768" customFormat="1" ht="27.75" customHeight="1" x14ac:dyDescent="0.3">
      <c r="A19" s="751">
        <f t="shared" si="1"/>
        <v>15</v>
      </c>
      <c r="B19" s="757" t="s">
        <v>445</v>
      </c>
      <c r="C19" s="753" t="str">
        <f>VLOOKUP(B19,'Location Summary'!$C$4:$D$603,2,FALSE)</f>
        <v>DA+0</v>
      </c>
      <c r="D19" s="760" t="s">
        <v>104</v>
      </c>
      <c r="E19" s="755">
        <v>45463</v>
      </c>
      <c r="F19" s="755">
        <v>45782</v>
      </c>
      <c r="G19" s="755">
        <v>45782</v>
      </c>
      <c r="H19" s="756">
        <f t="shared" si="0"/>
        <v>319</v>
      </c>
      <c r="I19" s="787" t="s">
        <v>1243</v>
      </c>
      <c r="J19" s="756" t="s">
        <v>683</v>
      </c>
      <c r="K19" s="766" t="s">
        <v>704</v>
      </c>
      <c r="L19" s="767">
        <v>9509364739</v>
      </c>
      <c r="M19" s="767" t="s">
        <v>705</v>
      </c>
      <c r="N19" s="767" t="s">
        <v>676</v>
      </c>
    </row>
    <row r="20" spans="1:14" s="768" customFormat="1" ht="27.75" customHeight="1" x14ac:dyDescent="0.3">
      <c r="A20" s="751">
        <f t="shared" si="1"/>
        <v>16</v>
      </c>
      <c r="B20" s="757" t="s">
        <v>446</v>
      </c>
      <c r="C20" s="753" t="str">
        <f>VLOOKUP(B20,'Location Summary'!$C$4:$D$603,2,FALSE)</f>
        <v>DA-3</v>
      </c>
      <c r="D20" s="760" t="s">
        <v>104</v>
      </c>
      <c r="E20" s="755">
        <v>45463</v>
      </c>
      <c r="F20" s="755">
        <v>45767</v>
      </c>
      <c r="G20" s="755">
        <v>45767</v>
      </c>
      <c r="H20" s="756">
        <f t="shared" si="0"/>
        <v>304</v>
      </c>
      <c r="I20" s="787" t="s">
        <v>1243</v>
      </c>
      <c r="J20" s="756" t="s">
        <v>683</v>
      </c>
      <c r="K20" s="766"/>
      <c r="L20" s="767"/>
      <c r="M20" s="767"/>
      <c r="N20" s="767"/>
    </row>
    <row r="21" spans="1:14" s="768" customFormat="1" ht="27.75" customHeight="1" x14ac:dyDescent="0.3">
      <c r="A21" s="751">
        <f t="shared" si="1"/>
        <v>17</v>
      </c>
      <c r="B21" s="757" t="s">
        <v>55</v>
      </c>
      <c r="C21" s="753" t="str">
        <f>VLOOKUP(B21,'Location Summary'!$C$4:$D$603,2,FALSE)</f>
        <v>DB1+0</v>
      </c>
      <c r="D21" s="760" t="s">
        <v>104</v>
      </c>
      <c r="E21" s="755">
        <v>45513</v>
      </c>
      <c r="F21" s="755">
        <v>45775</v>
      </c>
      <c r="G21" s="755">
        <v>45775</v>
      </c>
      <c r="H21" s="756">
        <f t="shared" si="0"/>
        <v>262</v>
      </c>
      <c r="I21" s="787" t="s">
        <v>1243</v>
      </c>
      <c r="J21" s="756" t="s">
        <v>683</v>
      </c>
      <c r="K21" s="766"/>
      <c r="L21" s="767"/>
      <c r="M21" s="767"/>
      <c r="N21" s="767"/>
    </row>
    <row r="22" spans="1:14" s="768" customFormat="1" ht="27.75" customHeight="1" x14ac:dyDescent="0.3">
      <c r="A22" s="751">
        <f t="shared" si="1"/>
        <v>18</v>
      </c>
      <c r="B22" s="757" t="s">
        <v>187</v>
      </c>
      <c r="C22" s="753" t="str">
        <f>VLOOKUP(B22,'Location Summary'!$C$4:$D$603,2,FALSE)</f>
        <v>DA+0</v>
      </c>
      <c r="D22" s="760" t="s">
        <v>104</v>
      </c>
      <c r="E22" s="755">
        <v>45513</v>
      </c>
      <c r="F22" s="755">
        <v>45770</v>
      </c>
      <c r="G22" s="755">
        <v>45770</v>
      </c>
      <c r="H22" s="756">
        <f t="shared" si="0"/>
        <v>257</v>
      </c>
      <c r="I22" s="787" t="s">
        <v>1243</v>
      </c>
      <c r="J22" s="756" t="s">
        <v>683</v>
      </c>
      <c r="K22" s="766"/>
      <c r="L22" s="767"/>
      <c r="M22" s="767"/>
      <c r="N22" s="767"/>
    </row>
    <row r="23" spans="1:14" s="768" customFormat="1" ht="27.75" customHeight="1" x14ac:dyDescent="0.3">
      <c r="A23" s="751">
        <f t="shared" si="1"/>
        <v>19</v>
      </c>
      <c r="B23" s="757" t="s">
        <v>188</v>
      </c>
      <c r="C23" s="753" t="str">
        <f>VLOOKUP(B23,'Location Summary'!$C$4:$D$603,2,FALSE)</f>
        <v>DA+6</v>
      </c>
      <c r="D23" s="760" t="s">
        <v>104</v>
      </c>
      <c r="E23" s="755">
        <v>45513</v>
      </c>
      <c r="F23" s="755">
        <v>45736</v>
      </c>
      <c r="G23" s="755">
        <v>45736</v>
      </c>
      <c r="H23" s="756">
        <f t="shared" si="0"/>
        <v>223</v>
      </c>
      <c r="I23" s="787" t="s">
        <v>1243</v>
      </c>
      <c r="J23" s="756" t="s">
        <v>683</v>
      </c>
      <c r="K23" s="766"/>
      <c r="L23" s="767"/>
      <c r="M23" s="767"/>
      <c r="N23" s="767"/>
    </row>
    <row r="24" spans="1:14" s="768" customFormat="1" ht="27.75" customHeight="1" x14ac:dyDescent="0.3">
      <c r="A24" s="751">
        <f t="shared" si="1"/>
        <v>20</v>
      </c>
      <c r="B24" s="757" t="s">
        <v>189</v>
      </c>
      <c r="C24" s="753" t="str">
        <f>VLOOKUP(B24,'Location Summary'!$C$4:$D$603,2,FALSE)</f>
        <v>DA+6</v>
      </c>
      <c r="D24" s="760" t="s">
        <v>104</v>
      </c>
      <c r="E24" s="755">
        <v>45513</v>
      </c>
      <c r="F24" s="755">
        <v>45707</v>
      </c>
      <c r="G24" s="755">
        <v>45707</v>
      </c>
      <c r="H24" s="756">
        <f t="shared" si="0"/>
        <v>194</v>
      </c>
      <c r="I24" s="787" t="s">
        <v>1243</v>
      </c>
      <c r="J24" s="756" t="s">
        <v>683</v>
      </c>
      <c r="K24" s="766"/>
      <c r="L24" s="767"/>
      <c r="M24" s="767"/>
      <c r="N24" s="767"/>
    </row>
    <row r="25" spans="1:14" s="768" customFormat="1" ht="27.75" customHeight="1" x14ac:dyDescent="0.3">
      <c r="A25" s="751">
        <f t="shared" si="1"/>
        <v>21</v>
      </c>
      <c r="B25" s="757" t="s">
        <v>190</v>
      </c>
      <c r="C25" s="753" t="str">
        <f>VLOOKUP(B25,'Location Summary'!$C$4:$D$603,2,FALSE)</f>
        <v>DA+0</v>
      </c>
      <c r="D25" s="760" t="s">
        <v>104</v>
      </c>
      <c r="E25" s="755">
        <v>45513</v>
      </c>
      <c r="F25" s="755">
        <v>45694</v>
      </c>
      <c r="G25" s="755">
        <v>45694</v>
      </c>
      <c r="H25" s="756">
        <f t="shared" si="0"/>
        <v>181</v>
      </c>
      <c r="I25" s="787" t="s">
        <v>1243</v>
      </c>
      <c r="J25" s="756" t="s">
        <v>683</v>
      </c>
      <c r="K25" s="766"/>
      <c r="L25" s="767"/>
      <c r="M25" s="767"/>
      <c r="N25" s="767"/>
    </row>
    <row r="26" spans="1:14" s="768" customFormat="1" ht="27.75" customHeight="1" x14ac:dyDescent="0.3">
      <c r="A26" s="751">
        <f t="shared" si="1"/>
        <v>22</v>
      </c>
      <c r="B26" s="757" t="s">
        <v>447</v>
      </c>
      <c r="C26" s="753" t="str">
        <f>VLOOKUP(B26,'Location Summary'!$C$4:$D$603,2,FALSE)</f>
        <v>DA+0</v>
      </c>
      <c r="D26" s="760" t="s">
        <v>104</v>
      </c>
      <c r="E26" s="755">
        <v>45513</v>
      </c>
      <c r="F26" s="755">
        <v>45694</v>
      </c>
      <c r="G26" s="755">
        <v>45694</v>
      </c>
      <c r="H26" s="756">
        <f t="shared" si="0"/>
        <v>181</v>
      </c>
      <c r="I26" s="787" t="s">
        <v>1243</v>
      </c>
      <c r="J26" s="756" t="s">
        <v>683</v>
      </c>
      <c r="K26" s="766"/>
      <c r="L26" s="767"/>
      <c r="M26" s="767"/>
      <c r="N26" s="767"/>
    </row>
    <row r="27" spans="1:14" s="768" customFormat="1" ht="27.75" customHeight="1" x14ac:dyDescent="0.3">
      <c r="A27" s="751">
        <f t="shared" si="1"/>
        <v>23</v>
      </c>
      <c r="B27" s="757" t="s">
        <v>56</v>
      </c>
      <c r="C27" s="753" t="str">
        <f>VLOOKUP(B27,'Location Summary'!$C$4:$D$603,2,FALSE)</f>
        <v>DC2+15</v>
      </c>
      <c r="D27" s="760" t="s">
        <v>104</v>
      </c>
      <c r="E27" s="755">
        <v>45513</v>
      </c>
      <c r="F27" s="755">
        <v>45655</v>
      </c>
      <c r="G27" s="755">
        <v>45655</v>
      </c>
      <c r="H27" s="756">
        <f t="shared" si="0"/>
        <v>142</v>
      </c>
      <c r="I27" s="787" t="s">
        <v>1243</v>
      </c>
      <c r="J27" s="756" t="s">
        <v>683</v>
      </c>
      <c r="K27" s="766"/>
      <c r="L27" s="767"/>
      <c r="M27" s="767"/>
      <c r="N27" s="767"/>
    </row>
    <row r="28" spans="1:14" s="768" customFormat="1" ht="27.75" customHeight="1" x14ac:dyDescent="0.3">
      <c r="A28" s="751">
        <f t="shared" si="1"/>
        <v>24</v>
      </c>
      <c r="B28" s="757" t="s">
        <v>390</v>
      </c>
      <c r="C28" s="753" t="str">
        <f>VLOOKUP(B28,'Location Summary'!$C$4:$D$603,2,FALSE)</f>
        <v>DA+3</v>
      </c>
      <c r="D28" s="760" t="s">
        <v>104</v>
      </c>
      <c r="E28" s="755">
        <v>45480</v>
      </c>
      <c r="F28" s="755">
        <v>45699</v>
      </c>
      <c r="G28" s="755">
        <v>45699</v>
      </c>
      <c r="H28" s="756">
        <f t="shared" si="0"/>
        <v>219</v>
      </c>
      <c r="I28" s="787" t="s">
        <v>1243</v>
      </c>
      <c r="J28" s="756" t="s">
        <v>683</v>
      </c>
      <c r="K28" s="766" t="s">
        <v>894</v>
      </c>
      <c r="L28" s="767">
        <v>9413384744</v>
      </c>
      <c r="M28" s="767" t="s">
        <v>895</v>
      </c>
      <c r="N28" s="767" t="s">
        <v>676</v>
      </c>
    </row>
    <row r="29" spans="1:14" s="768" customFormat="1" ht="27.75" customHeight="1" x14ac:dyDescent="0.3">
      <c r="A29" s="751">
        <f t="shared" si="1"/>
        <v>25</v>
      </c>
      <c r="B29" s="757" t="s">
        <v>426</v>
      </c>
      <c r="C29" s="753" t="str">
        <f>VLOOKUP(B29,'Location Summary'!$C$4:$D$603,2,FALSE)</f>
        <v>DA+9</v>
      </c>
      <c r="D29" s="754" t="s">
        <v>104</v>
      </c>
      <c r="E29" s="755">
        <v>45480</v>
      </c>
      <c r="F29" s="755">
        <v>45699</v>
      </c>
      <c r="G29" s="755">
        <v>45699</v>
      </c>
      <c r="H29" s="756">
        <f t="shared" si="0"/>
        <v>219</v>
      </c>
      <c r="I29" s="787" t="s">
        <v>1243</v>
      </c>
      <c r="J29" s="756" t="s">
        <v>683</v>
      </c>
      <c r="K29" s="766"/>
      <c r="L29" s="767"/>
      <c r="M29" s="767"/>
      <c r="N29" s="767"/>
    </row>
    <row r="30" spans="1:14" s="768" customFormat="1" ht="27.75" customHeight="1" x14ac:dyDescent="0.3">
      <c r="A30" s="751">
        <f t="shared" si="1"/>
        <v>26</v>
      </c>
      <c r="B30" s="757" t="s">
        <v>427</v>
      </c>
      <c r="C30" s="753" t="str">
        <f>VLOOKUP(B30,'Location Summary'!$C$4:$D$603,2,FALSE)</f>
        <v>DA+0</v>
      </c>
      <c r="D30" s="754" t="s">
        <v>104</v>
      </c>
      <c r="E30" s="755">
        <v>45480</v>
      </c>
      <c r="F30" s="755">
        <v>45710</v>
      </c>
      <c r="G30" s="755">
        <v>45710</v>
      </c>
      <c r="H30" s="756">
        <f t="shared" si="0"/>
        <v>230</v>
      </c>
      <c r="I30" s="787" t="s">
        <v>1243</v>
      </c>
      <c r="J30" s="756" t="s">
        <v>683</v>
      </c>
      <c r="K30" s="766"/>
      <c r="L30" s="767"/>
      <c r="M30" s="767"/>
      <c r="N30" s="767"/>
    </row>
    <row r="31" spans="1:14" s="768" customFormat="1" ht="27.75" customHeight="1" x14ac:dyDescent="0.3">
      <c r="A31" s="751">
        <f t="shared" si="1"/>
        <v>27</v>
      </c>
      <c r="B31" s="757" t="s">
        <v>428</v>
      </c>
      <c r="C31" s="753" t="str">
        <f>VLOOKUP(B31,'Location Summary'!$C$4:$D$603,2,FALSE)</f>
        <v>DA+0</v>
      </c>
      <c r="D31" s="754" t="s">
        <v>104</v>
      </c>
      <c r="E31" s="755">
        <v>45480</v>
      </c>
      <c r="F31" s="755">
        <v>45699</v>
      </c>
      <c r="G31" s="755">
        <v>45699</v>
      </c>
      <c r="H31" s="756">
        <f t="shared" si="0"/>
        <v>219</v>
      </c>
      <c r="I31" s="787" t="s">
        <v>1243</v>
      </c>
      <c r="J31" s="756" t="s">
        <v>683</v>
      </c>
      <c r="K31" s="766"/>
      <c r="L31" s="767"/>
      <c r="M31" s="767"/>
      <c r="N31" s="767"/>
    </row>
    <row r="32" spans="1:14" s="768" customFormat="1" ht="27.75" customHeight="1" x14ac:dyDescent="0.3">
      <c r="A32" s="751">
        <f t="shared" si="1"/>
        <v>28</v>
      </c>
      <c r="B32" s="757" t="s">
        <v>63</v>
      </c>
      <c r="C32" s="753" t="str">
        <f>VLOOKUP(B32,'Location Summary'!$C$4:$D$603,2,FALSE)</f>
        <v>DA-1.5</v>
      </c>
      <c r="D32" s="754" t="s">
        <v>104</v>
      </c>
      <c r="E32" s="755">
        <v>45492</v>
      </c>
      <c r="F32" s="755">
        <v>45549</v>
      </c>
      <c r="G32" s="755">
        <v>45549</v>
      </c>
      <c r="H32" s="756">
        <f t="shared" si="0"/>
        <v>57</v>
      </c>
      <c r="I32" s="787" t="s">
        <v>1243</v>
      </c>
      <c r="J32" s="756" t="s">
        <v>683</v>
      </c>
      <c r="K32" s="766" t="s">
        <v>891</v>
      </c>
      <c r="L32" s="767">
        <v>9461942441</v>
      </c>
      <c r="M32" s="767" t="s">
        <v>887</v>
      </c>
      <c r="N32" s="767" t="s">
        <v>676</v>
      </c>
    </row>
    <row r="33" spans="1:15" s="768" customFormat="1" ht="27.75" customHeight="1" x14ac:dyDescent="0.3">
      <c r="A33" s="751">
        <f t="shared" si="1"/>
        <v>29</v>
      </c>
      <c r="B33" s="757" t="s">
        <v>158</v>
      </c>
      <c r="C33" s="753" t="str">
        <f>VLOOKUP(B33,'Location Summary'!$C$4:$D$603,2,FALSE)</f>
        <v>DA+1.5</v>
      </c>
      <c r="D33" s="754" t="s">
        <v>104</v>
      </c>
      <c r="E33" s="755">
        <v>45492</v>
      </c>
      <c r="F33" s="755">
        <v>45564</v>
      </c>
      <c r="G33" s="755">
        <v>45564</v>
      </c>
      <c r="H33" s="756">
        <f t="shared" si="0"/>
        <v>72</v>
      </c>
      <c r="I33" s="787" t="s">
        <v>1243</v>
      </c>
      <c r="J33" s="756" t="s">
        <v>683</v>
      </c>
      <c r="K33" s="766" t="s">
        <v>890</v>
      </c>
      <c r="L33" s="767">
        <v>9876037318</v>
      </c>
      <c r="M33" s="767" t="s">
        <v>887</v>
      </c>
      <c r="N33" s="767" t="s">
        <v>676</v>
      </c>
    </row>
    <row r="34" spans="1:15" s="768" customFormat="1" ht="27.75" customHeight="1" x14ac:dyDescent="0.3">
      <c r="A34" s="751">
        <f t="shared" si="1"/>
        <v>30</v>
      </c>
      <c r="B34" s="757" t="s">
        <v>161</v>
      </c>
      <c r="C34" s="753" t="str">
        <f>VLOOKUP(B34,'Location Summary'!$C$4:$D$603,2,FALSE)</f>
        <v>DA-1.5</v>
      </c>
      <c r="D34" s="754" t="s">
        <v>104</v>
      </c>
      <c r="E34" s="755">
        <v>45492</v>
      </c>
      <c r="F34" s="755">
        <v>45521</v>
      </c>
      <c r="G34" s="755">
        <v>45521</v>
      </c>
      <c r="H34" s="756">
        <f t="shared" si="0"/>
        <v>29</v>
      </c>
      <c r="I34" s="787" t="s">
        <v>1243</v>
      </c>
      <c r="J34" s="761" t="s">
        <v>683</v>
      </c>
      <c r="K34" s="766" t="s">
        <v>889</v>
      </c>
      <c r="L34" s="767">
        <v>9928935365</v>
      </c>
      <c r="M34" s="767" t="s">
        <v>887</v>
      </c>
      <c r="N34" s="767" t="s">
        <v>676</v>
      </c>
    </row>
    <row r="35" spans="1:15" s="768" customFormat="1" ht="27.75" customHeight="1" x14ac:dyDescent="0.3">
      <c r="A35" s="751">
        <f t="shared" si="1"/>
        <v>31</v>
      </c>
      <c r="B35" s="757" t="s">
        <v>169</v>
      </c>
      <c r="C35" s="753" t="str">
        <f>VLOOKUP(B35,'Location Summary'!$C$4:$D$603,2,FALSE)</f>
        <v>DA-3</v>
      </c>
      <c r="D35" s="754" t="s">
        <v>104</v>
      </c>
      <c r="E35" s="755">
        <v>45492</v>
      </c>
      <c r="F35" s="755">
        <v>45571</v>
      </c>
      <c r="G35" s="755">
        <v>45571</v>
      </c>
      <c r="H35" s="756">
        <f t="shared" si="0"/>
        <v>79</v>
      </c>
      <c r="I35" s="787" t="s">
        <v>1243</v>
      </c>
      <c r="J35" s="761" t="s">
        <v>683</v>
      </c>
      <c r="K35" s="766" t="s">
        <v>888</v>
      </c>
      <c r="L35" s="767">
        <v>7297945033</v>
      </c>
      <c r="M35" s="767" t="s">
        <v>887</v>
      </c>
      <c r="N35" s="767" t="s">
        <v>676</v>
      </c>
    </row>
    <row r="36" spans="1:15" s="768" customFormat="1" ht="27.75" customHeight="1" x14ac:dyDescent="0.3">
      <c r="A36" s="751">
        <f t="shared" si="1"/>
        <v>32</v>
      </c>
      <c r="B36" s="757" t="s">
        <v>412</v>
      </c>
      <c r="C36" s="753" t="str">
        <f>VLOOKUP(B36,'Location Summary'!$C$4:$D$603,2,FALSE)</f>
        <v>DA+9</v>
      </c>
      <c r="D36" s="754" t="s">
        <v>104</v>
      </c>
      <c r="E36" s="755">
        <v>45497</v>
      </c>
      <c r="F36" s="755">
        <v>45633</v>
      </c>
      <c r="G36" s="755">
        <v>45633</v>
      </c>
      <c r="H36" s="756">
        <f t="shared" si="0"/>
        <v>136</v>
      </c>
      <c r="I36" s="787" t="s">
        <v>1243</v>
      </c>
      <c r="J36" s="761" t="s">
        <v>683</v>
      </c>
      <c r="K36" s="766" t="s">
        <v>867</v>
      </c>
      <c r="L36" s="767">
        <v>9983260872</v>
      </c>
      <c r="M36" s="767" t="s">
        <v>885</v>
      </c>
      <c r="N36" s="767" t="s">
        <v>676</v>
      </c>
    </row>
    <row r="37" spans="1:15" s="768" customFormat="1" ht="27.75" customHeight="1" x14ac:dyDescent="0.3">
      <c r="A37" s="751">
        <f t="shared" si="1"/>
        <v>33</v>
      </c>
      <c r="B37" s="757" t="s">
        <v>413</v>
      </c>
      <c r="C37" s="753" t="str">
        <f>VLOOKUP(B37,'Location Summary'!$C$4:$D$603,2,FALSE)</f>
        <v>DA+6</v>
      </c>
      <c r="D37" s="754" t="s">
        <v>104</v>
      </c>
      <c r="E37" s="755">
        <v>45497</v>
      </c>
      <c r="F37" s="755">
        <v>45636</v>
      </c>
      <c r="G37" s="755">
        <v>45636</v>
      </c>
      <c r="H37" s="756">
        <f t="shared" si="0"/>
        <v>139</v>
      </c>
      <c r="I37" s="787" t="s">
        <v>1243</v>
      </c>
      <c r="J37" s="761" t="s">
        <v>683</v>
      </c>
      <c r="K37" s="766" t="s">
        <v>868</v>
      </c>
      <c r="L37" s="767">
        <v>9799581738</v>
      </c>
      <c r="M37" s="767" t="s">
        <v>886</v>
      </c>
      <c r="N37" s="767" t="s">
        <v>676</v>
      </c>
    </row>
    <row r="38" spans="1:15" s="768" customFormat="1" ht="27.75" customHeight="1" x14ac:dyDescent="0.3">
      <c r="A38" s="751">
        <f t="shared" si="1"/>
        <v>34</v>
      </c>
      <c r="B38" s="757" t="s">
        <v>516</v>
      </c>
      <c r="C38" s="753" t="str">
        <f>VLOOKUP(B38,'Location Summary'!$C$4:$D$603,2,FALSE)</f>
        <v>DA+3</v>
      </c>
      <c r="D38" s="754" t="s">
        <v>104</v>
      </c>
      <c r="E38" s="755">
        <v>45498</v>
      </c>
      <c r="F38" s="755">
        <v>45514</v>
      </c>
      <c r="G38" s="755">
        <v>45514</v>
      </c>
      <c r="H38" s="756">
        <f t="shared" si="0"/>
        <v>16</v>
      </c>
      <c r="I38" s="787" t="s">
        <v>1243</v>
      </c>
      <c r="J38" s="756" t="s">
        <v>683</v>
      </c>
      <c r="K38" s="766" t="s">
        <v>883</v>
      </c>
      <c r="L38" s="767">
        <v>9351238162</v>
      </c>
      <c r="M38" s="767" t="s">
        <v>884</v>
      </c>
      <c r="N38" s="767" t="s">
        <v>676</v>
      </c>
    </row>
    <row r="39" spans="1:15" s="768" customFormat="1" ht="27.75" customHeight="1" x14ac:dyDescent="0.3">
      <c r="A39" s="751">
        <f t="shared" si="1"/>
        <v>35</v>
      </c>
      <c r="B39" s="757" t="s">
        <v>451</v>
      </c>
      <c r="C39" s="753" t="str">
        <f>VLOOKUP(B39,'Location Summary'!$C$4:$D$603,2,FALSE)</f>
        <v>DA+0</v>
      </c>
      <c r="D39" s="754" t="s">
        <v>104</v>
      </c>
      <c r="E39" s="755">
        <v>45499</v>
      </c>
      <c r="F39" s="755">
        <v>45581</v>
      </c>
      <c r="G39" s="755">
        <v>45581</v>
      </c>
      <c r="H39" s="756">
        <f t="shared" si="0"/>
        <v>82</v>
      </c>
      <c r="I39" s="787" t="s">
        <v>1243</v>
      </c>
      <c r="J39" s="756" t="s">
        <v>683</v>
      </c>
      <c r="K39" s="772" t="s">
        <v>1000</v>
      </c>
      <c r="L39" s="767">
        <v>9414141385</v>
      </c>
      <c r="M39" s="767" t="s">
        <v>887</v>
      </c>
      <c r="N39" s="767" t="s">
        <v>676</v>
      </c>
    </row>
    <row r="40" spans="1:15" s="768" customFormat="1" ht="27.75" customHeight="1" x14ac:dyDescent="0.3">
      <c r="A40" s="751">
        <f t="shared" si="1"/>
        <v>36</v>
      </c>
      <c r="B40" s="757" t="s">
        <v>454</v>
      </c>
      <c r="C40" s="753" t="str">
        <f>VLOOKUP(B40,'Location Summary'!$C$4:$D$603,2,FALSE)</f>
        <v>DA+0</v>
      </c>
      <c r="D40" s="754" t="s">
        <v>104</v>
      </c>
      <c r="E40" s="755">
        <v>45500</v>
      </c>
      <c r="F40" s="755">
        <v>45502</v>
      </c>
      <c r="G40" s="755">
        <v>45502</v>
      </c>
      <c r="H40" s="756">
        <f t="shared" si="0"/>
        <v>2</v>
      </c>
      <c r="I40" s="787" t="s">
        <v>1243</v>
      </c>
      <c r="J40" s="756" t="s">
        <v>683</v>
      </c>
      <c r="K40" s="766" t="s">
        <v>876</v>
      </c>
      <c r="L40" s="767">
        <v>9828203300</v>
      </c>
      <c r="M40" s="767"/>
      <c r="N40" s="767"/>
    </row>
    <row r="41" spans="1:15" s="773" customFormat="1" ht="27.75" customHeight="1" x14ac:dyDescent="0.3">
      <c r="A41" s="751">
        <f t="shared" si="1"/>
        <v>37</v>
      </c>
      <c r="B41" s="757" t="s">
        <v>420</v>
      </c>
      <c r="C41" s="753" t="str">
        <f>VLOOKUP(B41,'Location Summary'!$C$4:$D$603,2,FALSE)</f>
        <v>DA+9</v>
      </c>
      <c r="D41" s="754" t="s">
        <v>104</v>
      </c>
      <c r="E41" s="755">
        <v>45501</v>
      </c>
      <c r="F41" s="755">
        <v>45683</v>
      </c>
      <c r="G41" s="755">
        <v>45683</v>
      </c>
      <c r="H41" s="756">
        <f t="shared" si="0"/>
        <v>182</v>
      </c>
      <c r="I41" s="787" t="s">
        <v>1200</v>
      </c>
      <c r="J41" s="756" t="s">
        <v>683</v>
      </c>
      <c r="K41" s="766" t="s">
        <v>881</v>
      </c>
      <c r="L41" s="767">
        <v>9680661751</v>
      </c>
      <c r="M41" s="767" t="s">
        <v>882</v>
      </c>
      <c r="N41" s="767" t="s">
        <v>676</v>
      </c>
    </row>
    <row r="42" spans="1:15" s="773" customFormat="1" ht="27.75" customHeight="1" x14ac:dyDescent="0.3">
      <c r="A42" s="751">
        <f t="shared" si="1"/>
        <v>38</v>
      </c>
      <c r="B42" s="757" t="s">
        <v>435</v>
      </c>
      <c r="C42" s="753" t="str">
        <f>VLOOKUP(B42,'Location Summary'!$C$4:$D$603,2,FALSE)</f>
        <v>DA+6</v>
      </c>
      <c r="D42" s="754" t="s">
        <v>104</v>
      </c>
      <c r="E42" s="755">
        <v>45455</v>
      </c>
      <c r="F42" s="755">
        <v>45650</v>
      </c>
      <c r="G42" s="755">
        <v>45650</v>
      </c>
      <c r="H42" s="756">
        <f t="shared" si="0"/>
        <v>195</v>
      </c>
      <c r="I42" s="787" t="s">
        <v>1244</v>
      </c>
      <c r="J42" s="756" t="s">
        <v>683</v>
      </c>
      <c r="K42" s="766"/>
      <c r="L42" s="767"/>
      <c r="M42" s="767"/>
      <c r="N42" s="767"/>
    </row>
    <row r="43" spans="1:15" s="773" customFormat="1" ht="27.75" customHeight="1" x14ac:dyDescent="0.3">
      <c r="A43" s="751">
        <f t="shared" si="1"/>
        <v>39</v>
      </c>
      <c r="B43" s="757" t="s">
        <v>316</v>
      </c>
      <c r="C43" s="753" t="str">
        <f>VLOOKUP(B43,'Location Summary'!$C$4:$D$603,2,FALSE)</f>
        <v>DA+6</v>
      </c>
      <c r="D43" s="754" t="s">
        <v>104</v>
      </c>
      <c r="E43" s="755">
        <v>45455</v>
      </c>
      <c r="F43" s="755">
        <v>45650</v>
      </c>
      <c r="G43" s="755">
        <v>45650</v>
      </c>
      <c r="H43" s="756">
        <f t="shared" si="0"/>
        <v>195</v>
      </c>
      <c r="I43" s="787" t="s">
        <v>1244</v>
      </c>
      <c r="J43" s="756" t="s">
        <v>683</v>
      </c>
      <c r="K43" s="766" t="s">
        <v>896</v>
      </c>
      <c r="L43" s="767">
        <v>9950997590</v>
      </c>
      <c r="M43" s="767" t="s">
        <v>895</v>
      </c>
      <c r="N43" s="767" t="s">
        <v>676</v>
      </c>
    </row>
    <row r="44" spans="1:15" s="773" customFormat="1" ht="27.75" customHeight="1" x14ac:dyDescent="0.3">
      <c r="A44" s="751">
        <f t="shared" si="1"/>
        <v>40</v>
      </c>
      <c r="B44" s="757" t="s">
        <v>443</v>
      </c>
      <c r="C44" s="753" t="str">
        <f>VLOOKUP(B44,'Location Summary'!$C$4:$D$603,2,FALSE)</f>
        <v>DA+6</v>
      </c>
      <c r="D44" s="754" t="s">
        <v>104</v>
      </c>
      <c r="E44" s="755">
        <v>45490</v>
      </c>
      <c r="F44" s="755">
        <v>45650</v>
      </c>
      <c r="G44" s="755">
        <v>45650</v>
      </c>
      <c r="H44" s="756">
        <f t="shared" si="0"/>
        <v>160</v>
      </c>
      <c r="I44" s="787" t="s">
        <v>1244</v>
      </c>
      <c r="J44" s="756" t="s">
        <v>683</v>
      </c>
      <c r="K44" s="766" t="s">
        <v>897</v>
      </c>
      <c r="L44" s="767">
        <v>9660960166</v>
      </c>
      <c r="M44" s="767" t="s">
        <v>898</v>
      </c>
      <c r="N44" s="767" t="s">
        <v>676</v>
      </c>
    </row>
    <row r="45" spans="1:15" s="773" customFormat="1" ht="27.75" customHeight="1" x14ac:dyDescent="0.3">
      <c r="A45" s="751">
        <f t="shared" si="1"/>
        <v>41</v>
      </c>
      <c r="B45" s="757" t="s">
        <v>925</v>
      </c>
      <c r="C45" s="753" t="str">
        <f>VLOOKUP(B45,'Location Summary'!$C$4:$D$603,2,FALSE)</f>
        <v>DA+6</v>
      </c>
      <c r="D45" s="754" t="s">
        <v>104</v>
      </c>
      <c r="E45" s="755">
        <v>45504</v>
      </c>
      <c r="F45" s="755">
        <v>45508</v>
      </c>
      <c r="G45" s="755">
        <v>45508</v>
      </c>
      <c r="H45" s="756">
        <f t="shared" si="0"/>
        <v>4</v>
      </c>
      <c r="I45" s="787" t="s">
        <v>1244</v>
      </c>
      <c r="J45" s="756" t="s">
        <v>683</v>
      </c>
      <c r="K45" s="772" t="s">
        <v>1247</v>
      </c>
      <c r="L45" s="767">
        <v>9001870250</v>
      </c>
      <c r="M45" s="767" t="s">
        <v>887</v>
      </c>
      <c r="N45" s="767" t="s">
        <v>676</v>
      </c>
      <c r="O45" s="774"/>
    </row>
    <row r="46" spans="1:15" s="773" customFormat="1" ht="27.75" customHeight="1" x14ac:dyDescent="0.3">
      <c r="A46" s="751">
        <f t="shared" ref="A46:A106" si="3">A45+1</f>
        <v>42</v>
      </c>
      <c r="B46" s="757" t="s">
        <v>926</v>
      </c>
      <c r="C46" s="753" t="str">
        <f>VLOOKUP(B46,'Location Summary'!$C$4:$D$603,2,FALSE)</f>
        <v>DA+6</v>
      </c>
      <c r="D46" s="754" t="s">
        <v>104</v>
      </c>
      <c r="E46" s="755">
        <v>45504</v>
      </c>
      <c r="F46" s="755">
        <v>45508</v>
      </c>
      <c r="G46" s="755">
        <v>45508</v>
      </c>
      <c r="H46" s="756">
        <f t="shared" si="0"/>
        <v>4</v>
      </c>
      <c r="I46" s="787" t="s">
        <v>1244</v>
      </c>
      <c r="J46" s="756" t="s">
        <v>683</v>
      </c>
      <c r="K46" s="766" t="s">
        <v>904</v>
      </c>
      <c r="L46" s="767">
        <v>9001870250</v>
      </c>
      <c r="M46" s="767" t="s">
        <v>887</v>
      </c>
      <c r="N46" s="767" t="s">
        <v>676</v>
      </c>
    </row>
    <row r="47" spans="1:15" s="773" customFormat="1" ht="27.75" customHeight="1" x14ac:dyDescent="0.3">
      <c r="A47" s="751">
        <f t="shared" si="3"/>
        <v>43</v>
      </c>
      <c r="B47" s="757" t="s">
        <v>928</v>
      </c>
      <c r="C47" s="753" t="str">
        <f>VLOOKUP(B47,'Location Summary'!$C$4:$D$603,2,FALSE)</f>
        <v>DA+3</v>
      </c>
      <c r="D47" s="754" t="s">
        <v>104</v>
      </c>
      <c r="E47" s="755">
        <v>45506</v>
      </c>
      <c r="F47" s="755">
        <v>45521</v>
      </c>
      <c r="G47" s="755">
        <v>45521</v>
      </c>
      <c r="H47" s="756">
        <f t="shared" si="0"/>
        <v>15</v>
      </c>
      <c r="I47" s="787" t="s">
        <v>1244</v>
      </c>
      <c r="J47" s="756" t="s">
        <v>683</v>
      </c>
      <c r="K47" s="766"/>
      <c r="L47" s="767"/>
      <c r="M47" s="767"/>
      <c r="N47" s="767"/>
    </row>
    <row r="48" spans="1:15" s="773" customFormat="1" ht="27.75" customHeight="1" x14ac:dyDescent="0.3">
      <c r="A48" s="751">
        <f t="shared" si="3"/>
        <v>44</v>
      </c>
      <c r="B48" s="757" t="s">
        <v>929</v>
      </c>
      <c r="C48" s="753" t="str">
        <f>VLOOKUP(B48,'Location Summary'!$C$4:$D$603,2,FALSE)</f>
        <v>DA+6</v>
      </c>
      <c r="D48" s="754" t="s">
        <v>104</v>
      </c>
      <c r="E48" s="755">
        <v>45506</v>
      </c>
      <c r="F48" s="755">
        <v>45524</v>
      </c>
      <c r="G48" s="755">
        <v>45524</v>
      </c>
      <c r="H48" s="756">
        <f t="shared" si="0"/>
        <v>18</v>
      </c>
      <c r="I48" s="787" t="s">
        <v>1244</v>
      </c>
      <c r="J48" s="756" t="s">
        <v>683</v>
      </c>
      <c r="K48" s="766"/>
      <c r="L48" s="767"/>
      <c r="M48" s="767"/>
      <c r="N48" s="767"/>
    </row>
    <row r="49" spans="1:14" s="773" customFormat="1" ht="27.75" customHeight="1" x14ac:dyDescent="0.3">
      <c r="A49" s="751">
        <f t="shared" si="3"/>
        <v>45</v>
      </c>
      <c r="B49" s="757" t="s">
        <v>478</v>
      </c>
      <c r="C49" s="753" t="str">
        <f>VLOOKUP(B49,'Location Summary'!$C$4:$D$603,2,FALSE)</f>
        <v>DA+9</v>
      </c>
      <c r="D49" s="754" t="s">
        <v>104</v>
      </c>
      <c r="E49" s="755">
        <v>45506</v>
      </c>
      <c r="F49" s="755">
        <v>45554</v>
      </c>
      <c r="G49" s="755">
        <v>45554</v>
      </c>
      <c r="H49" s="756">
        <f t="shared" si="0"/>
        <v>48</v>
      </c>
      <c r="I49" s="787" t="s">
        <v>1244</v>
      </c>
      <c r="J49" s="756" t="s">
        <v>683</v>
      </c>
      <c r="K49" s="766"/>
      <c r="L49" s="767"/>
      <c r="M49" s="767"/>
      <c r="N49" s="767"/>
    </row>
    <row r="50" spans="1:14" s="773" customFormat="1" ht="27.75" customHeight="1" x14ac:dyDescent="0.3">
      <c r="A50" s="751">
        <f t="shared" si="3"/>
        <v>46</v>
      </c>
      <c r="B50" s="757" t="s">
        <v>480</v>
      </c>
      <c r="C50" s="753" t="str">
        <f>VLOOKUP(B50,'Location Summary'!$C$4:$D$603,2,FALSE)</f>
        <v>DA-1.5</v>
      </c>
      <c r="D50" s="754" t="s">
        <v>104</v>
      </c>
      <c r="E50" s="755">
        <v>45506</v>
      </c>
      <c r="F50" s="755">
        <v>45510</v>
      </c>
      <c r="G50" s="755">
        <v>45510</v>
      </c>
      <c r="H50" s="756">
        <f t="shared" si="0"/>
        <v>4</v>
      </c>
      <c r="I50" s="787" t="s">
        <v>1244</v>
      </c>
      <c r="J50" s="756" t="s">
        <v>683</v>
      </c>
      <c r="K50" s="766"/>
      <c r="L50" s="767"/>
      <c r="M50" s="767"/>
      <c r="N50" s="767"/>
    </row>
    <row r="51" spans="1:14" s="773" customFormat="1" ht="27.75" customHeight="1" x14ac:dyDescent="0.3">
      <c r="A51" s="751">
        <f t="shared" si="3"/>
        <v>47</v>
      </c>
      <c r="B51" s="757" t="s">
        <v>497</v>
      </c>
      <c r="C51" s="753" t="str">
        <f>VLOOKUP(B51,'Location Summary'!$C$4:$D$603,2,FALSE)</f>
        <v>DA+6</v>
      </c>
      <c r="D51" s="754" t="s">
        <v>104</v>
      </c>
      <c r="E51" s="755">
        <v>45506</v>
      </c>
      <c r="F51" s="755">
        <v>45617</v>
      </c>
      <c r="G51" s="755">
        <v>45617</v>
      </c>
      <c r="H51" s="756">
        <f t="shared" si="0"/>
        <v>111</v>
      </c>
      <c r="I51" s="787" t="s">
        <v>1244</v>
      </c>
      <c r="J51" s="756" t="s">
        <v>683</v>
      </c>
      <c r="K51" s="766"/>
      <c r="L51" s="767"/>
      <c r="M51" s="767"/>
      <c r="N51" s="767"/>
    </row>
    <row r="52" spans="1:14" s="773" customFormat="1" ht="27.75" customHeight="1" x14ac:dyDescent="0.3">
      <c r="A52" s="751">
        <f t="shared" si="3"/>
        <v>48</v>
      </c>
      <c r="B52" s="757" t="s">
        <v>498</v>
      </c>
      <c r="C52" s="753" t="str">
        <f>VLOOKUP(B52,'Location Summary'!$C$4:$D$603,2,FALSE)</f>
        <v>DA+9</v>
      </c>
      <c r="D52" s="754" t="s">
        <v>104</v>
      </c>
      <c r="E52" s="755">
        <v>45506</v>
      </c>
      <c r="F52" s="755">
        <v>45568</v>
      </c>
      <c r="G52" s="755">
        <v>45568</v>
      </c>
      <c r="H52" s="756">
        <f t="shared" si="0"/>
        <v>62</v>
      </c>
      <c r="I52" s="787" t="s">
        <v>1244</v>
      </c>
      <c r="J52" s="756" t="s">
        <v>683</v>
      </c>
      <c r="K52" s="766"/>
      <c r="L52" s="767"/>
      <c r="M52" s="767"/>
      <c r="N52" s="767"/>
    </row>
    <row r="53" spans="1:14" s="773" customFormat="1" ht="27.75" customHeight="1" x14ac:dyDescent="0.3">
      <c r="A53" s="751">
        <f t="shared" si="3"/>
        <v>49</v>
      </c>
      <c r="B53" s="757" t="s">
        <v>464</v>
      </c>
      <c r="C53" s="753" t="str">
        <f>VLOOKUP(B53,'Location Summary'!$C$4:$D$603,2,FALSE)</f>
        <v>DA-1.5</v>
      </c>
      <c r="D53" s="754" t="s">
        <v>104</v>
      </c>
      <c r="E53" s="755">
        <v>45506</v>
      </c>
      <c r="F53" s="755">
        <f>E53</f>
        <v>45506</v>
      </c>
      <c r="G53" s="755">
        <f>F53+5</f>
        <v>45511</v>
      </c>
      <c r="H53" s="756">
        <f t="shared" si="0"/>
        <v>5</v>
      </c>
      <c r="I53" s="787" t="s">
        <v>1244</v>
      </c>
      <c r="J53" s="756" t="s">
        <v>683</v>
      </c>
      <c r="K53" s="766"/>
      <c r="L53" s="767"/>
      <c r="M53" s="767"/>
      <c r="N53" s="767"/>
    </row>
    <row r="54" spans="1:14" s="773" customFormat="1" ht="27.75" customHeight="1" x14ac:dyDescent="0.3">
      <c r="A54" s="751">
        <f t="shared" si="3"/>
        <v>50</v>
      </c>
      <c r="B54" s="757" t="s">
        <v>515</v>
      </c>
      <c r="C54" s="753" t="str">
        <f>VLOOKUP(B54,'Location Summary'!$C$4:$D$603,2,FALSE)</f>
        <v>DA+3</v>
      </c>
      <c r="D54" s="754" t="s">
        <v>104</v>
      </c>
      <c r="E54" s="755">
        <v>45522</v>
      </c>
      <c r="F54" s="755">
        <v>45525</v>
      </c>
      <c r="G54" s="755">
        <v>45525</v>
      </c>
      <c r="H54" s="756">
        <f t="shared" si="0"/>
        <v>3</v>
      </c>
      <c r="I54" s="787" t="s">
        <v>1245</v>
      </c>
      <c r="J54" s="756" t="s">
        <v>683</v>
      </c>
      <c r="K54" s="766"/>
      <c r="L54" s="767"/>
      <c r="M54" s="767"/>
      <c r="N54" s="767"/>
    </row>
    <row r="55" spans="1:14" s="773" customFormat="1" ht="27.75" customHeight="1" x14ac:dyDescent="0.3">
      <c r="A55" s="751">
        <f t="shared" si="3"/>
        <v>51</v>
      </c>
      <c r="B55" s="757" t="s">
        <v>67</v>
      </c>
      <c r="C55" s="753" t="s">
        <v>80</v>
      </c>
      <c r="D55" s="754" t="s">
        <v>104</v>
      </c>
      <c r="E55" s="755">
        <v>45524</v>
      </c>
      <c r="F55" s="755">
        <v>45560</v>
      </c>
      <c r="G55" s="755">
        <v>45560</v>
      </c>
      <c r="H55" s="756">
        <f t="shared" si="0"/>
        <v>36</v>
      </c>
      <c r="I55" s="787" t="s">
        <v>1246</v>
      </c>
      <c r="J55" s="756" t="s">
        <v>683</v>
      </c>
      <c r="K55" s="766" t="s">
        <v>1001</v>
      </c>
      <c r="L55" s="767">
        <v>9417442909</v>
      </c>
      <c r="M55" s="767" t="s">
        <v>1002</v>
      </c>
      <c r="N55" s="767"/>
    </row>
    <row r="56" spans="1:14" s="773" customFormat="1" ht="27.75" customHeight="1" x14ac:dyDescent="0.3">
      <c r="A56" s="751">
        <f t="shared" si="3"/>
        <v>52</v>
      </c>
      <c r="B56" s="757" t="s">
        <v>514</v>
      </c>
      <c r="C56" s="753" t="str">
        <f>VLOOKUP(B56,'Location Summary'!$C$4:$D$603,2,FALSE)</f>
        <v>DA+3</v>
      </c>
      <c r="D56" s="754" t="s">
        <v>104</v>
      </c>
      <c r="E56" s="755">
        <v>45524</v>
      </c>
      <c r="F56" s="755">
        <v>45541</v>
      </c>
      <c r="G56" s="755">
        <v>45541</v>
      </c>
      <c r="H56" s="756">
        <f t="shared" si="0"/>
        <v>17</v>
      </c>
      <c r="I56" s="787" t="s">
        <v>1003</v>
      </c>
      <c r="J56" s="756" t="s">
        <v>683</v>
      </c>
      <c r="K56" s="766"/>
      <c r="L56" s="767"/>
      <c r="M56" s="767"/>
      <c r="N56" s="767"/>
    </row>
    <row r="57" spans="1:14" s="773" customFormat="1" ht="27.75" customHeight="1" x14ac:dyDescent="0.3">
      <c r="A57" s="751">
        <f t="shared" si="3"/>
        <v>53</v>
      </c>
      <c r="B57" s="757" t="s">
        <v>513</v>
      </c>
      <c r="C57" s="753" t="str">
        <f>VLOOKUP(B57,'Location Summary'!$C$4:$D$603,2,FALSE)</f>
        <v>DA+3</v>
      </c>
      <c r="D57" s="754" t="s">
        <v>104</v>
      </c>
      <c r="E57" s="755">
        <v>45524</v>
      </c>
      <c r="F57" s="755">
        <v>45535</v>
      </c>
      <c r="G57" s="755">
        <v>45535</v>
      </c>
      <c r="H57" s="756">
        <f t="shared" si="0"/>
        <v>11</v>
      </c>
      <c r="I57" s="787" t="s">
        <v>1003</v>
      </c>
      <c r="J57" s="756" t="s">
        <v>683</v>
      </c>
      <c r="K57" s="766"/>
      <c r="L57" s="767"/>
      <c r="M57" s="767"/>
      <c r="N57" s="767"/>
    </row>
    <row r="58" spans="1:14" s="773" customFormat="1" ht="27.75" customHeight="1" x14ac:dyDescent="0.3">
      <c r="A58" s="751">
        <f t="shared" si="3"/>
        <v>54</v>
      </c>
      <c r="B58" s="757" t="s">
        <v>512</v>
      </c>
      <c r="C58" s="753" t="str">
        <f>VLOOKUP(B58,'Location Summary'!$C$4:$D$603,2,FALSE)</f>
        <v>DA+1.5</v>
      </c>
      <c r="D58" s="754" t="s">
        <v>104</v>
      </c>
      <c r="E58" s="755">
        <v>45524</v>
      </c>
      <c r="F58" s="755">
        <v>45530</v>
      </c>
      <c r="G58" s="755">
        <v>45530</v>
      </c>
      <c r="H58" s="756">
        <f t="shared" si="0"/>
        <v>6</v>
      </c>
      <c r="I58" s="787" t="s">
        <v>1003</v>
      </c>
      <c r="J58" s="756" t="s">
        <v>683</v>
      </c>
      <c r="K58" s="766"/>
      <c r="L58" s="767"/>
      <c r="M58" s="767"/>
      <c r="N58" s="767"/>
    </row>
    <row r="59" spans="1:14" s="773" customFormat="1" ht="27.75" customHeight="1" x14ac:dyDescent="0.3">
      <c r="A59" s="751">
        <f t="shared" si="3"/>
        <v>55</v>
      </c>
      <c r="B59" s="757" t="s">
        <v>70</v>
      </c>
      <c r="C59" s="753" t="str">
        <f>VLOOKUP(B59,'Location Summary'!$C$4:$D$603,2,FALSE)</f>
        <v>DA+9</v>
      </c>
      <c r="D59" s="754" t="s">
        <v>104</v>
      </c>
      <c r="E59" s="755">
        <v>45530</v>
      </c>
      <c r="F59" s="755">
        <v>45604</v>
      </c>
      <c r="G59" s="755">
        <v>45604</v>
      </c>
      <c r="H59" s="756">
        <f t="shared" si="0"/>
        <v>74</v>
      </c>
      <c r="I59" s="787" t="s">
        <v>1003</v>
      </c>
      <c r="J59" s="756" t="s">
        <v>683</v>
      </c>
      <c r="K59" s="766" t="s">
        <v>881</v>
      </c>
      <c r="L59" s="767">
        <v>9694236631</v>
      </c>
      <c r="M59" s="767" t="s">
        <v>1024</v>
      </c>
      <c r="N59" s="767" t="s">
        <v>1029</v>
      </c>
    </row>
    <row r="60" spans="1:14" s="773" customFormat="1" ht="27.75" customHeight="1" x14ac:dyDescent="0.3">
      <c r="A60" s="751">
        <f t="shared" si="3"/>
        <v>56</v>
      </c>
      <c r="B60" s="757" t="s">
        <v>592</v>
      </c>
      <c r="C60" s="753" t="str">
        <f>VLOOKUP(B60,'Location Summary'!$C$4:$D$603,2,FALSE)</f>
        <v>DA+3</v>
      </c>
      <c r="D60" s="754" t="s">
        <v>104</v>
      </c>
      <c r="E60" s="755">
        <v>45530</v>
      </c>
      <c r="F60" s="755">
        <v>45587</v>
      </c>
      <c r="G60" s="755">
        <v>45587</v>
      </c>
      <c r="H60" s="756">
        <f t="shared" si="0"/>
        <v>57</v>
      </c>
      <c r="I60" s="787" t="s">
        <v>1017</v>
      </c>
      <c r="J60" s="756" t="s">
        <v>683</v>
      </c>
      <c r="K60" s="766" t="s">
        <v>1027</v>
      </c>
      <c r="L60" s="767">
        <v>8107475410</v>
      </c>
      <c r="M60" s="767" t="s">
        <v>1024</v>
      </c>
      <c r="N60" s="767" t="s">
        <v>1029</v>
      </c>
    </row>
    <row r="61" spans="1:14" s="773" customFormat="1" ht="27.75" customHeight="1" x14ac:dyDescent="0.3">
      <c r="A61" s="751">
        <f t="shared" si="3"/>
        <v>57</v>
      </c>
      <c r="B61" s="757" t="s">
        <v>593</v>
      </c>
      <c r="C61" s="753" t="str">
        <f>VLOOKUP(B61,'Location Summary'!$C$4:$D$603,2,FALSE)</f>
        <v>DA+1.5</v>
      </c>
      <c r="D61" s="754" t="s">
        <v>104</v>
      </c>
      <c r="E61" s="755">
        <v>45530</v>
      </c>
      <c r="F61" s="755">
        <v>45587</v>
      </c>
      <c r="G61" s="755">
        <v>45587</v>
      </c>
      <c r="H61" s="756">
        <f t="shared" si="0"/>
        <v>57</v>
      </c>
      <c r="I61" s="787" t="s">
        <v>1017</v>
      </c>
      <c r="J61" s="756" t="s">
        <v>683</v>
      </c>
      <c r="K61" s="766" t="s">
        <v>1028</v>
      </c>
      <c r="L61" s="767">
        <v>9549065761</v>
      </c>
      <c r="M61" s="767" t="s">
        <v>1024</v>
      </c>
      <c r="N61" s="767" t="s">
        <v>1029</v>
      </c>
    </row>
    <row r="62" spans="1:14" s="773" customFormat="1" ht="27.75" customHeight="1" x14ac:dyDescent="0.3">
      <c r="A62" s="751">
        <f t="shared" si="3"/>
        <v>58</v>
      </c>
      <c r="B62" s="757" t="s">
        <v>589</v>
      </c>
      <c r="C62" s="753" t="str">
        <f>VLOOKUP(B62,'Location Summary'!$C$4:$D$603,2,FALSE)</f>
        <v>DA+0</v>
      </c>
      <c r="D62" s="754" t="s">
        <v>104</v>
      </c>
      <c r="E62" s="755">
        <v>45535</v>
      </c>
      <c r="F62" s="755">
        <v>45544</v>
      </c>
      <c r="G62" s="755">
        <v>45582</v>
      </c>
      <c r="H62" s="756">
        <f t="shared" si="0"/>
        <v>47</v>
      </c>
      <c r="I62" s="787" t="s">
        <v>1017</v>
      </c>
      <c r="J62" s="756" t="s">
        <v>683</v>
      </c>
      <c r="K62" s="766" t="s">
        <v>1025</v>
      </c>
      <c r="L62" s="767">
        <v>9024013985</v>
      </c>
      <c r="M62" s="767" t="s">
        <v>1026</v>
      </c>
      <c r="N62" s="767" t="s">
        <v>1029</v>
      </c>
    </row>
    <row r="63" spans="1:14" s="773" customFormat="1" ht="27.75" customHeight="1" x14ac:dyDescent="0.3">
      <c r="A63" s="751">
        <f t="shared" si="3"/>
        <v>59</v>
      </c>
      <c r="B63" s="757" t="s">
        <v>450</v>
      </c>
      <c r="C63" s="753" t="str">
        <f>VLOOKUP(B63,'Location Summary'!$C$4:$D$603,2,FALSE)</f>
        <v>DA+6</v>
      </c>
      <c r="D63" s="754" t="s">
        <v>104</v>
      </c>
      <c r="E63" s="755">
        <v>45532</v>
      </c>
      <c r="F63" s="755">
        <v>45537</v>
      </c>
      <c r="G63" s="755">
        <v>45537</v>
      </c>
      <c r="H63" s="756">
        <f t="shared" si="0"/>
        <v>5</v>
      </c>
      <c r="I63" s="787" t="s">
        <v>1017</v>
      </c>
      <c r="J63" s="756" t="s">
        <v>683</v>
      </c>
      <c r="K63" s="766" t="s">
        <v>1023</v>
      </c>
      <c r="L63" s="767">
        <v>8290697615</v>
      </c>
      <c r="M63" s="767" t="s">
        <v>1022</v>
      </c>
      <c r="N63" s="767" t="s">
        <v>676</v>
      </c>
    </row>
    <row r="64" spans="1:14" s="773" customFormat="1" ht="27.75" customHeight="1" x14ac:dyDescent="0.3">
      <c r="A64" s="751">
        <f t="shared" si="3"/>
        <v>60</v>
      </c>
      <c r="B64" s="757" t="s">
        <v>62</v>
      </c>
      <c r="C64" s="753" t="str">
        <f>VLOOKUP(B64,'Location Summary'!$C$4:$D$603,2,FALSE)</f>
        <v>DA+9</v>
      </c>
      <c r="D64" s="754" t="s">
        <v>104</v>
      </c>
      <c r="E64" s="755">
        <v>45535</v>
      </c>
      <c r="F64" s="755">
        <v>45555</v>
      </c>
      <c r="G64" s="755">
        <v>45555</v>
      </c>
      <c r="H64" s="756">
        <f t="shared" si="0"/>
        <v>20</v>
      </c>
      <c r="I64" s="787" t="s">
        <v>1017</v>
      </c>
      <c r="J64" s="756" t="s">
        <v>683</v>
      </c>
      <c r="K64" s="766" t="s">
        <v>1021</v>
      </c>
      <c r="L64" s="767">
        <v>8904727514</v>
      </c>
      <c r="M64" s="767" t="s">
        <v>1022</v>
      </c>
      <c r="N64" s="767" t="s">
        <v>676</v>
      </c>
    </row>
    <row r="65" spans="1:14" s="773" customFormat="1" ht="27.75" customHeight="1" x14ac:dyDescent="0.3">
      <c r="A65" s="751">
        <f t="shared" si="3"/>
        <v>61</v>
      </c>
      <c r="B65" s="757" t="s">
        <v>1097</v>
      </c>
      <c r="C65" s="753" t="str">
        <f>VLOOKUP(B65,'Location Summary'!$C$4:$D$603,2,FALSE)</f>
        <v>DA+3</v>
      </c>
      <c r="D65" s="754" t="s">
        <v>104</v>
      </c>
      <c r="E65" s="755">
        <v>45545</v>
      </c>
      <c r="F65" s="755">
        <v>45546</v>
      </c>
      <c r="G65" s="755">
        <v>45546</v>
      </c>
      <c r="H65" s="756">
        <f t="shared" si="0"/>
        <v>1</v>
      </c>
      <c r="I65" s="787" t="s">
        <v>1017</v>
      </c>
      <c r="J65" s="756" t="s">
        <v>683</v>
      </c>
      <c r="K65" s="766" t="s">
        <v>1033</v>
      </c>
      <c r="L65" s="767">
        <v>9137269295</v>
      </c>
      <c r="M65" s="767" t="s">
        <v>1034</v>
      </c>
      <c r="N65" s="767" t="s">
        <v>676</v>
      </c>
    </row>
    <row r="66" spans="1:14" s="773" customFormat="1" ht="27.75" customHeight="1" x14ac:dyDescent="0.3">
      <c r="A66" s="751">
        <f t="shared" si="3"/>
        <v>62</v>
      </c>
      <c r="B66" s="757" t="s">
        <v>550</v>
      </c>
      <c r="C66" s="753" t="s">
        <v>2</v>
      </c>
      <c r="D66" s="754" t="s">
        <v>29</v>
      </c>
      <c r="E66" s="755">
        <v>45566</v>
      </c>
      <c r="F66" s="755">
        <v>45689</v>
      </c>
      <c r="G66" s="755">
        <v>45693</v>
      </c>
      <c r="H66" s="756">
        <f t="shared" ref="H66:H71" si="4">(G66-E66)</f>
        <v>127</v>
      </c>
      <c r="I66" s="787" t="s">
        <v>1092</v>
      </c>
      <c r="J66" s="756" t="s">
        <v>683</v>
      </c>
      <c r="K66" s="766" t="s">
        <v>1496</v>
      </c>
      <c r="L66" s="767"/>
      <c r="M66" s="767"/>
      <c r="N66" s="767"/>
    </row>
    <row r="67" spans="1:14" s="773" customFormat="1" ht="27.75" customHeight="1" x14ac:dyDescent="0.3">
      <c r="A67" s="751">
        <f t="shared" si="3"/>
        <v>63</v>
      </c>
      <c r="B67" s="757" t="s">
        <v>264</v>
      </c>
      <c r="C67" s="753" t="str">
        <f>VLOOKUP(B67,'Location Summary'!$C$4:$D$603,2,FALSE)</f>
        <v>DB2+9</v>
      </c>
      <c r="D67" s="754" t="s">
        <v>104</v>
      </c>
      <c r="E67" s="755">
        <v>45561</v>
      </c>
      <c r="F67" s="755">
        <v>45766</v>
      </c>
      <c r="G67" s="755">
        <v>45766</v>
      </c>
      <c r="H67" s="756">
        <f t="shared" si="4"/>
        <v>205</v>
      </c>
      <c r="I67" s="787" t="s">
        <v>1092</v>
      </c>
      <c r="J67" s="756" t="s">
        <v>683</v>
      </c>
      <c r="K67" s="766" t="s">
        <v>1496</v>
      </c>
      <c r="L67" s="767"/>
      <c r="M67" s="767"/>
      <c r="N67" s="767"/>
    </row>
    <row r="68" spans="1:14" s="773" customFormat="1" ht="27.75" customHeight="1" x14ac:dyDescent="0.3">
      <c r="A68" s="751">
        <f t="shared" si="3"/>
        <v>64</v>
      </c>
      <c r="B68" s="757" t="s">
        <v>472</v>
      </c>
      <c r="C68" s="753" t="s">
        <v>80</v>
      </c>
      <c r="D68" s="754" t="s">
        <v>104</v>
      </c>
      <c r="E68" s="755">
        <v>45561</v>
      </c>
      <c r="F68" s="755">
        <v>45689</v>
      </c>
      <c r="G68" s="755">
        <v>45693</v>
      </c>
      <c r="H68" s="756">
        <f t="shared" si="4"/>
        <v>132</v>
      </c>
      <c r="I68" s="787" t="s">
        <v>1256</v>
      </c>
      <c r="J68" s="756" t="s">
        <v>683</v>
      </c>
      <c r="K68" s="766" t="s">
        <v>1496</v>
      </c>
      <c r="L68" s="767"/>
      <c r="M68" s="767"/>
      <c r="N68" s="767"/>
    </row>
    <row r="69" spans="1:14" s="773" customFormat="1" ht="27.75" customHeight="1" x14ac:dyDescent="0.3">
      <c r="A69" s="751">
        <f t="shared" si="3"/>
        <v>65</v>
      </c>
      <c r="B69" s="757" t="s">
        <v>473</v>
      </c>
      <c r="C69" s="753" t="s">
        <v>2</v>
      </c>
      <c r="D69" s="754" t="s">
        <v>104</v>
      </c>
      <c r="E69" s="755">
        <v>45561</v>
      </c>
      <c r="F69" s="755">
        <v>45689</v>
      </c>
      <c r="G69" s="755">
        <v>45693</v>
      </c>
      <c r="H69" s="756">
        <f t="shared" si="4"/>
        <v>132</v>
      </c>
      <c r="I69" s="787" t="s">
        <v>1256</v>
      </c>
      <c r="J69" s="756" t="s">
        <v>683</v>
      </c>
      <c r="K69" s="766" t="s">
        <v>1496</v>
      </c>
      <c r="L69" s="767"/>
      <c r="M69" s="767"/>
      <c r="N69" s="767"/>
    </row>
    <row r="70" spans="1:14" s="773" customFormat="1" ht="27.75" customHeight="1" x14ac:dyDescent="0.3">
      <c r="A70" s="751">
        <f t="shared" si="3"/>
        <v>66</v>
      </c>
      <c r="B70" s="757" t="s">
        <v>474</v>
      </c>
      <c r="C70" s="753" t="s">
        <v>2</v>
      </c>
      <c r="D70" s="754" t="s">
        <v>104</v>
      </c>
      <c r="E70" s="755">
        <v>45561</v>
      </c>
      <c r="F70" s="755">
        <v>45689</v>
      </c>
      <c r="G70" s="755">
        <v>45693</v>
      </c>
      <c r="H70" s="756">
        <f t="shared" si="4"/>
        <v>132</v>
      </c>
      <c r="I70" s="787" t="s">
        <v>1256</v>
      </c>
      <c r="J70" s="756" t="s">
        <v>683</v>
      </c>
      <c r="K70" s="766" t="s">
        <v>1496</v>
      </c>
      <c r="L70" s="767"/>
      <c r="M70" s="767"/>
      <c r="N70" s="767"/>
    </row>
    <row r="71" spans="1:14" s="773" customFormat="1" ht="27.75" customHeight="1" x14ac:dyDescent="0.3">
      <c r="A71" s="751">
        <f t="shared" si="3"/>
        <v>67</v>
      </c>
      <c r="B71" s="757" t="s">
        <v>475</v>
      </c>
      <c r="C71" s="753" t="s">
        <v>80</v>
      </c>
      <c r="D71" s="754" t="s">
        <v>104</v>
      </c>
      <c r="E71" s="755">
        <v>45561</v>
      </c>
      <c r="F71" s="755">
        <v>45689</v>
      </c>
      <c r="G71" s="755">
        <v>45693</v>
      </c>
      <c r="H71" s="756">
        <f t="shared" si="4"/>
        <v>132</v>
      </c>
      <c r="I71" s="787" t="s">
        <v>1256</v>
      </c>
      <c r="J71" s="756" t="s">
        <v>683</v>
      </c>
      <c r="K71" s="766" t="s">
        <v>1496</v>
      </c>
      <c r="L71" s="767"/>
      <c r="M71" s="767"/>
      <c r="N71" s="767"/>
    </row>
    <row r="72" spans="1:14" s="773" customFormat="1" ht="27.75" customHeight="1" x14ac:dyDescent="0.3">
      <c r="A72" s="751">
        <f t="shared" si="3"/>
        <v>68</v>
      </c>
      <c r="B72" s="757" t="s">
        <v>265</v>
      </c>
      <c r="C72" s="753" t="str">
        <f>VLOOKUP(B72,'Location Summary'!$C$4:$D$603,2,FALSE)</f>
        <v>DB1+6</v>
      </c>
      <c r="D72" s="754" t="s">
        <v>104</v>
      </c>
      <c r="E72" s="755">
        <v>45550</v>
      </c>
      <c r="F72" s="755">
        <v>45721</v>
      </c>
      <c r="G72" s="755">
        <v>45721</v>
      </c>
      <c r="H72" s="756">
        <f t="shared" ref="H72:H86" si="5">(G72-E72)</f>
        <v>171</v>
      </c>
      <c r="I72" s="787" t="s">
        <v>1092</v>
      </c>
      <c r="J72" s="756" t="s">
        <v>683</v>
      </c>
      <c r="K72" s="766"/>
      <c r="L72" s="767"/>
      <c r="M72" s="767"/>
      <c r="N72" s="767"/>
    </row>
    <row r="73" spans="1:14" s="773" customFormat="1" ht="27.75" customHeight="1" x14ac:dyDescent="0.3">
      <c r="A73" s="751">
        <f t="shared" si="3"/>
        <v>69</v>
      </c>
      <c r="B73" s="757" t="s">
        <v>477</v>
      </c>
      <c r="C73" s="753" t="str">
        <f>VLOOKUP(B73,'Location Summary'!$C$4:$D$603,2,FALSE)</f>
        <v>DA+6</v>
      </c>
      <c r="D73" s="754" t="s">
        <v>104</v>
      </c>
      <c r="E73" s="755">
        <v>45550</v>
      </c>
      <c r="F73" s="755">
        <v>45727</v>
      </c>
      <c r="G73" s="755">
        <v>45727</v>
      </c>
      <c r="H73" s="756">
        <f t="shared" si="5"/>
        <v>177</v>
      </c>
      <c r="I73" s="787" t="s">
        <v>1092</v>
      </c>
      <c r="J73" s="756" t="s">
        <v>683</v>
      </c>
      <c r="K73" s="766"/>
      <c r="L73" s="767"/>
      <c r="M73" s="767"/>
      <c r="N73" s="767"/>
    </row>
    <row r="74" spans="1:14" s="773" customFormat="1" ht="27.75" customHeight="1" x14ac:dyDescent="0.3">
      <c r="A74" s="751">
        <f t="shared" si="3"/>
        <v>70</v>
      </c>
      <c r="B74" s="757" t="s">
        <v>481</v>
      </c>
      <c r="C74" s="753" t="str">
        <f>VLOOKUP(B74,'Location Summary'!$C$4:$D$603,2,FALSE)</f>
        <v>DA+6</v>
      </c>
      <c r="D74" s="754" t="s">
        <v>104</v>
      </c>
      <c r="E74" s="755">
        <v>45550</v>
      </c>
      <c r="F74" s="755">
        <v>45583</v>
      </c>
      <c r="G74" s="755">
        <v>45583</v>
      </c>
      <c r="H74" s="756">
        <f t="shared" si="5"/>
        <v>33</v>
      </c>
      <c r="I74" s="787" t="s">
        <v>1092</v>
      </c>
      <c r="J74" s="756" t="s">
        <v>683</v>
      </c>
      <c r="K74" s="766"/>
      <c r="L74" s="767"/>
      <c r="M74" s="767"/>
      <c r="N74" s="767"/>
    </row>
    <row r="75" spans="1:14" s="773" customFormat="1" ht="27.75" customHeight="1" x14ac:dyDescent="0.3">
      <c r="A75" s="751">
        <f t="shared" si="3"/>
        <v>71</v>
      </c>
      <c r="B75" s="757" t="s">
        <v>266</v>
      </c>
      <c r="C75" s="753" t="str">
        <f>VLOOKUP(B75,'Location Summary'!$C$4:$D$603,2,FALSE)</f>
        <v>DB1+9</v>
      </c>
      <c r="D75" s="754" t="s">
        <v>104</v>
      </c>
      <c r="E75" s="755">
        <v>45555</v>
      </c>
      <c r="F75" s="755" t="s">
        <v>1104</v>
      </c>
      <c r="G75" s="755" t="s">
        <v>1104</v>
      </c>
      <c r="H75" s="756">
        <f t="shared" si="5"/>
        <v>17</v>
      </c>
      <c r="I75" s="787" t="s">
        <v>1092</v>
      </c>
      <c r="J75" s="756" t="s">
        <v>683</v>
      </c>
      <c r="K75" s="766"/>
      <c r="L75" s="767"/>
      <c r="M75" s="767"/>
      <c r="N75" s="767"/>
    </row>
    <row r="76" spans="1:14" s="773" customFormat="1" ht="27.75" customHeight="1" x14ac:dyDescent="0.3">
      <c r="A76" s="751">
        <f t="shared" si="3"/>
        <v>72</v>
      </c>
      <c r="B76" s="757" t="s">
        <v>489</v>
      </c>
      <c r="C76" s="753" t="str">
        <f>VLOOKUP(B76,'Location Summary'!$C$4:$D$603,2,FALSE)</f>
        <v>DA+9</v>
      </c>
      <c r="D76" s="754" t="s">
        <v>104</v>
      </c>
      <c r="E76" s="755">
        <v>45555</v>
      </c>
      <c r="F76" s="755">
        <v>45581</v>
      </c>
      <c r="G76" s="755">
        <v>45581</v>
      </c>
      <c r="H76" s="756">
        <f t="shared" si="5"/>
        <v>26</v>
      </c>
      <c r="I76" s="787" t="s">
        <v>1017</v>
      </c>
      <c r="J76" s="756" t="s">
        <v>683</v>
      </c>
      <c r="K76" s="766"/>
      <c r="L76" s="767"/>
      <c r="M76" s="767"/>
      <c r="N76" s="767"/>
    </row>
    <row r="77" spans="1:14" s="773" customFormat="1" ht="27.75" customHeight="1" x14ac:dyDescent="0.3">
      <c r="A77" s="751">
        <f t="shared" si="3"/>
        <v>73</v>
      </c>
      <c r="B77" s="757" t="s">
        <v>491</v>
      </c>
      <c r="C77" s="753" t="str">
        <f>VLOOKUP(B77,'Location Summary'!$C$4:$D$603,2,FALSE)</f>
        <v>DA+1.5</v>
      </c>
      <c r="D77" s="754" t="s">
        <v>104</v>
      </c>
      <c r="E77" s="755">
        <v>45558</v>
      </c>
      <c r="F77" s="755">
        <v>45576</v>
      </c>
      <c r="G77" s="755">
        <v>45576</v>
      </c>
      <c r="H77" s="756">
        <f t="shared" si="5"/>
        <v>18</v>
      </c>
      <c r="I77" s="787" t="s">
        <v>1017</v>
      </c>
      <c r="J77" s="756" t="s">
        <v>683</v>
      </c>
      <c r="K77" s="766"/>
      <c r="L77" s="767"/>
      <c r="M77" s="767"/>
      <c r="N77" s="767"/>
    </row>
    <row r="78" spans="1:14" s="773" customFormat="1" ht="27.75" customHeight="1" x14ac:dyDescent="0.3">
      <c r="A78" s="751">
        <f t="shared" si="3"/>
        <v>74</v>
      </c>
      <c r="B78" s="757" t="s">
        <v>492</v>
      </c>
      <c r="C78" s="753" t="str">
        <f>VLOOKUP(B78,'Location Summary'!$C$4:$D$603,2,FALSE)</f>
        <v>DA+3</v>
      </c>
      <c r="D78" s="754" t="s">
        <v>104</v>
      </c>
      <c r="E78" s="755">
        <v>45558</v>
      </c>
      <c r="F78" s="755">
        <v>45591</v>
      </c>
      <c r="G78" s="755">
        <v>45591</v>
      </c>
      <c r="H78" s="756">
        <f t="shared" si="5"/>
        <v>33</v>
      </c>
      <c r="I78" s="787" t="s">
        <v>1017</v>
      </c>
      <c r="J78" s="756" t="s">
        <v>683</v>
      </c>
      <c r="K78" s="766"/>
      <c r="L78" s="767"/>
      <c r="M78" s="767"/>
      <c r="N78" s="767"/>
    </row>
    <row r="79" spans="1:14" s="773" customFormat="1" ht="27.75" customHeight="1" x14ac:dyDescent="0.3">
      <c r="A79" s="751">
        <f t="shared" si="3"/>
        <v>75</v>
      </c>
      <c r="B79" s="757" t="s">
        <v>609</v>
      </c>
      <c r="C79" s="753" t="str">
        <f>VLOOKUP(B79,'Location Summary'!$C$4:$D$603,2,FALSE)</f>
        <v>DA+6</v>
      </c>
      <c r="D79" s="754" t="s">
        <v>104</v>
      </c>
      <c r="E79" s="755">
        <v>45562</v>
      </c>
      <c r="F79" s="755">
        <v>45589</v>
      </c>
      <c r="G79" s="755">
        <v>45589</v>
      </c>
      <c r="H79" s="756">
        <f t="shared" si="5"/>
        <v>27</v>
      </c>
      <c r="I79" s="787" t="s">
        <v>1017</v>
      </c>
      <c r="J79" s="756" t="s">
        <v>683</v>
      </c>
      <c r="K79" s="766" t="s">
        <v>1100</v>
      </c>
      <c r="L79" s="767">
        <v>8696414081</v>
      </c>
      <c r="M79" s="767" t="s">
        <v>1024</v>
      </c>
      <c r="N79" s="767" t="s">
        <v>676</v>
      </c>
    </row>
    <row r="80" spans="1:14" s="773" customFormat="1" ht="27.75" customHeight="1" x14ac:dyDescent="0.3">
      <c r="A80" s="751">
        <f t="shared" si="3"/>
        <v>76</v>
      </c>
      <c r="B80" s="757" t="s">
        <v>624</v>
      </c>
      <c r="C80" s="753" t="str">
        <f>VLOOKUP(B80,'Location Summary'!$C$4:$D$603,2,FALSE)</f>
        <v>DA+9</v>
      </c>
      <c r="D80" s="754" t="s">
        <v>104</v>
      </c>
      <c r="E80" s="755">
        <v>45568</v>
      </c>
      <c r="F80" s="755">
        <v>45607</v>
      </c>
      <c r="G80" s="755">
        <v>45607</v>
      </c>
      <c r="H80" s="756">
        <f t="shared" si="5"/>
        <v>39</v>
      </c>
      <c r="I80" s="787" t="s">
        <v>1017</v>
      </c>
      <c r="J80" s="756" t="s">
        <v>683</v>
      </c>
      <c r="K80" s="766" t="s">
        <v>1101</v>
      </c>
      <c r="L80" s="767">
        <v>9649766361</v>
      </c>
      <c r="M80" s="767" t="s">
        <v>1102</v>
      </c>
      <c r="N80" s="767" t="s">
        <v>676</v>
      </c>
    </row>
    <row r="81" spans="1:14" s="773" customFormat="1" ht="27.75" customHeight="1" x14ac:dyDescent="0.3">
      <c r="A81" s="751">
        <f t="shared" si="3"/>
        <v>77</v>
      </c>
      <c r="B81" s="757" t="s">
        <v>625</v>
      </c>
      <c r="C81" s="753" t="str">
        <f>VLOOKUP(B81,'Location Summary'!$C$4:$D$603,2,FALSE)</f>
        <v>DA+3</v>
      </c>
      <c r="D81" s="754" t="s">
        <v>104</v>
      </c>
      <c r="E81" s="755">
        <v>45568</v>
      </c>
      <c r="F81" s="755">
        <v>45612</v>
      </c>
      <c r="G81" s="755">
        <v>45612</v>
      </c>
      <c r="H81" s="756">
        <f t="shared" si="5"/>
        <v>44</v>
      </c>
      <c r="I81" s="787" t="s">
        <v>1017</v>
      </c>
      <c r="J81" s="756" t="s">
        <v>683</v>
      </c>
      <c r="K81" s="766" t="s">
        <v>1103</v>
      </c>
      <c r="L81" s="767">
        <v>7568731460</v>
      </c>
      <c r="M81" s="767" t="s">
        <v>1102</v>
      </c>
      <c r="N81" s="767" t="s">
        <v>676</v>
      </c>
    </row>
    <row r="82" spans="1:14" s="773" customFormat="1" ht="27.75" customHeight="1" x14ac:dyDescent="0.3">
      <c r="A82" s="751">
        <f t="shared" si="3"/>
        <v>78</v>
      </c>
      <c r="B82" s="757" t="s">
        <v>173</v>
      </c>
      <c r="C82" s="753" t="str">
        <f>VLOOKUP(B82,'Location Summary'!$C$4:$D$603,2,FALSE)</f>
        <v>DB1+6</v>
      </c>
      <c r="D82" s="754" t="s">
        <v>104</v>
      </c>
      <c r="E82" s="755">
        <v>45581</v>
      </c>
      <c r="F82" s="755">
        <v>45606</v>
      </c>
      <c r="G82" s="755">
        <v>45606</v>
      </c>
      <c r="H82" s="756">
        <f t="shared" si="5"/>
        <v>25</v>
      </c>
      <c r="I82" s="787" t="s">
        <v>1017</v>
      </c>
      <c r="J82" s="756" t="s">
        <v>683</v>
      </c>
      <c r="K82" s="766"/>
      <c r="L82" s="767"/>
      <c r="M82" s="767"/>
      <c r="N82" s="767"/>
    </row>
    <row r="83" spans="1:14" s="773" customFormat="1" ht="27.75" customHeight="1" x14ac:dyDescent="0.3">
      <c r="A83" s="751">
        <f t="shared" si="3"/>
        <v>79</v>
      </c>
      <c r="B83" s="757" t="s">
        <v>278</v>
      </c>
      <c r="C83" s="753" t="s">
        <v>192</v>
      </c>
      <c r="D83" s="754" t="s">
        <v>104</v>
      </c>
      <c r="E83" s="755">
        <v>45581</v>
      </c>
      <c r="F83" s="755">
        <v>45689</v>
      </c>
      <c r="G83" s="755">
        <v>45693</v>
      </c>
      <c r="H83" s="756">
        <f t="shared" si="5"/>
        <v>112</v>
      </c>
      <c r="I83" s="787" t="s">
        <v>1132</v>
      </c>
      <c r="J83" s="756" t="s">
        <v>683</v>
      </c>
      <c r="K83" s="766" t="s">
        <v>1496</v>
      </c>
      <c r="L83" s="767"/>
      <c r="M83" s="767"/>
      <c r="N83" s="767"/>
    </row>
    <row r="84" spans="1:14" s="773" customFormat="1" ht="27.75" customHeight="1" x14ac:dyDescent="0.3">
      <c r="A84" s="751">
        <f t="shared" si="3"/>
        <v>80</v>
      </c>
      <c r="B84" s="757" t="s">
        <v>546</v>
      </c>
      <c r="C84" s="753" t="s">
        <v>2</v>
      </c>
      <c r="D84" s="754" t="s">
        <v>104</v>
      </c>
      <c r="E84" s="755">
        <v>45581</v>
      </c>
      <c r="F84" s="755">
        <v>45689</v>
      </c>
      <c r="G84" s="755">
        <v>45693</v>
      </c>
      <c r="H84" s="756">
        <f t="shared" si="5"/>
        <v>112</v>
      </c>
      <c r="I84" s="787" t="s">
        <v>1132</v>
      </c>
      <c r="J84" s="756" t="s">
        <v>683</v>
      </c>
      <c r="K84" s="766" t="s">
        <v>1496</v>
      </c>
      <c r="L84" s="767"/>
      <c r="M84" s="767"/>
      <c r="N84" s="767"/>
    </row>
    <row r="85" spans="1:14" s="773" customFormat="1" ht="27.75" customHeight="1" x14ac:dyDescent="0.3">
      <c r="A85" s="751">
        <f t="shared" si="3"/>
        <v>81</v>
      </c>
      <c r="B85" s="757" t="s">
        <v>547</v>
      </c>
      <c r="C85" s="753" t="s">
        <v>80</v>
      </c>
      <c r="D85" s="754" t="s">
        <v>104</v>
      </c>
      <c r="E85" s="755">
        <v>45581</v>
      </c>
      <c r="F85" s="755">
        <v>45689</v>
      </c>
      <c r="G85" s="755">
        <v>45693</v>
      </c>
      <c r="H85" s="756">
        <f t="shared" si="5"/>
        <v>112</v>
      </c>
      <c r="I85" s="787" t="s">
        <v>1132</v>
      </c>
      <c r="J85" s="756" t="s">
        <v>683</v>
      </c>
      <c r="K85" s="766" t="s">
        <v>1496</v>
      </c>
      <c r="L85" s="767"/>
      <c r="M85" s="767"/>
      <c r="N85" s="767"/>
    </row>
    <row r="86" spans="1:14" s="773" customFormat="1" ht="27.75" customHeight="1" x14ac:dyDescent="0.3">
      <c r="A86" s="751">
        <f t="shared" si="3"/>
        <v>82</v>
      </c>
      <c r="B86" s="757" t="s">
        <v>548</v>
      </c>
      <c r="C86" s="753" t="s">
        <v>2</v>
      </c>
      <c r="D86" s="754" t="s">
        <v>104</v>
      </c>
      <c r="E86" s="755">
        <v>45581</v>
      </c>
      <c r="F86" s="755">
        <v>45689</v>
      </c>
      <c r="G86" s="755">
        <v>45693</v>
      </c>
      <c r="H86" s="756">
        <f t="shared" si="5"/>
        <v>112</v>
      </c>
      <c r="I86" s="787" t="s">
        <v>1132</v>
      </c>
      <c r="J86" s="756" t="s">
        <v>683</v>
      </c>
      <c r="K86" s="766" t="s">
        <v>1496</v>
      </c>
      <c r="L86" s="767"/>
      <c r="M86" s="767"/>
      <c r="N86" s="767"/>
    </row>
    <row r="87" spans="1:14" s="773" customFormat="1" ht="27.75" customHeight="1" x14ac:dyDescent="0.3">
      <c r="A87" s="751">
        <f t="shared" si="3"/>
        <v>83</v>
      </c>
      <c r="B87" s="757" t="s">
        <v>179</v>
      </c>
      <c r="C87" s="753" t="str">
        <f>VLOOKUP(B87,'Location Summary'!$C$4:$D$603,2,FALSE)</f>
        <v>DA+3</v>
      </c>
      <c r="D87" s="754" t="s">
        <v>104</v>
      </c>
      <c r="E87" s="755">
        <v>45637</v>
      </c>
      <c r="F87" s="755">
        <v>45659</v>
      </c>
      <c r="G87" s="755">
        <v>45659</v>
      </c>
      <c r="H87" s="756">
        <f t="shared" ref="H87:H104" si="6">(G87-E87)</f>
        <v>22</v>
      </c>
      <c r="I87" s="787" t="s">
        <v>1017</v>
      </c>
      <c r="J87" s="756" t="s">
        <v>683</v>
      </c>
      <c r="K87" s="766"/>
      <c r="L87" s="767"/>
      <c r="M87" s="767"/>
      <c r="N87" s="767"/>
    </row>
    <row r="88" spans="1:14" s="773" customFormat="1" ht="27.75" customHeight="1" x14ac:dyDescent="0.3">
      <c r="A88" s="751">
        <f t="shared" si="3"/>
        <v>84</v>
      </c>
      <c r="B88" s="757" t="s">
        <v>79</v>
      </c>
      <c r="C88" s="753" t="str">
        <f>VLOOKUP(B88,'Location Summary'!$C$4:$D$603,2,FALSE)</f>
        <v>DB1+0</v>
      </c>
      <c r="D88" s="754" t="s">
        <v>104</v>
      </c>
      <c r="E88" s="755">
        <v>45637</v>
      </c>
      <c r="F88" s="755">
        <v>45651</v>
      </c>
      <c r="G88" s="755">
        <v>45651</v>
      </c>
      <c r="H88" s="756">
        <f t="shared" si="6"/>
        <v>14</v>
      </c>
      <c r="I88" s="787" t="s">
        <v>1092</v>
      </c>
      <c r="J88" s="756" t="s">
        <v>683</v>
      </c>
      <c r="K88" s="766"/>
      <c r="L88" s="767"/>
      <c r="M88" s="767"/>
      <c r="N88" s="767"/>
    </row>
    <row r="89" spans="1:14" s="773" customFormat="1" ht="27.75" customHeight="1" x14ac:dyDescent="0.3">
      <c r="A89" s="751">
        <f t="shared" si="3"/>
        <v>85</v>
      </c>
      <c r="B89" s="757" t="s">
        <v>662</v>
      </c>
      <c r="C89" s="753" t="str">
        <f>VLOOKUP(B89,'Location Summary'!$C$4:$D$603,2,FALSE)</f>
        <v>DA-1.5</v>
      </c>
      <c r="D89" s="754" t="s">
        <v>104</v>
      </c>
      <c r="E89" s="755">
        <v>45637</v>
      </c>
      <c r="F89" s="755">
        <v>45651</v>
      </c>
      <c r="G89" s="755">
        <v>45651</v>
      </c>
      <c r="H89" s="756">
        <f t="shared" si="6"/>
        <v>14</v>
      </c>
      <c r="I89" s="787" t="s">
        <v>1017</v>
      </c>
      <c r="J89" s="756" t="s">
        <v>683</v>
      </c>
      <c r="K89" s="766"/>
      <c r="L89" s="767"/>
      <c r="M89" s="767"/>
      <c r="N89" s="767"/>
    </row>
    <row r="90" spans="1:14" s="773" customFormat="1" ht="27.75" customHeight="1" x14ac:dyDescent="0.3">
      <c r="A90" s="751">
        <f t="shared" si="3"/>
        <v>86</v>
      </c>
      <c r="B90" s="757" t="s">
        <v>663</v>
      </c>
      <c r="C90" s="753" t="str">
        <f>VLOOKUP(B90,'Location Summary'!$C$4:$D$603,2,FALSE)</f>
        <v>DA+6</v>
      </c>
      <c r="D90" s="754" t="s">
        <v>104</v>
      </c>
      <c r="E90" s="755">
        <v>45637</v>
      </c>
      <c r="F90" s="755">
        <v>45651</v>
      </c>
      <c r="G90" s="755">
        <v>45651</v>
      </c>
      <c r="H90" s="756">
        <f t="shared" si="6"/>
        <v>14</v>
      </c>
      <c r="I90" s="787" t="s">
        <v>1017</v>
      </c>
      <c r="J90" s="756" t="s">
        <v>683</v>
      </c>
      <c r="K90" s="766"/>
      <c r="L90" s="767"/>
      <c r="M90" s="767"/>
      <c r="N90" s="767"/>
    </row>
    <row r="91" spans="1:14" s="773" customFormat="1" ht="27.75" customHeight="1" x14ac:dyDescent="0.3">
      <c r="A91" s="751">
        <f t="shared" si="3"/>
        <v>87</v>
      </c>
      <c r="B91" s="757" t="s">
        <v>664</v>
      </c>
      <c r="C91" s="753" t="str">
        <f>VLOOKUP(B91,'Location Summary'!$C$4:$D$603,2,FALSE)</f>
        <v>DA-1.5</v>
      </c>
      <c r="D91" s="754" t="s">
        <v>104</v>
      </c>
      <c r="E91" s="755">
        <v>45637</v>
      </c>
      <c r="F91" s="755">
        <v>45651</v>
      </c>
      <c r="G91" s="755">
        <v>45651</v>
      </c>
      <c r="H91" s="756">
        <f t="shared" si="6"/>
        <v>14</v>
      </c>
      <c r="I91" s="787" t="s">
        <v>1017</v>
      </c>
      <c r="J91" s="756" t="s">
        <v>683</v>
      </c>
      <c r="K91" s="766"/>
      <c r="L91" s="767"/>
      <c r="M91" s="767"/>
      <c r="N91" s="767"/>
    </row>
    <row r="92" spans="1:14" s="773" customFormat="1" ht="27.75" customHeight="1" x14ac:dyDescent="0.3">
      <c r="A92" s="751">
        <f t="shared" si="3"/>
        <v>88</v>
      </c>
      <c r="B92" s="757" t="s">
        <v>665</v>
      </c>
      <c r="C92" s="753" t="str">
        <f>VLOOKUP(B92,'Location Summary'!$C$4:$D$603,2,FALSE)</f>
        <v>DA+0</v>
      </c>
      <c r="D92" s="754" t="s">
        <v>104</v>
      </c>
      <c r="E92" s="755">
        <v>45637</v>
      </c>
      <c r="F92" s="755">
        <v>45651</v>
      </c>
      <c r="G92" s="755">
        <v>45651</v>
      </c>
      <c r="H92" s="756">
        <f t="shared" si="6"/>
        <v>14</v>
      </c>
      <c r="I92" s="787" t="s">
        <v>1017</v>
      </c>
      <c r="J92" s="756" t="s">
        <v>683</v>
      </c>
      <c r="K92" s="766"/>
      <c r="L92" s="767"/>
      <c r="M92" s="767"/>
      <c r="N92" s="767"/>
    </row>
    <row r="93" spans="1:14" s="773" customFormat="1" ht="27.75" customHeight="1" x14ac:dyDescent="0.3">
      <c r="A93" s="751">
        <f t="shared" si="3"/>
        <v>89</v>
      </c>
      <c r="B93" s="757" t="s">
        <v>666</v>
      </c>
      <c r="C93" s="753" t="str">
        <f>VLOOKUP(B93,'Location Summary'!$C$4:$D$603,2,FALSE)</f>
        <v>DC2+0</v>
      </c>
      <c r="D93" s="754" t="s">
        <v>104</v>
      </c>
      <c r="E93" s="755">
        <v>45637</v>
      </c>
      <c r="F93" s="755">
        <v>45651</v>
      </c>
      <c r="G93" s="755">
        <v>45651</v>
      </c>
      <c r="H93" s="756">
        <f t="shared" si="6"/>
        <v>14</v>
      </c>
      <c r="I93" s="787" t="s">
        <v>1017</v>
      </c>
      <c r="J93" s="756" t="s">
        <v>683</v>
      </c>
      <c r="K93" s="766"/>
      <c r="L93" s="767"/>
      <c r="M93" s="767"/>
      <c r="N93" s="767"/>
    </row>
    <row r="94" spans="1:14" s="773" customFormat="1" ht="27.75" customHeight="1" x14ac:dyDescent="0.3">
      <c r="A94" s="751">
        <f t="shared" si="3"/>
        <v>90</v>
      </c>
      <c r="B94" s="757" t="s">
        <v>667</v>
      </c>
      <c r="C94" s="753" t="str">
        <f>VLOOKUP(B94,'Location Summary'!$C$4:$D$603,2,FALSE)</f>
        <v>DA+3</v>
      </c>
      <c r="D94" s="754" t="s">
        <v>104</v>
      </c>
      <c r="E94" s="755">
        <v>45637</v>
      </c>
      <c r="F94" s="755">
        <v>45651</v>
      </c>
      <c r="G94" s="755">
        <v>45651</v>
      </c>
      <c r="H94" s="756">
        <f t="shared" si="6"/>
        <v>14</v>
      </c>
      <c r="I94" s="787" t="s">
        <v>1017</v>
      </c>
      <c r="J94" s="756" t="s">
        <v>683</v>
      </c>
      <c r="K94" s="766"/>
      <c r="L94" s="767"/>
      <c r="M94" s="767"/>
      <c r="N94" s="767"/>
    </row>
    <row r="95" spans="1:14" s="773" customFormat="1" ht="27.75" customHeight="1" x14ac:dyDescent="0.3">
      <c r="A95" s="751">
        <f t="shared" si="3"/>
        <v>91</v>
      </c>
      <c r="B95" s="757" t="s">
        <v>668</v>
      </c>
      <c r="C95" s="753" t="str">
        <f>VLOOKUP(B95,'Location Summary'!$C$4:$D$603,2,FALSE)</f>
        <v>DA+0</v>
      </c>
      <c r="D95" s="754" t="s">
        <v>104</v>
      </c>
      <c r="E95" s="755">
        <v>45637</v>
      </c>
      <c r="F95" s="755">
        <v>45651</v>
      </c>
      <c r="G95" s="755">
        <v>45651</v>
      </c>
      <c r="H95" s="756">
        <f t="shared" si="6"/>
        <v>14</v>
      </c>
      <c r="I95" s="787" t="s">
        <v>1017</v>
      </c>
      <c r="J95" s="756" t="s">
        <v>683</v>
      </c>
      <c r="K95" s="766"/>
      <c r="L95" s="767"/>
      <c r="M95" s="767"/>
      <c r="N95" s="767"/>
    </row>
    <row r="96" spans="1:14" s="773" customFormat="1" ht="27.75" customHeight="1" x14ac:dyDescent="0.3">
      <c r="A96" s="751">
        <f t="shared" si="3"/>
        <v>92</v>
      </c>
      <c r="B96" s="757" t="s">
        <v>669</v>
      </c>
      <c r="C96" s="753" t="str">
        <f>VLOOKUP(B96,'Location Summary'!$C$4:$D$603,2,FALSE)</f>
        <v>DA+9</v>
      </c>
      <c r="D96" s="754" t="s">
        <v>104</v>
      </c>
      <c r="E96" s="755">
        <v>45637</v>
      </c>
      <c r="F96" s="755">
        <v>45651</v>
      </c>
      <c r="G96" s="755">
        <v>45651</v>
      </c>
      <c r="H96" s="756">
        <f t="shared" si="6"/>
        <v>14</v>
      </c>
      <c r="I96" s="787" t="s">
        <v>1017</v>
      </c>
      <c r="J96" s="756" t="s">
        <v>683</v>
      </c>
      <c r="K96" s="766"/>
      <c r="L96" s="767"/>
      <c r="M96" s="767"/>
      <c r="N96" s="767"/>
    </row>
    <row r="97" spans="1:14" s="773" customFormat="1" ht="27.75" customHeight="1" x14ac:dyDescent="0.3">
      <c r="A97" s="751">
        <f t="shared" si="3"/>
        <v>93</v>
      </c>
      <c r="B97" s="757" t="s">
        <v>7</v>
      </c>
      <c r="C97" s="753" t="str">
        <f>VLOOKUP(B97,'Location Summary'!$C$4:$D$603,2,FALSE)</f>
        <v>DB1+6</v>
      </c>
      <c r="D97" s="754" t="s">
        <v>104</v>
      </c>
      <c r="E97" s="755">
        <v>45637</v>
      </c>
      <c r="F97" s="755">
        <v>45651</v>
      </c>
      <c r="G97" s="755">
        <v>45651</v>
      </c>
      <c r="H97" s="756">
        <f t="shared" si="6"/>
        <v>14</v>
      </c>
      <c r="I97" s="787" t="s">
        <v>1017</v>
      </c>
      <c r="J97" s="756" t="s">
        <v>683</v>
      </c>
      <c r="K97" s="766"/>
      <c r="L97" s="767"/>
      <c r="M97" s="767"/>
      <c r="N97" s="767"/>
    </row>
    <row r="98" spans="1:14" s="773" customFormat="1" ht="27.75" customHeight="1" x14ac:dyDescent="0.3">
      <c r="A98" s="751">
        <f t="shared" si="3"/>
        <v>94</v>
      </c>
      <c r="B98" s="757" t="s">
        <v>610</v>
      </c>
      <c r="C98" s="753" t="str">
        <f>VLOOKUP(B98,'Location Summary'!$C$4:$D$603,2,FALSE)</f>
        <v>DA-3</v>
      </c>
      <c r="D98" s="754" t="s">
        <v>104</v>
      </c>
      <c r="E98" s="755">
        <v>45698</v>
      </c>
      <c r="F98" s="755">
        <v>45736</v>
      </c>
      <c r="G98" s="755">
        <v>45736</v>
      </c>
      <c r="H98" s="756">
        <f t="shared" si="6"/>
        <v>38</v>
      </c>
      <c r="I98" s="787" t="s">
        <v>1257</v>
      </c>
      <c r="J98" s="756" t="s">
        <v>683</v>
      </c>
      <c r="K98" s="766"/>
      <c r="L98" s="767"/>
      <c r="M98" s="767"/>
      <c r="N98" s="767"/>
    </row>
    <row r="99" spans="1:14" s="773" customFormat="1" ht="27.75" customHeight="1" x14ac:dyDescent="0.3">
      <c r="A99" s="751">
        <f t="shared" si="3"/>
        <v>95</v>
      </c>
      <c r="B99" s="757" t="s">
        <v>59</v>
      </c>
      <c r="C99" s="753" t="str">
        <f>VLOOKUP(B99,'Location Summary'!$C$4:$D$603,2,FALSE)</f>
        <v>DD60+18</v>
      </c>
      <c r="D99" s="754" t="s">
        <v>104</v>
      </c>
      <c r="E99" s="755">
        <v>45697</v>
      </c>
      <c r="F99" s="755">
        <v>45711</v>
      </c>
      <c r="G99" s="755">
        <v>45711</v>
      </c>
      <c r="H99" s="756">
        <f t="shared" si="6"/>
        <v>14</v>
      </c>
      <c r="I99" s="787" t="s">
        <v>1017</v>
      </c>
      <c r="J99" s="756" t="s">
        <v>683</v>
      </c>
      <c r="K99" s="766"/>
      <c r="L99" s="767"/>
      <c r="M99" s="767"/>
      <c r="N99" s="767"/>
    </row>
    <row r="100" spans="1:14" s="773" customFormat="1" ht="27.75" customHeight="1" x14ac:dyDescent="0.3">
      <c r="A100" s="751">
        <f t="shared" si="3"/>
        <v>96</v>
      </c>
      <c r="B100" s="757" t="s">
        <v>60</v>
      </c>
      <c r="C100" s="753" t="str">
        <f>VLOOKUP(B100,'Location Summary'!$C$4:$D$603,2,FALSE)</f>
        <v>DD60+35</v>
      </c>
      <c r="D100" s="754" t="s">
        <v>104</v>
      </c>
      <c r="E100" s="755">
        <v>45697</v>
      </c>
      <c r="F100" s="755">
        <v>45704</v>
      </c>
      <c r="G100" s="755">
        <v>45704</v>
      </c>
      <c r="H100" s="756">
        <f t="shared" si="6"/>
        <v>7</v>
      </c>
      <c r="I100" s="787" t="s">
        <v>1017</v>
      </c>
      <c r="J100" s="756" t="s">
        <v>683</v>
      </c>
      <c r="K100" s="766"/>
      <c r="L100" s="767"/>
      <c r="M100" s="767"/>
      <c r="N100" s="767"/>
    </row>
    <row r="101" spans="1:14" s="773" customFormat="1" ht="27.75" customHeight="1" x14ac:dyDescent="0.3">
      <c r="A101" s="751">
        <f t="shared" si="3"/>
        <v>97</v>
      </c>
      <c r="B101" s="757" t="s">
        <v>61</v>
      </c>
      <c r="C101" s="753" t="str">
        <f>VLOOKUP(B101,'Location Summary'!$C$4:$D$603,2,FALSE)</f>
        <v>DD60+35</v>
      </c>
      <c r="D101" s="754" t="s">
        <v>104</v>
      </c>
      <c r="E101" s="755">
        <v>45697</v>
      </c>
      <c r="F101" s="755">
        <v>45701</v>
      </c>
      <c r="G101" s="755">
        <v>45701</v>
      </c>
      <c r="H101" s="756">
        <f t="shared" si="6"/>
        <v>4</v>
      </c>
      <c r="I101" s="787" t="s">
        <v>1017</v>
      </c>
      <c r="J101" s="756" t="s">
        <v>683</v>
      </c>
      <c r="K101" s="766"/>
      <c r="L101" s="767"/>
      <c r="M101" s="767"/>
      <c r="N101" s="767"/>
    </row>
    <row r="102" spans="1:14" s="773" customFormat="1" ht="27.75" customHeight="1" x14ac:dyDescent="0.3">
      <c r="A102" s="751">
        <f>A101+1</f>
        <v>98</v>
      </c>
      <c r="B102" s="757" t="s">
        <v>1264</v>
      </c>
      <c r="C102" s="753"/>
      <c r="D102" s="754" t="s">
        <v>104</v>
      </c>
      <c r="E102" s="765">
        <v>45603</v>
      </c>
      <c r="F102" s="755">
        <v>45694</v>
      </c>
      <c r="G102" s="755">
        <v>45694</v>
      </c>
      <c r="H102" s="756">
        <f t="shared" si="6"/>
        <v>91</v>
      </c>
      <c r="I102" s="787" t="s">
        <v>1258</v>
      </c>
      <c r="J102" s="756" t="s">
        <v>683</v>
      </c>
      <c r="K102" s="766"/>
      <c r="L102" s="767"/>
      <c r="M102" s="767"/>
      <c r="N102" s="767"/>
    </row>
    <row r="103" spans="1:14" s="773" customFormat="1" ht="27.75" customHeight="1" x14ac:dyDescent="0.3">
      <c r="A103" s="751">
        <f t="shared" si="3"/>
        <v>99</v>
      </c>
      <c r="B103" s="764" t="s">
        <v>1265</v>
      </c>
      <c r="C103" s="753"/>
      <c r="D103" s="754" t="s">
        <v>1275</v>
      </c>
      <c r="E103" s="765">
        <v>45603</v>
      </c>
      <c r="F103" s="765">
        <v>45670</v>
      </c>
      <c r="G103" s="765">
        <v>45707</v>
      </c>
      <c r="H103" s="756">
        <f t="shared" si="6"/>
        <v>104</v>
      </c>
      <c r="I103" s="787" t="s">
        <v>1259</v>
      </c>
      <c r="J103" s="788" t="s">
        <v>683</v>
      </c>
      <c r="K103" s="776"/>
      <c r="L103" s="775"/>
      <c r="M103" s="775"/>
      <c r="N103" s="775"/>
    </row>
    <row r="104" spans="1:14" s="773" customFormat="1" ht="27.75" customHeight="1" x14ac:dyDescent="0.3">
      <c r="A104" s="751">
        <f t="shared" si="3"/>
        <v>100</v>
      </c>
      <c r="B104" s="757" t="s">
        <v>1272</v>
      </c>
      <c r="C104" s="753"/>
      <c r="D104" s="754" t="s">
        <v>1273</v>
      </c>
      <c r="E104" s="765">
        <v>45697</v>
      </c>
      <c r="F104" s="755">
        <v>45708</v>
      </c>
      <c r="G104" s="755">
        <v>45708</v>
      </c>
      <c r="H104" s="756">
        <f t="shared" si="6"/>
        <v>11</v>
      </c>
      <c r="I104" s="787" t="s">
        <v>1274</v>
      </c>
      <c r="J104" s="756" t="s">
        <v>683</v>
      </c>
      <c r="K104" s="766"/>
      <c r="L104" s="767"/>
      <c r="M104" s="767"/>
      <c r="N104" s="767"/>
    </row>
    <row r="105" spans="1:14" s="773" customFormat="1" ht="27.75" customHeight="1" x14ac:dyDescent="0.3">
      <c r="A105" s="751">
        <f t="shared" si="3"/>
        <v>101</v>
      </c>
      <c r="B105" s="757" t="s">
        <v>1421</v>
      </c>
      <c r="C105" s="753"/>
      <c r="D105" s="754" t="s">
        <v>104</v>
      </c>
      <c r="E105" s="765">
        <v>45696</v>
      </c>
      <c r="F105" s="755">
        <v>45708</v>
      </c>
      <c r="G105" s="755">
        <v>45708</v>
      </c>
      <c r="H105" s="756">
        <f>(G105-E105)</f>
        <v>12</v>
      </c>
      <c r="I105" s="787" t="s">
        <v>1276</v>
      </c>
      <c r="J105" s="756" t="s">
        <v>683</v>
      </c>
      <c r="K105" s="766"/>
      <c r="L105" s="767"/>
      <c r="M105" s="767"/>
      <c r="N105" s="767"/>
    </row>
    <row r="106" spans="1:14" s="773" customFormat="1" ht="27.75" customHeight="1" x14ac:dyDescent="0.3">
      <c r="A106" s="751">
        <f t="shared" si="3"/>
        <v>102</v>
      </c>
      <c r="B106" s="757" t="s">
        <v>617</v>
      </c>
      <c r="C106" s="753" t="str">
        <f>VLOOKUP(B106,'Location Summary'!$C$4:$D$603,2,FALSE)</f>
        <v>DA+3</v>
      </c>
      <c r="D106" s="754" t="s">
        <v>104</v>
      </c>
      <c r="E106" s="765">
        <v>45712</v>
      </c>
      <c r="F106" s="755">
        <v>45954</v>
      </c>
      <c r="G106" s="755">
        <v>45954</v>
      </c>
      <c r="H106" s="756">
        <f t="shared" ref="H106:H108" si="7">(G106-E106)</f>
        <v>242</v>
      </c>
      <c r="I106" s="787" t="s">
        <v>1244</v>
      </c>
      <c r="J106" s="756" t="s">
        <v>683</v>
      </c>
      <c r="K106" s="766"/>
      <c r="L106" s="767"/>
      <c r="M106" s="767"/>
      <c r="N106" s="767"/>
    </row>
    <row r="107" spans="1:14" s="773" customFormat="1" ht="27.75" customHeight="1" x14ac:dyDescent="0.3">
      <c r="A107" s="751">
        <v>104</v>
      </c>
      <c r="B107" s="757" t="s">
        <v>1411</v>
      </c>
      <c r="C107" s="753"/>
      <c r="D107" s="754" t="s">
        <v>1273</v>
      </c>
      <c r="E107" s="765">
        <v>45737</v>
      </c>
      <c r="F107" s="755">
        <v>45748</v>
      </c>
      <c r="G107" s="755">
        <v>45748</v>
      </c>
      <c r="H107" s="756">
        <f t="shared" si="7"/>
        <v>11</v>
      </c>
      <c r="I107" s="787" t="s">
        <v>1412</v>
      </c>
      <c r="J107" s="756" t="s">
        <v>683</v>
      </c>
      <c r="K107" s="772" t="s">
        <v>1413</v>
      </c>
      <c r="L107" s="761" t="s">
        <v>1414</v>
      </c>
      <c r="M107" s="767" t="s">
        <v>1415</v>
      </c>
      <c r="N107" s="767"/>
    </row>
    <row r="108" spans="1:14" s="773" customFormat="1" ht="27.75" customHeight="1" x14ac:dyDescent="0.3">
      <c r="A108" s="751">
        <v>105</v>
      </c>
      <c r="B108" s="757" t="s">
        <v>630</v>
      </c>
      <c r="C108" s="753" t="str">
        <f>VLOOKUP(B108,'Location Summary'!$C$4:$D$603,2,FALSE)</f>
        <v>DA+1.5</v>
      </c>
      <c r="D108" s="754" t="s">
        <v>1273</v>
      </c>
      <c r="E108" s="765">
        <v>45737</v>
      </c>
      <c r="F108" s="755">
        <v>45743</v>
      </c>
      <c r="G108" s="755">
        <v>45743</v>
      </c>
      <c r="H108" s="756">
        <f t="shared" si="7"/>
        <v>6</v>
      </c>
      <c r="I108" s="787" t="s">
        <v>1412</v>
      </c>
      <c r="J108" s="756" t="s">
        <v>683</v>
      </c>
      <c r="K108" s="766"/>
      <c r="L108" s="767"/>
      <c r="M108" s="767"/>
      <c r="N108" s="767"/>
    </row>
    <row r="109" spans="1:14" s="773" customFormat="1" ht="27.75" customHeight="1" x14ac:dyDescent="0.3">
      <c r="A109" s="751">
        <v>106</v>
      </c>
      <c r="B109" s="757" t="s">
        <v>631</v>
      </c>
      <c r="C109" s="753" t="str">
        <f>VLOOKUP(B109,'Location Summary'!$C$4:$D$603,2,FALSE)</f>
        <v>DA+3</v>
      </c>
      <c r="D109" s="754" t="s">
        <v>1273</v>
      </c>
      <c r="E109" s="765">
        <v>45737</v>
      </c>
      <c r="F109" s="755">
        <v>45743</v>
      </c>
      <c r="G109" s="755">
        <v>45743</v>
      </c>
      <c r="H109" s="756">
        <f t="shared" ref="H109" si="8">(G109-E109)</f>
        <v>6</v>
      </c>
      <c r="I109" s="787" t="s">
        <v>1412</v>
      </c>
      <c r="J109" s="756" t="s">
        <v>683</v>
      </c>
      <c r="K109" s="766"/>
      <c r="L109" s="767"/>
      <c r="M109" s="767"/>
      <c r="N109" s="767"/>
    </row>
    <row r="110" spans="1:14" s="773" customFormat="1" ht="27.75" customHeight="1" x14ac:dyDescent="0.3">
      <c r="A110" s="751">
        <v>107</v>
      </c>
      <c r="B110" s="757" t="s">
        <v>8</v>
      </c>
      <c r="C110" s="753" t="str">
        <f>VLOOKUP(B110,'Location Summary'!$C$4:$D$603,2,FALSE)</f>
        <v>DB2+3</v>
      </c>
      <c r="D110" s="754" t="s">
        <v>1389</v>
      </c>
      <c r="E110" s="765">
        <v>45709</v>
      </c>
      <c r="F110" s="755"/>
      <c r="G110" s="755"/>
      <c r="H110" s="756"/>
      <c r="I110" s="787" t="s">
        <v>1017</v>
      </c>
      <c r="J110" s="756"/>
      <c r="K110" s="766" t="s">
        <v>1449</v>
      </c>
      <c r="L110" s="767">
        <v>9828813423</v>
      </c>
      <c r="M110" s="767"/>
      <c r="N110" s="767"/>
    </row>
    <row r="111" spans="1:14" s="773" customFormat="1" ht="27.75" customHeight="1" x14ac:dyDescent="0.3">
      <c r="A111" s="751">
        <v>108</v>
      </c>
      <c r="B111" s="757" t="s">
        <v>622</v>
      </c>
      <c r="C111" s="753" t="str">
        <f>VLOOKUP(B111,'Location Summary'!$C$4:$D$603,2,FALSE)</f>
        <v>DA+3</v>
      </c>
      <c r="D111" s="754" t="s">
        <v>1389</v>
      </c>
      <c r="E111" s="765">
        <v>45709</v>
      </c>
      <c r="F111" s="755"/>
      <c r="G111" s="755"/>
      <c r="H111" s="756"/>
      <c r="I111" s="787" t="s">
        <v>1017</v>
      </c>
      <c r="J111" s="756"/>
      <c r="K111" s="773" t="s">
        <v>1448</v>
      </c>
      <c r="L111" s="767">
        <v>9672784822</v>
      </c>
      <c r="M111" s="767"/>
      <c r="N111" s="767"/>
    </row>
    <row r="112" spans="1:14" s="773" customFormat="1" ht="27.75" customHeight="1" x14ac:dyDescent="0.3">
      <c r="A112" s="751">
        <v>109</v>
      </c>
      <c r="B112" s="757" t="s">
        <v>623</v>
      </c>
      <c r="C112" s="753" t="str">
        <f>VLOOKUP(B112,'Location Summary'!$C$4:$D$603,2,FALSE)</f>
        <v>DA-1.5</v>
      </c>
      <c r="D112" s="754" t="s">
        <v>1389</v>
      </c>
      <c r="E112" s="765">
        <v>45709</v>
      </c>
      <c r="F112" s="755"/>
      <c r="G112" s="755"/>
      <c r="H112" s="756"/>
      <c r="I112" s="787" t="s">
        <v>1017</v>
      </c>
      <c r="J112" s="756"/>
      <c r="K112" s="766" t="s">
        <v>1447</v>
      </c>
      <c r="L112" s="767">
        <v>8890266896</v>
      </c>
      <c r="M112" s="767"/>
      <c r="N112" s="767"/>
    </row>
    <row r="113" spans="1:14" s="773" customFormat="1" ht="27.75" customHeight="1" x14ac:dyDescent="0.3">
      <c r="A113" s="751">
        <v>110</v>
      </c>
      <c r="B113" s="757" t="s">
        <v>175</v>
      </c>
      <c r="C113" s="753" t="str">
        <f>VLOOKUP(B113,'Location Summary'!$C$4:$D$603,2,FALSE)</f>
        <v>DB2+3</v>
      </c>
      <c r="D113" s="754" t="s">
        <v>1389</v>
      </c>
      <c r="E113" s="765">
        <v>45709</v>
      </c>
      <c r="F113" s="755"/>
      <c r="G113" s="755"/>
      <c r="H113" s="756"/>
      <c r="I113" s="787" t="s">
        <v>1017</v>
      </c>
      <c r="J113" s="756"/>
      <c r="K113" s="766" t="s">
        <v>1450</v>
      </c>
      <c r="L113" s="767">
        <v>8302174002</v>
      </c>
      <c r="M113" s="767"/>
      <c r="N113" s="767"/>
    </row>
    <row r="114" spans="1:14" s="773" customFormat="1" ht="27.75" customHeight="1" x14ac:dyDescent="0.3">
      <c r="A114" s="751">
        <v>111</v>
      </c>
      <c r="B114" s="757" t="s">
        <v>1301</v>
      </c>
      <c r="C114" s="753" t="str">
        <f>VLOOKUP(B114,'Location Summary'!$C$4:$D$603,2,FALSE)</f>
        <v>DA+6</v>
      </c>
      <c r="D114" s="754" t="s">
        <v>104</v>
      </c>
      <c r="E114" s="765">
        <v>45745</v>
      </c>
      <c r="F114" s="755">
        <v>45766</v>
      </c>
      <c r="G114" s="755">
        <v>45766</v>
      </c>
      <c r="H114" s="756">
        <f t="shared" ref="H114:H120" si="9">(G114-E114)</f>
        <v>21</v>
      </c>
      <c r="I114" s="787" t="s">
        <v>1458</v>
      </c>
      <c r="J114" s="756" t="s">
        <v>683</v>
      </c>
      <c r="K114" s="766" t="s">
        <v>1459</v>
      </c>
      <c r="L114" s="767">
        <v>8824821647</v>
      </c>
      <c r="M114" s="767"/>
      <c r="N114" s="767"/>
    </row>
    <row r="115" spans="1:14" s="773" customFormat="1" ht="27.75" customHeight="1" x14ac:dyDescent="0.3">
      <c r="A115" s="751">
        <v>112</v>
      </c>
      <c r="B115" s="757" t="s">
        <v>264</v>
      </c>
      <c r="C115" s="753" t="str">
        <f>VLOOKUP(B115,'Location Summary'!$C$4:$D$603,2,FALSE)</f>
        <v>DB2+9</v>
      </c>
      <c r="D115" s="754" t="s">
        <v>104</v>
      </c>
      <c r="E115" s="765">
        <v>45745</v>
      </c>
      <c r="F115" s="755">
        <v>45766</v>
      </c>
      <c r="G115" s="755">
        <v>45766</v>
      </c>
      <c r="H115" s="756">
        <v>0</v>
      </c>
      <c r="I115" s="787" t="s">
        <v>1458</v>
      </c>
      <c r="J115" s="756" t="s">
        <v>683</v>
      </c>
      <c r="K115" s="766" t="s">
        <v>1462</v>
      </c>
      <c r="L115" s="767">
        <v>9829622661</v>
      </c>
      <c r="M115" s="767"/>
      <c r="N115" s="767"/>
    </row>
    <row r="116" spans="1:14" s="773" customFormat="1" ht="27.75" customHeight="1" x14ac:dyDescent="0.3">
      <c r="A116" s="751">
        <v>113</v>
      </c>
      <c r="B116" s="757" t="s">
        <v>1489</v>
      </c>
      <c r="C116" s="753"/>
      <c r="D116" s="754" t="s">
        <v>104</v>
      </c>
      <c r="E116" s="765">
        <v>45762</v>
      </c>
      <c r="F116" s="755" t="s">
        <v>1499</v>
      </c>
      <c r="G116" s="755" t="s">
        <v>1499</v>
      </c>
      <c r="H116" s="756">
        <f t="shared" si="9"/>
        <v>17</v>
      </c>
      <c r="I116" s="787" t="s">
        <v>1483</v>
      </c>
      <c r="J116" s="756" t="s">
        <v>683</v>
      </c>
      <c r="K116" s="766"/>
      <c r="L116" s="767"/>
      <c r="M116" s="767"/>
      <c r="N116" s="767"/>
    </row>
    <row r="117" spans="1:14" s="773" customFormat="1" ht="27.75" customHeight="1" x14ac:dyDescent="0.3">
      <c r="A117" s="751">
        <v>114</v>
      </c>
      <c r="B117" s="757" t="s">
        <v>1290</v>
      </c>
      <c r="C117" s="753" t="s">
        <v>219</v>
      </c>
      <c r="D117" s="754" t="s">
        <v>104</v>
      </c>
      <c r="E117" s="765">
        <v>45773</v>
      </c>
      <c r="F117" s="755">
        <v>45776</v>
      </c>
      <c r="G117" s="755">
        <v>45776</v>
      </c>
      <c r="H117" s="756">
        <f t="shared" si="9"/>
        <v>3</v>
      </c>
      <c r="I117" s="787" t="s">
        <v>1493</v>
      </c>
      <c r="J117" s="756" t="s">
        <v>683</v>
      </c>
      <c r="K117" s="766" t="s">
        <v>1494</v>
      </c>
      <c r="L117" s="767">
        <v>9950238877</v>
      </c>
      <c r="M117" s="767" t="s">
        <v>1495</v>
      </c>
      <c r="N117" s="767"/>
    </row>
    <row r="118" spans="1:14" s="773" customFormat="1" ht="27.75" customHeight="1" x14ac:dyDescent="0.3">
      <c r="A118" s="751">
        <v>115</v>
      </c>
      <c r="B118" s="757" t="s">
        <v>276</v>
      </c>
      <c r="C118" s="753" t="str">
        <f>VLOOKUP(B118,'Location Summary'!$C$4:$D$603,2,FALSE)</f>
        <v>DD60+0</v>
      </c>
      <c r="D118" s="754" t="s">
        <v>104</v>
      </c>
      <c r="E118" s="765">
        <v>45780</v>
      </c>
      <c r="F118" s="755">
        <v>45814</v>
      </c>
      <c r="G118" s="755">
        <v>45814</v>
      </c>
      <c r="H118" s="756">
        <f t="shared" si="9"/>
        <v>34</v>
      </c>
      <c r="I118" s="787" t="s">
        <v>1500</v>
      </c>
      <c r="J118" s="756" t="s">
        <v>683</v>
      </c>
      <c r="K118" s="766"/>
      <c r="L118" s="767"/>
      <c r="M118" s="767"/>
      <c r="N118" s="767"/>
    </row>
    <row r="119" spans="1:14" s="773" customFormat="1" ht="27.75" customHeight="1" x14ac:dyDescent="0.3">
      <c r="A119" s="751">
        <f>A118+1</f>
        <v>116</v>
      </c>
      <c r="B119" s="757" t="s">
        <v>1294</v>
      </c>
      <c r="C119" s="753" t="str">
        <f>VLOOKUP(B119,'Location Summary'!$C$4:$D$603,2,FALSE)</f>
        <v>DD45+0</v>
      </c>
      <c r="D119" s="754" t="s">
        <v>104</v>
      </c>
      <c r="E119" s="765">
        <v>45762</v>
      </c>
      <c r="F119" s="755">
        <v>45843</v>
      </c>
      <c r="G119" s="755">
        <v>45843</v>
      </c>
      <c r="H119" s="756">
        <f t="shared" si="9"/>
        <v>81</v>
      </c>
      <c r="I119" s="787" t="s">
        <v>1500</v>
      </c>
      <c r="J119" s="756"/>
      <c r="K119" s="766"/>
      <c r="L119" s="767"/>
      <c r="M119" s="767"/>
      <c r="N119" s="767"/>
    </row>
    <row r="120" spans="1:14" s="773" customFormat="1" ht="27.75" customHeight="1" x14ac:dyDescent="0.3">
      <c r="A120" s="751">
        <f>A119+1</f>
        <v>117</v>
      </c>
      <c r="B120" s="757" t="s">
        <v>1296</v>
      </c>
      <c r="C120" s="753" t="str">
        <f>VLOOKUP(B120,'Location Summary'!$C$4:$D$603,2,FALSE)</f>
        <v>DA+0</v>
      </c>
      <c r="D120" s="754" t="s">
        <v>104</v>
      </c>
      <c r="E120" s="765">
        <v>45780</v>
      </c>
      <c r="F120" s="755">
        <v>45835</v>
      </c>
      <c r="G120" s="755">
        <v>45835</v>
      </c>
      <c r="H120" s="756">
        <f t="shared" si="9"/>
        <v>55</v>
      </c>
      <c r="I120" s="787" t="s">
        <v>1500</v>
      </c>
      <c r="J120" s="756" t="s">
        <v>683</v>
      </c>
      <c r="K120" s="766"/>
      <c r="L120" s="767"/>
      <c r="M120" s="767"/>
      <c r="N120" s="767"/>
    </row>
    <row r="121" spans="1:14" s="773" customFormat="1" ht="27.75" customHeight="1" x14ac:dyDescent="0.3">
      <c r="A121" s="751">
        <f t="shared" ref="A121:A134" si="10">A120+1</f>
        <v>118</v>
      </c>
      <c r="B121" s="757" t="s">
        <v>621</v>
      </c>
      <c r="C121" s="753" t="str">
        <f>VLOOKUP(B121,'Location Summary'!$C$4:$D$603,2,FALSE)</f>
        <v>DA+3</v>
      </c>
      <c r="D121" s="754" t="s">
        <v>1389</v>
      </c>
      <c r="E121" s="765">
        <v>45709</v>
      </c>
      <c r="F121" s="755"/>
      <c r="G121" s="755"/>
      <c r="H121" s="756"/>
      <c r="I121" s="787" t="s">
        <v>1017</v>
      </c>
      <c r="J121" s="756"/>
      <c r="K121" s="766"/>
      <c r="L121" s="767"/>
      <c r="M121" s="767"/>
      <c r="N121" s="767"/>
    </row>
    <row r="122" spans="1:14" s="773" customFormat="1" ht="27.75" customHeight="1" x14ac:dyDescent="0.3">
      <c r="A122" s="751">
        <f t="shared" si="10"/>
        <v>119</v>
      </c>
      <c r="B122" s="757" t="s">
        <v>617</v>
      </c>
      <c r="C122" s="753" t="str">
        <f>VLOOKUP(B122,'Location Summary'!$C$4:$D$603,2,FALSE)</f>
        <v>DA+3</v>
      </c>
      <c r="D122" s="754" t="s">
        <v>1389</v>
      </c>
      <c r="E122" s="765">
        <v>45843</v>
      </c>
      <c r="F122" s="755"/>
      <c r="G122" s="755"/>
      <c r="H122" s="756"/>
      <c r="I122" s="787" t="s">
        <v>1017</v>
      </c>
      <c r="J122" s="756"/>
      <c r="K122" s="766"/>
      <c r="L122" s="767"/>
      <c r="M122" s="767"/>
      <c r="N122" s="767"/>
    </row>
    <row r="123" spans="1:14" s="773" customFormat="1" ht="27.75" customHeight="1" x14ac:dyDescent="0.3">
      <c r="A123" s="751">
        <f t="shared" si="10"/>
        <v>120</v>
      </c>
      <c r="B123" s="757" t="s">
        <v>610</v>
      </c>
      <c r="C123" s="753" t="str">
        <f>VLOOKUP(B123,'Location Summary'!$C$4:$D$603,2,FALSE)</f>
        <v>DA-3</v>
      </c>
      <c r="D123" s="754" t="s">
        <v>1389</v>
      </c>
      <c r="E123" s="765">
        <v>45843</v>
      </c>
      <c r="F123" s="755">
        <v>45878</v>
      </c>
      <c r="G123" s="755"/>
      <c r="H123" s="756"/>
      <c r="I123" s="787" t="s">
        <v>1017</v>
      </c>
      <c r="J123" s="756"/>
      <c r="K123" s="766"/>
      <c r="L123" s="767"/>
      <c r="M123" s="767"/>
      <c r="N123" s="767"/>
    </row>
    <row r="124" spans="1:14" s="773" customFormat="1" ht="27.75" customHeight="1" x14ac:dyDescent="0.3">
      <c r="A124" s="751">
        <f t="shared" si="10"/>
        <v>121</v>
      </c>
      <c r="B124" s="757" t="s">
        <v>609</v>
      </c>
      <c r="C124" s="753" t="str">
        <f>VLOOKUP(B124,'Location Summary'!$C$4:$D$603,2,FALSE)</f>
        <v>DA+6</v>
      </c>
      <c r="D124" s="754" t="s">
        <v>1389</v>
      </c>
      <c r="E124" s="765">
        <v>45843</v>
      </c>
      <c r="F124" s="755">
        <v>45866</v>
      </c>
      <c r="G124" s="755">
        <v>45866</v>
      </c>
      <c r="H124" s="756">
        <f t="shared" ref="H124" si="11">(G124-E124)</f>
        <v>23</v>
      </c>
      <c r="I124" s="787" t="s">
        <v>1017</v>
      </c>
      <c r="J124" s="756"/>
      <c r="K124" s="766"/>
      <c r="L124" s="767"/>
      <c r="M124" s="767"/>
      <c r="N124" s="767"/>
    </row>
    <row r="125" spans="1:14" s="773" customFormat="1" ht="27.75" customHeight="1" x14ac:dyDescent="0.3">
      <c r="A125" s="751">
        <f t="shared" si="10"/>
        <v>122</v>
      </c>
      <c r="B125" s="757" t="s">
        <v>593</v>
      </c>
      <c r="C125" s="753" t="str">
        <f>VLOOKUP(B125,'Location Summary'!$C$4:$D$603,2,FALSE)</f>
        <v>DA+1.5</v>
      </c>
      <c r="D125" s="754" t="s">
        <v>1389</v>
      </c>
      <c r="E125" s="765">
        <v>45843</v>
      </c>
      <c r="F125" s="755"/>
      <c r="G125" s="755"/>
      <c r="H125" s="756"/>
      <c r="I125" s="787" t="s">
        <v>1017</v>
      </c>
      <c r="J125" s="756"/>
      <c r="K125" s="766"/>
      <c r="L125" s="767"/>
      <c r="M125" s="767"/>
      <c r="N125" s="767"/>
    </row>
    <row r="126" spans="1:14" s="773" customFormat="1" ht="27.75" customHeight="1" x14ac:dyDescent="0.3">
      <c r="A126" s="751">
        <f t="shared" si="10"/>
        <v>123</v>
      </c>
      <c r="B126" s="757" t="s">
        <v>591</v>
      </c>
      <c r="C126" s="753" t="str">
        <f>VLOOKUP(B126,'Location Summary'!$C$4:$D$603,2,FALSE)</f>
        <v>DA+6</v>
      </c>
      <c r="D126" s="754" t="s">
        <v>1389</v>
      </c>
      <c r="E126" s="765">
        <v>45843</v>
      </c>
      <c r="F126" s="755"/>
      <c r="G126" s="755"/>
      <c r="H126" s="756"/>
      <c r="I126" s="787" t="s">
        <v>1017</v>
      </c>
      <c r="J126" s="756"/>
      <c r="K126" s="766"/>
      <c r="L126" s="767"/>
      <c r="M126" s="767"/>
      <c r="N126" s="767"/>
    </row>
    <row r="127" spans="1:14" s="773" customFormat="1" ht="27.75" customHeight="1" x14ac:dyDescent="0.3">
      <c r="A127" s="751">
        <f t="shared" si="10"/>
        <v>124</v>
      </c>
      <c r="B127" s="757" t="s">
        <v>195</v>
      </c>
      <c r="C127" s="753" t="str">
        <f>VLOOKUP(B127,'Location Summary'!$C$4:$D$603,2,FALSE)</f>
        <v>DA+3</v>
      </c>
      <c r="D127" s="754" t="s">
        <v>1389</v>
      </c>
      <c r="E127" s="765">
        <v>45843</v>
      </c>
      <c r="F127" s="755"/>
      <c r="G127" s="755"/>
      <c r="H127" s="756"/>
      <c r="I127" s="787" t="s">
        <v>1017</v>
      </c>
      <c r="J127" s="756"/>
      <c r="K127" s="766"/>
      <c r="L127" s="767"/>
      <c r="M127" s="767"/>
      <c r="N127" s="767"/>
    </row>
    <row r="128" spans="1:14" s="773" customFormat="1" ht="27.75" customHeight="1" x14ac:dyDescent="0.3">
      <c r="A128" s="751">
        <f t="shared" si="10"/>
        <v>125</v>
      </c>
      <c r="B128" s="757" t="s">
        <v>71</v>
      </c>
      <c r="C128" s="753" t="str">
        <f>VLOOKUP(B128,'Location Summary'!$C$4:$D$603,2,FALSE)</f>
        <v>DA+3</v>
      </c>
      <c r="D128" s="754" t="s">
        <v>1389</v>
      </c>
      <c r="E128" s="765">
        <v>45843</v>
      </c>
      <c r="F128" s="755"/>
      <c r="G128" s="755"/>
      <c r="H128" s="756"/>
      <c r="I128" s="787" t="s">
        <v>1017</v>
      </c>
      <c r="J128" s="756"/>
      <c r="K128" s="766"/>
      <c r="L128" s="767"/>
      <c r="M128" s="767"/>
      <c r="N128" s="767"/>
    </row>
    <row r="129" spans="1:14" s="773" customFormat="1" ht="27.75" customHeight="1" x14ac:dyDescent="0.3">
      <c r="A129" s="751">
        <f t="shared" si="10"/>
        <v>126</v>
      </c>
      <c r="B129" s="757" t="s">
        <v>70</v>
      </c>
      <c r="C129" s="753" t="str">
        <f>VLOOKUP(B129,'Location Summary'!$C$4:$D$603,2,FALSE)</f>
        <v>DA+9</v>
      </c>
      <c r="D129" s="754" t="s">
        <v>1389</v>
      </c>
      <c r="E129" s="765">
        <v>45843</v>
      </c>
      <c r="F129" s="755">
        <v>45878</v>
      </c>
      <c r="G129" s="755">
        <v>45878</v>
      </c>
      <c r="H129" s="756">
        <f t="shared" ref="H129" si="12">(G129-E129)</f>
        <v>35</v>
      </c>
      <c r="I129" s="787" t="s">
        <v>1017</v>
      </c>
      <c r="J129" s="756"/>
      <c r="K129" s="766"/>
      <c r="L129" s="767"/>
      <c r="M129" s="767"/>
      <c r="N129" s="767"/>
    </row>
    <row r="130" spans="1:14" s="773" customFormat="1" ht="27.75" customHeight="1" x14ac:dyDescent="0.3">
      <c r="A130" s="751">
        <f t="shared" si="10"/>
        <v>127</v>
      </c>
      <c r="B130" s="757" t="s">
        <v>69</v>
      </c>
      <c r="C130" s="753" t="str">
        <f>VLOOKUP(B130,'Location Summary'!$C$4:$D$603,2,FALSE)</f>
        <v>DA+9</v>
      </c>
      <c r="D130" s="754" t="s">
        <v>1389</v>
      </c>
      <c r="E130" s="765">
        <v>45843</v>
      </c>
      <c r="F130" s="755"/>
      <c r="G130" s="755"/>
      <c r="H130" s="756"/>
      <c r="I130" s="787" t="s">
        <v>1017</v>
      </c>
      <c r="J130" s="756"/>
      <c r="K130" s="766"/>
      <c r="L130" s="767"/>
      <c r="M130" s="767"/>
      <c r="N130" s="767"/>
    </row>
    <row r="131" spans="1:14" s="773" customFormat="1" ht="27.75" customHeight="1" x14ac:dyDescent="0.3">
      <c r="A131" s="751">
        <f t="shared" si="10"/>
        <v>128</v>
      </c>
      <c r="B131" s="757" t="s">
        <v>68</v>
      </c>
      <c r="C131" s="753" t="str">
        <f>VLOOKUP(B131,'Location Summary'!$C$4:$D$603,2,FALSE)</f>
        <v>DB1+9</v>
      </c>
      <c r="D131" s="754" t="s">
        <v>1389</v>
      </c>
      <c r="E131" s="765">
        <v>45843</v>
      </c>
      <c r="F131" s="755"/>
      <c r="G131" s="755"/>
      <c r="H131" s="756"/>
      <c r="I131" s="787" t="s">
        <v>1017</v>
      </c>
      <c r="J131" s="756"/>
      <c r="K131" s="766"/>
      <c r="L131" s="767"/>
      <c r="M131" s="767"/>
      <c r="N131" s="767"/>
    </row>
    <row r="132" spans="1:14" s="773" customFormat="1" ht="27.75" customHeight="1" x14ac:dyDescent="0.3">
      <c r="A132" s="751">
        <f t="shared" si="10"/>
        <v>129</v>
      </c>
      <c r="B132" s="757" t="s">
        <v>800</v>
      </c>
      <c r="C132" s="753" t="str">
        <f>VLOOKUP(B132,'Location Summary'!$C$4:$D$603,2,FALSE)</f>
        <v>DA+6</v>
      </c>
      <c r="D132" s="754" t="s">
        <v>1389</v>
      </c>
      <c r="E132" s="765">
        <v>45843</v>
      </c>
      <c r="F132" s="755">
        <v>45882</v>
      </c>
      <c r="G132" s="755">
        <v>45882</v>
      </c>
      <c r="H132" s="756">
        <f t="shared" ref="H132:H134" si="13">(G132-E132)</f>
        <v>39</v>
      </c>
      <c r="I132" s="787" t="s">
        <v>1017</v>
      </c>
      <c r="J132" s="756"/>
      <c r="K132" s="766"/>
      <c r="L132" s="767"/>
      <c r="M132" s="767"/>
      <c r="N132" s="767"/>
    </row>
    <row r="133" spans="1:14" s="773" customFormat="1" ht="27.75" customHeight="1" x14ac:dyDescent="0.3">
      <c r="A133" s="751">
        <f t="shared" si="10"/>
        <v>130</v>
      </c>
      <c r="B133" s="757" t="s">
        <v>799</v>
      </c>
      <c r="C133" s="753" t="str">
        <f>VLOOKUP(B133,'Location Summary'!$C$4:$D$603,2,FALSE)</f>
        <v>DB1+9</v>
      </c>
      <c r="D133" s="754" t="s">
        <v>1389</v>
      </c>
      <c r="E133" s="765">
        <v>45843</v>
      </c>
      <c r="F133" s="755"/>
      <c r="G133" s="755"/>
      <c r="H133" s="756"/>
      <c r="I133" s="787" t="s">
        <v>1017</v>
      </c>
      <c r="J133" s="756"/>
      <c r="K133" s="766"/>
      <c r="L133" s="767"/>
      <c r="M133" s="767"/>
      <c r="N133" s="767"/>
    </row>
    <row r="134" spans="1:14" s="773" customFormat="1" ht="27.75" customHeight="1" x14ac:dyDescent="0.3">
      <c r="A134" s="751">
        <f t="shared" si="10"/>
        <v>131</v>
      </c>
      <c r="B134" s="757" t="s">
        <v>171</v>
      </c>
      <c r="C134" s="753" t="str">
        <f>VLOOKUP(B134,'Location Summary'!$C$4:$D$603,2,FALSE)</f>
        <v>DA+3</v>
      </c>
      <c r="D134" s="754" t="s">
        <v>1389</v>
      </c>
      <c r="E134" s="765">
        <v>45873</v>
      </c>
      <c r="F134" s="755">
        <v>45881</v>
      </c>
      <c r="G134" s="755">
        <v>45881</v>
      </c>
      <c r="H134" s="756">
        <f t="shared" si="13"/>
        <v>8</v>
      </c>
      <c r="I134" s="787" t="s">
        <v>1551</v>
      </c>
      <c r="J134" s="756"/>
      <c r="K134" s="766"/>
      <c r="L134" s="767"/>
      <c r="M134" s="767"/>
      <c r="N134" s="767"/>
    </row>
    <row r="140" spans="1:14" x14ac:dyDescent="0.3">
      <c r="B140" s="1135"/>
    </row>
    <row r="1048575" spans="3:3" x14ac:dyDescent="0.3">
      <c r="C1048575" s="753" t="e">
        <f>VLOOKUP(B1048575,'Location Summary'!$C$4:$D$603,2,FALSE)</f>
        <v>#N/A</v>
      </c>
    </row>
  </sheetData>
  <autoFilter ref="A4:O137" xr:uid="{00000000-0001-0000-0E00-000000000000}"/>
  <mergeCells count="6">
    <mergeCell ref="A2:I2"/>
    <mergeCell ref="A3:N3"/>
    <mergeCell ref="K15:K18"/>
    <mergeCell ref="L15:L18"/>
    <mergeCell ref="M15:M18"/>
    <mergeCell ref="N15:N18"/>
  </mergeCells>
  <phoneticPr fontId="6" type="noConversion"/>
  <conditionalFormatting sqref="B1:B102">
    <cfRule type="expression" dxfId="145" priority="1428" stopIfTrue="1">
      <formula>AND(COUNTIF($B$1:$B$14, B1)+COUNTIF($B$36:$B$81, B1)+COUNTIF(#REF!, B1)&gt;1,NOT(ISBLANK(B1)))</formula>
    </cfRule>
  </conditionalFormatting>
  <conditionalFormatting sqref="B15:B102">
    <cfRule type="duplicateValues" dxfId="144" priority="1011"/>
  </conditionalFormatting>
  <conditionalFormatting sqref="B104:B134">
    <cfRule type="duplicateValues" dxfId="143" priority="1134"/>
    <cfRule type="duplicateValues" dxfId="142" priority="1135"/>
    <cfRule type="duplicateValues" dxfId="141" priority="1136"/>
    <cfRule type="duplicateValues" dxfId="140" priority="1137"/>
    <cfRule type="expression" dxfId="139" priority="1138" stopIfTrue="1">
      <formula>AND(COUNTIF($B$1:$B$14, B104)+COUNTIF($B$36:$B$81, B104)+COUNTIF(#REF!, B104)&gt;1,NOT(ISBLANK(B104)))</formula>
    </cfRule>
    <cfRule type="duplicateValues" dxfId="138" priority="1139"/>
  </conditionalFormatting>
  <conditionalFormatting sqref="B138:B139 B1:B103 B141:B1048576">
    <cfRule type="duplicateValues" dxfId="137" priority="10"/>
    <cfRule type="duplicateValues" dxfId="136" priority="11"/>
    <cfRule type="duplicateValues" dxfId="135" priority="13"/>
    <cfRule type="duplicateValues" dxfId="134" priority="14"/>
  </conditionalFormatting>
  <conditionalFormatting sqref="B138:B1048576 B1:B134">
    <cfRule type="duplicateValues" dxfId="133" priority="1427"/>
  </conditionalFormatting>
  <conditionalFormatting sqref="J1:J1048576">
    <cfRule type="containsText" dxfId="132" priority="7" stopIfTrue="1" operator="containsText" text="Resolved">
      <formula>NOT(ISERROR(SEARCH("Resolved",J1)))</formula>
    </cfRule>
  </conditionalFormatting>
  <pageMargins left="0.39370078740157483" right="0.23622047244094491" top="0.59055118110236227" bottom="0.59055118110236227" header="0.31496062992125984" footer="0.31496062992125984"/>
  <pageSetup paperSize="9" scale="68" fitToHeight="0" orientation="landscape" r:id="rId1"/>
  <headerFooter>
    <oddFooter>Page &amp;P of &amp;N</oddFooter>
  </headerFooter>
  <ignoredErrors>
    <ignoredError sqref="F75:G75" twoDigitTextYear="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FF00"/>
    <pageSetUpPr fitToPage="1"/>
  </sheetPr>
  <dimension ref="A1:AG555"/>
  <sheetViews>
    <sheetView zoomScaleNormal="100" zoomScaleSheetLayoutView="95" workbookViewId="0">
      <pane xSplit="5" ySplit="4" topLeftCell="F5" activePane="bottomRight" state="frozen"/>
      <selection activeCell="A4" sqref="A4:XFD4"/>
      <selection pane="topRight" activeCell="A4" sqref="A4:XFD4"/>
      <selection pane="bottomLeft" activeCell="A4" sqref="A4:XFD4"/>
      <selection pane="bottomRight" activeCell="M332" sqref="M332"/>
    </sheetView>
  </sheetViews>
  <sheetFormatPr defaultColWidth="9.21875" defaultRowHeight="14.4" x14ac:dyDescent="0.3"/>
  <cols>
    <col min="1" max="1" width="7.5546875" style="2" customWidth="1"/>
    <col min="2" max="2" width="10.21875" style="2" customWidth="1"/>
    <col min="3" max="3" width="9.21875" style="23" customWidth="1"/>
    <col min="4" max="4" width="15.5546875" style="2" customWidth="1"/>
    <col min="5" max="5" width="13.44140625" style="2" customWidth="1"/>
    <col min="6" max="6" width="12.44140625" style="2" customWidth="1"/>
    <col min="7" max="7" width="14.5546875" style="2" customWidth="1"/>
    <col min="8" max="8" width="28.21875" style="2" customWidth="1"/>
    <col min="9" max="9" width="12.77734375" style="2" customWidth="1"/>
    <col min="10" max="10" width="9.77734375" style="2" customWidth="1"/>
    <col min="11" max="11" width="10.77734375" style="2" bestFit="1" customWidth="1"/>
    <col min="12" max="13" width="8.44140625" style="2" customWidth="1"/>
    <col min="14" max="14" width="10.21875" style="2" customWidth="1"/>
    <col min="15" max="15" width="16.21875" style="2" customWidth="1"/>
    <col min="16" max="17" width="21.21875" style="2" customWidth="1"/>
    <col min="18" max="19" width="6.21875" style="43" customWidth="1"/>
    <col min="20" max="20" width="7.5546875" style="16" customWidth="1"/>
    <col min="21" max="21" width="7.77734375" style="16" customWidth="1"/>
    <col min="22" max="22" width="7.21875" style="16" customWidth="1"/>
    <col min="23" max="23" width="7.77734375" style="16" customWidth="1"/>
    <col min="24" max="24" width="6.77734375" style="16" customWidth="1"/>
    <col min="25" max="25" width="7.77734375" style="16" customWidth="1"/>
    <col min="26" max="26" width="6.77734375" style="16" customWidth="1"/>
    <col min="27" max="27" width="7.77734375" style="16" customWidth="1"/>
    <col min="28" max="16384" width="9.21875" style="16"/>
  </cols>
  <sheetData>
    <row r="1" spans="1:33" s="2" customFormat="1" ht="15.6" x14ac:dyDescent="0.3">
      <c r="A1" s="1349" t="s">
        <v>125</v>
      </c>
      <c r="B1" s="1350"/>
      <c r="C1" s="1350"/>
      <c r="D1" s="1350"/>
      <c r="E1" s="1350"/>
      <c r="F1" s="1350"/>
      <c r="G1" s="1350"/>
      <c r="H1" s="1350"/>
      <c r="I1" s="1350"/>
      <c r="J1" s="1350"/>
      <c r="K1" s="1350"/>
      <c r="L1" s="1350"/>
      <c r="M1" s="1350"/>
      <c r="N1" s="1350"/>
      <c r="O1" s="1350"/>
      <c r="P1" s="1350"/>
      <c r="Q1" s="1351"/>
      <c r="R1"/>
      <c r="S1"/>
    </row>
    <row r="2" spans="1:33" s="2" customFormat="1" ht="15.6" x14ac:dyDescent="0.3">
      <c r="A2" s="1352" t="str">
        <f>TA413_PBNTL!A1</f>
        <v xml:space="preserve"> TA413 : 765 KV D/C Bikaner III - Neemrana II TL02</v>
      </c>
      <c r="B2" s="1353"/>
      <c r="C2" s="1353"/>
      <c r="D2" s="1353"/>
      <c r="E2" s="1353"/>
      <c r="F2" s="1353"/>
      <c r="G2" s="1353"/>
      <c r="H2" s="1353"/>
      <c r="I2" s="1353"/>
      <c r="J2" s="1353"/>
      <c r="K2" s="1353"/>
      <c r="L2" s="1353"/>
      <c r="M2" s="1353"/>
      <c r="N2" s="1353"/>
      <c r="O2" s="1353"/>
      <c r="P2" s="1353"/>
      <c r="Q2" s="1354"/>
      <c r="R2"/>
      <c r="S2"/>
    </row>
    <row r="3" spans="1:33" s="2" customFormat="1" ht="16.2" thickBot="1" x14ac:dyDescent="0.35">
      <c r="A3" s="727" t="s">
        <v>111</v>
      </c>
      <c r="B3" s="201"/>
      <c r="C3" s="201"/>
      <c r="D3" s="201"/>
      <c r="E3" s="201"/>
      <c r="F3" s="201"/>
      <c r="G3" s="201"/>
      <c r="H3" s="201"/>
      <c r="I3" s="1152">
        <f>SUBTOTAL(9,I5:I317)</f>
        <v>109701.66499999948</v>
      </c>
      <c r="J3" s="1152">
        <f t="shared" ref="J3:M3" si="0">SUBTOTAL(9,J5:J317)</f>
        <v>1387.5899999999997</v>
      </c>
      <c r="K3" s="1152">
        <f t="shared" si="0"/>
        <v>15180.039999999968</v>
      </c>
      <c r="L3" s="1152">
        <f>SUBTOTAL(9,L5:L317)</f>
        <v>840.8547999999995</v>
      </c>
      <c r="M3" s="1152">
        <f t="shared" si="0"/>
        <v>349.77888200000069</v>
      </c>
      <c r="N3" s="1152">
        <f>SUBTOTAL(9,N5:N317)</f>
        <v>2969.6999999999994</v>
      </c>
      <c r="O3" s="202"/>
      <c r="P3" s="180"/>
      <c r="Q3" s="339" t="str">
        <f>TA413_PBNTL!M1</f>
        <v>20.08.2025</v>
      </c>
      <c r="R3"/>
      <c r="S3"/>
      <c r="T3" s="1348" t="s">
        <v>786</v>
      </c>
      <c r="U3" s="1348"/>
      <c r="V3" s="1348"/>
      <c r="W3" s="1348"/>
      <c r="X3" s="1348" t="s">
        <v>787</v>
      </c>
      <c r="Y3" s="1348"/>
      <c r="Z3" s="1348"/>
      <c r="AA3" s="1348"/>
    </row>
    <row r="4" spans="1:33" s="2" customFormat="1" ht="29.4" thickBot="1" x14ac:dyDescent="0.35">
      <c r="A4" s="61" t="s">
        <v>42</v>
      </c>
      <c r="B4" s="62" t="s">
        <v>43</v>
      </c>
      <c r="C4" s="1055" t="s">
        <v>44</v>
      </c>
      <c r="D4" s="62" t="s">
        <v>45</v>
      </c>
      <c r="E4" s="62" t="s">
        <v>46</v>
      </c>
      <c r="F4" s="1056" t="s">
        <v>47</v>
      </c>
      <c r="G4" s="1056" t="s">
        <v>48</v>
      </c>
      <c r="H4" s="62" t="s">
        <v>90</v>
      </c>
      <c r="I4" s="62" t="s">
        <v>29</v>
      </c>
      <c r="J4" s="62" t="s">
        <v>290</v>
      </c>
      <c r="K4" s="62" t="s">
        <v>291</v>
      </c>
      <c r="L4" s="62" t="s">
        <v>105</v>
      </c>
      <c r="M4" s="62" t="s">
        <v>281</v>
      </c>
      <c r="N4" s="62" t="s">
        <v>684</v>
      </c>
      <c r="O4" s="62" t="s">
        <v>49</v>
      </c>
      <c r="P4" s="62" t="s">
        <v>687</v>
      </c>
      <c r="Q4" s="66" t="s">
        <v>1</v>
      </c>
      <c r="R4"/>
      <c r="S4"/>
      <c r="T4" s="1347" t="s">
        <v>784</v>
      </c>
      <c r="U4" s="1348"/>
      <c r="V4" s="1347" t="s">
        <v>785</v>
      </c>
      <c r="W4" s="1348"/>
      <c r="X4" s="1347" t="s">
        <v>788</v>
      </c>
      <c r="Y4" s="1348"/>
      <c r="Z4" s="1347" t="s">
        <v>789</v>
      </c>
      <c r="AA4" s="1348"/>
      <c r="AC4" s="2" t="s">
        <v>86</v>
      </c>
      <c r="AD4" s="2" t="s">
        <v>87</v>
      </c>
      <c r="AE4" s="2" t="s">
        <v>88</v>
      </c>
      <c r="AF4" s="2" t="s">
        <v>89</v>
      </c>
      <c r="AG4" s="2" t="s">
        <v>83</v>
      </c>
    </row>
    <row r="5" spans="1:33" ht="21.75" customHeight="1" x14ac:dyDescent="0.3">
      <c r="A5" s="67">
        <f>SUBTOTAL(103,$C$5:C5)</f>
        <v>1</v>
      </c>
      <c r="B5" s="68">
        <v>1</v>
      </c>
      <c r="C5" s="1057" t="s">
        <v>388</v>
      </c>
      <c r="D5" s="1058" t="str">
        <f>VLOOKUP(C5,'Location Summary'!$C$4:$D$603,2,0)</f>
        <v>DA+6</v>
      </c>
      <c r="E5" s="1058" t="s">
        <v>423</v>
      </c>
      <c r="F5" s="1059">
        <v>45441</v>
      </c>
      <c r="G5" s="1059">
        <v>45449</v>
      </c>
      <c r="H5" s="1060" t="s">
        <v>522</v>
      </c>
      <c r="I5" s="1058">
        <f t="shared" ref="I5:I36" si="1">VLOOKUP($D5,$D$320:$M$359,6,FALSE)</f>
        <v>289.83999999999997</v>
      </c>
      <c r="J5" s="68">
        <f t="shared" ref="J5:J36" si="2">VLOOKUP($D5,$D$320:$M$359,7,FALSE)</f>
        <v>3.61</v>
      </c>
      <c r="K5" s="68">
        <f t="shared" ref="K5:K36" si="3">VLOOKUP($D5,$D$320:$M$359,8,FALSE)</f>
        <v>37.299999999999997</v>
      </c>
      <c r="L5" s="68">
        <f t="shared" ref="L5:L36" si="4">VLOOKUP($D5,$D$320:$M$359,9,FALSE)</f>
        <v>2.093</v>
      </c>
      <c r="M5" s="68">
        <f t="shared" ref="M5:M36" si="5">VLOOKUP($D5,$D$320:$M$359,10,FALSE)</f>
        <v>0.86599999999999999</v>
      </c>
      <c r="N5" s="1061">
        <f t="shared" ref="N5:N36" si="6">ROUND((I5*230.35+J5*10150.5+K5*11591.45+L5*93958.18+M5*7677.44)/10^5,2)</f>
        <v>7.39</v>
      </c>
      <c r="O5" s="1062" t="s">
        <v>679</v>
      </c>
      <c r="P5" s="1063" t="s">
        <v>688</v>
      </c>
      <c r="Q5" s="1064" t="s">
        <v>263</v>
      </c>
      <c r="T5" s="306">
        <f t="shared" ref="T5:T14" si="7">VLOOKUP($D5,$D$320:$T$359,16,FALSE)</f>
        <v>0</v>
      </c>
      <c r="U5" s="306">
        <f>T5</f>
        <v>0</v>
      </c>
      <c r="V5" s="306"/>
      <c r="W5" s="306">
        <f t="shared" ref="W5:W32" si="8">V5+W4</f>
        <v>0</v>
      </c>
      <c r="X5" s="306">
        <f>VLOOKUP($D5,$D$320:$X$359,20,FALSE)</f>
        <v>0</v>
      </c>
      <c r="Y5" s="306">
        <f t="shared" ref="Y5:Y32" si="9">X5+Y4</f>
        <v>0</v>
      </c>
      <c r="Z5" s="306"/>
      <c r="AA5" s="306">
        <f t="shared" ref="AA5:AA32" si="10">Z5+AA4</f>
        <v>0</v>
      </c>
      <c r="AG5" s="16">
        <f t="shared" ref="AG5:AG35" si="11">SUM(AC5:AF5)</f>
        <v>0</v>
      </c>
    </row>
    <row r="6" spans="1:33" ht="21.75" customHeight="1" x14ac:dyDescent="0.3">
      <c r="A6" s="17">
        <f>SUBTOTAL(103,$C$5:C6)</f>
        <v>2</v>
      </c>
      <c r="B6" s="13">
        <v>2</v>
      </c>
      <c r="C6" s="143" t="s">
        <v>431</v>
      </c>
      <c r="D6" s="81" t="str">
        <f>VLOOKUP(C6,'Location Summary'!$C$4:$D$603,2,0)</f>
        <v>DA+3</v>
      </c>
      <c r="E6" s="81" t="s">
        <v>423</v>
      </c>
      <c r="F6" s="136">
        <v>45442</v>
      </c>
      <c r="G6" s="136">
        <v>45450</v>
      </c>
      <c r="H6" s="79" t="s">
        <v>523</v>
      </c>
      <c r="I6" s="81">
        <f t="shared" si="1"/>
        <v>289.83999999999997</v>
      </c>
      <c r="J6" s="13">
        <f t="shared" si="2"/>
        <v>3.61</v>
      </c>
      <c r="K6" s="13">
        <f t="shared" si="3"/>
        <v>37.299999999999997</v>
      </c>
      <c r="L6" s="13">
        <f t="shared" si="4"/>
        <v>2.093</v>
      </c>
      <c r="M6" s="13">
        <f t="shared" si="5"/>
        <v>0.86599999999999999</v>
      </c>
      <c r="N6" s="482">
        <f t="shared" si="6"/>
        <v>7.39</v>
      </c>
      <c r="O6" s="141" t="s">
        <v>471</v>
      </c>
      <c r="P6" s="595" t="s">
        <v>688</v>
      </c>
      <c r="Q6" s="1065" t="s">
        <v>263</v>
      </c>
      <c r="T6" s="306">
        <f t="shared" si="7"/>
        <v>0</v>
      </c>
      <c r="U6" s="306">
        <f t="shared" ref="U6:U32" si="12">T6+U5</f>
        <v>0</v>
      </c>
      <c r="V6" s="306"/>
      <c r="W6" s="306">
        <f t="shared" si="8"/>
        <v>0</v>
      </c>
      <c r="X6" s="306">
        <f>VLOOKUP($D6,$D$320:$X$359,20,FALSE)</f>
        <v>0</v>
      </c>
      <c r="Y6" s="306">
        <f t="shared" si="9"/>
        <v>0</v>
      </c>
      <c r="Z6" s="306"/>
      <c r="AA6" s="306">
        <f t="shared" si="10"/>
        <v>0</v>
      </c>
      <c r="AC6" s="16">
        <v>3.2</v>
      </c>
      <c r="AD6" s="16">
        <v>3.2</v>
      </c>
      <c r="AE6" s="16">
        <v>4</v>
      </c>
      <c r="AF6" s="16">
        <v>3.8</v>
      </c>
      <c r="AG6" s="16">
        <f t="shared" si="11"/>
        <v>14.2</v>
      </c>
    </row>
    <row r="7" spans="1:33" ht="21.75" customHeight="1" x14ac:dyDescent="0.3">
      <c r="A7" s="17">
        <f>SUBTOTAL(103,$C$5:C7)</f>
        <v>3</v>
      </c>
      <c r="B7" s="13">
        <v>3</v>
      </c>
      <c r="C7" s="143" t="s">
        <v>432</v>
      </c>
      <c r="D7" s="81" t="str">
        <f>VLOOKUP(C7,'Location Summary'!$C$4:$D$603,2,0)</f>
        <v>DA+3</v>
      </c>
      <c r="E7" s="81" t="s">
        <v>423</v>
      </c>
      <c r="F7" s="136">
        <v>45450</v>
      </c>
      <c r="G7" s="136">
        <v>45452</v>
      </c>
      <c r="H7" s="79" t="s">
        <v>523</v>
      </c>
      <c r="I7" s="81">
        <f t="shared" si="1"/>
        <v>289.83999999999997</v>
      </c>
      <c r="J7" s="13">
        <f t="shared" si="2"/>
        <v>3.61</v>
      </c>
      <c r="K7" s="13">
        <f t="shared" si="3"/>
        <v>37.299999999999997</v>
      </c>
      <c r="L7" s="13">
        <f t="shared" si="4"/>
        <v>2.093</v>
      </c>
      <c r="M7" s="13">
        <f t="shared" si="5"/>
        <v>0.86599999999999999</v>
      </c>
      <c r="N7" s="482">
        <f t="shared" si="6"/>
        <v>7.39</v>
      </c>
      <c r="O7" s="141" t="s">
        <v>471</v>
      </c>
      <c r="P7" s="595" t="s">
        <v>688</v>
      </c>
      <c r="Q7" s="1065" t="s">
        <v>263</v>
      </c>
      <c r="T7" s="306">
        <f t="shared" si="7"/>
        <v>0</v>
      </c>
      <c r="U7" s="306">
        <f t="shared" si="12"/>
        <v>0</v>
      </c>
      <c r="V7" s="306"/>
      <c r="W7" s="306">
        <f t="shared" si="8"/>
        <v>0</v>
      </c>
      <c r="X7" s="306"/>
      <c r="Y7" s="306">
        <f t="shared" si="9"/>
        <v>0</v>
      </c>
      <c r="Z7" s="306">
        <f>VLOOKUP($D7,$D$320:$X$359,20,FALSE)</f>
        <v>0</v>
      </c>
      <c r="AA7" s="306">
        <f t="shared" si="10"/>
        <v>0</v>
      </c>
      <c r="AC7" s="16">
        <v>3.7</v>
      </c>
      <c r="AD7" s="16">
        <v>3.5</v>
      </c>
      <c r="AE7" s="16">
        <v>3.3</v>
      </c>
      <c r="AF7" s="16">
        <v>3.5</v>
      </c>
      <c r="AG7" s="16">
        <f t="shared" si="11"/>
        <v>14</v>
      </c>
    </row>
    <row r="8" spans="1:33" ht="21.75" customHeight="1" x14ac:dyDescent="0.3">
      <c r="A8" s="17">
        <f>SUBTOTAL(103,$C$5:C8)</f>
        <v>4</v>
      </c>
      <c r="B8" s="13">
        <v>4</v>
      </c>
      <c r="C8" s="143" t="s">
        <v>430</v>
      </c>
      <c r="D8" s="81" t="str">
        <f>VLOOKUP(C8,'Location Summary'!$C$4:$D$603,2,0)</f>
        <v>DA+3</v>
      </c>
      <c r="E8" s="81" t="s">
        <v>423</v>
      </c>
      <c r="F8" s="136">
        <v>45452</v>
      </c>
      <c r="G8" s="136">
        <v>45454</v>
      </c>
      <c r="H8" s="79" t="s">
        <v>523</v>
      </c>
      <c r="I8" s="81">
        <f t="shared" si="1"/>
        <v>289.83999999999997</v>
      </c>
      <c r="J8" s="13">
        <f t="shared" si="2"/>
        <v>3.61</v>
      </c>
      <c r="K8" s="13">
        <f t="shared" si="3"/>
        <v>37.299999999999997</v>
      </c>
      <c r="L8" s="13">
        <f t="shared" si="4"/>
        <v>2.093</v>
      </c>
      <c r="M8" s="13">
        <f t="shared" si="5"/>
        <v>0.86599999999999999</v>
      </c>
      <c r="N8" s="482">
        <f t="shared" si="6"/>
        <v>7.39</v>
      </c>
      <c r="O8" s="141" t="s">
        <v>471</v>
      </c>
      <c r="P8" s="595" t="s">
        <v>688</v>
      </c>
      <c r="Q8" s="1065" t="s">
        <v>263</v>
      </c>
      <c r="T8" s="306">
        <f t="shared" si="7"/>
        <v>0</v>
      </c>
      <c r="U8" s="306">
        <f t="shared" si="12"/>
        <v>0</v>
      </c>
      <c r="V8" s="306"/>
      <c r="W8" s="306">
        <f t="shared" si="8"/>
        <v>0</v>
      </c>
      <c r="X8" s="306"/>
      <c r="Y8" s="306">
        <f t="shared" si="9"/>
        <v>0</v>
      </c>
      <c r="Z8" s="306">
        <f>VLOOKUP($D8,$D$320:$X$359,20,FALSE)</f>
        <v>0</v>
      </c>
      <c r="AA8" s="306">
        <f t="shared" si="10"/>
        <v>0</v>
      </c>
      <c r="AC8" s="16">
        <v>2.95</v>
      </c>
      <c r="AD8" s="16">
        <v>3.2</v>
      </c>
      <c r="AE8" s="16">
        <v>2.95</v>
      </c>
      <c r="AF8" s="16">
        <v>3.65</v>
      </c>
      <c r="AG8" s="16">
        <f t="shared" si="11"/>
        <v>12.750000000000002</v>
      </c>
    </row>
    <row r="9" spans="1:33" ht="21.75" customHeight="1" x14ac:dyDescent="0.3">
      <c r="A9" s="17">
        <f>SUBTOTAL(103,$C$5:C9)</f>
        <v>5</v>
      </c>
      <c r="B9" s="13">
        <v>5</v>
      </c>
      <c r="C9" s="143" t="s">
        <v>389</v>
      </c>
      <c r="D9" s="81" t="str">
        <f>VLOOKUP(C9,'Location Summary'!$C$4:$D$603,2,0)</f>
        <v>DA+3</v>
      </c>
      <c r="E9" s="81" t="s">
        <v>423</v>
      </c>
      <c r="F9" s="136">
        <v>45455</v>
      </c>
      <c r="G9" s="136">
        <v>45460</v>
      </c>
      <c r="H9" s="79" t="s">
        <v>522</v>
      </c>
      <c r="I9" s="81">
        <f t="shared" si="1"/>
        <v>289.83999999999997</v>
      </c>
      <c r="J9" s="13">
        <f t="shared" si="2"/>
        <v>3.61</v>
      </c>
      <c r="K9" s="13">
        <f t="shared" si="3"/>
        <v>37.299999999999997</v>
      </c>
      <c r="L9" s="13">
        <f t="shared" si="4"/>
        <v>2.093</v>
      </c>
      <c r="M9" s="13">
        <f t="shared" si="5"/>
        <v>0.86599999999999999</v>
      </c>
      <c r="N9" s="482">
        <f t="shared" si="6"/>
        <v>7.39</v>
      </c>
      <c r="O9" s="141" t="s">
        <v>679</v>
      </c>
      <c r="P9" s="595" t="s">
        <v>698</v>
      </c>
      <c r="Q9" s="1065" t="s">
        <v>263</v>
      </c>
      <c r="T9" s="306">
        <f t="shared" si="7"/>
        <v>0</v>
      </c>
      <c r="U9" s="306">
        <f t="shared" si="12"/>
        <v>0</v>
      </c>
      <c r="V9" s="306"/>
      <c r="W9" s="306">
        <f t="shared" si="8"/>
        <v>0</v>
      </c>
      <c r="X9" s="306">
        <f>VLOOKUP($D9,$D$320:$X$359,20,FALSE)</f>
        <v>0</v>
      </c>
      <c r="Y9" s="306">
        <f t="shared" si="9"/>
        <v>0</v>
      </c>
      <c r="Z9" s="306"/>
      <c r="AA9" s="306">
        <f t="shared" si="10"/>
        <v>0</v>
      </c>
      <c r="AG9" s="16">
        <f t="shared" si="11"/>
        <v>0</v>
      </c>
    </row>
    <row r="10" spans="1:33" ht="21.75" customHeight="1" x14ac:dyDescent="0.3">
      <c r="A10" s="17">
        <f>SUBTOTAL(103,$C$5:C10)</f>
        <v>6</v>
      </c>
      <c r="B10" s="13">
        <v>6</v>
      </c>
      <c r="C10" s="143" t="s">
        <v>433</v>
      </c>
      <c r="D10" s="81" t="str">
        <f>VLOOKUP(C10,'Location Summary'!$C$4:$D$603,2,0)</f>
        <v>DA+3</v>
      </c>
      <c r="E10" s="81" t="s">
        <v>423</v>
      </c>
      <c r="F10" s="136">
        <v>45456</v>
      </c>
      <c r="G10" s="136">
        <v>45460</v>
      </c>
      <c r="H10" s="79" t="s">
        <v>523</v>
      </c>
      <c r="I10" s="81">
        <f t="shared" si="1"/>
        <v>289.83999999999997</v>
      </c>
      <c r="J10" s="13">
        <f t="shared" si="2"/>
        <v>3.61</v>
      </c>
      <c r="K10" s="13">
        <f t="shared" si="3"/>
        <v>37.299999999999997</v>
      </c>
      <c r="L10" s="13">
        <f t="shared" si="4"/>
        <v>2.093</v>
      </c>
      <c r="M10" s="13">
        <f t="shared" si="5"/>
        <v>0.86599999999999999</v>
      </c>
      <c r="N10" s="482">
        <f t="shared" si="6"/>
        <v>7.39</v>
      </c>
      <c r="O10" s="141" t="s">
        <v>471</v>
      </c>
      <c r="P10" s="595" t="s">
        <v>698</v>
      </c>
      <c r="Q10" s="1065" t="s">
        <v>263</v>
      </c>
      <c r="T10" s="306">
        <f t="shared" si="7"/>
        <v>0</v>
      </c>
      <c r="U10" s="306">
        <f t="shared" si="12"/>
        <v>0</v>
      </c>
      <c r="V10" s="306"/>
      <c r="W10" s="306">
        <f t="shared" si="8"/>
        <v>0</v>
      </c>
      <c r="X10" s="306"/>
      <c r="Y10" s="306">
        <f t="shared" si="9"/>
        <v>0</v>
      </c>
      <c r="Z10" s="306">
        <f>VLOOKUP($D10,$D$320:$X$359,20,FALSE)</f>
        <v>0</v>
      </c>
      <c r="AA10" s="306">
        <f t="shared" si="10"/>
        <v>0</v>
      </c>
      <c r="AC10" s="16">
        <v>3.95</v>
      </c>
      <c r="AD10" s="16">
        <v>4.51</v>
      </c>
      <c r="AE10" s="16">
        <v>3.88</v>
      </c>
      <c r="AF10" s="16">
        <v>2.84</v>
      </c>
      <c r="AG10" s="16">
        <f t="shared" si="11"/>
        <v>15.18</v>
      </c>
    </row>
    <row r="11" spans="1:33" ht="21.75" customHeight="1" x14ac:dyDescent="0.3">
      <c r="A11" s="17">
        <f>SUBTOTAL(103,$C$5:C11)</f>
        <v>7</v>
      </c>
      <c r="B11" s="13">
        <v>7</v>
      </c>
      <c r="C11" s="143" t="s">
        <v>434</v>
      </c>
      <c r="D11" s="81" t="str">
        <f>VLOOKUP(C11,'Location Summary'!$C$4:$D$603,2,0)</f>
        <v>DA+3</v>
      </c>
      <c r="E11" s="81" t="s">
        <v>423</v>
      </c>
      <c r="F11" s="136">
        <v>45459</v>
      </c>
      <c r="G11" s="136">
        <v>45461</v>
      </c>
      <c r="H11" s="79" t="s">
        <v>523</v>
      </c>
      <c r="I11" s="81">
        <f t="shared" si="1"/>
        <v>289.83999999999997</v>
      </c>
      <c r="J11" s="13">
        <f t="shared" si="2"/>
        <v>3.61</v>
      </c>
      <c r="K11" s="13">
        <f t="shared" si="3"/>
        <v>37.299999999999997</v>
      </c>
      <c r="L11" s="13">
        <f t="shared" si="4"/>
        <v>2.093</v>
      </c>
      <c r="M11" s="13">
        <f t="shared" si="5"/>
        <v>0.86599999999999999</v>
      </c>
      <c r="N11" s="482">
        <f t="shared" si="6"/>
        <v>7.39</v>
      </c>
      <c r="O11" s="141" t="s">
        <v>471</v>
      </c>
      <c r="P11" s="595" t="s">
        <v>698</v>
      </c>
      <c r="Q11" s="1065" t="s">
        <v>263</v>
      </c>
      <c r="T11" s="306">
        <f t="shared" si="7"/>
        <v>0</v>
      </c>
      <c r="U11" s="306">
        <f t="shared" si="12"/>
        <v>0</v>
      </c>
      <c r="V11" s="306"/>
      <c r="W11" s="306">
        <f t="shared" si="8"/>
        <v>0</v>
      </c>
      <c r="X11" s="306"/>
      <c r="Y11" s="306">
        <f t="shared" si="9"/>
        <v>0</v>
      </c>
      <c r="Z11" s="306">
        <f>VLOOKUP($D11,$D$320:$X$359,20,FALSE)</f>
        <v>0</v>
      </c>
      <c r="AA11" s="306">
        <f t="shared" si="10"/>
        <v>0</v>
      </c>
      <c r="AC11" s="16">
        <v>3.19</v>
      </c>
      <c r="AD11" s="16">
        <v>3.48</v>
      </c>
      <c r="AE11" s="16">
        <v>3.89</v>
      </c>
      <c r="AF11" s="16">
        <v>3.64</v>
      </c>
      <c r="AG11" s="16">
        <f t="shared" si="11"/>
        <v>14.200000000000001</v>
      </c>
    </row>
    <row r="12" spans="1:33" ht="21.75" customHeight="1" x14ac:dyDescent="0.3">
      <c r="A12" s="17">
        <f>SUBTOTAL(103,$C$5:C12)</f>
        <v>8</v>
      </c>
      <c r="B12" s="13">
        <v>8</v>
      </c>
      <c r="C12" s="143" t="s">
        <v>435</v>
      </c>
      <c r="D12" s="81" t="str">
        <f>VLOOKUP(C12,'Location Summary'!$C$4:$D$603,2,0)</f>
        <v>DA+6</v>
      </c>
      <c r="E12" s="81" t="s">
        <v>423</v>
      </c>
      <c r="F12" s="136">
        <v>45461</v>
      </c>
      <c r="G12" s="136">
        <v>45464</v>
      </c>
      <c r="H12" s="79" t="s">
        <v>523</v>
      </c>
      <c r="I12" s="81">
        <f t="shared" si="1"/>
        <v>289.83999999999997</v>
      </c>
      <c r="J12" s="13">
        <f t="shared" si="2"/>
        <v>3.61</v>
      </c>
      <c r="K12" s="13">
        <f t="shared" si="3"/>
        <v>37.299999999999997</v>
      </c>
      <c r="L12" s="13">
        <f t="shared" si="4"/>
        <v>2.093</v>
      </c>
      <c r="M12" s="13">
        <f t="shared" si="5"/>
        <v>0.86599999999999999</v>
      </c>
      <c r="N12" s="482">
        <f t="shared" si="6"/>
        <v>7.39</v>
      </c>
      <c r="O12" s="141" t="s">
        <v>471</v>
      </c>
      <c r="P12" s="595" t="s">
        <v>698</v>
      </c>
      <c r="Q12" s="1065" t="s">
        <v>263</v>
      </c>
      <c r="T12" s="306">
        <f t="shared" si="7"/>
        <v>0</v>
      </c>
      <c r="U12" s="306">
        <f t="shared" si="12"/>
        <v>0</v>
      </c>
      <c r="V12" s="306"/>
      <c r="W12" s="306">
        <f t="shared" si="8"/>
        <v>0</v>
      </c>
      <c r="X12" s="306"/>
      <c r="Y12" s="306">
        <f t="shared" si="9"/>
        <v>0</v>
      </c>
      <c r="Z12" s="306">
        <f>VLOOKUP($D12,$D$320:$X$359,20,FALSE)</f>
        <v>0</v>
      </c>
      <c r="AA12" s="306">
        <f t="shared" si="10"/>
        <v>0</v>
      </c>
      <c r="AC12" s="16">
        <v>4</v>
      </c>
      <c r="AD12" s="16">
        <v>3.2</v>
      </c>
      <c r="AE12" s="16">
        <v>3.3</v>
      </c>
      <c r="AF12" s="16">
        <v>3.5</v>
      </c>
      <c r="AG12" s="16">
        <f t="shared" si="11"/>
        <v>14</v>
      </c>
    </row>
    <row r="13" spans="1:33" ht="21.75" customHeight="1" x14ac:dyDescent="0.3">
      <c r="A13" s="17">
        <f>SUBTOTAL(103,$C$5:C13)</f>
        <v>9</v>
      </c>
      <c r="B13" s="13">
        <v>9</v>
      </c>
      <c r="C13" s="143" t="s">
        <v>425</v>
      </c>
      <c r="D13" s="81" t="str">
        <f>VLOOKUP(C13,'Location Summary'!$C$4:$D$603,2,0)</f>
        <v>DA+0</v>
      </c>
      <c r="E13" s="81" t="s">
        <v>423</v>
      </c>
      <c r="F13" s="136">
        <v>45461</v>
      </c>
      <c r="G13" s="136">
        <v>45466</v>
      </c>
      <c r="H13" s="79" t="s">
        <v>522</v>
      </c>
      <c r="I13" s="81">
        <f t="shared" si="1"/>
        <v>271.04000000000002</v>
      </c>
      <c r="J13" s="13">
        <f t="shared" si="2"/>
        <v>3.36</v>
      </c>
      <c r="K13" s="13">
        <f t="shared" si="3"/>
        <v>34.15</v>
      </c>
      <c r="L13" s="13">
        <f t="shared" si="4"/>
        <v>1.599</v>
      </c>
      <c r="M13" s="13">
        <f t="shared" si="5"/>
        <v>0.86599999999999999</v>
      </c>
      <c r="N13" s="482">
        <f t="shared" si="6"/>
        <v>6.49</v>
      </c>
      <c r="O13" s="141" t="s">
        <v>679</v>
      </c>
      <c r="P13" s="595" t="s">
        <v>698</v>
      </c>
      <c r="Q13" s="1065" t="s">
        <v>263</v>
      </c>
      <c r="T13" s="306">
        <f t="shared" si="7"/>
        <v>0</v>
      </c>
      <c r="U13" s="306">
        <f t="shared" si="12"/>
        <v>0</v>
      </c>
      <c r="V13" s="306"/>
      <c r="W13" s="306">
        <f t="shared" si="8"/>
        <v>0</v>
      </c>
      <c r="X13" s="306">
        <f>VLOOKUP($D13,$D$320:$X$359,20,FALSE)</f>
        <v>0</v>
      </c>
      <c r="Y13" s="306">
        <f t="shared" si="9"/>
        <v>0</v>
      </c>
      <c r="Z13" s="306"/>
      <c r="AA13" s="306">
        <f t="shared" si="10"/>
        <v>0</v>
      </c>
      <c r="AG13" s="16">
        <f t="shared" si="11"/>
        <v>0</v>
      </c>
    </row>
    <row r="14" spans="1:33" ht="21.75" customHeight="1" x14ac:dyDescent="0.3">
      <c r="A14" s="17">
        <f>SUBTOTAL(103,$C$5:C14)</f>
        <v>10</v>
      </c>
      <c r="B14" s="13">
        <v>10</v>
      </c>
      <c r="C14" s="143" t="s">
        <v>436</v>
      </c>
      <c r="D14" s="81" t="str">
        <f>VLOOKUP(C14,'Location Summary'!$C$4:$D$603,2,0)</f>
        <v>DA+3</v>
      </c>
      <c r="E14" s="81" t="s">
        <v>423</v>
      </c>
      <c r="F14" s="136">
        <v>45464</v>
      </c>
      <c r="G14" s="136">
        <v>45467</v>
      </c>
      <c r="H14" s="79" t="s">
        <v>523</v>
      </c>
      <c r="I14" s="81">
        <f t="shared" si="1"/>
        <v>289.83999999999997</v>
      </c>
      <c r="J14" s="13">
        <f t="shared" si="2"/>
        <v>3.61</v>
      </c>
      <c r="K14" s="13">
        <f t="shared" si="3"/>
        <v>37.299999999999997</v>
      </c>
      <c r="L14" s="13">
        <f t="shared" si="4"/>
        <v>2.093</v>
      </c>
      <c r="M14" s="13">
        <f t="shared" si="5"/>
        <v>0.86599999999999999</v>
      </c>
      <c r="N14" s="482">
        <f t="shared" si="6"/>
        <v>7.39</v>
      </c>
      <c r="O14" s="141" t="s">
        <v>471</v>
      </c>
      <c r="P14" s="595" t="s">
        <v>698</v>
      </c>
      <c r="Q14" s="1065" t="s">
        <v>263</v>
      </c>
      <c r="T14" s="306">
        <f t="shared" si="7"/>
        <v>0</v>
      </c>
      <c r="U14" s="306">
        <f t="shared" si="12"/>
        <v>0</v>
      </c>
      <c r="V14" s="306"/>
      <c r="W14" s="306">
        <f t="shared" si="8"/>
        <v>0</v>
      </c>
      <c r="X14" s="306"/>
      <c r="Y14" s="306">
        <f t="shared" si="9"/>
        <v>0</v>
      </c>
      <c r="Z14" s="306">
        <f>VLOOKUP($D14,$D$320:$X$359,20,FALSE)</f>
        <v>0</v>
      </c>
      <c r="AA14" s="306">
        <f t="shared" si="10"/>
        <v>0</v>
      </c>
      <c r="AC14" s="16">
        <v>3.36</v>
      </c>
      <c r="AD14" s="16">
        <v>2.95</v>
      </c>
      <c r="AE14" s="16">
        <v>4.01</v>
      </c>
      <c r="AF14" s="16">
        <v>3.39</v>
      </c>
      <c r="AG14" s="16">
        <f t="shared" si="11"/>
        <v>13.71</v>
      </c>
    </row>
    <row r="15" spans="1:33" ht="21.75" customHeight="1" x14ac:dyDescent="0.3">
      <c r="A15" s="17">
        <f>SUBTOTAL(103,$C$5:C15)</f>
        <v>11</v>
      </c>
      <c r="B15" s="13">
        <v>11</v>
      </c>
      <c r="C15" s="143" t="s">
        <v>414</v>
      </c>
      <c r="D15" s="81" t="str">
        <f>VLOOKUP(C15,'Location Summary'!$C$4:$D$603,2,0)</f>
        <v>DA+9</v>
      </c>
      <c r="E15" s="81" t="s">
        <v>423</v>
      </c>
      <c r="F15" s="136">
        <v>45460</v>
      </c>
      <c r="G15" s="136">
        <v>45469</v>
      </c>
      <c r="H15" s="79" t="s">
        <v>713</v>
      </c>
      <c r="I15" s="81">
        <f t="shared" si="1"/>
        <v>289.83999999999997</v>
      </c>
      <c r="J15" s="13">
        <f t="shared" si="2"/>
        <v>3.61</v>
      </c>
      <c r="K15" s="13">
        <f t="shared" si="3"/>
        <v>37.299999999999997</v>
      </c>
      <c r="L15" s="13">
        <f t="shared" si="4"/>
        <v>2.093</v>
      </c>
      <c r="M15" s="13">
        <f t="shared" si="5"/>
        <v>0.86599999999999999</v>
      </c>
      <c r="N15" s="482">
        <f t="shared" si="6"/>
        <v>7.39</v>
      </c>
      <c r="O15" s="141" t="s">
        <v>680</v>
      </c>
      <c r="P15" s="595" t="s">
        <v>698</v>
      </c>
      <c r="Q15" s="1065" t="s">
        <v>263</v>
      </c>
      <c r="T15" s="306"/>
      <c r="U15" s="306">
        <f t="shared" si="12"/>
        <v>0</v>
      </c>
      <c r="V15" s="306">
        <f>VLOOKUP($D15,$D$320:$T$359,16,FALSE)</f>
        <v>0</v>
      </c>
      <c r="W15" s="306">
        <f t="shared" si="8"/>
        <v>0</v>
      </c>
      <c r="X15" s="306">
        <f>VLOOKUP($D15,$D$320:$X$359,20,FALSE)</f>
        <v>0</v>
      </c>
      <c r="Y15" s="306">
        <f t="shared" si="9"/>
        <v>0</v>
      </c>
      <c r="Z15" s="306"/>
      <c r="AA15" s="306">
        <f t="shared" si="10"/>
        <v>0</v>
      </c>
      <c r="AG15" s="16">
        <f t="shared" si="11"/>
        <v>0</v>
      </c>
    </row>
    <row r="16" spans="1:33" ht="21.75" customHeight="1" x14ac:dyDescent="0.3">
      <c r="A16" s="17">
        <f>SUBTOTAL(103,$C$5:C16)</f>
        <v>12</v>
      </c>
      <c r="B16" s="13">
        <v>12</v>
      </c>
      <c r="C16" s="143" t="s">
        <v>437</v>
      </c>
      <c r="D16" s="81" t="str">
        <f>VLOOKUP(C16,'Location Summary'!$C$4:$D$603,2,0)</f>
        <v>DA+9</v>
      </c>
      <c r="E16" s="81" t="s">
        <v>423</v>
      </c>
      <c r="F16" s="136">
        <v>45467</v>
      </c>
      <c r="G16" s="136">
        <v>45470</v>
      </c>
      <c r="H16" s="79" t="s">
        <v>523</v>
      </c>
      <c r="I16" s="81">
        <f t="shared" si="1"/>
        <v>289.83999999999997</v>
      </c>
      <c r="J16" s="13">
        <f t="shared" si="2"/>
        <v>3.61</v>
      </c>
      <c r="K16" s="13">
        <f t="shared" si="3"/>
        <v>37.299999999999997</v>
      </c>
      <c r="L16" s="13">
        <f t="shared" si="4"/>
        <v>2.093</v>
      </c>
      <c r="M16" s="13">
        <f t="shared" si="5"/>
        <v>0.86599999999999999</v>
      </c>
      <c r="N16" s="482">
        <f t="shared" si="6"/>
        <v>7.39</v>
      </c>
      <c r="O16" s="141" t="s">
        <v>471</v>
      </c>
      <c r="P16" s="595" t="s">
        <v>698</v>
      </c>
      <c r="Q16" s="1065" t="s">
        <v>263</v>
      </c>
      <c r="T16" s="306">
        <f>VLOOKUP($D16,$D$320:$T$359,16,FALSE)</f>
        <v>0</v>
      </c>
      <c r="U16" s="306">
        <f t="shared" si="12"/>
        <v>0</v>
      </c>
      <c r="V16" s="306"/>
      <c r="W16" s="306">
        <f t="shared" si="8"/>
        <v>0</v>
      </c>
      <c r="X16" s="306"/>
      <c r="Y16" s="306">
        <f t="shared" si="9"/>
        <v>0</v>
      </c>
      <c r="Z16" s="306">
        <f>VLOOKUP($D16,$D$320:$X$359,20,FALSE)</f>
        <v>0</v>
      </c>
      <c r="AA16" s="306">
        <f t="shared" si="10"/>
        <v>0</v>
      </c>
      <c r="AC16" s="16">
        <v>3.46</v>
      </c>
      <c r="AD16" s="16">
        <v>2.73</v>
      </c>
      <c r="AE16" s="16">
        <v>4.01</v>
      </c>
      <c r="AF16" s="16">
        <v>3.85</v>
      </c>
      <c r="AG16" s="16">
        <f t="shared" si="11"/>
        <v>14.049999999999999</v>
      </c>
    </row>
    <row r="17" spans="1:33" ht="21.75" customHeight="1" x14ac:dyDescent="0.3">
      <c r="A17" s="17">
        <f>SUBTOTAL(103,$C$5:C17)</f>
        <v>13</v>
      </c>
      <c r="B17" s="13">
        <v>13</v>
      </c>
      <c r="C17" s="143" t="s">
        <v>429</v>
      </c>
      <c r="D17" s="81" t="str">
        <f>VLOOKUP(C17,'Location Summary'!$C$4:$D$603,2,0)</f>
        <v>DA+3</v>
      </c>
      <c r="E17" s="81" t="s">
        <v>423</v>
      </c>
      <c r="F17" s="136">
        <v>45466</v>
      </c>
      <c r="G17" s="136">
        <v>45471</v>
      </c>
      <c r="H17" s="79" t="s">
        <v>712</v>
      </c>
      <c r="I17" s="81">
        <f t="shared" si="1"/>
        <v>289.83999999999997</v>
      </c>
      <c r="J17" s="13">
        <f t="shared" si="2"/>
        <v>3.61</v>
      </c>
      <c r="K17" s="13">
        <f t="shared" si="3"/>
        <v>37.299999999999997</v>
      </c>
      <c r="L17" s="13">
        <f t="shared" si="4"/>
        <v>2.093</v>
      </c>
      <c r="M17" s="13">
        <f t="shared" si="5"/>
        <v>0.86599999999999999</v>
      </c>
      <c r="N17" s="482">
        <f t="shared" si="6"/>
        <v>7.39</v>
      </c>
      <c r="O17" s="141" t="s">
        <v>680</v>
      </c>
      <c r="P17" s="595" t="s">
        <v>698</v>
      </c>
      <c r="Q17" s="1065" t="s">
        <v>263</v>
      </c>
      <c r="T17" s="306"/>
      <c r="U17" s="306">
        <f t="shared" si="12"/>
        <v>0</v>
      </c>
      <c r="V17" s="306">
        <f>VLOOKUP($D17,$D$320:$T$359,16,FALSE)</f>
        <v>0</v>
      </c>
      <c r="W17" s="306">
        <f t="shared" si="8"/>
        <v>0</v>
      </c>
      <c r="X17" s="306"/>
      <c r="Y17" s="306">
        <f t="shared" si="9"/>
        <v>0</v>
      </c>
      <c r="Z17" s="306">
        <f>VLOOKUP($D17,$D$320:$X$359,20,FALSE)</f>
        <v>0</v>
      </c>
      <c r="AA17" s="306">
        <f t="shared" si="10"/>
        <v>0</v>
      </c>
      <c r="AG17" s="16">
        <f t="shared" si="11"/>
        <v>0</v>
      </c>
    </row>
    <row r="18" spans="1:33" ht="21.75" customHeight="1" x14ac:dyDescent="0.3">
      <c r="A18" s="17">
        <f>SUBTOTAL(103,$C$5:C18)</f>
        <v>14</v>
      </c>
      <c r="B18" s="13">
        <v>14</v>
      </c>
      <c r="C18" s="143" t="s">
        <v>424</v>
      </c>
      <c r="D18" s="81" t="str">
        <f>VLOOKUP(C18,'Location Summary'!$C$4:$D$603,2,0)</f>
        <v>DA+3</v>
      </c>
      <c r="E18" s="81" t="s">
        <v>423</v>
      </c>
      <c r="F18" s="136">
        <v>45468</v>
      </c>
      <c r="G18" s="136">
        <v>45472</v>
      </c>
      <c r="H18" s="79" t="s">
        <v>522</v>
      </c>
      <c r="I18" s="81">
        <f t="shared" si="1"/>
        <v>289.83999999999997</v>
      </c>
      <c r="J18" s="13">
        <f t="shared" si="2"/>
        <v>3.61</v>
      </c>
      <c r="K18" s="13">
        <f t="shared" si="3"/>
        <v>37.299999999999997</v>
      </c>
      <c r="L18" s="13">
        <f t="shared" si="4"/>
        <v>2.093</v>
      </c>
      <c r="M18" s="13">
        <f t="shared" si="5"/>
        <v>0.86599999999999999</v>
      </c>
      <c r="N18" s="482">
        <f t="shared" si="6"/>
        <v>7.39</v>
      </c>
      <c r="O18" s="141" t="s">
        <v>679</v>
      </c>
      <c r="P18" s="595" t="s">
        <v>698</v>
      </c>
      <c r="Q18" s="1065" t="s">
        <v>263</v>
      </c>
      <c r="T18" s="306">
        <f>VLOOKUP($D18,$D$320:$T$359,16,FALSE)</f>
        <v>0</v>
      </c>
      <c r="U18" s="306">
        <f t="shared" si="12"/>
        <v>0</v>
      </c>
      <c r="V18" s="306"/>
      <c r="W18" s="306">
        <f t="shared" si="8"/>
        <v>0</v>
      </c>
      <c r="X18" s="306">
        <f>VLOOKUP($D18,$D$320:$X$359,20,FALSE)</f>
        <v>0</v>
      </c>
      <c r="Y18" s="306">
        <f t="shared" si="9"/>
        <v>0</v>
      </c>
      <c r="Z18" s="306"/>
      <c r="AA18" s="306">
        <f t="shared" si="10"/>
        <v>0</v>
      </c>
      <c r="AG18" s="16">
        <f t="shared" si="11"/>
        <v>0</v>
      </c>
    </row>
    <row r="19" spans="1:33" ht="21.75" customHeight="1" x14ac:dyDescent="0.3">
      <c r="A19" s="17">
        <f>SUBTOTAL(103,$C$5:C19)</f>
        <v>15</v>
      </c>
      <c r="B19" s="13">
        <v>1</v>
      </c>
      <c r="C19" s="143" t="s">
        <v>440</v>
      </c>
      <c r="D19" s="81" t="str">
        <f>VLOOKUP(C19,'Location Summary'!$C$4:$D$603,2,0)</f>
        <v>DA+0</v>
      </c>
      <c r="E19" s="81" t="s">
        <v>423</v>
      </c>
      <c r="F19" s="136">
        <v>45470</v>
      </c>
      <c r="G19" s="136">
        <v>45476</v>
      </c>
      <c r="H19" s="79" t="s">
        <v>523</v>
      </c>
      <c r="I19" s="81">
        <f t="shared" si="1"/>
        <v>271.04000000000002</v>
      </c>
      <c r="J19" s="13">
        <f t="shared" si="2"/>
        <v>3.36</v>
      </c>
      <c r="K19" s="13">
        <f t="shared" si="3"/>
        <v>34.15</v>
      </c>
      <c r="L19" s="13">
        <f t="shared" si="4"/>
        <v>1.599</v>
      </c>
      <c r="M19" s="13">
        <f t="shared" si="5"/>
        <v>0.86599999999999999</v>
      </c>
      <c r="N19" s="482">
        <f t="shared" si="6"/>
        <v>6.49</v>
      </c>
      <c r="O19" s="141" t="s">
        <v>471</v>
      </c>
      <c r="P19" s="595" t="s">
        <v>763</v>
      </c>
      <c r="Q19" s="1065" t="s">
        <v>263</v>
      </c>
      <c r="T19" s="306">
        <f>VLOOKUP($D19,$D$320:$T$359,16,FALSE)</f>
        <v>0</v>
      </c>
      <c r="U19" s="306">
        <f t="shared" si="12"/>
        <v>0</v>
      </c>
      <c r="V19" s="306"/>
      <c r="W19" s="306">
        <f t="shared" si="8"/>
        <v>0</v>
      </c>
      <c r="X19" s="306"/>
      <c r="Y19" s="306">
        <f t="shared" si="9"/>
        <v>0</v>
      </c>
      <c r="Z19" s="306">
        <f>VLOOKUP($D19,$D$320:$X$359,20,FALSE)</f>
        <v>0</v>
      </c>
      <c r="AA19" s="306">
        <f t="shared" si="10"/>
        <v>0</v>
      </c>
      <c r="AG19" s="16">
        <f t="shared" si="11"/>
        <v>0</v>
      </c>
    </row>
    <row r="20" spans="1:33" ht="21.75" customHeight="1" x14ac:dyDescent="0.3">
      <c r="A20" s="17">
        <f>SUBTOTAL(103,$C$5:C20)</f>
        <v>16</v>
      </c>
      <c r="B20" s="13">
        <v>2</v>
      </c>
      <c r="C20" s="143" t="s">
        <v>415</v>
      </c>
      <c r="D20" s="81" t="str">
        <f>VLOOKUP(C20,'Location Summary'!$C$4:$D$603,2,0)</f>
        <v>DA+3</v>
      </c>
      <c r="E20" s="81" t="s">
        <v>423</v>
      </c>
      <c r="F20" s="136">
        <v>45471</v>
      </c>
      <c r="G20" s="136">
        <v>45476</v>
      </c>
      <c r="H20" s="79" t="s">
        <v>713</v>
      </c>
      <c r="I20" s="81">
        <f t="shared" si="1"/>
        <v>289.83999999999997</v>
      </c>
      <c r="J20" s="13">
        <f t="shared" si="2"/>
        <v>3.61</v>
      </c>
      <c r="K20" s="13">
        <f t="shared" si="3"/>
        <v>37.299999999999997</v>
      </c>
      <c r="L20" s="13">
        <f t="shared" si="4"/>
        <v>2.093</v>
      </c>
      <c r="M20" s="13">
        <f t="shared" si="5"/>
        <v>0.86599999999999999</v>
      </c>
      <c r="N20" s="482">
        <f t="shared" si="6"/>
        <v>7.39</v>
      </c>
      <c r="O20" s="141" t="s">
        <v>680</v>
      </c>
      <c r="P20" s="595" t="s">
        <v>791</v>
      </c>
      <c r="Q20" s="1065" t="s">
        <v>263</v>
      </c>
      <c r="T20" s="306"/>
      <c r="U20" s="306">
        <f t="shared" si="12"/>
        <v>0</v>
      </c>
      <c r="V20" s="306">
        <f>VLOOKUP($D20,$D$320:$T$359,16,FALSE)</f>
        <v>0</v>
      </c>
      <c r="W20" s="306">
        <f t="shared" si="8"/>
        <v>0</v>
      </c>
      <c r="X20" s="306">
        <f>VLOOKUP($D20,$D$320:$X$359,20,FALSE)</f>
        <v>0</v>
      </c>
      <c r="Y20" s="306">
        <f t="shared" si="9"/>
        <v>0</v>
      </c>
      <c r="Z20" s="306"/>
      <c r="AA20" s="306">
        <f t="shared" si="10"/>
        <v>0</v>
      </c>
      <c r="AG20" s="16">
        <f t="shared" si="11"/>
        <v>0</v>
      </c>
    </row>
    <row r="21" spans="1:33" ht="21.75" customHeight="1" x14ac:dyDescent="0.3">
      <c r="A21" s="17">
        <f>SUBTOTAL(103,$C$5:C21)</f>
        <v>17</v>
      </c>
      <c r="B21" s="13">
        <v>3</v>
      </c>
      <c r="C21" s="143" t="s">
        <v>439</v>
      </c>
      <c r="D21" s="81" t="str">
        <f>VLOOKUP(C21,'Location Summary'!$C$4:$D$603,2,0)</f>
        <v>DA+1.5</v>
      </c>
      <c r="E21" s="81" t="s">
        <v>423</v>
      </c>
      <c r="F21" s="136">
        <v>45476</v>
      </c>
      <c r="G21" s="136">
        <v>45479</v>
      </c>
      <c r="H21" s="79" t="s">
        <v>523</v>
      </c>
      <c r="I21" s="81">
        <f t="shared" si="1"/>
        <v>289.83999999999997</v>
      </c>
      <c r="J21" s="13">
        <f t="shared" si="2"/>
        <v>3.61</v>
      </c>
      <c r="K21" s="13">
        <f t="shared" si="3"/>
        <v>37.299999999999997</v>
      </c>
      <c r="L21" s="13">
        <f t="shared" si="4"/>
        <v>2.093</v>
      </c>
      <c r="M21" s="13">
        <f t="shared" si="5"/>
        <v>0.86599999999999999</v>
      </c>
      <c r="N21" s="482">
        <f t="shared" si="6"/>
        <v>7.39</v>
      </c>
      <c r="O21" s="141" t="s">
        <v>471</v>
      </c>
      <c r="P21" s="595" t="s">
        <v>790</v>
      </c>
      <c r="Q21" s="1065" t="s">
        <v>263</v>
      </c>
      <c r="T21" s="306">
        <f>VLOOKUP($D21,$D$320:$T$359,16,FALSE)</f>
        <v>0</v>
      </c>
      <c r="U21" s="306">
        <f t="shared" si="12"/>
        <v>0</v>
      </c>
      <c r="V21" s="306"/>
      <c r="W21" s="306">
        <f t="shared" si="8"/>
        <v>0</v>
      </c>
      <c r="X21" s="306"/>
      <c r="Y21" s="306">
        <f t="shared" si="9"/>
        <v>0</v>
      </c>
      <c r="Z21" s="306">
        <f>VLOOKUP($D21,$D$320:$X$359,20,FALSE)</f>
        <v>0</v>
      </c>
      <c r="AA21" s="306">
        <f t="shared" si="10"/>
        <v>0</v>
      </c>
      <c r="AG21" s="16">
        <f t="shared" si="11"/>
        <v>0</v>
      </c>
    </row>
    <row r="22" spans="1:33" ht="21.75" customHeight="1" x14ac:dyDescent="0.3">
      <c r="A22" s="17">
        <f>SUBTOTAL(103,$C$5:C22)</f>
        <v>18</v>
      </c>
      <c r="B22" s="13">
        <v>4</v>
      </c>
      <c r="C22" s="143" t="s">
        <v>469</v>
      </c>
      <c r="D22" s="81" t="str">
        <f>VLOOKUP(C22,'Location Summary'!$C$4:$D$603,2,0)</f>
        <v>DA+1.5</v>
      </c>
      <c r="E22" s="81" t="s">
        <v>423</v>
      </c>
      <c r="F22" s="136">
        <v>45477</v>
      </c>
      <c r="G22" s="136">
        <v>45479</v>
      </c>
      <c r="H22" s="79" t="s">
        <v>712</v>
      </c>
      <c r="I22" s="81">
        <f t="shared" si="1"/>
        <v>289.83999999999997</v>
      </c>
      <c r="J22" s="13">
        <f t="shared" si="2"/>
        <v>3.61</v>
      </c>
      <c r="K22" s="13">
        <f t="shared" si="3"/>
        <v>37.299999999999997</v>
      </c>
      <c r="L22" s="13">
        <f t="shared" si="4"/>
        <v>2.093</v>
      </c>
      <c r="M22" s="13">
        <f t="shared" si="5"/>
        <v>0.86599999999999999</v>
      </c>
      <c r="N22" s="482">
        <f t="shared" si="6"/>
        <v>7.39</v>
      </c>
      <c r="O22" s="141" t="s">
        <v>779</v>
      </c>
      <c r="P22" s="595" t="s">
        <v>792</v>
      </c>
      <c r="Q22" s="1065" t="s">
        <v>263</v>
      </c>
      <c r="T22" s="306"/>
      <c r="U22" s="306">
        <f t="shared" si="12"/>
        <v>0</v>
      </c>
      <c r="V22" s="306">
        <f>VLOOKUP($D22,$D$320:$T$359,16,FALSE)</f>
        <v>0</v>
      </c>
      <c r="W22" s="306">
        <f t="shared" si="8"/>
        <v>0</v>
      </c>
      <c r="X22" s="306"/>
      <c r="Y22" s="306">
        <f t="shared" si="9"/>
        <v>0</v>
      </c>
      <c r="Z22" s="306">
        <f>VLOOKUP($D22,$D$320:$X$359,20,FALSE)</f>
        <v>0</v>
      </c>
      <c r="AA22" s="306">
        <f t="shared" si="10"/>
        <v>0</v>
      </c>
      <c r="AG22" s="16">
        <f t="shared" si="11"/>
        <v>0</v>
      </c>
    </row>
    <row r="23" spans="1:33" ht="21.75" customHeight="1" x14ac:dyDescent="0.3">
      <c r="A23" s="17">
        <f>SUBTOTAL(103,$C$5:C23)</f>
        <v>19</v>
      </c>
      <c r="B23" s="13">
        <v>5</v>
      </c>
      <c r="C23" s="143" t="s">
        <v>416</v>
      </c>
      <c r="D23" s="81" t="str">
        <f>VLOOKUP(C23,'Location Summary'!$C$4:$D$603,2,0)</f>
        <v>DA+3</v>
      </c>
      <c r="E23" s="81" t="s">
        <v>423</v>
      </c>
      <c r="F23" s="136">
        <v>45477</v>
      </c>
      <c r="G23" s="136">
        <v>45482</v>
      </c>
      <c r="H23" s="79" t="s">
        <v>713</v>
      </c>
      <c r="I23" s="81">
        <f t="shared" si="1"/>
        <v>289.83999999999997</v>
      </c>
      <c r="J23" s="13">
        <f t="shared" si="2"/>
        <v>3.61</v>
      </c>
      <c r="K23" s="13">
        <f t="shared" si="3"/>
        <v>37.299999999999997</v>
      </c>
      <c r="L23" s="13">
        <f t="shared" si="4"/>
        <v>2.093</v>
      </c>
      <c r="M23" s="13">
        <f t="shared" si="5"/>
        <v>0.86599999999999999</v>
      </c>
      <c r="N23" s="482">
        <f t="shared" si="6"/>
        <v>7.39</v>
      </c>
      <c r="O23" s="141" t="s">
        <v>680</v>
      </c>
      <c r="P23" s="595" t="s">
        <v>790</v>
      </c>
      <c r="Q23" s="1065" t="s">
        <v>263</v>
      </c>
      <c r="T23" s="306"/>
      <c r="U23" s="306">
        <f t="shared" si="12"/>
        <v>0</v>
      </c>
      <c r="V23" s="306">
        <f>VLOOKUP($D23,$D$320:$T$359,16,FALSE)</f>
        <v>0</v>
      </c>
      <c r="W23" s="306">
        <f t="shared" si="8"/>
        <v>0</v>
      </c>
      <c r="X23" s="306">
        <f>VLOOKUP($D23,$D$320:$X$359,20,FALSE)</f>
        <v>0</v>
      </c>
      <c r="Y23" s="306">
        <f t="shared" si="9"/>
        <v>0</v>
      </c>
      <c r="Z23" s="306"/>
      <c r="AA23" s="306">
        <f t="shared" si="10"/>
        <v>0</v>
      </c>
      <c r="AG23" s="16">
        <f t="shared" si="11"/>
        <v>0</v>
      </c>
    </row>
    <row r="24" spans="1:33" ht="21.75" customHeight="1" x14ac:dyDescent="0.3">
      <c r="A24" s="17">
        <f>SUBTOTAL(103,$C$5:C24)</f>
        <v>20</v>
      </c>
      <c r="B24" s="13">
        <v>6</v>
      </c>
      <c r="C24" s="143" t="s">
        <v>422</v>
      </c>
      <c r="D24" s="81" t="str">
        <f>VLOOKUP(C24,'Location Summary'!$C$4:$D$603,2,0)</f>
        <v>DA+3</v>
      </c>
      <c r="E24" s="81" t="s">
        <v>423</v>
      </c>
      <c r="F24" s="136">
        <v>45475</v>
      </c>
      <c r="G24" s="136">
        <v>45483</v>
      </c>
      <c r="H24" s="79" t="s">
        <v>522</v>
      </c>
      <c r="I24" s="81">
        <f t="shared" si="1"/>
        <v>289.83999999999997</v>
      </c>
      <c r="J24" s="13">
        <f t="shared" si="2"/>
        <v>3.61</v>
      </c>
      <c r="K24" s="13">
        <f t="shared" si="3"/>
        <v>37.299999999999997</v>
      </c>
      <c r="L24" s="13">
        <f t="shared" si="4"/>
        <v>2.093</v>
      </c>
      <c r="M24" s="13">
        <f t="shared" si="5"/>
        <v>0.86599999999999999</v>
      </c>
      <c r="N24" s="482">
        <f t="shared" si="6"/>
        <v>7.39</v>
      </c>
      <c r="O24" s="141" t="s">
        <v>679</v>
      </c>
      <c r="P24" s="595" t="s">
        <v>773</v>
      </c>
      <c r="Q24" s="1065" t="s">
        <v>263</v>
      </c>
      <c r="T24" s="306">
        <f>VLOOKUP($D24,$D$320:$T$359,16,FALSE)</f>
        <v>0</v>
      </c>
      <c r="U24" s="306">
        <f t="shared" si="12"/>
        <v>0</v>
      </c>
      <c r="V24" s="306"/>
      <c r="W24" s="306">
        <f t="shared" si="8"/>
        <v>0</v>
      </c>
      <c r="X24" s="306">
        <f>VLOOKUP($D24,$D$320:$X$359,20,FALSE)</f>
        <v>0</v>
      </c>
      <c r="Y24" s="306">
        <f t="shared" si="9"/>
        <v>0</v>
      </c>
      <c r="Z24" s="306"/>
      <c r="AA24" s="306">
        <f t="shared" si="10"/>
        <v>0</v>
      </c>
      <c r="AG24" s="16">
        <f t="shared" si="11"/>
        <v>0</v>
      </c>
    </row>
    <row r="25" spans="1:33" ht="21.75" customHeight="1" x14ac:dyDescent="0.3">
      <c r="A25" s="17">
        <f>SUBTOTAL(103,$C$5:C25)</f>
        <v>21</v>
      </c>
      <c r="B25" s="13">
        <v>7</v>
      </c>
      <c r="C25" s="143" t="s">
        <v>468</v>
      </c>
      <c r="D25" s="81" t="str">
        <f>VLOOKUP(C25,'Location Summary'!$C$4:$D$603,2,0)</f>
        <v>DA+0</v>
      </c>
      <c r="E25" s="81" t="s">
        <v>423</v>
      </c>
      <c r="F25" s="136">
        <v>45479</v>
      </c>
      <c r="G25" s="136">
        <v>45483</v>
      </c>
      <c r="H25" s="79" t="s">
        <v>712</v>
      </c>
      <c r="I25" s="81">
        <f t="shared" si="1"/>
        <v>271.04000000000002</v>
      </c>
      <c r="J25" s="13">
        <f t="shared" si="2"/>
        <v>3.36</v>
      </c>
      <c r="K25" s="13">
        <f t="shared" si="3"/>
        <v>34.15</v>
      </c>
      <c r="L25" s="13">
        <f t="shared" si="4"/>
        <v>1.599</v>
      </c>
      <c r="M25" s="13">
        <f t="shared" si="5"/>
        <v>0.86599999999999999</v>
      </c>
      <c r="N25" s="482">
        <f t="shared" si="6"/>
        <v>6.49</v>
      </c>
      <c r="O25" s="141" t="s">
        <v>779</v>
      </c>
      <c r="P25" s="595" t="s">
        <v>792</v>
      </c>
      <c r="Q25" s="1065" t="s">
        <v>263</v>
      </c>
      <c r="T25" s="306"/>
      <c r="U25" s="306">
        <f t="shared" si="12"/>
        <v>0</v>
      </c>
      <c r="V25" s="306">
        <f>VLOOKUP($D25,$D$320:$T$359,16,FALSE)</f>
        <v>0</v>
      </c>
      <c r="W25" s="306">
        <f t="shared" si="8"/>
        <v>0</v>
      </c>
      <c r="X25" s="306"/>
      <c r="Y25" s="306">
        <f t="shared" si="9"/>
        <v>0</v>
      </c>
      <c r="Z25" s="306">
        <f>VLOOKUP($D25,$D$320:$X$359,20,FALSE)</f>
        <v>0</v>
      </c>
      <c r="AA25" s="306">
        <f t="shared" si="10"/>
        <v>0</v>
      </c>
      <c r="AG25" s="16">
        <f t="shared" si="11"/>
        <v>0</v>
      </c>
    </row>
    <row r="26" spans="1:33" ht="21.75" customHeight="1" x14ac:dyDescent="0.3">
      <c r="A26" s="17">
        <f>SUBTOTAL(103,$C$5:C26)</f>
        <v>22</v>
      </c>
      <c r="B26" s="13">
        <v>8</v>
      </c>
      <c r="C26" s="143" t="s">
        <v>441</v>
      </c>
      <c r="D26" s="81" t="str">
        <f>VLOOKUP(C26,'Location Summary'!$C$4:$D$603,2,0)</f>
        <v>DA-1.5</v>
      </c>
      <c r="E26" s="81" t="s">
        <v>423</v>
      </c>
      <c r="F26" s="136">
        <v>45480</v>
      </c>
      <c r="G26" s="136">
        <v>45483</v>
      </c>
      <c r="H26" s="79" t="s">
        <v>523</v>
      </c>
      <c r="I26" s="81">
        <f t="shared" si="1"/>
        <v>271.04000000000002</v>
      </c>
      <c r="J26" s="13">
        <f t="shared" si="2"/>
        <v>3.36</v>
      </c>
      <c r="K26" s="13">
        <f t="shared" si="3"/>
        <v>34.15</v>
      </c>
      <c r="L26" s="13">
        <f t="shared" si="4"/>
        <v>1.599</v>
      </c>
      <c r="M26" s="13">
        <f t="shared" si="5"/>
        <v>0.86599999999999999</v>
      </c>
      <c r="N26" s="482">
        <f t="shared" si="6"/>
        <v>6.49</v>
      </c>
      <c r="O26" s="141" t="s">
        <v>471</v>
      </c>
      <c r="P26" s="595" t="s">
        <v>791</v>
      </c>
      <c r="Q26" s="1065" t="s">
        <v>263</v>
      </c>
      <c r="T26" s="306">
        <f>VLOOKUP($D26,$D$320:$T$359,16,FALSE)</f>
        <v>0</v>
      </c>
      <c r="U26" s="306">
        <f t="shared" si="12"/>
        <v>0</v>
      </c>
      <c r="V26" s="306"/>
      <c r="W26" s="306">
        <f t="shared" si="8"/>
        <v>0</v>
      </c>
      <c r="X26" s="306"/>
      <c r="Y26" s="306">
        <f t="shared" si="9"/>
        <v>0</v>
      </c>
      <c r="Z26" s="306">
        <f>VLOOKUP($D26,$D$320:$X$359,20,FALSE)</f>
        <v>0</v>
      </c>
      <c r="AA26" s="306">
        <f t="shared" si="10"/>
        <v>0</v>
      </c>
      <c r="AG26" s="16">
        <f t="shared" si="11"/>
        <v>0</v>
      </c>
    </row>
    <row r="27" spans="1:33" ht="21.75" customHeight="1" x14ac:dyDescent="0.3">
      <c r="A27" s="17">
        <f>SUBTOTAL(103,$C$5:C27)</f>
        <v>23</v>
      </c>
      <c r="B27" s="13">
        <v>9</v>
      </c>
      <c r="C27" s="143" t="s">
        <v>438</v>
      </c>
      <c r="D27" s="81" t="str">
        <f>VLOOKUP(C27,'Location Summary'!$C$4:$D$603,2,0)</f>
        <v>DA+0</v>
      </c>
      <c r="E27" s="81" t="s">
        <v>423</v>
      </c>
      <c r="F27" s="136">
        <v>45470</v>
      </c>
      <c r="G27" s="136">
        <v>45484</v>
      </c>
      <c r="H27" s="79" t="s">
        <v>523</v>
      </c>
      <c r="I27" s="81">
        <f t="shared" si="1"/>
        <v>271.04000000000002</v>
      </c>
      <c r="J27" s="13">
        <f t="shared" si="2"/>
        <v>3.36</v>
      </c>
      <c r="K27" s="13">
        <f t="shared" si="3"/>
        <v>34.15</v>
      </c>
      <c r="L27" s="13">
        <f t="shared" si="4"/>
        <v>1.599</v>
      </c>
      <c r="M27" s="13">
        <f t="shared" si="5"/>
        <v>0.86599999999999999</v>
      </c>
      <c r="N27" s="482">
        <f t="shared" si="6"/>
        <v>6.49</v>
      </c>
      <c r="O27" s="141" t="s">
        <v>471</v>
      </c>
      <c r="P27" s="595" t="s">
        <v>762</v>
      </c>
      <c r="Q27" s="1065" t="s">
        <v>263</v>
      </c>
      <c r="T27" s="306">
        <f>VLOOKUP($D27,$D$320:$T$359,16,FALSE)</f>
        <v>0</v>
      </c>
      <c r="U27" s="306">
        <f t="shared" si="12"/>
        <v>0</v>
      </c>
      <c r="V27" s="306"/>
      <c r="W27" s="306">
        <f t="shared" si="8"/>
        <v>0</v>
      </c>
      <c r="X27" s="306"/>
      <c r="Y27" s="306">
        <f t="shared" si="9"/>
        <v>0</v>
      </c>
      <c r="Z27" s="306">
        <f>VLOOKUP($D27,$D$320:$X$359,20,FALSE)</f>
        <v>0</v>
      </c>
      <c r="AA27" s="306">
        <f t="shared" si="10"/>
        <v>0</v>
      </c>
      <c r="AG27" s="16">
        <f t="shared" si="11"/>
        <v>0</v>
      </c>
    </row>
    <row r="28" spans="1:33" ht="21.75" customHeight="1" x14ac:dyDescent="0.3">
      <c r="A28" s="17">
        <f>SUBTOTAL(103,$C$5:C28)</f>
        <v>24</v>
      </c>
      <c r="B28" s="13">
        <v>10</v>
      </c>
      <c r="C28" s="143" t="s">
        <v>467</v>
      </c>
      <c r="D28" s="81" t="str">
        <f>VLOOKUP(C28,'Location Summary'!$C$4:$D$603,2,0)</f>
        <v>DA+0</v>
      </c>
      <c r="E28" s="81" t="s">
        <v>423</v>
      </c>
      <c r="F28" s="136">
        <v>45484</v>
      </c>
      <c r="G28" s="136">
        <v>45488</v>
      </c>
      <c r="H28" s="79" t="s">
        <v>712</v>
      </c>
      <c r="I28" s="81">
        <f t="shared" si="1"/>
        <v>271.04000000000002</v>
      </c>
      <c r="J28" s="13">
        <f t="shared" si="2"/>
        <v>3.36</v>
      </c>
      <c r="K28" s="13">
        <f t="shared" si="3"/>
        <v>34.15</v>
      </c>
      <c r="L28" s="13">
        <f t="shared" si="4"/>
        <v>1.599</v>
      </c>
      <c r="M28" s="13">
        <f t="shared" si="5"/>
        <v>0.86599999999999999</v>
      </c>
      <c r="N28" s="482">
        <f t="shared" si="6"/>
        <v>6.49</v>
      </c>
      <c r="O28" s="141" t="s">
        <v>679</v>
      </c>
      <c r="P28" s="595" t="s">
        <v>791</v>
      </c>
      <c r="Q28" s="1065" t="s">
        <v>263</v>
      </c>
      <c r="T28" s="306"/>
      <c r="U28" s="306">
        <f t="shared" si="12"/>
        <v>0</v>
      </c>
      <c r="V28" s="306">
        <f>VLOOKUP($D28,$D$320:$T$359,16,FALSE)</f>
        <v>0</v>
      </c>
      <c r="W28" s="306">
        <f t="shared" si="8"/>
        <v>0</v>
      </c>
      <c r="X28" s="306"/>
      <c r="Y28" s="306">
        <f t="shared" si="9"/>
        <v>0</v>
      </c>
      <c r="Z28" s="306">
        <f>VLOOKUP($D28,$D$320:$X$359,20,FALSE)</f>
        <v>0</v>
      </c>
      <c r="AA28" s="306">
        <f t="shared" si="10"/>
        <v>0</v>
      </c>
      <c r="AG28" s="16">
        <f t="shared" si="11"/>
        <v>0</v>
      </c>
    </row>
    <row r="29" spans="1:33" ht="21.75" customHeight="1" x14ac:dyDescent="0.3">
      <c r="A29" s="17">
        <f>SUBTOTAL(103,$C$5:C29)</f>
        <v>25</v>
      </c>
      <c r="B29" s="13">
        <v>11</v>
      </c>
      <c r="C29" s="143" t="s">
        <v>442</v>
      </c>
      <c r="D29" s="81" t="str">
        <f>VLOOKUP(C29,'Location Summary'!$C$4:$D$603,2,0)</f>
        <v>DA+0</v>
      </c>
      <c r="E29" s="81" t="s">
        <v>423</v>
      </c>
      <c r="F29" s="136">
        <v>45484</v>
      </c>
      <c r="G29" s="136">
        <v>45491</v>
      </c>
      <c r="H29" s="79" t="s">
        <v>523</v>
      </c>
      <c r="I29" s="81">
        <f t="shared" si="1"/>
        <v>271.04000000000002</v>
      </c>
      <c r="J29" s="13">
        <f t="shared" si="2"/>
        <v>3.36</v>
      </c>
      <c r="K29" s="13">
        <f t="shared" si="3"/>
        <v>34.15</v>
      </c>
      <c r="L29" s="13">
        <f t="shared" si="4"/>
        <v>1.599</v>
      </c>
      <c r="M29" s="13">
        <f t="shared" si="5"/>
        <v>0.86599999999999999</v>
      </c>
      <c r="N29" s="482">
        <f t="shared" si="6"/>
        <v>6.49</v>
      </c>
      <c r="O29" s="141" t="s">
        <v>471</v>
      </c>
      <c r="P29" s="595" t="s">
        <v>814</v>
      </c>
      <c r="Q29" s="1065" t="s">
        <v>263</v>
      </c>
      <c r="T29" s="306"/>
      <c r="U29" s="306">
        <f t="shared" si="12"/>
        <v>0</v>
      </c>
      <c r="V29" s="306"/>
      <c r="W29" s="306">
        <f t="shared" si="8"/>
        <v>0</v>
      </c>
      <c r="X29" s="306"/>
      <c r="Y29" s="306">
        <f t="shared" si="9"/>
        <v>0</v>
      </c>
      <c r="Z29" s="306"/>
      <c r="AA29" s="306">
        <f t="shared" si="10"/>
        <v>0</v>
      </c>
      <c r="AG29" s="16">
        <f t="shared" si="11"/>
        <v>0</v>
      </c>
    </row>
    <row r="30" spans="1:33" ht="21.75" customHeight="1" x14ac:dyDescent="0.3">
      <c r="A30" s="17">
        <f>SUBTOTAL(103,$C$5:C30)</f>
        <v>26</v>
      </c>
      <c r="B30" s="13">
        <v>12</v>
      </c>
      <c r="C30" s="143" t="s">
        <v>417</v>
      </c>
      <c r="D30" s="81" t="str">
        <f>VLOOKUP(C30,'Location Summary'!$C$4:$D$603,2,0)</f>
        <v>DA+9</v>
      </c>
      <c r="E30" s="81" t="s">
        <v>423</v>
      </c>
      <c r="F30" s="136">
        <v>45483</v>
      </c>
      <c r="G30" s="136">
        <v>45492</v>
      </c>
      <c r="H30" s="79" t="s">
        <v>713</v>
      </c>
      <c r="I30" s="81">
        <f t="shared" si="1"/>
        <v>289.83999999999997</v>
      </c>
      <c r="J30" s="13">
        <f t="shared" si="2"/>
        <v>3.61</v>
      </c>
      <c r="K30" s="13">
        <f t="shared" si="3"/>
        <v>37.299999999999997</v>
      </c>
      <c r="L30" s="13">
        <f t="shared" si="4"/>
        <v>2.093</v>
      </c>
      <c r="M30" s="13">
        <f t="shared" si="5"/>
        <v>0.86599999999999999</v>
      </c>
      <c r="N30" s="482">
        <f t="shared" si="6"/>
        <v>7.39</v>
      </c>
      <c r="O30" s="141" t="s">
        <v>680</v>
      </c>
      <c r="P30" s="595" t="s">
        <v>815</v>
      </c>
      <c r="Q30" s="1065" t="s">
        <v>263</v>
      </c>
      <c r="T30" s="306"/>
      <c r="U30" s="306">
        <f t="shared" si="12"/>
        <v>0</v>
      </c>
      <c r="V30" s="306"/>
      <c r="W30" s="306">
        <f t="shared" si="8"/>
        <v>0</v>
      </c>
      <c r="X30" s="306"/>
      <c r="Y30" s="306">
        <f t="shared" si="9"/>
        <v>0</v>
      </c>
      <c r="Z30" s="306"/>
      <c r="AA30" s="306">
        <f t="shared" si="10"/>
        <v>0</v>
      </c>
      <c r="AG30" s="16">
        <f t="shared" si="11"/>
        <v>0</v>
      </c>
    </row>
    <row r="31" spans="1:33" ht="21.75" customHeight="1" x14ac:dyDescent="0.3">
      <c r="A31" s="17">
        <f>SUBTOTAL(103,$C$5:C31)</f>
        <v>27</v>
      </c>
      <c r="B31" s="13">
        <v>13</v>
      </c>
      <c r="C31" s="143" t="s">
        <v>410</v>
      </c>
      <c r="D31" s="81" t="str">
        <f>VLOOKUP(C31,'Location Summary'!$C$4:$D$603,2,0)</f>
        <v>DA-3</v>
      </c>
      <c r="E31" s="81" t="s">
        <v>423</v>
      </c>
      <c r="F31" s="136">
        <v>45488</v>
      </c>
      <c r="G31" s="136">
        <v>45493</v>
      </c>
      <c r="H31" s="79" t="s">
        <v>825</v>
      </c>
      <c r="I31" s="81">
        <f t="shared" si="1"/>
        <v>271.04000000000002</v>
      </c>
      <c r="J31" s="13">
        <f t="shared" si="2"/>
        <v>3.36</v>
      </c>
      <c r="K31" s="13">
        <f t="shared" si="3"/>
        <v>34.15</v>
      </c>
      <c r="L31" s="13">
        <f t="shared" si="4"/>
        <v>1.599</v>
      </c>
      <c r="M31" s="13">
        <f t="shared" si="5"/>
        <v>0.86599999999999999</v>
      </c>
      <c r="N31" s="482">
        <f t="shared" si="6"/>
        <v>6.49</v>
      </c>
      <c r="O31" s="141" t="s">
        <v>817</v>
      </c>
      <c r="P31" s="595" t="s">
        <v>815</v>
      </c>
      <c r="Q31" s="1065" t="s">
        <v>263</v>
      </c>
      <c r="T31" s="306"/>
      <c r="U31" s="306">
        <f t="shared" si="12"/>
        <v>0</v>
      </c>
      <c r="V31" s="306"/>
      <c r="W31" s="306">
        <f t="shared" si="8"/>
        <v>0</v>
      </c>
      <c r="X31" s="306"/>
      <c r="Y31" s="306">
        <f t="shared" si="9"/>
        <v>0</v>
      </c>
      <c r="Z31" s="306"/>
      <c r="AA31" s="306">
        <f t="shared" si="10"/>
        <v>0</v>
      </c>
      <c r="AG31" s="16">
        <f t="shared" si="11"/>
        <v>0</v>
      </c>
    </row>
    <row r="32" spans="1:33" ht="21.75" customHeight="1" x14ac:dyDescent="0.3">
      <c r="A32" s="17">
        <f>SUBTOTAL(103,$C$5:C32)</f>
        <v>28</v>
      </c>
      <c r="B32" s="13">
        <v>14</v>
      </c>
      <c r="C32" s="143" t="s">
        <v>466</v>
      </c>
      <c r="D32" s="81" t="str">
        <f>VLOOKUP(C32,'Location Summary'!$C$4:$D$603,2,0)</f>
        <v>DA+9</v>
      </c>
      <c r="E32" s="81" t="s">
        <v>423</v>
      </c>
      <c r="F32" s="136">
        <v>45489</v>
      </c>
      <c r="G32" s="136">
        <v>45495</v>
      </c>
      <c r="H32" s="79" t="s">
        <v>712</v>
      </c>
      <c r="I32" s="81">
        <f t="shared" si="1"/>
        <v>289.83999999999997</v>
      </c>
      <c r="J32" s="13">
        <f t="shared" si="2"/>
        <v>3.61</v>
      </c>
      <c r="K32" s="13">
        <f t="shared" si="3"/>
        <v>37.299999999999997</v>
      </c>
      <c r="L32" s="13">
        <f t="shared" si="4"/>
        <v>2.093</v>
      </c>
      <c r="M32" s="13">
        <f t="shared" si="5"/>
        <v>0.86599999999999999</v>
      </c>
      <c r="N32" s="482">
        <f t="shared" si="6"/>
        <v>7.39</v>
      </c>
      <c r="O32" s="141" t="s">
        <v>679</v>
      </c>
      <c r="P32" s="595" t="s">
        <v>815</v>
      </c>
      <c r="Q32" s="1065" t="s">
        <v>263</v>
      </c>
      <c r="T32" s="306"/>
      <c r="U32" s="306">
        <f t="shared" si="12"/>
        <v>0</v>
      </c>
      <c r="V32" s="306"/>
      <c r="W32" s="306">
        <f t="shared" si="8"/>
        <v>0</v>
      </c>
      <c r="X32" s="306"/>
      <c r="Y32" s="306">
        <f t="shared" si="9"/>
        <v>0</v>
      </c>
      <c r="Z32" s="306"/>
      <c r="AA32" s="306">
        <f t="shared" si="10"/>
        <v>0</v>
      </c>
      <c r="AG32" s="16">
        <f t="shared" si="11"/>
        <v>0</v>
      </c>
    </row>
    <row r="33" spans="1:33" ht="21.75" customHeight="1" x14ac:dyDescent="0.3">
      <c r="A33" s="17">
        <f>SUBTOTAL(103,$C$5:C33)</f>
        <v>29</v>
      </c>
      <c r="B33" s="13">
        <v>15</v>
      </c>
      <c r="C33" s="143" t="s">
        <v>453</v>
      </c>
      <c r="D33" s="81" t="str">
        <f>VLOOKUP(C33,'Location Summary'!$C$4:$D$603,2,0)</f>
        <v>DA+3</v>
      </c>
      <c r="E33" s="81" t="s">
        <v>423</v>
      </c>
      <c r="F33" s="136">
        <v>45493</v>
      </c>
      <c r="G33" s="136">
        <v>45497</v>
      </c>
      <c r="H33" s="79" t="s">
        <v>523</v>
      </c>
      <c r="I33" s="81">
        <f t="shared" si="1"/>
        <v>289.83999999999997</v>
      </c>
      <c r="J33" s="13">
        <f t="shared" si="2"/>
        <v>3.61</v>
      </c>
      <c r="K33" s="13">
        <f t="shared" si="3"/>
        <v>37.299999999999997</v>
      </c>
      <c r="L33" s="13">
        <f t="shared" si="4"/>
        <v>2.093</v>
      </c>
      <c r="M33" s="13">
        <f t="shared" si="5"/>
        <v>0.86599999999999999</v>
      </c>
      <c r="N33" s="482">
        <f t="shared" si="6"/>
        <v>7.39</v>
      </c>
      <c r="O33" s="141" t="s">
        <v>471</v>
      </c>
      <c r="P33" s="595" t="s">
        <v>791</v>
      </c>
      <c r="Q33" s="1065" t="s">
        <v>263</v>
      </c>
      <c r="T33" s="306"/>
      <c r="U33" s="306"/>
      <c r="V33" s="306"/>
      <c r="W33" s="306"/>
      <c r="X33" s="306"/>
      <c r="Y33" s="306"/>
      <c r="Z33" s="306"/>
      <c r="AA33" s="306"/>
      <c r="AG33" s="16">
        <f t="shared" si="11"/>
        <v>0</v>
      </c>
    </row>
    <row r="34" spans="1:33" ht="21.75" customHeight="1" x14ac:dyDescent="0.3">
      <c r="A34" s="17">
        <f>SUBTOTAL(103,$C$5:C34)</f>
        <v>30</v>
      </c>
      <c r="B34" s="13">
        <v>16</v>
      </c>
      <c r="C34" s="143" t="s">
        <v>418</v>
      </c>
      <c r="D34" s="81" t="str">
        <f>VLOOKUP(C34,'Location Summary'!$C$4:$D$603,2,0)</f>
        <v>DA+3</v>
      </c>
      <c r="E34" s="81" t="s">
        <v>423</v>
      </c>
      <c r="F34" s="136">
        <v>45493</v>
      </c>
      <c r="G34" s="136">
        <v>45498</v>
      </c>
      <c r="H34" s="79" t="s">
        <v>713</v>
      </c>
      <c r="I34" s="81">
        <f t="shared" si="1"/>
        <v>289.83999999999997</v>
      </c>
      <c r="J34" s="13">
        <f t="shared" si="2"/>
        <v>3.61</v>
      </c>
      <c r="K34" s="13">
        <f t="shared" si="3"/>
        <v>37.299999999999997</v>
      </c>
      <c r="L34" s="13">
        <f t="shared" si="4"/>
        <v>2.093</v>
      </c>
      <c r="M34" s="13">
        <f t="shared" si="5"/>
        <v>0.86599999999999999</v>
      </c>
      <c r="N34" s="482">
        <f t="shared" si="6"/>
        <v>7.39</v>
      </c>
      <c r="O34" s="141" t="s">
        <v>680</v>
      </c>
      <c r="P34" s="595" t="s">
        <v>815</v>
      </c>
      <c r="Q34" s="1065" t="s">
        <v>263</v>
      </c>
      <c r="T34" s="306"/>
      <c r="U34" s="306"/>
      <c r="V34" s="306"/>
      <c r="W34" s="306"/>
      <c r="X34" s="306"/>
      <c r="Y34" s="306"/>
      <c r="Z34" s="306"/>
      <c r="AA34" s="306"/>
      <c r="AG34" s="16">
        <f t="shared" si="11"/>
        <v>0</v>
      </c>
    </row>
    <row r="35" spans="1:33" ht="21.75" customHeight="1" x14ac:dyDescent="0.3">
      <c r="A35" s="17">
        <f>SUBTOTAL(103,$C$5:C35)</f>
        <v>31</v>
      </c>
      <c r="B35" s="13">
        <v>17</v>
      </c>
      <c r="C35" s="143" t="s">
        <v>411</v>
      </c>
      <c r="D35" s="81" t="str">
        <f>VLOOKUP(C35,'Location Summary'!$C$4:$D$603,2,0)</f>
        <v>DA+6</v>
      </c>
      <c r="E35" s="81" t="s">
        <v>423</v>
      </c>
      <c r="F35" s="136">
        <v>45494</v>
      </c>
      <c r="G35" s="136">
        <v>45498</v>
      </c>
      <c r="H35" s="79" t="s">
        <v>825</v>
      </c>
      <c r="I35" s="81">
        <f t="shared" si="1"/>
        <v>289.83999999999997</v>
      </c>
      <c r="J35" s="13">
        <f t="shared" si="2"/>
        <v>3.61</v>
      </c>
      <c r="K35" s="13">
        <f t="shared" si="3"/>
        <v>37.299999999999997</v>
      </c>
      <c r="L35" s="13">
        <f t="shared" si="4"/>
        <v>2.093</v>
      </c>
      <c r="M35" s="13">
        <f t="shared" si="5"/>
        <v>0.86599999999999999</v>
      </c>
      <c r="N35" s="482">
        <f t="shared" si="6"/>
        <v>7.39</v>
      </c>
      <c r="O35" s="141" t="s">
        <v>817</v>
      </c>
      <c r="P35" s="595" t="s">
        <v>815</v>
      </c>
      <c r="Q35" s="1065" t="s">
        <v>263</v>
      </c>
      <c r="T35" s="306"/>
      <c r="U35" s="306"/>
      <c r="V35" s="306"/>
      <c r="W35" s="306"/>
      <c r="X35" s="306"/>
      <c r="Y35" s="306"/>
      <c r="Z35" s="306"/>
      <c r="AA35" s="306"/>
      <c r="AG35" s="16">
        <f t="shared" si="11"/>
        <v>0</v>
      </c>
    </row>
    <row r="36" spans="1:33" ht="21.75" customHeight="1" x14ac:dyDescent="0.3">
      <c r="A36" s="17">
        <f>SUBTOTAL(103,$C$5:C36)</f>
        <v>32</v>
      </c>
      <c r="B36" s="13">
        <v>18</v>
      </c>
      <c r="C36" s="143" t="s">
        <v>470</v>
      </c>
      <c r="D36" s="81" t="str">
        <f>VLOOKUP(C36,'Location Summary'!$C$4:$D$603,2,0)</f>
        <v>DA+4.5</v>
      </c>
      <c r="E36" s="81" t="s">
        <v>423</v>
      </c>
      <c r="F36" s="136">
        <v>45497</v>
      </c>
      <c r="G36" s="136">
        <v>45501</v>
      </c>
      <c r="H36" s="79" t="s">
        <v>712</v>
      </c>
      <c r="I36" s="81">
        <f t="shared" si="1"/>
        <v>289.83999999999997</v>
      </c>
      <c r="J36" s="13">
        <f t="shared" si="2"/>
        <v>3.61</v>
      </c>
      <c r="K36" s="13">
        <f t="shared" si="3"/>
        <v>37.299999999999997</v>
      </c>
      <c r="L36" s="13">
        <f t="shared" si="4"/>
        <v>2.093</v>
      </c>
      <c r="M36" s="13">
        <f t="shared" si="5"/>
        <v>0.86599999999999999</v>
      </c>
      <c r="N36" s="482">
        <f t="shared" si="6"/>
        <v>7.39</v>
      </c>
      <c r="O36" s="141" t="s">
        <v>872</v>
      </c>
      <c r="P36" s="595" t="s">
        <v>791</v>
      </c>
      <c r="Q36" s="1065" t="s">
        <v>263</v>
      </c>
      <c r="T36" s="306"/>
      <c r="U36" s="306"/>
      <c r="V36" s="306"/>
      <c r="W36" s="306"/>
      <c r="X36" s="306"/>
      <c r="Y36" s="306"/>
      <c r="Z36" s="306"/>
      <c r="AA36" s="306"/>
    </row>
    <row r="37" spans="1:33" ht="21.75" customHeight="1" x14ac:dyDescent="0.3">
      <c r="A37" s="17">
        <f>SUBTOTAL(103,$C$5:C37)</f>
        <v>33</v>
      </c>
      <c r="B37" s="13">
        <v>19</v>
      </c>
      <c r="C37" s="143" t="s">
        <v>452</v>
      </c>
      <c r="D37" s="81" t="str">
        <f>VLOOKUP(C37,'Location Summary'!$C$4:$D$603,2,0)</f>
        <v>DA+0</v>
      </c>
      <c r="E37" s="81" t="s">
        <v>423</v>
      </c>
      <c r="F37" s="136">
        <v>45497</v>
      </c>
      <c r="G37" s="136">
        <v>45502</v>
      </c>
      <c r="H37" s="79" t="s">
        <v>523</v>
      </c>
      <c r="I37" s="81">
        <f t="shared" ref="I37:I68" si="13">VLOOKUP($D37,$D$320:$M$359,6,FALSE)</f>
        <v>271.04000000000002</v>
      </c>
      <c r="J37" s="13">
        <f t="shared" ref="J37:J68" si="14">VLOOKUP($D37,$D$320:$M$359,7,FALSE)</f>
        <v>3.36</v>
      </c>
      <c r="K37" s="13">
        <f t="shared" ref="K37:K68" si="15">VLOOKUP($D37,$D$320:$M$359,8,FALSE)</f>
        <v>34.15</v>
      </c>
      <c r="L37" s="13">
        <f t="shared" ref="L37:L68" si="16">VLOOKUP($D37,$D$320:$M$359,9,FALSE)</f>
        <v>1.599</v>
      </c>
      <c r="M37" s="13">
        <f t="shared" ref="M37:M68" si="17">VLOOKUP($D37,$D$320:$M$359,10,FALSE)</f>
        <v>0.86599999999999999</v>
      </c>
      <c r="N37" s="482">
        <f t="shared" ref="N37:N68" si="18">ROUND((I37*230.35+J37*10150.5+K37*11591.45+L37*93958.18+M37*7677.44)/10^5,2)</f>
        <v>6.49</v>
      </c>
      <c r="O37" s="141" t="s">
        <v>471</v>
      </c>
      <c r="P37" s="595" t="s">
        <v>873</v>
      </c>
      <c r="Q37" s="1065" t="s">
        <v>263</v>
      </c>
      <c r="T37" s="306"/>
      <c r="U37" s="306"/>
      <c r="V37" s="306"/>
      <c r="W37" s="306"/>
      <c r="X37" s="306"/>
      <c r="Y37" s="306"/>
      <c r="Z37" s="306"/>
      <c r="AA37" s="306"/>
    </row>
    <row r="38" spans="1:33" ht="21.75" customHeight="1" x14ac:dyDescent="0.3">
      <c r="A38" s="17">
        <f>SUBTOTAL(103,$C$5:C38)</f>
        <v>34</v>
      </c>
      <c r="B38" s="13">
        <v>20</v>
      </c>
      <c r="C38" s="143" t="s">
        <v>171</v>
      </c>
      <c r="D38" s="81" t="str">
        <f>VLOOKUP(C38,'Location Summary'!$C$4:$D$603,2,0)</f>
        <v>DA+3</v>
      </c>
      <c r="E38" s="81" t="s">
        <v>423</v>
      </c>
      <c r="F38" s="136">
        <v>45502</v>
      </c>
      <c r="G38" s="136">
        <v>45504</v>
      </c>
      <c r="H38" s="79" t="s">
        <v>712</v>
      </c>
      <c r="I38" s="81">
        <f t="shared" si="13"/>
        <v>289.83999999999997</v>
      </c>
      <c r="J38" s="13">
        <f t="shared" si="14"/>
        <v>3.61</v>
      </c>
      <c r="K38" s="13">
        <f t="shared" si="15"/>
        <v>37.299999999999997</v>
      </c>
      <c r="L38" s="13">
        <f t="shared" si="16"/>
        <v>2.093</v>
      </c>
      <c r="M38" s="13">
        <f t="shared" si="17"/>
        <v>0.86599999999999999</v>
      </c>
      <c r="N38" s="482">
        <f t="shared" si="18"/>
        <v>7.39</v>
      </c>
      <c r="O38" s="141" t="s">
        <v>817</v>
      </c>
      <c r="P38" s="595" t="s">
        <v>792</v>
      </c>
      <c r="Q38" s="1065" t="s">
        <v>263</v>
      </c>
      <c r="T38" s="306"/>
      <c r="U38" s="306"/>
      <c r="V38" s="306"/>
      <c r="W38" s="306"/>
      <c r="X38" s="306"/>
      <c r="Y38" s="306"/>
      <c r="Z38" s="306"/>
      <c r="AA38" s="306"/>
    </row>
    <row r="39" spans="1:33" ht="21.75" customHeight="1" x14ac:dyDescent="0.3">
      <c r="A39" s="17">
        <f>SUBTOTAL(103,$C$5:C39)</f>
        <v>35</v>
      </c>
      <c r="B39" s="13">
        <v>1</v>
      </c>
      <c r="C39" s="143" t="s">
        <v>26</v>
      </c>
      <c r="D39" s="81" t="str">
        <f>VLOOKUP(C39,'Location Summary'!$C$4:$D$603,2,0)</f>
        <v>DA+0</v>
      </c>
      <c r="E39" s="81" t="s">
        <v>423</v>
      </c>
      <c r="F39" s="136">
        <v>45494</v>
      </c>
      <c r="G39" s="136">
        <v>45505</v>
      </c>
      <c r="H39" s="79" t="s">
        <v>880</v>
      </c>
      <c r="I39" s="81">
        <f t="shared" si="13"/>
        <v>271.04000000000002</v>
      </c>
      <c r="J39" s="13">
        <f t="shared" si="14"/>
        <v>3.36</v>
      </c>
      <c r="K39" s="13">
        <f t="shared" si="15"/>
        <v>34.15</v>
      </c>
      <c r="L39" s="13">
        <f t="shared" si="16"/>
        <v>1.599</v>
      </c>
      <c r="M39" s="13">
        <f t="shared" si="17"/>
        <v>0.86599999999999999</v>
      </c>
      <c r="N39" s="482">
        <f t="shared" si="18"/>
        <v>6.49</v>
      </c>
      <c r="O39" s="141" t="s">
        <v>471</v>
      </c>
      <c r="P39" s="595" t="s">
        <v>873</v>
      </c>
      <c r="Q39" s="1065" t="s">
        <v>263</v>
      </c>
      <c r="T39" s="306"/>
      <c r="U39" s="306"/>
      <c r="V39" s="306"/>
      <c r="W39" s="306"/>
      <c r="X39" s="306"/>
      <c r="Y39" s="306"/>
      <c r="Z39" s="306"/>
      <c r="AA39" s="306"/>
      <c r="AG39" s="16">
        <f>SUM(AC39:AF39)</f>
        <v>0</v>
      </c>
    </row>
    <row r="40" spans="1:33" ht="21.75" customHeight="1" x14ac:dyDescent="0.3">
      <c r="A40" s="17">
        <f>SUBTOTAL(103,$C$5:C40)</f>
        <v>36</v>
      </c>
      <c r="B40" s="13">
        <v>2</v>
      </c>
      <c r="C40" s="143" t="s">
        <v>84</v>
      </c>
      <c r="D40" s="81" t="str">
        <f>VLOOKUP(C40,'Location Summary'!$C$4:$D$603,2,0)</f>
        <v>DA+3</v>
      </c>
      <c r="E40" s="81" t="s">
        <v>423</v>
      </c>
      <c r="F40" s="136">
        <v>45504</v>
      </c>
      <c r="G40" s="136">
        <v>45507</v>
      </c>
      <c r="H40" s="79" t="s">
        <v>712</v>
      </c>
      <c r="I40" s="81">
        <f t="shared" si="13"/>
        <v>289.83999999999997</v>
      </c>
      <c r="J40" s="13">
        <f t="shared" si="14"/>
        <v>3.61</v>
      </c>
      <c r="K40" s="13">
        <f t="shared" si="15"/>
        <v>37.299999999999997</v>
      </c>
      <c r="L40" s="13">
        <f t="shared" si="16"/>
        <v>2.093</v>
      </c>
      <c r="M40" s="13">
        <f t="shared" si="17"/>
        <v>0.86599999999999999</v>
      </c>
      <c r="N40" s="482">
        <f t="shared" si="18"/>
        <v>7.39</v>
      </c>
      <c r="O40" s="141" t="s">
        <v>817</v>
      </c>
      <c r="P40" s="595" t="s">
        <v>792</v>
      </c>
      <c r="Q40" s="1065" t="s">
        <v>263</v>
      </c>
      <c r="T40" s="306"/>
      <c r="U40" s="306"/>
      <c r="V40" s="306"/>
      <c r="W40" s="306"/>
      <c r="X40" s="306"/>
      <c r="Y40" s="306"/>
      <c r="Z40" s="306"/>
      <c r="AA40" s="306"/>
    </row>
    <row r="41" spans="1:33" ht="21.75" customHeight="1" x14ac:dyDescent="0.3">
      <c r="A41" s="17">
        <f>SUBTOTAL(103,$C$5:C41)</f>
        <v>37</v>
      </c>
      <c r="B41" s="13">
        <v>3</v>
      </c>
      <c r="C41" s="143" t="s">
        <v>454</v>
      </c>
      <c r="D41" s="81" t="str">
        <f>VLOOKUP(C41,'Location Summary'!$C$4:$D$603,2,0)</f>
        <v>DA+0</v>
      </c>
      <c r="E41" s="81" t="s">
        <v>423</v>
      </c>
      <c r="F41" s="136">
        <v>45504</v>
      </c>
      <c r="G41" s="136">
        <v>45507</v>
      </c>
      <c r="H41" s="79" t="s">
        <v>523</v>
      </c>
      <c r="I41" s="81">
        <f t="shared" si="13"/>
        <v>271.04000000000002</v>
      </c>
      <c r="J41" s="13">
        <f t="shared" si="14"/>
        <v>3.36</v>
      </c>
      <c r="K41" s="13">
        <f t="shared" si="15"/>
        <v>34.15</v>
      </c>
      <c r="L41" s="13">
        <f t="shared" si="16"/>
        <v>1.599</v>
      </c>
      <c r="M41" s="13">
        <f t="shared" si="17"/>
        <v>0.86599999999999999</v>
      </c>
      <c r="N41" s="482">
        <f t="shared" si="18"/>
        <v>6.49</v>
      </c>
      <c r="O41" s="141" t="s">
        <v>471</v>
      </c>
      <c r="P41" s="595" t="s">
        <v>792</v>
      </c>
      <c r="Q41" s="1065" t="s">
        <v>263</v>
      </c>
      <c r="T41" s="306"/>
      <c r="U41" s="306"/>
      <c r="V41" s="306"/>
      <c r="W41" s="306"/>
      <c r="X41" s="306"/>
      <c r="Y41" s="306"/>
      <c r="Z41" s="306"/>
      <c r="AA41" s="306"/>
    </row>
    <row r="42" spans="1:33" ht="21.75" customHeight="1" x14ac:dyDescent="0.3">
      <c r="A42" s="17">
        <f>SUBTOTAL(103,$C$5:C42)</f>
        <v>38</v>
      </c>
      <c r="B42" s="13">
        <v>4</v>
      </c>
      <c r="C42" s="143" t="s">
        <v>479</v>
      </c>
      <c r="D42" s="81" t="str">
        <f>VLOOKUP(C42,'Location Summary'!$C$4:$D$603,2,0)</f>
        <v>DA+9</v>
      </c>
      <c r="E42" s="81" t="s">
        <v>423</v>
      </c>
      <c r="F42" s="136">
        <v>45502</v>
      </c>
      <c r="G42" s="136">
        <v>45512</v>
      </c>
      <c r="H42" s="79" t="s">
        <v>875</v>
      </c>
      <c r="I42" s="81">
        <f t="shared" si="13"/>
        <v>289.83999999999997</v>
      </c>
      <c r="J42" s="13">
        <f t="shared" si="14"/>
        <v>3.61</v>
      </c>
      <c r="K42" s="13">
        <f t="shared" si="15"/>
        <v>37.299999999999997</v>
      </c>
      <c r="L42" s="13">
        <f t="shared" si="16"/>
        <v>2.093</v>
      </c>
      <c r="M42" s="13">
        <f t="shared" si="17"/>
        <v>0.86599999999999999</v>
      </c>
      <c r="N42" s="482">
        <f t="shared" si="18"/>
        <v>7.39</v>
      </c>
      <c r="O42" s="141" t="s">
        <v>680</v>
      </c>
      <c r="P42" s="595" t="s">
        <v>815</v>
      </c>
      <c r="Q42" s="1065" t="s">
        <v>263</v>
      </c>
      <c r="T42" s="306"/>
      <c r="U42" s="306"/>
      <c r="V42" s="306"/>
      <c r="W42" s="306"/>
      <c r="X42" s="306"/>
      <c r="Y42" s="306"/>
      <c r="Z42" s="306"/>
      <c r="AA42" s="306"/>
    </row>
    <row r="43" spans="1:33" ht="21.75" customHeight="1" x14ac:dyDescent="0.3">
      <c r="A43" s="17">
        <f>SUBTOTAL(103,$C$5:C43)</f>
        <v>39</v>
      </c>
      <c r="B43" s="13">
        <v>5</v>
      </c>
      <c r="C43" s="143" t="s">
        <v>926</v>
      </c>
      <c r="D43" s="81" t="str">
        <f>VLOOKUP(C43,'Location Summary'!$C$4:$D$603,2,0)</f>
        <v>DA+6</v>
      </c>
      <c r="E43" s="81" t="s">
        <v>423</v>
      </c>
      <c r="F43" s="136">
        <v>45508</v>
      </c>
      <c r="G43" s="136">
        <v>45512</v>
      </c>
      <c r="H43" s="79" t="s">
        <v>523</v>
      </c>
      <c r="I43" s="81">
        <f t="shared" si="13"/>
        <v>289.83999999999997</v>
      </c>
      <c r="J43" s="13">
        <f t="shared" si="14"/>
        <v>3.61</v>
      </c>
      <c r="K43" s="13">
        <f t="shared" si="15"/>
        <v>37.299999999999997</v>
      </c>
      <c r="L43" s="13">
        <f t="shared" si="16"/>
        <v>2.093</v>
      </c>
      <c r="M43" s="13">
        <f t="shared" si="17"/>
        <v>0.86599999999999999</v>
      </c>
      <c r="N43" s="482">
        <f t="shared" si="18"/>
        <v>7.39</v>
      </c>
      <c r="O43" s="141" t="s">
        <v>817</v>
      </c>
      <c r="P43" s="595" t="s">
        <v>792</v>
      </c>
      <c r="Q43" s="1065" t="s">
        <v>263</v>
      </c>
      <c r="T43" s="306"/>
      <c r="U43" s="306"/>
      <c r="V43" s="306"/>
      <c r="W43" s="306"/>
      <c r="X43" s="306"/>
      <c r="Y43" s="306"/>
      <c r="Z43" s="306"/>
      <c r="AA43" s="306"/>
    </row>
    <row r="44" spans="1:33" ht="21.75" customHeight="1" x14ac:dyDescent="0.3">
      <c r="A44" s="17">
        <f>SUBTOTAL(103,$C$5:C44)</f>
        <v>40</v>
      </c>
      <c r="B44" s="13">
        <v>6</v>
      </c>
      <c r="C44" s="143" t="s">
        <v>496</v>
      </c>
      <c r="D44" s="81" t="str">
        <f>VLOOKUP(C44,'Location Summary'!$C$4:$D$603,2,0)</f>
        <v>DA-3</v>
      </c>
      <c r="E44" s="81" t="s">
        <v>423</v>
      </c>
      <c r="F44" s="136">
        <v>45501</v>
      </c>
      <c r="G44" s="136">
        <v>45514</v>
      </c>
      <c r="H44" s="79" t="s">
        <v>874</v>
      </c>
      <c r="I44" s="81">
        <f t="shared" si="13"/>
        <v>271.04000000000002</v>
      </c>
      <c r="J44" s="13">
        <f t="shared" si="14"/>
        <v>3.36</v>
      </c>
      <c r="K44" s="13">
        <f t="shared" si="15"/>
        <v>34.15</v>
      </c>
      <c r="L44" s="13">
        <f t="shared" si="16"/>
        <v>1.599</v>
      </c>
      <c r="M44" s="13">
        <f t="shared" si="17"/>
        <v>0.86599999999999999</v>
      </c>
      <c r="N44" s="482">
        <f t="shared" si="18"/>
        <v>6.49</v>
      </c>
      <c r="O44" s="141" t="s">
        <v>913</v>
      </c>
      <c r="P44" s="595" t="s">
        <v>815</v>
      </c>
      <c r="Q44" s="1065" t="s">
        <v>263</v>
      </c>
      <c r="T44" s="306"/>
      <c r="U44" s="306"/>
      <c r="V44" s="306"/>
      <c r="W44" s="306"/>
      <c r="X44" s="306"/>
      <c r="Y44" s="306"/>
      <c r="Z44" s="306"/>
      <c r="AA44" s="306"/>
    </row>
    <row r="45" spans="1:33" ht="21.75" customHeight="1" x14ac:dyDescent="0.3">
      <c r="A45" s="17">
        <f>SUBTOTAL(103,$C$5:C45)</f>
        <v>41</v>
      </c>
      <c r="B45" s="13">
        <v>7</v>
      </c>
      <c r="C45" s="143" t="s">
        <v>419</v>
      </c>
      <c r="D45" s="81" t="str">
        <f>VLOOKUP(C45,'Location Summary'!$C$4:$D$603,2,0)</f>
        <v>DA+0</v>
      </c>
      <c r="E45" s="81" t="s">
        <v>423</v>
      </c>
      <c r="F45" s="136">
        <v>45513</v>
      </c>
      <c r="G45" s="136">
        <v>45517</v>
      </c>
      <c r="H45" s="79" t="s">
        <v>912</v>
      </c>
      <c r="I45" s="81">
        <f t="shared" si="13"/>
        <v>271.04000000000002</v>
      </c>
      <c r="J45" s="13">
        <f t="shared" si="14"/>
        <v>3.36</v>
      </c>
      <c r="K45" s="13">
        <f t="shared" si="15"/>
        <v>34.15</v>
      </c>
      <c r="L45" s="13">
        <f t="shared" si="16"/>
        <v>1.599</v>
      </c>
      <c r="M45" s="13">
        <f t="shared" si="17"/>
        <v>0.86599999999999999</v>
      </c>
      <c r="N45" s="482">
        <f t="shared" si="18"/>
        <v>6.49</v>
      </c>
      <c r="O45" s="141" t="s">
        <v>680</v>
      </c>
      <c r="P45" s="595" t="s">
        <v>815</v>
      </c>
      <c r="Q45" s="1065" t="s">
        <v>263</v>
      </c>
      <c r="T45" s="306"/>
      <c r="U45" s="306"/>
      <c r="V45" s="306"/>
      <c r="W45" s="306"/>
      <c r="X45" s="306"/>
      <c r="Y45" s="306"/>
      <c r="Z45" s="306"/>
      <c r="AA45" s="306"/>
    </row>
    <row r="46" spans="1:33" ht="21.75" customHeight="1" x14ac:dyDescent="0.3">
      <c r="A46" s="17">
        <f>SUBTOTAL(103,$C$5:C46)</f>
        <v>42</v>
      </c>
      <c r="B46" s="13">
        <v>8</v>
      </c>
      <c r="C46" s="143" t="s">
        <v>925</v>
      </c>
      <c r="D46" s="81" t="str">
        <f>VLOOKUP(C46,'Location Summary'!$C$4:$D$603,2,0)</f>
        <v>DA+6</v>
      </c>
      <c r="E46" s="81" t="s">
        <v>423</v>
      </c>
      <c r="F46" s="136">
        <v>45513</v>
      </c>
      <c r="G46" s="136">
        <v>45518</v>
      </c>
      <c r="H46" s="79" t="s">
        <v>523</v>
      </c>
      <c r="I46" s="81">
        <f t="shared" si="13"/>
        <v>289.83999999999997</v>
      </c>
      <c r="J46" s="13">
        <f t="shared" si="14"/>
        <v>3.61</v>
      </c>
      <c r="K46" s="13">
        <f t="shared" si="15"/>
        <v>37.299999999999997</v>
      </c>
      <c r="L46" s="13">
        <f t="shared" si="16"/>
        <v>2.093</v>
      </c>
      <c r="M46" s="13">
        <f t="shared" si="17"/>
        <v>0.86599999999999999</v>
      </c>
      <c r="N46" s="482">
        <f t="shared" si="18"/>
        <v>7.39</v>
      </c>
      <c r="O46" s="141" t="s">
        <v>817</v>
      </c>
      <c r="P46" s="595" t="s">
        <v>792</v>
      </c>
      <c r="Q46" s="1065" t="s">
        <v>263</v>
      </c>
      <c r="T46" s="306"/>
      <c r="U46" s="306"/>
      <c r="V46" s="306"/>
      <c r="W46" s="306"/>
      <c r="X46" s="306"/>
      <c r="Y46" s="306"/>
      <c r="Z46" s="306"/>
      <c r="AA46" s="306"/>
    </row>
    <row r="47" spans="1:33" ht="21.75" customHeight="1" x14ac:dyDescent="0.3">
      <c r="A47" s="17">
        <f>SUBTOTAL(103,$C$5:C47)</f>
        <v>43</v>
      </c>
      <c r="B47" s="13">
        <v>9</v>
      </c>
      <c r="C47" s="143" t="s">
        <v>160</v>
      </c>
      <c r="D47" s="81" t="str">
        <f>VLOOKUP(C47,'Location Summary'!$C$4:$D$603,2,0)</f>
        <v>DA+1.5</v>
      </c>
      <c r="E47" s="81" t="s">
        <v>423</v>
      </c>
      <c r="F47" s="136">
        <v>45513</v>
      </c>
      <c r="G47" s="136">
        <v>45520</v>
      </c>
      <c r="H47" s="79" t="s">
        <v>880</v>
      </c>
      <c r="I47" s="81">
        <f t="shared" si="13"/>
        <v>289.83999999999997</v>
      </c>
      <c r="J47" s="13">
        <f t="shared" si="14"/>
        <v>3.61</v>
      </c>
      <c r="K47" s="13">
        <f t="shared" si="15"/>
        <v>37.299999999999997</v>
      </c>
      <c r="L47" s="13">
        <f t="shared" si="16"/>
        <v>2.093</v>
      </c>
      <c r="M47" s="13">
        <f t="shared" si="17"/>
        <v>0.86599999999999999</v>
      </c>
      <c r="N47" s="482">
        <f t="shared" si="18"/>
        <v>7.39</v>
      </c>
      <c r="O47" s="141" t="s">
        <v>471</v>
      </c>
      <c r="P47" s="595" t="s">
        <v>938</v>
      </c>
      <c r="Q47" s="1065" t="s">
        <v>263</v>
      </c>
      <c r="T47" s="306"/>
      <c r="U47" s="306"/>
      <c r="V47" s="306"/>
      <c r="W47" s="306"/>
      <c r="X47" s="306"/>
      <c r="Y47" s="306"/>
      <c r="Z47" s="306"/>
      <c r="AA47" s="306"/>
    </row>
    <row r="48" spans="1:33" ht="21.75" customHeight="1" x14ac:dyDescent="0.3">
      <c r="A48" s="17">
        <f>SUBTOTAL(103,$C$5:C48)</f>
        <v>44</v>
      </c>
      <c r="B48" s="13">
        <v>10</v>
      </c>
      <c r="C48" s="143" t="s">
        <v>516</v>
      </c>
      <c r="D48" s="81" t="str">
        <f>VLOOKUP(C48,'Location Summary'!$C$4:$D$603,2,0)</f>
        <v>DA+3</v>
      </c>
      <c r="E48" s="81" t="s">
        <v>423</v>
      </c>
      <c r="F48" s="136">
        <v>45516</v>
      </c>
      <c r="G48" s="136">
        <v>45521</v>
      </c>
      <c r="H48" s="79" t="s">
        <v>912</v>
      </c>
      <c r="I48" s="81">
        <f t="shared" si="13"/>
        <v>289.83999999999997</v>
      </c>
      <c r="J48" s="13">
        <f t="shared" si="14"/>
        <v>3.61</v>
      </c>
      <c r="K48" s="13">
        <f t="shared" si="15"/>
        <v>37.299999999999997</v>
      </c>
      <c r="L48" s="13">
        <f t="shared" si="16"/>
        <v>2.093</v>
      </c>
      <c r="M48" s="13">
        <f t="shared" si="17"/>
        <v>0.86599999999999999</v>
      </c>
      <c r="N48" s="482">
        <f t="shared" si="18"/>
        <v>7.39</v>
      </c>
      <c r="O48" s="141" t="s">
        <v>679</v>
      </c>
      <c r="P48" s="595" t="s">
        <v>815</v>
      </c>
      <c r="Q48" s="1065" t="s">
        <v>263</v>
      </c>
      <c r="T48" s="306"/>
      <c r="U48" s="306"/>
      <c r="V48" s="306"/>
      <c r="W48" s="306"/>
      <c r="X48" s="306"/>
      <c r="Y48" s="306"/>
      <c r="Z48" s="306"/>
      <c r="AA48" s="306"/>
    </row>
    <row r="49" spans="1:27" ht="21.75" customHeight="1" x14ac:dyDescent="0.3">
      <c r="A49" s="17">
        <f>SUBTOTAL(103,$C$5:C49)</f>
        <v>45</v>
      </c>
      <c r="B49" s="13">
        <v>11</v>
      </c>
      <c r="C49" s="143" t="s">
        <v>484</v>
      </c>
      <c r="D49" s="81" t="str">
        <f>VLOOKUP(C49,'Location Summary'!$C$4:$D$603,2,0)</f>
        <v>DA+6</v>
      </c>
      <c r="E49" s="81" t="s">
        <v>423</v>
      </c>
      <c r="F49" s="136">
        <v>45517</v>
      </c>
      <c r="G49" s="136">
        <v>45522</v>
      </c>
      <c r="H49" s="79" t="s">
        <v>914</v>
      </c>
      <c r="I49" s="81">
        <f t="shared" si="13"/>
        <v>289.83999999999997</v>
      </c>
      <c r="J49" s="13">
        <f t="shared" si="14"/>
        <v>3.61</v>
      </c>
      <c r="K49" s="13">
        <f t="shared" si="15"/>
        <v>37.299999999999997</v>
      </c>
      <c r="L49" s="13">
        <f t="shared" si="16"/>
        <v>2.093</v>
      </c>
      <c r="M49" s="13">
        <f t="shared" si="17"/>
        <v>0.86599999999999999</v>
      </c>
      <c r="N49" s="482">
        <f t="shared" si="18"/>
        <v>7.39</v>
      </c>
      <c r="O49" s="141" t="s">
        <v>872</v>
      </c>
      <c r="P49" s="595" t="s">
        <v>873</v>
      </c>
      <c r="Q49" s="1065" t="s">
        <v>263</v>
      </c>
      <c r="T49" s="306"/>
      <c r="U49" s="306"/>
      <c r="V49" s="306"/>
      <c r="W49" s="306"/>
      <c r="X49" s="306"/>
      <c r="Y49" s="306"/>
      <c r="Z49" s="306"/>
      <c r="AA49" s="306"/>
    </row>
    <row r="50" spans="1:27" ht="21.75" customHeight="1" x14ac:dyDescent="0.3">
      <c r="A50" s="17">
        <f>SUBTOTAL(103,$C$5:C50)</f>
        <v>46</v>
      </c>
      <c r="B50" s="13">
        <v>12</v>
      </c>
      <c r="C50" s="143" t="s">
        <v>927</v>
      </c>
      <c r="D50" s="81" t="str">
        <f>VLOOKUP(C50,'Location Summary'!$C$4:$D$603,2,0)</f>
        <v>DA+6</v>
      </c>
      <c r="E50" s="81" t="s">
        <v>423</v>
      </c>
      <c r="F50" s="136">
        <v>45516</v>
      </c>
      <c r="G50" s="136">
        <v>45524</v>
      </c>
      <c r="H50" s="79" t="s">
        <v>998</v>
      </c>
      <c r="I50" s="81">
        <f t="shared" si="13"/>
        <v>289.83999999999997</v>
      </c>
      <c r="J50" s="13">
        <f t="shared" si="14"/>
        <v>3.61</v>
      </c>
      <c r="K50" s="13">
        <f t="shared" si="15"/>
        <v>37.299999999999997</v>
      </c>
      <c r="L50" s="13">
        <f t="shared" si="16"/>
        <v>2.093</v>
      </c>
      <c r="M50" s="13">
        <f t="shared" si="17"/>
        <v>0.86599999999999999</v>
      </c>
      <c r="N50" s="482">
        <f t="shared" si="18"/>
        <v>7.39</v>
      </c>
      <c r="O50" s="141" t="s">
        <v>817</v>
      </c>
      <c r="P50" s="595" t="s">
        <v>938</v>
      </c>
      <c r="Q50" s="1065" t="s">
        <v>263</v>
      </c>
      <c r="T50" s="306"/>
      <c r="U50" s="306"/>
      <c r="V50" s="306"/>
      <c r="W50" s="306"/>
      <c r="X50" s="306"/>
      <c r="Y50" s="306"/>
      <c r="Z50" s="306"/>
      <c r="AA50" s="306"/>
    </row>
    <row r="51" spans="1:27" ht="21.75" customHeight="1" x14ac:dyDescent="0.3">
      <c r="A51" s="17">
        <f>SUBTOTAL(103,$C$5:C51)</f>
        <v>47</v>
      </c>
      <c r="B51" s="13">
        <v>13</v>
      </c>
      <c r="C51" s="143" t="s">
        <v>899</v>
      </c>
      <c r="D51" s="81" t="str">
        <f>VLOOKUP(C51,'Location Summary'!$C$4:$D$603,2,0)</f>
        <v>DA+6</v>
      </c>
      <c r="E51" s="81" t="s">
        <v>423</v>
      </c>
      <c r="F51" s="136">
        <v>45518</v>
      </c>
      <c r="G51" s="136">
        <v>45524</v>
      </c>
      <c r="H51" s="79" t="s">
        <v>712</v>
      </c>
      <c r="I51" s="81">
        <f t="shared" si="13"/>
        <v>289.83999999999997</v>
      </c>
      <c r="J51" s="13">
        <f t="shared" si="14"/>
        <v>3.61</v>
      </c>
      <c r="K51" s="13">
        <f t="shared" si="15"/>
        <v>37.299999999999997</v>
      </c>
      <c r="L51" s="13">
        <f t="shared" si="16"/>
        <v>2.093</v>
      </c>
      <c r="M51" s="13">
        <f t="shared" si="17"/>
        <v>0.86599999999999999</v>
      </c>
      <c r="N51" s="482">
        <f t="shared" si="18"/>
        <v>7.39</v>
      </c>
      <c r="O51" s="141" t="s">
        <v>471</v>
      </c>
      <c r="P51" s="595" t="s">
        <v>791</v>
      </c>
      <c r="Q51" s="1065" t="s">
        <v>263</v>
      </c>
      <c r="T51" s="306"/>
      <c r="U51" s="306"/>
      <c r="V51" s="306"/>
      <c r="W51" s="306"/>
      <c r="X51" s="306"/>
      <c r="Y51" s="306"/>
      <c r="Z51" s="306"/>
      <c r="AA51" s="306"/>
    </row>
    <row r="52" spans="1:27" ht="21.75" customHeight="1" x14ac:dyDescent="0.3">
      <c r="A52" s="17">
        <f>SUBTOTAL(103,$C$5:C52)</f>
        <v>48</v>
      </c>
      <c r="B52" s="13">
        <v>14</v>
      </c>
      <c r="C52" s="143" t="s">
        <v>515</v>
      </c>
      <c r="D52" s="81" t="str">
        <f>VLOOKUP(C52,'Location Summary'!$C$4:$D$603,2,0)</f>
        <v>DA+3</v>
      </c>
      <c r="E52" s="81" t="s">
        <v>423</v>
      </c>
      <c r="F52" s="136">
        <v>45525</v>
      </c>
      <c r="G52" s="136">
        <v>45527</v>
      </c>
      <c r="H52" s="79" t="s">
        <v>912</v>
      </c>
      <c r="I52" s="81">
        <f t="shared" si="13"/>
        <v>289.83999999999997</v>
      </c>
      <c r="J52" s="13">
        <f t="shared" si="14"/>
        <v>3.61</v>
      </c>
      <c r="K52" s="13">
        <f t="shared" si="15"/>
        <v>37.299999999999997</v>
      </c>
      <c r="L52" s="13">
        <f t="shared" si="16"/>
        <v>2.093</v>
      </c>
      <c r="M52" s="13">
        <f t="shared" si="17"/>
        <v>0.86599999999999999</v>
      </c>
      <c r="N52" s="482">
        <f t="shared" si="18"/>
        <v>7.39</v>
      </c>
      <c r="O52" s="141" t="s">
        <v>679</v>
      </c>
      <c r="P52" s="595" t="s">
        <v>815</v>
      </c>
      <c r="Q52" s="1065" t="s">
        <v>263</v>
      </c>
      <c r="T52" s="306"/>
      <c r="U52" s="306"/>
      <c r="V52" s="306"/>
      <c r="W52" s="306"/>
      <c r="X52" s="306"/>
      <c r="Y52" s="306"/>
      <c r="Z52" s="306"/>
      <c r="AA52" s="306"/>
    </row>
    <row r="53" spans="1:27" ht="21.75" customHeight="1" x14ac:dyDescent="0.3">
      <c r="A53" s="17">
        <f>SUBTOTAL(103,$C$5:C53)</f>
        <v>49</v>
      </c>
      <c r="B53" s="13">
        <v>15</v>
      </c>
      <c r="C53" s="143" t="s">
        <v>928</v>
      </c>
      <c r="D53" s="81" t="str">
        <f>VLOOKUP(C53,'Location Summary'!$C$4:$D$603,2,0)</f>
        <v>DA+3</v>
      </c>
      <c r="E53" s="81" t="s">
        <v>423</v>
      </c>
      <c r="F53" s="136">
        <v>45522</v>
      </c>
      <c r="G53" s="136">
        <v>45528</v>
      </c>
      <c r="H53" s="79" t="s">
        <v>998</v>
      </c>
      <c r="I53" s="81">
        <f t="shared" si="13"/>
        <v>289.83999999999997</v>
      </c>
      <c r="J53" s="13">
        <f t="shared" si="14"/>
        <v>3.61</v>
      </c>
      <c r="K53" s="13">
        <f t="shared" si="15"/>
        <v>37.299999999999997</v>
      </c>
      <c r="L53" s="13">
        <f t="shared" si="16"/>
        <v>2.093</v>
      </c>
      <c r="M53" s="13">
        <f t="shared" si="17"/>
        <v>0.86599999999999999</v>
      </c>
      <c r="N53" s="482">
        <f t="shared" si="18"/>
        <v>7.39</v>
      </c>
      <c r="O53" s="141" t="s">
        <v>817</v>
      </c>
      <c r="P53" s="595" t="s">
        <v>938</v>
      </c>
      <c r="Q53" s="1065" t="s">
        <v>263</v>
      </c>
      <c r="T53" s="306"/>
      <c r="U53" s="306"/>
      <c r="V53" s="306"/>
      <c r="W53" s="306"/>
      <c r="X53" s="306"/>
      <c r="Y53" s="306"/>
      <c r="Z53" s="306"/>
      <c r="AA53" s="306"/>
    </row>
    <row r="54" spans="1:27" ht="21.75" customHeight="1" x14ac:dyDescent="0.3">
      <c r="A54" s="17">
        <f>SUBTOTAL(103,$C$5:C54)</f>
        <v>50</v>
      </c>
      <c r="B54" s="13">
        <v>16</v>
      </c>
      <c r="C54" s="143" t="s">
        <v>480</v>
      </c>
      <c r="D54" s="81" t="str">
        <f>VLOOKUP(C54,'Location Summary'!$C$4:$D$603,2,0)</f>
        <v>DA-1.5</v>
      </c>
      <c r="E54" s="81" t="s">
        <v>423</v>
      </c>
      <c r="F54" s="136">
        <v>45512</v>
      </c>
      <c r="G54" s="136">
        <v>45529</v>
      </c>
      <c r="H54" s="79" t="s">
        <v>875</v>
      </c>
      <c r="I54" s="81">
        <f t="shared" si="13"/>
        <v>271.04000000000002</v>
      </c>
      <c r="J54" s="13">
        <f t="shared" si="14"/>
        <v>3.36</v>
      </c>
      <c r="K54" s="13">
        <f t="shared" si="15"/>
        <v>34.15</v>
      </c>
      <c r="L54" s="13">
        <f t="shared" si="16"/>
        <v>1.599</v>
      </c>
      <c r="M54" s="13">
        <f t="shared" si="17"/>
        <v>0.86599999999999999</v>
      </c>
      <c r="N54" s="482">
        <f t="shared" si="18"/>
        <v>6.49</v>
      </c>
      <c r="O54" s="141" t="s">
        <v>680</v>
      </c>
      <c r="P54" s="595" t="s">
        <v>815</v>
      </c>
      <c r="Q54" s="1065" t="s">
        <v>263</v>
      </c>
      <c r="T54" s="306"/>
      <c r="U54" s="306"/>
      <c r="V54" s="306"/>
      <c r="W54" s="306"/>
      <c r="X54" s="306"/>
      <c r="Y54" s="306"/>
      <c r="Z54" s="306"/>
      <c r="AA54" s="306"/>
    </row>
    <row r="55" spans="1:27" ht="21.75" customHeight="1" x14ac:dyDescent="0.3">
      <c r="A55" s="17">
        <f>SUBTOTAL(103,$C$5:C55)</f>
        <v>51</v>
      </c>
      <c r="B55" s="13">
        <v>17</v>
      </c>
      <c r="C55" s="143" t="s">
        <v>900</v>
      </c>
      <c r="D55" s="81" t="str">
        <f>VLOOKUP(C55,'Location Summary'!$C$4:$D$603,2,0)</f>
        <v>DA+9</v>
      </c>
      <c r="E55" s="81" t="s">
        <v>423</v>
      </c>
      <c r="F55" s="136">
        <v>45525</v>
      </c>
      <c r="G55" s="136">
        <v>45530</v>
      </c>
      <c r="H55" s="79" t="s">
        <v>712</v>
      </c>
      <c r="I55" s="81">
        <f t="shared" si="13"/>
        <v>289.83999999999997</v>
      </c>
      <c r="J55" s="13">
        <f t="shared" si="14"/>
        <v>3.61</v>
      </c>
      <c r="K55" s="13">
        <f t="shared" si="15"/>
        <v>37.299999999999997</v>
      </c>
      <c r="L55" s="13">
        <f t="shared" si="16"/>
        <v>2.093</v>
      </c>
      <c r="M55" s="13">
        <f t="shared" si="17"/>
        <v>0.86599999999999999</v>
      </c>
      <c r="N55" s="482">
        <f t="shared" si="18"/>
        <v>7.39</v>
      </c>
      <c r="O55" s="141" t="s">
        <v>680</v>
      </c>
      <c r="P55" s="595" t="s">
        <v>791</v>
      </c>
      <c r="Q55" s="1065" t="s">
        <v>263</v>
      </c>
      <c r="T55" s="306"/>
      <c r="U55" s="306"/>
      <c r="V55" s="306"/>
      <c r="W55" s="306"/>
      <c r="X55" s="306"/>
      <c r="Y55" s="306"/>
      <c r="Z55" s="306"/>
      <c r="AA55" s="306"/>
    </row>
    <row r="56" spans="1:27" ht="21.75" customHeight="1" x14ac:dyDescent="0.3">
      <c r="A56" s="17">
        <f>SUBTOTAL(103,$C$5:C56)</f>
        <v>52</v>
      </c>
      <c r="B56" s="13">
        <v>18</v>
      </c>
      <c r="C56" s="143" t="s">
        <v>929</v>
      </c>
      <c r="D56" s="81" t="str">
        <f>VLOOKUP(C56,'Location Summary'!$C$4:$D$603,2,0)</f>
        <v>DA+6</v>
      </c>
      <c r="E56" s="81" t="s">
        <v>423</v>
      </c>
      <c r="F56" s="136">
        <v>45893</v>
      </c>
      <c r="G56" s="136">
        <v>45531</v>
      </c>
      <c r="H56" s="79" t="s">
        <v>998</v>
      </c>
      <c r="I56" s="81">
        <f t="shared" si="13"/>
        <v>289.83999999999997</v>
      </c>
      <c r="J56" s="13">
        <f t="shared" si="14"/>
        <v>3.61</v>
      </c>
      <c r="K56" s="13">
        <f t="shared" si="15"/>
        <v>37.299999999999997</v>
      </c>
      <c r="L56" s="13">
        <f t="shared" si="16"/>
        <v>2.093</v>
      </c>
      <c r="M56" s="13">
        <f t="shared" si="17"/>
        <v>0.86599999999999999</v>
      </c>
      <c r="N56" s="482">
        <f t="shared" si="18"/>
        <v>7.39</v>
      </c>
      <c r="O56" s="141" t="s">
        <v>817</v>
      </c>
      <c r="P56" s="595" t="s">
        <v>938</v>
      </c>
      <c r="Q56" s="1065" t="s">
        <v>263</v>
      </c>
      <c r="T56" s="306"/>
      <c r="U56" s="306"/>
      <c r="V56" s="306"/>
      <c r="W56" s="306"/>
      <c r="X56" s="306"/>
      <c r="Y56" s="306"/>
      <c r="Z56" s="306"/>
      <c r="AA56" s="306"/>
    </row>
    <row r="57" spans="1:27" ht="21.75" customHeight="1" x14ac:dyDescent="0.3">
      <c r="A57" s="17">
        <f>SUBTOTAL(103,$C$5:C57)</f>
        <v>53</v>
      </c>
      <c r="B57" s="13">
        <v>19</v>
      </c>
      <c r="C57" s="143" t="s">
        <v>268</v>
      </c>
      <c r="D57" s="81" t="str">
        <f>VLOOKUP(C57,'Location Summary'!$C$4:$D$603,2,0)</f>
        <v>DA+6</v>
      </c>
      <c r="E57" s="81" t="s">
        <v>423</v>
      </c>
      <c r="F57" s="136">
        <v>45893</v>
      </c>
      <c r="G57" s="136">
        <v>45531</v>
      </c>
      <c r="H57" s="79" t="s">
        <v>912</v>
      </c>
      <c r="I57" s="81">
        <f t="shared" si="13"/>
        <v>289.83999999999997</v>
      </c>
      <c r="J57" s="13">
        <f t="shared" si="14"/>
        <v>3.61</v>
      </c>
      <c r="K57" s="13">
        <f t="shared" si="15"/>
        <v>37.299999999999997</v>
      </c>
      <c r="L57" s="13">
        <f t="shared" si="16"/>
        <v>2.093</v>
      </c>
      <c r="M57" s="13">
        <f t="shared" si="17"/>
        <v>0.86599999999999999</v>
      </c>
      <c r="N57" s="482">
        <f t="shared" si="18"/>
        <v>7.39</v>
      </c>
      <c r="O57" s="141" t="s">
        <v>679</v>
      </c>
      <c r="P57" s="595" t="s">
        <v>815</v>
      </c>
      <c r="Q57" s="1065" t="s">
        <v>263</v>
      </c>
      <c r="T57" s="306"/>
      <c r="U57" s="306"/>
      <c r="V57" s="306"/>
      <c r="W57" s="306"/>
      <c r="X57" s="306"/>
      <c r="Y57" s="306"/>
      <c r="Z57" s="306"/>
      <c r="AA57" s="306"/>
    </row>
    <row r="58" spans="1:27" ht="21.75" customHeight="1" x14ac:dyDescent="0.3">
      <c r="A58" s="17">
        <f>SUBTOTAL(103,$C$5:C58)</f>
        <v>54</v>
      </c>
      <c r="B58" s="13">
        <v>20</v>
      </c>
      <c r="C58" s="143" t="s">
        <v>161</v>
      </c>
      <c r="D58" s="81" t="str">
        <f>VLOOKUP(C58,'Location Summary'!$C$4:$D$603,2,0)</f>
        <v>DA-1.5</v>
      </c>
      <c r="E58" s="81" t="s">
        <v>423</v>
      </c>
      <c r="F58" s="136">
        <v>45521</v>
      </c>
      <c r="G58" s="136">
        <v>45532</v>
      </c>
      <c r="H58" s="79" t="s">
        <v>880</v>
      </c>
      <c r="I58" s="81">
        <f t="shared" si="13"/>
        <v>271.04000000000002</v>
      </c>
      <c r="J58" s="13">
        <f t="shared" si="14"/>
        <v>3.36</v>
      </c>
      <c r="K58" s="13">
        <f t="shared" si="15"/>
        <v>34.15</v>
      </c>
      <c r="L58" s="13">
        <f t="shared" si="16"/>
        <v>1.599</v>
      </c>
      <c r="M58" s="13">
        <f t="shared" si="17"/>
        <v>0.86599999999999999</v>
      </c>
      <c r="N58" s="482">
        <f t="shared" si="18"/>
        <v>6.49</v>
      </c>
      <c r="O58" s="141" t="s">
        <v>938</v>
      </c>
      <c r="P58" s="595" t="s">
        <v>938</v>
      </c>
      <c r="Q58" s="1065" t="s">
        <v>263</v>
      </c>
      <c r="T58" s="306"/>
      <c r="U58" s="306"/>
      <c r="V58" s="306"/>
      <c r="W58" s="306"/>
      <c r="X58" s="306"/>
      <c r="Y58" s="306"/>
      <c r="Z58" s="306"/>
      <c r="AA58" s="306"/>
    </row>
    <row r="59" spans="1:27" ht="21.75" customHeight="1" x14ac:dyDescent="0.3">
      <c r="A59" s="17">
        <f>SUBTOTAL(103,$C$5:C59)</f>
        <v>55</v>
      </c>
      <c r="B59" s="13">
        <v>21</v>
      </c>
      <c r="C59" s="143" t="s">
        <v>267</v>
      </c>
      <c r="D59" s="81" t="str">
        <f>VLOOKUP(C59,'Location Summary'!$C$4:$D$603,2,0)</f>
        <v>DA+9</v>
      </c>
      <c r="E59" s="81" t="s">
        <v>423</v>
      </c>
      <c r="F59" s="136">
        <v>45532</v>
      </c>
      <c r="G59" s="136">
        <v>45534</v>
      </c>
      <c r="H59" s="79" t="s">
        <v>912</v>
      </c>
      <c r="I59" s="81">
        <f t="shared" si="13"/>
        <v>289.83999999999997</v>
      </c>
      <c r="J59" s="13">
        <f t="shared" si="14"/>
        <v>3.61</v>
      </c>
      <c r="K59" s="13">
        <f t="shared" si="15"/>
        <v>37.299999999999997</v>
      </c>
      <c r="L59" s="13">
        <f t="shared" si="16"/>
        <v>2.093</v>
      </c>
      <c r="M59" s="13">
        <f t="shared" si="17"/>
        <v>0.86599999999999999</v>
      </c>
      <c r="N59" s="482">
        <f t="shared" si="18"/>
        <v>7.39</v>
      </c>
      <c r="O59" s="141" t="s">
        <v>679</v>
      </c>
      <c r="P59" s="595" t="s">
        <v>815</v>
      </c>
      <c r="Q59" s="1065" t="s">
        <v>263</v>
      </c>
      <c r="T59" s="306"/>
      <c r="U59" s="306"/>
      <c r="V59" s="306"/>
      <c r="W59" s="306"/>
      <c r="X59" s="306"/>
      <c r="Y59" s="306"/>
      <c r="Z59" s="306"/>
      <c r="AA59" s="306"/>
    </row>
    <row r="60" spans="1:27" ht="21.75" customHeight="1" x14ac:dyDescent="0.3">
      <c r="A60" s="17">
        <f>SUBTOTAL(103,$C$5:C60)</f>
        <v>56</v>
      </c>
      <c r="B60" s="13">
        <v>22</v>
      </c>
      <c r="C60" s="143" t="s">
        <v>590</v>
      </c>
      <c r="D60" s="81" t="str">
        <f>VLOOKUP(C60,'Location Summary'!$C$4:$D$603,2,0)</f>
        <v>DA+6</v>
      </c>
      <c r="E60" s="81" t="s">
        <v>423</v>
      </c>
      <c r="F60" s="136">
        <v>45531</v>
      </c>
      <c r="G60" s="136">
        <v>45534</v>
      </c>
      <c r="H60" s="79" t="s">
        <v>712</v>
      </c>
      <c r="I60" s="81">
        <f t="shared" si="13"/>
        <v>289.83999999999997</v>
      </c>
      <c r="J60" s="13">
        <f t="shared" si="14"/>
        <v>3.61</v>
      </c>
      <c r="K60" s="13">
        <f t="shared" si="15"/>
        <v>37.299999999999997</v>
      </c>
      <c r="L60" s="13">
        <f t="shared" si="16"/>
        <v>2.093</v>
      </c>
      <c r="M60" s="13">
        <f t="shared" si="17"/>
        <v>0.86599999999999999</v>
      </c>
      <c r="N60" s="482">
        <f t="shared" si="18"/>
        <v>7.39</v>
      </c>
      <c r="O60" s="141" t="s">
        <v>680</v>
      </c>
      <c r="P60" s="595" t="s">
        <v>791</v>
      </c>
      <c r="Q60" s="1065" t="s">
        <v>263</v>
      </c>
      <c r="T60" s="306"/>
      <c r="U60" s="306"/>
      <c r="V60" s="306"/>
      <c r="W60" s="306"/>
      <c r="X60" s="306"/>
      <c r="Y60" s="306"/>
      <c r="Z60" s="306"/>
      <c r="AA60" s="306"/>
    </row>
    <row r="61" spans="1:27" ht="21.75" customHeight="1" x14ac:dyDescent="0.3">
      <c r="A61" s="17">
        <f>SUBTOTAL(103,$C$5:C61)</f>
        <v>57</v>
      </c>
      <c r="B61" s="13">
        <v>23</v>
      </c>
      <c r="C61" s="143" t="s">
        <v>930</v>
      </c>
      <c r="D61" s="81" t="str">
        <f>VLOOKUP(C61,'Location Summary'!$C$4:$D$603,2,0)</f>
        <v>DA+9</v>
      </c>
      <c r="E61" s="81" t="s">
        <v>423</v>
      </c>
      <c r="F61" s="136">
        <v>45508</v>
      </c>
      <c r="G61" s="136">
        <v>45535</v>
      </c>
      <c r="H61" s="79" t="s">
        <v>880</v>
      </c>
      <c r="I61" s="81">
        <f t="shared" si="13"/>
        <v>289.83999999999997</v>
      </c>
      <c r="J61" s="13">
        <f t="shared" si="14"/>
        <v>3.61</v>
      </c>
      <c r="K61" s="13">
        <f t="shared" si="15"/>
        <v>37.299999999999997</v>
      </c>
      <c r="L61" s="13">
        <f t="shared" si="16"/>
        <v>2.093</v>
      </c>
      <c r="M61" s="13">
        <f t="shared" si="17"/>
        <v>0.86599999999999999</v>
      </c>
      <c r="N61" s="482">
        <f t="shared" si="18"/>
        <v>7.39</v>
      </c>
      <c r="O61" s="141" t="s">
        <v>817</v>
      </c>
      <c r="P61" s="595" t="s">
        <v>938</v>
      </c>
      <c r="Q61" s="1065" t="s">
        <v>263</v>
      </c>
      <c r="R61" s="43" t="s">
        <v>1014</v>
      </c>
      <c r="T61" s="306"/>
      <c r="U61" s="306"/>
      <c r="V61" s="306"/>
      <c r="W61" s="306"/>
      <c r="X61" s="306"/>
      <c r="Y61" s="306"/>
      <c r="Z61" s="306"/>
      <c r="AA61" s="306"/>
    </row>
    <row r="62" spans="1:27" ht="21.75" customHeight="1" x14ac:dyDescent="0.3">
      <c r="A62" s="17">
        <f>SUBTOTAL(103,$C$5:C62)</f>
        <v>58</v>
      </c>
      <c r="B62" s="13">
        <v>1</v>
      </c>
      <c r="C62" s="143" t="s">
        <v>512</v>
      </c>
      <c r="D62" s="81" t="str">
        <f>VLOOKUP(C62,'Location Summary'!$C$4:$D$603,2,0)</f>
        <v>DA+1.5</v>
      </c>
      <c r="E62" s="81" t="s">
        <v>423</v>
      </c>
      <c r="F62" s="136">
        <v>45533</v>
      </c>
      <c r="G62" s="136">
        <v>45536</v>
      </c>
      <c r="H62" s="79" t="s">
        <v>998</v>
      </c>
      <c r="I62" s="81">
        <f t="shared" si="13"/>
        <v>289.83999999999997</v>
      </c>
      <c r="J62" s="13">
        <f t="shared" si="14"/>
        <v>3.61</v>
      </c>
      <c r="K62" s="13">
        <f t="shared" si="15"/>
        <v>37.299999999999997</v>
      </c>
      <c r="L62" s="13">
        <f t="shared" si="16"/>
        <v>2.093</v>
      </c>
      <c r="M62" s="13">
        <f t="shared" si="17"/>
        <v>0.86599999999999999</v>
      </c>
      <c r="N62" s="482">
        <f t="shared" si="18"/>
        <v>7.39</v>
      </c>
      <c r="O62" s="141" t="s">
        <v>679</v>
      </c>
      <c r="P62" s="595" t="s">
        <v>815</v>
      </c>
      <c r="Q62" s="1065" t="s">
        <v>263</v>
      </c>
      <c r="T62" s="306"/>
      <c r="U62" s="306"/>
      <c r="V62" s="306"/>
      <c r="W62" s="306"/>
      <c r="X62" s="306"/>
      <c r="Y62" s="306"/>
      <c r="Z62" s="306"/>
      <c r="AA62" s="306"/>
    </row>
    <row r="63" spans="1:27" ht="21.75" customHeight="1" x14ac:dyDescent="0.3">
      <c r="A63" s="17">
        <f>SUBTOTAL(103,$C$5:C63)</f>
        <v>59</v>
      </c>
      <c r="B63" s="13">
        <v>2</v>
      </c>
      <c r="C63" s="143" t="s">
        <v>921</v>
      </c>
      <c r="D63" s="81" t="str">
        <f>VLOOKUP(C63,'Location Summary'!$C$4:$D$603,2,0)</f>
        <v>DA+9</v>
      </c>
      <c r="E63" s="81" t="s">
        <v>423</v>
      </c>
      <c r="F63" s="136">
        <v>45533</v>
      </c>
      <c r="G63" s="136">
        <v>45536</v>
      </c>
      <c r="H63" s="79" t="s">
        <v>1016</v>
      </c>
      <c r="I63" s="81">
        <f t="shared" si="13"/>
        <v>289.83999999999997</v>
      </c>
      <c r="J63" s="13">
        <f t="shared" si="14"/>
        <v>3.61</v>
      </c>
      <c r="K63" s="13">
        <f t="shared" si="15"/>
        <v>37.299999999999997</v>
      </c>
      <c r="L63" s="13">
        <f t="shared" si="16"/>
        <v>2.093</v>
      </c>
      <c r="M63" s="13">
        <f t="shared" si="17"/>
        <v>0.86599999999999999</v>
      </c>
      <c r="N63" s="482">
        <f t="shared" si="18"/>
        <v>7.39</v>
      </c>
      <c r="O63" s="141" t="s">
        <v>872</v>
      </c>
      <c r="P63" s="595" t="s">
        <v>815</v>
      </c>
      <c r="Q63" s="1065" t="s">
        <v>263</v>
      </c>
      <c r="T63" s="306"/>
      <c r="U63" s="306"/>
      <c r="V63" s="306"/>
      <c r="W63" s="306"/>
      <c r="X63" s="306"/>
      <c r="Y63" s="306"/>
      <c r="Z63" s="306"/>
      <c r="AA63" s="306"/>
    </row>
    <row r="64" spans="1:27" ht="21.75" customHeight="1" x14ac:dyDescent="0.3">
      <c r="A64" s="17">
        <f>SUBTOTAL(103,$C$5:C64)</f>
        <v>60</v>
      </c>
      <c r="B64" s="13">
        <v>3</v>
      </c>
      <c r="C64" s="143" t="s">
        <v>486</v>
      </c>
      <c r="D64" s="81" t="str">
        <f>VLOOKUP(C64,'Location Summary'!$C$4:$D$603,2,0)</f>
        <v>DA+9</v>
      </c>
      <c r="E64" s="81" t="s">
        <v>423</v>
      </c>
      <c r="F64" s="136">
        <v>45536</v>
      </c>
      <c r="G64" s="136">
        <v>45539</v>
      </c>
      <c r="H64" s="79" t="s">
        <v>912</v>
      </c>
      <c r="I64" s="81">
        <f t="shared" si="13"/>
        <v>289.83999999999997</v>
      </c>
      <c r="J64" s="13">
        <f t="shared" si="14"/>
        <v>3.61</v>
      </c>
      <c r="K64" s="13">
        <f t="shared" si="15"/>
        <v>37.299999999999997</v>
      </c>
      <c r="L64" s="13">
        <f t="shared" si="16"/>
        <v>2.093</v>
      </c>
      <c r="M64" s="13">
        <f t="shared" si="17"/>
        <v>0.86599999999999999</v>
      </c>
      <c r="N64" s="482">
        <f t="shared" si="18"/>
        <v>7.39</v>
      </c>
      <c r="O64" s="141" t="s">
        <v>679</v>
      </c>
      <c r="P64" s="595" t="s">
        <v>815</v>
      </c>
      <c r="Q64" s="1065" t="s">
        <v>263</v>
      </c>
      <c r="T64" s="306"/>
      <c r="U64" s="306"/>
      <c r="V64" s="306"/>
      <c r="W64" s="306"/>
      <c r="X64" s="306"/>
      <c r="Y64" s="306"/>
      <c r="Z64" s="306"/>
      <c r="AA64" s="306"/>
    </row>
    <row r="65" spans="1:27" ht="21.75" customHeight="1" x14ac:dyDescent="0.3">
      <c r="A65" s="17">
        <f>SUBTOTAL(103,$C$5:C65)</f>
        <v>61</v>
      </c>
      <c r="B65" s="13">
        <v>4</v>
      </c>
      <c r="C65" s="143" t="s">
        <v>591</v>
      </c>
      <c r="D65" s="81" t="str">
        <f>VLOOKUP(C65,'Location Summary'!$C$4:$D$603,2,0)</f>
        <v>DA+6</v>
      </c>
      <c r="E65" s="81" t="s">
        <v>423</v>
      </c>
      <c r="F65" s="136">
        <v>45535</v>
      </c>
      <c r="G65" s="136">
        <v>45539</v>
      </c>
      <c r="H65" s="79" t="s">
        <v>712</v>
      </c>
      <c r="I65" s="81">
        <f t="shared" si="13"/>
        <v>289.83999999999997</v>
      </c>
      <c r="J65" s="13">
        <f t="shared" si="14"/>
        <v>3.61</v>
      </c>
      <c r="K65" s="13">
        <f t="shared" si="15"/>
        <v>37.299999999999997</v>
      </c>
      <c r="L65" s="13">
        <f t="shared" si="16"/>
        <v>2.093</v>
      </c>
      <c r="M65" s="13">
        <f t="shared" si="17"/>
        <v>0.86599999999999999</v>
      </c>
      <c r="N65" s="482">
        <f t="shared" si="18"/>
        <v>7.39</v>
      </c>
      <c r="O65" s="141" t="s">
        <v>680</v>
      </c>
      <c r="P65" s="595" t="s">
        <v>791</v>
      </c>
      <c r="Q65" s="1065" t="s">
        <v>263</v>
      </c>
      <c r="T65" s="306"/>
      <c r="U65" s="306"/>
      <c r="V65" s="306"/>
      <c r="W65" s="306"/>
      <c r="X65" s="306"/>
      <c r="Y65" s="306"/>
      <c r="Z65" s="306"/>
      <c r="AA65" s="306"/>
    </row>
    <row r="66" spans="1:27" ht="21.75" customHeight="1" x14ac:dyDescent="0.3">
      <c r="A66" s="17">
        <f>SUBTOTAL(103,$C$5:C66)</f>
        <v>62</v>
      </c>
      <c r="B66" s="13">
        <v>5</v>
      </c>
      <c r="C66" s="143" t="s">
        <v>510</v>
      </c>
      <c r="D66" s="81" t="str">
        <f>VLOOKUP(C66,'Location Summary'!$C$4:$D$603,2,0)</f>
        <v>DA+1.5</v>
      </c>
      <c r="E66" s="81" t="s">
        <v>423</v>
      </c>
      <c r="F66" s="136">
        <v>45533</v>
      </c>
      <c r="G66" s="136">
        <v>45540</v>
      </c>
      <c r="H66" s="79" t="s">
        <v>1015</v>
      </c>
      <c r="I66" s="81">
        <f t="shared" si="13"/>
        <v>289.83999999999997</v>
      </c>
      <c r="J66" s="13">
        <f t="shared" si="14"/>
        <v>3.61</v>
      </c>
      <c r="K66" s="13">
        <f t="shared" si="15"/>
        <v>37.299999999999997</v>
      </c>
      <c r="L66" s="13">
        <f t="shared" si="16"/>
        <v>2.093</v>
      </c>
      <c r="M66" s="13">
        <f t="shared" si="17"/>
        <v>0.86599999999999999</v>
      </c>
      <c r="N66" s="482">
        <f t="shared" si="18"/>
        <v>7.39</v>
      </c>
      <c r="O66" s="141" t="s">
        <v>913</v>
      </c>
      <c r="P66" s="595" t="s">
        <v>815</v>
      </c>
      <c r="Q66" s="1065" t="s">
        <v>263</v>
      </c>
      <c r="T66" s="306"/>
      <c r="U66" s="306"/>
      <c r="V66" s="306"/>
      <c r="W66" s="306"/>
      <c r="X66" s="306"/>
      <c r="Y66" s="306"/>
      <c r="Z66" s="306"/>
      <c r="AA66" s="306"/>
    </row>
    <row r="67" spans="1:27" ht="21.75" customHeight="1" x14ac:dyDescent="0.3">
      <c r="A67" s="17">
        <f>SUBTOTAL(103,$C$5:C67)</f>
        <v>63</v>
      </c>
      <c r="B67" s="13">
        <v>6</v>
      </c>
      <c r="C67" s="143" t="s">
        <v>513</v>
      </c>
      <c r="D67" s="81" t="str">
        <f>VLOOKUP(C67,'Location Summary'!$C$4:$D$603,2,0)</f>
        <v>DA+3</v>
      </c>
      <c r="E67" s="81" t="s">
        <v>423</v>
      </c>
      <c r="F67" s="136">
        <v>45536</v>
      </c>
      <c r="G67" s="136">
        <v>45541</v>
      </c>
      <c r="H67" s="79" t="s">
        <v>998</v>
      </c>
      <c r="I67" s="81">
        <f t="shared" si="13"/>
        <v>289.83999999999997</v>
      </c>
      <c r="J67" s="13">
        <f t="shared" si="14"/>
        <v>3.61</v>
      </c>
      <c r="K67" s="13">
        <f t="shared" si="15"/>
        <v>37.299999999999997</v>
      </c>
      <c r="L67" s="13">
        <f t="shared" si="16"/>
        <v>2.093</v>
      </c>
      <c r="M67" s="13">
        <f t="shared" si="17"/>
        <v>0.86599999999999999</v>
      </c>
      <c r="N67" s="482">
        <f t="shared" si="18"/>
        <v>7.39</v>
      </c>
      <c r="O67" s="141" t="s">
        <v>872</v>
      </c>
      <c r="P67" s="595" t="s">
        <v>815</v>
      </c>
      <c r="Q67" s="1065" t="s">
        <v>263</v>
      </c>
      <c r="T67" s="306"/>
      <c r="U67" s="306"/>
      <c r="V67" s="306"/>
      <c r="W67" s="306"/>
      <c r="X67" s="306"/>
      <c r="Y67" s="306"/>
      <c r="Z67" s="306"/>
      <c r="AA67" s="306"/>
    </row>
    <row r="68" spans="1:27" ht="21.75" customHeight="1" x14ac:dyDescent="0.3">
      <c r="A68" s="17">
        <f>SUBTOTAL(103,$C$5:C68)</f>
        <v>64</v>
      </c>
      <c r="B68" s="13">
        <v>7</v>
      </c>
      <c r="C68" s="143" t="s">
        <v>920</v>
      </c>
      <c r="D68" s="81" t="str">
        <f>VLOOKUP(C68,'Location Summary'!$C$4:$D$603,2,0)</f>
        <v>DA+6</v>
      </c>
      <c r="E68" s="81" t="s">
        <v>423</v>
      </c>
      <c r="F68" s="136">
        <v>45536</v>
      </c>
      <c r="G68" s="136">
        <v>45541</v>
      </c>
      <c r="H68" s="79" t="s">
        <v>1016</v>
      </c>
      <c r="I68" s="81">
        <f t="shared" si="13"/>
        <v>289.83999999999997</v>
      </c>
      <c r="J68" s="13">
        <f t="shared" si="14"/>
        <v>3.61</v>
      </c>
      <c r="K68" s="13">
        <f t="shared" si="15"/>
        <v>37.299999999999997</v>
      </c>
      <c r="L68" s="13">
        <f t="shared" si="16"/>
        <v>2.093</v>
      </c>
      <c r="M68" s="13">
        <f t="shared" si="17"/>
        <v>0.86599999999999999</v>
      </c>
      <c r="N68" s="482">
        <f t="shared" si="18"/>
        <v>7.39</v>
      </c>
      <c r="O68" s="141" t="s">
        <v>1020</v>
      </c>
      <c r="P68" s="595" t="s">
        <v>815</v>
      </c>
      <c r="Q68" s="1065" t="s">
        <v>263</v>
      </c>
      <c r="T68" s="306"/>
      <c r="U68" s="306"/>
      <c r="V68" s="306"/>
      <c r="W68" s="306"/>
      <c r="X68" s="306"/>
      <c r="Y68" s="306"/>
      <c r="Z68" s="306"/>
      <c r="AA68" s="306"/>
    </row>
    <row r="69" spans="1:27" ht="21.75" customHeight="1" x14ac:dyDescent="0.3">
      <c r="A69" s="17">
        <f>SUBTOTAL(103,$C$5:C69)</f>
        <v>65</v>
      </c>
      <c r="B69" s="13">
        <v>8</v>
      </c>
      <c r="C69" s="143" t="s">
        <v>487</v>
      </c>
      <c r="D69" s="81" t="str">
        <f>VLOOKUP(C69,'Location Summary'!$C$4:$D$603,2,0)</f>
        <v>DA+3</v>
      </c>
      <c r="E69" s="81" t="s">
        <v>423</v>
      </c>
      <c r="F69" s="136">
        <v>45539</v>
      </c>
      <c r="G69" s="136">
        <v>45542</v>
      </c>
      <c r="H69" s="79" t="s">
        <v>912</v>
      </c>
      <c r="I69" s="81">
        <f t="shared" ref="I69:I132" si="19">VLOOKUP($D69,$D$320:$M$359,6,FALSE)</f>
        <v>289.83999999999997</v>
      </c>
      <c r="J69" s="13">
        <f t="shared" ref="J69:J132" si="20">VLOOKUP($D69,$D$320:$M$359,7,FALSE)</f>
        <v>3.61</v>
      </c>
      <c r="K69" s="13">
        <f t="shared" ref="K69:K132" si="21">VLOOKUP($D69,$D$320:$M$359,8,FALSE)</f>
        <v>37.299999999999997</v>
      </c>
      <c r="L69" s="13">
        <f t="shared" ref="L69:L132" si="22">VLOOKUP($D69,$D$320:$M$359,9,FALSE)</f>
        <v>2.093</v>
      </c>
      <c r="M69" s="13">
        <f t="shared" ref="M69:M132" si="23">VLOOKUP($D69,$D$320:$M$359,10,FALSE)</f>
        <v>0.86599999999999999</v>
      </c>
      <c r="N69" s="482">
        <f t="shared" ref="N69:N100" si="24">ROUND((I69*230.35+J69*10150.5+K69*11591.45+L69*93958.18+M69*7677.44)/10^5,2)</f>
        <v>7.39</v>
      </c>
      <c r="O69" s="141" t="s">
        <v>679</v>
      </c>
      <c r="P69" s="595" t="s">
        <v>815</v>
      </c>
      <c r="Q69" s="1065" t="s">
        <v>263</v>
      </c>
      <c r="T69" s="306"/>
      <c r="U69" s="306"/>
      <c r="V69" s="306"/>
      <c r="W69" s="306"/>
      <c r="X69" s="306"/>
      <c r="Y69" s="306"/>
      <c r="Z69" s="306"/>
      <c r="AA69" s="306"/>
    </row>
    <row r="70" spans="1:27" ht="21.75" customHeight="1" x14ac:dyDescent="0.3">
      <c r="A70" s="17">
        <f>SUBTOTAL(103,$C$5:C70)</f>
        <v>66</v>
      </c>
      <c r="B70" s="13">
        <v>9</v>
      </c>
      <c r="C70" s="143" t="s">
        <v>195</v>
      </c>
      <c r="D70" s="81" t="str">
        <f>VLOOKUP(C70,'Location Summary'!$C$4:$D$603,2,0)</f>
        <v>DA+3</v>
      </c>
      <c r="E70" s="81" t="s">
        <v>423</v>
      </c>
      <c r="F70" s="136">
        <v>45539</v>
      </c>
      <c r="G70" s="136">
        <v>45544</v>
      </c>
      <c r="H70" s="79" t="s">
        <v>712</v>
      </c>
      <c r="I70" s="81">
        <f t="shared" si="19"/>
        <v>289.83999999999997</v>
      </c>
      <c r="J70" s="13">
        <f t="shared" si="20"/>
        <v>3.61</v>
      </c>
      <c r="K70" s="13">
        <f t="shared" si="21"/>
        <v>37.299999999999997</v>
      </c>
      <c r="L70" s="13">
        <f t="shared" si="22"/>
        <v>2.093</v>
      </c>
      <c r="M70" s="13">
        <f t="shared" si="23"/>
        <v>0.86599999999999999</v>
      </c>
      <c r="N70" s="482">
        <f t="shared" si="24"/>
        <v>7.39</v>
      </c>
      <c r="O70" s="141" t="s">
        <v>680</v>
      </c>
      <c r="P70" s="595" t="s">
        <v>791</v>
      </c>
      <c r="Q70" s="1065" t="s">
        <v>263</v>
      </c>
      <c r="T70" s="306"/>
      <c r="U70" s="306"/>
      <c r="V70" s="306"/>
      <c r="W70" s="306"/>
      <c r="X70" s="306"/>
      <c r="Y70" s="306"/>
      <c r="Z70" s="306"/>
      <c r="AA70" s="306"/>
    </row>
    <row r="71" spans="1:27" ht="21.75" customHeight="1" x14ac:dyDescent="0.3">
      <c r="A71" s="17">
        <f>SUBTOTAL(103,$C$5:C71)</f>
        <v>67</v>
      </c>
      <c r="B71" s="13">
        <v>10</v>
      </c>
      <c r="C71" s="143" t="s">
        <v>919</v>
      </c>
      <c r="D71" s="81" t="str">
        <f>VLOOKUP(C71,'Location Summary'!$C$4:$D$603,2,0)</f>
        <v>DA+9</v>
      </c>
      <c r="E71" s="81" t="s">
        <v>423</v>
      </c>
      <c r="F71" s="136">
        <v>45542</v>
      </c>
      <c r="G71" s="136">
        <v>45544</v>
      </c>
      <c r="H71" s="79" t="s">
        <v>1016</v>
      </c>
      <c r="I71" s="81">
        <f t="shared" si="19"/>
        <v>289.83999999999997</v>
      </c>
      <c r="J71" s="13">
        <f t="shared" si="20"/>
        <v>3.61</v>
      </c>
      <c r="K71" s="13">
        <f t="shared" si="21"/>
        <v>37.299999999999997</v>
      </c>
      <c r="L71" s="13">
        <f t="shared" si="22"/>
        <v>2.093</v>
      </c>
      <c r="M71" s="13">
        <f t="shared" si="23"/>
        <v>0.86599999999999999</v>
      </c>
      <c r="N71" s="482">
        <f t="shared" si="24"/>
        <v>7.39</v>
      </c>
      <c r="O71" s="141" t="s">
        <v>1020</v>
      </c>
      <c r="P71" s="595" t="s">
        <v>815</v>
      </c>
      <c r="Q71" s="1065" t="s">
        <v>263</v>
      </c>
      <c r="T71" s="306"/>
      <c r="U71" s="306"/>
      <c r="V71" s="306"/>
      <c r="W71" s="306"/>
      <c r="X71" s="306"/>
      <c r="Y71" s="306"/>
      <c r="Z71" s="306"/>
      <c r="AA71" s="306"/>
    </row>
    <row r="72" spans="1:27" ht="21.75" customHeight="1" x14ac:dyDescent="0.3">
      <c r="A72" s="17">
        <f>SUBTOTAL(103,$C$5:C72)</f>
        <v>68</v>
      </c>
      <c r="B72" s="13">
        <v>11</v>
      </c>
      <c r="C72" s="143" t="s">
        <v>514</v>
      </c>
      <c r="D72" s="81" t="str">
        <f>VLOOKUP(C72,'Location Summary'!$C$4:$D$603,2,0)</f>
        <v>DA+3</v>
      </c>
      <c r="E72" s="81" t="s">
        <v>423</v>
      </c>
      <c r="F72" s="136">
        <v>45543</v>
      </c>
      <c r="G72" s="136">
        <v>45545</v>
      </c>
      <c r="H72" s="79" t="s">
        <v>998</v>
      </c>
      <c r="I72" s="81">
        <f t="shared" si="19"/>
        <v>289.83999999999997</v>
      </c>
      <c r="J72" s="13">
        <f t="shared" si="20"/>
        <v>3.61</v>
      </c>
      <c r="K72" s="13">
        <f t="shared" si="21"/>
        <v>37.299999999999997</v>
      </c>
      <c r="L72" s="13">
        <f t="shared" si="22"/>
        <v>2.093</v>
      </c>
      <c r="M72" s="13">
        <f t="shared" si="23"/>
        <v>0.86599999999999999</v>
      </c>
      <c r="N72" s="482">
        <f t="shared" si="24"/>
        <v>7.39</v>
      </c>
      <c r="O72" s="141" t="s">
        <v>872</v>
      </c>
      <c r="P72" s="595" t="s">
        <v>815</v>
      </c>
      <c r="Q72" s="1065" t="s">
        <v>263</v>
      </c>
      <c r="T72" s="306"/>
      <c r="U72" s="306"/>
      <c r="V72" s="306"/>
      <c r="W72" s="306"/>
      <c r="X72" s="306"/>
      <c r="Y72" s="306"/>
      <c r="Z72" s="306"/>
      <c r="AA72" s="306"/>
    </row>
    <row r="73" spans="1:27" ht="21.75" customHeight="1" x14ac:dyDescent="0.3">
      <c r="A73" s="17">
        <f>SUBTOTAL(103,$C$5:C73)</f>
        <v>69</v>
      </c>
      <c r="B73" s="13">
        <v>12</v>
      </c>
      <c r="C73" s="143" t="s">
        <v>450</v>
      </c>
      <c r="D73" s="81" t="str">
        <f>VLOOKUP(C73,'Location Summary'!$C$4:$D$603,2,0)</f>
        <v>DA+6</v>
      </c>
      <c r="E73" s="81" t="s">
        <v>423</v>
      </c>
      <c r="F73" s="136">
        <v>45537</v>
      </c>
      <c r="G73" s="136">
        <v>45545</v>
      </c>
      <c r="H73" s="79" t="s">
        <v>880</v>
      </c>
      <c r="I73" s="81">
        <f t="shared" si="19"/>
        <v>289.83999999999997</v>
      </c>
      <c r="J73" s="13">
        <f t="shared" si="20"/>
        <v>3.61</v>
      </c>
      <c r="K73" s="13">
        <f t="shared" si="21"/>
        <v>37.299999999999997</v>
      </c>
      <c r="L73" s="13">
        <f t="shared" si="22"/>
        <v>2.093</v>
      </c>
      <c r="M73" s="13">
        <f t="shared" si="23"/>
        <v>0.86599999999999999</v>
      </c>
      <c r="N73" s="482">
        <f t="shared" si="24"/>
        <v>7.39</v>
      </c>
      <c r="O73" s="141" t="s">
        <v>680</v>
      </c>
      <c r="P73" s="595" t="s">
        <v>938</v>
      </c>
      <c r="Q73" s="1065" t="s">
        <v>263</v>
      </c>
      <c r="T73" s="306"/>
      <c r="U73" s="306"/>
      <c r="V73" s="306"/>
      <c r="W73" s="306"/>
      <c r="X73" s="306"/>
      <c r="Y73" s="306"/>
      <c r="Z73" s="306"/>
      <c r="AA73" s="306"/>
    </row>
    <row r="74" spans="1:27" ht="21.75" customHeight="1" x14ac:dyDescent="0.3">
      <c r="A74" s="17">
        <f>SUBTOTAL(103,$C$5:C74)</f>
        <v>70</v>
      </c>
      <c r="B74" s="13">
        <v>13</v>
      </c>
      <c r="C74" s="143" t="s">
        <v>922</v>
      </c>
      <c r="D74" s="81" t="str">
        <f>VLOOKUP(C74,'Location Summary'!$C$4:$D$603,2,0)</f>
        <v>DA+9</v>
      </c>
      <c r="E74" s="81" t="s">
        <v>423</v>
      </c>
      <c r="F74" s="136">
        <v>45544</v>
      </c>
      <c r="G74" s="136">
        <v>45547</v>
      </c>
      <c r="H74" s="79" t="s">
        <v>1016</v>
      </c>
      <c r="I74" s="81">
        <f t="shared" si="19"/>
        <v>289.83999999999997</v>
      </c>
      <c r="J74" s="13">
        <f t="shared" si="20"/>
        <v>3.61</v>
      </c>
      <c r="K74" s="13">
        <f t="shared" si="21"/>
        <v>37.299999999999997</v>
      </c>
      <c r="L74" s="13">
        <f t="shared" si="22"/>
        <v>2.093</v>
      </c>
      <c r="M74" s="13">
        <f t="shared" si="23"/>
        <v>0.86599999999999999</v>
      </c>
      <c r="N74" s="482">
        <f t="shared" si="24"/>
        <v>7.39</v>
      </c>
      <c r="O74" s="141" t="s">
        <v>1020</v>
      </c>
      <c r="P74" s="595" t="s">
        <v>938</v>
      </c>
      <c r="Q74" s="1065" t="s">
        <v>263</v>
      </c>
      <c r="T74" s="306"/>
      <c r="U74" s="306"/>
      <c r="V74" s="306"/>
      <c r="W74" s="306"/>
      <c r="X74" s="306"/>
      <c r="Y74" s="306"/>
      <c r="Z74" s="306"/>
      <c r="AA74" s="306"/>
    </row>
    <row r="75" spans="1:27" ht="21.75" customHeight="1" x14ac:dyDescent="0.3">
      <c r="A75" s="17">
        <f>SUBTOTAL(103,$C$5:C75)</f>
        <v>71</v>
      </c>
      <c r="B75" s="13">
        <v>14</v>
      </c>
      <c r="C75" s="143" t="s">
        <v>483</v>
      </c>
      <c r="D75" s="81" t="str">
        <f>VLOOKUP(C75,'Location Summary'!$C$4:$D$603,2,0)</f>
        <v>DA+9</v>
      </c>
      <c r="E75" s="81" t="s">
        <v>423</v>
      </c>
      <c r="F75" s="136">
        <v>45543</v>
      </c>
      <c r="G75" s="136">
        <v>45547</v>
      </c>
      <c r="H75" s="79" t="s">
        <v>912</v>
      </c>
      <c r="I75" s="81">
        <f t="shared" si="19"/>
        <v>289.83999999999997</v>
      </c>
      <c r="J75" s="13">
        <f t="shared" si="20"/>
        <v>3.61</v>
      </c>
      <c r="K75" s="13">
        <f t="shared" si="21"/>
        <v>37.299999999999997</v>
      </c>
      <c r="L75" s="13">
        <f t="shared" si="22"/>
        <v>2.093</v>
      </c>
      <c r="M75" s="13">
        <f t="shared" si="23"/>
        <v>0.86599999999999999</v>
      </c>
      <c r="N75" s="482">
        <f t="shared" si="24"/>
        <v>7.39</v>
      </c>
      <c r="O75" s="141" t="s">
        <v>679</v>
      </c>
      <c r="P75" s="595" t="s">
        <v>815</v>
      </c>
      <c r="Q75" s="1065" t="s">
        <v>263</v>
      </c>
      <c r="T75" s="306"/>
      <c r="U75" s="306"/>
      <c r="V75" s="306"/>
      <c r="W75" s="306"/>
      <c r="X75" s="306"/>
      <c r="Y75" s="306"/>
      <c r="Z75" s="306"/>
      <c r="AA75" s="306"/>
    </row>
    <row r="76" spans="1:27" ht="21.75" customHeight="1" x14ac:dyDescent="0.3">
      <c r="A76" s="17">
        <f>SUBTOTAL(103,$C$5:C76)</f>
        <v>72</v>
      </c>
      <c r="B76" s="13">
        <v>15</v>
      </c>
      <c r="C76" s="143" t="s">
        <v>606</v>
      </c>
      <c r="D76" s="81" t="str">
        <f>VLOOKUP(C76,'Location Summary'!$C$4:$D$603,2,0)</f>
        <v>DA+3</v>
      </c>
      <c r="E76" s="81" t="s">
        <v>423</v>
      </c>
      <c r="F76" s="136">
        <v>45536</v>
      </c>
      <c r="G76" s="136">
        <v>45548</v>
      </c>
      <c r="H76" s="79" t="s">
        <v>1019</v>
      </c>
      <c r="I76" s="81">
        <f t="shared" si="19"/>
        <v>289.83999999999997</v>
      </c>
      <c r="J76" s="13">
        <f t="shared" si="20"/>
        <v>3.61</v>
      </c>
      <c r="K76" s="13">
        <f t="shared" si="21"/>
        <v>37.299999999999997</v>
      </c>
      <c r="L76" s="13">
        <f t="shared" si="22"/>
        <v>2.093</v>
      </c>
      <c r="M76" s="13">
        <f t="shared" si="23"/>
        <v>0.86599999999999999</v>
      </c>
      <c r="N76" s="482">
        <f t="shared" si="24"/>
        <v>7.39</v>
      </c>
      <c r="O76" s="141" t="s">
        <v>817</v>
      </c>
      <c r="P76" s="595" t="s">
        <v>791</v>
      </c>
      <c r="Q76" s="1065" t="s">
        <v>263</v>
      </c>
      <c r="T76" s="306"/>
      <c r="U76" s="306"/>
      <c r="V76" s="306"/>
      <c r="W76" s="306"/>
      <c r="X76" s="306"/>
      <c r="Y76" s="306"/>
      <c r="Z76" s="306"/>
      <c r="AA76" s="306"/>
    </row>
    <row r="77" spans="1:27" ht="21.75" customHeight="1" x14ac:dyDescent="0.3">
      <c r="A77" s="17">
        <f>SUBTOTAL(103,$C$5:C77)</f>
        <v>73</v>
      </c>
      <c r="B77" s="13">
        <v>16</v>
      </c>
      <c r="C77" s="143" t="s">
        <v>71</v>
      </c>
      <c r="D77" s="81" t="str">
        <f>VLOOKUP(C77,'Location Summary'!$C$4:$D$603,2,0)</f>
        <v>DA+3</v>
      </c>
      <c r="E77" s="81" t="s">
        <v>423</v>
      </c>
      <c r="F77" s="136">
        <v>45543</v>
      </c>
      <c r="G77" s="136">
        <v>45548</v>
      </c>
      <c r="H77" s="79" t="s">
        <v>712</v>
      </c>
      <c r="I77" s="81">
        <f t="shared" si="19"/>
        <v>289.83999999999997</v>
      </c>
      <c r="J77" s="13">
        <f t="shared" si="20"/>
        <v>3.61</v>
      </c>
      <c r="K77" s="13">
        <f t="shared" si="21"/>
        <v>37.299999999999997</v>
      </c>
      <c r="L77" s="13">
        <f t="shared" si="22"/>
        <v>2.093</v>
      </c>
      <c r="M77" s="13">
        <f t="shared" si="23"/>
        <v>0.86599999999999999</v>
      </c>
      <c r="N77" s="482">
        <f t="shared" si="24"/>
        <v>7.39</v>
      </c>
      <c r="O77" s="141" t="s">
        <v>680</v>
      </c>
      <c r="P77" s="595" t="s">
        <v>791</v>
      </c>
      <c r="Q77" s="1065" t="s">
        <v>263</v>
      </c>
      <c r="T77" s="306"/>
      <c r="U77" s="306"/>
      <c r="V77" s="306"/>
      <c r="W77" s="306"/>
      <c r="X77" s="306"/>
      <c r="Y77" s="306"/>
      <c r="Z77" s="306"/>
      <c r="AA77" s="306"/>
    </row>
    <row r="78" spans="1:27" ht="21.75" customHeight="1" x14ac:dyDescent="0.3">
      <c r="A78" s="17">
        <f>SUBTOTAL(103,$C$5:C78)</f>
        <v>74</v>
      </c>
      <c r="B78" s="13">
        <v>17</v>
      </c>
      <c r="C78" s="143" t="s">
        <v>495</v>
      </c>
      <c r="D78" s="81" t="str">
        <f>VLOOKUP(C78,'Location Summary'!$C$4:$D$603,2,0)</f>
        <v>DA-1.5</v>
      </c>
      <c r="E78" s="81" t="s">
        <v>423</v>
      </c>
      <c r="F78" s="136">
        <v>45543</v>
      </c>
      <c r="G78" s="136">
        <v>45549</v>
      </c>
      <c r="H78" s="79" t="s">
        <v>1015</v>
      </c>
      <c r="I78" s="81">
        <f t="shared" si="19"/>
        <v>271.04000000000002</v>
      </c>
      <c r="J78" s="13">
        <f t="shared" si="20"/>
        <v>3.36</v>
      </c>
      <c r="K78" s="13">
        <f t="shared" si="21"/>
        <v>34.15</v>
      </c>
      <c r="L78" s="13">
        <f t="shared" si="22"/>
        <v>1.599</v>
      </c>
      <c r="M78" s="13">
        <f t="shared" si="23"/>
        <v>0.86599999999999999</v>
      </c>
      <c r="N78" s="482">
        <f t="shared" si="24"/>
        <v>6.49</v>
      </c>
      <c r="O78" s="141" t="s">
        <v>913</v>
      </c>
      <c r="P78" s="595" t="s">
        <v>815</v>
      </c>
      <c r="Q78" s="1065" t="s">
        <v>263</v>
      </c>
      <c r="T78" s="306"/>
      <c r="U78" s="306"/>
      <c r="V78" s="306"/>
      <c r="W78" s="306"/>
      <c r="X78" s="306"/>
      <c r="Y78" s="306"/>
      <c r="Z78" s="306"/>
      <c r="AA78" s="306"/>
    </row>
    <row r="79" spans="1:27" ht="21.75" customHeight="1" x14ac:dyDescent="0.3">
      <c r="A79" s="17">
        <f>SUBTOTAL(103,$C$5:C79)</f>
        <v>75</v>
      </c>
      <c r="B79" s="13">
        <v>18</v>
      </c>
      <c r="C79" s="143" t="s">
        <v>482</v>
      </c>
      <c r="D79" s="81" t="str">
        <f>VLOOKUP(C79,'Location Summary'!$C$4:$D$603,2,0)</f>
        <v>DA+3</v>
      </c>
      <c r="E79" s="81" t="s">
        <v>423</v>
      </c>
      <c r="F79" s="136">
        <v>45548</v>
      </c>
      <c r="G79" s="136">
        <v>45550</v>
      </c>
      <c r="H79" s="79" t="s">
        <v>912</v>
      </c>
      <c r="I79" s="81">
        <f t="shared" si="19"/>
        <v>289.83999999999997</v>
      </c>
      <c r="J79" s="13">
        <f t="shared" si="20"/>
        <v>3.61</v>
      </c>
      <c r="K79" s="13">
        <f t="shared" si="21"/>
        <v>37.299999999999997</v>
      </c>
      <c r="L79" s="13">
        <f t="shared" si="22"/>
        <v>2.093</v>
      </c>
      <c r="M79" s="13">
        <f t="shared" si="23"/>
        <v>0.86599999999999999</v>
      </c>
      <c r="N79" s="482">
        <f t="shared" si="24"/>
        <v>7.39</v>
      </c>
      <c r="O79" s="141" t="s">
        <v>679</v>
      </c>
      <c r="P79" s="595" t="s">
        <v>815</v>
      </c>
      <c r="Q79" s="1065" t="s">
        <v>263</v>
      </c>
      <c r="T79" s="306"/>
      <c r="U79" s="306"/>
      <c r="V79" s="306"/>
      <c r="W79" s="306"/>
      <c r="X79" s="306"/>
      <c r="Y79" s="306"/>
      <c r="Z79" s="306"/>
      <c r="AA79" s="306"/>
    </row>
    <row r="80" spans="1:27" ht="21.75" customHeight="1" x14ac:dyDescent="0.3">
      <c r="A80" s="17">
        <f>SUBTOTAL(103,$C$5:C80)</f>
        <v>76</v>
      </c>
      <c r="B80" s="13">
        <v>19</v>
      </c>
      <c r="C80" s="143" t="s">
        <v>1097</v>
      </c>
      <c r="D80" s="81" t="str">
        <f>VLOOKUP(C80,'Location Summary'!$C$4:$D$603,2,0)</f>
        <v>DA+3</v>
      </c>
      <c r="E80" s="81" t="s">
        <v>423</v>
      </c>
      <c r="F80" s="136">
        <v>45546</v>
      </c>
      <c r="G80" s="136">
        <v>45550</v>
      </c>
      <c r="H80" s="79" t="s">
        <v>998</v>
      </c>
      <c r="I80" s="81">
        <f t="shared" si="19"/>
        <v>289.83999999999997</v>
      </c>
      <c r="J80" s="13">
        <f t="shared" si="20"/>
        <v>3.61</v>
      </c>
      <c r="K80" s="13">
        <f t="shared" si="21"/>
        <v>37.299999999999997</v>
      </c>
      <c r="L80" s="13">
        <f t="shared" si="22"/>
        <v>2.093</v>
      </c>
      <c r="M80" s="13">
        <f t="shared" si="23"/>
        <v>0.86599999999999999</v>
      </c>
      <c r="N80" s="482">
        <f t="shared" si="24"/>
        <v>7.39</v>
      </c>
      <c r="O80" s="141" t="s">
        <v>872</v>
      </c>
      <c r="P80" s="595" t="s">
        <v>815</v>
      </c>
      <c r="Q80" s="1065" t="s">
        <v>263</v>
      </c>
      <c r="T80" s="306"/>
      <c r="U80" s="306"/>
      <c r="V80" s="306"/>
      <c r="W80" s="306"/>
      <c r="X80" s="306"/>
      <c r="Y80" s="306"/>
      <c r="Z80" s="306"/>
      <c r="AA80" s="306"/>
    </row>
    <row r="81" spans="1:33" ht="21.75" customHeight="1" x14ac:dyDescent="0.3">
      <c r="A81" s="17">
        <f>SUBTOTAL(103,$C$5:C81)</f>
        <v>77</v>
      </c>
      <c r="B81" s="13">
        <v>20</v>
      </c>
      <c r="C81" s="143" t="s">
        <v>595</v>
      </c>
      <c r="D81" s="81" t="str">
        <f>VLOOKUP(C81,'Location Summary'!$C$4:$D$603,2,0)</f>
        <v>DA+9</v>
      </c>
      <c r="E81" s="81" t="s">
        <v>423</v>
      </c>
      <c r="F81" s="136">
        <v>45548</v>
      </c>
      <c r="G81" s="136">
        <v>45550</v>
      </c>
      <c r="H81" s="79" t="s">
        <v>712</v>
      </c>
      <c r="I81" s="81">
        <f t="shared" si="19"/>
        <v>289.83999999999997</v>
      </c>
      <c r="J81" s="13">
        <f t="shared" si="20"/>
        <v>3.61</v>
      </c>
      <c r="K81" s="13">
        <f t="shared" si="21"/>
        <v>37.299999999999997</v>
      </c>
      <c r="L81" s="13">
        <f t="shared" si="22"/>
        <v>2.093</v>
      </c>
      <c r="M81" s="13">
        <f t="shared" si="23"/>
        <v>0.86599999999999999</v>
      </c>
      <c r="N81" s="482">
        <f t="shared" si="24"/>
        <v>7.39</v>
      </c>
      <c r="O81" s="141" t="s">
        <v>680</v>
      </c>
      <c r="P81" s="595" t="s">
        <v>791</v>
      </c>
      <c r="Q81" s="1065" t="s">
        <v>263</v>
      </c>
      <c r="T81" s="306"/>
      <c r="U81" s="306"/>
      <c r="V81" s="306"/>
      <c r="W81" s="306"/>
      <c r="X81" s="306"/>
      <c r="Y81" s="306"/>
      <c r="Z81" s="306"/>
      <c r="AA81" s="306"/>
    </row>
    <row r="82" spans="1:33" ht="21.75" customHeight="1" x14ac:dyDescent="0.3">
      <c r="A82" s="17">
        <f>SUBTOTAL(103,$C$5:C82)</f>
        <v>78</v>
      </c>
      <c r="B82" s="13">
        <v>21</v>
      </c>
      <c r="C82" s="143" t="s">
        <v>918</v>
      </c>
      <c r="D82" s="81" t="str">
        <f>VLOOKUP(C82,'Location Summary'!$C$4:$D$603,2,0)</f>
        <v>DA+6</v>
      </c>
      <c r="E82" s="81" t="s">
        <v>423</v>
      </c>
      <c r="F82" s="136">
        <v>45549</v>
      </c>
      <c r="G82" s="136">
        <v>45551</v>
      </c>
      <c r="H82" s="79" t="s">
        <v>1016</v>
      </c>
      <c r="I82" s="81">
        <f t="shared" si="19"/>
        <v>289.83999999999997</v>
      </c>
      <c r="J82" s="13">
        <f t="shared" si="20"/>
        <v>3.61</v>
      </c>
      <c r="K82" s="13">
        <f t="shared" si="21"/>
        <v>37.299999999999997</v>
      </c>
      <c r="L82" s="13">
        <f t="shared" si="22"/>
        <v>2.093</v>
      </c>
      <c r="M82" s="13">
        <f t="shared" si="23"/>
        <v>0.86599999999999999</v>
      </c>
      <c r="N82" s="482">
        <f t="shared" si="24"/>
        <v>7.39</v>
      </c>
      <c r="O82" s="141" t="s">
        <v>1020</v>
      </c>
      <c r="P82" s="595" t="s">
        <v>815</v>
      </c>
      <c r="Q82" s="1065" t="s">
        <v>263</v>
      </c>
      <c r="T82" s="306"/>
      <c r="U82" s="306"/>
      <c r="V82" s="306"/>
      <c r="W82" s="306"/>
      <c r="X82" s="306"/>
      <c r="Y82" s="306"/>
      <c r="Z82" s="306"/>
      <c r="AA82" s="306"/>
      <c r="AG82"/>
    </row>
    <row r="83" spans="1:33" ht="21.75" customHeight="1" x14ac:dyDescent="0.3">
      <c r="A83" s="17">
        <f>SUBTOTAL(103,$C$5:C83)</f>
        <v>79</v>
      </c>
      <c r="B83" s="13">
        <v>22</v>
      </c>
      <c r="C83" s="143" t="s">
        <v>597</v>
      </c>
      <c r="D83" s="81" t="str">
        <f>VLOOKUP(C83,'Location Summary'!$C$4:$D$603,2,0)</f>
        <v>DA+1.5</v>
      </c>
      <c r="E83" s="81" t="s">
        <v>423</v>
      </c>
      <c r="F83" s="136">
        <v>45550</v>
      </c>
      <c r="G83" s="136">
        <v>45553</v>
      </c>
      <c r="H83" s="79" t="s">
        <v>712</v>
      </c>
      <c r="I83" s="81">
        <f t="shared" si="19"/>
        <v>289.83999999999997</v>
      </c>
      <c r="J83" s="13">
        <f t="shared" si="20"/>
        <v>3.61</v>
      </c>
      <c r="K83" s="13">
        <f t="shared" si="21"/>
        <v>37.299999999999997</v>
      </c>
      <c r="L83" s="13">
        <f t="shared" si="22"/>
        <v>2.093</v>
      </c>
      <c r="M83" s="13">
        <f t="shared" si="23"/>
        <v>0.86599999999999999</v>
      </c>
      <c r="N83" s="482">
        <f t="shared" si="24"/>
        <v>7.39</v>
      </c>
      <c r="O83" s="141" t="s">
        <v>471</v>
      </c>
      <c r="P83" s="595" t="s">
        <v>791</v>
      </c>
      <c r="Q83" s="1065" t="s">
        <v>263</v>
      </c>
      <c r="T83" s="306"/>
      <c r="U83" s="306"/>
      <c r="V83" s="306"/>
      <c r="W83" s="306"/>
      <c r="X83" s="306"/>
      <c r="Y83" s="306"/>
      <c r="Z83" s="306"/>
      <c r="AA83" s="306"/>
    </row>
    <row r="84" spans="1:33" ht="21.75" customHeight="1" x14ac:dyDescent="0.3">
      <c r="A84" s="17">
        <f>SUBTOTAL(103,$C$5:C84)</f>
        <v>80</v>
      </c>
      <c r="B84" s="13">
        <v>23</v>
      </c>
      <c r="C84" s="143" t="s">
        <v>1098</v>
      </c>
      <c r="D84" s="81" t="str">
        <f>VLOOKUP(C84,'Location Summary'!$C$4:$D$603,2,0)</f>
        <v>DA+9</v>
      </c>
      <c r="E84" s="81" t="s">
        <v>423</v>
      </c>
      <c r="F84" s="136">
        <v>45550</v>
      </c>
      <c r="G84" s="136">
        <v>45554</v>
      </c>
      <c r="H84" s="79" t="s">
        <v>998</v>
      </c>
      <c r="I84" s="81">
        <f t="shared" si="19"/>
        <v>289.83999999999997</v>
      </c>
      <c r="J84" s="13">
        <f t="shared" si="20"/>
        <v>3.61</v>
      </c>
      <c r="K84" s="13">
        <f t="shared" si="21"/>
        <v>37.299999999999997</v>
      </c>
      <c r="L84" s="13">
        <f t="shared" si="22"/>
        <v>2.093</v>
      </c>
      <c r="M84" s="13">
        <f t="shared" si="23"/>
        <v>0.86599999999999999</v>
      </c>
      <c r="N84" s="482">
        <f t="shared" si="24"/>
        <v>7.39</v>
      </c>
      <c r="O84" s="141" t="s">
        <v>680</v>
      </c>
      <c r="P84" s="595" t="s">
        <v>791</v>
      </c>
      <c r="Q84" s="1065" t="s">
        <v>263</v>
      </c>
      <c r="T84" s="306"/>
      <c r="U84" s="306"/>
      <c r="V84" s="306"/>
      <c r="W84" s="306"/>
      <c r="X84" s="306"/>
      <c r="Y84" s="306"/>
      <c r="Z84" s="306"/>
      <c r="AA84" s="306"/>
    </row>
    <row r="85" spans="1:33" ht="21.75" customHeight="1" x14ac:dyDescent="0.3">
      <c r="A85" s="17">
        <f>SUBTOTAL(103,$C$5:C85)</f>
        <v>81</v>
      </c>
      <c r="B85" s="13">
        <v>24</v>
      </c>
      <c r="C85" s="143" t="s">
        <v>605</v>
      </c>
      <c r="D85" s="81" t="str">
        <f>VLOOKUP(C85,'Location Summary'!$C$4:$D$603,2,0)</f>
        <v>DA+1.5</v>
      </c>
      <c r="E85" s="81" t="s">
        <v>423</v>
      </c>
      <c r="F85" s="136">
        <v>45548</v>
      </c>
      <c r="G85" s="136">
        <v>45555</v>
      </c>
      <c r="H85" s="79" t="s">
        <v>1019</v>
      </c>
      <c r="I85" s="81">
        <f t="shared" si="19"/>
        <v>289.83999999999997</v>
      </c>
      <c r="J85" s="13">
        <f t="shared" si="20"/>
        <v>3.61</v>
      </c>
      <c r="K85" s="13">
        <f t="shared" si="21"/>
        <v>37.299999999999997</v>
      </c>
      <c r="L85" s="13">
        <f t="shared" si="22"/>
        <v>2.093</v>
      </c>
      <c r="M85" s="13">
        <f t="shared" si="23"/>
        <v>0.86599999999999999</v>
      </c>
      <c r="N85" s="482">
        <f t="shared" si="24"/>
        <v>7.39</v>
      </c>
      <c r="O85" s="141" t="s">
        <v>913</v>
      </c>
      <c r="P85" s="595" t="s">
        <v>791</v>
      </c>
      <c r="Q85" s="1065" t="s">
        <v>263</v>
      </c>
      <c r="T85" s="306"/>
      <c r="U85" s="306"/>
      <c r="V85" s="306"/>
      <c r="W85" s="306"/>
      <c r="X85" s="306"/>
      <c r="Y85" s="306"/>
      <c r="Z85" s="306"/>
      <c r="AA85" s="306"/>
    </row>
    <row r="86" spans="1:33" ht="21.75" customHeight="1" x14ac:dyDescent="0.3">
      <c r="A86" s="17">
        <f>SUBTOTAL(103,$C$5:C86)</f>
        <v>82</v>
      </c>
      <c r="B86" s="13">
        <v>25</v>
      </c>
      <c r="C86" s="143" t="s">
        <v>488</v>
      </c>
      <c r="D86" s="81" t="str">
        <f>VLOOKUP(C86,'Location Summary'!$C$4:$D$603,2,0)</f>
        <v>DA+9</v>
      </c>
      <c r="E86" s="81" t="s">
        <v>423</v>
      </c>
      <c r="F86" s="136">
        <v>45553</v>
      </c>
      <c r="G86" s="136">
        <v>45555</v>
      </c>
      <c r="H86" s="79" t="s">
        <v>912</v>
      </c>
      <c r="I86" s="81">
        <f t="shared" si="19"/>
        <v>289.83999999999997</v>
      </c>
      <c r="J86" s="13">
        <f t="shared" si="20"/>
        <v>3.61</v>
      </c>
      <c r="K86" s="13">
        <f t="shared" si="21"/>
        <v>37.299999999999997</v>
      </c>
      <c r="L86" s="13">
        <f t="shared" si="22"/>
        <v>2.093</v>
      </c>
      <c r="M86" s="13">
        <f t="shared" si="23"/>
        <v>0.86599999999999999</v>
      </c>
      <c r="N86" s="482">
        <f t="shared" si="24"/>
        <v>7.39</v>
      </c>
      <c r="O86" s="141" t="s">
        <v>679</v>
      </c>
      <c r="P86" s="595" t="s">
        <v>815</v>
      </c>
      <c r="Q86" s="1065" t="s">
        <v>263</v>
      </c>
      <c r="T86" s="306"/>
      <c r="U86" s="306"/>
      <c r="V86" s="306"/>
      <c r="W86" s="306"/>
      <c r="X86" s="306"/>
      <c r="Y86" s="306"/>
      <c r="Z86" s="306"/>
      <c r="AA86" s="306"/>
    </row>
    <row r="87" spans="1:33" ht="21.75" customHeight="1" x14ac:dyDescent="0.3">
      <c r="A87" s="17">
        <f>SUBTOTAL(103,$C$5:C87)</f>
        <v>83</v>
      </c>
      <c r="B87" s="13">
        <v>26</v>
      </c>
      <c r="C87" s="143" t="s">
        <v>63</v>
      </c>
      <c r="D87" s="81" t="str">
        <f>VLOOKUP(C87,'Location Summary'!$C$4:$D$603,2,0)</f>
        <v>DA-1.5</v>
      </c>
      <c r="E87" s="81" t="s">
        <v>423</v>
      </c>
      <c r="F87" s="136">
        <v>45550</v>
      </c>
      <c r="G87" s="136">
        <v>45555</v>
      </c>
      <c r="H87" s="79" t="s">
        <v>880</v>
      </c>
      <c r="I87" s="81">
        <f t="shared" si="19"/>
        <v>271.04000000000002</v>
      </c>
      <c r="J87" s="13">
        <f t="shared" si="20"/>
        <v>3.36</v>
      </c>
      <c r="K87" s="13">
        <f t="shared" si="21"/>
        <v>34.15</v>
      </c>
      <c r="L87" s="13">
        <f t="shared" si="22"/>
        <v>1.599</v>
      </c>
      <c r="M87" s="13">
        <f t="shared" si="23"/>
        <v>0.86599999999999999</v>
      </c>
      <c r="N87" s="482">
        <f t="shared" si="24"/>
        <v>6.49</v>
      </c>
      <c r="O87" s="141" t="s">
        <v>938</v>
      </c>
      <c r="P87" s="595" t="s">
        <v>938</v>
      </c>
      <c r="Q87" s="1065" t="s">
        <v>263</v>
      </c>
      <c r="T87" s="306"/>
      <c r="U87" s="306"/>
      <c r="V87" s="306"/>
      <c r="W87" s="306"/>
      <c r="X87" s="306"/>
      <c r="Y87" s="306"/>
      <c r="Z87" s="306"/>
      <c r="AA87" s="306"/>
    </row>
    <row r="88" spans="1:33" ht="21.75" customHeight="1" x14ac:dyDescent="0.3">
      <c r="A88" s="17">
        <f>SUBTOTAL(103,$C$5:C88)</f>
        <v>84</v>
      </c>
      <c r="B88" s="13">
        <v>27</v>
      </c>
      <c r="C88" s="143" t="s">
        <v>917</v>
      </c>
      <c r="D88" s="81" t="str">
        <f>VLOOKUP(C88,'Location Summary'!$C$4:$D$603,2,0)</f>
        <v>DA+6</v>
      </c>
      <c r="E88" s="81" t="s">
        <v>423</v>
      </c>
      <c r="F88" s="136">
        <v>45552</v>
      </c>
      <c r="G88" s="136">
        <v>45556</v>
      </c>
      <c r="H88" s="79" t="s">
        <v>1016</v>
      </c>
      <c r="I88" s="81">
        <f t="shared" si="19"/>
        <v>289.83999999999997</v>
      </c>
      <c r="J88" s="13">
        <f t="shared" si="20"/>
        <v>3.61</v>
      </c>
      <c r="K88" s="13">
        <f t="shared" si="21"/>
        <v>37.299999999999997</v>
      </c>
      <c r="L88" s="13">
        <f t="shared" si="22"/>
        <v>2.093</v>
      </c>
      <c r="M88" s="13">
        <f t="shared" si="23"/>
        <v>0.86599999999999999</v>
      </c>
      <c r="N88" s="482">
        <f t="shared" si="24"/>
        <v>7.39</v>
      </c>
      <c r="O88" s="141" t="s">
        <v>1020</v>
      </c>
      <c r="P88" s="595" t="s">
        <v>815</v>
      </c>
      <c r="Q88" s="1065" t="s">
        <v>263</v>
      </c>
      <c r="T88" s="306"/>
      <c r="U88" s="306"/>
      <c r="V88" s="306"/>
      <c r="W88" s="306"/>
      <c r="X88" s="306"/>
      <c r="Y88" s="306"/>
      <c r="Z88" s="306"/>
      <c r="AA88" s="306"/>
    </row>
    <row r="89" spans="1:33" ht="21.75" customHeight="1" x14ac:dyDescent="0.3">
      <c r="A89" s="17">
        <f>SUBTOTAL(103,$C$5:C89)</f>
        <v>85</v>
      </c>
      <c r="B89" s="13">
        <v>28</v>
      </c>
      <c r="C89" s="143" t="s">
        <v>598</v>
      </c>
      <c r="D89" s="81" t="str">
        <f>VLOOKUP(C89,'Location Summary'!$C$4:$D$603,2,0)</f>
        <v>DA+6</v>
      </c>
      <c r="E89" s="81" t="s">
        <v>423</v>
      </c>
      <c r="F89" s="136">
        <v>45553</v>
      </c>
      <c r="G89" s="136">
        <v>45556</v>
      </c>
      <c r="H89" s="79" t="s">
        <v>712</v>
      </c>
      <c r="I89" s="81">
        <f t="shared" si="19"/>
        <v>289.83999999999997</v>
      </c>
      <c r="J89" s="13">
        <f t="shared" si="20"/>
        <v>3.61</v>
      </c>
      <c r="K89" s="13">
        <f t="shared" si="21"/>
        <v>37.299999999999997</v>
      </c>
      <c r="L89" s="13">
        <f t="shared" si="22"/>
        <v>2.093</v>
      </c>
      <c r="M89" s="13">
        <f t="shared" si="23"/>
        <v>0.86599999999999999</v>
      </c>
      <c r="N89" s="482">
        <f t="shared" si="24"/>
        <v>7.39</v>
      </c>
      <c r="O89" s="141" t="s">
        <v>471</v>
      </c>
      <c r="P89" s="595" t="s">
        <v>791</v>
      </c>
      <c r="Q89" s="1065" t="s">
        <v>263</v>
      </c>
      <c r="T89" s="306"/>
      <c r="U89" s="306"/>
      <c r="V89" s="306"/>
      <c r="W89" s="306"/>
      <c r="X89" s="306"/>
      <c r="Y89" s="306"/>
      <c r="Z89" s="306"/>
      <c r="AA89" s="306"/>
    </row>
    <row r="90" spans="1:33" ht="21.75" customHeight="1" x14ac:dyDescent="0.3">
      <c r="A90" s="17">
        <f>SUBTOTAL(103,$C$5:C90)</f>
        <v>86</v>
      </c>
      <c r="B90" s="13">
        <v>29</v>
      </c>
      <c r="C90" s="143" t="s">
        <v>490</v>
      </c>
      <c r="D90" s="81" t="str">
        <f>VLOOKUP(C90,'Location Summary'!$C$4:$D$603,2,0)</f>
        <v>DA-3</v>
      </c>
      <c r="E90" s="81" t="s">
        <v>423</v>
      </c>
      <c r="F90" s="136">
        <v>45555</v>
      </c>
      <c r="G90" s="136">
        <v>45558</v>
      </c>
      <c r="H90" s="79" t="s">
        <v>912</v>
      </c>
      <c r="I90" s="81">
        <f t="shared" si="19"/>
        <v>271.04000000000002</v>
      </c>
      <c r="J90" s="13">
        <f t="shared" si="20"/>
        <v>3.36</v>
      </c>
      <c r="K90" s="13">
        <f t="shared" si="21"/>
        <v>34.15</v>
      </c>
      <c r="L90" s="13">
        <f t="shared" si="22"/>
        <v>1.599</v>
      </c>
      <c r="M90" s="13">
        <f t="shared" si="23"/>
        <v>0.86599999999999999</v>
      </c>
      <c r="N90" s="482">
        <f t="shared" si="24"/>
        <v>6.49</v>
      </c>
      <c r="O90" s="141" t="s">
        <v>679</v>
      </c>
      <c r="P90" s="595" t="s">
        <v>815</v>
      </c>
      <c r="Q90" s="1065" t="s">
        <v>263</v>
      </c>
      <c r="T90" s="306"/>
      <c r="U90" s="306"/>
      <c r="V90" s="306"/>
      <c r="W90" s="306"/>
      <c r="X90" s="306"/>
      <c r="Y90" s="306"/>
      <c r="Z90" s="306"/>
      <c r="AA90" s="306"/>
    </row>
    <row r="91" spans="1:33" ht="21.75" customHeight="1" x14ac:dyDescent="0.3">
      <c r="A91" s="17">
        <f>SUBTOTAL(103,$C$5:C91)</f>
        <v>87</v>
      </c>
      <c r="B91" s="13">
        <v>30</v>
      </c>
      <c r="C91" s="143" t="s">
        <v>621</v>
      </c>
      <c r="D91" s="81" t="str">
        <f>VLOOKUP(C91,'Location Summary'!$C$4:$D$603,2,0)</f>
        <v>DA+3</v>
      </c>
      <c r="E91" s="81" t="s">
        <v>423</v>
      </c>
      <c r="F91" s="136">
        <v>45554</v>
      </c>
      <c r="G91" s="136">
        <v>45558</v>
      </c>
      <c r="H91" s="79" t="s">
        <v>998</v>
      </c>
      <c r="I91" s="81">
        <f t="shared" si="19"/>
        <v>289.83999999999997</v>
      </c>
      <c r="J91" s="13">
        <f t="shared" si="20"/>
        <v>3.61</v>
      </c>
      <c r="K91" s="13">
        <f t="shared" si="21"/>
        <v>37.299999999999997</v>
      </c>
      <c r="L91" s="13">
        <f t="shared" si="22"/>
        <v>2.093</v>
      </c>
      <c r="M91" s="13">
        <f t="shared" si="23"/>
        <v>0.86599999999999999</v>
      </c>
      <c r="N91" s="482">
        <f t="shared" si="24"/>
        <v>7.39</v>
      </c>
      <c r="O91" s="141" t="s">
        <v>791</v>
      </c>
      <c r="P91" s="595" t="s">
        <v>791</v>
      </c>
      <c r="Q91" s="1065" t="s">
        <v>263</v>
      </c>
      <c r="T91" s="306"/>
      <c r="U91" s="306"/>
      <c r="V91" s="306"/>
      <c r="W91" s="306"/>
      <c r="X91" s="306"/>
      <c r="Y91" s="306"/>
      <c r="Z91" s="306"/>
      <c r="AA91" s="306"/>
    </row>
    <row r="92" spans="1:33" ht="21.75" customHeight="1" x14ac:dyDescent="0.3">
      <c r="A92" s="17">
        <f>SUBTOTAL(103,$C$5:C92)</f>
        <v>88</v>
      </c>
      <c r="B92" s="13">
        <v>31</v>
      </c>
      <c r="C92" s="143" t="s">
        <v>478</v>
      </c>
      <c r="D92" s="81" t="str">
        <f>VLOOKUP(C92,'Location Summary'!$C$4:$D$603,2,0)</f>
        <v>DA+9</v>
      </c>
      <c r="E92" s="81" t="s">
        <v>423</v>
      </c>
      <c r="F92" s="136">
        <v>45555</v>
      </c>
      <c r="G92" s="136">
        <v>45558</v>
      </c>
      <c r="H92" s="79" t="s">
        <v>1016</v>
      </c>
      <c r="I92" s="81">
        <f t="shared" si="19"/>
        <v>289.83999999999997</v>
      </c>
      <c r="J92" s="13">
        <f t="shared" si="20"/>
        <v>3.61</v>
      </c>
      <c r="K92" s="13">
        <f t="shared" si="21"/>
        <v>37.299999999999997</v>
      </c>
      <c r="L92" s="13">
        <f t="shared" si="22"/>
        <v>2.093</v>
      </c>
      <c r="M92" s="13">
        <f t="shared" si="23"/>
        <v>0.86599999999999999</v>
      </c>
      <c r="N92" s="482">
        <f t="shared" si="24"/>
        <v>7.39</v>
      </c>
      <c r="O92" s="141" t="s">
        <v>1020</v>
      </c>
      <c r="P92" s="595" t="s">
        <v>815</v>
      </c>
      <c r="Q92" s="1065" t="s">
        <v>263</v>
      </c>
      <c r="T92" s="306"/>
      <c r="U92" s="306"/>
      <c r="V92" s="306"/>
      <c r="W92" s="306"/>
      <c r="X92" s="306"/>
      <c r="Y92" s="306"/>
      <c r="Z92" s="306"/>
      <c r="AA92" s="306"/>
    </row>
    <row r="93" spans="1:33" ht="21.75" customHeight="1" x14ac:dyDescent="0.3">
      <c r="A93" s="17">
        <f>SUBTOTAL(103,$C$5:C93)</f>
        <v>89</v>
      </c>
      <c r="B93" s="13">
        <v>32</v>
      </c>
      <c r="C93" s="143" t="s">
        <v>599</v>
      </c>
      <c r="D93" s="81" t="str">
        <f>VLOOKUP(C93,'Location Summary'!$C$4:$D$603,2,0)</f>
        <v>DA+9</v>
      </c>
      <c r="E93" s="81" t="s">
        <v>423</v>
      </c>
      <c r="F93" s="136">
        <v>45556</v>
      </c>
      <c r="G93" s="136">
        <v>45560</v>
      </c>
      <c r="H93" s="79" t="s">
        <v>712</v>
      </c>
      <c r="I93" s="81">
        <f t="shared" si="19"/>
        <v>289.83999999999997</v>
      </c>
      <c r="J93" s="13">
        <f t="shared" si="20"/>
        <v>3.61</v>
      </c>
      <c r="K93" s="13">
        <f t="shared" si="21"/>
        <v>37.299999999999997</v>
      </c>
      <c r="L93" s="13">
        <f t="shared" si="22"/>
        <v>2.093</v>
      </c>
      <c r="M93" s="13">
        <f t="shared" si="23"/>
        <v>0.86599999999999999</v>
      </c>
      <c r="N93" s="482">
        <f t="shared" si="24"/>
        <v>7.39</v>
      </c>
      <c r="O93" s="141" t="s">
        <v>471</v>
      </c>
      <c r="P93" s="595" t="s">
        <v>791</v>
      </c>
      <c r="Q93" s="1065" t="s">
        <v>263</v>
      </c>
      <c r="T93" s="306"/>
      <c r="U93" s="306"/>
      <c r="V93" s="306"/>
      <c r="W93" s="306"/>
      <c r="X93" s="306"/>
      <c r="Y93" s="306"/>
      <c r="Z93" s="306"/>
      <c r="AA93" s="306"/>
    </row>
    <row r="94" spans="1:33" ht="21.75" customHeight="1" x14ac:dyDescent="0.3">
      <c r="A94" s="17">
        <f>SUBTOTAL(103,$C$5:C94)</f>
        <v>90</v>
      </c>
      <c r="B94" s="13">
        <v>33</v>
      </c>
      <c r="C94" s="143" t="s">
        <v>608</v>
      </c>
      <c r="D94" s="81" t="str">
        <f>VLOOKUP(C94,'Location Summary'!$C$4:$D$603,2,0)</f>
        <v>DA+6</v>
      </c>
      <c r="E94" s="81" t="s">
        <v>423</v>
      </c>
      <c r="F94" s="136">
        <v>45556</v>
      </c>
      <c r="G94" s="136">
        <v>45561</v>
      </c>
      <c r="H94" s="79" t="s">
        <v>1019</v>
      </c>
      <c r="I94" s="81">
        <f t="shared" si="19"/>
        <v>289.83999999999997</v>
      </c>
      <c r="J94" s="13">
        <f t="shared" si="20"/>
        <v>3.61</v>
      </c>
      <c r="K94" s="13">
        <f t="shared" si="21"/>
        <v>37.299999999999997</v>
      </c>
      <c r="L94" s="13">
        <f t="shared" si="22"/>
        <v>2.093</v>
      </c>
      <c r="M94" s="13">
        <f t="shared" si="23"/>
        <v>0.86599999999999999</v>
      </c>
      <c r="N94" s="482">
        <f t="shared" si="24"/>
        <v>7.39</v>
      </c>
      <c r="O94" s="141" t="s">
        <v>471</v>
      </c>
      <c r="P94" s="595" t="s">
        <v>938</v>
      </c>
      <c r="Q94" s="1065" t="s">
        <v>263</v>
      </c>
      <c r="T94" s="306"/>
      <c r="U94" s="306"/>
      <c r="V94" s="306"/>
      <c r="W94" s="306"/>
      <c r="X94" s="306"/>
      <c r="Y94" s="306"/>
      <c r="Z94" s="306"/>
      <c r="AA94" s="306"/>
    </row>
    <row r="95" spans="1:33" ht="21.75" customHeight="1" x14ac:dyDescent="0.3">
      <c r="A95" s="17">
        <f>SUBTOTAL(103,$C$5:C95)</f>
        <v>91</v>
      </c>
      <c r="B95" s="13">
        <v>34</v>
      </c>
      <c r="C95" s="143" t="s">
        <v>476</v>
      </c>
      <c r="D95" s="81" t="str">
        <f>VLOOKUP(C95,'Location Summary'!$C$4:$D$603,2,0)</f>
        <v>DA+6</v>
      </c>
      <c r="E95" s="81" t="s">
        <v>423</v>
      </c>
      <c r="F95" s="136">
        <v>45559</v>
      </c>
      <c r="G95" s="136">
        <v>45562</v>
      </c>
      <c r="H95" s="79" t="s">
        <v>1016</v>
      </c>
      <c r="I95" s="81">
        <f t="shared" si="19"/>
        <v>289.83999999999997</v>
      </c>
      <c r="J95" s="13">
        <f t="shared" si="20"/>
        <v>3.61</v>
      </c>
      <c r="K95" s="13">
        <f t="shared" si="21"/>
        <v>37.299999999999997</v>
      </c>
      <c r="L95" s="13">
        <f t="shared" si="22"/>
        <v>2.093</v>
      </c>
      <c r="M95" s="13">
        <f t="shared" si="23"/>
        <v>0.86599999999999999</v>
      </c>
      <c r="N95" s="482">
        <f t="shared" si="24"/>
        <v>7.39</v>
      </c>
      <c r="O95" s="141" t="s">
        <v>1020</v>
      </c>
      <c r="P95" s="595" t="s">
        <v>815</v>
      </c>
      <c r="Q95" s="1065" t="s">
        <v>263</v>
      </c>
      <c r="T95" s="306"/>
      <c r="U95" s="306"/>
      <c r="V95" s="306"/>
      <c r="W95" s="306"/>
      <c r="X95" s="306"/>
      <c r="Y95" s="306"/>
      <c r="Z95" s="306"/>
      <c r="AA95" s="306"/>
    </row>
    <row r="96" spans="1:33" ht="21.75" customHeight="1" x14ac:dyDescent="0.3">
      <c r="A96" s="17">
        <f>SUBTOTAL(103,$C$5:C96)</f>
        <v>92</v>
      </c>
      <c r="B96" s="13">
        <v>35</v>
      </c>
      <c r="C96" s="143" t="s">
        <v>622</v>
      </c>
      <c r="D96" s="81" t="str">
        <f>VLOOKUP(C96,'Location Summary'!$C$4:$D$603,2,0)</f>
        <v>DA+3</v>
      </c>
      <c r="E96" s="81" t="s">
        <v>423</v>
      </c>
      <c r="F96" s="136">
        <v>45559</v>
      </c>
      <c r="G96" s="136">
        <v>45562</v>
      </c>
      <c r="H96" s="79" t="s">
        <v>998</v>
      </c>
      <c r="I96" s="81">
        <f t="shared" si="19"/>
        <v>289.83999999999997</v>
      </c>
      <c r="J96" s="13">
        <f t="shared" si="20"/>
        <v>3.61</v>
      </c>
      <c r="K96" s="13">
        <f t="shared" si="21"/>
        <v>37.299999999999997</v>
      </c>
      <c r="L96" s="13">
        <f t="shared" si="22"/>
        <v>2.093</v>
      </c>
      <c r="M96" s="13">
        <f t="shared" si="23"/>
        <v>0.86599999999999999</v>
      </c>
      <c r="N96" s="482">
        <f t="shared" si="24"/>
        <v>7.39</v>
      </c>
      <c r="O96" s="141" t="s">
        <v>817</v>
      </c>
      <c r="P96" s="595" t="s">
        <v>791</v>
      </c>
      <c r="Q96" s="1065" t="s">
        <v>263</v>
      </c>
      <c r="T96" s="306"/>
      <c r="U96" s="306"/>
      <c r="V96" s="306"/>
      <c r="W96" s="306"/>
      <c r="X96" s="306"/>
      <c r="Y96" s="306"/>
      <c r="Z96" s="306"/>
      <c r="AA96" s="306"/>
    </row>
    <row r="97" spans="1:27" ht="21.75" customHeight="1" x14ac:dyDescent="0.3">
      <c r="A97" s="17">
        <f>SUBTOTAL(103,$C$5:C97)</f>
        <v>93</v>
      </c>
      <c r="B97" s="13">
        <v>36</v>
      </c>
      <c r="C97" s="143" t="s">
        <v>600</v>
      </c>
      <c r="D97" s="81" t="str">
        <f>VLOOKUP(C97,'Location Summary'!$C$4:$D$603,2,0)</f>
        <v>DA+3</v>
      </c>
      <c r="E97" s="81" t="s">
        <v>423</v>
      </c>
      <c r="F97" s="136">
        <v>45560</v>
      </c>
      <c r="G97" s="136">
        <v>45563</v>
      </c>
      <c r="H97" s="79" t="s">
        <v>712</v>
      </c>
      <c r="I97" s="81">
        <f t="shared" si="19"/>
        <v>289.83999999999997</v>
      </c>
      <c r="J97" s="13">
        <f t="shared" si="20"/>
        <v>3.61</v>
      </c>
      <c r="K97" s="13">
        <f t="shared" si="21"/>
        <v>37.299999999999997</v>
      </c>
      <c r="L97" s="13">
        <f t="shared" si="22"/>
        <v>2.093</v>
      </c>
      <c r="M97" s="13">
        <f t="shared" si="23"/>
        <v>0.86599999999999999</v>
      </c>
      <c r="N97" s="482">
        <f t="shared" si="24"/>
        <v>7.39</v>
      </c>
      <c r="O97" s="141" t="s">
        <v>471</v>
      </c>
      <c r="P97" s="595" t="s">
        <v>791</v>
      </c>
      <c r="Q97" s="1065" t="s">
        <v>263</v>
      </c>
      <c r="T97" s="306"/>
      <c r="U97" s="306"/>
      <c r="V97" s="306"/>
      <c r="W97" s="306"/>
      <c r="X97" s="306"/>
      <c r="Y97" s="306"/>
      <c r="Z97" s="306"/>
      <c r="AA97" s="306"/>
    </row>
    <row r="98" spans="1:27" ht="21.75" customHeight="1" x14ac:dyDescent="0.3">
      <c r="A98" s="17">
        <f>SUBTOTAL(103,$C$5:C98)</f>
        <v>94</v>
      </c>
      <c r="B98" s="13">
        <v>37</v>
      </c>
      <c r="C98" s="143" t="s">
        <v>62</v>
      </c>
      <c r="D98" s="81" t="str">
        <f>VLOOKUP(C98,'Location Summary'!$C$4:$D$603,2,0)</f>
        <v>DA+9</v>
      </c>
      <c r="E98" s="81" t="s">
        <v>423</v>
      </c>
      <c r="F98" s="136">
        <v>45556</v>
      </c>
      <c r="G98" s="136">
        <v>45563</v>
      </c>
      <c r="H98" s="79" t="s">
        <v>880</v>
      </c>
      <c r="I98" s="81">
        <f t="shared" si="19"/>
        <v>289.83999999999997</v>
      </c>
      <c r="J98" s="13">
        <f t="shared" si="20"/>
        <v>3.61</v>
      </c>
      <c r="K98" s="13">
        <f t="shared" si="21"/>
        <v>37.299999999999997</v>
      </c>
      <c r="L98" s="13">
        <f t="shared" si="22"/>
        <v>2.093</v>
      </c>
      <c r="M98" s="13">
        <f t="shared" si="23"/>
        <v>0.86599999999999999</v>
      </c>
      <c r="N98" s="482">
        <f t="shared" si="24"/>
        <v>7.39</v>
      </c>
      <c r="O98" s="141" t="s">
        <v>938</v>
      </c>
      <c r="P98" s="595" t="s">
        <v>938</v>
      </c>
      <c r="Q98" s="1065" t="s">
        <v>263</v>
      </c>
      <c r="T98" s="306"/>
      <c r="U98" s="306"/>
      <c r="V98" s="306"/>
      <c r="W98" s="306"/>
      <c r="X98" s="306"/>
      <c r="Y98" s="306"/>
      <c r="Z98" s="306"/>
      <c r="AA98" s="306"/>
    </row>
    <row r="99" spans="1:27" ht="21.75" customHeight="1" x14ac:dyDescent="0.3">
      <c r="A99" s="17">
        <f>SUBTOTAL(103,$C$5:C99)</f>
        <v>95</v>
      </c>
      <c r="B99" s="13">
        <v>38</v>
      </c>
      <c r="C99" s="143" t="s">
        <v>494</v>
      </c>
      <c r="D99" s="81" t="str">
        <f>VLOOKUP(C99,'Location Summary'!$C$4:$D$603,2,0)</f>
        <v>DA+1.5</v>
      </c>
      <c r="E99" s="81" t="s">
        <v>423</v>
      </c>
      <c r="F99" s="136">
        <v>45550</v>
      </c>
      <c r="G99" s="136">
        <v>45564</v>
      </c>
      <c r="H99" s="79" t="s">
        <v>1015</v>
      </c>
      <c r="I99" s="81">
        <f t="shared" si="19"/>
        <v>289.83999999999997</v>
      </c>
      <c r="J99" s="13">
        <f t="shared" si="20"/>
        <v>3.61</v>
      </c>
      <c r="K99" s="13">
        <f t="shared" si="21"/>
        <v>37.299999999999997</v>
      </c>
      <c r="L99" s="13">
        <f t="shared" si="22"/>
        <v>2.093</v>
      </c>
      <c r="M99" s="13">
        <f t="shared" si="23"/>
        <v>0.86599999999999999</v>
      </c>
      <c r="N99" s="482">
        <f t="shared" si="24"/>
        <v>7.39</v>
      </c>
      <c r="O99" s="141" t="s">
        <v>913</v>
      </c>
      <c r="P99" s="595" t="s">
        <v>815</v>
      </c>
      <c r="Q99" s="1065" t="s">
        <v>263</v>
      </c>
      <c r="T99" s="306"/>
      <c r="U99" s="306"/>
      <c r="V99" s="306"/>
      <c r="W99" s="306"/>
      <c r="X99" s="306"/>
      <c r="Y99" s="306"/>
      <c r="Z99" s="306"/>
      <c r="AA99" s="306"/>
    </row>
    <row r="100" spans="1:27" ht="21.75" customHeight="1" x14ac:dyDescent="0.3">
      <c r="A100" s="17">
        <f>SUBTOTAL(103,$C$5:C100)</f>
        <v>96</v>
      </c>
      <c r="B100" s="13">
        <v>39</v>
      </c>
      <c r="C100" s="143" t="s">
        <v>602</v>
      </c>
      <c r="D100" s="81" t="str">
        <f>VLOOKUP(C100,'Location Summary'!$C$4:$D$603,2,0)</f>
        <v>DA+0</v>
      </c>
      <c r="E100" s="81" t="s">
        <v>423</v>
      </c>
      <c r="F100" s="136">
        <v>45562</v>
      </c>
      <c r="G100" s="136">
        <v>45565</v>
      </c>
      <c r="H100" s="79" t="s">
        <v>712</v>
      </c>
      <c r="I100" s="81">
        <f t="shared" si="19"/>
        <v>271.04000000000002</v>
      </c>
      <c r="J100" s="13">
        <f t="shared" si="20"/>
        <v>3.36</v>
      </c>
      <c r="K100" s="13">
        <f t="shared" si="21"/>
        <v>34.15</v>
      </c>
      <c r="L100" s="13">
        <f t="shared" si="22"/>
        <v>1.599</v>
      </c>
      <c r="M100" s="13">
        <f t="shared" si="23"/>
        <v>0.86599999999999999</v>
      </c>
      <c r="N100" s="482">
        <f t="shared" si="24"/>
        <v>6.49</v>
      </c>
      <c r="O100" s="141" t="s">
        <v>471</v>
      </c>
      <c r="P100" s="595" t="s">
        <v>791</v>
      </c>
      <c r="Q100" s="1065" t="s">
        <v>263</v>
      </c>
      <c r="T100" s="306"/>
      <c r="U100" s="306"/>
      <c r="V100" s="306"/>
      <c r="W100" s="306"/>
      <c r="X100" s="306"/>
      <c r="Y100" s="306"/>
      <c r="Z100" s="306"/>
      <c r="AA100" s="306"/>
    </row>
    <row r="101" spans="1:27" ht="21.75" customHeight="1" x14ac:dyDescent="0.3">
      <c r="A101" s="17">
        <f>SUBTOTAL(103,$C$5:C101)</f>
        <v>97</v>
      </c>
      <c r="B101" s="13">
        <v>40</v>
      </c>
      <c r="C101" s="143" t="s">
        <v>623</v>
      </c>
      <c r="D101" s="81" t="str">
        <f>VLOOKUP(C101,'Location Summary'!$C$4:$D$603,2,0)</f>
        <v>DA-1.5</v>
      </c>
      <c r="E101" s="81" t="s">
        <v>423</v>
      </c>
      <c r="F101" s="136">
        <v>45561</v>
      </c>
      <c r="G101" s="136">
        <v>45565</v>
      </c>
      <c r="H101" s="79" t="s">
        <v>998</v>
      </c>
      <c r="I101" s="81">
        <f t="shared" si="19"/>
        <v>271.04000000000002</v>
      </c>
      <c r="J101" s="13">
        <f t="shared" si="20"/>
        <v>3.36</v>
      </c>
      <c r="K101" s="13">
        <f t="shared" si="21"/>
        <v>34.15</v>
      </c>
      <c r="L101" s="13">
        <f t="shared" si="22"/>
        <v>1.599</v>
      </c>
      <c r="M101" s="13">
        <f t="shared" si="23"/>
        <v>0.86599999999999999</v>
      </c>
      <c r="N101" s="482">
        <f t="shared" ref="N101:N132" si="25">ROUND((I101*230.35+J101*10150.5+K101*11591.45+L101*93958.18+M101*7677.44)/10^5,2)</f>
        <v>6.49</v>
      </c>
      <c r="O101" s="141" t="s">
        <v>817</v>
      </c>
      <c r="P101" s="595" t="s">
        <v>791</v>
      </c>
      <c r="Q101" s="1065" t="s">
        <v>263</v>
      </c>
      <c r="T101" s="306"/>
      <c r="U101" s="306"/>
      <c r="V101" s="306"/>
      <c r="W101" s="306"/>
      <c r="X101" s="306"/>
      <c r="Y101" s="306"/>
      <c r="Z101" s="306"/>
      <c r="AA101" s="306"/>
    </row>
    <row r="102" spans="1:27" ht="21.75" customHeight="1" x14ac:dyDescent="0.3">
      <c r="A102" s="17">
        <f>SUBTOTAL(103,$C$5:C102)</f>
        <v>98</v>
      </c>
      <c r="B102" s="13">
        <v>1</v>
      </c>
      <c r="C102" s="143" t="s">
        <v>269</v>
      </c>
      <c r="D102" s="81" t="str">
        <f>VLOOKUP(C102,'Location Summary'!$C$4:$D$603,2,0)</f>
        <v>DB2+0</v>
      </c>
      <c r="E102" s="81" t="s">
        <v>423</v>
      </c>
      <c r="F102" s="136">
        <v>45560</v>
      </c>
      <c r="G102" s="136">
        <v>45566</v>
      </c>
      <c r="H102" s="79" t="s">
        <v>912</v>
      </c>
      <c r="I102" s="81">
        <f t="shared" si="19"/>
        <v>560.96</v>
      </c>
      <c r="J102" s="13">
        <f t="shared" si="20"/>
        <v>7.27</v>
      </c>
      <c r="K102" s="13">
        <f t="shared" si="21"/>
        <v>85.67</v>
      </c>
      <c r="L102" s="13">
        <f t="shared" si="22"/>
        <v>4.1547999999999998</v>
      </c>
      <c r="M102" s="13">
        <f t="shared" si="23"/>
        <v>1.768</v>
      </c>
      <c r="N102" s="482">
        <f t="shared" si="25"/>
        <v>16</v>
      </c>
      <c r="O102" s="141" t="s">
        <v>679</v>
      </c>
      <c r="P102" s="595" t="s">
        <v>815</v>
      </c>
      <c r="Q102" s="1065" t="s">
        <v>263</v>
      </c>
      <c r="T102" s="306"/>
      <c r="U102" s="306"/>
      <c r="V102" s="306"/>
      <c r="W102" s="306"/>
      <c r="X102" s="306"/>
      <c r="Y102" s="306"/>
      <c r="Z102" s="306"/>
      <c r="AA102" s="306"/>
    </row>
    <row r="103" spans="1:27" ht="21.75" customHeight="1" x14ac:dyDescent="0.3">
      <c r="A103" s="17">
        <f>SUBTOTAL(103,$C$5:C103)</f>
        <v>99</v>
      </c>
      <c r="B103" s="13">
        <v>2</v>
      </c>
      <c r="C103" s="143" t="s">
        <v>916</v>
      </c>
      <c r="D103" s="81" t="str">
        <f>VLOOKUP(C103,'Location Summary'!$C$4:$D$603,2,0)</f>
        <v>DB1+3</v>
      </c>
      <c r="E103" s="81" t="s">
        <v>423</v>
      </c>
      <c r="F103" s="136">
        <v>45564</v>
      </c>
      <c r="G103" s="136">
        <v>45566</v>
      </c>
      <c r="H103" s="79" t="s">
        <v>1016</v>
      </c>
      <c r="I103" s="81">
        <f t="shared" si="19"/>
        <v>484.04</v>
      </c>
      <c r="J103" s="13">
        <f t="shared" si="20"/>
        <v>6.23</v>
      </c>
      <c r="K103" s="13">
        <f t="shared" si="21"/>
        <v>70.319999999999993</v>
      </c>
      <c r="L103" s="13">
        <f t="shared" si="22"/>
        <v>3.3719999999999999</v>
      </c>
      <c r="M103" s="13">
        <f t="shared" si="23"/>
        <v>1.768</v>
      </c>
      <c r="N103" s="482">
        <f t="shared" si="25"/>
        <v>13.2</v>
      </c>
      <c r="O103" s="141" t="s">
        <v>1020</v>
      </c>
      <c r="P103" s="595" t="s">
        <v>815</v>
      </c>
      <c r="Q103" s="1065" t="s">
        <v>263</v>
      </c>
      <c r="R103" s="43">
        <f>K103*8+(J103*4.4)</f>
        <v>589.97199999999998</v>
      </c>
      <c r="T103" s="306"/>
      <c r="U103" s="306"/>
      <c r="V103" s="306"/>
      <c r="W103" s="306"/>
      <c r="X103" s="306"/>
      <c r="Y103" s="306"/>
      <c r="Z103" s="306"/>
      <c r="AA103" s="306"/>
    </row>
    <row r="104" spans="1:27" ht="21.75" customHeight="1" x14ac:dyDescent="0.3">
      <c r="A104" s="17">
        <f>SUBTOTAL(103,$C$5:C104)</f>
        <v>100</v>
      </c>
      <c r="B104" s="13">
        <v>3</v>
      </c>
      <c r="C104" s="143" t="s">
        <v>493</v>
      </c>
      <c r="D104" s="81" t="str">
        <f>VLOOKUP(C104,'Location Summary'!$C$4:$D$603,2,0)</f>
        <v>DA+6</v>
      </c>
      <c r="E104" s="81" t="s">
        <v>423</v>
      </c>
      <c r="F104" s="136">
        <v>45565</v>
      </c>
      <c r="G104" s="136">
        <v>45566</v>
      </c>
      <c r="H104" s="79" t="s">
        <v>1015</v>
      </c>
      <c r="I104" s="81">
        <f t="shared" si="19"/>
        <v>289.83999999999997</v>
      </c>
      <c r="J104" s="13">
        <f t="shared" si="20"/>
        <v>3.61</v>
      </c>
      <c r="K104" s="13">
        <f t="shared" si="21"/>
        <v>37.299999999999997</v>
      </c>
      <c r="L104" s="13">
        <f t="shared" si="22"/>
        <v>2.093</v>
      </c>
      <c r="M104" s="13">
        <f t="shared" si="23"/>
        <v>0.86599999999999999</v>
      </c>
      <c r="N104" s="482">
        <f t="shared" si="25"/>
        <v>7.39</v>
      </c>
      <c r="O104" s="141" t="s">
        <v>913</v>
      </c>
      <c r="P104" s="595" t="s">
        <v>815</v>
      </c>
      <c r="Q104" s="1065" t="s">
        <v>263</v>
      </c>
      <c r="T104" s="306"/>
      <c r="U104" s="306"/>
      <c r="V104" s="306"/>
      <c r="W104" s="306"/>
      <c r="X104" s="306"/>
      <c r="Y104" s="306"/>
      <c r="Z104" s="306"/>
      <c r="AA104" s="306"/>
    </row>
    <row r="105" spans="1:27" ht="21.75" customHeight="1" x14ac:dyDescent="0.3">
      <c r="A105" s="17">
        <f>SUBTOTAL(103,$C$5:C105)</f>
        <v>101</v>
      </c>
      <c r="B105" s="13">
        <v>4</v>
      </c>
      <c r="C105" s="143" t="s">
        <v>612</v>
      </c>
      <c r="D105" s="81" t="str">
        <f>VLOOKUP(C105,'Location Summary'!$C$4:$D$603,2,0)</f>
        <v>DA+9</v>
      </c>
      <c r="E105" s="81" t="s">
        <v>423</v>
      </c>
      <c r="F105" s="136">
        <v>45562</v>
      </c>
      <c r="G105" s="136">
        <v>45568</v>
      </c>
      <c r="H105" s="79" t="s">
        <v>1019</v>
      </c>
      <c r="I105" s="81">
        <f t="shared" si="19"/>
        <v>289.83999999999997</v>
      </c>
      <c r="J105" s="13">
        <f t="shared" si="20"/>
        <v>3.61</v>
      </c>
      <c r="K105" s="13">
        <f t="shared" si="21"/>
        <v>37.299999999999997</v>
      </c>
      <c r="L105" s="13">
        <f t="shared" si="22"/>
        <v>2.093</v>
      </c>
      <c r="M105" s="13">
        <f t="shared" si="23"/>
        <v>0.86599999999999999</v>
      </c>
      <c r="N105" s="482">
        <f t="shared" si="25"/>
        <v>7.39</v>
      </c>
      <c r="O105" s="141" t="s">
        <v>471</v>
      </c>
      <c r="P105" s="595" t="s">
        <v>938</v>
      </c>
      <c r="Q105" s="1065" t="s">
        <v>263</v>
      </c>
      <c r="T105" s="306"/>
      <c r="U105" s="306"/>
      <c r="V105" s="306"/>
      <c r="W105" s="306"/>
      <c r="X105" s="306"/>
      <c r="Y105" s="306"/>
      <c r="Z105" s="306"/>
      <c r="AA105" s="306"/>
    </row>
    <row r="106" spans="1:27" ht="21.75" customHeight="1" x14ac:dyDescent="0.3">
      <c r="A106" s="17">
        <f>SUBTOTAL(103,$C$5:C106)</f>
        <v>102</v>
      </c>
      <c r="B106" s="13">
        <v>5</v>
      </c>
      <c r="C106" s="143" t="s">
        <v>601</v>
      </c>
      <c r="D106" s="81" t="str">
        <f>VLOOKUP(C106,'Location Summary'!$C$4:$D$603,2,0)</f>
        <v>DA+0</v>
      </c>
      <c r="E106" s="81" t="s">
        <v>423</v>
      </c>
      <c r="F106" s="136">
        <v>45565</v>
      </c>
      <c r="G106" s="136">
        <v>45569</v>
      </c>
      <c r="H106" s="79" t="s">
        <v>712</v>
      </c>
      <c r="I106" s="81">
        <f t="shared" si="19"/>
        <v>271.04000000000002</v>
      </c>
      <c r="J106" s="13">
        <f t="shared" si="20"/>
        <v>3.36</v>
      </c>
      <c r="K106" s="13">
        <f t="shared" si="21"/>
        <v>34.15</v>
      </c>
      <c r="L106" s="13">
        <f t="shared" si="22"/>
        <v>1.599</v>
      </c>
      <c r="M106" s="13">
        <f t="shared" si="23"/>
        <v>0.86599999999999999</v>
      </c>
      <c r="N106" s="482">
        <f t="shared" si="25"/>
        <v>6.49</v>
      </c>
      <c r="O106" s="141" t="s">
        <v>471</v>
      </c>
      <c r="P106" s="595" t="s">
        <v>791</v>
      </c>
      <c r="Q106" s="1065" t="s">
        <v>263</v>
      </c>
      <c r="T106" s="306"/>
      <c r="U106" s="306"/>
      <c r="V106" s="306"/>
      <c r="W106" s="306"/>
      <c r="X106" s="306"/>
      <c r="Y106" s="306"/>
      <c r="Z106" s="306"/>
      <c r="AA106" s="306"/>
    </row>
    <row r="107" spans="1:27" ht="21.75" customHeight="1" x14ac:dyDescent="0.3">
      <c r="A107" s="17">
        <f>SUBTOTAL(103,$C$5:C107)</f>
        <v>103</v>
      </c>
      <c r="B107" s="13">
        <v>6</v>
      </c>
      <c r="C107" s="143" t="s">
        <v>1096</v>
      </c>
      <c r="D107" s="81" t="str">
        <f>VLOOKUP(C107,'Location Summary'!$C$4:$D$603,2,0)</f>
        <v>DB1+9</v>
      </c>
      <c r="E107" s="81" t="s">
        <v>423</v>
      </c>
      <c r="F107" s="136">
        <v>45565</v>
      </c>
      <c r="G107" s="136">
        <v>45570</v>
      </c>
      <c r="H107" s="79" t="s">
        <v>998</v>
      </c>
      <c r="I107" s="81">
        <f t="shared" si="19"/>
        <v>484.04</v>
      </c>
      <c r="J107" s="13">
        <f t="shared" si="20"/>
        <v>6.23</v>
      </c>
      <c r="K107" s="13">
        <f t="shared" si="21"/>
        <v>70.319999999999993</v>
      </c>
      <c r="L107" s="13">
        <f t="shared" si="22"/>
        <v>3.3719999999999999</v>
      </c>
      <c r="M107" s="13">
        <f t="shared" si="23"/>
        <v>1.768</v>
      </c>
      <c r="N107" s="482">
        <f t="shared" si="25"/>
        <v>13.2</v>
      </c>
      <c r="O107" s="141" t="s">
        <v>817</v>
      </c>
      <c r="P107" s="595" t="s">
        <v>791</v>
      </c>
      <c r="Q107" s="1065" t="s">
        <v>263</v>
      </c>
      <c r="T107" s="306"/>
      <c r="U107" s="306"/>
      <c r="V107" s="306"/>
      <c r="W107" s="306"/>
      <c r="X107" s="306"/>
      <c r="Y107" s="306"/>
      <c r="Z107" s="306"/>
      <c r="AA107" s="306"/>
    </row>
    <row r="108" spans="1:27" ht="21.75" customHeight="1" x14ac:dyDescent="0.3">
      <c r="A108" s="17">
        <f>SUBTOTAL(103,$C$5:C108)</f>
        <v>104</v>
      </c>
      <c r="B108" s="13">
        <v>7</v>
      </c>
      <c r="C108" s="1017" t="s">
        <v>553</v>
      </c>
      <c r="D108" s="81" t="s">
        <v>3</v>
      </c>
      <c r="E108" s="81" t="s">
        <v>423</v>
      </c>
      <c r="F108" s="136">
        <v>45566</v>
      </c>
      <c r="G108" s="136">
        <v>45570</v>
      </c>
      <c r="H108" s="79" t="s">
        <v>1016</v>
      </c>
      <c r="I108" s="81">
        <f t="shared" si="19"/>
        <v>271.04000000000002</v>
      </c>
      <c r="J108" s="13">
        <f t="shared" si="20"/>
        <v>3.36</v>
      </c>
      <c r="K108" s="13">
        <f t="shared" si="21"/>
        <v>34.15</v>
      </c>
      <c r="L108" s="13">
        <f t="shared" si="22"/>
        <v>1.599</v>
      </c>
      <c r="M108" s="13">
        <f t="shared" si="23"/>
        <v>0.86599999999999999</v>
      </c>
      <c r="N108" s="482">
        <f t="shared" si="25"/>
        <v>6.49</v>
      </c>
      <c r="O108" s="141" t="s">
        <v>1020</v>
      </c>
      <c r="P108" s="595" t="s">
        <v>815</v>
      </c>
      <c r="Q108" s="1065" t="s">
        <v>263</v>
      </c>
      <c r="T108" s="306"/>
      <c r="U108" s="306"/>
      <c r="V108" s="306"/>
      <c r="W108" s="306"/>
      <c r="X108" s="306"/>
      <c r="Y108" s="306"/>
      <c r="Z108" s="306"/>
      <c r="AA108" s="306"/>
    </row>
    <row r="109" spans="1:27" ht="21.75" customHeight="1" x14ac:dyDescent="0.3">
      <c r="A109" s="17">
        <f>SUBTOTAL(103,$C$5:C109)</f>
        <v>105</v>
      </c>
      <c r="B109" s="13">
        <v>8</v>
      </c>
      <c r="C109" s="143" t="s">
        <v>485</v>
      </c>
      <c r="D109" s="81" t="str">
        <f>VLOOKUP(C109,'Location Summary'!$C$4:$D$603,2,0)</f>
        <v>DA+6</v>
      </c>
      <c r="E109" s="81" t="s">
        <v>423</v>
      </c>
      <c r="F109" s="136">
        <v>45567</v>
      </c>
      <c r="G109" s="136">
        <v>45572</v>
      </c>
      <c r="H109" s="79" t="s">
        <v>1015</v>
      </c>
      <c r="I109" s="81">
        <f t="shared" si="19"/>
        <v>289.83999999999997</v>
      </c>
      <c r="J109" s="13">
        <f t="shared" si="20"/>
        <v>3.61</v>
      </c>
      <c r="K109" s="13">
        <f t="shared" si="21"/>
        <v>37.299999999999997</v>
      </c>
      <c r="L109" s="13">
        <f t="shared" si="22"/>
        <v>2.093</v>
      </c>
      <c r="M109" s="13">
        <f t="shared" si="23"/>
        <v>0.86599999999999999</v>
      </c>
      <c r="N109" s="482">
        <f t="shared" si="25"/>
        <v>7.39</v>
      </c>
      <c r="O109" s="141" t="s">
        <v>913</v>
      </c>
      <c r="P109" s="595" t="s">
        <v>815</v>
      </c>
      <c r="Q109" s="1065" t="s">
        <v>263</v>
      </c>
      <c r="T109" s="306"/>
      <c r="U109" s="306"/>
      <c r="V109" s="306"/>
      <c r="W109" s="306"/>
      <c r="X109" s="306"/>
      <c r="Y109" s="306"/>
      <c r="Z109" s="306"/>
      <c r="AA109" s="306"/>
    </row>
    <row r="110" spans="1:27" ht="21.75" customHeight="1" x14ac:dyDescent="0.3">
      <c r="A110" s="17">
        <f>SUBTOTAL(103,$C$5:C110)</f>
        <v>106</v>
      </c>
      <c r="B110" s="13">
        <v>9</v>
      </c>
      <c r="C110" s="143" t="s">
        <v>603</v>
      </c>
      <c r="D110" s="81" t="str">
        <f>VLOOKUP(C110,'Location Summary'!$C$4:$D$603,2,0)</f>
        <v>DA+1.5</v>
      </c>
      <c r="E110" s="81" t="s">
        <v>423</v>
      </c>
      <c r="F110" s="136">
        <v>45569</v>
      </c>
      <c r="G110" s="136">
        <v>45572</v>
      </c>
      <c r="H110" s="79" t="s">
        <v>712</v>
      </c>
      <c r="I110" s="81">
        <f t="shared" si="19"/>
        <v>289.83999999999997</v>
      </c>
      <c r="J110" s="13">
        <f t="shared" si="20"/>
        <v>3.61</v>
      </c>
      <c r="K110" s="13">
        <f t="shared" si="21"/>
        <v>37.299999999999997</v>
      </c>
      <c r="L110" s="13">
        <f t="shared" si="22"/>
        <v>2.093</v>
      </c>
      <c r="M110" s="13">
        <f t="shared" si="23"/>
        <v>0.86599999999999999</v>
      </c>
      <c r="N110" s="482">
        <f t="shared" si="25"/>
        <v>7.39</v>
      </c>
      <c r="O110" s="141" t="s">
        <v>471</v>
      </c>
      <c r="P110" s="595" t="s">
        <v>791</v>
      </c>
      <c r="Q110" s="1065" t="s">
        <v>263</v>
      </c>
      <c r="T110" s="306"/>
      <c r="U110" s="306"/>
      <c r="V110" s="306"/>
      <c r="W110" s="306"/>
      <c r="X110" s="306"/>
      <c r="Y110" s="306"/>
      <c r="Z110" s="306"/>
      <c r="AA110" s="306"/>
    </row>
    <row r="111" spans="1:27" ht="21.75" customHeight="1" x14ac:dyDescent="0.3">
      <c r="A111" s="17">
        <f>SUBTOTAL(103,$C$5:C111)</f>
        <v>107</v>
      </c>
      <c r="B111" s="13">
        <v>10</v>
      </c>
      <c r="C111" s="143" t="s">
        <v>498</v>
      </c>
      <c r="D111" s="81" t="str">
        <f>VLOOKUP(C111,'Location Summary'!$C$4:$D$603,2,0)</f>
        <v>DA+9</v>
      </c>
      <c r="E111" s="81" t="s">
        <v>423</v>
      </c>
      <c r="F111" s="136">
        <v>45569</v>
      </c>
      <c r="G111" s="136">
        <v>45573</v>
      </c>
      <c r="H111" s="79" t="s">
        <v>912</v>
      </c>
      <c r="I111" s="81">
        <f t="shared" si="19"/>
        <v>289.83999999999997</v>
      </c>
      <c r="J111" s="13">
        <f t="shared" si="20"/>
        <v>3.61</v>
      </c>
      <c r="K111" s="13">
        <f t="shared" si="21"/>
        <v>37.299999999999997</v>
      </c>
      <c r="L111" s="13">
        <f t="shared" si="22"/>
        <v>2.093</v>
      </c>
      <c r="M111" s="13">
        <f t="shared" si="23"/>
        <v>0.86599999999999999</v>
      </c>
      <c r="N111" s="482">
        <f t="shared" si="25"/>
        <v>7.39</v>
      </c>
      <c r="O111" s="141" t="s">
        <v>872</v>
      </c>
      <c r="P111" s="595" t="s">
        <v>815</v>
      </c>
      <c r="Q111" s="1065" t="s">
        <v>263</v>
      </c>
      <c r="T111" s="306"/>
      <c r="U111" s="306"/>
      <c r="V111" s="306"/>
      <c r="W111" s="306"/>
      <c r="X111" s="306"/>
      <c r="Y111" s="306"/>
      <c r="Z111" s="306"/>
      <c r="AA111" s="306"/>
    </row>
    <row r="112" spans="1:27" ht="21.75" customHeight="1" x14ac:dyDescent="0.3">
      <c r="A112" s="17">
        <f>SUBTOTAL(103,$C$5:C112)</f>
        <v>108</v>
      </c>
      <c r="B112" s="13">
        <v>11</v>
      </c>
      <c r="C112" s="143" t="s">
        <v>158</v>
      </c>
      <c r="D112" s="81" t="str">
        <f>VLOOKUP(C112,'Location Summary'!$C$4:$D$603,2,0)</f>
        <v>DA+1.5</v>
      </c>
      <c r="E112" s="81" t="s">
        <v>423</v>
      </c>
      <c r="F112" s="136">
        <v>45565</v>
      </c>
      <c r="G112" s="136">
        <v>45573</v>
      </c>
      <c r="H112" s="79" t="s">
        <v>1165</v>
      </c>
      <c r="I112" s="81">
        <f t="shared" si="19"/>
        <v>289.83999999999997</v>
      </c>
      <c r="J112" s="13">
        <f t="shared" si="20"/>
        <v>3.61</v>
      </c>
      <c r="K112" s="13">
        <f t="shared" si="21"/>
        <v>37.299999999999997</v>
      </c>
      <c r="L112" s="13">
        <f t="shared" si="22"/>
        <v>2.093</v>
      </c>
      <c r="M112" s="13">
        <f t="shared" si="23"/>
        <v>0.86599999999999999</v>
      </c>
      <c r="N112" s="482">
        <f t="shared" si="25"/>
        <v>7.39</v>
      </c>
      <c r="O112" s="141" t="s">
        <v>938</v>
      </c>
      <c r="P112" s="595" t="s">
        <v>938</v>
      </c>
      <c r="Q112" s="1065" t="s">
        <v>263</v>
      </c>
      <c r="T112" s="306"/>
      <c r="U112" s="306"/>
      <c r="V112" s="306"/>
      <c r="W112" s="306"/>
      <c r="X112" s="306"/>
      <c r="Y112" s="306"/>
      <c r="Z112" s="306"/>
      <c r="AA112" s="306"/>
    </row>
    <row r="113" spans="1:27" ht="21.75" customHeight="1" x14ac:dyDescent="0.3">
      <c r="A113" s="17">
        <f>SUBTOTAL(103,$C$5:C113)</f>
        <v>109</v>
      </c>
      <c r="B113" s="13">
        <v>12</v>
      </c>
      <c r="C113" s="143" t="s">
        <v>613</v>
      </c>
      <c r="D113" s="81" t="str">
        <f>VLOOKUP(C113,'Location Summary'!$C$4:$D$603,2,0)</f>
        <v>DA+6</v>
      </c>
      <c r="E113" s="81" t="s">
        <v>423</v>
      </c>
      <c r="F113" s="136">
        <v>45568</v>
      </c>
      <c r="G113" s="136">
        <v>45574</v>
      </c>
      <c r="H113" s="79" t="s">
        <v>1019</v>
      </c>
      <c r="I113" s="81">
        <f t="shared" si="19"/>
        <v>289.83999999999997</v>
      </c>
      <c r="J113" s="13">
        <f t="shared" si="20"/>
        <v>3.61</v>
      </c>
      <c r="K113" s="13">
        <f t="shared" si="21"/>
        <v>37.299999999999997</v>
      </c>
      <c r="L113" s="13">
        <f t="shared" si="22"/>
        <v>2.093</v>
      </c>
      <c r="M113" s="13">
        <f t="shared" si="23"/>
        <v>0.86599999999999999</v>
      </c>
      <c r="N113" s="482">
        <f t="shared" si="25"/>
        <v>7.39</v>
      </c>
      <c r="O113" s="141" t="s">
        <v>1099</v>
      </c>
      <c r="P113" s="595" t="s">
        <v>938</v>
      </c>
      <c r="Q113" s="1065" t="s">
        <v>263</v>
      </c>
      <c r="T113" s="306"/>
      <c r="U113" s="306"/>
      <c r="V113" s="306"/>
      <c r="W113" s="306"/>
      <c r="X113" s="306"/>
      <c r="Y113" s="306"/>
      <c r="Z113" s="306"/>
      <c r="AA113" s="306"/>
    </row>
    <row r="114" spans="1:27" ht="21.75" customHeight="1" x14ac:dyDescent="0.3">
      <c r="A114" s="17">
        <f>SUBTOTAL(103,$C$5:C114)</f>
        <v>110</v>
      </c>
      <c r="B114" s="13">
        <v>13</v>
      </c>
      <c r="C114" s="1017" t="s">
        <v>554</v>
      </c>
      <c r="D114" s="81" t="s">
        <v>3</v>
      </c>
      <c r="E114" s="81" t="s">
        <v>423</v>
      </c>
      <c r="F114" s="136">
        <v>45571</v>
      </c>
      <c r="G114" s="136">
        <v>45574</v>
      </c>
      <c r="H114" s="79" t="s">
        <v>1016</v>
      </c>
      <c r="I114" s="81">
        <f t="shared" si="19"/>
        <v>271.04000000000002</v>
      </c>
      <c r="J114" s="13">
        <f t="shared" si="20"/>
        <v>3.36</v>
      </c>
      <c r="K114" s="13">
        <f t="shared" si="21"/>
        <v>34.15</v>
      </c>
      <c r="L114" s="13">
        <f t="shared" si="22"/>
        <v>1.599</v>
      </c>
      <c r="M114" s="13">
        <f t="shared" si="23"/>
        <v>0.86599999999999999</v>
      </c>
      <c r="N114" s="482">
        <f t="shared" si="25"/>
        <v>6.49</v>
      </c>
      <c r="O114" s="141" t="s">
        <v>1020</v>
      </c>
      <c r="P114" s="595" t="s">
        <v>815</v>
      </c>
      <c r="Q114" s="1065" t="s">
        <v>263</v>
      </c>
      <c r="T114" s="306"/>
      <c r="U114" s="306"/>
      <c r="V114" s="306"/>
      <c r="W114" s="306"/>
      <c r="X114" s="306"/>
      <c r="Y114" s="306"/>
      <c r="Z114" s="306"/>
      <c r="AA114" s="306"/>
    </row>
    <row r="115" spans="1:27" ht="21.75" customHeight="1" x14ac:dyDescent="0.3">
      <c r="A115" s="17">
        <f>SUBTOTAL(103,$C$5:C115)</f>
        <v>111</v>
      </c>
      <c r="B115" s="13">
        <v>14</v>
      </c>
      <c r="C115" s="143" t="s">
        <v>604</v>
      </c>
      <c r="D115" s="81" t="str">
        <f>VLOOKUP(C115,'Location Summary'!$C$4:$D$603,2,0)</f>
        <v>DA-3</v>
      </c>
      <c r="E115" s="81" t="s">
        <v>423</v>
      </c>
      <c r="F115" s="136">
        <v>45572</v>
      </c>
      <c r="G115" s="136">
        <v>45577</v>
      </c>
      <c r="H115" s="79" t="s">
        <v>712</v>
      </c>
      <c r="I115" s="81">
        <f t="shared" si="19"/>
        <v>271.04000000000002</v>
      </c>
      <c r="J115" s="13">
        <f t="shared" si="20"/>
        <v>3.36</v>
      </c>
      <c r="K115" s="13">
        <f t="shared" si="21"/>
        <v>34.15</v>
      </c>
      <c r="L115" s="13">
        <f t="shared" si="22"/>
        <v>1.599</v>
      </c>
      <c r="M115" s="13">
        <f t="shared" si="23"/>
        <v>0.86599999999999999</v>
      </c>
      <c r="N115" s="482">
        <f t="shared" si="25"/>
        <v>6.49</v>
      </c>
      <c r="O115" s="141" t="s">
        <v>1107</v>
      </c>
      <c r="P115" s="595" t="s">
        <v>791</v>
      </c>
      <c r="Q115" s="1065" t="s">
        <v>263</v>
      </c>
      <c r="T115" s="306"/>
      <c r="U115" s="306"/>
      <c r="V115" s="306"/>
      <c r="W115" s="306"/>
      <c r="X115" s="306"/>
      <c r="Y115" s="306"/>
      <c r="Z115" s="306"/>
      <c r="AA115" s="306"/>
    </row>
    <row r="116" spans="1:27" ht="21.75" customHeight="1" x14ac:dyDescent="0.3">
      <c r="A116" s="17">
        <f>SUBTOTAL(103,$C$5:C116)</f>
        <v>112</v>
      </c>
      <c r="B116" s="13">
        <v>15</v>
      </c>
      <c r="C116" s="143" t="s">
        <v>499</v>
      </c>
      <c r="D116" s="81" t="str">
        <f>VLOOKUP(C116,'Location Summary'!$C$4:$D$603,2,0)</f>
        <v>DA+6</v>
      </c>
      <c r="E116" s="81" t="s">
        <v>423</v>
      </c>
      <c r="F116" s="136">
        <v>45573</v>
      </c>
      <c r="G116" s="136">
        <v>45577</v>
      </c>
      <c r="H116" s="79" t="s">
        <v>912</v>
      </c>
      <c r="I116" s="81">
        <f t="shared" si="19"/>
        <v>289.83999999999997</v>
      </c>
      <c r="J116" s="13">
        <f t="shared" si="20"/>
        <v>3.61</v>
      </c>
      <c r="K116" s="13">
        <f t="shared" si="21"/>
        <v>37.299999999999997</v>
      </c>
      <c r="L116" s="13">
        <f t="shared" si="22"/>
        <v>2.093</v>
      </c>
      <c r="M116" s="13">
        <f t="shared" si="23"/>
        <v>0.86599999999999999</v>
      </c>
      <c r="N116" s="482">
        <f t="shared" si="25"/>
        <v>7.39</v>
      </c>
      <c r="O116" s="141" t="s">
        <v>679</v>
      </c>
      <c r="P116" s="595" t="s">
        <v>938</v>
      </c>
      <c r="Q116" s="1065" t="s">
        <v>263</v>
      </c>
      <c r="T116" s="306"/>
      <c r="U116" s="306"/>
      <c r="V116" s="306"/>
      <c r="W116" s="306"/>
      <c r="X116" s="306"/>
      <c r="Y116" s="306"/>
      <c r="Z116" s="306"/>
      <c r="AA116" s="306"/>
    </row>
    <row r="117" spans="1:27" ht="21.75" customHeight="1" x14ac:dyDescent="0.3">
      <c r="A117" s="17">
        <f>SUBTOTAL(103,$C$5:C117)</f>
        <v>113</v>
      </c>
      <c r="B117" s="13">
        <v>16</v>
      </c>
      <c r="C117" s="1017" t="s">
        <v>555</v>
      </c>
      <c r="D117" s="81" t="s">
        <v>50</v>
      </c>
      <c r="E117" s="81" t="s">
        <v>423</v>
      </c>
      <c r="F117" s="136">
        <v>45575</v>
      </c>
      <c r="G117" s="136">
        <v>45577</v>
      </c>
      <c r="H117" s="79" t="s">
        <v>1016</v>
      </c>
      <c r="I117" s="81">
        <f t="shared" si="19"/>
        <v>289.83999999999997</v>
      </c>
      <c r="J117" s="13">
        <f t="shared" si="20"/>
        <v>3.61</v>
      </c>
      <c r="K117" s="13">
        <f t="shared" si="21"/>
        <v>37.299999999999997</v>
      </c>
      <c r="L117" s="13">
        <f t="shared" si="22"/>
        <v>2.093</v>
      </c>
      <c r="M117" s="13">
        <f t="shared" si="23"/>
        <v>0.86599999999999999</v>
      </c>
      <c r="N117" s="482">
        <f t="shared" si="25"/>
        <v>7.39</v>
      </c>
      <c r="O117" s="141" t="s">
        <v>1020</v>
      </c>
      <c r="P117" s="595" t="s">
        <v>792</v>
      </c>
      <c r="Q117" s="1065" t="s">
        <v>263</v>
      </c>
      <c r="T117" s="306"/>
      <c r="U117" s="306"/>
      <c r="V117" s="306"/>
      <c r="W117" s="306"/>
      <c r="X117" s="306"/>
      <c r="Y117" s="306"/>
      <c r="Z117" s="306"/>
      <c r="AA117" s="306"/>
    </row>
    <row r="118" spans="1:27" ht="21.75" customHeight="1" x14ac:dyDescent="0.3">
      <c r="A118" s="17">
        <f>SUBTOTAL(103,$C$5:C118)</f>
        <v>114</v>
      </c>
      <c r="B118" s="13">
        <v>17</v>
      </c>
      <c r="C118" s="143" t="s">
        <v>169</v>
      </c>
      <c r="D118" s="81" t="str">
        <f>VLOOKUP(C118,'Location Summary'!$C$4:$D$603,2,0)</f>
        <v>DA-3</v>
      </c>
      <c r="E118" s="81" t="s">
        <v>423</v>
      </c>
      <c r="F118" s="136">
        <v>45573</v>
      </c>
      <c r="G118" s="136">
        <v>45579</v>
      </c>
      <c r="H118" s="79" t="s">
        <v>1165</v>
      </c>
      <c r="I118" s="81">
        <f t="shared" si="19"/>
        <v>271.04000000000002</v>
      </c>
      <c r="J118" s="13">
        <f t="shared" si="20"/>
        <v>3.36</v>
      </c>
      <c r="K118" s="13">
        <f t="shared" si="21"/>
        <v>34.15</v>
      </c>
      <c r="L118" s="13">
        <f t="shared" si="22"/>
        <v>1.599</v>
      </c>
      <c r="M118" s="13">
        <f t="shared" si="23"/>
        <v>0.86599999999999999</v>
      </c>
      <c r="N118" s="482">
        <f t="shared" si="25"/>
        <v>6.49</v>
      </c>
      <c r="O118" s="141" t="s">
        <v>1108</v>
      </c>
      <c r="P118" s="595" t="s">
        <v>791</v>
      </c>
      <c r="Q118" s="1065" t="s">
        <v>263</v>
      </c>
      <c r="T118" s="306"/>
      <c r="U118" s="306"/>
      <c r="V118" s="306"/>
      <c r="W118" s="306"/>
      <c r="X118" s="306"/>
      <c r="Y118" s="306"/>
      <c r="Z118" s="306"/>
      <c r="AA118" s="306"/>
    </row>
    <row r="119" spans="1:27" ht="21.75" customHeight="1" x14ac:dyDescent="0.3">
      <c r="A119" s="17">
        <f>SUBTOTAL(103,$C$5:C119)</f>
        <v>115</v>
      </c>
      <c r="B119" s="13">
        <v>18</v>
      </c>
      <c r="C119" s="143" t="s">
        <v>175</v>
      </c>
      <c r="D119" s="81" t="str">
        <f>VLOOKUP(C119,'Location Summary'!$C$4:$D$603,2,0)</f>
        <v>DB2+3</v>
      </c>
      <c r="E119" s="81" t="s">
        <v>423</v>
      </c>
      <c r="F119" s="136">
        <v>45570</v>
      </c>
      <c r="G119" s="136">
        <v>45579</v>
      </c>
      <c r="H119" s="79" t="s">
        <v>998</v>
      </c>
      <c r="I119" s="81">
        <f t="shared" si="19"/>
        <v>566.29</v>
      </c>
      <c r="J119" s="13">
        <f t="shared" si="20"/>
        <v>7.34</v>
      </c>
      <c r="K119" s="13">
        <f t="shared" si="21"/>
        <v>86.35</v>
      </c>
      <c r="L119" s="13">
        <f t="shared" si="22"/>
        <v>4.2603999999999997</v>
      </c>
      <c r="M119" s="13">
        <f t="shared" si="23"/>
        <v>1.768</v>
      </c>
      <c r="N119" s="482">
        <f t="shared" si="25"/>
        <v>16.2</v>
      </c>
      <c r="O119" s="141" t="s">
        <v>817</v>
      </c>
      <c r="P119" s="595" t="s">
        <v>791</v>
      </c>
      <c r="Q119" s="1065" t="s">
        <v>263</v>
      </c>
      <c r="T119" s="306"/>
      <c r="U119" s="306"/>
      <c r="V119" s="306"/>
      <c r="W119" s="306"/>
      <c r="X119" s="306"/>
      <c r="Y119" s="306"/>
      <c r="Z119" s="306"/>
      <c r="AA119" s="306"/>
    </row>
    <row r="120" spans="1:27" ht="21.75" customHeight="1" x14ac:dyDescent="0.3">
      <c r="A120" s="17">
        <f>SUBTOTAL(103,$C$5:C120)</f>
        <v>116</v>
      </c>
      <c r="B120" s="13">
        <v>19</v>
      </c>
      <c r="C120" s="143" t="s">
        <v>491</v>
      </c>
      <c r="D120" s="81" t="str">
        <f>VLOOKUP(C120,'Location Summary'!$C$4:$D$603,2,0)</f>
        <v>DA+1.5</v>
      </c>
      <c r="E120" s="81" t="s">
        <v>423</v>
      </c>
      <c r="F120" s="136">
        <v>45578</v>
      </c>
      <c r="G120" s="136">
        <v>45581</v>
      </c>
      <c r="H120" s="79" t="s">
        <v>912</v>
      </c>
      <c r="I120" s="81">
        <f t="shared" si="19"/>
        <v>289.83999999999997</v>
      </c>
      <c r="J120" s="13">
        <f t="shared" si="20"/>
        <v>3.61</v>
      </c>
      <c r="K120" s="13">
        <f t="shared" si="21"/>
        <v>37.299999999999997</v>
      </c>
      <c r="L120" s="13">
        <f t="shared" si="22"/>
        <v>2.093</v>
      </c>
      <c r="M120" s="13">
        <f t="shared" si="23"/>
        <v>0.86599999999999999</v>
      </c>
      <c r="N120" s="482">
        <f t="shared" si="25"/>
        <v>7.39</v>
      </c>
      <c r="O120" s="141" t="s">
        <v>679</v>
      </c>
      <c r="P120" s="595" t="s">
        <v>938</v>
      </c>
      <c r="Q120" s="1065" t="s">
        <v>263</v>
      </c>
      <c r="T120" s="306"/>
      <c r="U120" s="306"/>
      <c r="V120" s="306"/>
      <c r="W120" s="306"/>
      <c r="X120" s="306"/>
      <c r="Y120" s="306"/>
      <c r="Z120" s="306"/>
      <c r="AA120" s="306"/>
    </row>
    <row r="121" spans="1:27" ht="21.75" customHeight="1" x14ac:dyDescent="0.3">
      <c r="A121" s="17">
        <f>SUBTOTAL(103,$C$5:C121)</f>
        <v>117</v>
      </c>
      <c r="B121" s="13">
        <v>20</v>
      </c>
      <c r="C121" s="143" t="s">
        <v>596</v>
      </c>
      <c r="D121" s="81" t="str">
        <f>VLOOKUP(C121,'Location Summary'!$C$4:$D$603,2,0)</f>
        <v>DA+9</v>
      </c>
      <c r="E121" s="81" t="s">
        <v>423</v>
      </c>
      <c r="F121" s="136">
        <v>45577</v>
      </c>
      <c r="G121" s="136">
        <v>45581</v>
      </c>
      <c r="H121" s="79" t="s">
        <v>712</v>
      </c>
      <c r="I121" s="81">
        <f t="shared" si="19"/>
        <v>289.83999999999997</v>
      </c>
      <c r="J121" s="13">
        <f t="shared" si="20"/>
        <v>3.61</v>
      </c>
      <c r="K121" s="13">
        <f t="shared" si="21"/>
        <v>37.299999999999997</v>
      </c>
      <c r="L121" s="13">
        <f t="shared" si="22"/>
        <v>2.093</v>
      </c>
      <c r="M121" s="13">
        <f t="shared" si="23"/>
        <v>0.86599999999999999</v>
      </c>
      <c r="N121" s="482">
        <f t="shared" si="25"/>
        <v>7.39</v>
      </c>
      <c r="O121" s="141" t="s">
        <v>1107</v>
      </c>
      <c r="P121" s="595" t="s">
        <v>791</v>
      </c>
      <c r="Q121" s="1065" t="s">
        <v>263</v>
      </c>
      <c r="T121" s="306"/>
      <c r="U121" s="306"/>
      <c r="V121" s="306"/>
      <c r="W121" s="306"/>
      <c r="X121" s="306"/>
      <c r="Y121" s="306"/>
      <c r="Z121" s="306"/>
      <c r="AA121" s="306"/>
    </row>
    <row r="122" spans="1:27" ht="21.75" customHeight="1" x14ac:dyDescent="0.3">
      <c r="A122" s="17">
        <f>SUBTOTAL(103,$C$5:C122)</f>
        <v>118</v>
      </c>
      <c r="B122" s="13">
        <v>21</v>
      </c>
      <c r="C122" s="1017" t="s">
        <v>556</v>
      </c>
      <c r="D122" s="81" t="s">
        <v>3</v>
      </c>
      <c r="E122" s="81" t="s">
        <v>423</v>
      </c>
      <c r="F122" s="136">
        <v>45578</v>
      </c>
      <c r="G122" s="136">
        <v>45581</v>
      </c>
      <c r="H122" s="79" t="s">
        <v>1016</v>
      </c>
      <c r="I122" s="81">
        <f t="shared" si="19"/>
        <v>271.04000000000002</v>
      </c>
      <c r="J122" s="13">
        <f t="shared" si="20"/>
        <v>3.36</v>
      </c>
      <c r="K122" s="13">
        <f t="shared" si="21"/>
        <v>34.15</v>
      </c>
      <c r="L122" s="13">
        <f t="shared" si="22"/>
        <v>1.599</v>
      </c>
      <c r="M122" s="13">
        <f t="shared" si="23"/>
        <v>0.86599999999999999</v>
      </c>
      <c r="N122" s="482">
        <f t="shared" si="25"/>
        <v>6.49</v>
      </c>
      <c r="O122" s="141" t="s">
        <v>1020</v>
      </c>
      <c r="P122" s="595" t="s">
        <v>792</v>
      </c>
      <c r="Q122" s="1065" t="s">
        <v>263</v>
      </c>
      <c r="T122" s="306"/>
      <c r="U122" s="306"/>
      <c r="V122" s="306"/>
      <c r="W122" s="306"/>
      <c r="X122" s="306"/>
      <c r="Y122" s="306"/>
      <c r="Z122" s="306"/>
      <c r="AA122" s="306"/>
    </row>
    <row r="123" spans="1:27" ht="21.75" customHeight="1" x14ac:dyDescent="0.3">
      <c r="A123" s="17">
        <f>SUBTOTAL(103,$C$5:C123)</f>
        <v>119</v>
      </c>
      <c r="B123" s="13">
        <v>22</v>
      </c>
      <c r="C123" s="143" t="s">
        <v>614</v>
      </c>
      <c r="D123" s="81" t="str">
        <f>VLOOKUP(C123,'Location Summary'!$C$4:$D$603,2,0)</f>
        <v>DA+3</v>
      </c>
      <c r="E123" s="81" t="s">
        <v>423</v>
      </c>
      <c r="F123" s="136">
        <v>45574</v>
      </c>
      <c r="G123" s="136">
        <v>45582</v>
      </c>
      <c r="H123" s="79" t="s">
        <v>1019</v>
      </c>
      <c r="I123" s="81">
        <f t="shared" si="19"/>
        <v>289.83999999999997</v>
      </c>
      <c r="J123" s="13">
        <f t="shared" si="20"/>
        <v>3.61</v>
      </c>
      <c r="K123" s="13">
        <f t="shared" si="21"/>
        <v>37.299999999999997</v>
      </c>
      <c r="L123" s="13">
        <f t="shared" si="22"/>
        <v>2.093</v>
      </c>
      <c r="M123" s="13">
        <f t="shared" si="23"/>
        <v>0.86599999999999999</v>
      </c>
      <c r="N123" s="482">
        <f t="shared" si="25"/>
        <v>7.39</v>
      </c>
      <c r="O123" s="141" t="s">
        <v>471</v>
      </c>
      <c r="P123" s="595" t="s">
        <v>791</v>
      </c>
      <c r="Q123" s="1065" t="s">
        <v>263</v>
      </c>
      <c r="T123" s="306"/>
      <c r="U123" s="306"/>
      <c r="V123" s="306"/>
      <c r="W123" s="306"/>
      <c r="X123" s="306"/>
      <c r="Y123" s="306"/>
      <c r="Z123" s="306"/>
      <c r="AA123" s="306"/>
    </row>
    <row r="124" spans="1:27" ht="21.75" customHeight="1" x14ac:dyDescent="0.3">
      <c r="A124" s="17">
        <f>SUBTOTAL(103,$C$5:C124)</f>
        <v>120</v>
      </c>
      <c r="B124" s="13">
        <v>23</v>
      </c>
      <c r="C124" s="143" t="s">
        <v>266</v>
      </c>
      <c r="D124" s="81" t="str">
        <f>VLOOKUP(C124,'Location Summary'!$C$4:$D$603,2,0)</f>
        <v>DB1+9</v>
      </c>
      <c r="E124" s="81" t="s">
        <v>423</v>
      </c>
      <c r="F124" s="136">
        <v>45576</v>
      </c>
      <c r="G124" s="136">
        <v>45583</v>
      </c>
      <c r="H124" s="79" t="s">
        <v>1015</v>
      </c>
      <c r="I124" s="81">
        <f t="shared" si="19"/>
        <v>484.04</v>
      </c>
      <c r="J124" s="13">
        <f t="shared" si="20"/>
        <v>6.23</v>
      </c>
      <c r="K124" s="13">
        <f t="shared" si="21"/>
        <v>70.319999999999993</v>
      </c>
      <c r="L124" s="13">
        <f t="shared" si="22"/>
        <v>3.3719999999999999</v>
      </c>
      <c r="M124" s="13">
        <f t="shared" si="23"/>
        <v>1.768</v>
      </c>
      <c r="N124" s="482">
        <f t="shared" si="25"/>
        <v>13.2</v>
      </c>
      <c r="O124" s="141" t="s">
        <v>913</v>
      </c>
      <c r="P124" s="595" t="s">
        <v>938</v>
      </c>
      <c r="Q124" s="1065" t="s">
        <v>263</v>
      </c>
      <c r="T124" s="306"/>
      <c r="U124" s="306"/>
      <c r="V124" s="306"/>
      <c r="W124" s="306"/>
      <c r="X124" s="306"/>
      <c r="Y124" s="306"/>
      <c r="Z124" s="306"/>
      <c r="AA124" s="306"/>
    </row>
    <row r="125" spans="1:27" ht="21.75" customHeight="1" x14ac:dyDescent="0.3">
      <c r="A125" s="17">
        <f>SUBTOTAL(103,$C$5:C125)</f>
        <v>121</v>
      </c>
      <c r="B125" s="13">
        <v>24</v>
      </c>
      <c r="C125" s="143" t="s">
        <v>489</v>
      </c>
      <c r="D125" s="81" t="str">
        <f>VLOOKUP(C125,'Location Summary'!$C$4:$D$603,2,0)</f>
        <v>DA+9</v>
      </c>
      <c r="E125" s="81" t="s">
        <v>423</v>
      </c>
      <c r="F125" s="136">
        <v>45582</v>
      </c>
      <c r="G125" s="136">
        <v>45584</v>
      </c>
      <c r="H125" s="79" t="s">
        <v>912</v>
      </c>
      <c r="I125" s="81">
        <f t="shared" si="19"/>
        <v>289.83999999999997</v>
      </c>
      <c r="J125" s="13">
        <f t="shared" si="20"/>
        <v>3.61</v>
      </c>
      <c r="K125" s="13">
        <f t="shared" si="21"/>
        <v>37.299999999999997</v>
      </c>
      <c r="L125" s="13">
        <f t="shared" si="22"/>
        <v>2.093</v>
      </c>
      <c r="M125" s="13">
        <f t="shared" si="23"/>
        <v>0.86599999999999999</v>
      </c>
      <c r="N125" s="482">
        <f t="shared" si="25"/>
        <v>7.39</v>
      </c>
      <c r="O125" s="141" t="s">
        <v>679</v>
      </c>
      <c r="P125" s="595" t="s">
        <v>938</v>
      </c>
      <c r="Q125" s="1065" t="s">
        <v>263</v>
      </c>
      <c r="T125" s="306"/>
      <c r="U125" s="306"/>
      <c r="V125" s="306"/>
      <c r="W125" s="306"/>
      <c r="X125" s="306"/>
      <c r="Y125" s="306"/>
      <c r="Z125" s="306"/>
      <c r="AA125" s="306"/>
    </row>
    <row r="126" spans="1:27" ht="21.75" customHeight="1" x14ac:dyDescent="0.3">
      <c r="A126" s="17">
        <f>SUBTOTAL(103,$C$5:C126)</f>
        <v>122</v>
      </c>
      <c r="B126" s="13">
        <v>25</v>
      </c>
      <c r="C126" s="1017" t="s">
        <v>552</v>
      </c>
      <c r="D126" s="81" t="s">
        <v>2</v>
      </c>
      <c r="E126" s="81" t="s">
        <v>423</v>
      </c>
      <c r="F126" s="136">
        <v>45583</v>
      </c>
      <c r="G126" s="136">
        <v>45584</v>
      </c>
      <c r="H126" s="79" t="s">
        <v>1016</v>
      </c>
      <c r="I126" s="81">
        <f t="shared" si="19"/>
        <v>289.83999999999997</v>
      </c>
      <c r="J126" s="13">
        <f t="shared" si="20"/>
        <v>3.61</v>
      </c>
      <c r="K126" s="13">
        <f t="shared" si="21"/>
        <v>37.299999999999997</v>
      </c>
      <c r="L126" s="13">
        <f t="shared" si="22"/>
        <v>2.093</v>
      </c>
      <c r="M126" s="13">
        <f t="shared" si="23"/>
        <v>0.86599999999999999</v>
      </c>
      <c r="N126" s="482">
        <f t="shared" si="25"/>
        <v>7.39</v>
      </c>
      <c r="O126" s="141" t="s">
        <v>913</v>
      </c>
      <c r="P126" s="595" t="s">
        <v>792</v>
      </c>
      <c r="Q126" s="1065" t="s">
        <v>263</v>
      </c>
      <c r="T126" s="306"/>
      <c r="U126" s="306"/>
      <c r="V126" s="306"/>
      <c r="W126" s="306"/>
      <c r="X126" s="306"/>
      <c r="Y126" s="306"/>
      <c r="Z126" s="306"/>
      <c r="AA126" s="306"/>
    </row>
    <row r="127" spans="1:27" ht="21.75" customHeight="1" x14ac:dyDescent="0.3">
      <c r="A127" s="17">
        <f>SUBTOTAL(103,$C$5:C127)</f>
        <v>123</v>
      </c>
      <c r="B127" s="13">
        <v>26</v>
      </c>
      <c r="C127" s="143" t="s">
        <v>805</v>
      </c>
      <c r="D127" s="81" t="str">
        <f>VLOOKUP(C127,'Location Summary'!$C$4:$D$603,2,0)</f>
        <v>DA+9</v>
      </c>
      <c r="E127" s="81" t="s">
        <v>423</v>
      </c>
      <c r="F127" s="136">
        <v>45579</v>
      </c>
      <c r="G127" s="136">
        <v>45586</v>
      </c>
      <c r="H127" s="79" t="s">
        <v>998</v>
      </c>
      <c r="I127" s="81">
        <f t="shared" si="19"/>
        <v>289.83999999999997</v>
      </c>
      <c r="J127" s="13">
        <f t="shared" si="20"/>
        <v>3.61</v>
      </c>
      <c r="K127" s="13">
        <f t="shared" si="21"/>
        <v>37.299999999999997</v>
      </c>
      <c r="L127" s="13">
        <f t="shared" si="22"/>
        <v>2.093</v>
      </c>
      <c r="M127" s="13">
        <f t="shared" si="23"/>
        <v>0.86599999999999999</v>
      </c>
      <c r="N127" s="482">
        <f t="shared" si="25"/>
        <v>7.39</v>
      </c>
      <c r="O127" s="141" t="s">
        <v>817</v>
      </c>
      <c r="P127" s="595" t="s">
        <v>791</v>
      </c>
      <c r="Q127" s="1065" t="s">
        <v>263</v>
      </c>
      <c r="T127" s="306"/>
      <c r="U127" s="306"/>
      <c r="V127" s="306"/>
      <c r="W127" s="306"/>
      <c r="X127" s="306"/>
      <c r="Y127" s="306"/>
      <c r="Z127" s="306"/>
      <c r="AA127" s="306"/>
    </row>
    <row r="128" spans="1:27" ht="21.75" customHeight="1" x14ac:dyDescent="0.3">
      <c r="A128" s="17">
        <f>SUBTOTAL(103,$C$5:C128)</f>
        <v>124</v>
      </c>
      <c r="B128" s="13">
        <v>27</v>
      </c>
      <c r="C128" s="1017" t="s">
        <v>551</v>
      </c>
      <c r="D128" s="81" t="s">
        <v>2</v>
      </c>
      <c r="E128" s="81" t="s">
        <v>423</v>
      </c>
      <c r="F128" s="136">
        <v>45585</v>
      </c>
      <c r="G128" s="136">
        <v>45587</v>
      </c>
      <c r="H128" s="79" t="s">
        <v>1016</v>
      </c>
      <c r="I128" s="81">
        <f t="shared" si="19"/>
        <v>289.83999999999997</v>
      </c>
      <c r="J128" s="13">
        <f t="shared" si="20"/>
        <v>3.61</v>
      </c>
      <c r="K128" s="13">
        <f t="shared" si="21"/>
        <v>37.299999999999997</v>
      </c>
      <c r="L128" s="13">
        <f t="shared" si="22"/>
        <v>2.093</v>
      </c>
      <c r="M128" s="13">
        <f t="shared" si="23"/>
        <v>0.86599999999999999</v>
      </c>
      <c r="N128" s="482">
        <f t="shared" si="25"/>
        <v>7.39</v>
      </c>
      <c r="O128" s="141" t="s">
        <v>913</v>
      </c>
      <c r="P128" s="595" t="s">
        <v>815</v>
      </c>
      <c r="Q128" s="1065" t="s">
        <v>263</v>
      </c>
      <c r="T128" s="306"/>
      <c r="U128" s="306"/>
      <c r="V128" s="306"/>
      <c r="W128" s="306"/>
      <c r="X128" s="306"/>
      <c r="Y128" s="306"/>
      <c r="Z128" s="306"/>
      <c r="AA128" s="306"/>
    </row>
    <row r="129" spans="1:27" ht="21.75" customHeight="1" x14ac:dyDescent="0.3">
      <c r="A129" s="17">
        <f>SUBTOTAL(103,$C$5:C129)</f>
        <v>125</v>
      </c>
      <c r="B129" s="13">
        <v>28</v>
      </c>
      <c r="C129" s="143" t="s">
        <v>589</v>
      </c>
      <c r="D129" s="81" t="str">
        <f>VLOOKUP(C129,'Location Summary'!$C$4:$D$603,2,0)</f>
        <v>DA+0</v>
      </c>
      <c r="E129" s="81" t="s">
        <v>423</v>
      </c>
      <c r="F129" s="136">
        <v>45582</v>
      </c>
      <c r="G129" s="136">
        <v>45587</v>
      </c>
      <c r="H129" s="79" t="s">
        <v>712</v>
      </c>
      <c r="I129" s="81">
        <f t="shared" si="19"/>
        <v>271.04000000000002</v>
      </c>
      <c r="J129" s="13">
        <f t="shared" si="20"/>
        <v>3.36</v>
      </c>
      <c r="K129" s="13">
        <f t="shared" si="21"/>
        <v>34.15</v>
      </c>
      <c r="L129" s="13">
        <f t="shared" si="22"/>
        <v>1.599</v>
      </c>
      <c r="M129" s="13">
        <f t="shared" si="23"/>
        <v>0.86599999999999999</v>
      </c>
      <c r="N129" s="482">
        <f t="shared" si="25"/>
        <v>6.49</v>
      </c>
      <c r="O129" s="141" t="s">
        <v>1107</v>
      </c>
      <c r="P129" s="595" t="s">
        <v>791</v>
      </c>
      <c r="Q129" s="1065" t="s">
        <v>263</v>
      </c>
      <c r="T129" s="306"/>
      <c r="U129" s="306"/>
      <c r="V129" s="306"/>
      <c r="W129" s="306"/>
      <c r="X129" s="306"/>
      <c r="Y129" s="306"/>
      <c r="Z129" s="306"/>
      <c r="AA129" s="306"/>
    </row>
    <row r="130" spans="1:27" ht="21.75" customHeight="1" x14ac:dyDescent="0.3">
      <c r="A130" s="17">
        <f>SUBTOTAL(103,$C$5:C130)</f>
        <v>126</v>
      </c>
      <c r="B130" s="13">
        <v>29</v>
      </c>
      <c r="C130" s="143" t="s">
        <v>481</v>
      </c>
      <c r="D130" s="81" t="str">
        <f>VLOOKUP(C130,'Location Summary'!$C$4:$D$603,2,0)</f>
        <v>DA+6</v>
      </c>
      <c r="E130" s="81" t="s">
        <v>423</v>
      </c>
      <c r="F130" s="136">
        <v>45584</v>
      </c>
      <c r="G130" s="136">
        <v>45588</v>
      </c>
      <c r="H130" s="79" t="s">
        <v>1015</v>
      </c>
      <c r="I130" s="81">
        <f t="shared" si="19"/>
        <v>289.83999999999997</v>
      </c>
      <c r="J130" s="13">
        <f t="shared" si="20"/>
        <v>3.61</v>
      </c>
      <c r="K130" s="13">
        <f t="shared" si="21"/>
        <v>37.299999999999997</v>
      </c>
      <c r="L130" s="13">
        <f t="shared" si="22"/>
        <v>2.093</v>
      </c>
      <c r="M130" s="13">
        <f t="shared" si="23"/>
        <v>0.86599999999999999</v>
      </c>
      <c r="N130" s="482">
        <f t="shared" si="25"/>
        <v>7.39</v>
      </c>
      <c r="O130" s="141" t="s">
        <v>1109</v>
      </c>
      <c r="P130" s="595" t="s">
        <v>938</v>
      </c>
      <c r="Q130" s="1065" t="s">
        <v>263</v>
      </c>
      <c r="T130" s="306"/>
      <c r="U130" s="306"/>
      <c r="V130" s="306"/>
      <c r="W130" s="306"/>
      <c r="X130" s="306"/>
      <c r="Y130" s="306"/>
      <c r="Z130" s="306"/>
      <c r="AA130" s="306"/>
    </row>
    <row r="131" spans="1:27" ht="21.75" customHeight="1" x14ac:dyDescent="0.3">
      <c r="A131" s="17">
        <f>SUBTOTAL(103,$C$5:C131)</f>
        <v>127</v>
      </c>
      <c r="B131" s="13">
        <v>30</v>
      </c>
      <c r="C131" s="143" t="s">
        <v>451</v>
      </c>
      <c r="D131" s="81" t="str">
        <f>VLOOKUP(C131,'Location Summary'!$C$4:$D$603,2,0)</f>
        <v>DA+0</v>
      </c>
      <c r="E131" s="81" t="s">
        <v>423</v>
      </c>
      <c r="F131" s="136">
        <v>45582</v>
      </c>
      <c r="G131" s="136">
        <v>45590</v>
      </c>
      <c r="H131" s="79" t="s">
        <v>1165</v>
      </c>
      <c r="I131" s="81">
        <f t="shared" si="19"/>
        <v>271.04000000000002</v>
      </c>
      <c r="J131" s="13">
        <f t="shared" si="20"/>
        <v>3.36</v>
      </c>
      <c r="K131" s="13">
        <f t="shared" si="21"/>
        <v>34.15</v>
      </c>
      <c r="L131" s="13">
        <f t="shared" si="22"/>
        <v>1.599</v>
      </c>
      <c r="M131" s="13">
        <f t="shared" si="23"/>
        <v>0.86599999999999999</v>
      </c>
      <c r="N131" s="482">
        <f t="shared" si="25"/>
        <v>6.49</v>
      </c>
      <c r="O131" s="141" t="s">
        <v>817</v>
      </c>
      <c r="P131" s="595" t="s">
        <v>938</v>
      </c>
      <c r="Q131" s="1065" t="s">
        <v>263</v>
      </c>
      <c r="T131" s="306"/>
      <c r="U131" s="306"/>
      <c r="V131" s="306"/>
      <c r="W131" s="306"/>
      <c r="X131" s="306"/>
      <c r="Y131" s="306"/>
      <c r="Z131" s="306"/>
      <c r="AA131" s="306"/>
    </row>
    <row r="132" spans="1:27" ht="21.75" customHeight="1" x14ac:dyDescent="0.3">
      <c r="A132" s="17">
        <f>SUBTOTAL(103,$C$5:C132)</f>
        <v>128</v>
      </c>
      <c r="B132" s="13">
        <v>31</v>
      </c>
      <c r="C132" s="143" t="s">
        <v>592</v>
      </c>
      <c r="D132" s="81" t="str">
        <f>VLOOKUP(C132,'Location Summary'!$C$4:$D$603,2,0)</f>
        <v>DA+3</v>
      </c>
      <c r="E132" s="81" t="s">
        <v>423</v>
      </c>
      <c r="F132" s="136">
        <v>45587</v>
      </c>
      <c r="G132" s="136">
        <v>45590</v>
      </c>
      <c r="H132" s="79" t="s">
        <v>712</v>
      </c>
      <c r="I132" s="81">
        <f t="shared" si="19"/>
        <v>289.83999999999997</v>
      </c>
      <c r="J132" s="13">
        <f t="shared" si="20"/>
        <v>3.61</v>
      </c>
      <c r="K132" s="13">
        <f t="shared" si="21"/>
        <v>37.299999999999997</v>
      </c>
      <c r="L132" s="13">
        <f t="shared" si="22"/>
        <v>2.093</v>
      </c>
      <c r="M132" s="13">
        <f t="shared" si="23"/>
        <v>0.86599999999999999</v>
      </c>
      <c r="N132" s="482">
        <f t="shared" si="25"/>
        <v>7.39</v>
      </c>
      <c r="O132" s="141" t="s">
        <v>471</v>
      </c>
      <c r="P132" s="595" t="s">
        <v>791</v>
      </c>
      <c r="Q132" s="1065" t="s">
        <v>263</v>
      </c>
      <c r="T132" s="306"/>
      <c r="U132" s="306"/>
      <c r="V132" s="306"/>
      <c r="W132" s="306"/>
      <c r="X132" s="306"/>
      <c r="Y132" s="306"/>
      <c r="Z132" s="306"/>
      <c r="AA132" s="306"/>
    </row>
    <row r="133" spans="1:27" ht="21.75" customHeight="1" x14ac:dyDescent="0.3">
      <c r="A133" s="17">
        <f>SUBTOTAL(103,$C$5:C133)</f>
        <v>129</v>
      </c>
      <c r="B133" s="13">
        <v>32</v>
      </c>
      <c r="C133" s="143" t="s">
        <v>806</v>
      </c>
      <c r="D133" s="81" t="str">
        <f>VLOOKUP(C133,'Location Summary'!$C$4:$D$603,2,0)</f>
        <v>DA+3</v>
      </c>
      <c r="E133" s="81" t="s">
        <v>423</v>
      </c>
      <c r="F133" s="136">
        <v>45587</v>
      </c>
      <c r="G133" s="136">
        <v>45590</v>
      </c>
      <c r="H133" s="79" t="s">
        <v>998</v>
      </c>
      <c r="I133" s="81">
        <f t="shared" ref="I133:I196" si="26">VLOOKUP($D133,$D$320:$M$359,6,FALSE)</f>
        <v>289.83999999999997</v>
      </c>
      <c r="J133" s="13">
        <f t="shared" ref="J133:J196" si="27">VLOOKUP($D133,$D$320:$M$359,7,FALSE)</f>
        <v>3.61</v>
      </c>
      <c r="K133" s="13">
        <f t="shared" ref="K133:K196" si="28">VLOOKUP($D133,$D$320:$M$359,8,FALSE)</f>
        <v>37.299999999999997</v>
      </c>
      <c r="L133" s="13">
        <f t="shared" ref="L133:L196" si="29">VLOOKUP($D133,$D$320:$M$359,9,FALSE)</f>
        <v>2.093</v>
      </c>
      <c r="M133" s="13">
        <f t="shared" ref="M133:M196" si="30">VLOOKUP($D133,$D$320:$M$359,10,FALSE)</f>
        <v>0.86599999999999999</v>
      </c>
      <c r="N133" s="482">
        <f t="shared" ref="N133:N164" si="31">ROUND((I133*230.35+J133*10150.5+K133*11591.45+L133*93958.18+M133*7677.44)/10^5,2)</f>
        <v>7.39</v>
      </c>
      <c r="O133" s="141" t="s">
        <v>1128</v>
      </c>
      <c r="P133" s="595" t="s">
        <v>938</v>
      </c>
      <c r="Q133" s="1065" t="s">
        <v>263</v>
      </c>
      <c r="T133" s="306"/>
      <c r="U133" s="306"/>
      <c r="V133" s="306"/>
      <c r="W133" s="306"/>
      <c r="X133" s="306"/>
      <c r="Y133" s="306"/>
      <c r="Z133" s="306"/>
      <c r="AA133" s="306"/>
    </row>
    <row r="134" spans="1:27" ht="21.75" customHeight="1" x14ac:dyDescent="0.3">
      <c r="A134" s="17">
        <f>SUBTOTAL(103,$C$5:C134)</f>
        <v>130</v>
      </c>
      <c r="B134" s="13">
        <v>33</v>
      </c>
      <c r="C134" s="143" t="s">
        <v>616</v>
      </c>
      <c r="D134" s="81" t="str">
        <f>VLOOKUP(C134,'Location Summary'!$C$4:$D$603,2,0)</f>
        <v>DA+1.5</v>
      </c>
      <c r="E134" s="81" t="s">
        <v>423</v>
      </c>
      <c r="F134" s="136">
        <v>45590</v>
      </c>
      <c r="G134" s="136">
        <v>45592</v>
      </c>
      <c r="H134" s="79" t="s">
        <v>1019</v>
      </c>
      <c r="I134" s="81">
        <f t="shared" si="26"/>
        <v>289.83999999999997</v>
      </c>
      <c r="J134" s="13">
        <f t="shared" si="27"/>
        <v>3.61</v>
      </c>
      <c r="K134" s="13">
        <f t="shared" si="28"/>
        <v>37.299999999999997</v>
      </c>
      <c r="L134" s="13">
        <f t="shared" si="29"/>
        <v>2.093</v>
      </c>
      <c r="M134" s="13">
        <f t="shared" si="30"/>
        <v>0.86599999999999999</v>
      </c>
      <c r="N134" s="482">
        <f t="shared" si="31"/>
        <v>7.39</v>
      </c>
      <c r="O134" s="141" t="s">
        <v>1108</v>
      </c>
      <c r="P134" s="595" t="s">
        <v>938</v>
      </c>
      <c r="Q134" s="1065" t="s">
        <v>263</v>
      </c>
      <c r="T134" s="306"/>
      <c r="U134" s="306"/>
      <c r="V134" s="306"/>
      <c r="W134" s="306"/>
      <c r="X134" s="306"/>
      <c r="Y134" s="306"/>
      <c r="Z134" s="306"/>
      <c r="AA134" s="306"/>
    </row>
    <row r="135" spans="1:27" ht="21.75" customHeight="1" x14ac:dyDescent="0.3">
      <c r="A135" s="17">
        <f>SUBTOTAL(103,$C$5:C135)</f>
        <v>131</v>
      </c>
      <c r="B135" s="13">
        <v>34</v>
      </c>
      <c r="C135" s="1017" t="s">
        <v>549</v>
      </c>
      <c r="D135" s="81" t="s">
        <v>80</v>
      </c>
      <c r="E135" s="81" t="s">
        <v>423</v>
      </c>
      <c r="F135" s="136">
        <v>45590</v>
      </c>
      <c r="G135" s="136">
        <v>45594</v>
      </c>
      <c r="H135" s="79" t="s">
        <v>1016</v>
      </c>
      <c r="I135" s="81">
        <f t="shared" si="26"/>
        <v>289.83999999999997</v>
      </c>
      <c r="J135" s="13">
        <f t="shared" si="27"/>
        <v>3.61</v>
      </c>
      <c r="K135" s="13">
        <f t="shared" si="28"/>
        <v>37.299999999999997</v>
      </c>
      <c r="L135" s="13">
        <f t="shared" si="29"/>
        <v>2.093</v>
      </c>
      <c r="M135" s="13">
        <f t="shared" si="30"/>
        <v>0.86599999999999999</v>
      </c>
      <c r="N135" s="482">
        <f t="shared" si="31"/>
        <v>7.39</v>
      </c>
      <c r="O135" s="141" t="s">
        <v>913</v>
      </c>
      <c r="P135" s="595" t="s">
        <v>815</v>
      </c>
      <c r="Q135" s="1065" t="s">
        <v>263</v>
      </c>
      <c r="T135" s="306"/>
      <c r="U135" s="306"/>
      <c r="V135" s="306"/>
      <c r="W135" s="306"/>
      <c r="X135" s="306"/>
      <c r="Y135" s="306"/>
      <c r="Z135" s="306"/>
      <c r="AA135" s="306"/>
    </row>
    <row r="136" spans="1:27" ht="21.75" customHeight="1" x14ac:dyDescent="0.3">
      <c r="A136" s="17">
        <f>SUBTOTAL(103,$C$5:C136)</f>
        <v>132</v>
      </c>
      <c r="B136" s="13">
        <v>35</v>
      </c>
      <c r="C136" s="143" t="s">
        <v>615</v>
      </c>
      <c r="D136" s="81" t="str">
        <f>VLOOKUP(C136,'Location Summary'!$C$4:$D$603,2,0)</f>
        <v>DA+6</v>
      </c>
      <c r="E136" s="81" t="s">
        <v>423</v>
      </c>
      <c r="F136" s="136">
        <v>45582</v>
      </c>
      <c r="G136" s="136">
        <v>45594</v>
      </c>
      <c r="H136" s="79" t="s">
        <v>1019</v>
      </c>
      <c r="I136" s="81">
        <f t="shared" si="26"/>
        <v>289.83999999999997</v>
      </c>
      <c r="J136" s="13">
        <f t="shared" si="27"/>
        <v>3.61</v>
      </c>
      <c r="K136" s="13">
        <f t="shared" si="28"/>
        <v>37.299999999999997</v>
      </c>
      <c r="L136" s="13">
        <f t="shared" si="29"/>
        <v>2.093</v>
      </c>
      <c r="M136" s="13">
        <f t="shared" si="30"/>
        <v>0.86599999999999999</v>
      </c>
      <c r="N136" s="482">
        <f t="shared" si="31"/>
        <v>7.39</v>
      </c>
      <c r="O136" s="141" t="s">
        <v>1109</v>
      </c>
      <c r="P136" s="595" t="s">
        <v>791</v>
      </c>
      <c r="Q136" s="1065" t="s">
        <v>263</v>
      </c>
      <c r="T136" s="306"/>
      <c r="U136" s="306"/>
      <c r="V136" s="306"/>
      <c r="W136" s="306"/>
      <c r="X136" s="306"/>
      <c r="Y136" s="306"/>
      <c r="Z136" s="306"/>
      <c r="AA136" s="306"/>
    </row>
    <row r="137" spans="1:27" ht="21.75" customHeight="1" x14ac:dyDescent="0.3">
      <c r="A137" s="17">
        <f>SUBTOTAL(103,$C$5:C137)</f>
        <v>133</v>
      </c>
      <c r="B137" s="13">
        <v>36</v>
      </c>
      <c r="C137" s="143" t="s">
        <v>804</v>
      </c>
      <c r="D137" s="81" t="str">
        <f>VLOOKUP(C137,'Location Summary'!$C$4:$D$603,2,0)</f>
        <v>DA+3</v>
      </c>
      <c r="E137" s="81" t="s">
        <v>423</v>
      </c>
      <c r="F137" s="136">
        <v>45590</v>
      </c>
      <c r="G137" s="136">
        <v>45595</v>
      </c>
      <c r="H137" s="79" t="s">
        <v>998</v>
      </c>
      <c r="I137" s="81">
        <f t="shared" si="26"/>
        <v>289.83999999999997</v>
      </c>
      <c r="J137" s="13">
        <f t="shared" si="27"/>
        <v>3.61</v>
      </c>
      <c r="K137" s="13">
        <f t="shared" si="28"/>
        <v>37.299999999999997</v>
      </c>
      <c r="L137" s="13">
        <f t="shared" si="29"/>
        <v>2.093</v>
      </c>
      <c r="M137" s="13">
        <f t="shared" si="30"/>
        <v>0.86599999999999999</v>
      </c>
      <c r="N137" s="482">
        <f t="shared" si="31"/>
        <v>7.39</v>
      </c>
      <c r="O137" s="141" t="s">
        <v>1128</v>
      </c>
      <c r="P137" s="595" t="s">
        <v>791</v>
      </c>
      <c r="Q137" s="1065" t="s">
        <v>263</v>
      </c>
      <c r="T137" s="306"/>
      <c r="U137" s="306"/>
      <c r="V137" s="306"/>
      <c r="W137" s="306"/>
      <c r="X137" s="306"/>
      <c r="Y137" s="306"/>
      <c r="Z137" s="306"/>
      <c r="AA137" s="306"/>
    </row>
    <row r="138" spans="1:27" ht="21.75" customHeight="1" x14ac:dyDescent="0.3">
      <c r="A138" s="17">
        <f>SUBTOTAL(103,$C$5:C138)</f>
        <v>134</v>
      </c>
      <c r="B138" s="13">
        <v>1</v>
      </c>
      <c r="C138" s="143" t="s">
        <v>924</v>
      </c>
      <c r="D138" s="81" t="str">
        <f>VLOOKUP(C138,'Location Summary'!$C$4:$D$603,2,0)</f>
        <v>DB1+0</v>
      </c>
      <c r="E138" s="81" t="s">
        <v>423</v>
      </c>
      <c r="F138" s="136">
        <v>45591</v>
      </c>
      <c r="G138" s="136">
        <v>45603</v>
      </c>
      <c r="H138" s="79" t="s">
        <v>1165</v>
      </c>
      <c r="I138" s="81">
        <f t="shared" si="26"/>
        <v>479.12</v>
      </c>
      <c r="J138" s="13">
        <f t="shared" si="27"/>
        <v>6.16</v>
      </c>
      <c r="K138" s="13">
        <f t="shared" si="28"/>
        <v>69.760000000000005</v>
      </c>
      <c r="L138" s="13">
        <f t="shared" si="29"/>
        <v>3.26</v>
      </c>
      <c r="M138" s="13">
        <f t="shared" si="30"/>
        <v>1.768</v>
      </c>
      <c r="N138" s="482">
        <f t="shared" si="31"/>
        <v>13.01</v>
      </c>
      <c r="O138" s="141" t="s">
        <v>817</v>
      </c>
      <c r="P138" s="595" t="s">
        <v>791</v>
      </c>
      <c r="Q138" s="1065" t="s">
        <v>263</v>
      </c>
      <c r="T138" s="306"/>
      <c r="U138" s="306"/>
      <c r="V138" s="306"/>
      <c r="W138" s="306"/>
      <c r="X138" s="306"/>
      <c r="Y138" s="306"/>
      <c r="Z138" s="306"/>
      <c r="AA138" s="306"/>
    </row>
    <row r="139" spans="1:27" ht="21.75" customHeight="1" x14ac:dyDescent="0.3">
      <c r="A139" s="17">
        <f>SUBTOTAL(103,$C$5:C139)</f>
        <v>135</v>
      </c>
      <c r="B139" s="13">
        <v>2</v>
      </c>
      <c r="C139" s="143" t="s">
        <v>492</v>
      </c>
      <c r="D139" s="81" t="str">
        <f>VLOOKUP(C139,'Location Summary'!$C$4:$D$603,2,0)</f>
        <v>DA+3</v>
      </c>
      <c r="E139" s="81" t="s">
        <v>423</v>
      </c>
      <c r="F139" s="136">
        <v>45590</v>
      </c>
      <c r="G139" s="136">
        <v>45604</v>
      </c>
      <c r="H139" s="79" t="s">
        <v>1015</v>
      </c>
      <c r="I139" s="81">
        <f t="shared" si="26"/>
        <v>289.83999999999997</v>
      </c>
      <c r="J139" s="13">
        <f t="shared" si="27"/>
        <v>3.61</v>
      </c>
      <c r="K139" s="13">
        <f t="shared" si="28"/>
        <v>37.299999999999997</v>
      </c>
      <c r="L139" s="13">
        <f t="shared" si="29"/>
        <v>2.093</v>
      </c>
      <c r="M139" s="13">
        <f t="shared" si="30"/>
        <v>0.86599999999999999</v>
      </c>
      <c r="N139" s="482">
        <f t="shared" si="31"/>
        <v>7.39</v>
      </c>
      <c r="O139" s="141" t="s">
        <v>872</v>
      </c>
      <c r="P139" s="595" t="s">
        <v>815</v>
      </c>
      <c r="Q139" s="1065" t="s">
        <v>263</v>
      </c>
      <c r="T139" s="306"/>
      <c r="U139" s="306"/>
      <c r="V139" s="306"/>
      <c r="W139" s="306"/>
      <c r="X139" s="306"/>
      <c r="Y139" s="306"/>
      <c r="Z139" s="306"/>
      <c r="AA139" s="306"/>
    </row>
    <row r="140" spans="1:27" ht="21.75" customHeight="1" x14ac:dyDescent="0.3">
      <c r="A140" s="17">
        <f>SUBTOTAL(103,$C$5:C140)</f>
        <v>136</v>
      </c>
      <c r="B140" s="13">
        <v>3</v>
      </c>
      <c r="C140" s="143" t="s">
        <v>803</v>
      </c>
      <c r="D140" s="81" t="str">
        <f>VLOOKUP(C140,'Location Summary'!$C$4:$D$603,2,0)</f>
        <v>DA+1.5</v>
      </c>
      <c r="E140" s="81" t="s">
        <v>423</v>
      </c>
      <c r="F140" s="136">
        <v>45598</v>
      </c>
      <c r="G140" s="136">
        <v>45604</v>
      </c>
      <c r="H140" s="79" t="s">
        <v>998</v>
      </c>
      <c r="I140" s="81">
        <f t="shared" si="26"/>
        <v>289.83999999999997</v>
      </c>
      <c r="J140" s="13">
        <f t="shared" si="27"/>
        <v>3.61</v>
      </c>
      <c r="K140" s="13">
        <f t="shared" si="28"/>
        <v>37.299999999999997</v>
      </c>
      <c r="L140" s="13">
        <f t="shared" si="29"/>
        <v>2.093</v>
      </c>
      <c r="M140" s="13">
        <f t="shared" si="30"/>
        <v>0.86599999999999999</v>
      </c>
      <c r="N140" s="482">
        <f t="shared" si="31"/>
        <v>7.39</v>
      </c>
      <c r="O140" s="141" t="s">
        <v>1128</v>
      </c>
      <c r="P140" s="595" t="s">
        <v>791</v>
      </c>
      <c r="Q140" s="1065" t="s">
        <v>263</v>
      </c>
      <c r="T140" s="306"/>
      <c r="U140" s="306"/>
      <c r="V140" s="306"/>
      <c r="W140" s="306"/>
      <c r="X140" s="306"/>
      <c r="Y140" s="306"/>
      <c r="Z140" s="306"/>
      <c r="AA140" s="306"/>
    </row>
    <row r="141" spans="1:27" ht="21.75" customHeight="1" x14ac:dyDescent="0.3">
      <c r="A141" s="17">
        <f>SUBTOTAL(103,$C$5:C141)</f>
        <v>137</v>
      </c>
      <c r="B141" s="13">
        <v>4</v>
      </c>
      <c r="C141" s="143" t="s">
        <v>618</v>
      </c>
      <c r="D141" s="81" t="str">
        <f>VLOOKUP(C141,'Location Summary'!$C$4:$D$603,2,0)</f>
        <v>DA+3</v>
      </c>
      <c r="E141" s="81" t="s">
        <v>423</v>
      </c>
      <c r="F141" s="136">
        <v>45593</v>
      </c>
      <c r="G141" s="136">
        <v>45605</v>
      </c>
      <c r="H141" s="79" t="s">
        <v>1019</v>
      </c>
      <c r="I141" s="81">
        <f t="shared" si="26"/>
        <v>289.83999999999997</v>
      </c>
      <c r="J141" s="13">
        <f t="shared" si="27"/>
        <v>3.61</v>
      </c>
      <c r="K141" s="13">
        <f t="shared" si="28"/>
        <v>37.299999999999997</v>
      </c>
      <c r="L141" s="13">
        <f t="shared" si="29"/>
        <v>2.093</v>
      </c>
      <c r="M141" s="13">
        <f t="shared" si="30"/>
        <v>0.86599999999999999</v>
      </c>
      <c r="N141" s="482">
        <f t="shared" si="31"/>
        <v>7.39</v>
      </c>
      <c r="O141" s="141" t="s">
        <v>1108</v>
      </c>
      <c r="P141" s="595" t="s">
        <v>791</v>
      </c>
      <c r="Q141" s="1065" t="s">
        <v>263</v>
      </c>
      <c r="T141" s="306"/>
      <c r="U141" s="306"/>
      <c r="V141" s="306"/>
      <c r="W141" s="306"/>
      <c r="X141" s="306"/>
      <c r="Y141" s="306"/>
      <c r="Z141" s="306"/>
      <c r="AA141" s="306"/>
    </row>
    <row r="142" spans="1:27" ht="21.75" customHeight="1" x14ac:dyDescent="0.3">
      <c r="A142" s="17">
        <f>SUBTOTAL(103,$C$5:C142)</f>
        <v>138</v>
      </c>
      <c r="B142" s="13">
        <v>5</v>
      </c>
      <c r="C142" s="143" t="s">
        <v>593</v>
      </c>
      <c r="D142" s="81" t="str">
        <f>VLOOKUP(C142,'Location Summary'!$C$4:$D$603,2,0)</f>
        <v>DA+1.5</v>
      </c>
      <c r="E142" s="81" t="s">
        <v>423</v>
      </c>
      <c r="F142" s="136">
        <v>45601</v>
      </c>
      <c r="G142" s="136">
        <v>45607</v>
      </c>
      <c r="H142" s="79" t="s">
        <v>712</v>
      </c>
      <c r="I142" s="81">
        <f t="shared" si="26"/>
        <v>289.83999999999997</v>
      </c>
      <c r="J142" s="13">
        <f t="shared" si="27"/>
        <v>3.61</v>
      </c>
      <c r="K142" s="13">
        <f t="shared" si="28"/>
        <v>37.299999999999997</v>
      </c>
      <c r="L142" s="13">
        <f t="shared" si="29"/>
        <v>2.093</v>
      </c>
      <c r="M142" s="13">
        <f t="shared" si="30"/>
        <v>0.86599999999999999</v>
      </c>
      <c r="N142" s="482">
        <f t="shared" si="31"/>
        <v>7.39</v>
      </c>
      <c r="O142" s="141" t="s">
        <v>817</v>
      </c>
      <c r="P142" s="595" t="s">
        <v>791</v>
      </c>
      <c r="Q142" s="1065" t="s">
        <v>263</v>
      </c>
      <c r="T142" s="306"/>
      <c r="U142" s="306"/>
      <c r="V142" s="306"/>
      <c r="W142" s="306"/>
      <c r="X142" s="306"/>
      <c r="Y142" s="306"/>
      <c r="Z142" s="306"/>
      <c r="AA142" s="306"/>
    </row>
    <row r="143" spans="1:27" ht="21.75" customHeight="1" x14ac:dyDescent="0.3">
      <c r="A143" s="17">
        <f>SUBTOTAL(103,$C$5:C143)</f>
        <v>139</v>
      </c>
      <c r="B143" s="13">
        <v>6</v>
      </c>
      <c r="C143" s="143" t="s">
        <v>52</v>
      </c>
      <c r="D143" s="81" t="str">
        <f>VLOOKUP(C143,'Location Summary'!$C$4:$D$603,2,0)</f>
        <v>DB2+6</v>
      </c>
      <c r="E143" s="81" t="s">
        <v>423</v>
      </c>
      <c r="F143" s="136">
        <v>45592</v>
      </c>
      <c r="G143" s="136">
        <v>45608</v>
      </c>
      <c r="H143" s="79" t="s">
        <v>1168</v>
      </c>
      <c r="I143" s="81">
        <f t="shared" si="26"/>
        <v>566.29</v>
      </c>
      <c r="J143" s="13">
        <f t="shared" si="27"/>
        <v>7.34</v>
      </c>
      <c r="K143" s="13">
        <f t="shared" si="28"/>
        <v>86.35</v>
      </c>
      <c r="L143" s="13">
        <f t="shared" si="29"/>
        <v>4.2603999999999997</v>
      </c>
      <c r="M143" s="13">
        <f t="shared" si="30"/>
        <v>1.768</v>
      </c>
      <c r="N143" s="482">
        <f t="shared" si="31"/>
        <v>16.2</v>
      </c>
      <c r="O143" s="141" t="s">
        <v>1127</v>
      </c>
      <c r="P143" s="595" t="s">
        <v>1133</v>
      </c>
      <c r="Q143" s="1065" t="s">
        <v>263</v>
      </c>
      <c r="T143" s="306"/>
      <c r="U143" s="306"/>
      <c r="V143" s="306"/>
      <c r="W143" s="306"/>
      <c r="X143" s="306"/>
      <c r="Y143" s="306"/>
      <c r="Z143" s="306"/>
      <c r="AA143" s="306"/>
    </row>
    <row r="144" spans="1:27" ht="21.75" customHeight="1" x14ac:dyDescent="0.3">
      <c r="A144" s="17">
        <f>SUBTOTAL(103,$C$5:C144)</f>
        <v>140</v>
      </c>
      <c r="B144" s="13">
        <v>7</v>
      </c>
      <c r="C144" s="143" t="s">
        <v>802</v>
      </c>
      <c r="D144" s="81" t="str">
        <f>VLOOKUP(C144,'Location Summary'!$C$4:$D$603,2,0)</f>
        <v>DA+3</v>
      </c>
      <c r="E144" s="81" t="s">
        <v>423</v>
      </c>
      <c r="F144" s="136">
        <v>45604</v>
      </c>
      <c r="G144" s="136">
        <v>45608</v>
      </c>
      <c r="H144" s="79" t="s">
        <v>998</v>
      </c>
      <c r="I144" s="81">
        <f t="shared" si="26"/>
        <v>289.83999999999997</v>
      </c>
      <c r="J144" s="13">
        <f t="shared" si="27"/>
        <v>3.61</v>
      </c>
      <c r="K144" s="13">
        <f t="shared" si="28"/>
        <v>37.299999999999997</v>
      </c>
      <c r="L144" s="13">
        <f t="shared" si="29"/>
        <v>2.093</v>
      </c>
      <c r="M144" s="13">
        <f t="shared" si="30"/>
        <v>0.86599999999999999</v>
      </c>
      <c r="N144" s="482">
        <f t="shared" si="31"/>
        <v>7.39</v>
      </c>
      <c r="O144" s="141" t="s">
        <v>1167</v>
      </c>
      <c r="P144" s="595" t="s">
        <v>938</v>
      </c>
      <c r="Q144" s="1065" t="s">
        <v>263</v>
      </c>
      <c r="T144" s="306"/>
      <c r="U144" s="306"/>
      <c r="V144" s="306"/>
      <c r="W144" s="306"/>
      <c r="X144" s="306"/>
      <c r="Y144" s="306"/>
      <c r="Z144" s="306"/>
      <c r="AA144" s="306"/>
    </row>
    <row r="145" spans="1:27" ht="21.75" customHeight="1" x14ac:dyDescent="0.3">
      <c r="A145" s="17">
        <f>SUBTOTAL(103,$C$5:C145)</f>
        <v>141</v>
      </c>
      <c r="B145" s="13">
        <v>8</v>
      </c>
      <c r="C145" s="143" t="s">
        <v>200</v>
      </c>
      <c r="D145" s="81" t="str">
        <f>VLOOKUP(C145,'Location Summary'!$C$4:$D$603,2,0)</f>
        <v>DA+3</v>
      </c>
      <c r="E145" s="81" t="s">
        <v>423</v>
      </c>
      <c r="F145" s="136">
        <v>45607</v>
      </c>
      <c r="G145" s="136">
        <v>45612</v>
      </c>
      <c r="H145" s="79" t="s">
        <v>1169</v>
      </c>
      <c r="I145" s="81">
        <f t="shared" si="26"/>
        <v>289.83999999999997</v>
      </c>
      <c r="J145" s="13">
        <f t="shared" si="27"/>
        <v>3.61</v>
      </c>
      <c r="K145" s="13">
        <f t="shared" si="28"/>
        <v>37.299999999999997</v>
      </c>
      <c r="L145" s="13">
        <f t="shared" si="29"/>
        <v>2.093</v>
      </c>
      <c r="M145" s="13">
        <f t="shared" si="30"/>
        <v>0.86599999999999999</v>
      </c>
      <c r="N145" s="482">
        <f t="shared" si="31"/>
        <v>7.39</v>
      </c>
      <c r="O145" s="141" t="s">
        <v>1127</v>
      </c>
      <c r="P145" s="595" t="s">
        <v>1133</v>
      </c>
      <c r="Q145" s="1065" t="s">
        <v>263</v>
      </c>
      <c r="T145" s="306"/>
      <c r="U145" s="306"/>
      <c r="V145" s="306"/>
      <c r="W145" s="306"/>
      <c r="X145" s="306"/>
      <c r="Y145" s="306"/>
      <c r="Z145" s="306"/>
      <c r="AA145" s="306"/>
    </row>
    <row r="146" spans="1:27" ht="21.75" customHeight="1" x14ac:dyDescent="0.3">
      <c r="A146" s="17">
        <f>SUBTOTAL(103,$C$5:C146)</f>
        <v>142</v>
      </c>
      <c r="B146" s="13">
        <v>9</v>
      </c>
      <c r="C146" s="143" t="s">
        <v>624</v>
      </c>
      <c r="D146" s="81" t="str">
        <f>VLOOKUP(C146,'Location Summary'!$C$4:$D$603,2,0)</f>
        <v>DA+9</v>
      </c>
      <c r="E146" s="81" t="s">
        <v>423</v>
      </c>
      <c r="F146" s="136">
        <v>45609</v>
      </c>
      <c r="G146" s="136">
        <v>45613</v>
      </c>
      <c r="H146" s="79" t="s">
        <v>998</v>
      </c>
      <c r="I146" s="81">
        <f t="shared" si="26"/>
        <v>289.83999999999997</v>
      </c>
      <c r="J146" s="13">
        <f t="shared" si="27"/>
        <v>3.61</v>
      </c>
      <c r="K146" s="13">
        <f t="shared" si="28"/>
        <v>37.299999999999997</v>
      </c>
      <c r="L146" s="13">
        <f t="shared" si="29"/>
        <v>2.093</v>
      </c>
      <c r="M146" s="13">
        <f t="shared" si="30"/>
        <v>0.86599999999999999</v>
      </c>
      <c r="N146" s="482">
        <f t="shared" si="31"/>
        <v>7.39</v>
      </c>
      <c r="O146" s="141" t="s">
        <v>1167</v>
      </c>
      <c r="P146" s="595" t="s">
        <v>938</v>
      </c>
      <c r="Q146" s="1065" t="s">
        <v>263</v>
      </c>
      <c r="T146" s="306"/>
      <c r="U146" s="306"/>
      <c r="V146" s="306"/>
      <c r="W146" s="306"/>
      <c r="X146" s="306"/>
      <c r="Y146" s="306"/>
      <c r="Z146" s="306"/>
      <c r="AA146" s="306"/>
    </row>
    <row r="147" spans="1:27" ht="21.75" customHeight="1" x14ac:dyDescent="0.3">
      <c r="A147" s="17">
        <f>SUBTOTAL(103,$C$5:C147)</f>
        <v>143</v>
      </c>
      <c r="B147" s="13">
        <v>10</v>
      </c>
      <c r="C147" s="143" t="s">
        <v>201</v>
      </c>
      <c r="D147" s="81" t="str">
        <f>VLOOKUP(C147,'Location Summary'!$C$4:$D$603,2,0)</f>
        <v>DA+1.5</v>
      </c>
      <c r="E147" s="81" t="s">
        <v>423</v>
      </c>
      <c r="F147" s="136">
        <v>45613</v>
      </c>
      <c r="G147" s="136">
        <v>45615</v>
      </c>
      <c r="H147" s="79" t="s">
        <v>1169</v>
      </c>
      <c r="I147" s="81">
        <f t="shared" si="26"/>
        <v>289.83999999999997</v>
      </c>
      <c r="J147" s="13">
        <f t="shared" si="27"/>
        <v>3.61</v>
      </c>
      <c r="K147" s="13">
        <f t="shared" si="28"/>
        <v>37.299999999999997</v>
      </c>
      <c r="L147" s="13">
        <f t="shared" si="29"/>
        <v>2.093</v>
      </c>
      <c r="M147" s="13">
        <f t="shared" si="30"/>
        <v>0.86599999999999999</v>
      </c>
      <c r="N147" s="482">
        <f t="shared" si="31"/>
        <v>7.39</v>
      </c>
      <c r="O147" s="141" t="s">
        <v>1127</v>
      </c>
      <c r="P147" s="595" t="s">
        <v>1133</v>
      </c>
      <c r="Q147" s="1065" t="s">
        <v>263</v>
      </c>
      <c r="T147" s="306"/>
      <c r="U147" s="306"/>
      <c r="V147" s="306"/>
      <c r="W147" s="306"/>
      <c r="X147" s="306"/>
      <c r="Y147" s="306"/>
      <c r="Z147" s="306"/>
      <c r="AA147" s="306"/>
    </row>
    <row r="148" spans="1:27" ht="21.75" customHeight="1" x14ac:dyDescent="0.3">
      <c r="A148" s="17">
        <f>SUBTOTAL(103,$C$5:C148)</f>
        <v>144</v>
      </c>
      <c r="B148" s="13">
        <v>11</v>
      </c>
      <c r="C148" s="143" t="s">
        <v>8</v>
      </c>
      <c r="D148" s="81" t="str">
        <f>VLOOKUP(C148,'Location Summary'!$C$4:$D$603,2,0)</f>
        <v>DB2+3</v>
      </c>
      <c r="E148" s="81" t="s">
        <v>423</v>
      </c>
      <c r="F148" s="136">
        <v>45605</v>
      </c>
      <c r="G148" s="136">
        <v>45616</v>
      </c>
      <c r="H148" s="79" t="s">
        <v>1019</v>
      </c>
      <c r="I148" s="81">
        <f t="shared" si="26"/>
        <v>566.29</v>
      </c>
      <c r="J148" s="13">
        <f t="shared" si="27"/>
        <v>7.34</v>
      </c>
      <c r="K148" s="13">
        <f t="shared" si="28"/>
        <v>86.35</v>
      </c>
      <c r="L148" s="13">
        <f t="shared" si="29"/>
        <v>4.2603999999999997</v>
      </c>
      <c r="M148" s="13">
        <f t="shared" si="30"/>
        <v>1.768</v>
      </c>
      <c r="N148" s="482">
        <f t="shared" si="31"/>
        <v>16.2</v>
      </c>
      <c r="O148" s="141" t="s">
        <v>1108</v>
      </c>
      <c r="P148" s="595" t="s">
        <v>791</v>
      </c>
      <c r="Q148" s="1065" t="s">
        <v>263</v>
      </c>
      <c r="T148" s="306"/>
      <c r="U148" s="306"/>
      <c r="V148" s="306"/>
      <c r="W148" s="306"/>
      <c r="X148" s="306"/>
      <c r="Y148" s="306"/>
      <c r="Z148" s="306"/>
      <c r="AA148" s="306"/>
    </row>
    <row r="149" spans="1:27" ht="21.75" customHeight="1" x14ac:dyDescent="0.3">
      <c r="A149" s="17">
        <f>SUBTOTAL(103,$C$5:C149)</f>
        <v>145</v>
      </c>
      <c r="B149" s="13">
        <v>12</v>
      </c>
      <c r="C149" s="143" t="s">
        <v>634</v>
      </c>
      <c r="D149" s="81" t="str">
        <f>VLOOKUP(C149,'Location Summary'!$C$4:$D$603,2,0)</f>
        <v>DA+1.5</v>
      </c>
      <c r="E149" s="81" t="s">
        <v>423</v>
      </c>
      <c r="F149" s="136">
        <v>45603</v>
      </c>
      <c r="G149" s="136">
        <v>45616</v>
      </c>
      <c r="H149" s="79" t="s">
        <v>1194</v>
      </c>
      <c r="I149" s="81">
        <f t="shared" si="26"/>
        <v>289.83999999999997</v>
      </c>
      <c r="J149" s="13">
        <f t="shared" si="27"/>
        <v>3.61</v>
      </c>
      <c r="K149" s="13">
        <f t="shared" si="28"/>
        <v>37.299999999999997</v>
      </c>
      <c r="L149" s="13">
        <f t="shared" si="29"/>
        <v>2.093</v>
      </c>
      <c r="M149" s="13">
        <f t="shared" si="30"/>
        <v>0.86599999999999999</v>
      </c>
      <c r="N149" s="482">
        <f t="shared" si="31"/>
        <v>7.39</v>
      </c>
      <c r="O149" s="141" t="s">
        <v>817</v>
      </c>
      <c r="P149" s="595" t="s">
        <v>938</v>
      </c>
      <c r="Q149" s="1065" t="s">
        <v>263</v>
      </c>
      <c r="T149" s="306"/>
      <c r="U149" s="306"/>
      <c r="V149" s="306"/>
      <c r="W149" s="306"/>
      <c r="X149" s="306"/>
      <c r="Y149" s="306"/>
      <c r="Z149" s="306"/>
      <c r="AA149" s="306"/>
    </row>
    <row r="150" spans="1:27" ht="21.75" customHeight="1" x14ac:dyDescent="0.3">
      <c r="A150" s="17">
        <f>SUBTOTAL(103,$C$5:C150)</f>
        <v>146</v>
      </c>
      <c r="B150" s="13">
        <v>13</v>
      </c>
      <c r="C150" s="143" t="s">
        <v>625</v>
      </c>
      <c r="D150" s="81" t="str">
        <f>VLOOKUP(C150,'Location Summary'!$C$4:$D$603,2,0)</f>
        <v>DA+3</v>
      </c>
      <c r="E150" s="81" t="s">
        <v>423</v>
      </c>
      <c r="F150" s="136">
        <v>45614</v>
      </c>
      <c r="G150" s="136">
        <v>45617</v>
      </c>
      <c r="H150" s="79" t="s">
        <v>998</v>
      </c>
      <c r="I150" s="81">
        <f t="shared" si="26"/>
        <v>289.83999999999997</v>
      </c>
      <c r="J150" s="13">
        <f t="shared" si="27"/>
        <v>3.61</v>
      </c>
      <c r="K150" s="13">
        <f t="shared" si="28"/>
        <v>37.299999999999997</v>
      </c>
      <c r="L150" s="13">
        <f t="shared" si="29"/>
        <v>2.093</v>
      </c>
      <c r="M150" s="13">
        <f t="shared" si="30"/>
        <v>0.86599999999999999</v>
      </c>
      <c r="N150" s="482">
        <f t="shared" si="31"/>
        <v>7.39</v>
      </c>
      <c r="O150" s="141" t="s">
        <v>1176</v>
      </c>
      <c r="P150" s="595" t="s">
        <v>938</v>
      </c>
      <c r="Q150" s="1065" t="s">
        <v>263</v>
      </c>
      <c r="T150" s="306"/>
      <c r="U150" s="306"/>
      <c r="V150" s="306"/>
      <c r="W150" s="306"/>
      <c r="X150" s="306"/>
      <c r="Y150" s="306"/>
      <c r="Z150" s="306"/>
      <c r="AA150" s="306"/>
    </row>
    <row r="151" spans="1:27" ht="21.75" customHeight="1" x14ac:dyDescent="0.3">
      <c r="A151" s="17">
        <f>SUBTOTAL(103,$C$5:C151)</f>
        <v>147</v>
      </c>
      <c r="B151" s="13">
        <v>14</v>
      </c>
      <c r="C151" s="143" t="s">
        <v>635</v>
      </c>
      <c r="D151" s="81" t="str">
        <f>VLOOKUP(C151,'Location Summary'!$C$4:$D$603,2,0)</f>
        <v>DA+0</v>
      </c>
      <c r="E151" s="81" t="s">
        <v>423</v>
      </c>
      <c r="F151" s="136">
        <v>45611</v>
      </c>
      <c r="G151" s="136">
        <v>45617</v>
      </c>
      <c r="H151" s="79" t="s">
        <v>1194</v>
      </c>
      <c r="I151" s="81">
        <f t="shared" si="26"/>
        <v>271.04000000000002</v>
      </c>
      <c r="J151" s="13">
        <f t="shared" si="27"/>
        <v>3.36</v>
      </c>
      <c r="K151" s="13">
        <f t="shared" si="28"/>
        <v>34.15</v>
      </c>
      <c r="L151" s="13">
        <f t="shared" si="29"/>
        <v>1.599</v>
      </c>
      <c r="M151" s="13">
        <f t="shared" si="30"/>
        <v>0.86599999999999999</v>
      </c>
      <c r="N151" s="482">
        <f t="shared" si="31"/>
        <v>6.49</v>
      </c>
      <c r="O151" s="141" t="s">
        <v>817</v>
      </c>
      <c r="P151" s="595" t="s">
        <v>938</v>
      </c>
      <c r="Q151" s="1065" t="s">
        <v>263</v>
      </c>
      <c r="T151" s="306"/>
      <c r="U151" s="306"/>
      <c r="V151" s="306"/>
      <c r="W151" s="306"/>
      <c r="X151" s="306"/>
      <c r="Y151" s="306"/>
      <c r="Z151" s="306"/>
      <c r="AA151" s="306"/>
    </row>
    <row r="152" spans="1:27" ht="21.75" customHeight="1" x14ac:dyDescent="0.3">
      <c r="A152" s="17">
        <f>SUBTOTAL(103,$C$5:C152)</f>
        <v>148</v>
      </c>
      <c r="B152" s="13">
        <v>15</v>
      </c>
      <c r="C152" s="143" t="s">
        <v>511</v>
      </c>
      <c r="D152" s="81" t="str">
        <f>VLOOKUP(C152,'Location Summary'!$C$4:$D$603,2,0)</f>
        <v>DB1+6</v>
      </c>
      <c r="E152" s="81" t="s">
        <v>423</v>
      </c>
      <c r="F152" s="136">
        <v>45604</v>
      </c>
      <c r="G152" s="136">
        <v>45618</v>
      </c>
      <c r="H152" s="79" t="s">
        <v>1015</v>
      </c>
      <c r="I152" s="81">
        <f t="shared" si="26"/>
        <v>484.04</v>
      </c>
      <c r="J152" s="13">
        <f t="shared" si="27"/>
        <v>6.23</v>
      </c>
      <c r="K152" s="13">
        <f t="shared" si="28"/>
        <v>70.319999999999993</v>
      </c>
      <c r="L152" s="13">
        <f t="shared" si="29"/>
        <v>3.3719999999999999</v>
      </c>
      <c r="M152" s="13">
        <f t="shared" si="30"/>
        <v>1.768</v>
      </c>
      <c r="N152" s="482">
        <f t="shared" si="31"/>
        <v>13.2</v>
      </c>
      <c r="O152" s="141" t="s">
        <v>1174</v>
      </c>
      <c r="P152" s="595" t="s">
        <v>1133</v>
      </c>
      <c r="Q152" s="1065" t="s">
        <v>263</v>
      </c>
      <c r="T152" s="306"/>
      <c r="U152" s="306"/>
      <c r="V152" s="306"/>
      <c r="W152" s="306"/>
      <c r="X152" s="306"/>
      <c r="Y152" s="306"/>
      <c r="Z152" s="306"/>
      <c r="AA152" s="306"/>
    </row>
    <row r="153" spans="1:27" ht="21.75" customHeight="1" x14ac:dyDescent="0.3">
      <c r="A153" s="17">
        <f>SUBTOTAL(103,$C$5:C153)</f>
        <v>149</v>
      </c>
      <c r="B153" s="13">
        <v>16</v>
      </c>
      <c r="C153" s="143" t="s">
        <v>173</v>
      </c>
      <c r="D153" s="81" t="str">
        <f>VLOOKUP(C153,'Location Summary'!$C$4:$D$603,2,0)</f>
        <v>DB1+6</v>
      </c>
      <c r="E153" s="81" t="s">
        <v>423</v>
      </c>
      <c r="F153" s="136">
        <v>45607</v>
      </c>
      <c r="G153" s="136">
        <v>45619</v>
      </c>
      <c r="H153" s="79" t="s">
        <v>712</v>
      </c>
      <c r="I153" s="81">
        <f t="shared" si="26"/>
        <v>484.04</v>
      </c>
      <c r="J153" s="13">
        <f t="shared" si="27"/>
        <v>6.23</v>
      </c>
      <c r="K153" s="13">
        <f t="shared" si="28"/>
        <v>70.319999999999993</v>
      </c>
      <c r="L153" s="13">
        <f t="shared" si="29"/>
        <v>3.3719999999999999</v>
      </c>
      <c r="M153" s="13">
        <f t="shared" si="30"/>
        <v>1.768</v>
      </c>
      <c r="N153" s="482">
        <f t="shared" si="31"/>
        <v>13.2</v>
      </c>
      <c r="O153" s="141" t="s">
        <v>1175</v>
      </c>
      <c r="P153" s="595" t="s">
        <v>791</v>
      </c>
      <c r="Q153" s="1065" t="s">
        <v>263</v>
      </c>
      <c r="T153" s="306"/>
      <c r="U153" s="306"/>
      <c r="V153" s="306"/>
      <c r="W153" s="306"/>
      <c r="X153" s="306"/>
      <c r="Y153" s="306"/>
      <c r="Z153" s="306"/>
      <c r="AA153" s="306"/>
    </row>
    <row r="154" spans="1:27" ht="21.75" customHeight="1" x14ac:dyDescent="0.3">
      <c r="A154" s="17">
        <f>SUBTOTAL(103,$C$5:C154)</f>
        <v>150</v>
      </c>
      <c r="B154" s="13">
        <v>17</v>
      </c>
      <c r="C154" s="143" t="s">
        <v>636</v>
      </c>
      <c r="D154" s="81" t="str">
        <f>VLOOKUP(C154,'Location Summary'!$C$4:$D$603,2,0)</f>
        <v>DA+3</v>
      </c>
      <c r="E154" s="81" t="s">
        <v>423</v>
      </c>
      <c r="F154" s="136">
        <v>45617</v>
      </c>
      <c r="G154" s="136">
        <v>45619</v>
      </c>
      <c r="H154" s="79" t="s">
        <v>1194</v>
      </c>
      <c r="I154" s="81">
        <f t="shared" si="26"/>
        <v>289.83999999999997</v>
      </c>
      <c r="J154" s="13">
        <f t="shared" si="27"/>
        <v>3.61</v>
      </c>
      <c r="K154" s="13">
        <f t="shared" si="28"/>
        <v>37.299999999999997</v>
      </c>
      <c r="L154" s="13">
        <f t="shared" si="29"/>
        <v>2.093</v>
      </c>
      <c r="M154" s="13">
        <f t="shared" si="30"/>
        <v>0.86599999999999999</v>
      </c>
      <c r="N154" s="482">
        <f t="shared" si="31"/>
        <v>7.39</v>
      </c>
      <c r="O154" s="141" t="s">
        <v>817</v>
      </c>
      <c r="P154" s="595" t="s">
        <v>938</v>
      </c>
      <c r="Q154" s="1065" t="s">
        <v>263</v>
      </c>
      <c r="T154" s="306"/>
      <c r="U154" s="306"/>
      <c r="V154" s="306"/>
      <c r="W154" s="306"/>
      <c r="X154" s="306"/>
      <c r="Y154" s="306"/>
      <c r="Z154" s="306"/>
      <c r="AA154" s="306"/>
    </row>
    <row r="155" spans="1:27" ht="21.75" customHeight="1" x14ac:dyDescent="0.3">
      <c r="A155" s="17">
        <f>SUBTOTAL(103,$C$5:C155)</f>
        <v>151</v>
      </c>
      <c r="B155" s="13">
        <v>18</v>
      </c>
      <c r="C155" s="143" t="s">
        <v>262</v>
      </c>
      <c r="D155" s="81" t="str">
        <f>VLOOKUP(C155,'Location Summary'!$C$4:$D$603,2,0)</f>
        <v>DA+6</v>
      </c>
      <c r="E155" s="81" t="s">
        <v>423</v>
      </c>
      <c r="F155" s="136">
        <v>45617</v>
      </c>
      <c r="G155" s="136">
        <v>45620</v>
      </c>
      <c r="H155" s="79" t="s">
        <v>1169</v>
      </c>
      <c r="I155" s="81">
        <f t="shared" si="26"/>
        <v>289.83999999999997</v>
      </c>
      <c r="J155" s="13">
        <f t="shared" si="27"/>
        <v>3.61</v>
      </c>
      <c r="K155" s="13">
        <f t="shared" si="28"/>
        <v>37.299999999999997</v>
      </c>
      <c r="L155" s="13">
        <f t="shared" si="29"/>
        <v>2.093</v>
      </c>
      <c r="M155" s="13">
        <f t="shared" si="30"/>
        <v>0.86599999999999999</v>
      </c>
      <c r="N155" s="482">
        <f t="shared" si="31"/>
        <v>7.39</v>
      </c>
      <c r="O155" s="141" t="s">
        <v>1177</v>
      </c>
      <c r="P155" s="595" t="s">
        <v>1133</v>
      </c>
      <c r="Q155" s="1065" t="s">
        <v>263</v>
      </c>
      <c r="T155" s="306"/>
      <c r="U155" s="306"/>
      <c r="V155" s="306"/>
      <c r="W155" s="306"/>
      <c r="X155" s="306"/>
      <c r="Y155" s="306"/>
      <c r="Z155" s="306"/>
      <c r="AA155" s="306"/>
    </row>
    <row r="156" spans="1:27" ht="21.75" customHeight="1" x14ac:dyDescent="0.3">
      <c r="A156" s="17">
        <f>SUBTOTAL(103,$C$5:C156)</f>
        <v>152</v>
      </c>
      <c r="B156" s="13">
        <v>19</v>
      </c>
      <c r="C156" s="143" t="s">
        <v>633</v>
      </c>
      <c r="D156" s="81" t="str">
        <f>VLOOKUP(C156,'Location Summary'!$C$4:$D$603,2,0)</f>
        <v>DA+9</v>
      </c>
      <c r="E156" s="81" t="s">
        <v>423</v>
      </c>
      <c r="F156" s="136">
        <v>45617</v>
      </c>
      <c r="G156" s="136">
        <v>45622</v>
      </c>
      <c r="H156" s="79" t="s">
        <v>1194</v>
      </c>
      <c r="I156" s="81">
        <f t="shared" si="26"/>
        <v>289.83999999999997</v>
      </c>
      <c r="J156" s="13">
        <f t="shared" si="27"/>
        <v>3.61</v>
      </c>
      <c r="K156" s="13">
        <f t="shared" si="28"/>
        <v>37.299999999999997</v>
      </c>
      <c r="L156" s="13">
        <f t="shared" si="29"/>
        <v>2.093</v>
      </c>
      <c r="M156" s="13">
        <f t="shared" si="30"/>
        <v>0.86599999999999999</v>
      </c>
      <c r="N156" s="482">
        <f t="shared" si="31"/>
        <v>7.39</v>
      </c>
      <c r="O156" s="141" t="s">
        <v>817</v>
      </c>
      <c r="P156" s="595" t="s">
        <v>938</v>
      </c>
      <c r="Q156" s="1065" t="s">
        <v>263</v>
      </c>
      <c r="T156" s="306"/>
      <c r="U156" s="306"/>
      <c r="V156" s="306"/>
      <c r="W156" s="306"/>
      <c r="X156" s="306"/>
      <c r="Y156" s="306"/>
      <c r="Z156" s="306"/>
      <c r="AA156" s="306"/>
    </row>
    <row r="157" spans="1:27" ht="21.75" customHeight="1" x14ac:dyDescent="0.3">
      <c r="A157" s="17">
        <f>SUBTOTAL(103,$C$5:C157)</f>
        <v>153</v>
      </c>
      <c r="B157" s="13">
        <v>20</v>
      </c>
      <c r="C157" s="143" t="s">
        <v>611</v>
      </c>
      <c r="D157" s="81" t="str">
        <f>VLOOKUP(C157,'Location Summary'!$C$4:$D$603,2,0)</f>
        <v>DA+9</v>
      </c>
      <c r="E157" s="81" t="s">
        <v>423</v>
      </c>
      <c r="F157" s="136">
        <v>45617</v>
      </c>
      <c r="G157" s="136">
        <v>45623</v>
      </c>
      <c r="H157" s="79" t="s">
        <v>1019</v>
      </c>
      <c r="I157" s="81">
        <f t="shared" si="26"/>
        <v>289.83999999999997</v>
      </c>
      <c r="J157" s="13">
        <f t="shared" si="27"/>
        <v>3.61</v>
      </c>
      <c r="K157" s="13">
        <f t="shared" si="28"/>
        <v>37.299999999999997</v>
      </c>
      <c r="L157" s="13">
        <f t="shared" si="29"/>
        <v>2.093</v>
      </c>
      <c r="M157" s="13">
        <f t="shared" si="30"/>
        <v>0.86599999999999999</v>
      </c>
      <c r="N157" s="482">
        <f t="shared" si="31"/>
        <v>7.39</v>
      </c>
      <c r="O157" s="141" t="s">
        <v>1108</v>
      </c>
      <c r="P157" s="595" t="s">
        <v>791</v>
      </c>
      <c r="Q157" s="1065" t="s">
        <v>263</v>
      </c>
      <c r="T157" s="306"/>
      <c r="U157" s="306"/>
      <c r="V157" s="306"/>
      <c r="W157" s="306"/>
      <c r="X157" s="306"/>
      <c r="Y157" s="306"/>
      <c r="Z157" s="306"/>
      <c r="AA157" s="306"/>
    </row>
    <row r="158" spans="1:27" ht="21.75" customHeight="1" x14ac:dyDescent="0.3">
      <c r="A158" s="17">
        <f>SUBTOTAL(103,$C$5:C158)</f>
        <v>154</v>
      </c>
      <c r="B158" s="13">
        <v>21</v>
      </c>
      <c r="C158" s="143" t="s">
        <v>801</v>
      </c>
      <c r="D158" s="81" t="str">
        <f>VLOOKUP(C158,'Location Summary'!$C$4:$D$603,2,0)</f>
        <v>DB1+0</v>
      </c>
      <c r="E158" s="81" t="s">
        <v>423</v>
      </c>
      <c r="F158" s="136">
        <v>45616</v>
      </c>
      <c r="G158" s="136">
        <v>45623</v>
      </c>
      <c r="H158" s="79" t="s">
        <v>998</v>
      </c>
      <c r="I158" s="81">
        <f t="shared" si="26"/>
        <v>479.12</v>
      </c>
      <c r="J158" s="13">
        <f t="shared" si="27"/>
        <v>6.16</v>
      </c>
      <c r="K158" s="13">
        <f t="shared" si="28"/>
        <v>69.760000000000005</v>
      </c>
      <c r="L158" s="13">
        <f t="shared" si="29"/>
        <v>3.26</v>
      </c>
      <c r="M158" s="13">
        <f t="shared" si="30"/>
        <v>1.768</v>
      </c>
      <c r="N158" s="482">
        <f t="shared" si="31"/>
        <v>13.01</v>
      </c>
      <c r="O158" s="141" t="s">
        <v>1176</v>
      </c>
      <c r="P158" s="595" t="s">
        <v>938</v>
      </c>
      <c r="Q158" s="1065" t="s">
        <v>263</v>
      </c>
      <c r="T158" s="306"/>
      <c r="U158" s="306"/>
      <c r="V158" s="306"/>
      <c r="W158" s="306"/>
      <c r="X158" s="306"/>
      <c r="Y158" s="306"/>
      <c r="Z158" s="306"/>
      <c r="AA158" s="306"/>
    </row>
    <row r="159" spans="1:27" ht="21.75" customHeight="1" x14ac:dyDescent="0.3">
      <c r="A159" s="17">
        <f>SUBTOTAL(103,$C$5:C159)</f>
        <v>155</v>
      </c>
      <c r="B159" s="13">
        <v>22</v>
      </c>
      <c r="C159" s="143" t="s">
        <v>261</v>
      </c>
      <c r="D159" s="81" t="str">
        <f>VLOOKUP(C159,'Location Summary'!$C$4:$D$603,2,0)</f>
        <v>DA-3</v>
      </c>
      <c r="E159" s="81" t="s">
        <v>423</v>
      </c>
      <c r="F159" s="136">
        <v>45621</v>
      </c>
      <c r="G159" s="136">
        <v>45625</v>
      </c>
      <c r="H159" s="79" t="s">
        <v>1169</v>
      </c>
      <c r="I159" s="81">
        <f t="shared" si="26"/>
        <v>271.04000000000002</v>
      </c>
      <c r="J159" s="13">
        <f t="shared" si="27"/>
        <v>3.36</v>
      </c>
      <c r="K159" s="13">
        <f t="shared" si="28"/>
        <v>34.15</v>
      </c>
      <c r="L159" s="13">
        <f t="shared" si="29"/>
        <v>1.599</v>
      </c>
      <c r="M159" s="13">
        <f t="shared" si="30"/>
        <v>0.86599999999999999</v>
      </c>
      <c r="N159" s="482">
        <f t="shared" si="31"/>
        <v>6.49</v>
      </c>
      <c r="O159" s="141" t="s">
        <v>1177</v>
      </c>
      <c r="P159" s="595" t="s">
        <v>1133</v>
      </c>
      <c r="Q159" s="1065" t="s">
        <v>263</v>
      </c>
      <c r="T159" s="306"/>
      <c r="U159" s="306"/>
      <c r="V159" s="306"/>
      <c r="W159" s="306"/>
      <c r="X159" s="306"/>
      <c r="Y159" s="306"/>
      <c r="Z159" s="306"/>
      <c r="AA159" s="306"/>
    </row>
    <row r="160" spans="1:27" ht="21.75" customHeight="1" x14ac:dyDescent="0.3">
      <c r="A160" s="17">
        <f>SUBTOTAL(103,$C$5:C160)</f>
        <v>156</v>
      </c>
      <c r="B160" s="13">
        <v>23</v>
      </c>
      <c r="C160" s="143" t="s">
        <v>632</v>
      </c>
      <c r="D160" s="81" t="str">
        <f>VLOOKUP(C160,'Location Summary'!$C$4:$D$603,2,0)</f>
        <v>DA+6</v>
      </c>
      <c r="E160" s="81" t="s">
        <v>423</v>
      </c>
      <c r="F160" s="136">
        <v>45619</v>
      </c>
      <c r="G160" s="136">
        <v>45625</v>
      </c>
      <c r="H160" s="79" t="s">
        <v>1194</v>
      </c>
      <c r="I160" s="81">
        <f t="shared" si="26"/>
        <v>289.83999999999997</v>
      </c>
      <c r="J160" s="13">
        <f t="shared" si="27"/>
        <v>3.61</v>
      </c>
      <c r="K160" s="13">
        <f t="shared" si="28"/>
        <v>37.299999999999997</v>
      </c>
      <c r="L160" s="13">
        <f t="shared" si="29"/>
        <v>2.093</v>
      </c>
      <c r="M160" s="13">
        <f t="shared" si="30"/>
        <v>0.86599999999999999</v>
      </c>
      <c r="N160" s="482">
        <f t="shared" si="31"/>
        <v>7.39</v>
      </c>
      <c r="O160" s="141" t="s">
        <v>817</v>
      </c>
      <c r="P160" s="595" t="s">
        <v>938</v>
      </c>
      <c r="Q160" s="1065" t="s">
        <v>263</v>
      </c>
      <c r="T160" s="306"/>
      <c r="U160" s="306"/>
      <c r="V160" s="306"/>
      <c r="W160" s="306"/>
      <c r="X160" s="306"/>
      <c r="Y160" s="306"/>
      <c r="Z160" s="306"/>
      <c r="AA160" s="306"/>
    </row>
    <row r="161" spans="1:27" ht="21.75" customHeight="1" x14ac:dyDescent="0.3">
      <c r="A161" s="17">
        <f>SUBTOTAL(103,$C$5:C161)</f>
        <v>157</v>
      </c>
      <c r="B161" s="13">
        <v>24</v>
      </c>
      <c r="C161" s="143" t="s">
        <v>631</v>
      </c>
      <c r="D161" s="81" t="str">
        <f>VLOOKUP(C161,'Location Summary'!$C$4:$D$603,2,0)</f>
        <v>DA+3</v>
      </c>
      <c r="E161" s="81" t="s">
        <v>423</v>
      </c>
      <c r="F161" s="136">
        <v>45623</v>
      </c>
      <c r="G161" s="136">
        <v>45626</v>
      </c>
      <c r="H161" s="79" t="s">
        <v>1193</v>
      </c>
      <c r="I161" s="81">
        <f t="shared" si="26"/>
        <v>289.83999999999997</v>
      </c>
      <c r="J161" s="13">
        <f t="shared" si="27"/>
        <v>3.61</v>
      </c>
      <c r="K161" s="13">
        <f t="shared" si="28"/>
        <v>37.299999999999997</v>
      </c>
      <c r="L161" s="13">
        <f t="shared" si="29"/>
        <v>2.093</v>
      </c>
      <c r="M161" s="13">
        <f t="shared" si="30"/>
        <v>0.86599999999999999</v>
      </c>
      <c r="N161" s="482">
        <f t="shared" si="31"/>
        <v>7.39</v>
      </c>
      <c r="O161" s="141" t="s">
        <v>817</v>
      </c>
      <c r="P161" s="595" t="s">
        <v>938</v>
      </c>
      <c r="Q161" s="1065" t="s">
        <v>263</v>
      </c>
      <c r="T161" s="306"/>
      <c r="U161" s="306"/>
      <c r="V161" s="306"/>
      <c r="W161" s="306"/>
      <c r="X161" s="306"/>
      <c r="Y161" s="306"/>
      <c r="Z161" s="306"/>
      <c r="AA161" s="306"/>
    </row>
    <row r="162" spans="1:27" ht="21.75" customHeight="1" x14ac:dyDescent="0.3">
      <c r="A162" s="17">
        <f>SUBTOTAL(103,$C$5:C162)</f>
        <v>158</v>
      </c>
      <c r="B162" s="13">
        <v>1</v>
      </c>
      <c r="C162" s="143" t="s">
        <v>497</v>
      </c>
      <c r="D162" s="81" t="str">
        <f>VLOOKUP(C162,'Location Summary'!$C$4:$D$603,2,0)</f>
        <v>DA+6</v>
      </c>
      <c r="E162" s="81" t="s">
        <v>423</v>
      </c>
      <c r="F162" s="136">
        <v>45620</v>
      </c>
      <c r="G162" s="136">
        <v>45627</v>
      </c>
      <c r="H162" s="79" t="s">
        <v>1015</v>
      </c>
      <c r="I162" s="81">
        <f t="shared" si="26"/>
        <v>289.83999999999997</v>
      </c>
      <c r="J162" s="13">
        <f t="shared" si="27"/>
        <v>3.61</v>
      </c>
      <c r="K162" s="13">
        <f t="shared" si="28"/>
        <v>37.299999999999997</v>
      </c>
      <c r="L162" s="13">
        <f t="shared" si="29"/>
        <v>2.093</v>
      </c>
      <c r="M162" s="13">
        <f t="shared" si="30"/>
        <v>0.86599999999999999</v>
      </c>
      <c r="N162" s="482">
        <f t="shared" si="31"/>
        <v>7.39</v>
      </c>
      <c r="O162" s="141" t="s">
        <v>1174</v>
      </c>
      <c r="P162" s="595" t="s">
        <v>1133</v>
      </c>
      <c r="Q162" s="1065" t="s">
        <v>263</v>
      </c>
      <c r="T162" s="306"/>
      <c r="U162" s="306"/>
      <c r="V162" s="306"/>
      <c r="W162" s="306"/>
      <c r="X162" s="306"/>
      <c r="Y162" s="306"/>
      <c r="Z162" s="306"/>
      <c r="AA162" s="306"/>
    </row>
    <row r="163" spans="1:27" ht="21.75" customHeight="1" x14ac:dyDescent="0.3">
      <c r="A163" s="17">
        <f>SUBTOTAL(103,$C$5:C163)</f>
        <v>159</v>
      </c>
      <c r="B163" s="13">
        <v>2</v>
      </c>
      <c r="C163" s="143" t="s">
        <v>73</v>
      </c>
      <c r="D163" s="81" t="str">
        <f>VLOOKUP(C163,'Location Summary'!$C$4:$D$603,2,0)</f>
        <v>DB1+3</v>
      </c>
      <c r="E163" s="81" t="s">
        <v>423</v>
      </c>
      <c r="F163" s="136">
        <v>45622</v>
      </c>
      <c r="G163" s="136">
        <v>45630</v>
      </c>
      <c r="H163" s="79" t="s">
        <v>998</v>
      </c>
      <c r="I163" s="81">
        <f t="shared" si="26"/>
        <v>484.04</v>
      </c>
      <c r="J163" s="13">
        <f t="shared" si="27"/>
        <v>6.23</v>
      </c>
      <c r="K163" s="13">
        <f t="shared" si="28"/>
        <v>70.319999999999993</v>
      </c>
      <c r="L163" s="13">
        <f t="shared" si="29"/>
        <v>3.3719999999999999</v>
      </c>
      <c r="M163" s="13">
        <f t="shared" si="30"/>
        <v>1.768</v>
      </c>
      <c r="N163" s="482">
        <f t="shared" si="31"/>
        <v>13.2</v>
      </c>
      <c r="O163" s="141" t="s">
        <v>1176</v>
      </c>
      <c r="P163" s="595" t="s">
        <v>938</v>
      </c>
      <c r="Q163" s="1065" t="s">
        <v>263</v>
      </c>
      <c r="T163" s="306"/>
      <c r="U163" s="306"/>
      <c r="V163" s="306"/>
      <c r="W163" s="306"/>
      <c r="X163" s="306"/>
      <c r="Y163" s="306"/>
      <c r="Z163" s="306"/>
      <c r="AA163" s="306"/>
    </row>
    <row r="164" spans="1:27" ht="21.75" customHeight="1" x14ac:dyDescent="0.3">
      <c r="A164" s="17">
        <f>SUBTOTAL(103,$C$5:C164)</f>
        <v>160</v>
      </c>
      <c r="B164" s="13">
        <v>3</v>
      </c>
      <c r="C164" s="143" t="s">
        <v>259</v>
      </c>
      <c r="D164" s="81" t="str">
        <f>VLOOKUP(C164,'Location Summary'!$C$4:$D$603,2,0)</f>
        <v>DA+9</v>
      </c>
      <c r="E164" s="81" t="s">
        <v>423</v>
      </c>
      <c r="F164" s="136">
        <v>45626</v>
      </c>
      <c r="G164" s="136">
        <v>45630</v>
      </c>
      <c r="H164" s="79" t="s">
        <v>1169</v>
      </c>
      <c r="I164" s="81">
        <f t="shared" si="26"/>
        <v>289.83999999999997</v>
      </c>
      <c r="J164" s="13">
        <f t="shared" si="27"/>
        <v>3.61</v>
      </c>
      <c r="K164" s="13">
        <f t="shared" si="28"/>
        <v>37.299999999999997</v>
      </c>
      <c r="L164" s="13">
        <f t="shared" si="29"/>
        <v>2.093</v>
      </c>
      <c r="M164" s="13">
        <f t="shared" si="30"/>
        <v>0.86599999999999999</v>
      </c>
      <c r="N164" s="482">
        <f t="shared" si="31"/>
        <v>7.39</v>
      </c>
      <c r="O164" s="141" t="s">
        <v>1177</v>
      </c>
      <c r="P164" s="595" t="s">
        <v>1133</v>
      </c>
      <c r="Q164" s="1065" t="s">
        <v>263</v>
      </c>
      <c r="T164" s="306"/>
      <c r="U164" s="306"/>
      <c r="V164" s="306"/>
      <c r="W164" s="306"/>
      <c r="X164" s="306"/>
      <c r="Y164" s="306"/>
      <c r="Z164" s="306"/>
      <c r="AA164" s="306"/>
    </row>
    <row r="165" spans="1:27" ht="21.75" customHeight="1" x14ac:dyDescent="0.3">
      <c r="A165" s="17">
        <f>SUBTOTAL(103,$C$5:C165)</f>
        <v>161</v>
      </c>
      <c r="B165" s="13">
        <v>4</v>
      </c>
      <c r="C165" s="143" t="s">
        <v>72</v>
      </c>
      <c r="D165" s="81" t="str">
        <f>VLOOKUP(C165,'Location Summary'!$C$4:$D$603,2,0)</f>
        <v>DB2+0</v>
      </c>
      <c r="E165" s="81" t="s">
        <v>423</v>
      </c>
      <c r="F165" s="136">
        <v>45623</v>
      </c>
      <c r="G165" s="136">
        <v>45632</v>
      </c>
      <c r="H165" s="79" t="s">
        <v>1019</v>
      </c>
      <c r="I165" s="81">
        <f t="shared" si="26"/>
        <v>560.96</v>
      </c>
      <c r="J165" s="13">
        <f t="shared" si="27"/>
        <v>7.27</v>
      </c>
      <c r="K165" s="13">
        <f t="shared" si="28"/>
        <v>85.67</v>
      </c>
      <c r="L165" s="13">
        <f t="shared" si="29"/>
        <v>4.1547999999999998</v>
      </c>
      <c r="M165" s="13">
        <f t="shared" si="30"/>
        <v>1.768</v>
      </c>
      <c r="N165" s="482">
        <f t="shared" ref="N165:N231" si="32">ROUND((I165*230.35+J165*10150.5+K165*11591.45+L165*93958.18+M165*7677.44)/10^5,2)</f>
        <v>16</v>
      </c>
      <c r="O165" s="141" t="s">
        <v>1108</v>
      </c>
      <c r="P165" s="595" t="s">
        <v>791</v>
      </c>
      <c r="Q165" s="1065" t="s">
        <v>263</v>
      </c>
      <c r="T165" s="306"/>
      <c r="U165" s="306"/>
      <c r="V165" s="306"/>
      <c r="W165" s="306"/>
      <c r="X165" s="306"/>
      <c r="Y165" s="306"/>
      <c r="Z165" s="306"/>
      <c r="AA165" s="306"/>
    </row>
    <row r="166" spans="1:27" ht="21.75" customHeight="1" x14ac:dyDescent="0.3">
      <c r="A166" s="17">
        <f>SUBTOTAL(103,$C$5:C166)</f>
        <v>162</v>
      </c>
      <c r="B166" s="13">
        <v>5</v>
      </c>
      <c r="C166" s="143" t="s">
        <v>629</v>
      </c>
      <c r="D166" s="81" t="str">
        <f>VLOOKUP(C166,'Location Summary'!$C$4:$D$603,2,0)</f>
        <v>DA+3</v>
      </c>
      <c r="E166" s="81" t="s">
        <v>423</v>
      </c>
      <c r="F166" s="136">
        <v>45625</v>
      </c>
      <c r="G166" s="136">
        <v>45632</v>
      </c>
      <c r="H166" s="79" t="s">
        <v>1194</v>
      </c>
      <c r="I166" s="81">
        <f t="shared" si="26"/>
        <v>289.83999999999997</v>
      </c>
      <c r="J166" s="13">
        <f t="shared" si="27"/>
        <v>3.61</v>
      </c>
      <c r="K166" s="13">
        <f t="shared" si="28"/>
        <v>37.299999999999997</v>
      </c>
      <c r="L166" s="13">
        <f t="shared" si="29"/>
        <v>2.093</v>
      </c>
      <c r="M166" s="13">
        <f t="shared" si="30"/>
        <v>0.86599999999999999</v>
      </c>
      <c r="N166" s="482">
        <f t="shared" si="32"/>
        <v>7.39</v>
      </c>
      <c r="O166" s="141" t="s">
        <v>817</v>
      </c>
      <c r="P166" s="595" t="s">
        <v>938</v>
      </c>
      <c r="Q166" s="1065" t="s">
        <v>263</v>
      </c>
      <c r="T166" s="306"/>
      <c r="U166" s="306"/>
      <c r="V166" s="306"/>
      <c r="W166" s="306"/>
      <c r="X166" s="306"/>
      <c r="Y166" s="306"/>
      <c r="Z166" s="306"/>
      <c r="AA166" s="306"/>
    </row>
    <row r="167" spans="1:27" ht="21.75" customHeight="1" x14ac:dyDescent="0.3">
      <c r="A167" s="17">
        <f>SUBTOTAL(103,$C$5:C167)</f>
        <v>163</v>
      </c>
      <c r="B167" s="13">
        <v>6</v>
      </c>
      <c r="C167" s="143" t="s">
        <v>260</v>
      </c>
      <c r="D167" s="81" t="str">
        <f>VLOOKUP(C167,'Location Summary'!$C$4:$D$603,2,0)</f>
        <v>DA+0</v>
      </c>
      <c r="E167" s="81" t="s">
        <v>423</v>
      </c>
      <c r="F167" s="136">
        <v>45601</v>
      </c>
      <c r="G167" s="136">
        <v>45633</v>
      </c>
      <c r="H167" s="79" t="s">
        <v>1169</v>
      </c>
      <c r="I167" s="81">
        <f t="shared" si="26"/>
        <v>271.04000000000002</v>
      </c>
      <c r="J167" s="13">
        <f t="shared" si="27"/>
        <v>3.36</v>
      </c>
      <c r="K167" s="13">
        <f t="shared" si="28"/>
        <v>34.15</v>
      </c>
      <c r="L167" s="13">
        <f t="shared" si="29"/>
        <v>1.599</v>
      </c>
      <c r="M167" s="13">
        <f t="shared" si="30"/>
        <v>0.86599999999999999</v>
      </c>
      <c r="N167" s="482">
        <f t="shared" si="32"/>
        <v>6.49</v>
      </c>
      <c r="O167" s="141" t="s">
        <v>1195</v>
      </c>
      <c r="P167" s="595" t="s">
        <v>1133</v>
      </c>
      <c r="Q167" s="1065" t="s">
        <v>263</v>
      </c>
      <c r="T167" s="306"/>
      <c r="U167" s="306"/>
      <c r="V167" s="306"/>
      <c r="W167" s="306"/>
      <c r="X167" s="306"/>
      <c r="Y167" s="306"/>
      <c r="Z167" s="306"/>
      <c r="AA167" s="306"/>
    </row>
    <row r="168" spans="1:27" ht="21.75" customHeight="1" x14ac:dyDescent="0.3">
      <c r="A168" s="17">
        <f>SUBTOTAL(103,$C$5:C168)</f>
        <v>164</v>
      </c>
      <c r="B168" s="13">
        <v>7</v>
      </c>
      <c r="C168" s="143" t="s">
        <v>807</v>
      </c>
      <c r="D168" s="81" t="str">
        <f>VLOOKUP(C168,'Location Summary'!$C$4:$D$603,2,0)</f>
        <v>DA+3</v>
      </c>
      <c r="E168" s="81" t="s">
        <v>423</v>
      </c>
      <c r="F168" s="136">
        <v>45631</v>
      </c>
      <c r="G168" s="136">
        <v>45634</v>
      </c>
      <c r="H168" s="79" t="s">
        <v>998</v>
      </c>
      <c r="I168" s="81">
        <f t="shared" si="26"/>
        <v>289.83999999999997</v>
      </c>
      <c r="J168" s="13">
        <f t="shared" si="27"/>
        <v>3.61</v>
      </c>
      <c r="K168" s="13">
        <f t="shared" si="28"/>
        <v>37.299999999999997</v>
      </c>
      <c r="L168" s="13">
        <f t="shared" si="29"/>
        <v>2.093</v>
      </c>
      <c r="M168" s="13">
        <f t="shared" si="30"/>
        <v>0.86599999999999999</v>
      </c>
      <c r="N168" s="482">
        <f t="shared" si="32"/>
        <v>7.39</v>
      </c>
      <c r="O168" s="141" t="s">
        <v>1176</v>
      </c>
      <c r="P168" s="595" t="s">
        <v>938</v>
      </c>
      <c r="Q168" s="1065" t="s">
        <v>263</v>
      </c>
      <c r="T168" s="306"/>
      <c r="U168" s="306"/>
      <c r="V168" s="306"/>
      <c r="W168" s="306"/>
      <c r="X168" s="306"/>
      <c r="Y168" s="306"/>
      <c r="Z168" s="306"/>
      <c r="AA168" s="306"/>
    </row>
    <row r="169" spans="1:27" ht="21.75" customHeight="1" x14ac:dyDescent="0.3">
      <c r="A169" s="17">
        <f>SUBTOTAL(103,$C$5:C169)</f>
        <v>165</v>
      </c>
      <c r="B169" s="13">
        <v>8</v>
      </c>
      <c r="C169" s="143" t="s">
        <v>630</v>
      </c>
      <c r="D169" s="81" t="str">
        <f>VLOOKUP(C169,'Location Summary'!$C$4:$D$603,2,0)</f>
        <v>DA+1.5</v>
      </c>
      <c r="E169" s="81" t="s">
        <v>423</v>
      </c>
      <c r="F169" s="136">
        <v>45632</v>
      </c>
      <c r="G169" s="136">
        <v>45634</v>
      </c>
      <c r="H169" s="79" t="s">
        <v>1194</v>
      </c>
      <c r="I169" s="81">
        <f t="shared" si="26"/>
        <v>289.83999999999997</v>
      </c>
      <c r="J169" s="13">
        <f t="shared" si="27"/>
        <v>3.61</v>
      </c>
      <c r="K169" s="13">
        <f t="shared" si="28"/>
        <v>37.299999999999997</v>
      </c>
      <c r="L169" s="13">
        <f t="shared" si="29"/>
        <v>2.093</v>
      </c>
      <c r="M169" s="13">
        <f t="shared" si="30"/>
        <v>0.86599999999999999</v>
      </c>
      <c r="N169" s="482">
        <f t="shared" si="32"/>
        <v>7.39</v>
      </c>
      <c r="O169" s="141" t="s">
        <v>817</v>
      </c>
      <c r="P169" s="595" t="s">
        <v>938</v>
      </c>
      <c r="Q169" s="1065" t="s">
        <v>263</v>
      </c>
      <c r="T169" s="306"/>
      <c r="U169" s="306"/>
      <c r="V169" s="306"/>
      <c r="W169" s="306"/>
      <c r="X169" s="306"/>
      <c r="Y169" s="306"/>
      <c r="Z169" s="306"/>
      <c r="AA169" s="306"/>
    </row>
    <row r="170" spans="1:27" ht="21.75" customHeight="1" x14ac:dyDescent="0.3">
      <c r="A170" s="17">
        <f>SUBTOTAL(103,$C$5:C170)</f>
        <v>166</v>
      </c>
      <c r="B170" s="13">
        <v>9</v>
      </c>
      <c r="C170" s="143" t="s">
        <v>456</v>
      </c>
      <c r="D170" s="81" t="str">
        <f>VLOOKUP(C170,'Location Summary'!$C$4:$D$603,2,0)</f>
        <v>DA+3</v>
      </c>
      <c r="E170" s="81" t="s">
        <v>423</v>
      </c>
      <c r="F170" s="136">
        <v>45628</v>
      </c>
      <c r="G170" s="136">
        <v>45636</v>
      </c>
      <c r="H170" s="79" t="s">
        <v>1019</v>
      </c>
      <c r="I170" s="81">
        <f t="shared" si="26"/>
        <v>289.83999999999997</v>
      </c>
      <c r="J170" s="13">
        <f t="shared" si="27"/>
        <v>3.61</v>
      </c>
      <c r="K170" s="13">
        <f t="shared" si="28"/>
        <v>37.299999999999997</v>
      </c>
      <c r="L170" s="13">
        <f t="shared" si="29"/>
        <v>2.093</v>
      </c>
      <c r="M170" s="13">
        <f t="shared" si="30"/>
        <v>0.86599999999999999</v>
      </c>
      <c r="N170" s="482">
        <f t="shared" si="32"/>
        <v>7.39</v>
      </c>
      <c r="O170" s="141" t="s">
        <v>1108</v>
      </c>
      <c r="P170" s="595" t="s">
        <v>791</v>
      </c>
      <c r="Q170" s="1065" t="s">
        <v>263</v>
      </c>
      <c r="T170" s="306"/>
      <c r="U170" s="306"/>
      <c r="V170" s="306"/>
      <c r="W170" s="306"/>
      <c r="X170" s="306"/>
      <c r="Y170" s="306"/>
      <c r="Z170" s="306"/>
      <c r="AA170" s="306"/>
    </row>
    <row r="171" spans="1:27" ht="21.75" customHeight="1" x14ac:dyDescent="0.3">
      <c r="A171" s="17">
        <f>SUBTOTAL(103,$C$5:C171)</f>
        <v>167</v>
      </c>
      <c r="B171" s="13">
        <v>10</v>
      </c>
      <c r="C171" s="143" t="s">
        <v>215</v>
      </c>
      <c r="D171" s="81" t="str">
        <f>VLOOKUP(C171,'Location Summary'!$C$4:$D$603,2,0)</f>
        <v>DA+6</v>
      </c>
      <c r="E171" s="81" t="s">
        <v>423</v>
      </c>
      <c r="F171" s="136">
        <v>45633</v>
      </c>
      <c r="G171" s="136">
        <v>45638</v>
      </c>
      <c r="H171" s="79" t="s">
        <v>998</v>
      </c>
      <c r="I171" s="81">
        <f t="shared" si="26"/>
        <v>289.83999999999997</v>
      </c>
      <c r="J171" s="13">
        <f t="shared" si="27"/>
        <v>3.61</v>
      </c>
      <c r="K171" s="13">
        <f t="shared" si="28"/>
        <v>37.299999999999997</v>
      </c>
      <c r="L171" s="13">
        <f t="shared" si="29"/>
        <v>2.093</v>
      </c>
      <c r="M171" s="13">
        <f t="shared" si="30"/>
        <v>0.86599999999999999</v>
      </c>
      <c r="N171" s="482">
        <f t="shared" si="32"/>
        <v>7.39</v>
      </c>
      <c r="O171" s="141" t="s">
        <v>1176</v>
      </c>
      <c r="P171" s="595" t="s">
        <v>938</v>
      </c>
      <c r="Q171" s="1065" t="s">
        <v>263</v>
      </c>
      <c r="T171" s="306"/>
      <c r="U171" s="306"/>
      <c r="V171" s="306"/>
      <c r="W171" s="306"/>
      <c r="X171" s="306"/>
      <c r="Y171" s="306"/>
      <c r="Z171" s="306"/>
      <c r="AA171" s="306"/>
    </row>
    <row r="172" spans="1:27" ht="21.75" customHeight="1" x14ac:dyDescent="0.3">
      <c r="A172" s="17">
        <f>SUBTOTAL(103,$C$5:C172)</f>
        <v>168</v>
      </c>
      <c r="B172" s="13">
        <v>11</v>
      </c>
      <c r="C172" s="143" t="s">
        <v>628</v>
      </c>
      <c r="D172" s="81" t="str">
        <f>VLOOKUP(C172,'Location Summary'!$C$4:$D$603,2,0)</f>
        <v>DA+0</v>
      </c>
      <c r="E172" s="81" t="s">
        <v>423</v>
      </c>
      <c r="F172" s="136">
        <v>45635</v>
      </c>
      <c r="G172" s="136">
        <v>45638</v>
      </c>
      <c r="H172" s="79" t="s">
        <v>1194</v>
      </c>
      <c r="I172" s="81">
        <f t="shared" si="26"/>
        <v>271.04000000000002</v>
      </c>
      <c r="J172" s="13">
        <f t="shared" si="27"/>
        <v>3.36</v>
      </c>
      <c r="K172" s="13">
        <f t="shared" si="28"/>
        <v>34.15</v>
      </c>
      <c r="L172" s="13">
        <f t="shared" si="29"/>
        <v>1.599</v>
      </c>
      <c r="M172" s="13">
        <f t="shared" si="30"/>
        <v>0.86599999999999999</v>
      </c>
      <c r="N172" s="482">
        <f t="shared" si="32"/>
        <v>6.49</v>
      </c>
      <c r="O172" s="141" t="s">
        <v>817</v>
      </c>
      <c r="P172" s="595" t="s">
        <v>938</v>
      </c>
      <c r="Q172" s="1065" t="s">
        <v>263</v>
      </c>
      <c r="T172" s="306"/>
      <c r="U172" s="306"/>
      <c r="V172" s="306"/>
      <c r="W172" s="306"/>
      <c r="X172" s="306"/>
      <c r="Y172" s="306"/>
      <c r="Z172" s="306"/>
      <c r="AA172" s="306"/>
    </row>
    <row r="173" spans="1:27" ht="21.75" customHeight="1" x14ac:dyDescent="0.3">
      <c r="A173" s="17">
        <f>SUBTOTAL(103,$C$5:C173)</f>
        <v>169</v>
      </c>
      <c r="B173" s="13">
        <v>12</v>
      </c>
      <c r="C173" s="143" t="s">
        <v>627</v>
      </c>
      <c r="D173" s="81" t="str">
        <f>VLOOKUP(C173,'Location Summary'!$C$4:$D$603,2,0)</f>
        <v>DA+0</v>
      </c>
      <c r="E173" s="81" t="s">
        <v>423</v>
      </c>
      <c r="F173" s="136">
        <v>45637</v>
      </c>
      <c r="G173" s="136">
        <v>45639</v>
      </c>
      <c r="H173" s="79" t="s">
        <v>1194</v>
      </c>
      <c r="I173" s="81">
        <f t="shared" si="26"/>
        <v>271.04000000000002</v>
      </c>
      <c r="J173" s="13">
        <f t="shared" si="27"/>
        <v>3.36</v>
      </c>
      <c r="K173" s="13">
        <f t="shared" si="28"/>
        <v>34.15</v>
      </c>
      <c r="L173" s="13">
        <f t="shared" si="29"/>
        <v>1.599</v>
      </c>
      <c r="M173" s="13">
        <f t="shared" si="30"/>
        <v>0.86599999999999999</v>
      </c>
      <c r="N173" s="482">
        <f t="shared" si="32"/>
        <v>6.49</v>
      </c>
      <c r="O173" s="141" t="s">
        <v>817</v>
      </c>
      <c r="P173" s="595" t="s">
        <v>938</v>
      </c>
      <c r="Q173" s="1065" t="s">
        <v>263</v>
      </c>
      <c r="T173" s="306"/>
      <c r="U173" s="306"/>
      <c r="V173" s="306"/>
      <c r="W173" s="306"/>
      <c r="X173" s="306"/>
      <c r="Y173" s="306"/>
      <c r="Z173" s="306"/>
      <c r="AA173" s="306"/>
    </row>
    <row r="174" spans="1:27" ht="21.75" customHeight="1" x14ac:dyDescent="0.3">
      <c r="A174" s="17">
        <f>SUBTOTAL(103,$C$5:C174)</f>
        <v>170</v>
      </c>
      <c r="B174" s="13">
        <v>13</v>
      </c>
      <c r="C174" s="143" t="s">
        <v>5</v>
      </c>
      <c r="D174" s="81" t="str">
        <f>VLOOKUP(C174,'Location Summary'!$C$4:$D$603,2,0)</f>
        <v>DA+3</v>
      </c>
      <c r="E174" s="81" t="s">
        <v>423</v>
      </c>
      <c r="F174" s="136">
        <v>45638</v>
      </c>
      <c r="G174" s="136">
        <v>45640</v>
      </c>
      <c r="H174" s="79" t="s">
        <v>998</v>
      </c>
      <c r="I174" s="81">
        <f t="shared" si="26"/>
        <v>289.83999999999997</v>
      </c>
      <c r="J174" s="13">
        <f t="shared" si="27"/>
        <v>3.61</v>
      </c>
      <c r="K174" s="13">
        <f t="shared" si="28"/>
        <v>37.299999999999997</v>
      </c>
      <c r="L174" s="13">
        <f t="shared" si="29"/>
        <v>2.093</v>
      </c>
      <c r="M174" s="13">
        <f t="shared" si="30"/>
        <v>0.86599999999999999</v>
      </c>
      <c r="N174" s="482">
        <f t="shared" si="32"/>
        <v>7.39</v>
      </c>
      <c r="O174" s="141" t="s">
        <v>1176</v>
      </c>
      <c r="P174" s="595" t="s">
        <v>938</v>
      </c>
      <c r="Q174" s="1065" t="s">
        <v>263</v>
      </c>
      <c r="T174" s="306"/>
      <c r="U174" s="306"/>
      <c r="V174" s="306"/>
      <c r="W174" s="306"/>
      <c r="X174" s="306"/>
      <c r="Y174" s="306"/>
      <c r="Z174" s="306"/>
      <c r="AA174" s="306"/>
    </row>
    <row r="175" spans="1:27" ht="21.75" customHeight="1" x14ac:dyDescent="0.3">
      <c r="A175" s="17">
        <f>SUBTOTAL(103,$C$5:C175)</f>
        <v>171</v>
      </c>
      <c r="B175" s="13">
        <v>14</v>
      </c>
      <c r="C175" s="143" t="s">
        <v>638</v>
      </c>
      <c r="D175" s="81" t="str">
        <f>VLOOKUP(C175,'Location Summary'!$C$4:$D$603,2,0)</f>
        <v>DA-1.5</v>
      </c>
      <c r="E175" s="81" t="s">
        <v>423</v>
      </c>
      <c r="F175" s="136">
        <v>45626</v>
      </c>
      <c r="G175" s="136">
        <v>45641</v>
      </c>
      <c r="H175" s="79" t="s">
        <v>1199</v>
      </c>
      <c r="I175" s="81">
        <f t="shared" si="26"/>
        <v>271.04000000000002</v>
      </c>
      <c r="J175" s="13">
        <f t="shared" si="27"/>
        <v>3.36</v>
      </c>
      <c r="K175" s="13">
        <f t="shared" si="28"/>
        <v>34.15</v>
      </c>
      <c r="L175" s="13">
        <f t="shared" si="29"/>
        <v>1.599</v>
      </c>
      <c r="M175" s="13">
        <f t="shared" si="30"/>
        <v>0.86599999999999999</v>
      </c>
      <c r="N175" s="482">
        <f t="shared" si="32"/>
        <v>6.49</v>
      </c>
      <c r="O175" s="141" t="s">
        <v>817</v>
      </c>
      <c r="P175" s="595" t="s">
        <v>938</v>
      </c>
      <c r="Q175" s="1065" t="s">
        <v>263</v>
      </c>
      <c r="T175" s="306"/>
      <c r="U175" s="306"/>
      <c r="V175" s="306"/>
      <c r="W175" s="306"/>
      <c r="X175" s="306"/>
      <c r="Y175" s="306"/>
      <c r="Z175" s="306"/>
      <c r="AA175" s="306"/>
    </row>
    <row r="176" spans="1:27" ht="21.75" customHeight="1" x14ac:dyDescent="0.3">
      <c r="A176" s="17">
        <f>SUBTOTAL(103,$C$5:C176)</f>
        <v>172</v>
      </c>
      <c r="B176" s="13">
        <v>15</v>
      </c>
      <c r="C176" s="143" t="s">
        <v>500</v>
      </c>
      <c r="D176" s="81" t="str">
        <f>VLOOKUP(C176,'Location Summary'!$C$4:$D$603,2,0)</f>
        <v>DA+6</v>
      </c>
      <c r="E176" s="81" t="s">
        <v>423</v>
      </c>
      <c r="F176" s="136">
        <v>45626</v>
      </c>
      <c r="G176" s="136">
        <v>45643</v>
      </c>
      <c r="H176" s="79" t="s">
        <v>1015</v>
      </c>
      <c r="I176" s="81">
        <f t="shared" si="26"/>
        <v>289.83999999999997</v>
      </c>
      <c r="J176" s="13">
        <f t="shared" si="27"/>
        <v>3.61</v>
      </c>
      <c r="K176" s="13">
        <f t="shared" si="28"/>
        <v>37.299999999999997</v>
      </c>
      <c r="L176" s="13">
        <f t="shared" si="29"/>
        <v>2.093</v>
      </c>
      <c r="M176" s="13">
        <f t="shared" si="30"/>
        <v>0.86599999999999999</v>
      </c>
      <c r="N176" s="482">
        <f t="shared" si="32"/>
        <v>7.39</v>
      </c>
      <c r="O176" s="141" t="s">
        <v>1175</v>
      </c>
      <c r="P176" s="595" t="s">
        <v>1133</v>
      </c>
      <c r="Q176" s="1065" t="s">
        <v>263</v>
      </c>
      <c r="T176" s="306"/>
      <c r="U176" s="306"/>
      <c r="V176" s="306"/>
      <c r="W176" s="306"/>
      <c r="X176" s="306"/>
      <c r="Y176" s="306"/>
      <c r="Z176" s="306"/>
      <c r="AA176" s="306"/>
    </row>
    <row r="177" spans="1:27" ht="21.75" customHeight="1" x14ac:dyDescent="0.3">
      <c r="A177" s="17">
        <f>SUBTOTAL(103,$C$5:C177)</f>
        <v>173</v>
      </c>
      <c r="B177" s="13">
        <v>16</v>
      </c>
      <c r="C177" s="143" t="s">
        <v>66</v>
      </c>
      <c r="D177" s="81" t="str">
        <f>VLOOKUP(C177,'Location Summary'!$C$4:$D$603,2,0)</f>
        <v>DB1+0</v>
      </c>
      <c r="E177" s="81" t="s">
        <v>423</v>
      </c>
      <c r="F177" s="136">
        <v>45637</v>
      </c>
      <c r="G177" s="136">
        <v>45644</v>
      </c>
      <c r="H177" s="79" t="s">
        <v>1019</v>
      </c>
      <c r="I177" s="81">
        <f t="shared" si="26"/>
        <v>479.12</v>
      </c>
      <c r="J177" s="13">
        <f t="shared" si="27"/>
        <v>6.16</v>
      </c>
      <c r="K177" s="13">
        <f t="shared" si="28"/>
        <v>69.760000000000005</v>
      </c>
      <c r="L177" s="13">
        <f t="shared" si="29"/>
        <v>3.26</v>
      </c>
      <c r="M177" s="13">
        <f t="shared" si="30"/>
        <v>1.768</v>
      </c>
      <c r="N177" s="482">
        <f t="shared" si="32"/>
        <v>13.01</v>
      </c>
      <c r="O177" s="141" t="s">
        <v>1108</v>
      </c>
      <c r="P177" s="595" t="s">
        <v>791</v>
      </c>
      <c r="Q177" s="1065" t="s">
        <v>263</v>
      </c>
      <c r="T177" s="306"/>
      <c r="U177" s="306"/>
      <c r="V177" s="306"/>
      <c r="W177" s="306"/>
      <c r="X177" s="306"/>
      <c r="Y177" s="306"/>
      <c r="Z177" s="306"/>
      <c r="AA177" s="306"/>
    </row>
    <row r="178" spans="1:27" s="228" customFormat="1" ht="21.75" customHeight="1" x14ac:dyDescent="0.3">
      <c r="A178" s="17">
        <f>SUBTOTAL(103,$C$5:C178)</f>
        <v>174</v>
      </c>
      <c r="B178" s="13">
        <v>17</v>
      </c>
      <c r="C178" s="143" t="s">
        <v>652</v>
      </c>
      <c r="D178" s="81" t="str">
        <f>VLOOKUP(C178,'Location Summary'!$C$4:$D$603,2,0)</f>
        <v>DA+3</v>
      </c>
      <c r="E178" s="81" t="s">
        <v>423</v>
      </c>
      <c r="F178" s="136">
        <v>45641</v>
      </c>
      <c r="G178" s="136">
        <v>45645</v>
      </c>
      <c r="H178" s="79" t="s">
        <v>998</v>
      </c>
      <c r="I178" s="81">
        <f t="shared" si="26"/>
        <v>289.83999999999997</v>
      </c>
      <c r="J178" s="13">
        <f t="shared" si="27"/>
        <v>3.61</v>
      </c>
      <c r="K178" s="13">
        <f t="shared" si="28"/>
        <v>37.299999999999997</v>
      </c>
      <c r="L178" s="13">
        <f t="shared" si="29"/>
        <v>2.093</v>
      </c>
      <c r="M178" s="13">
        <f t="shared" si="30"/>
        <v>0.86599999999999999</v>
      </c>
      <c r="N178" s="482">
        <f t="shared" si="32"/>
        <v>7.39</v>
      </c>
      <c r="O178" s="141" t="s">
        <v>1176</v>
      </c>
      <c r="P178" s="595" t="s">
        <v>938</v>
      </c>
      <c r="Q178" s="1065" t="s">
        <v>263</v>
      </c>
      <c r="R178" s="577"/>
      <c r="S178" s="577"/>
      <c r="T178" s="578"/>
      <c r="U178" s="578"/>
      <c r="V178" s="578"/>
      <c r="W178" s="578"/>
      <c r="X178" s="578"/>
      <c r="Y178" s="578"/>
      <c r="Z178" s="578"/>
      <c r="AA178" s="578"/>
    </row>
    <row r="179" spans="1:27" s="228" customFormat="1" ht="21.75" customHeight="1" x14ac:dyDescent="0.3">
      <c r="A179" s="17">
        <f>SUBTOTAL(103,$C$5:C179)</f>
        <v>175</v>
      </c>
      <c r="B179" s="13">
        <v>18</v>
      </c>
      <c r="C179" s="143" t="s">
        <v>13</v>
      </c>
      <c r="D179" s="81" t="str">
        <f>VLOOKUP(C179,'Location Summary'!$C$4:$D$603,2,0)</f>
        <v>DC1+3</v>
      </c>
      <c r="E179" s="81" t="s">
        <v>423</v>
      </c>
      <c r="F179" s="136">
        <v>45638</v>
      </c>
      <c r="G179" s="136">
        <v>45645</v>
      </c>
      <c r="H179" s="79" t="s">
        <v>1169</v>
      </c>
      <c r="I179" s="81">
        <f t="shared" si="26"/>
        <v>609.84</v>
      </c>
      <c r="J179" s="13">
        <f t="shared" si="27"/>
        <v>7.94</v>
      </c>
      <c r="K179" s="13">
        <f t="shared" si="28"/>
        <v>94.04</v>
      </c>
      <c r="L179" s="13">
        <f t="shared" si="29"/>
        <v>4.7939999999999996</v>
      </c>
      <c r="M179" s="13">
        <f t="shared" si="30"/>
        <v>2.348757</v>
      </c>
      <c r="N179" s="482">
        <f t="shared" si="32"/>
        <v>17.8</v>
      </c>
      <c r="O179" s="141" t="s">
        <v>1195</v>
      </c>
      <c r="P179" s="595" t="s">
        <v>1133</v>
      </c>
      <c r="Q179" s="1065" t="s">
        <v>263</v>
      </c>
      <c r="R179" s="577"/>
      <c r="S179" s="577"/>
      <c r="T179" s="578"/>
      <c r="U179" s="578"/>
      <c r="V179" s="578"/>
      <c r="W179" s="578"/>
      <c r="X179" s="578"/>
      <c r="Y179" s="578"/>
      <c r="Z179" s="578"/>
      <c r="AA179" s="578"/>
    </row>
    <row r="180" spans="1:27" ht="21.75" customHeight="1" x14ac:dyDescent="0.3">
      <c r="A180" s="17">
        <f>SUBTOTAL(103,$C$5:C180)</f>
        <v>176</v>
      </c>
      <c r="B180" s="13">
        <v>19</v>
      </c>
      <c r="C180" s="143" t="s">
        <v>651</v>
      </c>
      <c r="D180" s="81" t="str">
        <f>VLOOKUP(C180,'Location Summary'!$C$4:$D$603,2,0)</f>
        <v>DA+9</v>
      </c>
      <c r="E180" s="81" t="s">
        <v>423</v>
      </c>
      <c r="F180" s="136">
        <v>45644</v>
      </c>
      <c r="G180" s="136">
        <v>45647</v>
      </c>
      <c r="H180" s="79" t="s">
        <v>998</v>
      </c>
      <c r="I180" s="81">
        <f t="shared" si="26"/>
        <v>289.83999999999997</v>
      </c>
      <c r="J180" s="13">
        <f t="shared" si="27"/>
        <v>3.61</v>
      </c>
      <c r="K180" s="13">
        <f t="shared" si="28"/>
        <v>37.299999999999997</v>
      </c>
      <c r="L180" s="13">
        <f t="shared" si="29"/>
        <v>2.093</v>
      </c>
      <c r="M180" s="13">
        <f t="shared" si="30"/>
        <v>0.86599999999999999</v>
      </c>
      <c r="N180" s="482">
        <f t="shared" si="32"/>
        <v>7.39</v>
      </c>
      <c r="O180" s="141" t="s">
        <v>1176</v>
      </c>
      <c r="P180" s="595" t="s">
        <v>938</v>
      </c>
      <c r="Q180" s="1065" t="s">
        <v>263</v>
      </c>
      <c r="T180" s="306"/>
      <c r="U180" s="306"/>
      <c r="V180" s="306"/>
      <c r="W180" s="306"/>
      <c r="X180" s="306"/>
      <c r="Y180" s="306"/>
      <c r="Z180" s="306"/>
      <c r="AA180" s="306"/>
    </row>
    <row r="181" spans="1:27" ht="21.75" customHeight="1" x14ac:dyDescent="0.3">
      <c r="A181" s="17">
        <f>SUBTOTAL(103,$C$5:C181)</f>
        <v>177</v>
      </c>
      <c r="B181" s="13">
        <v>20</v>
      </c>
      <c r="C181" s="143" t="s">
        <v>74</v>
      </c>
      <c r="D181" s="81" t="str">
        <f>VLOOKUP(C181,'Location Summary'!$C$4:$D$603,2,0)</f>
        <v>DB2+0</v>
      </c>
      <c r="E181" s="81" t="s">
        <v>423</v>
      </c>
      <c r="F181" s="136">
        <v>45637</v>
      </c>
      <c r="G181" s="136">
        <v>45647</v>
      </c>
      <c r="H181" s="79" t="s">
        <v>1194</v>
      </c>
      <c r="I181" s="81">
        <f t="shared" si="26"/>
        <v>560.96</v>
      </c>
      <c r="J181" s="13">
        <f t="shared" si="27"/>
        <v>7.27</v>
      </c>
      <c r="K181" s="13">
        <f t="shared" si="28"/>
        <v>85.67</v>
      </c>
      <c r="L181" s="13">
        <f t="shared" si="29"/>
        <v>4.1547999999999998</v>
      </c>
      <c r="M181" s="13">
        <f t="shared" si="30"/>
        <v>1.768</v>
      </c>
      <c r="N181" s="482">
        <f t="shared" si="32"/>
        <v>16</v>
      </c>
      <c r="O181" s="141" t="s">
        <v>817</v>
      </c>
      <c r="P181" s="595" t="s">
        <v>938</v>
      </c>
      <c r="Q181" s="1065" t="s">
        <v>263</v>
      </c>
      <c r="T181" s="306"/>
      <c r="U181" s="306"/>
      <c r="V181" s="306"/>
      <c r="W181" s="306"/>
      <c r="X181" s="306"/>
      <c r="Y181" s="306"/>
      <c r="Z181" s="306"/>
      <c r="AA181" s="306"/>
    </row>
    <row r="182" spans="1:27" ht="21.75" customHeight="1" x14ac:dyDescent="0.3">
      <c r="A182" s="17">
        <f>SUBTOTAL(103,$C$5:C182)</f>
        <v>178</v>
      </c>
      <c r="B182" s="13">
        <v>21</v>
      </c>
      <c r="C182" s="143" t="s">
        <v>639</v>
      </c>
      <c r="D182" s="81" t="str">
        <f>VLOOKUP(C182,'Location Summary'!$C$4:$D$603,2,0)</f>
        <v>DA+3</v>
      </c>
      <c r="E182" s="81" t="s">
        <v>423</v>
      </c>
      <c r="F182" s="136">
        <v>45639</v>
      </c>
      <c r="G182" s="136">
        <v>45647</v>
      </c>
      <c r="H182" s="79" t="s">
        <v>1199</v>
      </c>
      <c r="I182" s="81">
        <f t="shared" si="26"/>
        <v>289.83999999999997</v>
      </c>
      <c r="J182" s="13">
        <f t="shared" si="27"/>
        <v>3.61</v>
      </c>
      <c r="K182" s="13">
        <f t="shared" si="28"/>
        <v>37.299999999999997</v>
      </c>
      <c r="L182" s="13">
        <f t="shared" si="29"/>
        <v>2.093</v>
      </c>
      <c r="M182" s="13">
        <f t="shared" si="30"/>
        <v>0.86599999999999999</v>
      </c>
      <c r="N182" s="482">
        <f t="shared" si="32"/>
        <v>7.39</v>
      </c>
      <c r="O182" s="141" t="s">
        <v>817</v>
      </c>
      <c r="P182" s="595" t="s">
        <v>938</v>
      </c>
      <c r="Q182" s="1065" t="s">
        <v>263</v>
      </c>
      <c r="T182" s="306"/>
      <c r="U182" s="306"/>
      <c r="V182" s="306"/>
      <c r="W182" s="306"/>
      <c r="X182" s="306"/>
      <c r="Y182" s="306"/>
      <c r="Z182" s="306"/>
      <c r="AA182" s="306"/>
    </row>
    <row r="183" spans="1:27" ht="21.75" customHeight="1" x14ac:dyDescent="0.3">
      <c r="A183" s="17">
        <f>SUBTOTAL(103,$C$5:C183)</f>
        <v>179</v>
      </c>
      <c r="B183" s="13">
        <v>22</v>
      </c>
      <c r="C183" s="143" t="s">
        <v>455</v>
      </c>
      <c r="D183" s="81" t="str">
        <f>VLOOKUP(C183,'Location Summary'!$C$4:$D$603,2,0)</f>
        <v>DA+9</v>
      </c>
      <c r="E183" s="81" t="s">
        <v>423</v>
      </c>
      <c r="F183" s="136">
        <v>45645</v>
      </c>
      <c r="G183" s="136">
        <v>45648</v>
      </c>
      <c r="H183" s="79" t="s">
        <v>1019</v>
      </c>
      <c r="I183" s="81">
        <f t="shared" si="26"/>
        <v>289.83999999999997</v>
      </c>
      <c r="J183" s="13">
        <f t="shared" si="27"/>
        <v>3.61</v>
      </c>
      <c r="K183" s="13">
        <f t="shared" si="28"/>
        <v>37.299999999999997</v>
      </c>
      <c r="L183" s="13">
        <f t="shared" si="29"/>
        <v>2.093</v>
      </c>
      <c r="M183" s="13">
        <f t="shared" si="30"/>
        <v>0.86599999999999999</v>
      </c>
      <c r="N183" s="482">
        <f t="shared" si="32"/>
        <v>7.39</v>
      </c>
      <c r="O183" s="141" t="s">
        <v>1108</v>
      </c>
      <c r="P183" s="595" t="s">
        <v>791</v>
      </c>
      <c r="Q183" s="1065" t="s">
        <v>263</v>
      </c>
      <c r="T183" s="306"/>
      <c r="U183" s="306"/>
      <c r="V183" s="306"/>
      <c r="W183" s="306"/>
      <c r="X183" s="306"/>
      <c r="Y183" s="306"/>
      <c r="Z183" s="306"/>
      <c r="AA183" s="306"/>
    </row>
    <row r="184" spans="1:27" ht="21.75" customHeight="1" x14ac:dyDescent="0.3">
      <c r="A184" s="17">
        <f>SUBTOTAL(103,$C$5:C184)</f>
        <v>180</v>
      </c>
      <c r="B184" s="13">
        <v>23</v>
      </c>
      <c r="C184" s="143" t="s">
        <v>641</v>
      </c>
      <c r="D184" s="81" t="str">
        <f>VLOOKUP(C184,'Location Summary'!$C$4:$D$603,2,0)</f>
        <v>DA+3</v>
      </c>
      <c r="E184" s="81" t="s">
        <v>423</v>
      </c>
      <c r="F184" s="136">
        <v>45641</v>
      </c>
      <c r="G184" s="136">
        <v>45649</v>
      </c>
      <c r="H184" s="79" t="s">
        <v>1194</v>
      </c>
      <c r="I184" s="81">
        <f t="shared" si="26"/>
        <v>289.83999999999997</v>
      </c>
      <c r="J184" s="13">
        <f t="shared" si="27"/>
        <v>3.61</v>
      </c>
      <c r="K184" s="13">
        <f t="shared" si="28"/>
        <v>37.299999999999997</v>
      </c>
      <c r="L184" s="13">
        <f t="shared" si="29"/>
        <v>2.093</v>
      </c>
      <c r="M184" s="13">
        <f t="shared" si="30"/>
        <v>0.86599999999999999</v>
      </c>
      <c r="N184" s="482">
        <f t="shared" si="32"/>
        <v>7.39</v>
      </c>
      <c r="O184" s="141" t="s">
        <v>817</v>
      </c>
      <c r="P184" s="595" t="s">
        <v>938</v>
      </c>
      <c r="Q184" s="1065" t="s">
        <v>263</v>
      </c>
      <c r="T184" s="306"/>
      <c r="U184" s="306"/>
      <c r="V184" s="306"/>
      <c r="W184" s="306"/>
      <c r="X184" s="306"/>
      <c r="Y184" s="306"/>
      <c r="Z184" s="306"/>
      <c r="AA184" s="306"/>
    </row>
    <row r="185" spans="1:27" ht="21.75" customHeight="1" x14ac:dyDescent="0.3">
      <c r="A185" s="17">
        <f>SUBTOTAL(103,$C$5:C185)</f>
        <v>181</v>
      </c>
      <c r="B185" s="13">
        <v>24</v>
      </c>
      <c r="C185" s="143" t="s">
        <v>653</v>
      </c>
      <c r="D185" s="81" t="str">
        <f>VLOOKUP(C185,'Location Summary'!$C$4:$D$603,2,0)</f>
        <v>DA-1.5</v>
      </c>
      <c r="E185" s="81" t="s">
        <v>423</v>
      </c>
      <c r="F185" s="136">
        <v>45646</v>
      </c>
      <c r="G185" s="136">
        <v>45651</v>
      </c>
      <c r="H185" s="79" t="s">
        <v>998</v>
      </c>
      <c r="I185" s="81">
        <f t="shared" si="26"/>
        <v>271.04000000000002</v>
      </c>
      <c r="J185" s="13">
        <f t="shared" si="27"/>
        <v>3.36</v>
      </c>
      <c r="K185" s="13">
        <f t="shared" si="28"/>
        <v>34.15</v>
      </c>
      <c r="L185" s="13">
        <f t="shared" si="29"/>
        <v>1.599</v>
      </c>
      <c r="M185" s="13">
        <f t="shared" si="30"/>
        <v>0.86599999999999999</v>
      </c>
      <c r="N185" s="482">
        <f>ROUND((I185*230.35+J185*10150.5+K185*11591.45+L185*93958.18+M185*7677.44)/10^5,2)</f>
        <v>6.49</v>
      </c>
      <c r="O185" s="141" t="s">
        <v>1176</v>
      </c>
      <c r="P185" s="595" t="s">
        <v>938</v>
      </c>
      <c r="Q185" s="1065" t="s">
        <v>263</v>
      </c>
      <c r="T185" s="306"/>
      <c r="U185" s="306"/>
      <c r="V185" s="306"/>
      <c r="W185" s="306"/>
      <c r="X185" s="306"/>
      <c r="Y185" s="306"/>
      <c r="Z185" s="306"/>
      <c r="AA185" s="306"/>
    </row>
    <row r="186" spans="1:27" ht="21.75" customHeight="1" x14ac:dyDescent="0.3">
      <c r="A186" s="17">
        <f>SUBTOTAL(103,$C$5:C186)</f>
        <v>182</v>
      </c>
      <c r="B186" s="13">
        <v>25</v>
      </c>
      <c r="C186" s="143" t="s">
        <v>77</v>
      </c>
      <c r="D186" s="81" t="str">
        <f>VLOOKUP(C186,'Location Summary'!$C$4:$D$603,2,0)</f>
        <v>DA+9</v>
      </c>
      <c r="E186" s="81" t="s">
        <v>423</v>
      </c>
      <c r="F186" s="136">
        <v>45644</v>
      </c>
      <c r="G186" s="136">
        <v>45653</v>
      </c>
      <c r="H186" s="79" t="s">
        <v>1205</v>
      </c>
      <c r="I186" s="81">
        <f t="shared" si="26"/>
        <v>289.83999999999997</v>
      </c>
      <c r="J186" s="13">
        <f t="shared" si="27"/>
        <v>3.61</v>
      </c>
      <c r="K186" s="13">
        <f t="shared" si="28"/>
        <v>37.299999999999997</v>
      </c>
      <c r="L186" s="13">
        <f t="shared" si="29"/>
        <v>2.093</v>
      </c>
      <c r="M186" s="13">
        <f t="shared" si="30"/>
        <v>0.86599999999999999</v>
      </c>
      <c r="N186" s="482">
        <f>ROUND((I186*230.35+J186*10150.5+K186*11591.45+L186*93958.18+M186*7677.44)/10^5,2)</f>
        <v>7.39</v>
      </c>
      <c r="O186" s="141" t="s">
        <v>1208</v>
      </c>
      <c r="P186" s="595" t="s">
        <v>938</v>
      </c>
      <c r="Q186" s="1065" t="s">
        <v>263</v>
      </c>
      <c r="T186" s="306"/>
      <c r="U186" s="306"/>
      <c r="V186" s="306"/>
      <c r="W186" s="306"/>
      <c r="X186" s="306"/>
      <c r="Y186" s="306"/>
      <c r="Z186" s="306"/>
      <c r="AA186" s="306"/>
    </row>
    <row r="187" spans="1:27" ht="21.75" customHeight="1" x14ac:dyDescent="0.3">
      <c r="A187" s="17">
        <f>SUBTOTAL(103,$C$5:C187)</f>
        <v>183</v>
      </c>
      <c r="B187" s="13">
        <v>26</v>
      </c>
      <c r="C187" s="143" t="s">
        <v>12</v>
      </c>
      <c r="D187" s="81" t="str">
        <f>VLOOKUP(C187,'Location Summary'!$C$4:$D$603,2,0)</f>
        <v>DC2+0</v>
      </c>
      <c r="E187" s="81" t="s">
        <v>423</v>
      </c>
      <c r="F187" s="136">
        <v>45645</v>
      </c>
      <c r="G187" s="136">
        <v>45654</v>
      </c>
      <c r="H187" s="79" t="s">
        <v>1169</v>
      </c>
      <c r="I187" s="81">
        <f t="shared" si="26"/>
        <v>693.86</v>
      </c>
      <c r="J187" s="13">
        <f t="shared" si="27"/>
        <v>9.09</v>
      </c>
      <c r="K187" s="13">
        <f t="shared" si="28"/>
        <v>115.43</v>
      </c>
      <c r="L187" s="13">
        <f t="shared" si="29"/>
        <v>5.6909999999999998</v>
      </c>
      <c r="M187" s="13">
        <f t="shared" si="30"/>
        <v>2.348757</v>
      </c>
      <c r="N187" s="482">
        <f>ROUND((I187*230.35+J187*10150.5+K187*11591.45+L187*93958.18+M187*7677.44)/10^5,2)</f>
        <v>21.43</v>
      </c>
      <c r="O187" s="141" t="s">
        <v>1195</v>
      </c>
      <c r="P187" s="595" t="s">
        <v>1133</v>
      </c>
      <c r="Q187" s="1065" t="s">
        <v>263</v>
      </c>
      <c r="T187" s="306"/>
      <c r="U187" s="306"/>
      <c r="V187" s="306"/>
      <c r="W187" s="306"/>
      <c r="X187" s="306"/>
      <c r="Y187" s="306"/>
      <c r="Z187" s="306"/>
      <c r="AA187" s="306"/>
    </row>
    <row r="188" spans="1:27" ht="21.75" customHeight="1" x14ac:dyDescent="0.3">
      <c r="A188" s="17">
        <f>SUBTOTAL(103,$C$5:C188)</f>
        <v>184</v>
      </c>
      <c r="B188" s="13">
        <v>27</v>
      </c>
      <c r="C188" s="143" t="s">
        <v>650</v>
      </c>
      <c r="D188" s="81" t="str">
        <f>VLOOKUP(C188,'Location Summary'!$C$4:$D$603,2,0)</f>
        <v>DA+9</v>
      </c>
      <c r="E188" s="81" t="s">
        <v>423</v>
      </c>
      <c r="F188" s="136">
        <v>45650</v>
      </c>
      <c r="G188" s="136">
        <v>45655</v>
      </c>
      <c r="H188" s="79" t="s">
        <v>998</v>
      </c>
      <c r="I188" s="81">
        <f t="shared" si="26"/>
        <v>289.83999999999997</v>
      </c>
      <c r="J188" s="13">
        <f t="shared" si="27"/>
        <v>3.61</v>
      </c>
      <c r="K188" s="13">
        <f t="shared" si="28"/>
        <v>37.299999999999997</v>
      </c>
      <c r="L188" s="13">
        <f t="shared" si="29"/>
        <v>2.093</v>
      </c>
      <c r="M188" s="13">
        <f t="shared" si="30"/>
        <v>0.86599999999999999</v>
      </c>
      <c r="N188" s="482">
        <f t="shared" ref="N188:N190" si="33">ROUND((I188*230.35+J188*10150.5+K188*11591.45+L188*93958.18+M188*7677.44)/10^5,2)</f>
        <v>7.39</v>
      </c>
      <c r="O188" s="141" t="s">
        <v>1176</v>
      </c>
      <c r="P188" s="595" t="s">
        <v>938</v>
      </c>
      <c r="Q188" s="1065" t="s">
        <v>263</v>
      </c>
      <c r="T188" s="306"/>
      <c r="U188" s="306"/>
      <c r="V188" s="306"/>
      <c r="W188" s="306"/>
      <c r="X188" s="306"/>
      <c r="Y188" s="306"/>
      <c r="Z188" s="306"/>
      <c r="AA188" s="306"/>
    </row>
    <row r="189" spans="1:27" ht="21.75" customHeight="1" x14ac:dyDescent="0.3">
      <c r="A189" s="17">
        <f>SUBTOTAL(103,$C$5:C189)</f>
        <v>185</v>
      </c>
      <c r="B189" s="13">
        <v>28</v>
      </c>
      <c r="C189" s="143" t="s">
        <v>640</v>
      </c>
      <c r="D189" s="81" t="str">
        <f>VLOOKUP(C189,'Location Summary'!$C$4:$D$603,2,0)</f>
        <v>DA+1.5</v>
      </c>
      <c r="E189" s="81" t="s">
        <v>423</v>
      </c>
      <c r="F189" s="136">
        <v>45646</v>
      </c>
      <c r="G189" s="136">
        <v>45655</v>
      </c>
      <c r="H189" s="79" t="s">
        <v>1199</v>
      </c>
      <c r="I189" s="81">
        <f t="shared" si="26"/>
        <v>289.83999999999997</v>
      </c>
      <c r="J189" s="13">
        <f t="shared" si="27"/>
        <v>3.61</v>
      </c>
      <c r="K189" s="13">
        <f t="shared" si="28"/>
        <v>37.299999999999997</v>
      </c>
      <c r="L189" s="13">
        <f t="shared" si="29"/>
        <v>2.093</v>
      </c>
      <c r="M189" s="13">
        <f t="shared" si="30"/>
        <v>0.86599999999999999</v>
      </c>
      <c r="N189" s="482">
        <f t="shared" si="33"/>
        <v>7.39</v>
      </c>
      <c r="O189" s="141" t="s">
        <v>1218</v>
      </c>
      <c r="P189" s="595" t="s">
        <v>938</v>
      </c>
      <c r="Q189" s="1065" t="s">
        <v>263</v>
      </c>
      <c r="T189" s="306"/>
      <c r="U189" s="306"/>
      <c r="V189" s="306"/>
      <c r="W189" s="306"/>
      <c r="X189" s="306"/>
      <c r="Y189" s="306"/>
      <c r="Z189" s="306"/>
      <c r="AA189" s="306"/>
    </row>
    <row r="190" spans="1:27" ht="21.75" customHeight="1" x14ac:dyDescent="0.3">
      <c r="A190" s="17">
        <f>SUBTOTAL(103,$C$5:C190)</f>
        <v>186</v>
      </c>
      <c r="B190" s="13">
        <v>29</v>
      </c>
      <c r="C190" s="143" t="s">
        <v>457</v>
      </c>
      <c r="D190" s="81" t="str">
        <f>VLOOKUP(C190,'Location Summary'!$C$4:$D$603,2,0)</f>
        <v>DA+9</v>
      </c>
      <c r="E190" s="81" t="s">
        <v>423</v>
      </c>
      <c r="F190" s="136">
        <v>45648</v>
      </c>
      <c r="G190" s="136">
        <v>45655</v>
      </c>
      <c r="H190" s="79" t="s">
        <v>1019</v>
      </c>
      <c r="I190" s="81">
        <f t="shared" si="26"/>
        <v>289.83999999999997</v>
      </c>
      <c r="J190" s="13">
        <f t="shared" si="27"/>
        <v>3.61</v>
      </c>
      <c r="K190" s="13">
        <f t="shared" si="28"/>
        <v>37.299999999999997</v>
      </c>
      <c r="L190" s="13">
        <f t="shared" si="29"/>
        <v>2.093</v>
      </c>
      <c r="M190" s="13">
        <f t="shared" si="30"/>
        <v>0.86599999999999999</v>
      </c>
      <c r="N190" s="482">
        <f t="shared" si="33"/>
        <v>7.39</v>
      </c>
      <c r="O190" s="141" t="s">
        <v>1219</v>
      </c>
      <c r="P190" s="595" t="s">
        <v>1220</v>
      </c>
      <c r="Q190" s="1065" t="s">
        <v>263</v>
      </c>
      <c r="T190" s="306"/>
      <c r="U190" s="306"/>
      <c r="V190" s="306"/>
      <c r="W190" s="306"/>
      <c r="X190" s="306"/>
      <c r="Y190" s="306"/>
      <c r="Z190" s="306"/>
      <c r="AA190" s="306"/>
    </row>
    <row r="191" spans="1:27" ht="21.75" customHeight="1" x14ac:dyDescent="0.3">
      <c r="A191" s="17">
        <f>SUBTOTAL(103,$C$5:C191)</f>
        <v>187</v>
      </c>
      <c r="B191" s="13">
        <v>30</v>
      </c>
      <c r="C191" s="143" t="s">
        <v>501</v>
      </c>
      <c r="D191" s="81" t="str">
        <f>VLOOKUP(C191,'Location Summary'!$C$4:$D$603,2,0)</f>
        <v>DA-1.5</v>
      </c>
      <c r="E191" s="81" t="s">
        <v>423</v>
      </c>
      <c r="F191" s="136">
        <v>45645</v>
      </c>
      <c r="G191" s="136">
        <v>45656</v>
      </c>
      <c r="H191" s="79" t="s">
        <v>1015</v>
      </c>
      <c r="I191" s="81">
        <f t="shared" si="26"/>
        <v>271.04000000000002</v>
      </c>
      <c r="J191" s="13">
        <f t="shared" si="27"/>
        <v>3.36</v>
      </c>
      <c r="K191" s="13">
        <f t="shared" si="28"/>
        <v>34.15</v>
      </c>
      <c r="L191" s="13">
        <f t="shared" si="29"/>
        <v>1.599</v>
      </c>
      <c r="M191" s="13">
        <f t="shared" si="30"/>
        <v>0.86599999999999999</v>
      </c>
      <c r="N191" s="482">
        <f>ROUND((I191*230.35+J191*10150.5+K191*11591.45+L191*93958.18+M191*7677.44)/10^5,2)</f>
        <v>6.49</v>
      </c>
      <c r="O191" s="141" t="s">
        <v>913</v>
      </c>
      <c r="P191" s="595" t="s">
        <v>1133</v>
      </c>
      <c r="Q191" s="1065" t="s">
        <v>263</v>
      </c>
      <c r="T191" s="306"/>
      <c r="U191" s="306"/>
      <c r="V191" s="306"/>
      <c r="W191" s="306"/>
      <c r="X191" s="306"/>
      <c r="Y191" s="306"/>
      <c r="Z191" s="306"/>
      <c r="AA191" s="306"/>
    </row>
    <row r="192" spans="1:27" ht="21.75" customHeight="1" x14ac:dyDescent="0.3">
      <c r="A192" s="17">
        <f>SUBTOTAL(103,$C$5:C192)</f>
        <v>188</v>
      </c>
      <c r="B192" s="13">
        <v>31</v>
      </c>
      <c r="C192" s="143" t="s">
        <v>6</v>
      </c>
      <c r="D192" s="81" t="str">
        <f>VLOOKUP(C192,'Location Summary'!$C$4:$D$603,2,0)</f>
        <v>DA+6</v>
      </c>
      <c r="E192" s="81" t="s">
        <v>423</v>
      </c>
      <c r="F192" s="136">
        <v>45654</v>
      </c>
      <c r="G192" s="136">
        <v>45657</v>
      </c>
      <c r="H192" s="79" t="s">
        <v>998</v>
      </c>
      <c r="I192" s="81">
        <f t="shared" si="26"/>
        <v>289.83999999999997</v>
      </c>
      <c r="J192" s="13">
        <f t="shared" si="27"/>
        <v>3.61</v>
      </c>
      <c r="K192" s="13">
        <f t="shared" si="28"/>
        <v>37.299999999999997</v>
      </c>
      <c r="L192" s="13">
        <f t="shared" si="29"/>
        <v>2.093</v>
      </c>
      <c r="M192" s="13">
        <f t="shared" si="30"/>
        <v>0.86599999999999999</v>
      </c>
      <c r="N192" s="482">
        <f>ROUND((I192*230.35+J192*10150.5+K192*11591.45+L192*93958.18+M192*7677.44)/10^5,2)</f>
        <v>7.39</v>
      </c>
      <c r="O192" s="141" t="s">
        <v>1176</v>
      </c>
      <c r="P192" s="595" t="s">
        <v>938</v>
      </c>
      <c r="Q192" s="1065" t="s">
        <v>263</v>
      </c>
      <c r="T192" s="306"/>
      <c r="U192" s="306"/>
      <c r="V192" s="306"/>
      <c r="W192" s="306"/>
      <c r="X192" s="306"/>
      <c r="Y192" s="306"/>
      <c r="Z192" s="306"/>
      <c r="AA192" s="306"/>
    </row>
    <row r="193" spans="1:27" ht="21.75" customHeight="1" x14ac:dyDescent="0.3">
      <c r="A193" s="17">
        <f>SUBTOTAL(103,$C$5:C193)</f>
        <v>189</v>
      </c>
      <c r="B193" s="13">
        <v>32</v>
      </c>
      <c r="C193" s="143" t="s">
        <v>443</v>
      </c>
      <c r="D193" s="81" t="str">
        <f>VLOOKUP(C193,'Location Summary'!$C$4:$D$603,2,0)</f>
        <v>DA+6</v>
      </c>
      <c r="E193" s="81" t="s">
        <v>423</v>
      </c>
      <c r="F193" s="136">
        <v>45653</v>
      </c>
      <c r="G193" s="136">
        <v>45657</v>
      </c>
      <c r="H193" s="79" t="s">
        <v>1169</v>
      </c>
      <c r="I193" s="81">
        <f t="shared" si="26"/>
        <v>289.83999999999997</v>
      </c>
      <c r="J193" s="13">
        <f t="shared" si="27"/>
        <v>3.61</v>
      </c>
      <c r="K193" s="13">
        <f t="shared" si="28"/>
        <v>37.299999999999997</v>
      </c>
      <c r="L193" s="13">
        <f t="shared" si="29"/>
        <v>2.093</v>
      </c>
      <c r="M193" s="13">
        <f t="shared" si="30"/>
        <v>0.86599999999999999</v>
      </c>
      <c r="N193" s="482">
        <f>ROUND((I193*230.35+J193*10150.5+K193*11591.45+L193*93958.18+M193*7677.44)/10^5,2)</f>
        <v>7.39</v>
      </c>
      <c r="O193" s="141" t="s">
        <v>1223</v>
      </c>
      <c r="P193" s="595" t="s">
        <v>1133</v>
      </c>
      <c r="Q193" s="1065" t="s">
        <v>263</v>
      </c>
      <c r="T193" s="306"/>
      <c r="U193" s="306"/>
      <c r="V193" s="306"/>
      <c r="W193" s="306"/>
      <c r="X193" s="306"/>
      <c r="Y193" s="306"/>
      <c r="Z193" s="306"/>
      <c r="AA193" s="306"/>
    </row>
    <row r="194" spans="1:27" ht="21.75" customHeight="1" x14ac:dyDescent="0.3">
      <c r="A194" s="17">
        <f>SUBTOTAL(103,$C$5:C194)</f>
        <v>190</v>
      </c>
      <c r="B194" s="13">
        <v>1</v>
      </c>
      <c r="C194" s="715" t="s">
        <v>78</v>
      </c>
      <c r="D194" s="81" t="str">
        <f>VLOOKUP(C194,'Location Summary'!$C$4:$D$603,2,0)</f>
        <v>DB2+0</v>
      </c>
      <c r="E194" s="81" t="s">
        <v>423</v>
      </c>
      <c r="F194" s="136">
        <v>45653</v>
      </c>
      <c r="G194" s="136">
        <v>45660</v>
      </c>
      <c r="H194" s="79" t="s">
        <v>1205</v>
      </c>
      <c r="I194" s="81">
        <f t="shared" si="26"/>
        <v>560.96</v>
      </c>
      <c r="J194" s="13">
        <f t="shared" si="27"/>
        <v>7.27</v>
      </c>
      <c r="K194" s="13">
        <f t="shared" si="28"/>
        <v>85.67</v>
      </c>
      <c r="L194" s="13">
        <f t="shared" si="29"/>
        <v>4.1547999999999998</v>
      </c>
      <c r="M194" s="141">
        <f t="shared" si="30"/>
        <v>1.768</v>
      </c>
      <c r="N194" s="482">
        <f>ROUND((I194*230.35+J194*10150.5+K194*11591.45+L194*93958.18+M194*7677.44)/10^5,2)</f>
        <v>16</v>
      </c>
      <c r="O194" s="141" t="s">
        <v>1208</v>
      </c>
      <c r="P194" s="595" t="s">
        <v>938</v>
      </c>
      <c r="Q194" s="1065" t="s">
        <v>263</v>
      </c>
      <c r="T194" s="306"/>
      <c r="U194" s="306"/>
      <c r="V194" s="306"/>
      <c r="W194" s="306"/>
      <c r="X194" s="306"/>
      <c r="Y194" s="306"/>
      <c r="Z194" s="306"/>
      <c r="AA194" s="306"/>
    </row>
    <row r="195" spans="1:27" ht="21.75" customHeight="1" x14ac:dyDescent="0.3">
      <c r="A195" s="17">
        <f>SUBTOTAL(103,$C$5:C195)</f>
        <v>191</v>
      </c>
      <c r="B195" s="13">
        <v>2</v>
      </c>
      <c r="C195" s="715" t="s">
        <v>458</v>
      </c>
      <c r="D195" s="81" t="str">
        <f>VLOOKUP(C195,'Location Summary'!$C$4:$D$603,2,0)</f>
        <v>DA+0</v>
      </c>
      <c r="E195" s="81" t="s">
        <v>423</v>
      </c>
      <c r="F195" s="136">
        <v>45653</v>
      </c>
      <c r="G195" s="136">
        <v>45660</v>
      </c>
      <c r="H195" s="79" t="s">
        <v>1019</v>
      </c>
      <c r="I195" s="81">
        <f t="shared" si="26"/>
        <v>271.04000000000002</v>
      </c>
      <c r="J195" s="13">
        <f t="shared" si="27"/>
        <v>3.36</v>
      </c>
      <c r="K195" s="13">
        <f t="shared" si="28"/>
        <v>34.15</v>
      </c>
      <c r="L195" s="13">
        <f t="shared" si="29"/>
        <v>1.599</v>
      </c>
      <c r="M195" s="141">
        <f t="shared" si="30"/>
        <v>0.86599999999999999</v>
      </c>
      <c r="N195" s="482">
        <f>ROUND((I195*230.35+J195*10150.5+K195*11591.45+L195*93958.18+M195*7677.44)/10^5,2)</f>
        <v>6.49</v>
      </c>
      <c r="O195" s="141" t="s">
        <v>1219</v>
      </c>
      <c r="P195" s="595" t="s">
        <v>938</v>
      </c>
      <c r="Q195" s="1065" t="s">
        <v>263</v>
      </c>
      <c r="T195" s="306"/>
      <c r="U195" s="306"/>
      <c r="V195" s="306"/>
      <c r="W195" s="306"/>
      <c r="X195" s="306"/>
      <c r="Y195" s="306"/>
      <c r="Z195" s="306"/>
      <c r="AA195" s="306"/>
    </row>
    <row r="196" spans="1:27" ht="21.75" customHeight="1" x14ac:dyDescent="0.3">
      <c r="A196" s="17">
        <f>SUBTOTAL(103,$C$5:C196)</f>
        <v>192</v>
      </c>
      <c r="B196" s="13">
        <v>3</v>
      </c>
      <c r="C196" s="143" t="s">
        <v>642</v>
      </c>
      <c r="D196" s="81" t="str">
        <f>VLOOKUP(C196,'Location Summary'!$C$4:$D$603,2,0)</f>
        <v>DA+1.5</v>
      </c>
      <c r="E196" s="81" t="s">
        <v>423</v>
      </c>
      <c r="F196" s="136">
        <v>45653</v>
      </c>
      <c r="G196" s="136">
        <v>45662</v>
      </c>
      <c r="H196" s="79" t="s">
        <v>1199</v>
      </c>
      <c r="I196" s="81">
        <f t="shared" si="26"/>
        <v>289.83999999999997</v>
      </c>
      <c r="J196" s="13">
        <f t="shared" si="27"/>
        <v>3.61</v>
      </c>
      <c r="K196" s="13">
        <f t="shared" si="28"/>
        <v>37.299999999999997</v>
      </c>
      <c r="L196" s="13">
        <f t="shared" si="29"/>
        <v>2.093</v>
      </c>
      <c r="M196" s="141">
        <f t="shared" si="30"/>
        <v>0.86599999999999999</v>
      </c>
      <c r="N196" s="482">
        <f t="shared" ref="N196:N197" si="34">ROUND((I196*230.35+J196*10150.5+K196*11591.45+L196*93958.18+M196*7677.44)/10^5,2)</f>
        <v>7.39</v>
      </c>
      <c r="O196" s="141" t="s">
        <v>1218</v>
      </c>
      <c r="P196" s="595" t="s">
        <v>938</v>
      </c>
      <c r="Q196" s="1065" t="s">
        <v>263</v>
      </c>
      <c r="T196" s="306"/>
      <c r="U196" s="306"/>
      <c r="V196" s="306"/>
      <c r="W196" s="306"/>
      <c r="X196" s="306"/>
      <c r="Y196" s="306"/>
      <c r="Z196" s="306"/>
      <c r="AA196" s="306"/>
    </row>
    <row r="197" spans="1:27" ht="21.75" customHeight="1" x14ac:dyDescent="0.3">
      <c r="A197" s="17">
        <f>SUBTOTAL(103,$C$5:C197)</f>
        <v>193</v>
      </c>
      <c r="B197" s="13">
        <v>4</v>
      </c>
      <c r="C197" s="715" t="s">
        <v>654</v>
      </c>
      <c r="D197" s="81" t="str">
        <f>VLOOKUP(C197,'Location Summary'!$C$4:$D$603,2,0)</f>
        <v>DA+9</v>
      </c>
      <c r="E197" s="81" t="s">
        <v>423</v>
      </c>
      <c r="F197" s="136">
        <v>45657</v>
      </c>
      <c r="G197" s="136">
        <v>45662</v>
      </c>
      <c r="H197" s="79" t="s">
        <v>998</v>
      </c>
      <c r="I197" s="81">
        <f t="shared" ref="I197:I260" si="35">VLOOKUP($D197,$D$320:$M$359,6,FALSE)</f>
        <v>289.83999999999997</v>
      </c>
      <c r="J197" s="13">
        <f t="shared" ref="J197:J260" si="36">VLOOKUP($D197,$D$320:$M$359,7,FALSE)</f>
        <v>3.61</v>
      </c>
      <c r="K197" s="13">
        <f t="shared" ref="K197:K260" si="37">VLOOKUP($D197,$D$320:$M$359,8,FALSE)</f>
        <v>37.299999999999997</v>
      </c>
      <c r="L197" s="13">
        <f t="shared" ref="L197:L260" si="38">VLOOKUP($D197,$D$320:$M$359,9,FALSE)</f>
        <v>2.093</v>
      </c>
      <c r="M197" s="141">
        <f t="shared" ref="M197:M260" si="39">VLOOKUP($D197,$D$320:$M$359,10,FALSE)</f>
        <v>0.86599999999999999</v>
      </c>
      <c r="N197" s="482">
        <f t="shared" si="34"/>
        <v>7.39</v>
      </c>
      <c r="O197" s="141" t="s">
        <v>1176</v>
      </c>
      <c r="P197" s="595" t="s">
        <v>938</v>
      </c>
      <c r="Q197" s="1065" t="s">
        <v>263</v>
      </c>
      <c r="T197" s="306"/>
      <c r="U197" s="306"/>
      <c r="V197" s="306"/>
      <c r="W197" s="306"/>
      <c r="X197" s="306"/>
      <c r="Y197" s="306"/>
      <c r="Z197" s="306"/>
      <c r="AA197" s="306"/>
    </row>
    <row r="198" spans="1:27" ht="21.75" customHeight="1" x14ac:dyDescent="0.3">
      <c r="A198" s="17">
        <f>SUBTOTAL(103,$C$5:C198)</f>
        <v>194</v>
      </c>
      <c r="B198" s="13">
        <v>5</v>
      </c>
      <c r="C198" s="143" t="s">
        <v>412</v>
      </c>
      <c r="D198" s="81" t="str">
        <f>VLOOKUP(C198,'Location Summary'!$C$4:$D$603,2,0)</f>
        <v>DA+9</v>
      </c>
      <c r="E198" s="81" t="s">
        <v>423</v>
      </c>
      <c r="F198" s="136">
        <v>45644</v>
      </c>
      <c r="G198" s="136">
        <v>45663</v>
      </c>
      <c r="H198" s="79" t="s">
        <v>1196</v>
      </c>
      <c r="I198" s="81">
        <f t="shared" si="35"/>
        <v>289.83999999999997</v>
      </c>
      <c r="J198" s="13">
        <f t="shared" si="36"/>
        <v>3.61</v>
      </c>
      <c r="K198" s="13">
        <f t="shared" si="37"/>
        <v>37.299999999999997</v>
      </c>
      <c r="L198" s="13">
        <f t="shared" si="38"/>
        <v>2.093</v>
      </c>
      <c r="M198" s="141">
        <f t="shared" si="39"/>
        <v>0.86599999999999999</v>
      </c>
      <c r="N198" s="482">
        <f t="shared" ref="N198" si="40">ROUND((I198*230.35+J198*10150.5+K198*11591.45+L198*93958.18+M198*7677.44)/10^5,2)</f>
        <v>7.39</v>
      </c>
      <c r="O198" s="141" t="s">
        <v>1222</v>
      </c>
      <c r="P198" s="595" t="s">
        <v>1133</v>
      </c>
      <c r="Q198" s="1065" t="s">
        <v>263</v>
      </c>
      <c r="T198" s="306"/>
      <c r="U198" s="306"/>
      <c r="V198" s="306"/>
      <c r="W198" s="306"/>
      <c r="X198" s="306"/>
      <c r="Y198" s="306"/>
      <c r="Z198" s="306"/>
      <c r="AA198" s="306"/>
    </row>
    <row r="199" spans="1:27" ht="21.75" customHeight="1" x14ac:dyDescent="0.3">
      <c r="A199" s="17">
        <f>SUBTOTAL(103,$C$5:C199)</f>
        <v>195</v>
      </c>
      <c r="B199" s="13">
        <v>6</v>
      </c>
      <c r="C199" s="715" t="s">
        <v>459</v>
      </c>
      <c r="D199" s="81" t="str">
        <f>VLOOKUP(C199,'Location Summary'!$C$4:$D$603,2,0)</f>
        <v>DA+6</v>
      </c>
      <c r="E199" s="81" t="s">
        <v>423</v>
      </c>
      <c r="F199" s="136">
        <v>45661</v>
      </c>
      <c r="G199" s="136">
        <v>45664</v>
      </c>
      <c r="H199" s="79" t="s">
        <v>1019</v>
      </c>
      <c r="I199" s="81">
        <f t="shared" si="35"/>
        <v>289.83999999999997</v>
      </c>
      <c r="J199" s="13">
        <f t="shared" si="36"/>
        <v>3.61</v>
      </c>
      <c r="K199" s="13">
        <f t="shared" si="37"/>
        <v>37.299999999999997</v>
      </c>
      <c r="L199" s="13">
        <f t="shared" si="38"/>
        <v>2.093</v>
      </c>
      <c r="M199" s="141">
        <f t="shared" si="39"/>
        <v>0.86599999999999999</v>
      </c>
      <c r="N199" s="482">
        <f t="shared" ref="N199" si="41">ROUND((I199*230.35+J199*10150.5+K199*11591.45+L199*93958.18+M199*7677.44)/10^5,2)</f>
        <v>7.39</v>
      </c>
      <c r="O199" s="141" t="s">
        <v>1219</v>
      </c>
      <c r="P199" s="595" t="s">
        <v>938</v>
      </c>
      <c r="Q199" s="1065" t="s">
        <v>263</v>
      </c>
      <c r="T199" s="306"/>
      <c r="U199" s="306"/>
      <c r="V199" s="306"/>
      <c r="W199" s="306"/>
      <c r="X199" s="306"/>
      <c r="Y199" s="306"/>
      <c r="Z199" s="306"/>
      <c r="AA199" s="306"/>
    </row>
    <row r="200" spans="1:27" ht="21.75" customHeight="1" x14ac:dyDescent="0.3">
      <c r="A200" s="17">
        <f>SUBTOTAL(103,$C$5:C200)</f>
        <v>196</v>
      </c>
      <c r="B200" s="13">
        <v>7</v>
      </c>
      <c r="C200" s="715" t="s">
        <v>179</v>
      </c>
      <c r="D200" s="81" t="str">
        <f>VLOOKUP(C200,'Location Summary'!$C$4:$D$603,2,0)</f>
        <v>DA+3</v>
      </c>
      <c r="E200" s="81" t="s">
        <v>423</v>
      </c>
      <c r="F200" s="136">
        <v>45660</v>
      </c>
      <c r="G200" s="136">
        <v>45665</v>
      </c>
      <c r="H200" s="79" t="s">
        <v>1205</v>
      </c>
      <c r="I200" s="81">
        <f t="shared" si="35"/>
        <v>289.83999999999997</v>
      </c>
      <c r="J200" s="13">
        <f t="shared" si="36"/>
        <v>3.61</v>
      </c>
      <c r="K200" s="13">
        <f t="shared" si="37"/>
        <v>37.299999999999997</v>
      </c>
      <c r="L200" s="13">
        <f t="shared" si="38"/>
        <v>2.093</v>
      </c>
      <c r="M200" s="141">
        <f t="shared" si="39"/>
        <v>0.86599999999999999</v>
      </c>
      <c r="N200" s="482">
        <f t="shared" ref="N200:N207" si="42">ROUND((I200*230.35+J200*10150.5+K200*11591.45+L200*93958.18+M200*7677.44)/10^5,2)</f>
        <v>7.39</v>
      </c>
      <c r="O200" s="141" t="s">
        <v>1208</v>
      </c>
      <c r="P200" s="595" t="s">
        <v>938</v>
      </c>
      <c r="Q200" s="1065" t="s">
        <v>263</v>
      </c>
      <c r="T200" s="306"/>
      <c r="U200" s="306"/>
      <c r="V200" s="306"/>
      <c r="W200" s="306"/>
      <c r="X200" s="306"/>
      <c r="Y200" s="306"/>
      <c r="Z200" s="306"/>
      <c r="AA200" s="306"/>
    </row>
    <row r="201" spans="1:27" ht="21.75" customHeight="1" x14ac:dyDescent="0.3">
      <c r="A201" s="17">
        <f>SUBTOTAL(103,$C$5:C201)</f>
        <v>197</v>
      </c>
      <c r="B201" s="13">
        <v>8</v>
      </c>
      <c r="C201" s="715" t="s">
        <v>643</v>
      </c>
      <c r="D201" s="81" t="str">
        <f>VLOOKUP(C201,'Location Summary'!$C$4:$D$603,2,0)</f>
        <v>DA+1.5</v>
      </c>
      <c r="E201" s="81" t="s">
        <v>423</v>
      </c>
      <c r="F201" s="136">
        <v>45662</v>
      </c>
      <c r="G201" s="136">
        <v>45666</v>
      </c>
      <c r="H201" s="79" t="s">
        <v>1199</v>
      </c>
      <c r="I201" s="81">
        <f t="shared" si="35"/>
        <v>289.83999999999997</v>
      </c>
      <c r="J201" s="13">
        <f t="shared" si="36"/>
        <v>3.61</v>
      </c>
      <c r="K201" s="13">
        <f t="shared" si="37"/>
        <v>37.299999999999997</v>
      </c>
      <c r="L201" s="13">
        <f t="shared" si="38"/>
        <v>2.093</v>
      </c>
      <c r="M201" s="141">
        <f t="shared" si="39"/>
        <v>0.86599999999999999</v>
      </c>
      <c r="N201" s="482">
        <f t="shared" si="42"/>
        <v>7.39</v>
      </c>
      <c r="O201" s="141" t="s">
        <v>1218</v>
      </c>
      <c r="P201" s="595" t="s">
        <v>938</v>
      </c>
      <c r="Q201" s="1065" t="s">
        <v>263</v>
      </c>
      <c r="T201" s="306"/>
      <c r="U201" s="306"/>
      <c r="V201" s="306"/>
      <c r="W201" s="306"/>
      <c r="X201" s="306"/>
      <c r="Y201" s="306"/>
      <c r="Z201" s="306"/>
      <c r="AA201" s="306"/>
    </row>
    <row r="202" spans="1:27" ht="21.75" customHeight="1" x14ac:dyDescent="0.3">
      <c r="A202" s="17">
        <f>SUBTOTAL(103,$C$5:C202)</f>
        <v>198</v>
      </c>
      <c r="B202" s="13">
        <v>9</v>
      </c>
      <c r="C202" s="715" t="s">
        <v>655</v>
      </c>
      <c r="D202" s="81" t="str">
        <f>VLOOKUP(C202,'Location Summary'!$C$4:$D$603,2,0)</f>
        <v>DA+3</v>
      </c>
      <c r="E202" s="81" t="s">
        <v>423</v>
      </c>
      <c r="F202" s="136">
        <v>45662</v>
      </c>
      <c r="G202" s="136">
        <v>45666</v>
      </c>
      <c r="H202" s="79" t="s">
        <v>998</v>
      </c>
      <c r="I202" s="81">
        <f t="shared" si="35"/>
        <v>289.83999999999997</v>
      </c>
      <c r="J202" s="13">
        <f t="shared" si="36"/>
        <v>3.61</v>
      </c>
      <c r="K202" s="13">
        <f t="shared" si="37"/>
        <v>37.299999999999997</v>
      </c>
      <c r="L202" s="13">
        <f t="shared" si="38"/>
        <v>2.093</v>
      </c>
      <c r="M202" s="141">
        <f t="shared" si="39"/>
        <v>0.86599999999999999</v>
      </c>
      <c r="N202" s="482">
        <f t="shared" si="42"/>
        <v>7.39</v>
      </c>
      <c r="O202" s="141" t="s">
        <v>1176</v>
      </c>
      <c r="P202" s="595" t="s">
        <v>938</v>
      </c>
      <c r="Q202" s="1065" t="s">
        <v>263</v>
      </c>
      <c r="T202" s="306"/>
      <c r="U202" s="306"/>
      <c r="V202" s="306"/>
      <c r="W202" s="306"/>
      <c r="X202" s="306"/>
      <c r="Y202" s="306"/>
      <c r="Z202" s="306"/>
      <c r="AA202" s="306"/>
    </row>
    <row r="203" spans="1:27" ht="21.75" customHeight="1" x14ac:dyDescent="0.3">
      <c r="A203" s="17">
        <f>SUBTOTAL(103,$C$5:C203)</f>
        <v>199</v>
      </c>
      <c r="B203" s="13">
        <v>10</v>
      </c>
      <c r="C203" s="715" t="s">
        <v>460</v>
      </c>
      <c r="D203" s="81" t="str">
        <f>VLOOKUP(C203,'Location Summary'!$C$4:$D$603,2,0)</f>
        <v>DA-3</v>
      </c>
      <c r="E203" s="81" t="s">
        <v>423</v>
      </c>
      <c r="F203" s="136">
        <v>45664</v>
      </c>
      <c r="G203" s="136">
        <v>45667</v>
      </c>
      <c r="H203" s="79" t="s">
        <v>1019</v>
      </c>
      <c r="I203" s="81">
        <f t="shared" si="35"/>
        <v>271.04000000000002</v>
      </c>
      <c r="J203" s="13">
        <f t="shared" si="36"/>
        <v>3.36</v>
      </c>
      <c r="K203" s="13">
        <f t="shared" si="37"/>
        <v>34.15</v>
      </c>
      <c r="L203" s="13">
        <f t="shared" si="38"/>
        <v>1.599</v>
      </c>
      <c r="M203" s="141">
        <f t="shared" si="39"/>
        <v>0.86599999999999999</v>
      </c>
      <c r="N203" s="482">
        <f t="shared" si="42"/>
        <v>6.49</v>
      </c>
      <c r="O203" s="141" t="s">
        <v>1219</v>
      </c>
      <c r="P203" s="595" t="s">
        <v>938</v>
      </c>
      <c r="Q203" s="1065" t="s">
        <v>263</v>
      </c>
      <c r="T203" s="306"/>
      <c r="U203" s="306"/>
      <c r="V203" s="306"/>
      <c r="W203" s="306"/>
      <c r="X203" s="306"/>
      <c r="Y203" s="306"/>
      <c r="Z203" s="306"/>
      <c r="AA203" s="306"/>
    </row>
    <row r="204" spans="1:27" ht="21.75" customHeight="1" x14ac:dyDescent="0.3">
      <c r="A204" s="17">
        <f>SUBTOTAL(103,$C$5:C204)</f>
        <v>200</v>
      </c>
      <c r="B204" s="13">
        <v>11</v>
      </c>
      <c r="C204" s="716" t="s">
        <v>270</v>
      </c>
      <c r="D204" s="81" t="str">
        <f>VLOOKUP(C204,'Location Summary'!$C$4:$D$603,2,0)</f>
        <v>DB1+0</v>
      </c>
      <c r="E204" s="81" t="s">
        <v>423</v>
      </c>
      <c r="F204" s="136">
        <v>45993</v>
      </c>
      <c r="G204" s="136">
        <v>45670</v>
      </c>
      <c r="H204" s="79" t="s">
        <v>1015</v>
      </c>
      <c r="I204" s="81">
        <f t="shared" si="35"/>
        <v>479.12</v>
      </c>
      <c r="J204" s="13">
        <f t="shared" si="36"/>
        <v>6.16</v>
      </c>
      <c r="K204" s="13">
        <f t="shared" si="37"/>
        <v>69.760000000000005</v>
      </c>
      <c r="L204" s="13">
        <f t="shared" si="38"/>
        <v>3.26</v>
      </c>
      <c r="M204" s="141">
        <f t="shared" si="39"/>
        <v>1.768</v>
      </c>
      <c r="N204" s="482">
        <f t="shared" si="42"/>
        <v>13.01</v>
      </c>
      <c r="O204" s="141" t="s">
        <v>1223</v>
      </c>
      <c r="P204" s="595" t="s">
        <v>1133</v>
      </c>
      <c r="Q204" s="1065" t="s">
        <v>263</v>
      </c>
      <c r="T204" s="306"/>
      <c r="U204" s="306"/>
      <c r="V204" s="306"/>
      <c r="W204" s="306"/>
      <c r="X204" s="306"/>
      <c r="Y204" s="306"/>
      <c r="Z204" s="306"/>
      <c r="AA204" s="306"/>
    </row>
    <row r="205" spans="1:27" ht="21.75" customHeight="1" x14ac:dyDescent="0.3">
      <c r="A205" s="17">
        <f>SUBTOTAL(103,$C$5:C205)</f>
        <v>201</v>
      </c>
      <c r="B205" s="13">
        <v>12</v>
      </c>
      <c r="C205" s="716" t="s">
        <v>180</v>
      </c>
      <c r="D205" s="81" t="str">
        <f>VLOOKUP(C205,'Location Summary'!$C$4:$D$603,2,0)</f>
        <v>DA+9</v>
      </c>
      <c r="E205" s="81" t="s">
        <v>423</v>
      </c>
      <c r="F205" s="136">
        <f>G200</f>
        <v>45665</v>
      </c>
      <c r="G205" s="136">
        <v>45670</v>
      </c>
      <c r="H205" s="79" t="s">
        <v>1205</v>
      </c>
      <c r="I205" s="81">
        <f t="shared" si="35"/>
        <v>289.83999999999997</v>
      </c>
      <c r="J205" s="13">
        <f t="shared" si="36"/>
        <v>3.61</v>
      </c>
      <c r="K205" s="13">
        <f t="shared" si="37"/>
        <v>37.299999999999997</v>
      </c>
      <c r="L205" s="13">
        <f t="shared" si="38"/>
        <v>2.093</v>
      </c>
      <c r="M205" s="141">
        <f t="shared" si="39"/>
        <v>0.86599999999999999</v>
      </c>
      <c r="N205" s="482">
        <f t="shared" si="42"/>
        <v>7.39</v>
      </c>
      <c r="O205" s="141" t="s">
        <v>1208</v>
      </c>
      <c r="P205" s="595" t="s">
        <v>938</v>
      </c>
      <c r="Q205" s="1065" t="s">
        <v>263</v>
      </c>
      <c r="T205" s="306"/>
      <c r="U205" s="306"/>
      <c r="V205" s="306"/>
      <c r="W205" s="306"/>
      <c r="X205" s="306"/>
      <c r="Y205" s="306"/>
      <c r="Z205" s="306"/>
      <c r="AA205" s="306"/>
    </row>
    <row r="206" spans="1:27" ht="21.75" customHeight="1" x14ac:dyDescent="0.3">
      <c r="A206" s="17">
        <f>SUBTOTAL(103,$C$5:C206)</f>
        <v>202</v>
      </c>
      <c r="B206" s="13">
        <v>13</v>
      </c>
      <c r="C206" s="716" t="s">
        <v>461</v>
      </c>
      <c r="D206" s="81" t="str">
        <f>VLOOKUP(C206,'Location Summary'!$C$4:$D$603,2,0)</f>
        <v>DA+3</v>
      </c>
      <c r="E206" s="81" t="s">
        <v>423</v>
      </c>
      <c r="F206" s="136">
        <f>G199</f>
        <v>45664</v>
      </c>
      <c r="G206" s="136">
        <v>45670</v>
      </c>
      <c r="H206" s="79" t="s">
        <v>1019</v>
      </c>
      <c r="I206" s="81">
        <f t="shared" si="35"/>
        <v>289.83999999999997</v>
      </c>
      <c r="J206" s="13">
        <f t="shared" si="36"/>
        <v>3.61</v>
      </c>
      <c r="K206" s="13">
        <f t="shared" si="37"/>
        <v>37.299999999999997</v>
      </c>
      <c r="L206" s="13">
        <f t="shared" si="38"/>
        <v>2.093</v>
      </c>
      <c r="M206" s="141">
        <f t="shared" si="39"/>
        <v>0.86599999999999999</v>
      </c>
      <c r="N206" s="482">
        <f t="shared" si="42"/>
        <v>7.39</v>
      </c>
      <c r="O206" s="141" t="s">
        <v>1219</v>
      </c>
      <c r="P206" s="595" t="s">
        <v>938</v>
      </c>
      <c r="Q206" s="1065" t="s">
        <v>263</v>
      </c>
      <c r="T206" s="306"/>
      <c r="U206" s="306"/>
      <c r="V206" s="306"/>
      <c r="W206" s="306"/>
      <c r="X206" s="306"/>
      <c r="Y206" s="306"/>
      <c r="Z206" s="306"/>
      <c r="AA206" s="306"/>
    </row>
    <row r="207" spans="1:27" ht="21.75" customHeight="1" x14ac:dyDescent="0.3">
      <c r="A207" s="17">
        <f>SUBTOTAL(103,$C$5:C207)</f>
        <v>203</v>
      </c>
      <c r="B207" s="13">
        <v>14</v>
      </c>
      <c r="C207" s="716" t="s">
        <v>656</v>
      </c>
      <c r="D207" s="81" t="str">
        <f>VLOOKUP(C207,'Location Summary'!$C$4:$D$603,2,0)</f>
        <v>DA+9</v>
      </c>
      <c r="E207" s="81" t="s">
        <v>423</v>
      </c>
      <c r="F207" s="136">
        <f>G202</f>
        <v>45666</v>
      </c>
      <c r="G207" s="136">
        <v>45670</v>
      </c>
      <c r="H207" s="79" t="s">
        <v>998</v>
      </c>
      <c r="I207" s="81">
        <f t="shared" si="35"/>
        <v>289.83999999999997</v>
      </c>
      <c r="J207" s="13">
        <f t="shared" si="36"/>
        <v>3.61</v>
      </c>
      <c r="K207" s="13">
        <f t="shared" si="37"/>
        <v>37.299999999999997</v>
      </c>
      <c r="L207" s="13">
        <f t="shared" si="38"/>
        <v>2.093</v>
      </c>
      <c r="M207" s="141">
        <f t="shared" si="39"/>
        <v>0.86599999999999999</v>
      </c>
      <c r="N207" s="482">
        <f t="shared" si="42"/>
        <v>7.39</v>
      </c>
      <c r="O207" s="141" t="s">
        <v>1176</v>
      </c>
      <c r="P207" s="595" t="s">
        <v>938</v>
      </c>
      <c r="Q207" s="1065" t="s">
        <v>263</v>
      </c>
      <c r="T207" s="306"/>
      <c r="U207" s="306"/>
      <c r="V207" s="306"/>
      <c r="W207" s="306"/>
      <c r="X207" s="306"/>
      <c r="Y207" s="306"/>
      <c r="Z207" s="306"/>
      <c r="AA207" s="306"/>
    </row>
    <row r="208" spans="1:27" ht="21.75" customHeight="1" x14ac:dyDescent="0.3">
      <c r="A208" s="17">
        <f>SUBTOTAL(103,$C$5:C208)</f>
        <v>204</v>
      </c>
      <c r="B208" s="13">
        <v>15</v>
      </c>
      <c r="C208" s="716" t="s">
        <v>56</v>
      </c>
      <c r="D208" s="81" t="str">
        <f>VLOOKUP(C208,'Location Summary'!$C$4:$D$603,2,0)</f>
        <v>DC2+15</v>
      </c>
      <c r="E208" s="81" t="s">
        <v>423</v>
      </c>
      <c r="F208" s="136">
        <v>45993</v>
      </c>
      <c r="G208" s="136">
        <v>45672</v>
      </c>
      <c r="H208" s="79" t="s">
        <v>1169</v>
      </c>
      <c r="I208" s="81">
        <f t="shared" si="35"/>
        <v>689.93</v>
      </c>
      <c r="J208" s="13">
        <f t="shared" si="36"/>
        <v>9.0299999999999994</v>
      </c>
      <c r="K208" s="13">
        <f t="shared" si="37"/>
        <v>112.22</v>
      </c>
      <c r="L208" s="13">
        <f t="shared" si="38"/>
        <v>5.8468</v>
      </c>
      <c r="M208" s="141">
        <f t="shared" si="39"/>
        <v>2.2349290000000002</v>
      </c>
      <c r="N208" s="482">
        <f>ROUND((I208*230.35+J208*10150.5+K208*11591.45+L208*93958.18+M208*7677.44)/10^5,2)</f>
        <v>21.18</v>
      </c>
      <c r="O208" s="141" t="s">
        <v>1222</v>
      </c>
      <c r="P208" s="595" t="s">
        <v>1133</v>
      </c>
      <c r="Q208" s="1065" t="s">
        <v>263</v>
      </c>
      <c r="T208" s="306"/>
      <c r="U208" s="306"/>
      <c r="V208" s="306"/>
      <c r="W208" s="306"/>
      <c r="X208" s="306"/>
      <c r="Y208" s="306"/>
      <c r="Z208" s="306"/>
      <c r="AA208" s="306"/>
    </row>
    <row r="209" spans="1:27" ht="21.75" customHeight="1" x14ac:dyDescent="0.3">
      <c r="A209" s="17">
        <f>SUBTOTAL(103,$C$5:C209)</f>
        <v>205</v>
      </c>
      <c r="B209" s="13">
        <v>16</v>
      </c>
      <c r="C209" s="716" t="s">
        <v>462</v>
      </c>
      <c r="D209" s="81" t="str">
        <f>VLOOKUP(C209,'Location Summary'!$C$4:$D$603,2,0)</f>
        <v>DA-3</v>
      </c>
      <c r="E209" s="81" t="s">
        <v>423</v>
      </c>
      <c r="F209" s="136">
        <f>G206</f>
        <v>45670</v>
      </c>
      <c r="G209" s="136">
        <v>45674</v>
      </c>
      <c r="H209" s="79" t="s">
        <v>1019</v>
      </c>
      <c r="I209" s="81">
        <f t="shared" si="35"/>
        <v>271.04000000000002</v>
      </c>
      <c r="J209" s="13">
        <f t="shared" si="36"/>
        <v>3.36</v>
      </c>
      <c r="K209" s="13">
        <f t="shared" si="37"/>
        <v>34.15</v>
      </c>
      <c r="L209" s="13">
        <f t="shared" si="38"/>
        <v>1.599</v>
      </c>
      <c r="M209" s="141">
        <f t="shared" si="39"/>
        <v>0.86599999999999999</v>
      </c>
      <c r="N209" s="482">
        <f>ROUND((I209*230.35+J209*10150.5+K209*11591.45+L209*93958.18+M209*7677.44)/10^5,2)</f>
        <v>6.49</v>
      </c>
      <c r="O209" s="141" t="s">
        <v>1219</v>
      </c>
      <c r="P209" s="595" t="s">
        <v>938</v>
      </c>
      <c r="Q209" s="1065" t="s">
        <v>263</v>
      </c>
      <c r="T209" s="306"/>
      <c r="U209" s="306"/>
      <c r="V209" s="306"/>
      <c r="W209" s="306"/>
      <c r="X209" s="306"/>
      <c r="Y209" s="306"/>
      <c r="Z209" s="306"/>
      <c r="AA209" s="306"/>
    </row>
    <row r="210" spans="1:27" ht="21.75" customHeight="1" x14ac:dyDescent="0.3">
      <c r="A210" s="17">
        <f>SUBTOTAL(103,$C$5:C210)</f>
        <v>206</v>
      </c>
      <c r="B210" s="13">
        <v>17</v>
      </c>
      <c r="C210" s="716" t="s">
        <v>644</v>
      </c>
      <c r="D210" s="81" t="str">
        <f>VLOOKUP(C210,'Location Summary'!$C$4:$D$603,2,0)</f>
        <v>DA+3</v>
      </c>
      <c r="E210" s="81" t="s">
        <v>423</v>
      </c>
      <c r="F210" s="136">
        <f>G201</f>
        <v>45666</v>
      </c>
      <c r="G210" s="136">
        <v>45674</v>
      </c>
      <c r="H210" s="79" t="s">
        <v>1199</v>
      </c>
      <c r="I210" s="81">
        <f t="shared" si="35"/>
        <v>289.83999999999997</v>
      </c>
      <c r="J210" s="13">
        <f t="shared" si="36"/>
        <v>3.61</v>
      </c>
      <c r="K210" s="13">
        <f t="shared" si="37"/>
        <v>37.299999999999997</v>
      </c>
      <c r="L210" s="13">
        <f t="shared" si="38"/>
        <v>2.093</v>
      </c>
      <c r="M210" s="141">
        <f t="shared" si="39"/>
        <v>0.86599999999999999</v>
      </c>
      <c r="N210" s="482">
        <f>ROUND((I210*230.35+J210*10150.5+K210*11591.45+L210*93958.18+M210*7677.44)/10^5,2)</f>
        <v>7.39</v>
      </c>
      <c r="O210" s="141" t="s">
        <v>1218</v>
      </c>
      <c r="P210" s="595" t="s">
        <v>938</v>
      </c>
      <c r="Q210" s="1065" t="s">
        <v>263</v>
      </c>
      <c r="T210" s="306"/>
      <c r="U210" s="306"/>
      <c r="V210" s="306"/>
      <c r="W210" s="306"/>
      <c r="X210" s="306"/>
      <c r="Y210" s="306"/>
      <c r="Z210" s="306"/>
      <c r="AA210" s="306"/>
    </row>
    <row r="211" spans="1:27" ht="21.75" customHeight="1" x14ac:dyDescent="0.3">
      <c r="A211" s="17">
        <f>SUBTOTAL(103,$C$5:C211)</f>
        <v>207</v>
      </c>
      <c r="B211" s="13">
        <v>18</v>
      </c>
      <c r="C211" s="716" t="s">
        <v>76</v>
      </c>
      <c r="D211" s="81" t="str">
        <f>VLOOKUP(C211,'Location Summary'!$C$4:$D$603,2,0)</f>
        <v>DB1+9</v>
      </c>
      <c r="E211" s="81" t="s">
        <v>423</v>
      </c>
      <c r="F211" s="136">
        <f>G205</f>
        <v>45670</v>
      </c>
      <c r="G211" s="136">
        <v>45676</v>
      </c>
      <c r="H211" s="79" t="s">
        <v>1205</v>
      </c>
      <c r="I211" s="81">
        <f t="shared" si="35"/>
        <v>484.04</v>
      </c>
      <c r="J211" s="13">
        <f t="shared" si="36"/>
        <v>6.23</v>
      </c>
      <c r="K211" s="13">
        <f t="shared" si="37"/>
        <v>70.319999999999993</v>
      </c>
      <c r="L211" s="13">
        <f t="shared" si="38"/>
        <v>3.3719999999999999</v>
      </c>
      <c r="M211" s="141">
        <f t="shared" si="39"/>
        <v>1.768</v>
      </c>
      <c r="N211" s="482">
        <f t="shared" ref="N211" si="43">ROUND((I211*230.35+J211*10150.5+K211*11591.45+L211*93958.18+M211*7677.44)/10^5,2)</f>
        <v>13.2</v>
      </c>
      <c r="O211" s="141" t="s">
        <v>1208</v>
      </c>
      <c r="P211" s="595" t="s">
        <v>938</v>
      </c>
      <c r="Q211" s="1065" t="s">
        <v>263</v>
      </c>
      <c r="T211" s="306"/>
      <c r="U211" s="306"/>
      <c r="V211" s="306"/>
      <c r="W211" s="306"/>
      <c r="X211" s="306"/>
      <c r="Y211" s="306"/>
      <c r="Z211" s="306"/>
      <c r="AA211" s="306"/>
    </row>
    <row r="212" spans="1:27" ht="21.75" customHeight="1" x14ac:dyDescent="0.3">
      <c r="A212" s="17">
        <f>SUBTOTAL(103,$C$5:C212)</f>
        <v>208</v>
      </c>
      <c r="B212" s="13">
        <v>19</v>
      </c>
      <c r="C212" s="716" t="s">
        <v>658</v>
      </c>
      <c r="D212" s="81" t="str">
        <f>VLOOKUP(C212,'Location Summary'!$C$4:$D$603,2,0)</f>
        <v>DB1+9</v>
      </c>
      <c r="E212" s="81" t="s">
        <v>423</v>
      </c>
      <c r="F212" s="136">
        <f>G207</f>
        <v>45670</v>
      </c>
      <c r="G212" s="136">
        <v>45677</v>
      </c>
      <c r="H212" s="79" t="s">
        <v>998</v>
      </c>
      <c r="I212" s="81">
        <f t="shared" si="35"/>
        <v>484.04</v>
      </c>
      <c r="J212" s="13">
        <f t="shared" si="36"/>
        <v>6.23</v>
      </c>
      <c r="K212" s="13">
        <f t="shared" si="37"/>
        <v>70.319999999999993</v>
      </c>
      <c r="L212" s="13">
        <f t="shared" si="38"/>
        <v>3.3719999999999999</v>
      </c>
      <c r="M212" s="141">
        <f t="shared" si="39"/>
        <v>1.768</v>
      </c>
      <c r="N212" s="482">
        <f t="shared" ref="N212:N217" si="44">ROUND((I212*230.35+J212*10150.5+K212*11591.45+L212*93958.18+M212*7677.44)/10^5,2)</f>
        <v>13.2</v>
      </c>
      <c r="O212" s="141" t="s">
        <v>1219</v>
      </c>
      <c r="P212" s="595" t="s">
        <v>938</v>
      </c>
      <c r="Q212" s="1065" t="s">
        <v>263</v>
      </c>
      <c r="T212" s="306"/>
      <c r="U212" s="306"/>
      <c r="V212" s="306"/>
      <c r="W212" s="306"/>
      <c r="X212" s="306"/>
      <c r="Y212" s="306"/>
      <c r="Z212" s="306"/>
      <c r="AA212" s="306"/>
    </row>
    <row r="213" spans="1:27" ht="21.75" customHeight="1" x14ac:dyDescent="0.3">
      <c r="A213" s="17">
        <f>SUBTOTAL(103,$C$5:C213)</f>
        <v>209</v>
      </c>
      <c r="B213" s="13">
        <v>20</v>
      </c>
      <c r="C213" s="716" t="s">
        <v>272</v>
      </c>
      <c r="D213" s="81" t="str">
        <f>VLOOKUP(C213,'Location Summary'!$C$4:$D$603,2,0)</f>
        <v>DB1+6</v>
      </c>
      <c r="E213" s="81" t="s">
        <v>423</v>
      </c>
      <c r="F213" s="136">
        <f>G204</f>
        <v>45670</v>
      </c>
      <c r="G213" s="136">
        <v>45678</v>
      </c>
      <c r="H213" s="79" t="s">
        <v>1015</v>
      </c>
      <c r="I213" s="81">
        <f t="shared" si="35"/>
        <v>484.04</v>
      </c>
      <c r="J213" s="13">
        <f t="shared" si="36"/>
        <v>6.23</v>
      </c>
      <c r="K213" s="13">
        <f t="shared" si="37"/>
        <v>70.319999999999993</v>
      </c>
      <c r="L213" s="13">
        <f t="shared" si="38"/>
        <v>3.3719999999999999</v>
      </c>
      <c r="M213" s="141">
        <f t="shared" si="39"/>
        <v>1.768</v>
      </c>
      <c r="N213" s="482">
        <f t="shared" si="44"/>
        <v>13.2</v>
      </c>
      <c r="O213" s="141" t="s">
        <v>1223</v>
      </c>
      <c r="P213" s="595" t="s">
        <v>1133</v>
      </c>
      <c r="Q213" s="1065" t="s">
        <v>263</v>
      </c>
      <c r="T213" s="306"/>
      <c r="U213" s="306"/>
      <c r="V213" s="306"/>
      <c r="W213" s="306"/>
      <c r="X213" s="306"/>
      <c r="Y213" s="306"/>
      <c r="Z213" s="306"/>
      <c r="AA213" s="306"/>
    </row>
    <row r="214" spans="1:27" ht="21.75" customHeight="1" x14ac:dyDescent="0.3">
      <c r="A214" s="17">
        <f>SUBTOTAL(103,$C$5:C214)</f>
        <v>210</v>
      </c>
      <c r="B214" s="13">
        <v>21</v>
      </c>
      <c r="C214" s="716" t="s">
        <v>463</v>
      </c>
      <c r="D214" s="81" t="str">
        <f>VLOOKUP(C214,'Location Summary'!$C$4:$D$603,2,0)</f>
        <v>DA+3</v>
      </c>
      <c r="E214" s="81" t="s">
        <v>423</v>
      </c>
      <c r="F214" s="136">
        <f>G209</f>
        <v>45674</v>
      </c>
      <c r="G214" s="136">
        <v>45678</v>
      </c>
      <c r="H214" s="79" t="s">
        <v>1019</v>
      </c>
      <c r="I214" s="81">
        <f t="shared" si="35"/>
        <v>289.83999999999997</v>
      </c>
      <c r="J214" s="13">
        <f t="shared" si="36"/>
        <v>3.61</v>
      </c>
      <c r="K214" s="13">
        <f t="shared" si="37"/>
        <v>37.299999999999997</v>
      </c>
      <c r="L214" s="13">
        <f t="shared" si="38"/>
        <v>2.093</v>
      </c>
      <c r="M214" s="141">
        <f t="shared" si="39"/>
        <v>0.86599999999999999</v>
      </c>
      <c r="N214" s="482">
        <f t="shared" si="44"/>
        <v>7.39</v>
      </c>
      <c r="O214" s="141" t="s">
        <v>1231</v>
      </c>
      <c r="P214" s="595" t="s">
        <v>791</v>
      </c>
      <c r="Q214" s="1065" t="s">
        <v>263</v>
      </c>
      <c r="T214" s="306"/>
      <c r="U214" s="306"/>
      <c r="V214" s="306"/>
      <c r="W214" s="306"/>
      <c r="X214" s="306"/>
      <c r="Y214" s="306"/>
      <c r="Z214" s="306"/>
      <c r="AA214" s="306"/>
    </row>
    <row r="215" spans="1:27" ht="21.75" customHeight="1" x14ac:dyDescent="0.3">
      <c r="A215" s="17">
        <f>SUBTOTAL(103,$C$5:C215)</f>
        <v>211</v>
      </c>
      <c r="B215" s="13">
        <v>22</v>
      </c>
      <c r="C215" s="716" t="s">
        <v>668</v>
      </c>
      <c r="D215" s="81" t="str">
        <f>VLOOKUP(C215,'Location Summary'!$C$4:$D$603,2,0)</f>
        <v>DA+0</v>
      </c>
      <c r="E215" s="81" t="s">
        <v>423</v>
      </c>
      <c r="F215" s="136">
        <v>45672</v>
      </c>
      <c r="G215" s="136">
        <v>45678</v>
      </c>
      <c r="H215" s="79" t="s">
        <v>912</v>
      </c>
      <c r="I215" s="81">
        <f t="shared" si="35"/>
        <v>271.04000000000002</v>
      </c>
      <c r="J215" s="13">
        <f t="shared" si="36"/>
        <v>3.36</v>
      </c>
      <c r="K215" s="13">
        <f t="shared" si="37"/>
        <v>34.15</v>
      </c>
      <c r="L215" s="13">
        <f t="shared" si="38"/>
        <v>1.599</v>
      </c>
      <c r="M215" s="141">
        <f t="shared" si="39"/>
        <v>0.86599999999999999</v>
      </c>
      <c r="N215" s="482">
        <f t="shared" si="44"/>
        <v>6.49</v>
      </c>
      <c r="O215" s="141" t="s">
        <v>1229</v>
      </c>
      <c r="P215" s="595" t="s">
        <v>938</v>
      </c>
      <c r="Q215" s="1065" t="s">
        <v>263</v>
      </c>
      <c r="T215" s="306"/>
      <c r="U215" s="306"/>
      <c r="V215" s="306"/>
      <c r="W215" s="306"/>
      <c r="X215" s="306"/>
      <c r="Y215" s="306"/>
      <c r="Z215" s="306"/>
      <c r="AA215" s="306"/>
    </row>
    <row r="216" spans="1:27" ht="21.75" customHeight="1" x14ac:dyDescent="0.3">
      <c r="A216" s="17">
        <f>SUBTOTAL(103,$C$5:C216)</f>
        <v>212</v>
      </c>
      <c r="B216" s="13">
        <v>23</v>
      </c>
      <c r="C216" s="716" t="s">
        <v>57</v>
      </c>
      <c r="D216" s="81" t="str">
        <f>VLOOKUP(C216,'Location Summary'!$C$4:$D$603,2,0)</f>
        <v>DB2+9</v>
      </c>
      <c r="E216" s="81" t="s">
        <v>423</v>
      </c>
      <c r="F216" s="136">
        <v>45672</v>
      </c>
      <c r="G216" s="136">
        <v>45679</v>
      </c>
      <c r="H216" s="79" t="s">
        <v>1169</v>
      </c>
      <c r="I216" s="81">
        <f t="shared" si="35"/>
        <v>566.29</v>
      </c>
      <c r="J216" s="13">
        <f t="shared" si="36"/>
        <v>7.34</v>
      </c>
      <c r="K216" s="13">
        <f t="shared" si="37"/>
        <v>86.35</v>
      </c>
      <c r="L216" s="13">
        <f t="shared" si="38"/>
        <v>4.2603999999999997</v>
      </c>
      <c r="M216" s="141">
        <f t="shared" si="39"/>
        <v>1.768</v>
      </c>
      <c r="N216" s="482">
        <f t="shared" si="44"/>
        <v>16.2</v>
      </c>
      <c r="O216" s="141" t="s">
        <v>1222</v>
      </c>
      <c r="P216" s="595" t="s">
        <v>1133</v>
      </c>
      <c r="Q216" s="1065" t="s">
        <v>263</v>
      </c>
      <c r="T216" s="306"/>
      <c r="U216" s="306"/>
      <c r="V216" s="306"/>
      <c r="W216" s="306"/>
      <c r="X216" s="306"/>
      <c r="Y216" s="306"/>
      <c r="Z216" s="306"/>
      <c r="AA216" s="306"/>
    </row>
    <row r="217" spans="1:27" ht="21.75" customHeight="1" x14ac:dyDescent="0.3">
      <c r="A217" s="17">
        <f>SUBTOTAL(103,$C$5:C217)</f>
        <v>213</v>
      </c>
      <c r="B217" s="13">
        <v>24</v>
      </c>
      <c r="C217" s="716" t="s">
        <v>664</v>
      </c>
      <c r="D217" s="81" t="str">
        <f>VLOOKUP(C217,'Location Summary'!$C$4:$D$603,2,0)</f>
        <v>DA-1.5</v>
      </c>
      <c r="E217" s="81" t="s">
        <v>423</v>
      </c>
      <c r="F217" s="136">
        <f>G212</f>
        <v>45677</v>
      </c>
      <c r="G217" s="136">
        <v>45680</v>
      </c>
      <c r="H217" s="79" t="s">
        <v>998</v>
      </c>
      <c r="I217" s="81">
        <f t="shared" si="35"/>
        <v>271.04000000000002</v>
      </c>
      <c r="J217" s="13">
        <f t="shared" si="36"/>
        <v>3.36</v>
      </c>
      <c r="K217" s="13">
        <f t="shared" si="37"/>
        <v>34.15</v>
      </c>
      <c r="L217" s="13">
        <f t="shared" si="38"/>
        <v>1.599</v>
      </c>
      <c r="M217" s="141">
        <f t="shared" si="39"/>
        <v>0.86599999999999999</v>
      </c>
      <c r="N217" s="482">
        <f t="shared" si="44"/>
        <v>6.49</v>
      </c>
      <c r="O217" s="141" t="s">
        <v>1219</v>
      </c>
      <c r="P217" s="595" t="s">
        <v>938</v>
      </c>
      <c r="Q217" s="1065" t="s">
        <v>263</v>
      </c>
      <c r="T217" s="306"/>
      <c r="U217" s="306"/>
      <c r="V217" s="306"/>
      <c r="W217" s="306"/>
      <c r="X217" s="306"/>
      <c r="Y217" s="306"/>
      <c r="Z217" s="306"/>
      <c r="AA217" s="306"/>
    </row>
    <row r="218" spans="1:27" ht="21.75" customHeight="1" x14ac:dyDescent="0.3">
      <c r="A218" s="17">
        <f>SUBTOTAL(103,$C$5:C218)</f>
        <v>214</v>
      </c>
      <c r="B218" s="13">
        <v>25</v>
      </c>
      <c r="C218" s="716" t="s">
        <v>645</v>
      </c>
      <c r="D218" s="81" t="str">
        <f>VLOOKUP(C218,'Location Summary'!$C$4:$D$603,2,0)</f>
        <v>DA+1.5</v>
      </c>
      <c r="E218" s="81" t="s">
        <v>423</v>
      </c>
      <c r="F218" s="136">
        <v>45674</v>
      </c>
      <c r="G218" s="136">
        <v>45681</v>
      </c>
      <c r="H218" s="79" t="s">
        <v>1199</v>
      </c>
      <c r="I218" s="81">
        <f t="shared" si="35"/>
        <v>289.83999999999997</v>
      </c>
      <c r="J218" s="13">
        <f t="shared" si="36"/>
        <v>3.61</v>
      </c>
      <c r="K218" s="13">
        <f t="shared" si="37"/>
        <v>37.299999999999997</v>
      </c>
      <c r="L218" s="13">
        <f t="shared" si="38"/>
        <v>2.093</v>
      </c>
      <c r="M218" s="141">
        <f t="shared" si="39"/>
        <v>0.86599999999999999</v>
      </c>
      <c r="N218" s="482">
        <f t="shared" ref="N218:N223" si="45">ROUND((I218*230.35+J218*10150.5+K218*11591.45+L218*93958.18+M218*7677.44)/10^5,2)</f>
        <v>7.39</v>
      </c>
      <c r="O218" s="141" t="s">
        <v>1230</v>
      </c>
      <c r="P218" s="595" t="s">
        <v>938</v>
      </c>
      <c r="Q218" s="1065" t="s">
        <v>263</v>
      </c>
      <c r="T218" s="306"/>
      <c r="U218" s="306"/>
      <c r="V218" s="306"/>
      <c r="W218" s="306"/>
      <c r="X218" s="306"/>
      <c r="Y218" s="306"/>
      <c r="Z218" s="306"/>
      <c r="AA218" s="306"/>
    </row>
    <row r="219" spans="1:27" ht="21.75" customHeight="1" x14ac:dyDescent="0.3">
      <c r="A219" s="17">
        <f>SUBTOTAL(103,$C$5:C219)</f>
        <v>215</v>
      </c>
      <c r="B219" s="13">
        <v>26</v>
      </c>
      <c r="C219" s="716" t="s">
        <v>413</v>
      </c>
      <c r="D219" s="81" t="str">
        <f>VLOOKUP(C219,'Location Summary'!$C$4:$D$603,2,0)</f>
        <v>DA+6</v>
      </c>
      <c r="E219" s="81" t="s">
        <v>423</v>
      </c>
      <c r="F219" s="136">
        <v>45663</v>
      </c>
      <c r="G219" s="136">
        <v>45681</v>
      </c>
      <c r="H219" s="79" t="s">
        <v>1196</v>
      </c>
      <c r="I219" s="81">
        <f t="shared" si="35"/>
        <v>289.83999999999997</v>
      </c>
      <c r="J219" s="13">
        <f t="shared" si="36"/>
        <v>3.61</v>
      </c>
      <c r="K219" s="13">
        <f t="shared" si="37"/>
        <v>37.299999999999997</v>
      </c>
      <c r="L219" s="13">
        <f t="shared" si="38"/>
        <v>2.093</v>
      </c>
      <c r="M219" s="141">
        <f t="shared" si="39"/>
        <v>0.86599999999999999</v>
      </c>
      <c r="N219" s="482">
        <f t="shared" si="45"/>
        <v>7.39</v>
      </c>
      <c r="O219" s="141" t="s">
        <v>1222</v>
      </c>
      <c r="P219" s="595" t="s">
        <v>1133</v>
      </c>
      <c r="Q219" s="1065" t="s">
        <v>263</v>
      </c>
      <c r="T219" s="306"/>
      <c r="U219" s="306"/>
      <c r="V219" s="306"/>
      <c r="W219" s="306"/>
      <c r="X219" s="306"/>
      <c r="Y219" s="306"/>
      <c r="Z219" s="306"/>
      <c r="AA219" s="306"/>
    </row>
    <row r="220" spans="1:27" ht="21.75" customHeight="1" x14ac:dyDescent="0.3">
      <c r="A220" s="17">
        <f>SUBTOTAL(103,$C$5:C220)</f>
        <v>216</v>
      </c>
      <c r="B220" s="13">
        <v>27</v>
      </c>
      <c r="C220" s="716" t="s">
        <v>79</v>
      </c>
      <c r="D220" s="81" t="str">
        <f>VLOOKUP(C220,'Location Summary'!$C$4:$D$603,2,0)</f>
        <v>DB1+0</v>
      </c>
      <c r="E220" s="81" t="s">
        <v>423</v>
      </c>
      <c r="F220" s="136">
        <f>G211</f>
        <v>45676</v>
      </c>
      <c r="G220" s="136">
        <v>45682</v>
      </c>
      <c r="H220" s="79" t="s">
        <v>1205</v>
      </c>
      <c r="I220" s="81">
        <f t="shared" si="35"/>
        <v>479.12</v>
      </c>
      <c r="J220" s="13">
        <f t="shared" si="36"/>
        <v>6.16</v>
      </c>
      <c r="K220" s="13">
        <f t="shared" si="37"/>
        <v>69.760000000000005</v>
      </c>
      <c r="L220" s="13">
        <f t="shared" si="38"/>
        <v>3.26</v>
      </c>
      <c r="M220" s="141">
        <f t="shared" si="39"/>
        <v>1.768</v>
      </c>
      <c r="N220" s="482">
        <f t="shared" si="45"/>
        <v>13.01</v>
      </c>
      <c r="O220" s="141" t="s">
        <v>817</v>
      </c>
      <c r="P220" s="595" t="s">
        <v>938</v>
      </c>
      <c r="Q220" s="1065" t="s">
        <v>263</v>
      </c>
      <c r="T220" s="306"/>
      <c r="U220" s="306"/>
      <c r="V220" s="306"/>
      <c r="W220" s="306"/>
      <c r="X220" s="306"/>
      <c r="Y220" s="306"/>
      <c r="Z220" s="306"/>
      <c r="AA220" s="306"/>
    </row>
    <row r="221" spans="1:27" ht="21.75" customHeight="1" x14ac:dyDescent="0.3">
      <c r="A221" s="17">
        <f>SUBTOTAL(103,$C$5:C221)</f>
        <v>217</v>
      </c>
      <c r="B221" s="13">
        <v>28</v>
      </c>
      <c r="C221" s="716" t="s">
        <v>669</v>
      </c>
      <c r="D221" s="81" t="str">
        <f>VLOOKUP(C221,'Location Summary'!$C$4:$D$603,2,0)</f>
        <v>DA+9</v>
      </c>
      <c r="E221" s="81" t="s">
        <v>423</v>
      </c>
      <c r="F221" s="136">
        <f>G215</f>
        <v>45678</v>
      </c>
      <c r="G221" s="136">
        <v>45682</v>
      </c>
      <c r="H221" s="79" t="s">
        <v>912</v>
      </c>
      <c r="I221" s="81">
        <f t="shared" si="35"/>
        <v>289.83999999999997</v>
      </c>
      <c r="J221" s="13">
        <f t="shared" si="36"/>
        <v>3.61</v>
      </c>
      <c r="K221" s="13">
        <f t="shared" si="37"/>
        <v>37.299999999999997</v>
      </c>
      <c r="L221" s="13">
        <f t="shared" si="38"/>
        <v>2.093</v>
      </c>
      <c r="M221" s="141">
        <f t="shared" si="39"/>
        <v>0.86599999999999999</v>
      </c>
      <c r="N221" s="482">
        <f t="shared" si="45"/>
        <v>7.39</v>
      </c>
      <c r="O221" s="141" t="s">
        <v>1229</v>
      </c>
      <c r="P221" s="595" t="s">
        <v>938</v>
      </c>
      <c r="Q221" s="1065" t="s">
        <v>263</v>
      </c>
      <c r="T221" s="306"/>
      <c r="U221" s="306"/>
      <c r="V221" s="306"/>
      <c r="W221" s="306"/>
      <c r="X221" s="306"/>
      <c r="Y221" s="306"/>
      <c r="Z221" s="306"/>
      <c r="AA221" s="306"/>
    </row>
    <row r="222" spans="1:27" ht="21.75" customHeight="1" x14ac:dyDescent="0.3">
      <c r="A222" s="17">
        <f>SUBTOTAL(103,$C$5:C222)</f>
        <v>218</v>
      </c>
      <c r="B222" s="13">
        <v>29</v>
      </c>
      <c r="C222" s="716" t="s">
        <v>316</v>
      </c>
      <c r="D222" s="81" t="str">
        <f>VLOOKUP(C222,'Location Summary'!$C$4:$D$603,2,0)</f>
        <v>DA+6</v>
      </c>
      <c r="E222" s="81" t="s">
        <v>423</v>
      </c>
      <c r="F222" s="136">
        <v>45679</v>
      </c>
      <c r="G222" s="136">
        <v>45684</v>
      </c>
      <c r="H222" s="79" t="s">
        <v>1015</v>
      </c>
      <c r="I222" s="81">
        <f t="shared" si="35"/>
        <v>289.83999999999997</v>
      </c>
      <c r="J222" s="13">
        <f t="shared" si="36"/>
        <v>3.61</v>
      </c>
      <c r="K222" s="13">
        <f t="shared" si="37"/>
        <v>37.299999999999997</v>
      </c>
      <c r="L222" s="13">
        <f t="shared" si="38"/>
        <v>2.093</v>
      </c>
      <c r="M222" s="141">
        <f t="shared" si="39"/>
        <v>0.86599999999999999</v>
      </c>
      <c r="N222" s="482">
        <f t="shared" si="45"/>
        <v>7.39</v>
      </c>
      <c r="O222" s="141" t="s">
        <v>1223</v>
      </c>
      <c r="P222" s="595" t="s">
        <v>1133</v>
      </c>
      <c r="Q222" s="1065" t="s">
        <v>263</v>
      </c>
      <c r="T222" s="306"/>
      <c r="U222" s="306"/>
      <c r="V222" s="306"/>
      <c r="W222" s="306"/>
      <c r="X222" s="306"/>
      <c r="Y222" s="306"/>
      <c r="Z222" s="306"/>
      <c r="AA222" s="306"/>
    </row>
    <row r="223" spans="1:27" ht="21.75" customHeight="1" x14ac:dyDescent="0.3">
      <c r="A223" s="17">
        <f>SUBTOTAL(103,$C$5:C223)</f>
        <v>219</v>
      </c>
      <c r="B223" s="13">
        <v>30</v>
      </c>
      <c r="C223" s="716" t="s">
        <v>665</v>
      </c>
      <c r="D223" s="81" t="str">
        <f>VLOOKUP(C223,'Location Summary'!$C$4:$D$603,2,0)</f>
        <v>DA+0</v>
      </c>
      <c r="E223" s="81" t="s">
        <v>423</v>
      </c>
      <c r="F223" s="136">
        <v>45680</v>
      </c>
      <c r="G223" s="136">
        <v>45685</v>
      </c>
      <c r="H223" s="79" t="s">
        <v>998</v>
      </c>
      <c r="I223" s="81">
        <f t="shared" si="35"/>
        <v>271.04000000000002</v>
      </c>
      <c r="J223" s="13">
        <f t="shared" si="36"/>
        <v>3.36</v>
      </c>
      <c r="K223" s="13">
        <f t="shared" si="37"/>
        <v>34.15</v>
      </c>
      <c r="L223" s="13">
        <f t="shared" si="38"/>
        <v>1.599</v>
      </c>
      <c r="M223" s="141">
        <f t="shared" si="39"/>
        <v>0.86599999999999999</v>
      </c>
      <c r="N223" s="482">
        <f t="shared" si="45"/>
        <v>6.49</v>
      </c>
      <c r="O223" s="141" t="s">
        <v>1219</v>
      </c>
      <c r="P223" s="595" t="s">
        <v>938</v>
      </c>
      <c r="Q223" s="1065" t="s">
        <v>263</v>
      </c>
      <c r="T223" s="306"/>
      <c r="U223" s="306"/>
      <c r="V223" s="306"/>
      <c r="W223" s="306"/>
      <c r="X223" s="306"/>
      <c r="Y223" s="306"/>
      <c r="Z223" s="306"/>
      <c r="AA223" s="306"/>
    </row>
    <row r="224" spans="1:27" ht="21.75" customHeight="1" x14ac:dyDescent="0.3">
      <c r="A224" s="17">
        <f>SUBTOTAL(103,$C$5:C224)</f>
        <v>220</v>
      </c>
      <c r="B224" s="13">
        <v>31</v>
      </c>
      <c r="C224" s="716" t="s">
        <v>9</v>
      </c>
      <c r="D224" s="81" t="str">
        <f>VLOOKUP(C224,'Location Summary'!$C$4:$D$603,2,0)</f>
        <v>DB1+0</v>
      </c>
      <c r="E224" s="81" t="s">
        <v>423</v>
      </c>
      <c r="F224" s="136">
        <v>45677</v>
      </c>
      <c r="G224" s="136">
        <v>45686</v>
      </c>
      <c r="H224" s="79" t="s">
        <v>1019</v>
      </c>
      <c r="I224" s="81">
        <f t="shared" si="35"/>
        <v>479.12</v>
      </c>
      <c r="J224" s="13">
        <f t="shared" si="36"/>
        <v>6.16</v>
      </c>
      <c r="K224" s="13">
        <f t="shared" si="37"/>
        <v>69.760000000000005</v>
      </c>
      <c r="L224" s="13">
        <f t="shared" si="38"/>
        <v>3.26</v>
      </c>
      <c r="M224" s="141">
        <f t="shared" si="39"/>
        <v>1.768</v>
      </c>
      <c r="N224" s="666">
        <f t="shared" ref="N224:N230" si="46">ROUND((I224*230.35+J224*10150.5+K224*11591.45+L224*93958.18+M224*7677.44)/10^5,2)</f>
        <v>13.01</v>
      </c>
      <c r="O224" s="141" t="s">
        <v>1231</v>
      </c>
      <c r="P224" s="595" t="s">
        <v>791</v>
      </c>
      <c r="Q224" s="1065" t="s">
        <v>263</v>
      </c>
      <c r="T224" s="306"/>
      <c r="U224" s="306"/>
      <c r="V224" s="306"/>
      <c r="W224" s="306"/>
      <c r="X224" s="306"/>
      <c r="Y224" s="306"/>
      <c r="Z224" s="306"/>
      <c r="AA224" s="306"/>
    </row>
    <row r="225" spans="1:27" ht="21.75" customHeight="1" x14ac:dyDescent="0.3">
      <c r="A225" s="17">
        <f>SUBTOTAL(103,$C$5:C225)</f>
        <v>221</v>
      </c>
      <c r="B225" s="13">
        <v>32</v>
      </c>
      <c r="C225" s="716" t="s">
        <v>694</v>
      </c>
      <c r="D225" s="81" t="str">
        <f>VLOOKUP(C225,'Location Summary'!$C$4:$D$603,2,0)</f>
        <v>DB1+9</v>
      </c>
      <c r="E225" s="81" t="s">
        <v>423</v>
      </c>
      <c r="F225" s="136">
        <v>45680</v>
      </c>
      <c r="G225" s="136">
        <v>45687</v>
      </c>
      <c r="H225" s="79" t="s">
        <v>1169</v>
      </c>
      <c r="I225" s="81">
        <f t="shared" si="35"/>
        <v>484.04</v>
      </c>
      <c r="J225" s="13">
        <f t="shared" si="36"/>
        <v>6.23</v>
      </c>
      <c r="K225" s="13">
        <f t="shared" si="37"/>
        <v>70.319999999999993</v>
      </c>
      <c r="L225" s="13">
        <f t="shared" si="38"/>
        <v>3.3719999999999999</v>
      </c>
      <c r="M225" s="141">
        <f t="shared" si="39"/>
        <v>1.768</v>
      </c>
      <c r="N225" s="666">
        <f t="shared" si="46"/>
        <v>13.2</v>
      </c>
      <c r="O225" s="141" t="s">
        <v>1222</v>
      </c>
      <c r="P225" s="595" t="s">
        <v>1133</v>
      </c>
      <c r="Q225" s="1065" t="s">
        <v>263</v>
      </c>
      <c r="T225" s="306"/>
      <c r="U225" s="306"/>
      <c r="V225" s="306"/>
      <c r="W225" s="306"/>
      <c r="X225" s="306"/>
      <c r="Y225" s="306"/>
      <c r="Z225" s="306"/>
      <c r="AA225" s="306"/>
    </row>
    <row r="226" spans="1:27" ht="21.75" customHeight="1" x14ac:dyDescent="0.3">
      <c r="A226" s="17">
        <f>SUBTOTAL(103,$C$5:C226)</f>
        <v>222</v>
      </c>
      <c r="B226" s="13">
        <v>33</v>
      </c>
      <c r="C226" s="716" t="s">
        <v>177</v>
      </c>
      <c r="D226" s="81" t="str">
        <f>VLOOKUP(C226,'Location Summary'!$C$4:$D$603,2,0)</f>
        <v>DB1+9</v>
      </c>
      <c r="E226" s="81" t="s">
        <v>423</v>
      </c>
      <c r="F226" s="136">
        <v>45684</v>
      </c>
      <c r="G226" s="136">
        <v>45688</v>
      </c>
      <c r="H226" s="79" t="s">
        <v>1205</v>
      </c>
      <c r="I226" s="81">
        <f t="shared" si="35"/>
        <v>484.04</v>
      </c>
      <c r="J226" s="13">
        <f t="shared" si="36"/>
        <v>6.23</v>
      </c>
      <c r="K226" s="13">
        <f t="shared" si="37"/>
        <v>70.319999999999993</v>
      </c>
      <c r="L226" s="13">
        <f t="shared" si="38"/>
        <v>3.3719999999999999</v>
      </c>
      <c r="M226" s="141">
        <f t="shared" si="39"/>
        <v>1.768</v>
      </c>
      <c r="N226" s="666">
        <f t="shared" si="46"/>
        <v>13.2</v>
      </c>
      <c r="O226" s="141" t="s">
        <v>817</v>
      </c>
      <c r="P226" s="595" t="s">
        <v>938</v>
      </c>
      <c r="Q226" s="1065" t="s">
        <v>263</v>
      </c>
      <c r="T226" s="306"/>
      <c r="U226" s="306"/>
      <c r="V226" s="306"/>
      <c r="W226" s="306"/>
      <c r="X226" s="306"/>
      <c r="Y226" s="306"/>
      <c r="Z226" s="306"/>
      <c r="AA226" s="306"/>
    </row>
    <row r="227" spans="1:27" ht="21.75" customHeight="1" x14ac:dyDescent="0.3">
      <c r="A227" s="17">
        <f>SUBTOTAL(103,$C$5:C227)</f>
        <v>223</v>
      </c>
      <c r="B227" s="13">
        <v>34</v>
      </c>
      <c r="C227" s="716" t="s">
        <v>646</v>
      </c>
      <c r="D227" s="81" t="str">
        <f>VLOOKUP(C227,'Location Summary'!$C$4:$D$603,2,0)</f>
        <v>DA+6</v>
      </c>
      <c r="E227" s="81" t="s">
        <v>423</v>
      </c>
      <c r="F227" s="136">
        <v>45681</v>
      </c>
      <c r="G227" s="136">
        <v>45688</v>
      </c>
      <c r="H227" s="79" t="s">
        <v>1199</v>
      </c>
      <c r="I227" s="81">
        <f t="shared" si="35"/>
        <v>289.83999999999997</v>
      </c>
      <c r="J227" s="13">
        <f t="shared" si="36"/>
        <v>3.61</v>
      </c>
      <c r="K227" s="13">
        <f t="shared" si="37"/>
        <v>37.299999999999997</v>
      </c>
      <c r="L227" s="13">
        <f t="shared" si="38"/>
        <v>2.093</v>
      </c>
      <c r="M227" s="141">
        <f t="shared" si="39"/>
        <v>0.86599999999999999</v>
      </c>
      <c r="N227" s="666">
        <f t="shared" si="46"/>
        <v>7.39</v>
      </c>
      <c r="O227" s="141" t="s">
        <v>1230</v>
      </c>
      <c r="P227" s="595" t="s">
        <v>938</v>
      </c>
      <c r="Q227" s="1065" t="s">
        <v>263</v>
      </c>
      <c r="T227" s="306"/>
      <c r="U227" s="306"/>
      <c r="V227" s="306"/>
      <c r="W227" s="306"/>
      <c r="X227" s="306"/>
      <c r="Y227" s="306"/>
      <c r="Z227" s="306"/>
      <c r="AA227" s="306"/>
    </row>
    <row r="228" spans="1:27" ht="21.75" customHeight="1" x14ac:dyDescent="0.3">
      <c r="A228" s="17">
        <f>SUBTOTAL(103,$C$5:C228)</f>
        <v>224</v>
      </c>
      <c r="B228" s="13">
        <v>35</v>
      </c>
      <c r="C228" s="716" t="s">
        <v>67</v>
      </c>
      <c r="D228" s="81" t="str">
        <f>VLOOKUP(C228,'Location Summary'!$C$4:$D$603,2,0)</f>
        <v>DA+6</v>
      </c>
      <c r="E228" s="81" t="s">
        <v>423</v>
      </c>
      <c r="F228" s="136">
        <v>45681</v>
      </c>
      <c r="G228" s="136">
        <v>45688</v>
      </c>
      <c r="H228" s="79" t="s">
        <v>1194</v>
      </c>
      <c r="I228" s="81">
        <f t="shared" si="35"/>
        <v>289.83999999999997</v>
      </c>
      <c r="J228" s="13">
        <f t="shared" si="36"/>
        <v>3.61</v>
      </c>
      <c r="K228" s="13">
        <f t="shared" si="37"/>
        <v>37.299999999999997</v>
      </c>
      <c r="L228" s="13">
        <f t="shared" si="38"/>
        <v>2.093</v>
      </c>
      <c r="M228" s="141">
        <f t="shared" si="39"/>
        <v>0.86599999999999999</v>
      </c>
      <c r="N228" s="666">
        <f t="shared" si="46"/>
        <v>7.39</v>
      </c>
      <c r="O228" s="141" t="s">
        <v>471</v>
      </c>
      <c r="P228" s="595" t="s">
        <v>791</v>
      </c>
      <c r="Q228" s="1065" t="s">
        <v>263</v>
      </c>
      <c r="T228" s="306"/>
      <c r="U228" s="306"/>
      <c r="V228" s="306"/>
      <c r="W228" s="306"/>
      <c r="X228" s="306"/>
      <c r="Y228" s="306"/>
      <c r="Z228" s="306"/>
      <c r="AA228" s="306"/>
    </row>
    <row r="229" spans="1:27" s="833" customFormat="1" ht="21.75" customHeight="1" x14ac:dyDescent="0.3">
      <c r="A229" s="17">
        <f>SUBTOTAL(103,$C$5:C229)</f>
        <v>225</v>
      </c>
      <c r="B229" s="668">
        <v>1</v>
      </c>
      <c r="C229" s="748" t="s">
        <v>170</v>
      </c>
      <c r="D229" s="668" t="str">
        <f>VLOOKUP(C229,'Location Summary'!$C$4:$D$603,2,0)</f>
        <v>DA+1.5</v>
      </c>
      <c r="E229" s="668" t="s">
        <v>423</v>
      </c>
      <c r="F229" s="829">
        <v>45686</v>
      </c>
      <c r="G229" s="829">
        <v>45689</v>
      </c>
      <c r="H229" s="721" t="s">
        <v>1019</v>
      </c>
      <c r="I229" s="668">
        <f t="shared" si="35"/>
        <v>289.83999999999997</v>
      </c>
      <c r="J229" s="668">
        <f t="shared" si="36"/>
        <v>3.61</v>
      </c>
      <c r="K229" s="668">
        <f t="shared" si="37"/>
        <v>37.299999999999997</v>
      </c>
      <c r="L229" s="668">
        <f t="shared" si="38"/>
        <v>2.093</v>
      </c>
      <c r="M229" s="669">
        <f t="shared" si="39"/>
        <v>0.86599999999999999</v>
      </c>
      <c r="N229" s="830">
        <f t="shared" si="46"/>
        <v>7.39</v>
      </c>
      <c r="O229" s="669" t="s">
        <v>1231</v>
      </c>
      <c r="P229" s="669" t="s">
        <v>791</v>
      </c>
      <c r="Q229" s="1065" t="s">
        <v>263</v>
      </c>
      <c r="R229" s="831"/>
      <c r="S229" s="831"/>
      <c r="T229" s="832"/>
      <c r="U229" s="832"/>
      <c r="V229" s="832"/>
      <c r="W229" s="832"/>
      <c r="X229" s="832"/>
      <c r="Y229" s="832"/>
      <c r="Z229" s="832"/>
      <c r="AA229" s="832"/>
    </row>
    <row r="230" spans="1:27" s="338" customFormat="1" ht="21.75" customHeight="1" x14ac:dyDescent="0.3">
      <c r="A230" s="17">
        <f>SUBTOTAL(103,$C$5:C230)</f>
        <v>226</v>
      </c>
      <c r="B230" s="81">
        <v>2</v>
      </c>
      <c r="C230" s="716" t="s">
        <v>667</v>
      </c>
      <c r="D230" s="81" t="str">
        <f>VLOOKUP(C230,'Location Summary'!$C$4:$D$603,2,0)</f>
        <v>DA+3</v>
      </c>
      <c r="E230" s="81" t="s">
        <v>423</v>
      </c>
      <c r="F230" s="783">
        <f>G223</f>
        <v>45685</v>
      </c>
      <c r="G230" s="783">
        <v>45690</v>
      </c>
      <c r="H230" s="80" t="s">
        <v>998</v>
      </c>
      <c r="I230" s="81">
        <f t="shared" si="35"/>
        <v>289.83999999999997</v>
      </c>
      <c r="J230" s="81">
        <f t="shared" si="36"/>
        <v>3.61</v>
      </c>
      <c r="K230" s="81">
        <f t="shared" si="37"/>
        <v>37.299999999999997</v>
      </c>
      <c r="L230" s="81">
        <f t="shared" si="38"/>
        <v>2.093</v>
      </c>
      <c r="M230" s="595">
        <f t="shared" si="39"/>
        <v>0.86599999999999999</v>
      </c>
      <c r="N230" s="828">
        <f t="shared" si="46"/>
        <v>7.39</v>
      </c>
      <c r="O230" s="595" t="s">
        <v>1219</v>
      </c>
      <c r="P230" s="595" t="s">
        <v>938</v>
      </c>
      <c r="Q230" s="1065" t="s">
        <v>263</v>
      </c>
      <c r="R230" s="784"/>
      <c r="S230" s="784"/>
      <c r="T230" s="785"/>
      <c r="U230" s="785"/>
      <c r="V230" s="785"/>
      <c r="W230" s="785"/>
      <c r="X230" s="785"/>
      <c r="Y230" s="785"/>
      <c r="Z230" s="785"/>
      <c r="AA230" s="785"/>
    </row>
    <row r="231" spans="1:27" s="338" customFormat="1" ht="21.75" customHeight="1" x14ac:dyDescent="0.3">
      <c r="A231" s="17">
        <f>SUBTOTAL(103,$C$5:C231)</f>
        <v>227</v>
      </c>
      <c r="B231" s="81">
        <v>3</v>
      </c>
      <c r="C231" s="716" t="s">
        <v>444</v>
      </c>
      <c r="D231" s="81" t="str">
        <f>VLOOKUP(C231,'Location Summary'!$C$4:$D$603,2,0)</f>
        <v>DA+1.5</v>
      </c>
      <c r="E231" s="81" t="s">
        <v>423</v>
      </c>
      <c r="F231" s="783">
        <f>G225</f>
        <v>45687</v>
      </c>
      <c r="G231" s="783">
        <v>45692</v>
      </c>
      <c r="H231" s="80" t="s">
        <v>1169</v>
      </c>
      <c r="I231" s="81">
        <f t="shared" si="35"/>
        <v>289.83999999999997</v>
      </c>
      <c r="J231" s="81">
        <f t="shared" si="36"/>
        <v>3.61</v>
      </c>
      <c r="K231" s="81">
        <f t="shared" si="37"/>
        <v>37.299999999999997</v>
      </c>
      <c r="L231" s="81">
        <f t="shared" si="38"/>
        <v>2.093</v>
      </c>
      <c r="M231" s="595">
        <f t="shared" si="39"/>
        <v>0.86599999999999999</v>
      </c>
      <c r="N231" s="828">
        <f t="shared" si="32"/>
        <v>7.39</v>
      </c>
      <c r="O231" s="595" t="s">
        <v>1195</v>
      </c>
      <c r="P231" s="595" t="s">
        <v>1133</v>
      </c>
      <c r="Q231" s="1065" t="s">
        <v>263</v>
      </c>
      <c r="R231" s="784"/>
      <c r="S231" s="784"/>
      <c r="T231" s="785"/>
      <c r="U231" s="785"/>
      <c r="V231" s="785"/>
      <c r="W231" s="785"/>
      <c r="X231" s="785"/>
      <c r="Y231" s="785"/>
      <c r="Z231" s="785"/>
      <c r="AA231" s="785"/>
    </row>
    <row r="232" spans="1:27" s="338" customFormat="1" ht="21.75" customHeight="1" x14ac:dyDescent="0.3">
      <c r="A232" s="17">
        <f>SUBTOTAL(103,$C$5:C232)</f>
        <v>228</v>
      </c>
      <c r="B232" s="81">
        <v>4</v>
      </c>
      <c r="C232" s="716" t="s">
        <v>7</v>
      </c>
      <c r="D232" s="81" t="str">
        <f>VLOOKUP(C232,'Location Summary'!$C$4:$D$603,2,0)</f>
        <v>DB1+6</v>
      </c>
      <c r="E232" s="81" t="s">
        <v>423</v>
      </c>
      <c r="F232" s="783">
        <v>45682</v>
      </c>
      <c r="G232" s="783">
        <v>45692</v>
      </c>
      <c r="H232" s="80" t="s">
        <v>912</v>
      </c>
      <c r="I232" s="81">
        <f t="shared" si="35"/>
        <v>484.04</v>
      </c>
      <c r="J232" s="81">
        <f t="shared" si="36"/>
        <v>6.23</v>
      </c>
      <c r="K232" s="81">
        <f t="shared" si="37"/>
        <v>70.319999999999993</v>
      </c>
      <c r="L232" s="81">
        <f t="shared" si="38"/>
        <v>3.3719999999999999</v>
      </c>
      <c r="M232" s="595">
        <f t="shared" si="39"/>
        <v>1.768</v>
      </c>
      <c r="N232" s="828">
        <f>ROUND((I232*230.35+J232*10150.5+K232*11591.45+L232*93958.18+M232*7677.44)/10^5,2)</f>
        <v>13.2</v>
      </c>
      <c r="O232" s="595" t="s">
        <v>1229</v>
      </c>
      <c r="P232" s="595" t="s">
        <v>938</v>
      </c>
      <c r="Q232" s="1065" t="s">
        <v>263</v>
      </c>
      <c r="R232" s="784"/>
      <c r="S232" s="784"/>
      <c r="T232" s="785"/>
      <c r="U232" s="785"/>
      <c r="V232" s="785"/>
      <c r="W232" s="785"/>
      <c r="X232" s="785"/>
      <c r="Y232" s="785"/>
      <c r="Z232" s="785"/>
      <c r="AA232" s="785"/>
    </row>
    <row r="233" spans="1:27" s="338" customFormat="1" ht="21.75" customHeight="1" x14ac:dyDescent="0.3">
      <c r="A233" s="17">
        <f>SUBTOTAL(103,$C$5:C233)</f>
        <v>229</v>
      </c>
      <c r="B233" s="81">
        <v>5</v>
      </c>
      <c r="C233" s="716" t="s">
        <v>172</v>
      </c>
      <c r="D233" s="81" t="str">
        <f>VLOOKUP(C233,'Location Summary'!$C$4:$D$603,2,0)</f>
        <v>DA+9</v>
      </c>
      <c r="E233" s="81" t="s">
        <v>423</v>
      </c>
      <c r="F233" s="783">
        <f>G228</f>
        <v>45688</v>
      </c>
      <c r="G233" s="783">
        <v>45692</v>
      </c>
      <c r="H233" s="80" t="s">
        <v>1194</v>
      </c>
      <c r="I233" s="81">
        <f t="shared" si="35"/>
        <v>289.83999999999997</v>
      </c>
      <c r="J233" s="81">
        <f t="shared" si="36"/>
        <v>3.61</v>
      </c>
      <c r="K233" s="81">
        <f t="shared" si="37"/>
        <v>37.299999999999997</v>
      </c>
      <c r="L233" s="81">
        <f t="shared" si="38"/>
        <v>2.093</v>
      </c>
      <c r="M233" s="595">
        <f t="shared" si="39"/>
        <v>0.86599999999999999</v>
      </c>
      <c r="N233" s="828">
        <f>ROUND((I233*230.35+J233*10150.5+K233*11591.45+L233*93958.18+M233*7677.44)/10^5,2)</f>
        <v>7.39</v>
      </c>
      <c r="O233" s="595" t="s">
        <v>1167</v>
      </c>
      <c r="P233" s="595" t="s">
        <v>791</v>
      </c>
      <c r="Q233" s="1065" t="s">
        <v>263</v>
      </c>
      <c r="R233" s="784"/>
      <c r="S233" s="784"/>
      <c r="T233" s="785"/>
      <c r="U233" s="785"/>
      <c r="V233" s="785"/>
      <c r="W233" s="785"/>
      <c r="X233" s="785"/>
      <c r="Y233" s="785"/>
      <c r="Z233" s="785"/>
      <c r="AA233" s="785"/>
    </row>
    <row r="234" spans="1:27" ht="21.75" customHeight="1" x14ac:dyDescent="0.3">
      <c r="A234" s="17">
        <f>SUBTOTAL(103,$C$5:C234)</f>
        <v>230</v>
      </c>
      <c r="B234" s="13">
        <v>6</v>
      </c>
      <c r="C234" s="716" t="s">
        <v>662</v>
      </c>
      <c r="D234" s="81" t="str">
        <f>VLOOKUP(C234,'Location Summary'!$C$4:$D$603,2,0)</f>
        <v>DA-1.5</v>
      </c>
      <c r="E234" s="81" t="s">
        <v>423</v>
      </c>
      <c r="F234" s="136">
        <v>45689</v>
      </c>
      <c r="G234" s="136">
        <f>F234+4</f>
        <v>45693</v>
      </c>
      <c r="H234" s="79" t="s">
        <v>1205</v>
      </c>
      <c r="I234" s="81">
        <f t="shared" si="35"/>
        <v>271.04000000000002</v>
      </c>
      <c r="J234" s="13">
        <f t="shared" si="36"/>
        <v>3.36</v>
      </c>
      <c r="K234" s="13">
        <f t="shared" si="37"/>
        <v>34.15</v>
      </c>
      <c r="L234" s="13">
        <f t="shared" si="38"/>
        <v>1.599</v>
      </c>
      <c r="M234" s="141">
        <f t="shared" si="39"/>
        <v>0.86599999999999999</v>
      </c>
      <c r="N234" s="666">
        <f>ROUND((I234*230.35+J234*10150.5+K234*11591.45+L234*93958.18+M234*7677.44)/10^5,2)</f>
        <v>6.49</v>
      </c>
      <c r="O234" s="141" t="s">
        <v>1222</v>
      </c>
      <c r="P234" s="595" t="s">
        <v>938</v>
      </c>
      <c r="Q234" s="1065" t="s">
        <v>263</v>
      </c>
      <c r="T234" s="306"/>
      <c r="U234" s="306"/>
      <c r="V234" s="306"/>
      <c r="W234" s="306"/>
      <c r="X234" s="306"/>
      <c r="Y234" s="306"/>
      <c r="Z234" s="306"/>
      <c r="AA234" s="306"/>
    </row>
    <row r="235" spans="1:27" s="338" customFormat="1" ht="21.75" customHeight="1" x14ac:dyDescent="0.3">
      <c r="A235" s="17">
        <f>SUBTOTAL(103,$C$5:C235)</f>
        <v>231</v>
      </c>
      <c r="B235" s="81">
        <v>7</v>
      </c>
      <c r="C235" s="716" t="s">
        <v>464</v>
      </c>
      <c r="D235" s="81" t="str">
        <f>VLOOKUP(C235,'Location Summary'!$C$4:$D$603,2,0)</f>
        <v>DA-1.5</v>
      </c>
      <c r="E235" s="81" t="s">
        <v>423</v>
      </c>
      <c r="F235" s="783">
        <f>G229</f>
        <v>45689</v>
      </c>
      <c r="G235" s="783">
        <v>45695</v>
      </c>
      <c r="H235" s="80" t="s">
        <v>1019</v>
      </c>
      <c r="I235" s="81">
        <f t="shared" si="35"/>
        <v>271.04000000000002</v>
      </c>
      <c r="J235" s="81">
        <f t="shared" si="36"/>
        <v>3.36</v>
      </c>
      <c r="K235" s="81">
        <f t="shared" si="37"/>
        <v>34.15</v>
      </c>
      <c r="L235" s="81">
        <f t="shared" si="38"/>
        <v>1.599</v>
      </c>
      <c r="M235" s="595">
        <f t="shared" si="39"/>
        <v>0.86599999999999999</v>
      </c>
      <c r="N235" s="828">
        <f>ROUND((I235*230.35+J235*10150.5+K235*11591.45+L235*93958.18+M235*7677.44)/10^5,2)</f>
        <v>6.49</v>
      </c>
      <c r="O235" s="595" t="s">
        <v>1231</v>
      </c>
      <c r="P235" s="595" t="s">
        <v>791</v>
      </c>
      <c r="Q235" s="1065" t="s">
        <v>263</v>
      </c>
      <c r="R235" s="784"/>
      <c r="S235" s="784"/>
      <c r="T235" s="785"/>
      <c r="U235" s="785"/>
      <c r="V235" s="785"/>
      <c r="W235" s="785"/>
      <c r="X235" s="785"/>
      <c r="Y235" s="785"/>
      <c r="Z235" s="785"/>
      <c r="AA235" s="785"/>
    </row>
    <row r="236" spans="1:27" s="338" customFormat="1" ht="21.75" customHeight="1" x14ac:dyDescent="0.3">
      <c r="A236" s="17">
        <f>SUBTOTAL(103,$C$5:C236)</f>
        <v>232</v>
      </c>
      <c r="B236" s="81">
        <v>8</v>
      </c>
      <c r="C236" s="716" t="s">
        <v>663</v>
      </c>
      <c r="D236" s="81" t="str">
        <f>VLOOKUP(C236,'Location Summary'!$C$4:$D$603,2,0)</f>
        <v>DA+6</v>
      </c>
      <c r="E236" s="81" t="s">
        <v>423</v>
      </c>
      <c r="F236" s="783">
        <f>G234+1</f>
        <v>45694</v>
      </c>
      <c r="G236" s="783">
        <v>45696</v>
      </c>
      <c r="H236" s="80" t="s">
        <v>1205</v>
      </c>
      <c r="I236" s="81">
        <f t="shared" si="35"/>
        <v>289.83999999999997</v>
      </c>
      <c r="J236" s="81">
        <f t="shared" si="36"/>
        <v>3.61</v>
      </c>
      <c r="K236" s="81">
        <f t="shared" si="37"/>
        <v>37.299999999999997</v>
      </c>
      <c r="L236" s="81">
        <f t="shared" si="38"/>
        <v>2.093</v>
      </c>
      <c r="M236" s="595">
        <f t="shared" si="39"/>
        <v>0.86599999999999999</v>
      </c>
      <c r="N236" s="828">
        <f t="shared" ref="N236" si="47">ROUND((I236*230.35+J236*10150.5+K236*11591.45+L236*93958.18+M236*7677.44)/10^5,2)</f>
        <v>7.39</v>
      </c>
      <c r="O236" s="595" t="s">
        <v>1222</v>
      </c>
      <c r="P236" s="595" t="s">
        <v>938</v>
      </c>
      <c r="Q236" s="1065" t="s">
        <v>263</v>
      </c>
      <c r="R236" s="784"/>
      <c r="S236" s="784"/>
      <c r="T236" s="785"/>
      <c r="U236" s="785"/>
      <c r="V236" s="785"/>
      <c r="W236" s="785"/>
      <c r="X236" s="785"/>
      <c r="Y236" s="785"/>
      <c r="Z236" s="785"/>
      <c r="AA236" s="785"/>
    </row>
    <row r="237" spans="1:27" s="338" customFormat="1" ht="21.75" customHeight="1" x14ac:dyDescent="0.3">
      <c r="A237" s="17">
        <f>SUBTOTAL(103,$C$5:C237)</f>
        <v>233</v>
      </c>
      <c r="B237" s="81">
        <v>9</v>
      </c>
      <c r="C237" s="716" t="s">
        <v>666</v>
      </c>
      <c r="D237" s="81" t="str">
        <f>VLOOKUP(C237,'Location Summary'!$C$4:$D$603,2,0)</f>
        <v>DC2+0</v>
      </c>
      <c r="E237" s="81" t="s">
        <v>423</v>
      </c>
      <c r="F237" s="783">
        <f>G227</f>
        <v>45688</v>
      </c>
      <c r="G237" s="783">
        <v>45697</v>
      </c>
      <c r="H237" s="80" t="s">
        <v>998</v>
      </c>
      <c r="I237" s="81">
        <f t="shared" si="35"/>
        <v>693.86</v>
      </c>
      <c r="J237" s="81">
        <f t="shared" si="36"/>
        <v>9.09</v>
      </c>
      <c r="K237" s="81">
        <f t="shared" si="37"/>
        <v>115.43</v>
      </c>
      <c r="L237" s="81">
        <f t="shared" si="38"/>
        <v>5.6909999999999998</v>
      </c>
      <c r="M237" s="595">
        <f t="shared" si="39"/>
        <v>2.348757</v>
      </c>
      <c r="N237" s="828">
        <f t="shared" ref="N237:N242" si="48">ROUND((I237*230.35+J237*10150.5+K237*11591.45+L237*93958.18+M237*7677.44)/10^5,2)</f>
        <v>21.43</v>
      </c>
      <c r="O237" s="595" t="s">
        <v>1219</v>
      </c>
      <c r="P237" s="595" t="s">
        <v>938</v>
      </c>
      <c r="Q237" s="1065" t="s">
        <v>263</v>
      </c>
      <c r="R237" s="784"/>
      <c r="S237" s="784"/>
      <c r="T237" s="785"/>
      <c r="U237" s="785"/>
      <c r="V237" s="785"/>
      <c r="W237" s="785"/>
      <c r="X237" s="785"/>
      <c r="Y237" s="785"/>
      <c r="Z237" s="785"/>
      <c r="AA237" s="785"/>
    </row>
    <row r="238" spans="1:27" s="338" customFormat="1" ht="21.75" customHeight="1" x14ac:dyDescent="0.3">
      <c r="A238" s="17">
        <f>SUBTOTAL(103,$C$5:C238)</f>
        <v>234</v>
      </c>
      <c r="B238" s="81">
        <v>10</v>
      </c>
      <c r="C238" s="716" t="s">
        <v>10</v>
      </c>
      <c r="D238" s="81" t="str">
        <f>VLOOKUP(C238,'Location Summary'!$C$4:$D$603,2,0)</f>
        <v>DB2+0</v>
      </c>
      <c r="E238" s="81" t="s">
        <v>423</v>
      </c>
      <c r="F238" s="783">
        <v>45693</v>
      </c>
      <c r="G238" s="783">
        <v>45697</v>
      </c>
      <c r="H238" s="80" t="s">
        <v>1194</v>
      </c>
      <c r="I238" s="81">
        <f t="shared" si="35"/>
        <v>560.96</v>
      </c>
      <c r="J238" s="81">
        <f t="shared" si="36"/>
        <v>7.27</v>
      </c>
      <c r="K238" s="81">
        <f t="shared" si="37"/>
        <v>85.67</v>
      </c>
      <c r="L238" s="81">
        <f t="shared" si="38"/>
        <v>4.1547999999999998</v>
      </c>
      <c r="M238" s="595">
        <f t="shared" si="39"/>
        <v>1.768</v>
      </c>
      <c r="N238" s="828">
        <f t="shared" si="48"/>
        <v>16</v>
      </c>
      <c r="O238" s="595" t="s">
        <v>1128</v>
      </c>
      <c r="P238" s="595" t="s">
        <v>938</v>
      </c>
      <c r="Q238" s="1065" t="s">
        <v>263</v>
      </c>
      <c r="R238" s="784"/>
      <c r="S238" s="784"/>
      <c r="T238" s="785"/>
      <c r="U238" s="785"/>
      <c r="V238" s="785"/>
      <c r="W238" s="785"/>
      <c r="X238" s="785"/>
      <c r="Y238" s="785"/>
      <c r="Z238" s="785"/>
      <c r="AA238" s="785"/>
    </row>
    <row r="239" spans="1:27" s="338" customFormat="1" ht="21.75" customHeight="1" x14ac:dyDescent="0.3">
      <c r="A239" s="17">
        <f>SUBTOTAL(103,$C$5:C239)</f>
        <v>235</v>
      </c>
      <c r="B239" s="81">
        <v>11</v>
      </c>
      <c r="C239" s="716" t="s">
        <v>465</v>
      </c>
      <c r="D239" s="81" t="str">
        <f>VLOOKUP(C239,'Location Summary'!$C$4:$D$603,2,0)</f>
        <v>DA+6</v>
      </c>
      <c r="E239" s="81" t="s">
        <v>423</v>
      </c>
      <c r="F239" s="783">
        <f>G235</f>
        <v>45695</v>
      </c>
      <c r="G239" s="783">
        <v>45698</v>
      </c>
      <c r="H239" s="80" t="s">
        <v>1019</v>
      </c>
      <c r="I239" s="81">
        <f t="shared" si="35"/>
        <v>289.83999999999997</v>
      </c>
      <c r="J239" s="81">
        <f t="shared" si="36"/>
        <v>3.61</v>
      </c>
      <c r="K239" s="81">
        <f t="shared" si="37"/>
        <v>37.299999999999997</v>
      </c>
      <c r="L239" s="81">
        <f t="shared" si="38"/>
        <v>2.093</v>
      </c>
      <c r="M239" s="595">
        <f t="shared" si="39"/>
        <v>0.86599999999999999</v>
      </c>
      <c r="N239" s="828">
        <f t="shared" si="48"/>
        <v>7.39</v>
      </c>
      <c r="O239" s="595" t="s">
        <v>1231</v>
      </c>
      <c r="P239" s="595" t="s">
        <v>938</v>
      </c>
      <c r="Q239" s="1065" t="s">
        <v>263</v>
      </c>
      <c r="R239" s="784"/>
      <c r="S239" s="784"/>
      <c r="T239" s="785"/>
      <c r="U239" s="785"/>
      <c r="V239" s="785"/>
      <c r="W239" s="785"/>
      <c r="X239" s="785"/>
      <c r="Y239" s="785"/>
      <c r="Z239" s="785"/>
      <c r="AA239" s="785"/>
    </row>
    <row r="240" spans="1:27" s="338" customFormat="1" ht="21.75" customHeight="1" x14ac:dyDescent="0.3">
      <c r="A240" s="17">
        <f>SUBTOTAL(103,$C$5:C240)</f>
        <v>236</v>
      </c>
      <c r="B240" s="81">
        <v>12</v>
      </c>
      <c r="C240" s="716" t="s">
        <v>275</v>
      </c>
      <c r="D240" s="81" t="str">
        <f>VLOOKUP(C240,'Location Summary'!$C$4:$D$603,2,0)</f>
        <v>DD60+9</v>
      </c>
      <c r="E240" s="81" t="s">
        <v>423</v>
      </c>
      <c r="F240" s="783">
        <v>45684</v>
      </c>
      <c r="G240" s="783">
        <v>45699</v>
      </c>
      <c r="H240" s="80" t="s">
        <v>1015</v>
      </c>
      <c r="I240" s="81">
        <f t="shared" si="35"/>
        <v>1025.83</v>
      </c>
      <c r="J240" s="81">
        <f t="shared" si="36"/>
        <v>13.65</v>
      </c>
      <c r="K240" s="81">
        <f t="shared" si="37"/>
        <v>190.99</v>
      </c>
      <c r="L240" s="81">
        <f t="shared" si="38"/>
        <v>11.554</v>
      </c>
      <c r="M240" s="595">
        <f t="shared" si="39"/>
        <v>3.1593010000000001</v>
      </c>
      <c r="N240" s="828">
        <f t="shared" si="48"/>
        <v>36.99</v>
      </c>
      <c r="O240" s="595" t="s">
        <v>1222</v>
      </c>
      <c r="P240" s="595" t="s">
        <v>1252</v>
      </c>
      <c r="Q240" s="1065" t="s">
        <v>263</v>
      </c>
      <c r="R240" s="784"/>
      <c r="S240" s="784"/>
      <c r="T240" s="785"/>
      <c r="U240" s="785"/>
      <c r="V240" s="785"/>
      <c r="W240" s="785"/>
      <c r="X240" s="785"/>
      <c r="Y240" s="785"/>
      <c r="Z240" s="785"/>
      <c r="AA240" s="785"/>
    </row>
    <row r="241" spans="1:27" s="338" customFormat="1" ht="21.75" customHeight="1" x14ac:dyDescent="0.3">
      <c r="A241" s="17">
        <f>SUBTOTAL(103,$C$5:C241)</f>
        <v>237</v>
      </c>
      <c r="B241" s="81">
        <v>13</v>
      </c>
      <c r="C241" s="716" t="s">
        <v>647</v>
      </c>
      <c r="D241" s="81" t="str">
        <f>VLOOKUP(C241,'Location Summary'!$C$4:$D$603,2,0)</f>
        <v>DA+3</v>
      </c>
      <c r="E241" s="81" t="s">
        <v>423</v>
      </c>
      <c r="F241" s="783">
        <f>G227</f>
        <v>45688</v>
      </c>
      <c r="G241" s="783">
        <v>45699</v>
      </c>
      <c r="H241" s="80" t="s">
        <v>1199</v>
      </c>
      <c r="I241" s="81">
        <f t="shared" si="35"/>
        <v>289.83999999999997</v>
      </c>
      <c r="J241" s="81">
        <f t="shared" si="36"/>
        <v>3.61</v>
      </c>
      <c r="K241" s="81">
        <f t="shared" si="37"/>
        <v>37.299999999999997</v>
      </c>
      <c r="L241" s="81">
        <f t="shared" si="38"/>
        <v>2.093</v>
      </c>
      <c r="M241" s="595">
        <f t="shared" si="39"/>
        <v>0.86599999999999999</v>
      </c>
      <c r="N241" s="828">
        <f t="shared" si="48"/>
        <v>7.39</v>
      </c>
      <c r="O241" s="595" t="s">
        <v>1107</v>
      </c>
      <c r="P241" s="595" t="s">
        <v>938</v>
      </c>
      <c r="Q241" s="1065" t="s">
        <v>263</v>
      </c>
      <c r="R241" s="784"/>
      <c r="S241" s="784"/>
      <c r="T241" s="785"/>
      <c r="U241" s="785"/>
      <c r="V241" s="785"/>
      <c r="W241" s="785"/>
      <c r="X241" s="785"/>
      <c r="Y241" s="785"/>
      <c r="Z241" s="785"/>
      <c r="AA241" s="785"/>
    </row>
    <row r="242" spans="1:27" s="338" customFormat="1" ht="21.75" customHeight="1" x14ac:dyDescent="0.3">
      <c r="A242" s="17">
        <f>SUBTOTAL(103,$C$5:C242)</f>
        <v>238</v>
      </c>
      <c r="B242" s="81">
        <v>14</v>
      </c>
      <c r="C242" s="716" t="s">
        <v>183</v>
      </c>
      <c r="D242" s="81" t="str">
        <f>VLOOKUP(C242,'Location Summary'!$C$4:$D$603,2,0)</f>
        <v>DA-3</v>
      </c>
      <c r="E242" s="81" t="s">
        <v>423</v>
      </c>
      <c r="F242" s="783">
        <v>45693</v>
      </c>
      <c r="G242" s="783">
        <v>45700</v>
      </c>
      <c r="H242" s="80" t="s">
        <v>1169</v>
      </c>
      <c r="I242" s="81">
        <f t="shared" si="35"/>
        <v>271.04000000000002</v>
      </c>
      <c r="J242" s="81">
        <f t="shared" si="36"/>
        <v>3.36</v>
      </c>
      <c r="K242" s="81">
        <f t="shared" si="37"/>
        <v>34.15</v>
      </c>
      <c r="L242" s="81">
        <f t="shared" si="38"/>
        <v>1.599</v>
      </c>
      <c r="M242" s="595">
        <f t="shared" si="39"/>
        <v>0.86599999999999999</v>
      </c>
      <c r="N242" s="828">
        <f t="shared" si="48"/>
        <v>6.49</v>
      </c>
      <c r="O242" s="595" t="s">
        <v>1020</v>
      </c>
      <c r="P242" s="595" t="s">
        <v>1253</v>
      </c>
      <c r="Q242" s="1065" t="s">
        <v>263</v>
      </c>
      <c r="R242" s="784"/>
      <c r="S242" s="784"/>
      <c r="T242" s="785"/>
      <c r="U242" s="785"/>
      <c r="V242" s="785"/>
      <c r="W242" s="785"/>
      <c r="X242" s="785"/>
      <c r="Y242" s="785"/>
      <c r="Z242" s="785"/>
      <c r="AA242" s="785"/>
    </row>
    <row r="243" spans="1:27" s="338" customFormat="1" ht="21.75" customHeight="1" x14ac:dyDescent="0.3">
      <c r="A243" s="17">
        <f>SUBTOTAL(103,$C$5:C243)</f>
        <v>239</v>
      </c>
      <c r="B243" s="81">
        <v>15</v>
      </c>
      <c r="C243" s="716" t="s">
        <v>420</v>
      </c>
      <c r="D243" s="81" t="str">
        <f>VLOOKUP(C243,'Location Summary'!$C$4:$D$603,2,0)</f>
        <v>DA+9</v>
      </c>
      <c r="E243" s="81" t="s">
        <v>423</v>
      </c>
      <c r="F243" s="783">
        <v>45684</v>
      </c>
      <c r="G243" s="783">
        <v>45701</v>
      </c>
      <c r="H243" s="80" t="s">
        <v>1196</v>
      </c>
      <c r="I243" s="81">
        <f t="shared" si="35"/>
        <v>289.83999999999997</v>
      </c>
      <c r="J243" s="81">
        <f t="shared" si="36"/>
        <v>3.61</v>
      </c>
      <c r="K243" s="81">
        <f t="shared" si="37"/>
        <v>37.299999999999997</v>
      </c>
      <c r="L243" s="81">
        <f t="shared" si="38"/>
        <v>2.093</v>
      </c>
      <c r="M243" s="595">
        <f t="shared" si="39"/>
        <v>0.86599999999999999</v>
      </c>
      <c r="N243" s="828">
        <f t="shared" ref="N243:N313" si="49">ROUND((I243*230.35+J243*10150.5+K243*11591.45+L243*93958.18+M243*7677.44)/10^5,2)</f>
        <v>7.39</v>
      </c>
      <c r="O243" s="595" t="s">
        <v>1254</v>
      </c>
      <c r="P243" s="595" t="s">
        <v>1133</v>
      </c>
      <c r="Q243" s="1065" t="s">
        <v>263</v>
      </c>
      <c r="R243" s="784"/>
      <c r="S243" s="784"/>
      <c r="T243" s="785"/>
      <c r="U243" s="785"/>
      <c r="V243" s="785"/>
      <c r="W243" s="785"/>
      <c r="X243" s="785"/>
      <c r="Y243" s="785"/>
      <c r="Z243" s="785"/>
      <c r="AA243" s="785"/>
    </row>
    <row r="244" spans="1:27" s="338" customFormat="1" ht="21.75" customHeight="1" x14ac:dyDescent="0.3">
      <c r="A244" s="17">
        <f>SUBTOTAL(103,$C$5:C244)</f>
        <v>240</v>
      </c>
      <c r="B244" s="81">
        <v>16</v>
      </c>
      <c r="C244" s="716" t="s">
        <v>447</v>
      </c>
      <c r="D244" s="81" t="str">
        <f>VLOOKUP(C244,'Location Summary'!$C$4:$D$603,2,0)</f>
        <v>DA+0</v>
      </c>
      <c r="E244" s="81" t="s">
        <v>423</v>
      </c>
      <c r="F244" s="783">
        <v>45695</v>
      </c>
      <c r="G244" s="783">
        <v>45704</v>
      </c>
      <c r="H244" s="80" t="s">
        <v>912</v>
      </c>
      <c r="I244" s="81">
        <f t="shared" si="35"/>
        <v>271.04000000000002</v>
      </c>
      <c r="J244" s="81">
        <f t="shared" si="36"/>
        <v>3.36</v>
      </c>
      <c r="K244" s="81">
        <f t="shared" si="37"/>
        <v>34.15</v>
      </c>
      <c r="L244" s="81">
        <f t="shared" si="38"/>
        <v>1.599</v>
      </c>
      <c r="M244" s="595">
        <f t="shared" si="39"/>
        <v>0.86599999999999999</v>
      </c>
      <c r="N244" s="595">
        <f>ROUND((I244*230.35+J244*10150.5+K244*11591.45+L244*93958.18+M244*7677.44)/10^5,2)</f>
        <v>6.49</v>
      </c>
      <c r="O244" s="595" t="s">
        <v>1107</v>
      </c>
      <c r="P244" s="595" t="s">
        <v>1253</v>
      </c>
      <c r="Q244" s="1065" t="s">
        <v>263</v>
      </c>
      <c r="R244" s="784"/>
      <c r="S244" s="784"/>
      <c r="T244" s="785"/>
      <c r="U244" s="785"/>
      <c r="V244" s="785"/>
      <c r="W244" s="785"/>
      <c r="X244" s="785"/>
      <c r="Y244" s="785"/>
      <c r="Z244" s="785"/>
      <c r="AA244" s="785"/>
    </row>
    <row r="245" spans="1:27" s="338" customFormat="1" ht="21.75" customHeight="1" x14ac:dyDescent="0.3">
      <c r="A245" s="17">
        <f>SUBTOTAL(103,$C$5:C245)</f>
        <v>241</v>
      </c>
      <c r="B245" s="81">
        <v>17</v>
      </c>
      <c r="C245" s="716" t="s">
        <v>182</v>
      </c>
      <c r="D245" s="81" t="str">
        <f>VLOOKUP(C245,'Location Summary'!$C$4:$D$603,2,0)</f>
        <v>DA-3</v>
      </c>
      <c r="E245" s="81" t="s">
        <v>423</v>
      </c>
      <c r="F245" s="783">
        <f>G242</f>
        <v>45700</v>
      </c>
      <c r="G245" s="783">
        <v>45704</v>
      </c>
      <c r="H245" s="80" t="s">
        <v>1169</v>
      </c>
      <c r="I245" s="81">
        <f t="shared" si="35"/>
        <v>271.04000000000002</v>
      </c>
      <c r="J245" s="81">
        <f t="shared" si="36"/>
        <v>3.36</v>
      </c>
      <c r="K245" s="81">
        <f t="shared" si="37"/>
        <v>34.15</v>
      </c>
      <c r="L245" s="81">
        <f t="shared" si="38"/>
        <v>1.599</v>
      </c>
      <c r="M245" s="595">
        <f t="shared" si="39"/>
        <v>0.86599999999999999</v>
      </c>
      <c r="N245" s="595">
        <f>ROUND((I245*230.35+J245*10150.5+K245*11591.45+L245*93958.18+M245*7677.44)/10^5,2)</f>
        <v>6.49</v>
      </c>
      <c r="O245" s="595" t="s">
        <v>1020</v>
      </c>
      <c r="P245" s="595" t="s">
        <v>1279</v>
      </c>
      <c r="Q245" s="1065" t="s">
        <v>263</v>
      </c>
      <c r="R245" s="784"/>
      <c r="S245" s="784"/>
      <c r="T245" s="785"/>
      <c r="U245" s="785"/>
      <c r="V245" s="785"/>
      <c r="W245" s="785"/>
      <c r="X245" s="785"/>
      <c r="Y245" s="785"/>
      <c r="Z245" s="785"/>
      <c r="AA245" s="785"/>
    </row>
    <row r="246" spans="1:27" s="338" customFormat="1" ht="21.75" customHeight="1" x14ac:dyDescent="0.3">
      <c r="A246" s="17">
        <f>SUBTOTAL(103,$C$5:C246)</f>
        <v>242</v>
      </c>
      <c r="B246" s="81">
        <v>18</v>
      </c>
      <c r="C246" s="716" t="s">
        <v>903</v>
      </c>
      <c r="D246" s="81" t="str">
        <f>VLOOKUP(C246,'Location Summary'!$C$4:$D$603,2,0)</f>
        <v>DA+3</v>
      </c>
      <c r="E246" s="81" t="s">
        <v>423</v>
      </c>
      <c r="F246" s="783">
        <v>45698</v>
      </c>
      <c r="G246" s="783">
        <v>45705</v>
      </c>
      <c r="H246" s="80" t="s">
        <v>1194</v>
      </c>
      <c r="I246" s="81">
        <f t="shared" si="35"/>
        <v>289.83999999999997</v>
      </c>
      <c r="J246" s="81">
        <f t="shared" si="36"/>
        <v>3.61</v>
      </c>
      <c r="K246" s="81">
        <f t="shared" si="37"/>
        <v>37.299999999999997</v>
      </c>
      <c r="L246" s="81">
        <f t="shared" si="38"/>
        <v>2.093</v>
      </c>
      <c r="M246" s="595">
        <f t="shared" si="39"/>
        <v>0.86599999999999999</v>
      </c>
      <c r="N246" s="595">
        <f>ROUND((I246*230.35+J246*10150.5+K246*11591.45+L246*93958.18+M246*7677.44)/10^5,2)</f>
        <v>7.39</v>
      </c>
      <c r="O246" s="595" t="s">
        <v>1255</v>
      </c>
      <c r="P246" s="595" t="s">
        <v>938</v>
      </c>
      <c r="Q246" s="1065" t="s">
        <v>263</v>
      </c>
      <c r="R246" s="784"/>
      <c r="S246" s="784"/>
      <c r="T246" s="785"/>
      <c r="U246" s="785"/>
      <c r="V246" s="785"/>
      <c r="W246" s="785"/>
      <c r="X246" s="785"/>
      <c r="Y246" s="785"/>
      <c r="Z246" s="785"/>
      <c r="AA246" s="785"/>
    </row>
    <row r="247" spans="1:27" s="338" customFormat="1" ht="21.75" customHeight="1" x14ac:dyDescent="0.3">
      <c r="A247" s="17">
        <f>SUBTOTAL(103,$C$5:C247)</f>
        <v>243</v>
      </c>
      <c r="B247" s="81">
        <v>19</v>
      </c>
      <c r="C247" s="716" t="s">
        <v>503</v>
      </c>
      <c r="D247" s="81" t="str">
        <f>VLOOKUP(C247,'Location Summary'!$C$4:$D$603,2,0)</f>
        <v>DB1+9</v>
      </c>
      <c r="E247" s="81" t="s">
        <v>423</v>
      </c>
      <c r="F247" s="783">
        <v>45699</v>
      </c>
      <c r="G247" s="783">
        <v>45706</v>
      </c>
      <c r="H247" s="80" t="s">
        <v>1015</v>
      </c>
      <c r="I247" s="828">
        <f t="shared" si="35"/>
        <v>484.04</v>
      </c>
      <c r="J247" s="81">
        <f t="shared" si="36"/>
        <v>6.23</v>
      </c>
      <c r="K247" s="81">
        <f t="shared" si="37"/>
        <v>70.319999999999993</v>
      </c>
      <c r="L247" s="81">
        <f t="shared" si="38"/>
        <v>3.3719999999999999</v>
      </c>
      <c r="M247" s="595">
        <f t="shared" si="39"/>
        <v>1.768</v>
      </c>
      <c r="N247" s="595">
        <f t="shared" si="49"/>
        <v>13.2</v>
      </c>
      <c r="O247" s="595" t="s">
        <v>1222</v>
      </c>
      <c r="P247" s="595" t="s">
        <v>1252</v>
      </c>
      <c r="Q247" s="1065" t="s">
        <v>263</v>
      </c>
      <c r="R247" s="784"/>
      <c r="S247" s="784"/>
      <c r="T247" s="785"/>
      <c r="U247" s="785"/>
      <c r="V247" s="785"/>
      <c r="W247" s="785"/>
      <c r="X247" s="785"/>
      <c r="Y247" s="785"/>
      <c r="Z247" s="785"/>
      <c r="AA247" s="785"/>
    </row>
    <row r="248" spans="1:27" s="338" customFormat="1" ht="21.75" customHeight="1" x14ac:dyDescent="0.3">
      <c r="A248" s="17">
        <f>SUBTOTAL(103,$C$5:C248)</f>
        <v>244</v>
      </c>
      <c r="B248" s="81">
        <v>20</v>
      </c>
      <c r="C248" s="716" t="s">
        <v>799</v>
      </c>
      <c r="D248" s="81" t="str">
        <f>VLOOKUP(C248,'Location Summary'!$C$4:$D$603,2,0)</f>
        <v>DB1+9</v>
      </c>
      <c r="E248" s="81" t="s">
        <v>423</v>
      </c>
      <c r="F248" s="783">
        <v>45335</v>
      </c>
      <c r="G248" s="783">
        <v>45706</v>
      </c>
      <c r="H248" s="80" t="s">
        <v>1268</v>
      </c>
      <c r="I248" s="81">
        <f t="shared" si="35"/>
        <v>484.04</v>
      </c>
      <c r="J248" s="81">
        <f t="shared" si="36"/>
        <v>6.23</v>
      </c>
      <c r="K248" s="81">
        <f t="shared" si="37"/>
        <v>70.319999999999993</v>
      </c>
      <c r="L248" s="81">
        <f t="shared" si="38"/>
        <v>3.3719999999999999</v>
      </c>
      <c r="M248" s="595">
        <f t="shared" si="39"/>
        <v>1.768</v>
      </c>
      <c r="N248" s="595">
        <f t="shared" ref="N248:N253" si="50">ROUND((I248*230.35+J248*10150.5+K248*11591.45+L248*93958.18+M248*7677.44)/10^5,2)</f>
        <v>13.2</v>
      </c>
      <c r="O248" s="595" t="s">
        <v>471</v>
      </c>
      <c r="P248" s="595" t="s">
        <v>938</v>
      </c>
      <c r="Q248" s="1065" t="s">
        <v>263</v>
      </c>
      <c r="R248" s="784"/>
      <c r="S248" s="784"/>
      <c r="T248" s="785"/>
      <c r="U248" s="785"/>
      <c r="V248" s="785"/>
      <c r="W248" s="785"/>
      <c r="X248" s="785"/>
      <c r="Y248" s="785"/>
      <c r="Z248" s="785"/>
      <c r="AA248" s="785"/>
    </row>
    <row r="249" spans="1:27" s="338" customFormat="1" ht="21.75" customHeight="1" x14ac:dyDescent="0.3">
      <c r="A249" s="17">
        <f>SUBTOTAL(103,$C$5:C249)</f>
        <v>245</v>
      </c>
      <c r="B249" s="81">
        <v>21</v>
      </c>
      <c r="C249" s="716" t="s">
        <v>390</v>
      </c>
      <c r="D249" s="81" t="str">
        <f>VLOOKUP(C249,'Location Summary'!$C$4:$D$603,2,0)</f>
        <v>DA+3</v>
      </c>
      <c r="E249" s="81" t="s">
        <v>423</v>
      </c>
      <c r="F249" s="783">
        <v>45699</v>
      </c>
      <c r="G249" s="783">
        <v>45707</v>
      </c>
      <c r="H249" s="80" t="s">
        <v>1260</v>
      </c>
      <c r="I249" s="81">
        <f t="shared" si="35"/>
        <v>289.83999999999997</v>
      </c>
      <c r="J249" s="81">
        <f t="shared" si="36"/>
        <v>3.61</v>
      </c>
      <c r="K249" s="81">
        <f t="shared" si="37"/>
        <v>37.299999999999997</v>
      </c>
      <c r="L249" s="81">
        <f t="shared" si="38"/>
        <v>2.093</v>
      </c>
      <c r="M249" s="595">
        <f t="shared" si="39"/>
        <v>0.86599999999999999</v>
      </c>
      <c r="N249" s="595">
        <f t="shared" si="50"/>
        <v>7.39</v>
      </c>
      <c r="O249" s="595" t="s">
        <v>1261</v>
      </c>
      <c r="P249" s="595" t="s">
        <v>791</v>
      </c>
      <c r="Q249" s="1065" t="s">
        <v>263</v>
      </c>
      <c r="R249" s="784"/>
      <c r="S249" s="784"/>
      <c r="T249" s="785"/>
      <c r="U249" s="785"/>
      <c r="V249" s="785"/>
      <c r="W249" s="785"/>
      <c r="X249" s="785"/>
      <c r="Y249" s="785"/>
      <c r="Z249" s="785"/>
      <c r="AA249" s="785"/>
    </row>
    <row r="250" spans="1:27" s="338" customFormat="1" ht="21.75" customHeight="1" x14ac:dyDescent="0.3">
      <c r="A250" s="17">
        <f>SUBTOTAL(103,$C$5:C250)</f>
        <v>246</v>
      </c>
      <c r="B250" s="81">
        <v>22</v>
      </c>
      <c r="C250" s="716" t="s">
        <v>70</v>
      </c>
      <c r="D250" s="81" t="str">
        <f>VLOOKUP(C250,'Location Summary'!$C$4:$D$603,2,0)</f>
        <v>DA+9</v>
      </c>
      <c r="E250" s="81" t="s">
        <v>423</v>
      </c>
      <c r="F250" s="783">
        <v>45335</v>
      </c>
      <c r="G250" s="783">
        <v>45708</v>
      </c>
      <c r="H250" s="80" t="s">
        <v>1267</v>
      </c>
      <c r="I250" s="81">
        <f t="shared" si="35"/>
        <v>289.83999999999997</v>
      </c>
      <c r="J250" s="81">
        <f t="shared" si="36"/>
        <v>3.61</v>
      </c>
      <c r="K250" s="81">
        <f t="shared" si="37"/>
        <v>37.299999999999997</v>
      </c>
      <c r="L250" s="81">
        <f t="shared" si="38"/>
        <v>2.093</v>
      </c>
      <c r="M250" s="595">
        <f t="shared" si="39"/>
        <v>0.86599999999999999</v>
      </c>
      <c r="N250" s="595">
        <f t="shared" si="50"/>
        <v>7.39</v>
      </c>
      <c r="O250" s="595" t="s">
        <v>817</v>
      </c>
      <c r="P250" s="595" t="s">
        <v>938</v>
      </c>
      <c r="Q250" s="1065" t="s">
        <v>263</v>
      </c>
      <c r="R250" s="784"/>
      <c r="S250" s="784"/>
      <c r="T250" s="785"/>
      <c r="U250" s="785"/>
      <c r="V250" s="785"/>
      <c r="W250" s="785"/>
      <c r="X250" s="785"/>
      <c r="Y250" s="785"/>
      <c r="Z250" s="785"/>
      <c r="AA250" s="785"/>
    </row>
    <row r="251" spans="1:27" s="338" customFormat="1" ht="21.75" customHeight="1" x14ac:dyDescent="0.3">
      <c r="A251" s="17">
        <f>SUBTOTAL(103,$C$5:C251)</f>
        <v>247</v>
      </c>
      <c r="B251" s="81">
        <v>23</v>
      </c>
      <c r="C251" s="716" t="s">
        <v>190</v>
      </c>
      <c r="D251" s="81" t="str">
        <f>VLOOKUP(C251,'Location Summary'!$C$4:$D$603,2,0)</f>
        <v>DA+0</v>
      </c>
      <c r="E251" s="81" t="s">
        <v>423</v>
      </c>
      <c r="F251" s="783">
        <f>G244</f>
        <v>45704</v>
      </c>
      <c r="G251" s="783">
        <v>45710</v>
      </c>
      <c r="H251" s="80" t="s">
        <v>912</v>
      </c>
      <c r="I251" s="81">
        <f t="shared" si="35"/>
        <v>271.04000000000002</v>
      </c>
      <c r="J251" s="81">
        <f t="shared" si="36"/>
        <v>3.36</v>
      </c>
      <c r="K251" s="81">
        <f t="shared" si="37"/>
        <v>34.15</v>
      </c>
      <c r="L251" s="81">
        <f t="shared" si="38"/>
        <v>1.599</v>
      </c>
      <c r="M251" s="595">
        <f t="shared" si="39"/>
        <v>0.86599999999999999</v>
      </c>
      <c r="N251" s="595">
        <f t="shared" si="50"/>
        <v>6.49</v>
      </c>
      <c r="O251" s="595" t="s">
        <v>1107</v>
      </c>
      <c r="P251" s="595" t="s">
        <v>1277</v>
      </c>
      <c r="Q251" s="1065" t="s">
        <v>263</v>
      </c>
      <c r="R251" s="784"/>
      <c r="S251" s="784"/>
      <c r="T251" s="785"/>
      <c r="U251" s="785"/>
      <c r="V251" s="785"/>
      <c r="W251" s="785"/>
      <c r="X251" s="785"/>
      <c r="Y251" s="785"/>
      <c r="Z251" s="785"/>
      <c r="AA251" s="785"/>
    </row>
    <row r="252" spans="1:27" s="338" customFormat="1" ht="21.75" customHeight="1" x14ac:dyDescent="0.3">
      <c r="A252" s="17">
        <f>SUBTOTAL(103,$C$5:C252)</f>
        <v>248</v>
      </c>
      <c r="B252" s="81">
        <v>24</v>
      </c>
      <c r="C252" s="716" t="s">
        <v>800</v>
      </c>
      <c r="D252" s="81" t="str">
        <f>VLOOKUP(C252,'Location Summary'!$C$4:$D$603,2,0)</f>
        <v>DA+6</v>
      </c>
      <c r="E252" s="81" t="s">
        <v>423</v>
      </c>
      <c r="F252" s="783">
        <v>45705</v>
      </c>
      <c r="G252" s="783">
        <v>45710</v>
      </c>
      <c r="H252" s="80" t="s">
        <v>1268</v>
      </c>
      <c r="I252" s="81">
        <f t="shared" si="35"/>
        <v>289.83999999999997</v>
      </c>
      <c r="J252" s="81">
        <f t="shared" si="36"/>
        <v>3.61</v>
      </c>
      <c r="K252" s="81">
        <f t="shared" si="37"/>
        <v>37.299999999999997</v>
      </c>
      <c r="L252" s="81">
        <f t="shared" si="38"/>
        <v>2.093</v>
      </c>
      <c r="M252" s="595">
        <f t="shared" si="39"/>
        <v>0.86599999999999999</v>
      </c>
      <c r="N252" s="595">
        <f t="shared" si="50"/>
        <v>7.39</v>
      </c>
      <c r="O252" s="595" t="s">
        <v>471</v>
      </c>
      <c r="P252" s="595" t="s">
        <v>938</v>
      </c>
      <c r="Q252" s="1065" t="s">
        <v>263</v>
      </c>
      <c r="R252" s="784"/>
      <c r="S252" s="784"/>
      <c r="T252" s="785"/>
      <c r="U252" s="785"/>
      <c r="V252" s="785"/>
      <c r="W252" s="785"/>
      <c r="X252" s="785"/>
      <c r="Y252" s="785"/>
      <c r="Z252" s="785"/>
      <c r="AA252" s="785"/>
    </row>
    <row r="253" spans="1:27" s="338" customFormat="1" ht="21.75" customHeight="1" x14ac:dyDescent="0.3">
      <c r="A253" s="17">
        <f>SUBTOTAL(103,$C$5:C253)</f>
        <v>249</v>
      </c>
      <c r="B253" s="81">
        <v>25</v>
      </c>
      <c r="C253" s="716" t="s">
        <v>65</v>
      </c>
      <c r="D253" s="81" t="str">
        <f>VLOOKUP(C253,'Location Summary'!$C$4:$D$603,2,0)</f>
        <v>DC1+0</v>
      </c>
      <c r="E253" s="81" t="s">
        <v>423</v>
      </c>
      <c r="F253" s="783">
        <v>45699</v>
      </c>
      <c r="G253" s="783">
        <v>45711</v>
      </c>
      <c r="H253" s="80" t="s">
        <v>1019</v>
      </c>
      <c r="I253" s="81">
        <f t="shared" si="35"/>
        <v>606.15</v>
      </c>
      <c r="J253" s="81">
        <f t="shared" si="36"/>
        <v>7.89</v>
      </c>
      <c r="K253" s="81">
        <f t="shared" si="37"/>
        <v>93.55</v>
      </c>
      <c r="L253" s="81">
        <f t="shared" si="38"/>
        <v>4.8167999999999997</v>
      </c>
      <c r="M253" s="595">
        <f t="shared" si="39"/>
        <v>2.348757</v>
      </c>
      <c r="N253" s="595">
        <f t="shared" si="50"/>
        <v>17.75</v>
      </c>
      <c r="O253" s="595" t="s">
        <v>1255</v>
      </c>
      <c r="P253" s="595" t="s">
        <v>938</v>
      </c>
      <c r="Q253" s="1065" t="s">
        <v>263</v>
      </c>
      <c r="R253" s="784"/>
      <c r="S253" s="784"/>
      <c r="T253" s="785"/>
      <c r="U253" s="785"/>
      <c r="V253" s="785"/>
      <c r="W253" s="785"/>
      <c r="X253" s="785"/>
      <c r="Y253" s="785"/>
      <c r="Z253" s="785"/>
      <c r="AA253" s="785"/>
    </row>
    <row r="254" spans="1:27" s="338" customFormat="1" ht="21.75" customHeight="1" x14ac:dyDescent="0.3">
      <c r="A254" s="17">
        <f>SUBTOTAL(103,$C$5:C254)</f>
        <v>250</v>
      </c>
      <c r="B254" s="81">
        <v>26</v>
      </c>
      <c r="C254" s="716" t="s">
        <v>648</v>
      </c>
      <c r="D254" s="81" t="str">
        <f>VLOOKUP(C254,'Location Summary'!$C$4:$D$603,2,0)</f>
        <v>DA+6</v>
      </c>
      <c r="E254" s="81" t="s">
        <v>423</v>
      </c>
      <c r="F254" s="783">
        <f>G241</f>
        <v>45699</v>
      </c>
      <c r="G254" s="783">
        <v>45712</v>
      </c>
      <c r="H254" s="80" t="s">
        <v>1199</v>
      </c>
      <c r="I254" s="81">
        <f t="shared" si="35"/>
        <v>289.83999999999997</v>
      </c>
      <c r="J254" s="81">
        <f t="shared" si="36"/>
        <v>3.61</v>
      </c>
      <c r="K254" s="81">
        <f t="shared" si="37"/>
        <v>37.299999999999997</v>
      </c>
      <c r="L254" s="81">
        <f t="shared" si="38"/>
        <v>2.093</v>
      </c>
      <c r="M254" s="595">
        <f t="shared" si="39"/>
        <v>0.86599999999999999</v>
      </c>
      <c r="N254" s="595">
        <f>ROUND((I254*230.35+J254*10150.5+K254*11591.45+L254*93958.18+M254*7677.44)/10^5,2)</f>
        <v>7.39</v>
      </c>
      <c r="O254" s="595" t="s">
        <v>817</v>
      </c>
      <c r="P254" s="595" t="s">
        <v>938</v>
      </c>
      <c r="Q254" s="1065" t="s">
        <v>263</v>
      </c>
      <c r="R254" s="784"/>
      <c r="S254" s="784"/>
      <c r="T254" s="785"/>
      <c r="U254" s="785"/>
      <c r="V254" s="785"/>
      <c r="W254" s="785"/>
      <c r="X254" s="785"/>
      <c r="Y254" s="785"/>
      <c r="Z254" s="785"/>
      <c r="AA254" s="785"/>
    </row>
    <row r="255" spans="1:27" s="338" customFormat="1" ht="21.75" customHeight="1" x14ac:dyDescent="0.3">
      <c r="A255" s="17">
        <f>SUBTOTAL(103,$C$5:C255)</f>
        <v>251</v>
      </c>
      <c r="B255" s="81">
        <v>27</v>
      </c>
      <c r="C255" s="716" t="s">
        <v>428</v>
      </c>
      <c r="D255" s="81" t="str">
        <f>VLOOKUP(C255,'Location Summary'!$C$4:$D$603,2,0)</f>
        <v>DA+0</v>
      </c>
      <c r="E255" s="81" t="s">
        <v>423</v>
      </c>
      <c r="F255" s="783">
        <v>45701</v>
      </c>
      <c r="G255" s="783">
        <v>45713</v>
      </c>
      <c r="H255" s="80" t="s">
        <v>1266</v>
      </c>
      <c r="I255" s="81">
        <f t="shared" si="35"/>
        <v>271.04000000000002</v>
      </c>
      <c r="J255" s="81">
        <f t="shared" si="36"/>
        <v>3.36</v>
      </c>
      <c r="K255" s="81">
        <f t="shared" si="37"/>
        <v>34.15</v>
      </c>
      <c r="L255" s="81">
        <f t="shared" si="38"/>
        <v>1.599</v>
      </c>
      <c r="M255" s="595">
        <f t="shared" si="39"/>
        <v>0.86599999999999999</v>
      </c>
      <c r="N255" s="595">
        <f>ROUND((I255*230.35+J255*10150.5+K255*11591.45+L255*93958.18+M255*7677.44)/10^5,2)</f>
        <v>6.49</v>
      </c>
      <c r="O255" s="595" t="s">
        <v>1254</v>
      </c>
      <c r="P255" s="595" t="s">
        <v>791</v>
      </c>
      <c r="Q255" s="1065" t="s">
        <v>263</v>
      </c>
      <c r="R255" s="784"/>
      <c r="S255" s="784"/>
      <c r="T255" s="785"/>
      <c r="U255" s="785"/>
      <c r="V255" s="785"/>
      <c r="W255" s="785"/>
      <c r="X255" s="785"/>
      <c r="Y255" s="785"/>
      <c r="Z255" s="785"/>
      <c r="AA255" s="785"/>
    </row>
    <row r="256" spans="1:27" s="338" customFormat="1" ht="21.75" customHeight="1" x14ac:dyDescent="0.3">
      <c r="A256" s="17">
        <f>SUBTOTAL(103,$C$5:C256)</f>
        <v>252</v>
      </c>
      <c r="B256" s="81">
        <v>28</v>
      </c>
      <c r="C256" s="716" t="s">
        <v>61</v>
      </c>
      <c r="D256" s="81" t="str">
        <f>VLOOKUP(C256,'Location Summary'!$C$4:$D$603,2,0)</f>
        <v>DD60+35</v>
      </c>
      <c r="E256" s="81" t="s">
        <v>423</v>
      </c>
      <c r="F256" s="783">
        <v>45702</v>
      </c>
      <c r="G256" s="783">
        <v>45713</v>
      </c>
      <c r="H256" s="80" t="s">
        <v>998</v>
      </c>
      <c r="I256" s="81">
        <f t="shared" si="35"/>
        <v>999.64</v>
      </c>
      <c r="J256" s="81">
        <f t="shared" si="36"/>
        <v>13.28</v>
      </c>
      <c r="K256" s="81">
        <f t="shared" si="37"/>
        <v>186.31</v>
      </c>
      <c r="L256" s="81">
        <f t="shared" si="38"/>
        <v>11.581</v>
      </c>
      <c r="M256" s="595">
        <f t="shared" si="39"/>
        <v>3.3799760000000001</v>
      </c>
      <c r="N256" s="595">
        <f>ROUND((I256*230.35+J256*10150.5+K256*11591.45+L256*93958.18+M256*7677.44)/10^5,2)</f>
        <v>36.39</v>
      </c>
      <c r="O256" s="595" t="s">
        <v>1107</v>
      </c>
      <c r="P256" s="595" t="s">
        <v>791</v>
      </c>
      <c r="Q256" s="1065" t="s">
        <v>263</v>
      </c>
      <c r="R256" s="784"/>
      <c r="S256" s="784"/>
      <c r="T256" s="785"/>
      <c r="U256" s="785"/>
      <c r="V256" s="785"/>
      <c r="W256" s="785"/>
      <c r="X256" s="785"/>
      <c r="Y256" s="785"/>
      <c r="Z256" s="785"/>
      <c r="AA256" s="785"/>
    </row>
    <row r="257" spans="1:27" s="338" customFormat="1" ht="21.75" customHeight="1" x14ac:dyDescent="0.3">
      <c r="A257" s="17">
        <f>SUBTOTAL(103,$C$5:C257)</f>
        <v>253</v>
      </c>
      <c r="B257" s="81">
        <v>29</v>
      </c>
      <c r="C257" s="716" t="s">
        <v>64</v>
      </c>
      <c r="D257" s="81" t="str">
        <f>VLOOKUP(C257,'Location Summary'!$C$4:$D$603,2,0)</f>
        <v>DC2-3</v>
      </c>
      <c r="E257" s="81" t="s">
        <v>423</v>
      </c>
      <c r="F257" s="783">
        <v>45705</v>
      </c>
      <c r="G257" s="783">
        <v>45714</v>
      </c>
      <c r="H257" s="80" t="s">
        <v>1019</v>
      </c>
      <c r="I257" s="81">
        <f t="shared" si="35"/>
        <v>693.86</v>
      </c>
      <c r="J257" s="81">
        <f t="shared" si="36"/>
        <v>9.09</v>
      </c>
      <c r="K257" s="81">
        <f t="shared" si="37"/>
        <v>115.43</v>
      </c>
      <c r="L257" s="81">
        <f t="shared" si="38"/>
        <v>5.6909999999999998</v>
      </c>
      <c r="M257" s="595">
        <f t="shared" si="39"/>
        <v>2.348757</v>
      </c>
      <c r="N257" s="595">
        <f>ROUND((I257*230.35+J257*10150.5+K257*11591.45+L257*93958.18+M257*7677.44)/10^5,2)</f>
        <v>21.43</v>
      </c>
      <c r="O257" s="595" t="s">
        <v>1255</v>
      </c>
      <c r="P257" s="595" t="s">
        <v>938</v>
      </c>
      <c r="Q257" s="1065" t="s">
        <v>263</v>
      </c>
      <c r="R257" s="784"/>
      <c r="S257" s="784"/>
      <c r="T257" s="785"/>
      <c r="U257" s="785"/>
      <c r="V257" s="785"/>
      <c r="W257" s="785"/>
      <c r="X257" s="785"/>
      <c r="Y257" s="785"/>
      <c r="Z257" s="785"/>
      <c r="AA257" s="785"/>
    </row>
    <row r="258" spans="1:27" s="338" customFormat="1" ht="21.75" customHeight="1" x14ac:dyDescent="0.3">
      <c r="A258" s="17">
        <f>SUBTOTAL(103,$C$5:C258)</f>
        <v>254</v>
      </c>
      <c r="B258" s="81">
        <v>30</v>
      </c>
      <c r="C258" s="716" t="s">
        <v>426</v>
      </c>
      <c r="D258" s="81" t="str">
        <f>VLOOKUP(C258,'Location Summary'!$C$4:$D$603,2,0)</f>
        <v>DA+9</v>
      </c>
      <c r="E258" s="81" t="s">
        <v>423</v>
      </c>
      <c r="F258" s="783">
        <v>45704</v>
      </c>
      <c r="G258" s="783">
        <v>45714</v>
      </c>
      <c r="H258" s="80" t="s">
        <v>1260</v>
      </c>
      <c r="I258" s="81">
        <f t="shared" si="35"/>
        <v>289.83999999999997</v>
      </c>
      <c r="J258" s="81">
        <f t="shared" si="36"/>
        <v>3.61</v>
      </c>
      <c r="K258" s="81">
        <f t="shared" si="37"/>
        <v>37.299999999999997</v>
      </c>
      <c r="L258" s="81">
        <f t="shared" si="38"/>
        <v>2.093</v>
      </c>
      <c r="M258" s="595">
        <f t="shared" si="39"/>
        <v>0.86599999999999999</v>
      </c>
      <c r="N258" s="595">
        <f>ROUND((I258*230.35+J258*10150.5+K258*11591.45+L258*93958.18+M258*7677.44)/10^5,2)</f>
        <v>7.39</v>
      </c>
      <c r="O258" s="595" t="s">
        <v>1254</v>
      </c>
      <c r="P258" s="595" t="s">
        <v>791</v>
      </c>
      <c r="Q258" s="1065" t="s">
        <v>263</v>
      </c>
      <c r="R258" s="784"/>
      <c r="S258" s="784"/>
      <c r="T258" s="785"/>
      <c r="U258" s="785"/>
      <c r="V258" s="785"/>
      <c r="W258" s="785"/>
      <c r="X258" s="785"/>
      <c r="Y258" s="785"/>
      <c r="Z258" s="785"/>
      <c r="AA258" s="785"/>
    </row>
    <row r="259" spans="1:27" s="338" customFormat="1" ht="21.75" customHeight="1" x14ac:dyDescent="0.3">
      <c r="A259" s="17">
        <f>SUBTOTAL(103,$C$5:C259)</f>
        <v>255</v>
      </c>
      <c r="B259" s="81">
        <v>31</v>
      </c>
      <c r="C259" s="716" t="s">
        <v>58</v>
      </c>
      <c r="D259" s="81" t="str">
        <f>VLOOKUP(C259,'Location Summary'!$C$4:$D$603,2,0)</f>
        <v>DD60+18</v>
      </c>
      <c r="E259" s="81" t="s">
        <v>423</v>
      </c>
      <c r="F259" s="783">
        <v>45692</v>
      </c>
      <c r="G259" s="783">
        <v>45715</v>
      </c>
      <c r="H259" s="80" t="s">
        <v>1169</v>
      </c>
      <c r="I259" s="81">
        <f t="shared" si="35"/>
        <v>1042.68</v>
      </c>
      <c r="J259" s="81">
        <f t="shared" si="36"/>
        <v>13.88</v>
      </c>
      <c r="K259" s="81">
        <f t="shared" si="37"/>
        <v>194</v>
      </c>
      <c r="L259" s="81">
        <f t="shared" si="38"/>
        <v>12.18</v>
      </c>
      <c r="M259" s="595">
        <f t="shared" si="39"/>
        <v>3.1593010000000001</v>
      </c>
      <c r="N259" s="595">
        <f t="shared" si="49"/>
        <v>37.979999999999997</v>
      </c>
      <c r="O259" s="595" t="s">
        <v>1020</v>
      </c>
      <c r="P259" s="222" t="s">
        <v>1278</v>
      </c>
      <c r="Q259" s="1065" t="s">
        <v>263</v>
      </c>
      <c r="R259" s="784"/>
      <c r="S259" s="784"/>
      <c r="T259" s="785"/>
      <c r="U259" s="785"/>
      <c r="V259" s="785"/>
      <c r="W259" s="785"/>
      <c r="X259" s="785"/>
      <c r="Y259" s="785"/>
      <c r="Z259" s="785"/>
      <c r="AA259" s="785"/>
    </row>
    <row r="260" spans="1:27" ht="21.75" customHeight="1" x14ac:dyDescent="0.3">
      <c r="A260" s="17">
        <f>SUBTOTAL(103,$C$5:C260)</f>
        <v>256</v>
      </c>
      <c r="B260" s="13">
        <v>1</v>
      </c>
      <c r="C260" s="716" t="s">
        <v>1284</v>
      </c>
      <c r="D260" s="81" t="s">
        <v>2</v>
      </c>
      <c r="E260" s="81" t="s">
        <v>423</v>
      </c>
      <c r="F260" s="136">
        <v>45712</v>
      </c>
      <c r="G260" s="136">
        <v>45717</v>
      </c>
      <c r="H260" s="79" t="s">
        <v>1205</v>
      </c>
      <c r="I260" s="81">
        <f t="shared" si="35"/>
        <v>289.83999999999997</v>
      </c>
      <c r="J260" s="81">
        <f t="shared" si="36"/>
        <v>3.61</v>
      </c>
      <c r="K260" s="81">
        <f t="shared" si="37"/>
        <v>37.299999999999997</v>
      </c>
      <c r="L260" s="81">
        <f t="shared" si="38"/>
        <v>2.093</v>
      </c>
      <c r="M260" s="595">
        <f t="shared" si="39"/>
        <v>0.86599999999999999</v>
      </c>
      <c r="N260" s="141">
        <f t="shared" ref="N260:N265" si="51">ROUND((I260*230.35+J260*10150.5+K260*11591.45+L260*93958.18+M260*7677.44)/10^5,2)</f>
        <v>7.39</v>
      </c>
      <c r="O260" s="141" t="s">
        <v>817</v>
      </c>
      <c r="P260" s="595" t="s">
        <v>791</v>
      </c>
      <c r="Q260" s="1065" t="s">
        <v>263</v>
      </c>
      <c r="T260" s="306"/>
      <c r="U260" s="306"/>
      <c r="V260" s="306"/>
      <c r="W260" s="306"/>
      <c r="X260" s="306"/>
      <c r="Y260" s="306"/>
      <c r="Z260" s="306"/>
      <c r="AA260" s="306"/>
    </row>
    <row r="261" spans="1:27" ht="21.75" customHeight="1" x14ac:dyDescent="0.3">
      <c r="A261" s="17">
        <f>SUBTOTAL(103,$C$5:C261)</f>
        <v>257</v>
      </c>
      <c r="B261" s="13">
        <v>2</v>
      </c>
      <c r="C261" s="716" t="s">
        <v>427</v>
      </c>
      <c r="D261" s="81" t="str">
        <f>VLOOKUP(C261,'Location Summary'!$C$4:$D$603,2,0)</f>
        <v>DA+0</v>
      </c>
      <c r="E261" s="81" t="s">
        <v>423</v>
      </c>
      <c r="F261" s="136">
        <v>45711</v>
      </c>
      <c r="G261" s="136">
        <v>45721</v>
      </c>
      <c r="H261" s="79" t="s">
        <v>1260</v>
      </c>
      <c r="I261" s="81">
        <f t="shared" ref="I261:I275" si="52">VLOOKUP($D261,$D$320:$M$359,6,FALSE)</f>
        <v>271.04000000000002</v>
      </c>
      <c r="J261" s="81">
        <f t="shared" ref="J261:J275" si="53">VLOOKUP($D261,$D$320:$M$359,7,FALSE)</f>
        <v>3.36</v>
      </c>
      <c r="K261" s="81">
        <f t="shared" ref="K261:K275" si="54">VLOOKUP($D261,$D$320:$M$359,8,FALSE)</f>
        <v>34.15</v>
      </c>
      <c r="L261" s="81">
        <f t="shared" ref="L261:L275" si="55">VLOOKUP($D261,$D$320:$M$359,9,FALSE)</f>
        <v>1.599</v>
      </c>
      <c r="M261" s="595">
        <f t="shared" ref="M261:M275" si="56">VLOOKUP($D261,$D$320:$M$359,10,FALSE)</f>
        <v>0.86599999999999999</v>
      </c>
      <c r="N261" s="141">
        <f t="shared" si="51"/>
        <v>6.49</v>
      </c>
      <c r="O261" s="141" t="s">
        <v>1254</v>
      </c>
      <c r="P261" s="595" t="s">
        <v>1133</v>
      </c>
      <c r="Q261" s="1065" t="s">
        <v>263</v>
      </c>
      <c r="T261" s="306"/>
      <c r="U261" s="306"/>
      <c r="V261" s="306"/>
      <c r="W261" s="306"/>
      <c r="X261" s="306"/>
      <c r="Y261" s="306"/>
      <c r="Z261" s="306"/>
      <c r="AA261" s="306"/>
    </row>
    <row r="262" spans="1:27" ht="21.75" customHeight="1" x14ac:dyDescent="0.3">
      <c r="A262" s="17">
        <f>SUBTOTAL(103,$C$5:C262)</f>
        <v>258</v>
      </c>
      <c r="B262" s="13">
        <v>3</v>
      </c>
      <c r="C262" s="716" t="s">
        <v>60</v>
      </c>
      <c r="D262" s="81" t="str">
        <f>VLOOKUP(C262,'Location Summary'!$C$4:$D$603,2,0)</f>
        <v>DD60+35</v>
      </c>
      <c r="E262" s="81" t="s">
        <v>423</v>
      </c>
      <c r="F262" s="136">
        <v>45705</v>
      </c>
      <c r="G262" s="136">
        <v>45721</v>
      </c>
      <c r="H262" s="79" t="s">
        <v>523</v>
      </c>
      <c r="I262" s="81">
        <f t="shared" si="52"/>
        <v>999.64</v>
      </c>
      <c r="J262" s="81">
        <f t="shared" si="53"/>
        <v>13.28</v>
      </c>
      <c r="K262" s="81">
        <f t="shared" si="54"/>
        <v>186.31</v>
      </c>
      <c r="L262" s="81">
        <f t="shared" si="55"/>
        <v>11.581</v>
      </c>
      <c r="M262" s="595">
        <f t="shared" si="56"/>
        <v>3.3799760000000001</v>
      </c>
      <c r="N262" s="141">
        <f t="shared" si="51"/>
        <v>36.39</v>
      </c>
      <c r="O262" s="141" t="s">
        <v>1107</v>
      </c>
      <c r="P262" s="595" t="s">
        <v>1252</v>
      </c>
      <c r="Q262" s="1065" t="s">
        <v>263</v>
      </c>
      <c r="T262" s="306"/>
      <c r="U262" s="306"/>
      <c r="V262" s="306"/>
      <c r="W262" s="306"/>
      <c r="X262" s="306"/>
      <c r="Y262" s="306"/>
      <c r="Z262" s="306"/>
      <c r="AA262" s="306"/>
    </row>
    <row r="263" spans="1:27" ht="21.75" customHeight="1" x14ac:dyDescent="0.3">
      <c r="A263" s="17">
        <f>SUBTOTAL(103,$C$5:C263)</f>
        <v>259</v>
      </c>
      <c r="B263" s="13">
        <v>4</v>
      </c>
      <c r="C263" s="716" t="s">
        <v>174</v>
      </c>
      <c r="D263" s="81" t="str">
        <f>VLOOKUP(C263,'Location Summary'!$C$4:$D$603,2,0)</f>
        <v>DD60+25</v>
      </c>
      <c r="E263" s="81" t="s">
        <v>423</v>
      </c>
      <c r="F263" s="136">
        <v>45705</v>
      </c>
      <c r="G263" s="136">
        <v>45722</v>
      </c>
      <c r="H263" s="79" t="s">
        <v>1015</v>
      </c>
      <c r="I263" s="81">
        <f t="shared" si="52"/>
        <v>1042.68</v>
      </c>
      <c r="J263" s="81">
        <f t="shared" si="53"/>
        <v>13.88</v>
      </c>
      <c r="K263" s="81">
        <f t="shared" si="54"/>
        <v>194</v>
      </c>
      <c r="L263" s="81">
        <f t="shared" si="55"/>
        <v>12.18</v>
      </c>
      <c r="M263" s="595">
        <f t="shared" si="56"/>
        <v>3.1593010000000001</v>
      </c>
      <c r="N263" s="141">
        <f t="shared" si="51"/>
        <v>37.979999999999997</v>
      </c>
      <c r="O263" s="141" t="s">
        <v>1222</v>
      </c>
      <c r="P263" s="595" t="s">
        <v>1133</v>
      </c>
      <c r="Q263" s="1065" t="s">
        <v>263</v>
      </c>
      <c r="T263" s="306"/>
      <c r="U263" s="306"/>
      <c r="V263" s="306"/>
      <c r="W263" s="306"/>
      <c r="X263" s="306"/>
      <c r="Y263" s="306"/>
      <c r="Z263" s="306"/>
      <c r="AA263" s="306"/>
    </row>
    <row r="264" spans="1:27" ht="21.75" customHeight="1" x14ac:dyDescent="0.3">
      <c r="A264" s="17">
        <f>SUBTOTAL(103,$C$5:C264)</f>
        <v>260</v>
      </c>
      <c r="B264" s="13">
        <v>5</v>
      </c>
      <c r="C264" s="1009" t="s">
        <v>1286</v>
      </c>
      <c r="D264" s="81" t="str">
        <f>VLOOKUP(C264,'Location Summary'!$C$4:$D$676,2,0)</f>
        <v>DA+3</v>
      </c>
      <c r="E264" s="81" t="s">
        <v>423</v>
      </c>
      <c r="F264" s="136">
        <v>45718</v>
      </c>
      <c r="G264" s="136">
        <v>45722</v>
      </c>
      <c r="H264" s="79" t="s">
        <v>1205</v>
      </c>
      <c r="I264" s="81">
        <f t="shared" si="52"/>
        <v>289.83999999999997</v>
      </c>
      <c r="J264" s="81">
        <f t="shared" si="53"/>
        <v>3.61</v>
      </c>
      <c r="K264" s="81">
        <f t="shared" si="54"/>
        <v>37.299999999999997</v>
      </c>
      <c r="L264" s="81">
        <f t="shared" si="55"/>
        <v>2.093</v>
      </c>
      <c r="M264" s="595">
        <f t="shared" si="56"/>
        <v>0.86599999999999999</v>
      </c>
      <c r="N264" s="141">
        <f t="shared" si="51"/>
        <v>7.39</v>
      </c>
      <c r="O264" s="141" t="s">
        <v>817</v>
      </c>
      <c r="P264" s="595" t="s">
        <v>791</v>
      </c>
      <c r="Q264" s="1065" t="s">
        <v>263</v>
      </c>
      <c r="T264" s="306"/>
      <c r="U264" s="306"/>
      <c r="V264" s="306"/>
      <c r="W264" s="306"/>
      <c r="X264" s="306"/>
      <c r="Y264" s="306"/>
      <c r="Z264" s="306"/>
      <c r="AA264" s="306"/>
    </row>
    <row r="265" spans="1:27" ht="21.75" customHeight="1" x14ac:dyDescent="0.3">
      <c r="A265" s="17">
        <f>SUBTOTAL(103,$C$5:C265)</f>
        <v>261</v>
      </c>
      <c r="B265" s="13">
        <v>6</v>
      </c>
      <c r="C265" s="1009" t="s">
        <v>59</v>
      </c>
      <c r="D265" s="81" t="str">
        <f>VLOOKUP(C265,'Location Summary'!$C$4:$D$603,2,0)</f>
        <v>DD60+18</v>
      </c>
      <c r="E265" s="81" t="s">
        <v>423</v>
      </c>
      <c r="F265" s="136">
        <v>45711</v>
      </c>
      <c r="G265" s="136">
        <v>45724</v>
      </c>
      <c r="H265" s="79" t="s">
        <v>1169</v>
      </c>
      <c r="I265" s="81">
        <f t="shared" si="52"/>
        <v>1042.68</v>
      </c>
      <c r="J265" s="81">
        <f t="shared" si="53"/>
        <v>13.88</v>
      </c>
      <c r="K265" s="81">
        <f t="shared" si="54"/>
        <v>194</v>
      </c>
      <c r="L265" s="81">
        <f t="shared" si="55"/>
        <v>12.18</v>
      </c>
      <c r="M265" s="595">
        <f t="shared" si="56"/>
        <v>3.1593010000000001</v>
      </c>
      <c r="N265" s="141">
        <f t="shared" si="51"/>
        <v>37.979999999999997</v>
      </c>
      <c r="O265" s="141" t="s">
        <v>1020</v>
      </c>
      <c r="P265" s="595" t="s">
        <v>1133</v>
      </c>
      <c r="Q265" s="1065" t="s">
        <v>263</v>
      </c>
      <c r="T265" s="306"/>
      <c r="U265" s="306"/>
      <c r="V265" s="306"/>
      <c r="W265" s="306"/>
      <c r="X265" s="306"/>
      <c r="Y265" s="306"/>
      <c r="Z265" s="306"/>
      <c r="AA265" s="306"/>
    </row>
    <row r="266" spans="1:27" ht="21.75" customHeight="1" x14ac:dyDescent="0.3">
      <c r="A266" s="17">
        <f>SUBTOTAL(103,$C$5:C266)</f>
        <v>262</v>
      </c>
      <c r="B266" s="13">
        <v>7</v>
      </c>
      <c r="C266" s="1009" t="s">
        <v>75</v>
      </c>
      <c r="D266" s="81" t="str">
        <f>VLOOKUP(C266,'Location Summary'!$C$4:$D$603,2,0)</f>
        <v>DB1+6</v>
      </c>
      <c r="E266" s="81" t="s">
        <v>423</v>
      </c>
      <c r="F266" s="136">
        <v>45713</v>
      </c>
      <c r="G266" s="136">
        <v>45724</v>
      </c>
      <c r="H266" s="79" t="s">
        <v>1199</v>
      </c>
      <c r="I266" s="81">
        <f t="shared" si="52"/>
        <v>484.04</v>
      </c>
      <c r="J266" s="81">
        <f t="shared" si="53"/>
        <v>6.23</v>
      </c>
      <c r="K266" s="81">
        <f t="shared" si="54"/>
        <v>70.319999999999993</v>
      </c>
      <c r="L266" s="81">
        <f t="shared" si="55"/>
        <v>3.3719999999999999</v>
      </c>
      <c r="M266" s="595">
        <f t="shared" si="56"/>
        <v>1.768</v>
      </c>
      <c r="N266" s="141">
        <f t="shared" ref="N266:N273" si="57">ROUND((I266*230.35+J266*10150.5+K266*11591.45+L266*93958.18+M266*7677.44)/10^5,2)</f>
        <v>13.2</v>
      </c>
      <c r="O266" s="141" t="s">
        <v>817</v>
      </c>
      <c r="P266" s="595" t="s">
        <v>791</v>
      </c>
      <c r="Q266" s="1065" t="s">
        <v>263</v>
      </c>
      <c r="T266" s="306"/>
      <c r="U266" s="306"/>
      <c r="V266" s="306"/>
      <c r="W266" s="306"/>
      <c r="X266" s="306"/>
      <c r="Y266" s="306"/>
      <c r="Z266" s="306"/>
      <c r="AA266" s="306"/>
    </row>
    <row r="267" spans="1:27" ht="21.75" customHeight="1" x14ac:dyDescent="0.3">
      <c r="A267" s="17">
        <f>SUBTOTAL(103,$C$5:C267)</f>
        <v>263</v>
      </c>
      <c r="B267" s="13">
        <v>8</v>
      </c>
      <c r="C267" s="1009" t="s">
        <v>1288</v>
      </c>
      <c r="D267" s="81" t="str">
        <f>VLOOKUP(C267,'Location Summary'!$C$4:$D$676,2,0)</f>
        <v>DA+0</v>
      </c>
      <c r="E267" s="81" t="s">
        <v>423</v>
      </c>
      <c r="F267" s="136">
        <v>45727</v>
      </c>
      <c r="G267" s="136">
        <v>45728</v>
      </c>
      <c r="H267" s="79" t="s">
        <v>1205</v>
      </c>
      <c r="I267" s="81">
        <f t="shared" si="52"/>
        <v>271.04000000000002</v>
      </c>
      <c r="J267" s="81">
        <f t="shared" si="53"/>
        <v>3.36</v>
      </c>
      <c r="K267" s="81">
        <f t="shared" si="54"/>
        <v>34.15</v>
      </c>
      <c r="L267" s="81">
        <f t="shared" si="55"/>
        <v>1.599</v>
      </c>
      <c r="M267" s="595">
        <f t="shared" si="56"/>
        <v>0.86599999999999999</v>
      </c>
      <c r="N267" s="141">
        <f t="shared" si="57"/>
        <v>6.49</v>
      </c>
      <c r="O267" s="141" t="s">
        <v>817</v>
      </c>
      <c r="P267" s="595" t="s">
        <v>1133</v>
      </c>
      <c r="Q267" s="1065" t="s">
        <v>263</v>
      </c>
      <c r="T267" s="306"/>
      <c r="U267" s="306"/>
      <c r="V267" s="306"/>
      <c r="W267" s="306"/>
      <c r="X267" s="306"/>
      <c r="Y267" s="306"/>
      <c r="Z267" s="306"/>
      <c r="AA267" s="306"/>
    </row>
    <row r="268" spans="1:27" ht="21.75" customHeight="1" x14ac:dyDescent="0.3">
      <c r="A268" s="17">
        <f>SUBTOTAL(103,$C$5:C268)</f>
        <v>264</v>
      </c>
      <c r="B268" s="13">
        <v>9</v>
      </c>
      <c r="C268" s="1009" t="s">
        <v>1287</v>
      </c>
      <c r="D268" s="81" t="str">
        <f>VLOOKUP(C268,'Location Summary'!$C$4:$D$676,2,0)</f>
        <v>DA+3</v>
      </c>
      <c r="E268" s="81" t="s">
        <v>423</v>
      </c>
      <c r="F268" s="136">
        <v>45722</v>
      </c>
      <c r="G268" s="136">
        <v>45729</v>
      </c>
      <c r="H268" s="79" t="s">
        <v>1205</v>
      </c>
      <c r="I268" s="81">
        <f t="shared" si="52"/>
        <v>289.83999999999997</v>
      </c>
      <c r="J268" s="81">
        <f t="shared" si="53"/>
        <v>3.61</v>
      </c>
      <c r="K268" s="81">
        <f t="shared" si="54"/>
        <v>37.299999999999997</v>
      </c>
      <c r="L268" s="81">
        <f t="shared" si="55"/>
        <v>2.093</v>
      </c>
      <c r="M268" s="595">
        <f t="shared" si="56"/>
        <v>0.86599999999999999</v>
      </c>
      <c r="N268" s="141">
        <f t="shared" si="57"/>
        <v>7.39</v>
      </c>
      <c r="O268" s="141" t="s">
        <v>817</v>
      </c>
      <c r="P268" s="595" t="s">
        <v>791</v>
      </c>
      <c r="Q268" s="1065" t="s">
        <v>263</v>
      </c>
      <c r="T268" s="306"/>
      <c r="U268" s="306"/>
      <c r="V268" s="306"/>
      <c r="W268" s="306"/>
      <c r="X268" s="306"/>
      <c r="Y268" s="306"/>
      <c r="Z268" s="306"/>
      <c r="AA268" s="306"/>
    </row>
    <row r="269" spans="1:27" ht="21.75" customHeight="1" x14ac:dyDescent="0.3">
      <c r="A269" s="17">
        <f>SUBTOTAL(103,$C$5:C269)</f>
        <v>265</v>
      </c>
      <c r="B269" s="13">
        <v>10</v>
      </c>
      <c r="C269" s="1009" t="s">
        <v>265</v>
      </c>
      <c r="D269" s="81" t="str">
        <f>VLOOKUP(C269,'Location Summary'!$C$4:$D$676,2,0)</f>
        <v>DB1+6</v>
      </c>
      <c r="E269" s="81" t="s">
        <v>423</v>
      </c>
      <c r="F269" s="136">
        <f>G261+1</f>
        <v>45722</v>
      </c>
      <c r="G269" s="136">
        <v>45732</v>
      </c>
      <c r="H269" s="79" t="s">
        <v>1260</v>
      </c>
      <c r="I269" s="81">
        <f t="shared" si="52"/>
        <v>484.04</v>
      </c>
      <c r="J269" s="81">
        <f t="shared" si="53"/>
        <v>6.23</v>
      </c>
      <c r="K269" s="81">
        <f t="shared" si="54"/>
        <v>70.319999999999993</v>
      </c>
      <c r="L269" s="81">
        <f t="shared" si="55"/>
        <v>3.3719999999999999</v>
      </c>
      <c r="M269" s="595">
        <f t="shared" si="56"/>
        <v>1.768</v>
      </c>
      <c r="N269" s="141">
        <f t="shared" si="57"/>
        <v>13.2</v>
      </c>
      <c r="O269" s="141" t="s">
        <v>1254</v>
      </c>
      <c r="P269" s="595" t="s">
        <v>1133</v>
      </c>
      <c r="Q269" s="1065" t="s">
        <v>263</v>
      </c>
      <c r="T269" s="306"/>
      <c r="U269" s="306"/>
      <c r="V269" s="306"/>
      <c r="W269" s="306"/>
      <c r="X269" s="306"/>
      <c r="Y269" s="306"/>
      <c r="Z269" s="306"/>
      <c r="AA269" s="306"/>
    </row>
    <row r="270" spans="1:27" ht="21.75" customHeight="1" x14ac:dyDescent="0.3">
      <c r="A270" s="17">
        <f>SUBTOTAL(103,$C$5:C270)</f>
        <v>266</v>
      </c>
      <c r="B270" s="13">
        <v>11</v>
      </c>
      <c r="C270" s="1009" t="s">
        <v>1289</v>
      </c>
      <c r="D270" s="81" t="str">
        <f>VLOOKUP(C270,'Location Summary'!$C$4:$D$676,2,0)</f>
        <v>DA+0</v>
      </c>
      <c r="E270" s="81" t="s">
        <v>423</v>
      </c>
      <c r="F270" s="136">
        <v>45731</v>
      </c>
      <c r="G270" s="136">
        <v>45733</v>
      </c>
      <c r="H270" s="79" t="s">
        <v>1205</v>
      </c>
      <c r="I270" s="81">
        <f t="shared" si="52"/>
        <v>271.04000000000002</v>
      </c>
      <c r="J270" s="81">
        <f t="shared" si="53"/>
        <v>3.36</v>
      </c>
      <c r="K270" s="81">
        <f t="shared" si="54"/>
        <v>34.15</v>
      </c>
      <c r="L270" s="81">
        <f t="shared" si="55"/>
        <v>1.599</v>
      </c>
      <c r="M270" s="595">
        <f t="shared" si="56"/>
        <v>0.86599999999999999</v>
      </c>
      <c r="N270" s="141">
        <f t="shared" si="57"/>
        <v>6.49</v>
      </c>
      <c r="O270" s="141" t="s">
        <v>817</v>
      </c>
      <c r="P270" s="595" t="s">
        <v>1133</v>
      </c>
      <c r="Q270" s="1065" t="s">
        <v>263</v>
      </c>
      <c r="T270" s="306"/>
      <c r="U270" s="306"/>
      <c r="V270" s="306"/>
      <c r="W270" s="306"/>
      <c r="X270" s="306"/>
      <c r="Y270" s="306"/>
      <c r="Z270" s="306"/>
      <c r="AA270" s="306"/>
    </row>
    <row r="271" spans="1:27" ht="21.75" customHeight="1" x14ac:dyDescent="0.3">
      <c r="A271" s="17">
        <f>SUBTOTAL(103,$C$5:C271)</f>
        <v>267</v>
      </c>
      <c r="B271" s="13">
        <v>12</v>
      </c>
      <c r="C271" s="1009" t="s">
        <v>1297</v>
      </c>
      <c r="D271" s="81" t="str">
        <f>VLOOKUP(C271,'Location Summary'!$C$4:$D$676,2,0)</f>
        <v>DA+3</v>
      </c>
      <c r="E271" s="81" t="s">
        <v>423</v>
      </c>
      <c r="F271" s="136">
        <v>45734</v>
      </c>
      <c r="G271" s="136">
        <v>45739</v>
      </c>
      <c r="H271" s="79" t="s">
        <v>1194</v>
      </c>
      <c r="I271" s="81">
        <f t="shared" si="52"/>
        <v>289.83999999999997</v>
      </c>
      <c r="J271" s="81">
        <f t="shared" si="53"/>
        <v>3.61</v>
      </c>
      <c r="K271" s="81">
        <f t="shared" si="54"/>
        <v>37.299999999999997</v>
      </c>
      <c r="L271" s="81">
        <f t="shared" si="55"/>
        <v>2.093</v>
      </c>
      <c r="M271" s="595">
        <f t="shared" si="56"/>
        <v>0.86599999999999999</v>
      </c>
      <c r="N271" s="141">
        <f t="shared" si="57"/>
        <v>7.39</v>
      </c>
      <c r="O271" s="141" t="s">
        <v>1195</v>
      </c>
      <c r="P271" s="595" t="s">
        <v>1133</v>
      </c>
      <c r="Q271" s="1065" t="s">
        <v>263</v>
      </c>
      <c r="T271" s="306"/>
      <c r="U271" s="306"/>
      <c r="V271" s="306"/>
      <c r="W271" s="306"/>
      <c r="X271" s="306"/>
      <c r="Y271" s="306"/>
      <c r="Z271" s="306"/>
      <c r="AA271" s="306"/>
    </row>
    <row r="272" spans="1:27" ht="21.75" customHeight="1" x14ac:dyDescent="0.3">
      <c r="A272" s="17">
        <f>SUBTOTAL(103,$C$5:C272)</f>
        <v>268</v>
      </c>
      <c r="B272" s="13">
        <v>13</v>
      </c>
      <c r="C272" s="1009" t="s">
        <v>477</v>
      </c>
      <c r="D272" s="81" t="str">
        <f>VLOOKUP(C272,'Location Summary'!$C$4:$D$676,2,0)</f>
        <v>DA+6</v>
      </c>
      <c r="E272" s="81" t="s">
        <v>423</v>
      </c>
      <c r="F272" s="136">
        <v>45729</v>
      </c>
      <c r="G272" s="136">
        <v>45739</v>
      </c>
      <c r="H272" s="79" t="s">
        <v>1260</v>
      </c>
      <c r="I272" s="81">
        <f t="shared" si="52"/>
        <v>289.83999999999997</v>
      </c>
      <c r="J272" s="81">
        <f t="shared" si="53"/>
        <v>3.61</v>
      </c>
      <c r="K272" s="81">
        <f t="shared" si="54"/>
        <v>37.299999999999997</v>
      </c>
      <c r="L272" s="81">
        <f t="shared" si="55"/>
        <v>2.093</v>
      </c>
      <c r="M272" s="595">
        <f t="shared" si="56"/>
        <v>0.86599999999999999</v>
      </c>
      <c r="N272" s="141">
        <f t="shared" si="57"/>
        <v>7.39</v>
      </c>
      <c r="O272" s="141" t="s">
        <v>1254</v>
      </c>
      <c r="P272" s="595" t="s">
        <v>1133</v>
      </c>
      <c r="Q272" s="1065" t="s">
        <v>263</v>
      </c>
      <c r="T272" s="306"/>
      <c r="U272" s="306"/>
      <c r="V272" s="306"/>
      <c r="W272" s="306"/>
      <c r="X272" s="306"/>
      <c r="Y272" s="306"/>
      <c r="Z272" s="306"/>
      <c r="AA272" s="306"/>
    </row>
    <row r="273" spans="1:27" ht="21.75" customHeight="1" x14ac:dyDescent="0.3">
      <c r="A273" s="17">
        <f>SUBTOTAL(103,$C$5:C273)</f>
        <v>269</v>
      </c>
      <c r="B273" s="3">
        <v>14</v>
      </c>
      <c r="C273" s="1009" t="s">
        <v>1311</v>
      </c>
      <c r="D273" s="651" t="str">
        <f>VLOOKUP(C273,'Location Summary'!$C$4:$D$676,2,0)</f>
        <v>DA+9</v>
      </c>
      <c r="E273" s="651" t="s">
        <v>423</v>
      </c>
      <c r="F273" s="76">
        <v>45735</v>
      </c>
      <c r="G273" s="76">
        <v>45739</v>
      </c>
      <c r="H273" s="89" t="s">
        <v>1205</v>
      </c>
      <c r="I273" s="651">
        <f t="shared" si="52"/>
        <v>289.83999999999997</v>
      </c>
      <c r="J273" s="651">
        <f t="shared" si="53"/>
        <v>3.61</v>
      </c>
      <c r="K273" s="651">
        <f t="shared" si="54"/>
        <v>37.299999999999997</v>
      </c>
      <c r="L273" s="651">
        <f t="shared" si="55"/>
        <v>2.093</v>
      </c>
      <c r="M273" s="1010">
        <f t="shared" si="56"/>
        <v>0.86599999999999999</v>
      </c>
      <c r="N273" s="32">
        <f t="shared" si="57"/>
        <v>7.39</v>
      </c>
      <c r="O273" s="32" t="s">
        <v>1107</v>
      </c>
      <c r="P273" s="1010" t="s">
        <v>1133</v>
      </c>
      <c r="Q273" s="1065" t="s">
        <v>263</v>
      </c>
      <c r="T273" s="306"/>
      <c r="U273" s="306"/>
      <c r="V273" s="306"/>
      <c r="W273" s="306"/>
      <c r="X273" s="306"/>
      <c r="Y273" s="306"/>
      <c r="Z273" s="306"/>
      <c r="AA273" s="306"/>
    </row>
    <row r="274" spans="1:27" ht="21.75" customHeight="1" x14ac:dyDescent="0.3">
      <c r="A274" s="17">
        <f>SUBTOTAL(103,$C$5:C274)</f>
        <v>270</v>
      </c>
      <c r="B274" s="3">
        <v>15</v>
      </c>
      <c r="C274" s="1009" t="s">
        <v>1310</v>
      </c>
      <c r="D274" s="651" t="str">
        <f>VLOOKUP(C274,'Location Summary'!$C$4:$D$676,2,0)</f>
        <v>DA+3</v>
      </c>
      <c r="E274" s="651" t="s">
        <v>423</v>
      </c>
      <c r="F274" s="76">
        <v>45739</v>
      </c>
      <c r="G274" s="76">
        <v>45742</v>
      </c>
      <c r="H274" s="89" t="s">
        <v>1205</v>
      </c>
      <c r="I274" s="651">
        <f t="shared" si="52"/>
        <v>289.83999999999997</v>
      </c>
      <c r="J274" s="651">
        <f t="shared" si="53"/>
        <v>3.61</v>
      </c>
      <c r="K274" s="651">
        <f t="shared" si="54"/>
        <v>37.299999999999997</v>
      </c>
      <c r="L274" s="651">
        <f t="shared" si="55"/>
        <v>2.093</v>
      </c>
      <c r="M274" s="1010">
        <f t="shared" si="56"/>
        <v>0.86599999999999999</v>
      </c>
      <c r="N274" s="32">
        <f t="shared" ref="N274:N278" si="58">ROUND((I274*230.35+J274*10150.5+K274*11591.45+L274*93958.18+M274*7677.44)/10^5,2)</f>
        <v>7.39</v>
      </c>
      <c r="O274" s="32" t="s">
        <v>1107</v>
      </c>
      <c r="P274" s="1010" t="s">
        <v>1133</v>
      </c>
      <c r="Q274" s="1065" t="s">
        <v>263</v>
      </c>
      <c r="T274" s="306"/>
      <c r="U274" s="306"/>
      <c r="V274" s="306"/>
      <c r="W274" s="306"/>
      <c r="X274" s="306"/>
      <c r="Y274" s="306"/>
      <c r="Z274" s="306"/>
      <c r="AA274" s="306"/>
    </row>
    <row r="275" spans="1:27" ht="21.75" customHeight="1" x14ac:dyDescent="0.3">
      <c r="A275" s="17">
        <f>SUBTOTAL(103,$C$5:C275)</f>
        <v>271</v>
      </c>
      <c r="B275" s="3">
        <v>16</v>
      </c>
      <c r="C275" s="1009" t="s">
        <v>1298</v>
      </c>
      <c r="D275" s="651" t="str">
        <f>VLOOKUP(C275,'Location Summary'!$C$4:$D$676,2,0)</f>
        <v>DA+3</v>
      </c>
      <c r="E275" s="651" t="s">
        <v>423</v>
      </c>
      <c r="F275" s="76">
        <v>45736</v>
      </c>
      <c r="G275" s="76">
        <v>45743</v>
      </c>
      <c r="H275" s="89" t="s">
        <v>1194</v>
      </c>
      <c r="I275" s="651">
        <f t="shared" si="52"/>
        <v>289.83999999999997</v>
      </c>
      <c r="J275" s="651">
        <f t="shared" si="53"/>
        <v>3.61</v>
      </c>
      <c r="K275" s="651">
        <f t="shared" si="54"/>
        <v>37.299999999999997</v>
      </c>
      <c r="L275" s="651">
        <f t="shared" si="55"/>
        <v>2.093</v>
      </c>
      <c r="M275" s="1010">
        <f t="shared" si="56"/>
        <v>0.86599999999999999</v>
      </c>
      <c r="N275" s="32">
        <f t="shared" si="58"/>
        <v>7.39</v>
      </c>
      <c r="O275" s="32" t="s">
        <v>1195</v>
      </c>
      <c r="P275" s="1010" t="s">
        <v>1133</v>
      </c>
      <c r="Q275" s="1065" t="s">
        <v>263</v>
      </c>
      <c r="T275" s="306"/>
      <c r="U275" s="306"/>
      <c r="V275" s="306"/>
      <c r="W275" s="306"/>
      <c r="X275" s="306"/>
      <c r="Y275" s="306"/>
      <c r="Z275" s="306"/>
      <c r="AA275" s="306"/>
    </row>
    <row r="276" spans="1:27" ht="21.75" customHeight="1" x14ac:dyDescent="0.3">
      <c r="A276" s="17">
        <f>SUBTOTAL(103,$C$5:C276)</f>
        <v>272</v>
      </c>
      <c r="B276" s="3">
        <v>17</v>
      </c>
      <c r="C276" s="1009" t="s">
        <v>214</v>
      </c>
      <c r="D276" s="651" t="str">
        <f>VLOOKUP(C276,'Location Summary'!$C$4:$D$676,2,0)</f>
        <v>DA+9</v>
      </c>
      <c r="E276" s="651" t="s">
        <v>1401</v>
      </c>
      <c r="F276" s="76">
        <f>G266</f>
        <v>45724</v>
      </c>
      <c r="G276" s="76">
        <v>45746</v>
      </c>
      <c r="H276" s="89" t="s">
        <v>1199</v>
      </c>
      <c r="I276" s="651">
        <v>323.91000000000003</v>
      </c>
      <c r="J276" s="651">
        <v>4.07</v>
      </c>
      <c r="K276" s="651">
        <v>47.75</v>
      </c>
      <c r="L276" s="651">
        <v>3.9489999999999998</v>
      </c>
      <c r="M276" s="1010">
        <v>1.3660000000000001</v>
      </c>
      <c r="N276" s="32">
        <f t="shared" si="58"/>
        <v>10.51</v>
      </c>
      <c r="O276" s="32" t="s">
        <v>1402</v>
      </c>
      <c r="P276" s="1010" t="s">
        <v>1133</v>
      </c>
      <c r="Q276" s="1065" t="s">
        <v>263</v>
      </c>
      <c r="R276" s="43" t="s">
        <v>1410</v>
      </c>
      <c r="T276" s="306"/>
      <c r="U276" s="306"/>
      <c r="V276" s="306"/>
      <c r="W276" s="306"/>
      <c r="X276" s="306"/>
      <c r="Y276" s="306"/>
      <c r="Z276" s="306"/>
      <c r="AA276" s="306"/>
    </row>
    <row r="277" spans="1:27" ht="21.75" customHeight="1" x14ac:dyDescent="0.3">
      <c r="A277" s="17">
        <f>SUBTOTAL(103,$C$5:C277)</f>
        <v>273</v>
      </c>
      <c r="B277" s="3">
        <v>18</v>
      </c>
      <c r="C277" s="1009" t="s">
        <v>1309</v>
      </c>
      <c r="D277" s="651" t="str">
        <f>VLOOKUP(C277,'Location Summary'!$C$4:$D$676,2,0)</f>
        <v>DB1+9</v>
      </c>
      <c r="E277" s="651" t="s">
        <v>423</v>
      </c>
      <c r="F277" s="76">
        <v>45742</v>
      </c>
      <c r="G277" s="76">
        <v>45746</v>
      </c>
      <c r="H277" s="89" t="s">
        <v>1205</v>
      </c>
      <c r="I277" s="651">
        <f t="shared" ref="I277:I283" si="59">VLOOKUP($D277,$D$320:$M$359,6,FALSE)</f>
        <v>484.04</v>
      </c>
      <c r="J277" s="651">
        <f t="shared" ref="J277:J283" si="60">VLOOKUP($D277,$D$320:$M$359,7,FALSE)</f>
        <v>6.23</v>
      </c>
      <c r="K277" s="651">
        <f t="shared" ref="K277:K283" si="61">VLOOKUP($D277,$D$320:$M$359,8,FALSE)</f>
        <v>70.319999999999993</v>
      </c>
      <c r="L277" s="651">
        <f t="shared" ref="L277:L283" si="62">VLOOKUP($D277,$D$320:$M$359,9,FALSE)</f>
        <v>3.3719999999999999</v>
      </c>
      <c r="M277" s="1010">
        <f t="shared" ref="M277:M283" si="63">VLOOKUP($D277,$D$320:$M$359,10,FALSE)</f>
        <v>1.768</v>
      </c>
      <c r="N277" s="32">
        <f t="shared" si="58"/>
        <v>13.2</v>
      </c>
      <c r="O277" s="32" t="s">
        <v>1409</v>
      </c>
      <c r="P277" s="1010" t="s">
        <v>1133</v>
      </c>
      <c r="Q277" s="1065" t="s">
        <v>263</v>
      </c>
      <c r="T277" s="306"/>
      <c r="U277" s="306"/>
      <c r="V277" s="306"/>
      <c r="W277" s="306"/>
      <c r="X277" s="306"/>
      <c r="Y277" s="306"/>
      <c r="Z277" s="306"/>
      <c r="AA277" s="306"/>
    </row>
    <row r="278" spans="1:27" ht="21.75" customHeight="1" x14ac:dyDescent="0.3">
      <c r="A278" s="17">
        <f>SUBTOTAL(103,$C$5:C278)</f>
        <v>274</v>
      </c>
      <c r="B278" s="3">
        <v>19</v>
      </c>
      <c r="C278" s="1009" t="s">
        <v>1299</v>
      </c>
      <c r="D278" s="651" t="str">
        <f>VLOOKUP(C278,'Location Summary'!$C$4:$D$676,2,0)</f>
        <v>DA+3</v>
      </c>
      <c r="E278" s="651" t="s">
        <v>423</v>
      </c>
      <c r="F278" s="76">
        <v>45743</v>
      </c>
      <c r="G278" s="76">
        <v>45746</v>
      </c>
      <c r="H278" s="89" t="s">
        <v>1194</v>
      </c>
      <c r="I278" s="651">
        <f t="shared" si="59"/>
        <v>289.83999999999997</v>
      </c>
      <c r="J278" s="651">
        <f t="shared" si="60"/>
        <v>3.61</v>
      </c>
      <c r="K278" s="651">
        <f t="shared" si="61"/>
        <v>37.299999999999997</v>
      </c>
      <c r="L278" s="651">
        <f t="shared" si="62"/>
        <v>2.093</v>
      </c>
      <c r="M278" s="1010">
        <f t="shared" si="63"/>
        <v>0.86599999999999999</v>
      </c>
      <c r="N278" s="32">
        <f t="shared" si="58"/>
        <v>7.39</v>
      </c>
      <c r="O278" s="32" t="s">
        <v>1195</v>
      </c>
      <c r="P278" s="1010" t="s">
        <v>1133</v>
      </c>
      <c r="Q278" s="1065" t="s">
        <v>263</v>
      </c>
      <c r="T278" s="306"/>
      <c r="U278" s="306"/>
      <c r="V278" s="306"/>
      <c r="W278" s="306"/>
      <c r="X278" s="306"/>
      <c r="Y278" s="306"/>
      <c r="Z278" s="306"/>
      <c r="AA278" s="306"/>
    </row>
    <row r="279" spans="1:27" s="338" customFormat="1" ht="21.75" customHeight="1" x14ac:dyDescent="0.3">
      <c r="A279" s="1078">
        <f>SUBTOTAL(103,$C$5:C279)</f>
        <v>275</v>
      </c>
      <c r="B279" s="651">
        <v>1</v>
      </c>
      <c r="C279" s="1009" t="s">
        <v>692</v>
      </c>
      <c r="D279" s="651" t="str">
        <f>VLOOKUP(C279,'Location Summary'!$C$4:$D$676,2,0)</f>
        <v>DB1+12</v>
      </c>
      <c r="E279" s="651" t="s">
        <v>423</v>
      </c>
      <c r="F279" s="122">
        <v>45739</v>
      </c>
      <c r="G279" s="122">
        <v>45748</v>
      </c>
      <c r="H279" s="654" t="s">
        <v>1260</v>
      </c>
      <c r="I279" s="651">
        <f t="shared" si="59"/>
        <v>462.88</v>
      </c>
      <c r="J279" s="651">
        <f t="shared" si="60"/>
        <v>5.94</v>
      </c>
      <c r="K279" s="651">
        <f t="shared" si="61"/>
        <v>67.91</v>
      </c>
      <c r="L279" s="651">
        <f t="shared" si="62"/>
        <v>3.1507999999999998</v>
      </c>
      <c r="M279" s="1010">
        <f t="shared" si="63"/>
        <v>1.752</v>
      </c>
      <c r="N279" s="1010">
        <f>ROUND((I279*230.35+J279*10150.5+K279*11591.45+L279*93958.18+M279*7677.44)/10^5,2)</f>
        <v>12.64</v>
      </c>
      <c r="O279" s="1010" t="s">
        <v>1254</v>
      </c>
      <c r="P279" s="1010" t="s">
        <v>1133</v>
      </c>
      <c r="Q279" s="1079" t="s">
        <v>263</v>
      </c>
      <c r="R279" s="784"/>
      <c r="S279" s="784"/>
      <c r="T279" s="785"/>
      <c r="U279" s="785"/>
      <c r="V279" s="785"/>
      <c r="W279" s="785"/>
      <c r="X279" s="785"/>
      <c r="Y279" s="785"/>
      <c r="Z279" s="785"/>
      <c r="AA279" s="785"/>
    </row>
    <row r="280" spans="1:27" ht="21.75" customHeight="1" x14ac:dyDescent="0.3">
      <c r="A280" s="17">
        <f>SUBTOTAL(103,$C$5:C280)</f>
        <v>276</v>
      </c>
      <c r="B280" s="3">
        <v>2</v>
      </c>
      <c r="C280" s="1009" t="s">
        <v>1308</v>
      </c>
      <c r="D280" s="651" t="str">
        <f>VLOOKUP(C280,'Location Summary'!$C$4:$D$676,2,0)</f>
        <v>DA+0</v>
      </c>
      <c r="E280" s="651" t="s">
        <v>423</v>
      </c>
      <c r="F280" s="76">
        <v>45746</v>
      </c>
      <c r="G280" s="76">
        <v>45750</v>
      </c>
      <c r="H280" s="89" t="s">
        <v>1205</v>
      </c>
      <c r="I280" s="651">
        <f t="shared" si="59"/>
        <v>271.04000000000002</v>
      </c>
      <c r="J280" s="651">
        <f t="shared" si="60"/>
        <v>3.36</v>
      </c>
      <c r="K280" s="651">
        <f t="shared" si="61"/>
        <v>34.15</v>
      </c>
      <c r="L280" s="651">
        <f t="shared" si="62"/>
        <v>1.599</v>
      </c>
      <c r="M280" s="1010">
        <f t="shared" si="63"/>
        <v>0.86599999999999999</v>
      </c>
      <c r="N280" s="32">
        <f>ROUND((I280*230.35+J280*10150.5+K280*11591.45+L280*93958.18+M280*7677.44)/10^5,2)</f>
        <v>6.49</v>
      </c>
      <c r="O280" s="32" t="s">
        <v>1409</v>
      </c>
      <c r="P280" s="1010" t="s">
        <v>1133</v>
      </c>
      <c r="Q280" s="1065" t="s">
        <v>263</v>
      </c>
      <c r="T280" s="306"/>
      <c r="U280" s="306"/>
      <c r="V280" s="306"/>
      <c r="W280" s="306"/>
      <c r="X280" s="306"/>
      <c r="Y280" s="306"/>
      <c r="Z280" s="306"/>
      <c r="AA280" s="306"/>
    </row>
    <row r="281" spans="1:27" ht="21.75" customHeight="1" x14ac:dyDescent="0.3">
      <c r="A281" s="17">
        <f>SUBTOTAL(103,$C$5:C281)</f>
        <v>277</v>
      </c>
      <c r="B281" s="3">
        <v>3</v>
      </c>
      <c r="C281" s="1009" t="s">
        <v>1300</v>
      </c>
      <c r="D281" s="651" t="str">
        <f>VLOOKUP(C281,'Location Summary'!$C$4:$D$676,2,0)</f>
        <v>DA+3</v>
      </c>
      <c r="E281" s="651" t="s">
        <v>423</v>
      </c>
      <c r="F281" s="76">
        <v>45746</v>
      </c>
      <c r="G281" s="76">
        <v>45752</v>
      </c>
      <c r="H281" s="89" t="s">
        <v>1194</v>
      </c>
      <c r="I281" s="651">
        <f t="shared" si="59"/>
        <v>289.83999999999997</v>
      </c>
      <c r="J281" s="651">
        <f t="shared" si="60"/>
        <v>3.61</v>
      </c>
      <c r="K281" s="651">
        <f t="shared" si="61"/>
        <v>37.299999999999997</v>
      </c>
      <c r="L281" s="651">
        <f t="shared" si="62"/>
        <v>2.093</v>
      </c>
      <c r="M281" s="1010">
        <f t="shared" si="63"/>
        <v>0.86599999999999999</v>
      </c>
      <c r="N281" s="32">
        <f>ROUND((I281*230.35+J281*10150.5+K281*11591.45+L281*93958.18+M281*7677.44)/10^5,2)</f>
        <v>7.39</v>
      </c>
      <c r="O281" s="32" t="s">
        <v>1452</v>
      </c>
      <c r="P281" s="1010" t="s">
        <v>1133</v>
      </c>
      <c r="Q281" s="1065" t="s">
        <v>263</v>
      </c>
      <c r="T281" s="306"/>
      <c r="U281" s="306"/>
      <c r="V281" s="306"/>
      <c r="W281" s="306"/>
      <c r="X281" s="306"/>
      <c r="Y281" s="306"/>
      <c r="Z281" s="306"/>
      <c r="AA281" s="306"/>
    </row>
    <row r="282" spans="1:27" ht="21.75" customHeight="1" x14ac:dyDescent="0.3">
      <c r="A282" s="17">
        <f>SUBTOTAL(103,$C$5:C282)</f>
        <v>278</v>
      </c>
      <c r="B282" s="3">
        <v>4</v>
      </c>
      <c r="C282" s="1009" t="s">
        <v>1303</v>
      </c>
      <c r="D282" s="651" t="str">
        <f>VLOOKUP(C282,'Location Summary'!$C$4:$D$676,2,0)</f>
        <v>DA+3</v>
      </c>
      <c r="E282" s="651" t="s">
        <v>423</v>
      </c>
      <c r="F282" s="76">
        <v>45751</v>
      </c>
      <c r="G282" s="76">
        <v>45755</v>
      </c>
      <c r="H282" s="89" t="s">
        <v>1194</v>
      </c>
      <c r="I282" s="651">
        <f t="shared" si="59"/>
        <v>289.83999999999997</v>
      </c>
      <c r="J282" s="651">
        <f t="shared" si="60"/>
        <v>3.61</v>
      </c>
      <c r="K282" s="651">
        <f t="shared" si="61"/>
        <v>37.299999999999997</v>
      </c>
      <c r="L282" s="651">
        <f t="shared" si="62"/>
        <v>2.093</v>
      </c>
      <c r="M282" s="1010">
        <f t="shared" si="63"/>
        <v>0.86599999999999999</v>
      </c>
      <c r="N282" s="32">
        <f t="shared" ref="N282" si="64">ROUND((I282*230.35+J282*10150.5+K282*11591.45+L282*93958.18+M282*7677.44)/10^5,2)</f>
        <v>7.39</v>
      </c>
      <c r="O282" s="32" t="s">
        <v>1452</v>
      </c>
      <c r="P282" s="1010" t="s">
        <v>1133</v>
      </c>
      <c r="Q282" s="1065" t="s">
        <v>263</v>
      </c>
      <c r="T282" s="306"/>
      <c r="U282" s="306"/>
      <c r="V282" s="306"/>
      <c r="W282" s="306"/>
      <c r="X282" s="306"/>
      <c r="Y282" s="306"/>
      <c r="Z282" s="306"/>
      <c r="AA282" s="306"/>
    </row>
    <row r="283" spans="1:27" ht="21.75" customHeight="1" x14ac:dyDescent="0.3">
      <c r="A283" s="17">
        <f>SUBTOTAL(103,$C$5:C283)</f>
        <v>279</v>
      </c>
      <c r="B283" s="3">
        <v>5</v>
      </c>
      <c r="C283" s="1009" t="s">
        <v>1307</v>
      </c>
      <c r="D283" s="651" t="str">
        <f>VLOOKUP(C283,'Location Summary'!$C$4:$D$676,2,0)</f>
        <v>DA+3</v>
      </c>
      <c r="E283" s="651" t="s">
        <v>423</v>
      </c>
      <c r="F283" s="76">
        <v>45750</v>
      </c>
      <c r="G283" s="76">
        <v>45755</v>
      </c>
      <c r="H283" s="89" t="s">
        <v>1205</v>
      </c>
      <c r="I283" s="651">
        <f t="shared" si="59"/>
        <v>289.83999999999997</v>
      </c>
      <c r="J283" s="651">
        <f t="shared" si="60"/>
        <v>3.61</v>
      </c>
      <c r="K283" s="651">
        <f t="shared" si="61"/>
        <v>37.299999999999997</v>
      </c>
      <c r="L283" s="651">
        <f t="shared" si="62"/>
        <v>2.093</v>
      </c>
      <c r="M283" s="1010">
        <f t="shared" si="63"/>
        <v>0.86599999999999999</v>
      </c>
      <c r="N283" s="32">
        <f>ROUND((I283*230.35+J283*10150.5+K283*11591.45+L283*93958.18+M283*7677.44)/10^5,2)</f>
        <v>7.39</v>
      </c>
      <c r="O283" s="32" t="s">
        <v>1409</v>
      </c>
      <c r="P283" s="1010" t="s">
        <v>1133</v>
      </c>
      <c r="Q283" s="1065" t="s">
        <v>263</v>
      </c>
      <c r="T283" s="306"/>
      <c r="U283" s="306"/>
      <c r="V283" s="306"/>
      <c r="W283" s="306"/>
      <c r="X283" s="306"/>
      <c r="Y283" s="306"/>
      <c r="Z283" s="306"/>
      <c r="AA283" s="306"/>
    </row>
    <row r="284" spans="1:27" ht="21.75" customHeight="1" x14ac:dyDescent="0.3">
      <c r="A284" s="17">
        <f>SUBTOTAL(103,$C$5:C284)</f>
        <v>280</v>
      </c>
      <c r="B284" s="3">
        <v>6</v>
      </c>
      <c r="C284" s="1009" t="s">
        <v>901</v>
      </c>
      <c r="D284" s="651" t="str">
        <f>VLOOKUP(C284,'Location Summary'!$C$4:$D$676,2,0)</f>
        <v>DA+9</v>
      </c>
      <c r="E284" s="651" t="s">
        <v>1401</v>
      </c>
      <c r="F284" s="76">
        <v>45726</v>
      </c>
      <c r="G284" s="76">
        <v>45755</v>
      </c>
      <c r="H284" s="89" t="s">
        <v>1194</v>
      </c>
      <c r="I284" s="651">
        <v>323.91000000000003</v>
      </c>
      <c r="J284" s="651">
        <v>4.07</v>
      </c>
      <c r="K284" s="651">
        <v>47.75</v>
      </c>
      <c r="L284" s="651">
        <v>3.9489999999999998</v>
      </c>
      <c r="M284" s="1010">
        <v>1.3660000000000001</v>
      </c>
      <c r="N284" s="32">
        <f t="shared" ref="N284" si="65">ROUND((I284*230.35+J284*10150.5+K284*11591.45+L284*93958.18+M284*7677.44)/10^5,2)</f>
        <v>10.51</v>
      </c>
      <c r="O284" s="32" t="s">
        <v>1255</v>
      </c>
      <c r="P284" s="1010" t="s">
        <v>1133</v>
      </c>
      <c r="Q284" s="1065" t="s">
        <v>263</v>
      </c>
      <c r="T284" s="306"/>
      <c r="U284" s="306"/>
      <c r="V284" s="306"/>
      <c r="W284" s="306"/>
      <c r="X284" s="306"/>
      <c r="Y284" s="306"/>
      <c r="Z284" s="306"/>
      <c r="AA284" s="306"/>
    </row>
    <row r="285" spans="1:27" ht="21.75" customHeight="1" x14ac:dyDescent="0.3">
      <c r="A285" s="17">
        <v>281</v>
      </c>
      <c r="B285" s="3">
        <v>7</v>
      </c>
      <c r="C285" s="1009" t="s">
        <v>1306</v>
      </c>
      <c r="D285" s="651" t="str">
        <f>VLOOKUP(C285,'Location Summary'!$C$4:$D$676,2,0)</f>
        <v>DA+0</v>
      </c>
      <c r="E285" s="651" t="s">
        <v>423</v>
      </c>
      <c r="F285" s="76">
        <v>45755</v>
      </c>
      <c r="G285" s="76">
        <v>45757</v>
      </c>
      <c r="H285" s="89" t="s">
        <v>1205</v>
      </c>
      <c r="I285" s="651">
        <f>VLOOKUP($D285,$D$320:$M$359,6,FALSE)</f>
        <v>271.04000000000002</v>
      </c>
      <c r="J285" s="651">
        <f>VLOOKUP($D285,$D$320:$M$359,7,FALSE)</f>
        <v>3.36</v>
      </c>
      <c r="K285" s="651">
        <f>VLOOKUP($D285,$D$320:$M$359,8,FALSE)</f>
        <v>34.15</v>
      </c>
      <c r="L285" s="651">
        <f>VLOOKUP($D285,$D$320:$M$359,9,FALSE)</f>
        <v>1.599</v>
      </c>
      <c r="M285" s="1010">
        <f>VLOOKUP($D285,$D$320:$M$359,10,FALSE)</f>
        <v>0.86599999999999999</v>
      </c>
      <c r="N285" s="32">
        <f t="shared" ref="N285:N298" si="66">ROUND((I285*230.35+J285*10150.5+K285*11591.45+L285*93958.18+M285*7677.44)/10^5,2)</f>
        <v>6.49</v>
      </c>
      <c r="O285" s="32" t="s">
        <v>1409</v>
      </c>
      <c r="P285" s="1010" t="s">
        <v>1133</v>
      </c>
      <c r="Q285" s="1065" t="s">
        <v>263</v>
      </c>
      <c r="T285" s="306"/>
      <c r="U285" s="306"/>
      <c r="V285" s="306"/>
      <c r="W285" s="306"/>
      <c r="X285" s="306"/>
      <c r="Y285" s="306"/>
      <c r="Z285" s="306"/>
      <c r="AA285" s="306"/>
    </row>
    <row r="286" spans="1:27" ht="21.75" customHeight="1" x14ac:dyDescent="0.3">
      <c r="A286" s="17">
        <v>282</v>
      </c>
      <c r="B286" s="3">
        <v>8</v>
      </c>
      <c r="C286" s="1009" t="s">
        <v>902</v>
      </c>
      <c r="D286" s="651" t="str">
        <f>VLOOKUP(C286,'Location Summary'!$C$4:$D$603,2,0)</f>
        <v>DA+9</v>
      </c>
      <c r="E286" s="651" t="s">
        <v>1401</v>
      </c>
      <c r="F286" s="76">
        <v>45722</v>
      </c>
      <c r="G286" s="76">
        <v>45758</v>
      </c>
      <c r="H286" s="89" t="s">
        <v>1472</v>
      </c>
      <c r="I286" s="3">
        <v>323.91000000000003</v>
      </c>
      <c r="J286" s="3">
        <v>4.07</v>
      </c>
      <c r="K286" s="3">
        <v>47.75</v>
      </c>
      <c r="L286" s="3">
        <v>3.9489999999999998</v>
      </c>
      <c r="M286" s="1010">
        <v>1.3660000000000001</v>
      </c>
      <c r="N286" s="32">
        <f t="shared" si="66"/>
        <v>10.51</v>
      </c>
      <c r="O286" s="32" t="s">
        <v>1255</v>
      </c>
      <c r="P286" s="1010" t="s">
        <v>791</v>
      </c>
      <c r="Q286" s="1065" t="s">
        <v>263</v>
      </c>
      <c r="T286" s="306"/>
      <c r="U286" s="306"/>
      <c r="V286" s="306"/>
      <c r="W286" s="306"/>
      <c r="X286" s="306"/>
      <c r="Y286" s="306"/>
      <c r="Z286" s="306"/>
      <c r="AA286" s="306"/>
    </row>
    <row r="287" spans="1:27" ht="21.75" customHeight="1" x14ac:dyDescent="0.3">
      <c r="A287" s="17">
        <f>SUBTOTAL(103,$C$5:C287)</f>
        <v>283</v>
      </c>
      <c r="B287" s="3">
        <v>9</v>
      </c>
      <c r="C287" s="1009" t="s">
        <v>1305</v>
      </c>
      <c r="D287" s="651" t="str">
        <f>VLOOKUP(C287,'Location Summary'!$C$4:$D$676,2,0)</f>
        <v>DA+0</v>
      </c>
      <c r="E287" s="651" t="s">
        <v>423</v>
      </c>
      <c r="F287" s="76">
        <v>45757</v>
      </c>
      <c r="G287" s="76">
        <v>45759</v>
      </c>
      <c r="H287" s="89" t="s">
        <v>1205</v>
      </c>
      <c r="I287" s="651">
        <f>VLOOKUP($D287,$D$320:$M$359,6,FALSE)</f>
        <v>271.04000000000002</v>
      </c>
      <c r="J287" s="651">
        <f>VLOOKUP($D287,$D$320:$M$359,7,FALSE)</f>
        <v>3.36</v>
      </c>
      <c r="K287" s="651">
        <f>VLOOKUP($D287,$D$320:$M$359,8,FALSE)</f>
        <v>34.15</v>
      </c>
      <c r="L287" s="651">
        <f>VLOOKUP($D287,$D$320:$M$359,9,FALSE)</f>
        <v>1.599</v>
      </c>
      <c r="M287" s="1010">
        <f>VLOOKUP($D287,$D$320:$M$359,10,FALSE)</f>
        <v>0.86599999999999999</v>
      </c>
      <c r="N287" s="32">
        <f>ROUND((I287*230.35+J287*10150.5+K287*11591.45+L287*93958.18+M287*7677.44)/10^5,2)</f>
        <v>6.49</v>
      </c>
      <c r="O287" s="32" t="s">
        <v>1409</v>
      </c>
      <c r="P287" s="1010" t="s">
        <v>1133</v>
      </c>
      <c r="Q287" s="1065" t="s">
        <v>263</v>
      </c>
      <c r="T287" s="306"/>
      <c r="U287" s="306"/>
      <c r="V287" s="306"/>
      <c r="W287" s="306"/>
      <c r="X287" s="306"/>
      <c r="Y287" s="306"/>
      <c r="Z287" s="306"/>
      <c r="AA287" s="306"/>
    </row>
    <row r="288" spans="1:27" ht="21.75" customHeight="1" x14ac:dyDescent="0.3">
      <c r="A288" s="17">
        <f>SUBTOTAL(103,$C$5:C288)</f>
        <v>284</v>
      </c>
      <c r="B288" s="3">
        <v>10</v>
      </c>
      <c r="C288" s="1009" t="s">
        <v>610</v>
      </c>
      <c r="D288" s="651" t="str">
        <f>VLOOKUP(C288,'Location Summary'!$C$4:$D$676,2,0)</f>
        <v>DA-3</v>
      </c>
      <c r="E288" s="651" t="s">
        <v>423</v>
      </c>
      <c r="F288" s="76">
        <v>45737</v>
      </c>
      <c r="G288" s="76">
        <v>45759</v>
      </c>
      <c r="H288" s="89" t="s">
        <v>1019</v>
      </c>
      <c r="I288" s="651">
        <f>VLOOKUP($D288,$D$320:$M$359,6,FALSE)</f>
        <v>271.04000000000002</v>
      </c>
      <c r="J288" s="651">
        <f>VLOOKUP($D288,$D$320:$M$359,7,FALSE)</f>
        <v>3.36</v>
      </c>
      <c r="K288" s="651">
        <f>VLOOKUP($D288,$D$320:$M$359,8,FALSE)</f>
        <v>34.15</v>
      </c>
      <c r="L288" s="651">
        <f>VLOOKUP($D288,$D$320:$M$359,9,FALSE)</f>
        <v>1.599</v>
      </c>
      <c r="M288" s="1010">
        <f>VLOOKUP($D288,$D$320:$M$359,10,FALSE)</f>
        <v>0.86599999999999999</v>
      </c>
      <c r="N288" s="32">
        <f t="shared" si="66"/>
        <v>6.49</v>
      </c>
      <c r="O288" s="32" t="s">
        <v>1255</v>
      </c>
      <c r="P288" s="1010" t="s">
        <v>1461</v>
      </c>
      <c r="Q288" s="1065" t="s">
        <v>263</v>
      </c>
      <c r="T288" s="306"/>
      <c r="U288" s="306"/>
      <c r="V288" s="306"/>
      <c r="W288" s="306"/>
      <c r="X288" s="306"/>
      <c r="Y288" s="306"/>
      <c r="Z288" s="306"/>
      <c r="AA288" s="306"/>
    </row>
    <row r="289" spans="1:27" ht="21.75" customHeight="1" x14ac:dyDescent="0.3">
      <c r="A289" s="17">
        <f>SUBTOTAL(103,$C$5:C289)</f>
        <v>285</v>
      </c>
      <c r="B289" s="3">
        <v>11</v>
      </c>
      <c r="C289" s="1009" t="s">
        <v>69</v>
      </c>
      <c r="D289" s="651" t="str">
        <f>VLOOKUP(C289,'Location Summary'!$C$4:$D$603,2,0)</f>
        <v>DA+9</v>
      </c>
      <c r="E289" s="651" t="s">
        <v>1401</v>
      </c>
      <c r="F289" s="76">
        <v>45717</v>
      </c>
      <c r="G289" s="76">
        <v>45761</v>
      </c>
      <c r="H289" s="89" t="s">
        <v>1472</v>
      </c>
      <c r="I289" s="651">
        <v>323.91000000000003</v>
      </c>
      <c r="J289" s="651">
        <v>4.07</v>
      </c>
      <c r="K289" s="651">
        <v>47.75</v>
      </c>
      <c r="L289" s="651">
        <v>3.9489999999999998</v>
      </c>
      <c r="M289" s="1010">
        <v>1.3660000000000001</v>
      </c>
      <c r="N289" s="32">
        <f t="shared" si="66"/>
        <v>10.51</v>
      </c>
      <c r="O289" s="32" t="s">
        <v>1208</v>
      </c>
      <c r="P289" s="1010" t="s">
        <v>791</v>
      </c>
      <c r="Q289" s="1065" t="s">
        <v>263</v>
      </c>
      <c r="T289" s="306"/>
      <c r="U289" s="306"/>
      <c r="V289" s="306"/>
      <c r="W289" s="306"/>
      <c r="X289" s="306"/>
      <c r="Y289" s="306"/>
      <c r="Z289" s="306"/>
      <c r="AA289" s="306"/>
    </row>
    <row r="290" spans="1:27" ht="21.75" customHeight="1" x14ac:dyDescent="0.3">
      <c r="A290" s="17">
        <f>SUBTOTAL(103,$C$5:C290)</f>
        <v>286</v>
      </c>
      <c r="B290" s="3">
        <v>12</v>
      </c>
      <c r="C290" s="1009" t="s">
        <v>609</v>
      </c>
      <c r="D290" s="651" t="str">
        <f>VLOOKUP(C290,'Location Summary'!$C$4:$D$676,2,0)</f>
        <v>DA+6</v>
      </c>
      <c r="E290" s="651" t="s">
        <v>423</v>
      </c>
      <c r="F290" s="76">
        <v>45756</v>
      </c>
      <c r="G290" s="76">
        <v>45762</v>
      </c>
      <c r="H290" s="89" t="s">
        <v>1019</v>
      </c>
      <c r="I290" s="651">
        <f>VLOOKUP($D290,$D$320:$M$359,6,FALSE)</f>
        <v>289.83999999999997</v>
      </c>
      <c r="J290" s="651">
        <f>VLOOKUP($D290,$D$320:$M$359,7,FALSE)</f>
        <v>3.61</v>
      </c>
      <c r="K290" s="651">
        <f>VLOOKUP($D290,$D$320:$M$359,8,FALSE)</f>
        <v>37.299999999999997</v>
      </c>
      <c r="L290" s="651">
        <f>VLOOKUP($D290,$D$320:$M$359,9,FALSE)</f>
        <v>2.093</v>
      </c>
      <c r="M290" s="1010">
        <f>VLOOKUP($D290,$D$320:$M$359,10,FALSE)</f>
        <v>0.86599999999999999</v>
      </c>
      <c r="N290" s="32">
        <f>ROUND((I290*230.35+J290*10150.5+K290*11591.45+L290*93958.18+M290*7677.44)/10^5,2)</f>
        <v>7.39</v>
      </c>
      <c r="O290" s="32" t="s">
        <v>1255</v>
      </c>
      <c r="P290" s="1010" t="s">
        <v>1471</v>
      </c>
      <c r="Q290" s="1065" t="s">
        <v>263</v>
      </c>
      <c r="T290" s="306"/>
      <c r="U290" s="306"/>
      <c r="V290" s="306"/>
      <c r="W290" s="306"/>
      <c r="X290" s="306"/>
      <c r="Y290" s="306"/>
      <c r="Z290" s="306"/>
      <c r="AA290" s="306"/>
    </row>
    <row r="291" spans="1:27" ht="21.75" customHeight="1" x14ac:dyDescent="0.3">
      <c r="A291" s="17">
        <f>SUBTOTAL(103,$C$5:C291)</f>
        <v>287</v>
      </c>
      <c r="B291" s="3">
        <v>13</v>
      </c>
      <c r="C291" s="1009" t="s">
        <v>1304</v>
      </c>
      <c r="D291" s="651" t="str">
        <f>VLOOKUP(C291,'Location Summary'!$C$4:$D$676,2,0)</f>
        <v>DA+3</v>
      </c>
      <c r="E291" s="651" t="s">
        <v>423</v>
      </c>
      <c r="F291" s="76">
        <v>45757</v>
      </c>
      <c r="G291" s="76">
        <v>45762</v>
      </c>
      <c r="H291" s="89" t="s">
        <v>1205</v>
      </c>
      <c r="I291" s="651">
        <f>VLOOKUP($D291,$D$320:$M$359,6,FALSE)</f>
        <v>289.83999999999997</v>
      </c>
      <c r="J291" s="651">
        <f>VLOOKUP($D291,$D$320:$M$359,7,FALSE)</f>
        <v>3.61</v>
      </c>
      <c r="K291" s="651">
        <f>VLOOKUP($D291,$D$320:$M$359,8,FALSE)</f>
        <v>37.299999999999997</v>
      </c>
      <c r="L291" s="651">
        <f>VLOOKUP($D291,$D$320:$M$359,9,FALSE)</f>
        <v>2.093</v>
      </c>
      <c r="M291" s="1010">
        <f>VLOOKUP($D291,$D$320:$M$359,10,FALSE)</f>
        <v>0.86599999999999999</v>
      </c>
      <c r="N291" s="32">
        <f>ROUND((I291*230.35+J291*10150.5+K291*11591.45+L291*93958.18+M291*7677.44)/10^5,2)</f>
        <v>7.39</v>
      </c>
      <c r="O291" s="32" t="s">
        <v>1409</v>
      </c>
      <c r="P291" s="1010" t="s">
        <v>1133</v>
      </c>
      <c r="Q291" s="1065" t="s">
        <v>263</v>
      </c>
      <c r="T291" s="306"/>
      <c r="U291" s="306"/>
      <c r="V291" s="306"/>
      <c r="W291" s="306"/>
      <c r="X291" s="306"/>
      <c r="Y291" s="306"/>
      <c r="Z291" s="306"/>
      <c r="AA291" s="306"/>
    </row>
    <row r="292" spans="1:27" ht="21.75" customHeight="1" x14ac:dyDescent="0.3">
      <c r="A292" s="17">
        <f>SUBTOTAL(103,$C$5:C292)</f>
        <v>288</v>
      </c>
      <c r="B292" s="3">
        <v>14</v>
      </c>
      <c r="C292" s="1009" t="s">
        <v>11</v>
      </c>
      <c r="D292" s="651" t="str">
        <f>VLOOKUP(C292,'Location Summary'!$C$4:$D$676,2,0)</f>
        <v>DD60+18</v>
      </c>
      <c r="E292" s="651" t="s">
        <v>1401</v>
      </c>
      <c r="F292" s="76">
        <v>45743</v>
      </c>
      <c r="G292" s="76">
        <v>45763</v>
      </c>
      <c r="H292" s="89" t="s">
        <v>1015</v>
      </c>
      <c r="I292" s="3">
        <v>1071.875</v>
      </c>
      <c r="J292" s="3">
        <f>3.57*4</f>
        <v>14.28</v>
      </c>
      <c r="K292" s="3">
        <f>36.01*4</f>
        <v>144.04</v>
      </c>
      <c r="L292" s="3">
        <v>18.759</v>
      </c>
      <c r="M292" s="1010">
        <v>4.9779999999999998</v>
      </c>
      <c r="N292" s="32">
        <f>ROUND((I292*230.35+J292*10150.5+K292*11591.45+L292*93958.18+M292*7677.44)/10^5,2)</f>
        <v>38.619999999999997</v>
      </c>
      <c r="O292" s="32" t="s">
        <v>1460</v>
      </c>
      <c r="P292" s="1010" t="s">
        <v>1133</v>
      </c>
      <c r="Q292" s="1065" t="s">
        <v>263</v>
      </c>
      <c r="T292" s="306">
        <f>4.3+3.1+3.4+3.2</f>
        <v>14</v>
      </c>
      <c r="U292" s="306"/>
      <c r="V292" s="306"/>
      <c r="W292" s="306"/>
      <c r="X292" s="306"/>
      <c r="Y292" s="306"/>
      <c r="Z292" s="306"/>
      <c r="AA292" s="306"/>
    </row>
    <row r="293" spans="1:27" ht="21.75" customHeight="1" x14ac:dyDescent="0.3">
      <c r="A293" s="17">
        <f>SUBTOTAL(103,$C$5:C293)</f>
        <v>289</v>
      </c>
      <c r="B293" s="3">
        <v>15</v>
      </c>
      <c r="C293" s="1009" t="s">
        <v>68</v>
      </c>
      <c r="D293" s="651" t="str">
        <f>VLOOKUP(C293,'Location Summary'!$C$4:$D$603,2,0)</f>
        <v>DB1+9</v>
      </c>
      <c r="E293" s="651" t="s">
        <v>1401</v>
      </c>
      <c r="F293" s="76">
        <v>45711</v>
      </c>
      <c r="G293" s="76">
        <v>45764</v>
      </c>
      <c r="H293" s="89" t="s">
        <v>1472</v>
      </c>
      <c r="I293" s="3">
        <v>484.04</v>
      </c>
      <c r="J293" s="3">
        <v>6.23</v>
      </c>
      <c r="K293" s="3">
        <v>78.87</v>
      </c>
      <c r="L293" s="3">
        <v>4.7530000000000001</v>
      </c>
      <c r="M293" s="3">
        <v>2.7090000000000001</v>
      </c>
      <c r="N293" s="32">
        <f t="shared" si="66"/>
        <v>15.56</v>
      </c>
      <c r="O293" s="32" t="s">
        <v>1255</v>
      </c>
      <c r="P293" s="1010" t="s">
        <v>791</v>
      </c>
      <c r="Q293" s="1065" t="s">
        <v>263</v>
      </c>
      <c r="T293" s="306">
        <f>T292-14</f>
        <v>0</v>
      </c>
      <c r="U293" s="306"/>
      <c r="V293" s="306"/>
      <c r="W293" s="306"/>
      <c r="X293" s="306"/>
      <c r="Y293" s="306"/>
      <c r="Z293" s="306"/>
      <c r="AA293" s="306"/>
    </row>
    <row r="294" spans="1:27" ht="21.75" customHeight="1" x14ac:dyDescent="0.3">
      <c r="A294" s="17">
        <f>SUBTOTAL(103,$C$5:C294)</f>
        <v>290</v>
      </c>
      <c r="B294" s="3">
        <v>16</v>
      </c>
      <c r="C294" s="1009" t="s">
        <v>1302</v>
      </c>
      <c r="D294" s="651" t="str">
        <f>VLOOKUP(C294,'Location Summary'!$C$4:$D$676,2,0)</f>
        <v>DD45+3</v>
      </c>
      <c r="E294" s="651" t="s">
        <v>423</v>
      </c>
      <c r="F294" s="76">
        <v>45755</v>
      </c>
      <c r="G294" s="76">
        <v>45765</v>
      </c>
      <c r="H294" s="89" t="s">
        <v>1473</v>
      </c>
      <c r="I294" s="651">
        <f t="shared" ref="I294:I317" si="67">VLOOKUP($D294,$D$320:$M$359,6,FALSE)</f>
        <v>876</v>
      </c>
      <c r="J294" s="651">
        <f t="shared" ref="J294:J317" si="68">VLOOKUP($D294,$D$320:$M$359,7,FALSE)</f>
        <v>11.58</v>
      </c>
      <c r="K294" s="651">
        <f t="shared" ref="K294:K317" si="69">VLOOKUP($D294,$D$320:$M$359,8,FALSE)</f>
        <v>118.71</v>
      </c>
      <c r="L294" s="651">
        <f t="shared" ref="L294:L317" si="70">VLOOKUP($D294,$D$320:$M$359,9,FALSE)</f>
        <v>10.694000000000001</v>
      </c>
      <c r="M294" s="1010">
        <f t="shared" ref="M294:M317" si="71">VLOOKUP($D294,$D$320:$M$359,10,FALSE)</f>
        <v>2.4947029999999999</v>
      </c>
      <c r="N294" s="32">
        <f>ROUND((I294*230.35+J294*10150.5+K294*11591.45+L294*93958.18+M294*7677.44)/10^5,2)</f>
        <v>27.19</v>
      </c>
      <c r="O294" s="32" t="s">
        <v>1452</v>
      </c>
      <c r="P294" s="1010" t="s">
        <v>1133</v>
      </c>
      <c r="Q294" s="1065" t="s">
        <v>263</v>
      </c>
      <c r="T294" s="306"/>
      <c r="U294" s="306"/>
      <c r="V294" s="306"/>
      <c r="W294" s="306"/>
      <c r="X294" s="306"/>
      <c r="Y294" s="306"/>
      <c r="Z294" s="306"/>
      <c r="AA294" s="306"/>
    </row>
    <row r="295" spans="1:27" ht="21.75" customHeight="1" x14ac:dyDescent="0.3">
      <c r="A295" s="17">
        <f>SUBTOTAL(103,$C$5:C295)</f>
        <v>291</v>
      </c>
      <c r="B295" s="3">
        <v>17</v>
      </c>
      <c r="C295" s="1009" t="s">
        <v>1312</v>
      </c>
      <c r="D295" s="651" t="str">
        <f>VLOOKUP(C295,'Location Summary'!$C$4:$D$676,2,0)</f>
        <v>DA+6</v>
      </c>
      <c r="E295" s="651" t="s">
        <v>423</v>
      </c>
      <c r="F295" s="76">
        <v>45763</v>
      </c>
      <c r="G295" s="76">
        <v>45766</v>
      </c>
      <c r="H295" s="89" t="s">
        <v>1205</v>
      </c>
      <c r="I295" s="651">
        <f t="shared" si="67"/>
        <v>289.83999999999997</v>
      </c>
      <c r="J295" s="651">
        <f t="shared" si="68"/>
        <v>3.61</v>
      </c>
      <c r="K295" s="651">
        <f t="shared" si="69"/>
        <v>37.299999999999997</v>
      </c>
      <c r="L295" s="651">
        <f t="shared" si="70"/>
        <v>2.093</v>
      </c>
      <c r="M295" s="1010">
        <f t="shared" si="71"/>
        <v>0.86599999999999999</v>
      </c>
      <c r="N295" s="32">
        <f>ROUND((I295*230.35+J295*10150.5+K295*11591.45+L295*93958.18+M295*7677.44)/10^5,2)</f>
        <v>7.39</v>
      </c>
      <c r="O295" s="32" t="s">
        <v>1409</v>
      </c>
      <c r="P295" s="1010" t="s">
        <v>1133</v>
      </c>
      <c r="Q295" s="1065" t="s">
        <v>263</v>
      </c>
      <c r="T295" s="306"/>
      <c r="U295" s="306"/>
      <c r="V295" s="306"/>
      <c r="W295" s="306"/>
      <c r="X295" s="306"/>
      <c r="Y295" s="306"/>
      <c r="Z295" s="306"/>
      <c r="AA295" s="306"/>
    </row>
    <row r="296" spans="1:27" ht="21.75" customHeight="1" x14ac:dyDescent="0.3">
      <c r="A296" s="17">
        <f>SUBTOTAL(103,$C$5:C296)</f>
        <v>292</v>
      </c>
      <c r="B296" s="3">
        <v>18</v>
      </c>
      <c r="C296" s="1009" t="s">
        <v>189</v>
      </c>
      <c r="D296" s="651" t="str">
        <f>VLOOKUP(C296,'Location Summary'!$C$4:$D$676,2,0)</f>
        <v>DA+6</v>
      </c>
      <c r="E296" s="651" t="s">
        <v>423</v>
      </c>
      <c r="F296" s="76">
        <v>45736</v>
      </c>
      <c r="G296" s="76">
        <v>45769</v>
      </c>
      <c r="H296" s="89" t="s">
        <v>1199</v>
      </c>
      <c r="I296" s="651">
        <f t="shared" si="67"/>
        <v>289.83999999999997</v>
      </c>
      <c r="J296" s="651">
        <f t="shared" si="68"/>
        <v>3.61</v>
      </c>
      <c r="K296" s="651">
        <f t="shared" si="69"/>
        <v>37.299999999999997</v>
      </c>
      <c r="L296" s="651">
        <f t="shared" si="70"/>
        <v>2.093</v>
      </c>
      <c r="M296" s="1010">
        <f t="shared" si="71"/>
        <v>0.86599999999999999</v>
      </c>
      <c r="N296" s="32">
        <f t="shared" si="66"/>
        <v>7.39</v>
      </c>
      <c r="O296" s="32" t="s">
        <v>1485</v>
      </c>
      <c r="P296" s="1010" t="s">
        <v>1461</v>
      </c>
      <c r="Q296" s="1065" t="s">
        <v>263</v>
      </c>
      <c r="T296" s="306"/>
      <c r="U296" s="306"/>
      <c r="V296" s="306"/>
      <c r="W296" s="306"/>
      <c r="X296" s="306"/>
      <c r="Y296" s="306"/>
      <c r="Z296" s="306"/>
      <c r="AA296" s="306"/>
    </row>
    <row r="297" spans="1:27" ht="21.75" customHeight="1" x14ac:dyDescent="0.3">
      <c r="A297" s="17">
        <f>SUBTOTAL(103,$C$5:C297)</f>
        <v>293</v>
      </c>
      <c r="B297" s="3">
        <v>19</v>
      </c>
      <c r="C297" s="1009" t="s">
        <v>1301</v>
      </c>
      <c r="D297" s="651" t="str">
        <f>VLOOKUP(C297,'Location Summary'!$C$4:$D$676,2,0)</f>
        <v>DA+6</v>
      </c>
      <c r="E297" s="651" t="s">
        <v>423</v>
      </c>
      <c r="F297" s="76">
        <v>45766</v>
      </c>
      <c r="G297" s="76">
        <v>45770</v>
      </c>
      <c r="H297" s="89" t="s">
        <v>1484</v>
      </c>
      <c r="I297" s="651">
        <f t="shared" si="67"/>
        <v>289.83999999999997</v>
      </c>
      <c r="J297" s="651">
        <f t="shared" si="68"/>
        <v>3.61</v>
      </c>
      <c r="K297" s="651">
        <f t="shared" si="69"/>
        <v>37.299999999999997</v>
      </c>
      <c r="L297" s="651">
        <f t="shared" si="70"/>
        <v>2.093</v>
      </c>
      <c r="M297" s="1010">
        <f t="shared" si="71"/>
        <v>0.86599999999999999</v>
      </c>
      <c r="N297" s="32">
        <f>ROUND((I297*230.35+J297*10150.5+K297*11591.45+L297*93958.18+M297*7677.44)/10^5,2)</f>
        <v>7.39</v>
      </c>
      <c r="O297" s="32" t="s">
        <v>1020</v>
      </c>
      <c r="P297" s="1010" t="s">
        <v>1133</v>
      </c>
      <c r="Q297" s="1065" t="s">
        <v>263</v>
      </c>
      <c r="T297" s="306"/>
      <c r="U297" s="306"/>
      <c r="V297" s="306"/>
      <c r="W297" s="306"/>
      <c r="X297" s="306"/>
      <c r="Y297" s="306"/>
      <c r="Z297" s="306"/>
      <c r="AA297" s="306"/>
    </row>
    <row r="298" spans="1:27" ht="21.75" customHeight="1" x14ac:dyDescent="0.3">
      <c r="A298" s="17">
        <f>SUBTOTAL(103,$C$5:C298)</f>
        <v>294</v>
      </c>
      <c r="B298" s="3">
        <v>20</v>
      </c>
      <c r="C298" s="1009" t="s">
        <v>188</v>
      </c>
      <c r="D298" s="651" t="str">
        <f>VLOOKUP(C298,'Location Summary'!$C$4:$D$676,2,0)</f>
        <v>DA+6</v>
      </c>
      <c r="E298" s="651" t="s">
        <v>423</v>
      </c>
      <c r="F298" s="76">
        <v>45736</v>
      </c>
      <c r="G298" s="76">
        <v>45771</v>
      </c>
      <c r="H298" s="89" t="s">
        <v>1199</v>
      </c>
      <c r="I298" s="651">
        <f t="shared" si="67"/>
        <v>289.83999999999997</v>
      </c>
      <c r="J298" s="651">
        <f t="shared" si="68"/>
        <v>3.61</v>
      </c>
      <c r="K298" s="651">
        <f t="shared" si="69"/>
        <v>37.299999999999997</v>
      </c>
      <c r="L298" s="651">
        <f t="shared" si="70"/>
        <v>2.093</v>
      </c>
      <c r="M298" s="1010">
        <f t="shared" si="71"/>
        <v>0.86599999999999999</v>
      </c>
      <c r="N298" s="32">
        <f t="shared" si="66"/>
        <v>7.39</v>
      </c>
      <c r="O298" s="32" t="s">
        <v>1485</v>
      </c>
      <c r="P298" s="1010" t="s">
        <v>1461</v>
      </c>
      <c r="Q298" s="1065" t="s">
        <v>263</v>
      </c>
      <c r="T298" s="306"/>
      <c r="U298" s="306"/>
      <c r="V298" s="306"/>
      <c r="W298" s="306"/>
      <c r="X298" s="306"/>
      <c r="Y298" s="306"/>
      <c r="Z298" s="306"/>
      <c r="AA298" s="306"/>
    </row>
    <row r="299" spans="1:27" ht="21.75" customHeight="1" x14ac:dyDescent="0.3">
      <c r="A299" s="17">
        <f>SUBTOTAL(103,$C$5:C299)</f>
        <v>295</v>
      </c>
      <c r="B299" s="3">
        <v>21</v>
      </c>
      <c r="C299" s="1009" t="s">
        <v>502</v>
      </c>
      <c r="D299" s="651" t="str">
        <f>VLOOKUP(C299,'Location Summary'!$C$4:$D$676,2,0)</f>
        <v>DB1+12</v>
      </c>
      <c r="E299" s="651" t="s">
        <v>423</v>
      </c>
      <c r="F299" s="76">
        <v>45763</v>
      </c>
      <c r="G299" s="76">
        <v>45772</v>
      </c>
      <c r="H299" s="89" t="s">
        <v>1015</v>
      </c>
      <c r="I299" s="651">
        <f t="shared" si="67"/>
        <v>462.88</v>
      </c>
      <c r="J299" s="651">
        <f t="shared" si="68"/>
        <v>5.94</v>
      </c>
      <c r="K299" s="651">
        <f t="shared" si="69"/>
        <v>67.91</v>
      </c>
      <c r="L299" s="651">
        <f t="shared" si="70"/>
        <v>3.1507999999999998</v>
      </c>
      <c r="M299" s="1010">
        <f t="shared" si="71"/>
        <v>1.752</v>
      </c>
      <c r="N299" s="32">
        <f t="shared" ref="N299:N304" si="72">ROUND((I299*230.35+J299*10150.5+K299*11591.45+L299*93958.18+M299*7677.44)/10^5,2)</f>
        <v>12.64</v>
      </c>
      <c r="O299" s="32" t="s">
        <v>1222</v>
      </c>
      <c r="P299" s="1010" t="s">
        <v>1133</v>
      </c>
      <c r="Q299" s="1065" t="s">
        <v>263</v>
      </c>
      <c r="T299" s="306"/>
      <c r="U299" s="306"/>
      <c r="V299" s="306"/>
      <c r="W299" s="306"/>
      <c r="X299" s="306"/>
      <c r="Y299" s="306"/>
      <c r="Z299" s="306"/>
      <c r="AA299" s="306"/>
    </row>
    <row r="300" spans="1:27" ht="21.75" customHeight="1" x14ac:dyDescent="0.3">
      <c r="A300" s="17">
        <f>SUBTOTAL(103,$C$5:C300)</f>
        <v>296</v>
      </c>
      <c r="B300" s="3">
        <v>22</v>
      </c>
      <c r="C300" s="1009" t="s">
        <v>264</v>
      </c>
      <c r="D300" s="651" t="str">
        <f>VLOOKUP(C300,'Location Summary'!$C$4:$D$676,2,0)</f>
        <v>DB2+9</v>
      </c>
      <c r="E300" s="651" t="s">
        <v>423</v>
      </c>
      <c r="F300" s="76">
        <v>45767</v>
      </c>
      <c r="G300" s="76">
        <v>45772</v>
      </c>
      <c r="H300" s="89" t="s">
        <v>1205</v>
      </c>
      <c r="I300" s="651">
        <f t="shared" si="67"/>
        <v>566.29</v>
      </c>
      <c r="J300" s="651">
        <f t="shared" si="68"/>
        <v>7.34</v>
      </c>
      <c r="K300" s="651">
        <f t="shared" si="69"/>
        <v>86.35</v>
      </c>
      <c r="L300" s="651">
        <f t="shared" si="70"/>
        <v>4.2603999999999997</v>
      </c>
      <c r="M300" s="1010">
        <f t="shared" si="71"/>
        <v>1.768</v>
      </c>
      <c r="N300" s="32">
        <f t="shared" si="72"/>
        <v>16.2</v>
      </c>
      <c r="O300" s="32" t="s">
        <v>1409</v>
      </c>
      <c r="P300" s="1010" t="s">
        <v>1133</v>
      </c>
      <c r="Q300" s="1065" t="s">
        <v>263</v>
      </c>
      <c r="T300" s="306"/>
      <c r="U300" s="306"/>
      <c r="V300" s="306"/>
      <c r="W300" s="306"/>
      <c r="X300" s="306"/>
      <c r="Y300" s="306"/>
      <c r="Z300" s="306"/>
      <c r="AA300" s="306"/>
    </row>
    <row r="301" spans="1:27" ht="22.5" customHeight="1" x14ac:dyDescent="0.3">
      <c r="A301" s="17">
        <f>SUBTOTAL(103,$C$5:C301)</f>
        <v>297</v>
      </c>
      <c r="B301" s="3">
        <v>23</v>
      </c>
      <c r="C301" s="1009" t="s">
        <v>187</v>
      </c>
      <c r="D301" s="651" t="str">
        <f>VLOOKUP(C301,'Location Summary'!$C$4:$D$676,2,0)</f>
        <v>DA+0</v>
      </c>
      <c r="E301" s="651" t="s">
        <v>423</v>
      </c>
      <c r="F301" s="76">
        <v>45770</v>
      </c>
      <c r="G301" s="76">
        <v>45776</v>
      </c>
      <c r="H301" s="89" t="s">
        <v>1199</v>
      </c>
      <c r="I301" s="651">
        <f t="shared" si="67"/>
        <v>271.04000000000002</v>
      </c>
      <c r="J301" s="651">
        <f t="shared" si="68"/>
        <v>3.36</v>
      </c>
      <c r="K301" s="651">
        <f t="shared" si="69"/>
        <v>34.15</v>
      </c>
      <c r="L301" s="651">
        <f t="shared" si="70"/>
        <v>1.599</v>
      </c>
      <c r="M301" s="1010">
        <f t="shared" si="71"/>
        <v>0.86599999999999999</v>
      </c>
      <c r="N301" s="32">
        <f t="shared" si="72"/>
        <v>6.49</v>
      </c>
      <c r="O301" s="32" t="s">
        <v>1409</v>
      </c>
      <c r="P301" s="1010" t="s">
        <v>1461</v>
      </c>
      <c r="Q301" s="1065" t="s">
        <v>263</v>
      </c>
      <c r="T301" s="306"/>
      <c r="U301" s="306"/>
      <c r="V301" s="306"/>
      <c r="W301" s="306"/>
      <c r="X301" s="306"/>
      <c r="Y301" s="306"/>
      <c r="Z301" s="306"/>
      <c r="AA301" s="306"/>
    </row>
    <row r="302" spans="1:27" ht="22.5" customHeight="1" x14ac:dyDescent="0.3">
      <c r="A302" s="17">
        <f>SUBTOTAL(103,$C$5:C302)</f>
        <v>298</v>
      </c>
      <c r="B302" s="13">
        <v>1</v>
      </c>
      <c r="C302" s="716" t="s">
        <v>617</v>
      </c>
      <c r="D302" s="81" t="str">
        <f>VLOOKUP(C302,'Location Summary'!$C$4:$D$676,2,0)</f>
        <v>DA+3</v>
      </c>
      <c r="E302" s="81" t="s">
        <v>423</v>
      </c>
      <c r="F302" s="136">
        <v>45772</v>
      </c>
      <c r="G302" s="136">
        <v>45779</v>
      </c>
      <c r="H302" s="79" t="s">
        <v>1019</v>
      </c>
      <c r="I302" s="81">
        <f t="shared" si="67"/>
        <v>289.83999999999997</v>
      </c>
      <c r="J302" s="81">
        <f t="shared" si="68"/>
        <v>3.61</v>
      </c>
      <c r="K302" s="81">
        <f t="shared" si="69"/>
        <v>37.299999999999997</v>
      </c>
      <c r="L302" s="81">
        <f t="shared" si="70"/>
        <v>2.093</v>
      </c>
      <c r="M302" s="595">
        <f t="shared" si="71"/>
        <v>0.86599999999999999</v>
      </c>
      <c r="N302" s="141">
        <f t="shared" si="72"/>
        <v>7.39</v>
      </c>
      <c r="O302" s="141" t="s">
        <v>1409</v>
      </c>
      <c r="P302" s="595" t="s">
        <v>1461</v>
      </c>
      <c r="Q302" s="1065" t="s">
        <v>263</v>
      </c>
      <c r="T302" s="306"/>
      <c r="U302" s="306"/>
      <c r="V302" s="306"/>
      <c r="W302" s="306"/>
      <c r="X302" s="306"/>
      <c r="Y302" s="306"/>
      <c r="Z302" s="306"/>
      <c r="AA302" s="306"/>
    </row>
    <row r="303" spans="1:27" ht="22.5" customHeight="1" x14ac:dyDescent="0.3">
      <c r="A303" s="17">
        <f>SUBTOTAL(103,$C$5:C303)</f>
        <v>299</v>
      </c>
      <c r="B303" s="3">
        <v>2</v>
      </c>
      <c r="C303" s="1009" t="s">
        <v>271</v>
      </c>
      <c r="D303" s="651" t="str">
        <f>VLOOKUP(C303,'Location Summary'!$C$4:$D$676,2,0)</f>
        <v>DB1+12</v>
      </c>
      <c r="E303" s="651" t="s">
        <v>423</v>
      </c>
      <c r="F303" s="76">
        <v>45758</v>
      </c>
      <c r="G303" s="76">
        <v>45780</v>
      </c>
      <c r="H303" s="89" t="s">
        <v>1479</v>
      </c>
      <c r="I303" s="1086">
        <f t="shared" si="67"/>
        <v>462.88</v>
      </c>
      <c r="J303" s="651">
        <f t="shared" si="68"/>
        <v>5.94</v>
      </c>
      <c r="K303" s="651">
        <f t="shared" si="69"/>
        <v>67.91</v>
      </c>
      <c r="L303" s="651">
        <f t="shared" si="70"/>
        <v>3.1507999999999998</v>
      </c>
      <c r="M303" s="1010">
        <f t="shared" si="71"/>
        <v>1.752</v>
      </c>
      <c r="N303" s="32">
        <f t="shared" si="72"/>
        <v>12.64</v>
      </c>
      <c r="O303" s="32" t="s">
        <v>1222</v>
      </c>
      <c r="P303" s="1010" t="s">
        <v>1133</v>
      </c>
      <c r="Q303" s="1065" t="s">
        <v>263</v>
      </c>
      <c r="T303" s="306"/>
      <c r="U303" s="306"/>
      <c r="V303" s="306"/>
      <c r="W303" s="306"/>
      <c r="X303" s="306"/>
      <c r="Y303" s="306"/>
      <c r="Z303" s="306"/>
      <c r="AA303" s="306"/>
    </row>
    <row r="304" spans="1:27" ht="22.5" customHeight="1" x14ac:dyDescent="0.3">
      <c r="A304" s="17">
        <f>SUBTOTAL(103,$C$5:C304)</f>
        <v>300</v>
      </c>
      <c r="B304" s="3">
        <v>3</v>
      </c>
      <c r="C304" s="1009" t="s">
        <v>1290</v>
      </c>
      <c r="D304" s="651" t="str">
        <f>VLOOKUP(C304,'Location Summary'!$C$4:$D$676,2,0)</f>
        <v>DB1+9</v>
      </c>
      <c r="E304" s="651" t="s">
        <v>423</v>
      </c>
      <c r="F304" s="76">
        <v>45776</v>
      </c>
      <c r="G304" s="76">
        <v>45782</v>
      </c>
      <c r="H304" s="89" t="s">
        <v>1205</v>
      </c>
      <c r="I304" s="651">
        <f t="shared" si="67"/>
        <v>484.04</v>
      </c>
      <c r="J304" s="651">
        <f t="shared" si="68"/>
        <v>6.23</v>
      </c>
      <c r="K304" s="651">
        <f t="shared" si="69"/>
        <v>70.319999999999993</v>
      </c>
      <c r="L304" s="651">
        <f t="shared" si="70"/>
        <v>3.3719999999999999</v>
      </c>
      <c r="M304" s="1010">
        <f t="shared" si="71"/>
        <v>1.768</v>
      </c>
      <c r="N304" s="32">
        <f t="shared" si="72"/>
        <v>13.2</v>
      </c>
      <c r="O304" s="32" t="s">
        <v>1409</v>
      </c>
      <c r="P304" s="1010" t="s">
        <v>1461</v>
      </c>
      <c r="Q304" s="1065" t="s">
        <v>263</v>
      </c>
      <c r="T304" s="306"/>
      <c r="U304" s="306"/>
      <c r="V304" s="306"/>
      <c r="W304" s="306"/>
      <c r="X304" s="306"/>
      <c r="Y304" s="306"/>
      <c r="Z304" s="306"/>
      <c r="AA304" s="306"/>
    </row>
    <row r="305" spans="1:27" ht="22.5" customHeight="1" x14ac:dyDescent="0.3">
      <c r="A305" s="17">
        <f>SUBTOTAL(103,$C$5:C305)</f>
        <v>301</v>
      </c>
      <c r="B305" s="3">
        <v>4</v>
      </c>
      <c r="C305" s="1009" t="s">
        <v>1291</v>
      </c>
      <c r="D305" s="651" t="str">
        <f>VLOOKUP(C305,'Location Summary'!$C$4:$D$676,2,0)</f>
        <v>DB1+12</v>
      </c>
      <c r="E305" s="651" t="s">
        <v>423</v>
      </c>
      <c r="F305" s="76">
        <v>45782</v>
      </c>
      <c r="G305" s="76">
        <v>45784</v>
      </c>
      <c r="H305" s="89" t="s">
        <v>1205</v>
      </c>
      <c r="I305" s="651">
        <f t="shared" si="67"/>
        <v>462.88</v>
      </c>
      <c r="J305" s="651">
        <f t="shared" si="68"/>
        <v>5.94</v>
      </c>
      <c r="K305" s="651">
        <f t="shared" si="69"/>
        <v>67.91</v>
      </c>
      <c r="L305" s="651">
        <f t="shared" si="70"/>
        <v>3.1507999999999998</v>
      </c>
      <c r="M305" s="1010">
        <f t="shared" si="71"/>
        <v>1.752</v>
      </c>
      <c r="N305" s="32">
        <f>ROUND((I305*230.35+J305*10150.5+K305*11591.45+L305*93958.18+M305*7677.44)/10^5,2)</f>
        <v>12.64</v>
      </c>
      <c r="O305" s="32" t="s">
        <v>1409</v>
      </c>
      <c r="P305" s="1010" t="s">
        <v>1461</v>
      </c>
      <c r="Q305" s="1065" t="s">
        <v>263</v>
      </c>
      <c r="T305" s="306"/>
      <c r="U305" s="306"/>
      <c r="V305" s="306"/>
      <c r="W305" s="306"/>
      <c r="X305" s="306"/>
      <c r="Y305" s="306"/>
      <c r="Z305" s="306"/>
      <c r="AA305" s="306"/>
    </row>
    <row r="306" spans="1:27" ht="22.5" customHeight="1" x14ac:dyDescent="0.3">
      <c r="A306" s="17">
        <f>SUBTOTAL(103,$C$5:C306)</f>
        <v>302</v>
      </c>
      <c r="B306" s="3">
        <v>5</v>
      </c>
      <c r="C306" s="1009" t="s">
        <v>446</v>
      </c>
      <c r="D306" s="651" t="str">
        <f>VLOOKUP(C306,'Location Summary'!$C$4:$D$676,2,0)</f>
        <v>DA-3</v>
      </c>
      <c r="E306" s="651" t="s">
        <v>423</v>
      </c>
      <c r="F306" s="76">
        <v>45773</v>
      </c>
      <c r="G306" s="76">
        <v>45786</v>
      </c>
      <c r="H306" s="89" t="s">
        <v>1492</v>
      </c>
      <c r="I306" s="651">
        <f t="shared" si="67"/>
        <v>271.04000000000002</v>
      </c>
      <c r="J306" s="651">
        <f t="shared" si="68"/>
        <v>3.36</v>
      </c>
      <c r="K306" s="651">
        <f t="shared" si="69"/>
        <v>34.15</v>
      </c>
      <c r="L306" s="651">
        <f t="shared" si="70"/>
        <v>1.599</v>
      </c>
      <c r="M306" s="1010">
        <f t="shared" si="71"/>
        <v>0.86599999999999999</v>
      </c>
      <c r="N306" s="32">
        <f t="shared" si="49"/>
        <v>6.49</v>
      </c>
      <c r="O306" s="32" t="s">
        <v>1477</v>
      </c>
      <c r="P306" s="1010" t="s">
        <v>1133</v>
      </c>
      <c r="Q306" s="1065" t="s">
        <v>263</v>
      </c>
      <c r="T306" s="306"/>
      <c r="U306" s="306"/>
      <c r="V306" s="306"/>
      <c r="W306" s="306"/>
      <c r="X306" s="306"/>
      <c r="Y306" s="306"/>
      <c r="Z306" s="306"/>
      <c r="AA306" s="306"/>
    </row>
    <row r="307" spans="1:27" ht="22.5" customHeight="1" x14ac:dyDescent="0.3">
      <c r="A307" s="17">
        <f>SUBTOTAL(103,$C$5:C307)</f>
        <v>303</v>
      </c>
      <c r="B307" s="3">
        <v>6</v>
      </c>
      <c r="C307" s="1009" t="s">
        <v>55</v>
      </c>
      <c r="D307" s="651" t="str">
        <f>VLOOKUP(C307,'Location Summary'!$C$4:$D$676,2,0)</f>
        <v>DB1+0</v>
      </c>
      <c r="E307" s="651" t="s">
        <v>423</v>
      </c>
      <c r="F307" s="76">
        <v>45775</v>
      </c>
      <c r="G307" s="76">
        <v>45790</v>
      </c>
      <c r="H307" s="89" t="s">
        <v>1199</v>
      </c>
      <c r="I307" s="651">
        <f t="shared" si="67"/>
        <v>479.12</v>
      </c>
      <c r="J307" s="651">
        <f t="shared" si="68"/>
        <v>6.16</v>
      </c>
      <c r="K307" s="651">
        <f t="shared" si="69"/>
        <v>69.760000000000005</v>
      </c>
      <c r="L307" s="651">
        <f t="shared" si="70"/>
        <v>3.26</v>
      </c>
      <c r="M307" s="1010">
        <f t="shared" si="71"/>
        <v>1.768</v>
      </c>
      <c r="N307" s="32">
        <f>ROUND((I307*230.35+J307*10150.5+K307*11591.45+L307*93958.18+M307*7677.44)/10^5,2)</f>
        <v>13.01</v>
      </c>
      <c r="O307" s="32" t="s">
        <v>1222</v>
      </c>
      <c r="P307" s="1010" t="s">
        <v>1133</v>
      </c>
      <c r="Q307" s="1065" t="s">
        <v>263</v>
      </c>
      <c r="T307" s="306"/>
      <c r="U307" s="306"/>
      <c r="V307" s="306"/>
      <c r="W307" s="306"/>
      <c r="X307" s="306"/>
      <c r="Y307" s="306"/>
      <c r="Z307" s="306"/>
      <c r="AA307" s="306"/>
    </row>
    <row r="308" spans="1:27" ht="22.5" customHeight="1" x14ac:dyDescent="0.3">
      <c r="A308" s="17">
        <f>SUBTOTAL(103,$C$5:C308)</f>
        <v>304</v>
      </c>
      <c r="B308" s="3">
        <v>7</v>
      </c>
      <c r="C308" s="1009" t="s">
        <v>445</v>
      </c>
      <c r="D308" s="651" t="str">
        <f>VLOOKUP(C308,'Location Summary'!$C$4:$D$676,2,0)</f>
        <v>DA+0</v>
      </c>
      <c r="E308" s="651" t="s">
        <v>423</v>
      </c>
      <c r="F308" s="76">
        <v>45782</v>
      </c>
      <c r="G308" s="76">
        <v>45790</v>
      </c>
      <c r="H308" s="89" t="s">
        <v>1492</v>
      </c>
      <c r="I308" s="651">
        <f t="shared" si="67"/>
        <v>271.04000000000002</v>
      </c>
      <c r="J308" s="651">
        <f t="shared" si="68"/>
        <v>3.36</v>
      </c>
      <c r="K308" s="651">
        <f t="shared" si="69"/>
        <v>34.15</v>
      </c>
      <c r="L308" s="651">
        <f t="shared" si="70"/>
        <v>1.599</v>
      </c>
      <c r="M308" s="1010">
        <f t="shared" si="71"/>
        <v>0.86599999999999999</v>
      </c>
      <c r="N308" s="32">
        <f>ROUND((I308*230.35+J308*10150.5+K308*11591.45+L308*93958.18+M308*7677.44)/10^5,2)</f>
        <v>6.49</v>
      </c>
      <c r="O308" s="32" t="s">
        <v>1477</v>
      </c>
      <c r="P308" s="1010" t="s">
        <v>1133</v>
      </c>
      <c r="Q308" s="1065" t="s">
        <v>263</v>
      </c>
      <c r="T308" s="306"/>
      <c r="U308" s="306"/>
      <c r="V308" s="306"/>
      <c r="W308" s="306"/>
      <c r="X308" s="306"/>
      <c r="Y308" s="306"/>
      <c r="Z308" s="306"/>
      <c r="AA308" s="306"/>
    </row>
    <row r="309" spans="1:27" ht="22.5" customHeight="1" x14ac:dyDescent="0.3">
      <c r="A309" s="17">
        <f>SUBTOTAL(103,$C$5:C309)</f>
        <v>305</v>
      </c>
      <c r="B309" s="3">
        <v>8</v>
      </c>
      <c r="C309" s="1009" t="s">
        <v>185</v>
      </c>
      <c r="D309" s="651" t="str">
        <f>VLOOKUP(C309,'Location Summary'!$C$4:$D$676,2,0)</f>
        <v>DA+3</v>
      </c>
      <c r="E309" s="651" t="s">
        <v>423</v>
      </c>
      <c r="F309" s="76">
        <v>45787</v>
      </c>
      <c r="G309" s="76">
        <v>45795</v>
      </c>
      <c r="H309" s="89" t="s">
        <v>1492</v>
      </c>
      <c r="I309" s="651">
        <f t="shared" si="67"/>
        <v>289.83999999999997</v>
      </c>
      <c r="J309" s="651">
        <f t="shared" si="68"/>
        <v>3.61</v>
      </c>
      <c r="K309" s="651">
        <f t="shared" si="69"/>
        <v>37.299999999999997</v>
      </c>
      <c r="L309" s="651">
        <f t="shared" si="70"/>
        <v>2.093</v>
      </c>
      <c r="M309" s="1010">
        <f t="shared" si="71"/>
        <v>0.86599999999999999</v>
      </c>
      <c r="N309" s="32">
        <f t="shared" ref="N309" si="73">ROUND((I309*230.35+J309*10150.5+K309*11591.45+L309*93958.18+M309*7677.44)/10^5,2)</f>
        <v>7.39</v>
      </c>
      <c r="O309" s="32" t="s">
        <v>1222</v>
      </c>
      <c r="P309" s="1010" t="s">
        <v>1133</v>
      </c>
      <c r="Q309" s="1065" t="s">
        <v>263</v>
      </c>
      <c r="T309" s="306"/>
      <c r="U309" s="306"/>
      <c r="V309" s="306"/>
      <c r="W309" s="306"/>
      <c r="X309" s="306"/>
      <c r="Y309" s="306"/>
      <c r="Z309" s="306"/>
      <c r="AA309" s="306"/>
    </row>
    <row r="310" spans="1:27" ht="22.5" customHeight="1" x14ac:dyDescent="0.3">
      <c r="A310" s="17">
        <f>SUBTOTAL(103,$C$5:C310)</f>
        <v>306</v>
      </c>
      <c r="B310" s="3">
        <v>9</v>
      </c>
      <c r="C310" s="1009" t="s">
        <v>184</v>
      </c>
      <c r="D310" s="651" t="str">
        <f>VLOOKUP(C310,'Location Summary'!$C$4:$D$676,2,0)</f>
        <v>DA+1.5</v>
      </c>
      <c r="E310" s="651" t="s">
        <v>423</v>
      </c>
      <c r="F310" s="76">
        <v>45795</v>
      </c>
      <c r="G310" s="76">
        <v>45799</v>
      </c>
      <c r="H310" s="89" t="s">
        <v>1492</v>
      </c>
      <c r="I310" s="651">
        <f t="shared" si="67"/>
        <v>289.83999999999997</v>
      </c>
      <c r="J310" s="651">
        <f t="shared" si="68"/>
        <v>3.61</v>
      </c>
      <c r="K310" s="651">
        <f t="shared" si="69"/>
        <v>37.299999999999997</v>
      </c>
      <c r="L310" s="651">
        <f t="shared" si="70"/>
        <v>2.093</v>
      </c>
      <c r="M310" s="1010">
        <f t="shared" si="71"/>
        <v>0.86599999999999999</v>
      </c>
      <c r="N310" s="32">
        <f>ROUND((I310*230.35+J310*10150.5+K310*11591.45+L310*93958.18+M310*7677.44)/10^5,2)</f>
        <v>7.39</v>
      </c>
      <c r="O310" s="32" t="s">
        <v>1460</v>
      </c>
      <c r="P310" s="1010" t="s">
        <v>1133</v>
      </c>
      <c r="Q310" s="1065" t="s">
        <v>263</v>
      </c>
      <c r="T310" s="306"/>
      <c r="U310" s="306"/>
      <c r="V310" s="306"/>
      <c r="W310" s="306"/>
      <c r="X310" s="306"/>
      <c r="Y310" s="306"/>
      <c r="Z310" s="306"/>
      <c r="AA310" s="306"/>
    </row>
    <row r="311" spans="1:27" ht="22.5" customHeight="1" x14ac:dyDescent="0.3">
      <c r="A311" s="17">
        <f>SUBTOTAL(103,$C$5:C311)</f>
        <v>307</v>
      </c>
      <c r="B311" s="13">
        <v>10</v>
      </c>
      <c r="C311" s="716" t="s">
        <v>53</v>
      </c>
      <c r="D311" s="81" t="str">
        <f>VLOOKUP(C311,'Location Summary'!$C$4:$D$676,2,0)</f>
        <v>DD60+3</v>
      </c>
      <c r="E311" s="81" t="s">
        <v>423</v>
      </c>
      <c r="F311" s="136">
        <v>45795</v>
      </c>
      <c r="G311" s="136">
        <v>45803</v>
      </c>
      <c r="H311" s="79" t="s">
        <v>1205</v>
      </c>
      <c r="I311" s="81">
        <f t="shared" si="67"/>
        <v>1025.83</v>
      </c>
      <c r="J311" s="81">
        <f t="shared" si="68"/>
        <v>13.65</v>
      </c>
      <c r="K311" s="595">
        <f t="shared" si="69"/>
        <v>190.99</v>
      </c>
      <c r="L311" s="81">
        <f t="shared" si="70"/>
        <v>11.554</v>
      </c>
      <c r="M311" s="595">
        <f t="shared" si="71"/>
        <v>3.1593010000000001</v>
      </c>
      <c r="N311" s="141">
        <f>ROUND((I311*230.35+J311*10150.5+K311*11591.45+L311*93958.18+M311*7677.44)/10^5,2)</f>
        <v>36.99</v>
      </c>
      <c r="O311" s="141" t="s">
        <v>1519</v>
      </c>
      <c r="P311" s="595" t="s">
        <v>1133</v>
      </c>
      <c r="Q311" s="1065" t="s">
        <v>263</v>
      </c>
      <c r="T311" s="306"/>
      <c r="U311" s="306"/>
      <c r="V311" s="306"/>
      <c r="W311" s="306"/>
      <c r="X311" s="306"/>
      <c r="Y311" s="306"/>
      <c r="Z311" s="306"/>
      <c r="AA311" s="306"/>
    </row>
    <row r="312" spans="1:27" ht="22.5" customHeight="1" x14ac:dyDescent="0.3">
      <c r="A312" s="17">
        <f>SUBTOTAL(103,$C$5:C312)</f>
        <v>308</v>
      </c>
      <c r="B312" s="3">
        <v>1</v>
      </c>
      <c r="C312" s="1009" t="s">
        <v>54</v>
      </c>
      <c r="D312" s="651" t="str">
        <f>VLOOKUP(C312,'Location Summary'!$C$4:$D$676,2,0)</f>
        <v>DD60+3</v>
      </c>
      <c r="E312" s="651" t="s">
        <v>423</v>
      </c>
      <c r="F312" s="76">
        <v>45795</v>
      </c>
      <c r="G312" s="76">
        <v>45810</v>
      </c>
      <c r="H312" s="89" t="s">
        <v>1205</v>
      </c>
      <c r="I312" s="651">
        <f t="shared" si="67"/>
        <v>1025.83</v>
      </c>
      <c r="J312" s="651">
        <f t="shared" si="68"/>
        <v>13.65</v>
      </c>
      <c r="K312" s="1010">
        <f t="shared" si="69"/>
        <v>190.99</v>
      </c>
      <c r="L312" s="651">
        <f t="shared" si="70"/>
        <v>11.554</v>
      </c>
      <c r="M312" s="1010">
        <f t="shared" si="71"/>
        <v>3.1593010000000001</v>
      </c>
      <c r="N312" s="32">
        <f>ROUND((I312*230.35+J312*10150.5+K312*11591.45+L312*93958.18+M312*7677.44)/10^5,2)</f>
        <v>36.99</v>
      </c>
      <c r="O312" s="32" t="s">
        <v>1477</v>
      </c>
      <c r="P312" s="1010" t="s">
        <v>1133</v>
      </c>
      <c r="Q312" s="1065" t="s">
        <v>263</v>
      </c>
      <c r="T312" s="306"/>
      <c r="U312" s="306"/>
      <c r="V312" s="306"/>
      <c r="W312" s="306"/>
      <c r="X312" s="306"/>
      <c r="Y312" s="306"/>
      <c r="Z312" s="306"/>
      <c r="AA312" s="306"/>
    </row>
    <row r="313" spans="1:27" ht="22.5" customHeight="1" x14ac:dyDescent="0.3">
      <c r="A313" s="17">
        <f>SUBTOTAL(103,$C$5:C313)</f>
        <v>309</v>
      </c>
      <c r="B313" s="3">
        <v>2</v>
      </c>
      <c r="C313" s="1009" t="s">
        <v>273</v>
      </c>
      <c r="D313" s="651" t="str">
        <f>VLOOKUP(C313,'Location Summary'!$C$4:$D$676,2,0)</f>
        <v>DD45+0</v>
      </c>
      <c r="E313" s="651" t="s">
        <v>423</v>
      </c>
      <c r="F313" s="76">
        <v>45804</v>
      </c>
      <c r="G313" s="76">
        <v>45816</v>
      </c>
      <c r="H313" s="89" t="s">
        <v>1015</v>
      </c>
      <c r="I313" s="651">
        <f t="shared" si="67"/>
        <v>852</v>
      </c>
      <c r="J313" s="651">
        <f t="shared" si="68"/>
        <v>11.25</v>
      </c>
      <c r="K313" s="651">
        <f t="shared" si="69"/>
        <v>116.5</v>
      </c>
      <c r="L313" s="651">
        <f t="shared" si="70"/>
        <v>10.087999999999999</v>
      </c>
      <c r="M313" s="1010">
        <f t="shared" si="71"/>
        <v>2.4947029999999999</v>
      </c>
      <c r="N313" s="32">
        <f t="shared" si="49"/>
        <v>26.28</v>
      </c>
      <c r="O313" s="32" t="s">
        <v>1477</v>
      </c>
      <c r="P313" s="1010" t="s">
        <v>1133</v>
      </c>
      <c r="Q313" s="1065" t="s">
        <v>263</v>
      </c>
      <c r="T313" s="306"/>
      <c r="U313" s="306"/>
      <c r="V313" s="306"/>
      <c r="W313" s="306"/>
      <c r="X313" s="306"/>
      <c r="Y313" s="306"/>
      <c r="Z313" s="306"/>
      <c r="AA313" s="306"/>
    </row>
    <row r="314" spans="1:27" ht="22.5" customHeight="1" x14ac:dyDescent="0.3">
      <c r="A314" s="17">
        <f>SUBTOTAL(103,$C$5:C314)</f>
        <v>310</v>
      </c>
      <c r="B314" s="3">
        <v>3</v>
      </c>
      <c r="C314" s="1009" t="s">
        <v>274</v>
      </c>
      <c r="D314" s="651" t="str">
        <f>VLOOKUP(C314,'Location Summary'!$C$4:$D$676,2,0)</f>
        <v>DB1+9</v>
      </c>
      <c r="E314" s="651" t="s">
        <v>423</v>
      </c>
      <c r="F314" s="76">
        <v>45816</v>
      </c>
      <c r="G314" s="76">
        <v>45822</v>
      </c>
      <c r="H314" s="89" t="s">
        <v>1015</v>
      </c>
      <c r="I314" s="651">
        <f t="shared" si="67"/>
        <v>484.04</v>
      </c>
      <c r="J314" s="651">
        <f t="shared" si="68"/>
        <v>6.23</v>
      </c>
      <c r="K314" s="651">
        <f t="shared" si="69"/>
        <v>70.319999999999993</v>
      </c>
      <c r="L314" s="651">
        <f t="shared" si="70"/>
        <v>3.3719999999999999</v>
      </c>
      <c r="M314" s="1010">
        <f t="shared" si="71"/>
        <v>1.768</v>
      </c>
      <c r="N314" s="32">
        <f t="shared" ref="N314:N315" si="74">ROUND((I314*230.35+J314*10150.5+K314*11591.45+L314*93958.18+M314*7677.44)/10^5,2)</f>
        <v>13.2</v>
      </c>
      <c r="O314" s="32" t="s">
        <v>1477</v>
      </c>
      <c r="P314" s="1010" t="s">
        <v>1133</v>
      </c>
      <c r="Q314" s="1065" t="s">
        <v>263</v>
      </c>
      <c r="T314" s="306"/>
      <c r="U314" s="306"/>
      <c r="V314" s="306"/>
      <c r="W314" s="306"/>
      <c r="X314" s="306"/>
      <c r="Y314" s="306"/>
      <c r="Z314" s="306"/>
      <c r="AA314" s="306"/>
    </row>
    <row r="315" spans="1:27" ht="22.5" customHeight="1" x14ac:dyDescent="0.3">
      <c r="A315" s="17">
        <f>SUBTOTAL(103,$C$5:C315)</f>
        <v>311</v>
      </c>
      <c r="B315" s="3">
        <v>4</v>
      </c>
      <c r="C315" s="1009" t="s">
        <v>276</v>
      </c>
      <c r="D315" s="651" t="str">
        <f>VLOOKUP(C315,'Location Summary'!$C$4:$D$676,2,0)</f>
        <v>DD60+0</v>
      </c>
      <c r="E315" s="651" t="s">
        <v>423</v>
      </c>
      <c r="F315" s="76">
        <v>45820</v>
      </c>
      <c r="G315" s="76">
        <v>45835</v>
      </c>
      <c r="H315" s="89" t="s">
        <v>1492</v>
      </c>
      <c r="I315" s="651">
        <f t="shared" si="67"/>
        <v>997.27</v>
      </c>
      <c r="J315" s="651">
        <f t="shared" si="68"/>
        <v>13.25</v>
      </c>
      <c r="K315" s="651">
        <f t="shared" si="69"/>
        <v>185.89</v>
      </c>
      <c r="L315" s="651">
        <f t="shared" si="70"/>
        <v>10.698</v>
      </c>
      <c r="M315" s="1010">
        <f t="shared" si="71"/>
        <v>3.1593010000000001</v>
      </c>
      <c r="N315" s="32">
        <f t="shared" si="74"/>
        <v>35.479999999999997</v>
      </c>
      <c r="O315" s="32" t="s">
        <v>1409</v>
      </c>
      <c r="P315" s="1010" t="s">
        <v>1252</v>
      </c>
      <c r="Q315" s="1065" t="s">
        <v>263</v>
      </c>
      <c r="T315" s="306"/>
      <c r="U315" s="306"/>
      <c r="V315" s="306"/>
      <c r="W315" s="306"/>
      <c r="X315" s="306"/>
      <c r="Y315" s="306"/>
      <c r="Z315" s="306"/>
      <c r="AA315" s="306"/>
    </row>
    <row r="316" spans="1:27" ht="21.75" customHeight="1" x14ac:dyDescent="0.3">
      <c r="A316" s="17">
        <f>SUBTOTAL(103,$C$5:C316)</f>
        <v>312</v>
      </c>
      <c r="B316" s="13">
        <v>1</v>
      </c>
      <c r="C316" s="716" t="s">
        <v>1296</v>
      </c>
      <c r="D316" s="81" t="str">
        <f>VLOOKUP(C316,'Location Summary'!$C$4:$D$676,2,0)</f>
        <v>DA+0</v>
      </c>
      <c r="E316" s="777" t="s">
        <v>423</v>
      </c>
      <c r="F316" s="136">
        <v>45835</v>
      </c>
      <c r="G316" s="136">
        <v>45843</v>
      </c>
      <c r="H316" s="79" t="s">
        <v>1492</v>
      </c>
      <c r="I316" s="595">
        <f t="shared" si="67"/>
        <v>271.04000000000002</v>
      </c>
      <c r="J316" s="81">
        <f t="shared" si="68"/>
        <v>3.36</v>
      </c>
      <c r="K316" s="81">
        <f t="shared" si="69"/>
        <v>34.15</v>
      </c>
      <c r="L316" s="81">
        <f t="shared" si="70"/>
        <v>1.599</v>
      </c>
      <c r="M316" s="595">
        <f t="shared" si="71"/>
        <v>0.86599999999999999</v>
      </c>
      <c r="N316" s="141">
        <f t="shared" ref="N316:N317" si="75">ROUND((I316*230.35+J316*10150.5+K316*11591.45+L316*93958.18+M316*7677.44)/10^5,2)</f>
        <v>6.49</v>
      </c>
      <c r="O316" s="141" t="s">
        <v>1409</v>
      </c>
      <c r="P316" s="595" t="s">
        <v>1133</v>
      </c>
      <c r="Q316" s="1065" t="s">
        <v>263</v>
      </c>
      <c r="T316" s="306"/>
      <c r="U316" s="306"/>
      <c r="V316" s="306"/>
      <c r="W316" s="306"/>
      <c r="X316" s="306"/>
      <c r="Y316" s="306"/>
      <c r="Z316" s="306"/>
      <c r="AA316" s="306"/>
    </row>
    <row r="317" spans="1:27" ht="21.75" customHeight="1" thickBot="1" x14ac:dyDescent="0.35">
      <c r="A317" s="22">
        <f>SUBTOTAL(103,$C$5:C317)</f>
        <v>313</v>
      </c>
      <c r="B317" s="20">
        <v>2</v>
      </c>
      <c r="C317" s="1136" t="s">
        <v>1294</v>
      </c>
      <c r="D317" s="1137" t="str">
        <f>VLOOKUP(C317,'Location Summary'!$C$4:$D$676,2,0)</f>
        <v>DD45+0</v>
      </c>
      <c r="E317" s="1138" t="s">
        <v>423</v>
      </c>
      <c r="F317" s="1139">
        <v>45843</v>
      </c>
      <c r="G317" s="1139">
        <v>45852</v>
      </c>
      <c r="H317" s="1140" t="s">
        <v>1492</v>
      </c>
      <c r="I317" s="1137">
        <f t="shared" si="67"/>
        <v>852</v>
      </c>
      <c r="J317" s="1137">
        <f t="shared" si="68"/>
        <v>11.25</v>
      </c>
      <c r="K317" s="1137">
        <f t="shared" si="69"/>
        <v>116.5</v>
      </c>
      <c r="L317" s="1137">
        <f t="shared" si="70"/>
        <v>10.087999999999999</v>
      </c>
      <c r="M317" s="1142">
        <f t="shared" si="71"/>
        <v>2.4947029999999999</v>
      </c>
      <c r="N317" s="1141">
        <f t="shared" si="75"/>
        <v>26.28</v>
      </c>
      <c r="O317" s="1141" t="s">
        <v>1409</v>
      </c>
      <c r="P317" s="1142" t="s">
        <v>1133</v>
      </c>
      <c r="Q317" s="1144" t="s">
        <v>263</v>
      </c>
      <c r="T317" s="306"/>
      <c r="U317" s="306"/>
      <c r="V317" s="306"/>
      <c r="W317" s="306"/>
      <c r="X317" s="306"/>
      <c r="Y317" s="306"/>
      <c r="Z317" s="306"/>
      <c r="AA317" s="306"/>
    </row>
    <row r="318" spans="1:27" ht="9.75" customHeight="1" x14ac:dyDescent="0.3">
      <c r="A318" s="16"/>
      <c r="B318" s="16"/>
      <c r="C318" s="1071"/>
      <c r="D318" s="1072"/>
      <c r="E318" s="1073"/>
      <c r="F318" s="1074"/>
      <c r="G318" s="1075"/>
      <c r="H318" s="1076"/>
      <c r="I318" s="16"/>
      <c r="J318" s="16"/>
      <c r="K318" s="16"/>
      <c r="L318" s="16"/>
      <c r="M318" s="306"/>
      <c r="N318" s="306"/>
      <c r="O318" s="306"/>
      <c r="P318" s="785"/>
      <c r="Q318" s="1077"/>
      <c r="T318" s="306"/>
      <c r="U318" s="306"/>
      <c r="V318" s="306"/>
      <c r="W318" s="306"/>
      <c r="X318" s="306"/>
      <c r="Y318" s="306"/>
      <c r="Z318" s="306"/>
      <c r="AA318" s="306"/>
    </row>
    <row r="319" spans="1:27" x14ac:dyDescent="0.3">
      <c r="D319" s="40" t="s">
        <v>768</v>
      </c>
      <c r="I319" s="86" t="s">
        <v>877</v>
      </c>
      <c r="J319" s="86" t="s">
        <v>290</v>
      </c>
      <c r="K319" s="86" t="s">
        <v>291</v>
      </c>
      <c r="L319" s="86" t="s">
        <v>878</v>
      </c>
      <c r="M319" s="86" t="s">
        <v>879</v>
      </c>
      <c r="N319" s="86" t="s">
        <v>280</v>
      </c>
      <c r="T319" s="306"/>
      <c r="U319" s="306"/>
      <c r="V319" s="306"/>
      <c r="W319" s="306"/>
      <c r="X319" s="306"/>
      <c r="Y319" s="306"/>
      <c r="Z319" s="306"/>
      <c r="AA319" s="306"/>
    </row>
    <row r="320" spans="1:27" x14ac:dyDescent="0.3">
      <c r="D320" s="3" t="s">
        <v>4</v>
      </c>
      <c r="I320" s="13">
        <v>271.04000000000002</v>
      </c>
      <c r="J320" s="3">
        <v>3.36</v>
      </c>
      <c r="K320" s="3">
        <v>34.15</v>
      </c>
      <c r="L320" s="32">
        <v>1.599</v>
      </c>
      <c r="M320" s="32">
        <v>0.86599999999999999</v>
      </c>
      <c r="N320" s="482">
        <f t="shared" ref="N320:N362" si="76">ROUND((I320*230.35+J320*10150.5+K320*11591.45+L320*93958.18+M320*7677.44)/10^5,2)</f>
        <v>6.49</v>
      </c>
      <c r="T320" s="306"/>
      <c r="U320" s="306"/>
      <c r="V320" s="306"/>
      <c r="W320" s="306"/>
      <c r="X320" s="928"/>
      <c r="Y320" s="306"/>
      <c r="Z320" s="928"/>
      <c r="AA320" s="306"/>
    </row>
    <row r="321" spans="4:27" x14ac:dyDescent="0.3">
      <c r="D321" s="3" t="s">
        <v>159</v>
      </c>
      <c r="I321" s="13">
        <v>271.04000000000002</v>
      </c>
      <c r="J321" s="3">
        <v>3.36</v>
      </c>
      <c r="K321" s="3">
        <v>34.15</v>
      </c>
      <c r="L321" s="32">
        <v>1.599</v>
      </c>
      <c r="M321" s="32">
        <v>0.86599999999999999</v>
      </c>
      <c r="N321" s="482">
        <f t="shared" si="76"/>
        <v>6.49</v>
      </c>
      <c r="T321" s="306"/>
      <c r="U321" s="306"/>
      <c r="V321" s="306"/>
      <c r="W321" s="306"/>
      <c r="X321" s="928"/>
      <c r="Y321" s="306"/>
      <c r="Z321" s="928"/>
      <c r="AA321" s="306"/>
    </row>
    <row r="322" spans="4:27" x14ac:dyDescent="0.3">
      <c r="D322" s="3" t="s">
        <v>3</v>
      </c>
      <c r="I322" s="13">
        <v>271.04000000000002</v>
      </c>
      <c r="J322" s="3">
        <v>3.36</v>
      </c>
      <c r="K322" s="3">
        <v>34.15</v>
      </c>
      <c r="L322" s="32">
        <v>1.599</v>
      </c>
      <c r="M322" s="32">
        <v>0.86599999999999999</v>
      </c>
      <c r="N322" s="482">
        <f t="shared" si="76"/>
        <v>6.49</v>
      </c>
      <c r="T322" s="306"/>
      <c r="U322" s="306"/>
      <c r="V322" s="306"/>
      <c r="W322" s="306"/>
      <c r="X322" s="928"/>
      <c r="Y322" s="306"/>
      <c r="Z322" s="928"/>
      <c r="AA322" s="306"/>
    </row>
    <row r="323" spans="4:27" x14ac:dyDescent="0.3">
      <c r="D323" s="3" t="s">
        <v>178</v>
      </c>
      <c r="I323" s="13">
        <v>289.83999999999997</v>
      </c>
      <c r="J323" s="3">
        <v>3.61</v>
      </c>
      <c r="K323" s="3">
        <v>37.299999999999997</v>
      </c>
      <c r="L323" s="32">
        <v>2.093</v>
      </c>
      <c r="M323" s="32">
        <v>0.86599999999999999</v>
      </c>
      <c r="N323" s="482">
        <f t="shared" si="76"/>
        <v>7.39</v>
      </c>
      <c r="T323" s="306"/>
      <c r="U323" s="306"/>
      <c r="V323" s="306"/>
      <c r="W323" s="306"/>
      <c r="X323" s="928"/>
      <c r="Y323" s="306"/>
      <c r="Z323" s="928"/>
      <c r="AA323" s="306"/>
    </row>
    <row r="324" spans="4:27" x14ac:dyDescent="0.3">
      <c r="D324" s="3" t="s">
        <v>2</v>
      </c>
      <c r="I324" s="13">
        <v>289.83999999999997</v>
      </c>
      <c r="J324" s="3">
        <v>3.61</v>
      </c>
      <c r="K324" s="3">
        <v>37.299999999999997</v>
      </c>
      <c r="L324" s="32">
        <v>2.093</v>
      </c>
      <c r="M324" s="32">
        <v>0.86599999999999999</v>
      </c>
      <c r="N324" s="482">
        <f t="shared" si="76"/>
        <v>7.39</v>
      </c>
      <c r="T324" s="306"/>
      <c r="U324" s="306"/>
      <c r="V324" s="306"/>
      <c r="W324" s="306"/>
      <c r="X324" s="928"/>
      <c r="Y324" s="306"/>
      <c r="Z324" s="928"/>
      <c r="AA324" s="306"/>
    </row>
    <row r="325" spans="4:27" x14ac:dyDescent="0.3">
      <c r="D325" s="3" t="s">
        <v>1013</v>
      </c>
      <c r="I325" s="13">
        <v>289.83999999999997</v>
      </c>
      <c r="J325" s="3">
        <v>3.61</v>
      </c>
      <c r="K325" s="3">
        <v>37.299999999999997</v>
      </c>
      <c r="L325" s="32">
        <v>2.093</v>
      </c>
      <c r="M325" s="32">
        <v>0.86599999999999999</v>
      </c>
      <c r="N325" s="482">
        <f t="shared" si="76"/>
        <v>7.39</v>
      </c>
      <c r="T325" s="306"/>
      <c r="U325" s="306"/>
      <c r="V325" s="306"/>
      <c r="W325" s="306"/>
      <c r="X325" s="928"/>
      <c r="Y325" s="306"/>
      <c r="Z325" s="928"/>
      <c r="AA325" s="306"/>
    </row>
    <row r="326" spans="4:27" x14ac:dyDescent="0.3">
      <c r="D326" s="3" t="s">
        <v>80</v>
      </c>
      <c r="I326" s="13">
        <v>289.83999999999997</v>
      </c>
      <c r="J326" s="3">
        <v>3.61</v>
      </c>
      <c r="K326" s="3">
        <v>37.299999999999997</v>
      </c>
      <c r="L326" s="32">
        <v>2.093</v>
      </c>
      <c r="M326" s="32">
        <v>0.86599999999999999</v>
      </c>
      <c r="N326" s="482">
        <f t="shared" si="76"/>
        <v>7.39</v>
      </c>
      <c r="T326" s="306"/>
      <c r="U326" s="306"/>
      <c r="V326" s="306"/>
      <c r="W326" s="306"/>
      <c r="X326" s="928"/>
      <c r="Y326" s="306"/>
      <c r="Z326" s="928"/>
      <c r="AA326" s="306"/>
    </row>
    <row r="327" spans="4:27" x14ac:dyDescent="0.3">
      <c r="D327" s="3" t="s">
        <v>50</v>
      </c>
      <c r="I327" s="13">
        <v>289.83999999999997</v>
      </c>
      <c r="J327" s="3">
        <v>3.61</v>
      </c>
      <c r="K327" s="3">
        <v>37.299999999999997</v>
      </c>
      <c r="L327" s="32">
        <v>2.093</v>
      </c>
      <c r="M327" s="32">
        <v>0.86599999999999999</v>
      </c>
      <c r="N327" s="482">
        <f t="shared" si="76"/>
        <v>7.39</v>
      </c>
      <c r="T327" s="306"/>
      <c r="U327" s="306"/>
      <c r="V327" s="306"/>
      <c r="W327" s="306"/>
      <c r="X327" s="928"/>
      <c r="Y327" s="306"/>
      <c r="Z327" s="928"/>
      <c r="AA327" s="306"/>
    </row>
    <row r="328" spans="4:27" x14ac:dyDescent="0.3">
      <c r="D328" s="3" t="s">
        <v>205</v>
      </c>
      <c r="I328" s="3">
        <v>479.12</v>
      </c>
      <c r="J328" s="3">
        <v>6.16</v>
      </c>
      <c r="K328" s="3">
        <v>69.760000000000005</v>
      </c>
      <c r="L328" s="32">
        <v>3.26</v>
      </c>
      <c r="M328" s="32">
        <v>1.768</v>
      </c>
      <c r="N328" s="666">
        <f t="shared" si="76"/>
        <v>13.01</v>
      </c>
    </row>
    <row r="329" spans="4:27" x14ac:dyDescent="0.3">
      <c r="D329" s="3" t="s">
        <v>234</v>
      </c>
      <c r="I329" s="32">
        <v>484.04</v>
      </c>
      <c r="J329" s="3">
        <v>6.23</v>
      </c>
      <c r="K329" s="3">
        <v>70.319999999999993</v>
      </c>
      <c r="L329" s="3">
        <v>3.3719999999999999</v>
      </c>
      <c r="M329" s="32">
        <v>1.768</v>
      </c>
      <c r="N329" s="482">
        <f t="shared" si="76"/>
        <v>13.2</v>
      </c>
    </row>
    <row r="330" spans="4:27" x14ac:dyDescent="0.3">
      <c r="D330" s="3" t="s">
        <v>235</v>
      </c>
      <c r="I330" s="32">
        <v>484.04</v>
      </c>
      <c r="J330" s="3">
        <v>6.23</v>
      </c>
      <c r="K330" s="3">
        <v>70.319999999999993</v>
      </c>
      <c r="L330" s="3">
        <v>3.3719999999999999</v>
      </c>
      <c r="M330" s="32">
        <v>1.768</v>
      </c>
      <c r="N330" s="482">
        <f t="shared" si="76"/>
        <v>13.2</v>
      </c>
    </row>
    <row r="331" spans="4:27" x14ac:dyDescent="0.3">
      <c r="D331" s="3" t="s">
        <v>219</v>
      </c>
      <c r="I331" s="32">
        <v>484.04</v>
      </c>
      <c r="J331" s="3">
        <v>6.23</v>
      </c>
      <c r="K331" s="3">
        <v>70.319999999999993</v>
      </c>
      <c r="L331" s="3">
        <v>3.3719999999999999</v>
      </c>
      <c r="M331" s="32">
        <v>1.768</v>
      </c>
      <c r="N331" s="482">
        <f t="shared" si="76"/>
        <v>13.2</v>
      </c>
    </row>
    <row r="332" spans="4:27" x14ac:dyDescent="0.3">
      <c r="D332" s="3" t="s">
        <v>421</v>
      </c>
      <c r="I332" s="3">
        <v>462.88</v>
      </c>
      <c r="J332" s="3">
        <v>5.94</v>
      </c>
      <c r="K332" s="3">
        <v>67.91</v>
      </c>
      <c r="L332" s="3">
        <v>3.1507999999999998</v>
      </c>
      <c r="M332" s="3">
        <v>1.752</v>
      </c>
      <c r="N332" s="482">
        <f t="shared" si="76"/>
        <v>12.64</v>
      </c>
    </row>
    <row r="333" spans="4:27" x14ac:dyDescent="0.3">
      <c r="D333" s="3" t="s">
        <v>192</v>
      </c>
      <c r="I333" s="3">
        <v>560.96</v>
      </c>
      <c r="J333" s="3">
        <v>7.27</v>
      </c>
      <c r="K333" s="3">
        <v>85.67</v>
      </c>
      <c r="L333" s="3">
        <v>4.1547999999999998</v>
      </c>
      <c r="M333" s="32">
        <v>1.768</v>
      </c>
      <c r="N333" s="482">
        <f t="shared" si="76"/>
        <v>16</v>
      </c>
    </row>
    <row r="334" spans="4:27" ht="15.6" x14ac:dyDescent="0.3">
      <c r="D334" s="3" t="s">
        <v>1134</v>
      </c>
      <c r="I334" s="3">
        <v>566.29</v>
      </c>
      <c r="J334" s="3">
        <v>7.34</v>
      </c>
      <c r="K334" s="3">
        <v>86.35</v>
      </c>
      <c r="L334" s="592">
        <v>4.2603999999999997</v>
      </c>
      <c r="M334" s="32">
        <v>1.768</v>
      </c>
      <c r="N334" s="482">
        <f t="shared" si="76"/>
        <v>16.2</v>
      </c>
    </row>
    <row r="335" spans="4:27" ht="15.6" x14ac:dyDescent="0.3">
      <c r="D335" s="3" t="s">
        <v>236</v>
      </c>
      <c r="I335" s="3">
        <v>566.29</v>
      </c>
      <c r="J335" s="3">
        <v>7.34</v>
      </c>
      <c r="K335" s="3">
        <v>86.35</v>
      </c>
      <c r="L335" s="592">
        <v>4.2603999999999997</v>
      </c>
      <c r="M335" s="32">
        <v>1.768</v>
      </c>
      <c r="N335" s="482">
        <f t="shared" si="76"/>
        <v>16.2</v>
      </c>
    </row>
    <row r="336" spans="4:27" ht="15.6" x14ac:dyDescent="0.3">
      <c r="D336" s="3" t="s">
        <v>237</v>
      </c>
      <c r="I336" s="3">
        <v>566.29</v>
      </c>
      <c r="J336" s="3">
        <v>7.34</v>
      </c>
      <c r="K336" s="3">
        <v>86.35</v>
      </c>
      <c r="L336" s="592">
        <v>4.2603999999999997</v>
      </c>
      <c r="M336" s="32">
        <v>1.768</v>
      </c>
      <c r="N336" s="482">
        <f t="shared" si="76"/>
        <v>16.2</v>
      </c>
    </row>
    <row r="337" spans="4:14" ht="15.6" x14ac:dyDescent="0.3">
      <c r="D337" s="3" t="s">
        <v>223</v>
      </c>
      <c r="I337" s="3">
        <v>566.29</v>
      </c>
      <c r="J337" s="3">
        <v>7.34</v>
      </c>
      <c r="K337" s="3">
        <v>86.35</v>
      </c>
      <c r="L337" s="592">
        <v>4.2603999999999997</v>
      </c>
      <c r="M337" s="32">
        <v>1.768</v>
      </c>
      <c r="N337" s="482">
        <f t="shared" si="76"/>
        <v>16.2</v>
      </c>
    </row>
    <row r="338" spans="4:14" x14ac:dyDescent="0.3">
      <c r="D338" s="3" t="s">
        <v>193</v>
      </c>
      <c r="I338" s="3">
        <v>606.15</v>
      </c>
      <c r="J338" s="3">
        <v>7.89</v>
      </c>
      <c r="K338" s="3">
        <v>93.55</v>
      </c>
      <c r="L338" s="32">
        <v>4.8167999999999997</v>
      </c>
      <c r="M338" s="32">
        <f>2348.757/1000</f>
        <v>2.348757</v>
      </c>
      <c r="N338" s="482">
        <f t="shared" si="76"/>
        <v>17.75</v>
      </c>
    </row>
    <row r="339" spans="4:14" x14ac:dyDescent="0.3">
      <c r="D339" s="3" t="s">
        <v>225</v>
      </c>
      <c r="I339" s="3">
        <v>609.84</v>
      </c>
      <c r="J339" s="3">
        <v>7.94</v>
      </c>
      <c r="K339" s="3">
        <v>94.04</v>
      </c>
      <c r="L339" s="3">
        <v>4.7939999999999996</v>
      </c>
      <c r="M339" s="32">
        <f>2348.757/1000</f>
        <v>2.348757</v>
      </c>
      <c r="N339" s="482">
        <f t="shared" si="76"/>
        <v>17.8</v>
      </c>
    </row>
    <row r="340" spans="4:14" x14ac:dyDescent="0.3">
      <c r="D340" s="3" t="s">
        <v>222</v>
      </c>
      <c r="I340" s="3">
        <v>609.84</v>
      </c>
      <c r="J340" s="3">
        <v>7.94</v>
      </c>
      <c r="K340" s="3">
        <v>94.04</v>
      </c>
      <c r="L340" s="3">
        <v>4.7939999999999996</v>
      </c>
      <c r="M340" s="32">
        <f t="shared" ref="M340:M341" si="77">2348.757/1000</f>
        <v>2.348757</v>
      </c>
      <c r="N340" s="482">
        <f t="shared" si="76"/>
        <v>17.8</v>
      </c>
    </row>
    <row r="341" spans="4:14" x14ac:dyDescent="0.3">
      <c r="D341" s="3" t="s">
        <v>218</v>
      </c>
      <c r="I341" s="3">
        <v>609.84</v>
      </c>
      <c r="J341" s="3">
        <v>7.94</v>
      </c>
      <c r="K341" s="3">
        <v>94.04</v>
      </c>
      <c r="L341" s="3">
        <v>4.7939999999999996</v>
      </c>
      <c r="M341" s="32">
        <f t="shared" si="77"/>
        <v>2.348757</v>
      </c>
      <c r="N341" s="482">
        <f t="shared" si="76"/>
        <v>17.8</v>
      </c>
    </row>
    <row r="342" spans="4:14" x14ac:dyDescent="0.3">
      <c r="D342" s="3" t="s">
        <v>181</v>
      </c>
      <c r="I342" s="3">
        <v>693.86</v>
      </c>
      <c r="J342" s="3">
        <v>9.09</v>
      </c>
      <c r="K342" s="3">
        <v>115.43</v>
      </c>
      <c r="L342" s="32">
        <v>5.6909999999999998</v>
      </c>
      <c r="M342" s="32">
        <f>2348.757/1000</f>
        <v>2.348757</v>
      </c>
      <c r="N342" s="141">
        <f t="shared" si="76"/>
        <v>21.43</v>
      </c>
    </row>
    <row r="343" spans="4:14" x14ac:dyDescent="0.3">
      <c r="D343" s="3" t="s">
        <v>258</v>
      </c>
      <c r="I343" s="3">
        <v>693.86</v>
      </c>
      <c r="J343" s="3">
        <v>9.09</v>
      </c>
      <c r="K343" s="3">
        <v>115.43</v>
      </c>
      <c r="L343" s="32">
        <v>5.6909999999999998</v>
      </c>
      <c r="M343" s="32">
        <f>2348.757/1000</f>
        <v>2.348757</v>
      </c>
      <c r="N343" s="141">
        <f t="shared" ref="N343" si="78">ROUND((I343*230.35+J343*10150.5+K343*11591.45+L343*93958.18+M343*7677.44)/10^5,2)</f>
        <v>21.43</v>
      </c>
    </row>
    <row r="344" spans="4:14" x14ac:dyDescent="0.3">
      <c r="D344" s="3" t="s">
        <v>227</v>
      </c>
      <c r="I344" s="3">
        <v>713.71</v>
      </c>
      <c r="J344" s="3">
        <v>9.36</v>
      </c>
      <c r="K344" s="3">
        <v>115.67</v>
      </c>
      <c r="L344" s="3">
        <v>6.2060000000000004</v>
      </c>
      <c r="M344" s="32">
        <f>2348.757/1000</f>
        <v>2.348757</v>
      </c>
      <c r="N344" s="482">
        <f t="shared" si="76"/>
        <v>22.01</v>
      </c>
    </row>
    <row r="345" spans="4:14" x14ac:dyDescent="0.3">
      <c r="D345" s="3" t="s">
        <v>238</v>
      </c>
      <c r="I345" s="3">
        <v>713.71</v>
      </c>
      <c r="J345" s="3">
        <v>9.36</v>
      </c>
      <c r="K345" s="3">
        <v>115.67</v>
      </c>
      <c r="L345" s="3">
        <v>6.2060000000000004</v>
      </c>
      <c r="M345" s="32">
        <f t="shared" ref="M345:M346" si="79">2348.757/1000</f>
        <v>2.348757</v>
      </c>
      <c r="N345" s="482">
        <f t="shared" si="76"/>
        <v>22.01</v>
      </c>
    </row>
    <row r="346" spans="4:14" x14ac:dyDescent="0.3">
      <c r="D346" s="3" t="s">
        <v>224</v>
      </c>
      <c r="I346" s="3">
        <v>713.71</v>
      </c>
      <c r="J346" s="3">
        <v>9.36</v>
      </c>
      <c r="K346" s="3">
        <v>115.67</v>
      </c>
      <c r="L346" s="3">
        <v>6.2060000000000004</v>
      </c>
      <c r="M346" s="32">
        <f t="shared" si="79"/>
        <v>2.348757</v>
      </c>
      <c r="N346" s="482">
        <f t="shared" si="76"/>
        <v>22.01</v>
      </c>
    </row>
    <row r="347" spans="4:14" x14ac:dyDescent="0.3">
      <c r="D347" s="3" t="s">
        <v>448</v>
      </c>
      <c r="I347" s="3">
        <v>689.93</v>
      </c>
      <c r="J347" s="3">
        <v>9.0299999999999994</v>
      </c>
      <c r="K347" s="3">
        <v>112.22</v>
      </c>
      <c r="L347" s="3">
        <v>5.8468</v>
      </c>
      <c r="M347" s="32">
        <f>2234.929/1000</f>
        <v>2.2349290000000002</v>
      </c>
      <c r="N347" s="482">
        <f t="shared" si="76"/>
        <v>21.18</v>
      </c>
    </row>
    <row r="348" spans="4:14" x14ac:dyDescent="0.3">
      <c r="D348" s="3" t="s">
        <v>289</v>
      </c>
      <c r="I348" s="102">
        <v>852</v>
      </c>
      <c r="J348" s="3">
        <v>11.25</v>
      </c>
      <c r="K348" s="3">
        <v>116.5</v>
      </c>
      <c r="L348" s="3">
        <v>10.087999999999999</v>
      </c>
      <c r="M348" s="32">
        <f>2494.703/1000</f>
        <v>2.4947029999999999</v>
      </c>
      <c r="N348" s="482">
        <f t="shared" si="76"/>
        <v>26.28</v>
      </c>
    </row>
    <row r="349" spans="4:14" x14ac:dyDescent="0.3">
      <c r="D349" s="3" t="s">
        <v>186</v>
      </c>
      <c r="I349" s="102">
        <v>852</v>
      </c>
      <c r="J349" s="3">
        <v>11.25</v>
      </c>
      <c r="K349" s="3">
        <v>116.5</v>
      </c>
      <c r="L349" s="3">
        <v>10.087999999999999</v>
      </c>
      <c r="M349" s="32">
        <f>2494.703/1000</f>
        <v>2.4947029999999999</v>
      </c>
      <c r="N349" s="482">
        <f t="shared" si="76"/>
        <v>26.28</v>
      </c>
    </row>
    <row r="350" spans="4:14" x14ac:dyDescent="0.3">
      <c r="D350" s="3" t="s">
        <v>191</v>
      </c>
      <c r="I350" s="102">
        <v>876</v>
      </c>
      <c r="J350" s="3">
        <v>11.58</v>
      </c>
      <c r="K350" s="3">
        <v>118.71</v>
      </c>
      <c r="L350" s="3">
        <v>10.694000000000001</v>
      </c>
      <c r="M350" s="32">
        <f t="shared" ref="M350:M352" si="80">2494.703/1000</f>
        <v>2.4947029999999999</v>
      </c>
      <c r="N350" s="482">
        <f t="shared" si="76"/>
        <v>27.19</v>
      </c>
    </row>
    <row r="351" spans="4:14" x14ac:dyDescent="0.3">
      <c r="D351" s="3" t="s">
        <v>239</v>
      </c>
      <c r="I351" s="102">
        <v>876</v>
      </c>
      <c r="J351" s="3">
        <v>11.58</v>
      </c>
      <c r="K351" s="3">
        <v>118.71</v>
      </c>
      <c r="L351" s="3">
        <v>10.694000000000001</v>
      </c>
      <c r="M351" s="32">
        <f t="shared" si="80"/>
        <v>2.4947029999999999</v>
      </c>
      <c r="N351" s="482">
        <f t="shared" si="76"/>
        <v>27.19</v>
      </c>
    </row>
    <row r="352" spans="4:14" x14ac:dyDescent="0.3">
      <c r="D352" s="3" t="s">
        <v>216</v>
      </c>
      <c r="I352" s="102">
        <v>876</v>
      </c>
      <c r="J352" s="3">
        <v>11.58</v>
      </c>
      <c r="K352" s="3">
        <v>118.71</v>
      </c>
      <c r="L352" s="3">
        <v>10.694000000000001</v>
      </c>
      <c r="M352" s="32">
        <f t="shared" si="80"/>
        <v>2.4947029999999999</v>
      </c>
      <c r="N352" s="482">
        <f t="shared" si="76"/>
        <v>27.19</v>
      </c>
    </row>
    <row r="353" spans="4:14" x14ac:dyDescent="0.3">
      <c r="D353" s="3" t="s">
        <v>196</v>
      </c>
      <c r="I353" s="3">
        <v>997.27</v>
      </c>
      <c r="J353" s="3">
        <v>13.25</v>
      </c>
      <c r="K353" s="3">
        <v>185.89</v>
      </c>
      <c r="L353" s="3">
        <v>10.698</v>
      </c>
      <c r="M353" s="32">
        <f>3159.301/1000</f>
        <v>3.1593010000000001</v>
      </c>
      <c r="N353" s="482">
        <f t="shared" si="76"/>
        <v>35.479999999999997</v>
      </c>
    </row>
    <row r="354" spans="4:14" x14ac:dyDescent="0.3">
      <c r="D354" s="3" t="s">
        <v>221</v>
      </c>
      <c r="I354" s="3">
        <v>1025.83</v>
      </c>
      <c r="J354" s="3">
        <v>13.65</v>
      </c>
      <c r="K354" s="3">
        <v>190.99</v>
      </c>
      <c r="L354" s="3">
        <v>11.554</v>
      </c>
      <c r="M354" s="32">
        <f>3159.301/1000</f>
        <v>3.1593010000000001</v>
      </c>
      <c r="N354" s="482">
        <f t="shared" si="76"/>
        <v>36.99</v>
      </c>
    </row>
    <row r="355" spans="4:14" x14ac:dyDescent="0.3">
      <c r="D355" s="3" t="s">
        <v>220</v>
      </c>
      <c r="I355" s="3">
        <v>1025.83</v>
      </c>
      <c r="J355" s="3">
        <v>13.65</v>
      </c>
      <c r="K355" s="3">
        <v>190.99</v>
      </c>
      <c r="L355" s="3">
        <v>11.554</v>
      </c>
      <c r="M355" s="32">
        <f t="shared" ref="M355:M358" si="81">3159.301/1000</f>
        <v>3.1593010000000001</v>
      </c>
      <c r="N355" s="482">
        <f t="shared" si="76"/>
        <v>36.99</v>
      </c>
    </row>
    <row r="356" spans="4:14" x14ac:dyDescent="0.3">
      <c r="D356" s="3" t="s">
        <v>217</v>
      </c>
      <c r="I356" s="3">
        <v>1025.83</v>
      </c>
      <c r="J356" s="3">
        <v>13.65</v>
      </c>
      <c r="K356" s="3">
        <v>190.99</v>
      </c>
      <c r="L356" s="3">
        <v>11.554</v>
      </c>
      <c r="M356" s="32">
        <f t="shared" si="81"/>
        <v>3.1593010000000001</v>
      </c>
      <c r="N356" s="482">
        <f t="shared" si="76"/>
        <v>36.99</v>
      </c>
    </row>
    <row r="357" spans="4:14" x14ac:dyDescent="0.3">
      <c r="D357" s="3" t="s">
        <v>194</v>
      </c>
      <c r="I357" s="3">
        <v>1042.68</v>
      </c>
      <c r="J357" s="3">
        <v>13.88</v>
      </c>
      <c r="K357" s="3">
        <v>194</v>
      </c>
      <c r="L357" s="32">
        <v>12.18</v>
      </c>
      <c r="M357" s="32">
        <f t="shared" si="81"/>
        <v>3.1593010000000001</v>
      </c>
      <c r="N357" s="482">
        <f t="shared" si="76"/>
        <v>37.979999999999997</v>
      </c>
    </row>
    <row r="358" spans="4:14" x14ac:dyDescent="0.3">
      <c r="D358" s="3" t="s">
        <v>226</v>
      </c>
      <c r="I358" s="3">
        <v>1042.68</v>
      </c>
      <c r="J358" s="3">
        <v>13.88</v>
      </c>
      <c r="K358" s="3">
        <v>194</v>
      </c>
      <c r="L358" s="32">
        <v>12.18</v>
      </c>
      <c r="M358" s="32">
        <f t="shared" si="81"/>
        <v>3.1593010000000001</v>
      </c>
      <c r="N358" s="482">
        <f t="shared" si="76"/>
        <v>37.979999999999997</v>
      </c>
    </row>
    <row r="359" spans="4:14" x14ac:dyDescent="0.3">
      <c r="D359" s="3" t="s">
        <v>449</v>
      </c>
      <c r="I359" s="102">
        <v>999.64</v>
      </c>
      <c r="J359" s="3">
        <v>13.28</v>
      </c>
      <c r="K359" s="3">
        <v>186.31</v>
      </c>
      <c r="L359" s="32">
        <v>11.581</v>
      </c>
      <c r="M359" s="32">
        <f>3379.976/1000</f>
        <v>3.3799760000000001</v>
      </c>
      <c r="N359" s="482">
        <f t="shared" si="76"/>
        <v>36.39</v>
      </c>
    </row>
    <row r="360" spans="4:14" x14ac:dyDescent="0.3">
      <c r="D360" s="3" t="s">
        <v>1474</v>
      </c>
      <c r="I360" s="3">
        <v>323.91000000000003</v>
      </c>
      <c r="J360" s="3">
        <v>4.07</v>
      </c>
      <c r="K360" s="3">
        <v>47.75</v>
      </c>
      <c r="L360" s="3">
        <v>3.9489999999999998</v>
      </c>
      <c r="M360" s="3">
        <v>1.3660000000000001</v>
      </c>
      <c r="N360" s="482">
        <f>ROUND((I360*230.35+J360*10150.5+K360*11591.45+L360*93958.18+M360*7677.44)/10^5,2)</f>
        <v>10.51</v>
      </c>
    </row>
    <row r="361" spans="4:14" x14ac:dyDescent="0.3">
      <c r="D361" s="3" t="s">
        <v>1475</v>
      </c>
      <c r="I361" s="3">
        <v>484.04</v>
      </c>
      <c r="J361" s="3">
        <v>6.23</v>
      </c>
      <c r="K361" s="3">
        <v>78.87</v>
      </c>
      <c r="L361" s="3">
        <v>4.7530000000000001</v>
      </c>
      <c r="M361" s="3">
        <v>2.7090000000000001</v>
      </c>
      <c r="N361" s="482">
        <f t="shared" si="76"/>
        <v>15.56</v>
      </c>
    </row>
    <row r="362" spans="4:14" x14ac:dyDescent="0.3">
      <c r="D362" s="3" t="s">
        <v>1476</v>
      </c>
      <c r="I362" s="3">
        <v>1071.875</v>
      </c>
      <c r="J362" s="3">
        <f>3.57*4</f>
        <v>14.28</v>
      </c>
      <c r="K362" s="3">
        <f>36.01*4</f>
        <v>144.04</v>
      </c>
      <c r="L362" s="3">
        <v>18.759</v>
      </c>
      <c r="M362" s="3">
        <v>4.9779999999999998</v>
      </c>
      <c r="N362" s="482">
        <f t="shared" si="76"/>
        <v>38.619999999999997</v>
      </c>
    </row>
    <row r="552" spans="1:23" x14ac:dyDescent="0.3">
      <c r="A552" s="16"/>
      <c r="B552" s="16"/>
      <c r="C552" s="144"/>
      <c r="D552" s="16"/>
      <c r="E552" s="16"/>
      <c r="F552" s="16"/>
      <c r="G552" s="16"/>
      <c r="H552" s="16"/>
      <c r="I552" s="16"/>
      <c r="J552" s="16"/>
      <c r="K552" s="16"/>
      <c r="L552" s="16"/>
      <c r="M552" s="16"/>
      <c r="N552" s="16"/>
      <c r="O552" s="16"/>
      <c r="P552" s="16"/>
      <c r="Q552" s="16"/>
    </row>
    <row r="553" spans="1:23" x14ac:dyDescent="0.3">
      <c r="A553" s="16"/>
      <c r="B553" s="16"/>
      <c r="C553" s="144"/>
      <c r="D553" s="16"/>
      <c r="E553" s="16"/>
      <c r="F553" s="16"/>
      <c r="G553" s="16"/>
      <c r="H553" s="16"/>
      <c r="I553" s="16"/>
      <c r="J553" s="16"/>
      <c r="K553" s="16"/>
      <c r="L553" s="16"/>
      <c r="M553" s="16"/>
      <c r="N553" s="16"/>
      <c r="O553" s="16"/>
      <c r="P553" s="16"/>
      <c r="Q553" s="16"/>
    </row>
    <row r="554" spans="1:23" x14ac:dyDescent="0.3">
      <c r="A554" s="16"/>
      <c r="B554" s="16"/>
      <c r="C554" s="144"/>
      <c r="D554" s="16"/>
      <c r="E554" s="16"/>
      <c r="F554" s="16"/>
      <c r="G554" s="16"/>
      <c r="H554" s="16"/>
      <c r="I554" s="16"/>
      <c r="J554" s="16"/>
      <c r="K554" s="16"/>
      <c r="L554" s="16"/>
      <c r="M554" s="16"/>
      <c r="N554" s="16"/>
      <c r="O554" s="16"/>
      <c r="P554" s="16"/>
      <c r="Q554" s="16"/>
    </row>
    <row r="555" spans="1:23" x14ac:dyDescent="0.3">
      <c r="B555" s="129"/>
      <c r="C555" s="145"/>
      <c r="D555" s="129"/>
      <c r="E555" s="129"/>
      <c r="F555" s="129"/>
      <c r="G555" s="129"/>
      <c r="H555" s="130"/>
      <c r="I555" s="174"/>
      <c r="J555" s="134"/>
      <c r="K555" s="134"/>
      <c r="L555" s="172"/>
      <c r="M555" s="173"/>
      <c r="N555" s="135"/>
      <c r="O555" s="130"/>
      <c r="P555" s="130"/>
      <c r="Q555" s="130"/>
      <c r="T555" s="130"/>
      <c r="U555" s="130"/>
      <c r="V555" s="130"/>
      <c r="W555" s="131"/>
    </row>
  </sheetData>
  <autoFilter ref="A4:AG359" xr:uid="{00000000-0001-0000-0500-000000000000}">
    <filterColumn colId="19" showButton="0"/>
    <filterColumn colId="21" showButton="0"/>
    <filterColumn colId="23" showButton="0"/>
    <filterColumn colId="25" showButton="0"/>
  </autoFilter>
  <mergeCells count="8">
    <mergeCell ref="X4:Y4"/>
    <mergeCell ref="Z4:AA4"/>
    <mergeCell ref="T3:W3"/>
    <mergeCell ref="X3:AA3"/>
    <mergeCell ref="A1:Q1"/>
    <mergeCell ref="A2:Q2"/>
    <mergeCell ref="T4:U4"/>
    <mergeCell ref="V4:W4"/>
  </mergeCells>
  <phoneticPr fontId="6" type="noConversion"/>
  <conditionalFormatting sqref="C1:C2 C4:C318 C323:C328 C332:C334 C342:C344 C351:C376 C413:C429 C432:C434 C477:C500 C535:C554 C557:C65796">
    <cfRule type="expression" dxfId="131" priority="1159" stopIfTrue="1">
      <formula>AND(COUNTIF($C$557:$C$65796, C1)+COUNTIF($C$342:$C$344, C1)+COUNTIF($C$323:$C$328, C1)+COUNTIF($C$1:$C$27, C1)+COUNTIF($C$32:$C$143, C1)+COUNTIF($C$152:$C$296, C1)+COUNTIF($C$332:$C$333, C1)+COUNTIF($C$351:$C$376, C1)+COUNTIF($C$413:$C$429, C1)+COUNTIF($C$432:$C$434, C1)+COUNTIF($C$477:$C$500, C1)+COUNTIF($C$535:$C$554, C1)&gt;1,NOT(ISBLANK(C1)))</formula>
    </cfRule>
  </conditionalFormatting>
  <conditionalFormatting sqref="C1:C241 C243:C1048576">
    <cfRule type="duplicateValues" dxfId="130" priority="17"/>
    <cfRule type="duplicateValues" dxfId="129" priority="18"/>
  </conditionalFormatting>
  <conditionalFormatting sqref="C4:C318 C1:C2 C323:C328 C332:C334 C342:C344 C351:C376 C413:C429 C432:C434 C477:C500 C535:C554 C557:C65796">
    <cfRule type="expression" dxfId="128" priority="1141" stopIfTrue="1">
      <formula>AND(COUNTIF($C$557:$C$65796, C1)+COUNTIF($C$342:$C$344, C1)+COUNTIF($C$323:$C$328, C1)+COUNTIF($C$1:$C$16, C1)+COUNTIF($C$18:$C$27, C1)+COUNTIF($C$32:$C$143, C1)+COUNTIF($C$152:$C$296, C1)+COUNTIF($C$332:$C$333, C1)+COUNTIF($C$351:$C$376, C1)+COUNTIF($C$413:$C$429, C1)+COUNTIF($C$432:$C$434, C1)+COUNTIF($C$477:$C$500, C1)+COUNTIF($C$535:$C$554, C1)&gt;1,NOT(ISBLANK(C1)))</formula>
    </cfRule>
  </conditionalFormatting>
  <conditionalFormatting sqref="C5:C29 C32:C43 C45:C60">
    <cfRule type="expression" dxfId="127" priority="739" stopIfTrue="1">
      <formula>AND(COUNTIF($C$5:$C$29, C5)+COUNTIF($C$32:$C$35, C5)&gt;1,NOT(ISBLANK(C5)))</formula>
    </cfRule>
  </conditionalFormatting>
  <conditionalFormatting sqref="C28">
    <cfRule type="duplicateValues" dxfId="126" priority="115"/>
  </conditionalFormatting>
  <conditionalFormatting sqref="C30:C31">
    <cfRule type="duplicateValues" dxfId="125" priority="112"/>
    <cfRule type="duplicateValues" dxfId="124" priority="113"/>
    <cfRule type="duplicateValues" dxfId="123" priority="114"/>
  </conditionalFormatting>
  <conditionalFormatting sqref="C242">
    <cfRule type="duplicateValues" dxfId="122" priority="1"/>
    <cfRule type="duplicateValues" dxfId="121" priority="2"/>
  </conditionalFormatting>
  <conditionalFormatting sqref="C377:C379">
    <cfRule type="duplicateValues" dxfId="120" priority="98"/>
    <cfRule type="duplicateValues" dxfId="119" priority="99"/>
  </conditionalFormatting>
  <conditionalFormatting sqref="C380:C394">
    <cfRule type="duplicateValues" dxfId="118" priority="583"/>
  </conditionalFormatting>
  <conditionalFormatting sqref="C395:C396">
    <cfRule type="duplicateValues" dxfId="117" priority="93"/>
  </conditionalFormatting>
  <conditionalFormatting sqref="C397:C398">
    <cfRule type="duplicateValues" dxfId="116" priority="94"/>
  </conditionalFormatting>
  <conditionalFormatting sqref="C399:C403">
    <cfRule type="duplicateValues" dxfId="115" priority="95"/>
  </conditionalFormatting>
  <conditionalFormatting sqref="C555:E555">
    <cfRule type="cellIs" dxfId="114" priority="74" operator="lessThan">
      <formula>0</formula>
    </cfRule>
  </conditionalFormatting>
  <pageMargins left="0.19" right="0.2" top="0.75" bottom="0.75" header="0.3" footer="0.3"/>
  <pageSetup paperSize="9" scale="62" fitToHeight="0" orientation="landscape" r:id="rId1"/>
  <rowBreaks count="6" manualBreakCount="6">
    <brk id="29" max="16" man="1"/>
    <brk id="56" max="16" man="1"/>
    <brk id="84" max="16" man="1"/>
    <brk id="111" max="16" man="1"/>
    <brk id="140" max="16" man="1"/>
    <brk id="236" max="16" man="1"/>
  </rowBreaks>
  <ignoredErrors>
    <ignoredError sqref="F206 F213 D264 D289 D293 D286"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tabColor rgb="FFFFFF00"/>
  </sheetPr>
  <dimension ref="A1:K296"/>
  <sheetViews>
    <sheetView showGridLines="0" zoomScale="95" zoomScaleNormal="95" workbookViewId="0">
      <pane xSplit="4" ySplit="4" topLeftCell="E212" activePane="bottomRight" state="frozen"/>
      <selection activeCell="F23" sqref="F23"/>
      <selection pane="topRight" activeCell="F23" sqref="F23"/>
      <selection pane="bottomLeft" activeCell="F23" sqref="F23"/>
      <selection pane="bottomRight" activeCell="H212" sqref="H212"/>
    </sheetView>
  </sheetViews>
  <sheetFormatPr defaultColWidth="9.21875" defaultRowHeight="14.4" x14ac:dyDescent="0.3"/>
  <cols>
    <col min="1" max="1" width="8.77734375" style="2" customWidth="1"/>
    <col min="2" max="2" width="11.77734375" style="2" bestFit="1" customWidth="1"/>
    <col min="3" max="3" width="9" style="16" customWidth="1"/>
    <col min="4" max="4" width="9.5546875" style="2" customWidth="1"/>
    <col min="5" max="5" width="12" style="2" customWidth="1"/>
    <col min="6" max="6" width="11.77734375" style="2" customWidth="1"/>
    <col min="7" max="7" width="12.21875" style="2" customWidth="1"/>
    <col min="8" max="8" width="20.5546875" style="2" customWidth="1"/>
    <col min="9" max="9" width="15" style="2" customWidth="1"/>
    <col min="10" max="10" width="11.5546875" style="40" customWidth="1"/>
    <col min="11" max="11" width="12.21875" style="2" customWidth="1"/>
    <col min="12" max="16384" width="9.21875" style="2"/>
  </cols>
  <sheetData>
    <row r="1" spans="1:11" ht="15" customHeight="1" x14ac:dyDescent="0.3">
      <c r="A1" s="1356" t="str">
        <f>Foundation!A1</f>
        <v>KEC International Limited</v>
      </c>
      <c r="B1" s="1356"/>
      <c r="C1" s="1356"/>
      <c r="D1" s="1356"/>
      <c r="E1" s="1356"/>
      <c r="F1" s="1356"/>
      <c r="G1" s="1356"/>
      <c r="H1" s="1356"/>
      <c r="I1" s="1356"/>
      <c r="J1" s="1356"/>
      <c r="K1" s="1356"/>
    </row>
    <row r="2" spans="1:11" ht="15.6" x14ac:dyDescent="0.3">
      <c r="A2" s="1357" t="str">
        <f>Foundation!A2</f>
        <v xml:space="preserve"> TA413 : 765 KV D/C Bikaner III - Neemrana II TL02</v>
      </c>
      <c r="B2" s="1357"/>
      <c r="C2" s="1357"/>
      <c r="D2" s="1357"/>
      <c r="E2" s="1357"/>
      <c r="F2" s="1357"/>
      <c r="G2" s="1357"/>
      <c r="H2" s="1357"/>
      <c r="I2" s="1357"/>
      <c r="J2" s="1357"/>
      <c r="K2" s="1357"/>
    </row>
    <row r="3" spans="1:11" ht="15.6" x14ac:dyDescent="0.3">
      <c r="A3" s="1355" t="s">
        <v>110</v>
      </c>
      <c r="B3" s="1355"/>
      <c r="C3" s="1355"/>
      <c r="D3" s="1355"/>
      <c r="E3" s="1355"/>
      <c r="F3" s="1355"/>
      <c r="G3" s="1355"/>
      <c r="H3" s="1355"/>
      <c r="I3" s="1355"/>
      <c r="J3" s="1358" t="str">
        <f>TA413_PBNTL!M1</f>
        <v>20.08.2025</v>
      </c>
      <c r="K3" s="1358"/>
    </row>
    <row r="4" spans="1:11" ht="28.8" x14ac:dyDescent="0.3">
      <c r="A4" s="307" t="s">
        <v>42</v>
      </c>
      <c r="B4" s="314" t="s">
        <v>43</v>
      </c>
      <c r="C4" s="1051" t="s">
        <v>44</v>
      </c>
      <c r="D4" s="314" t="s">
        <v>45</v>
      </c>
      <c r="E4" s="314" t="s">
        <v>46</v>
      </c>
      <c r="F4" s="1052" t="s">
        <v>47</v>
      </c>
      <c r="G4" s="1052" t="s">
        <v>48</v>
      </c>
      <c r="H4" s="1053" t="s">
        <v>90</v>
      </c>
      <c r="I4" s="314" t="s">
        <v>49</v>
      </c>
      <c r="J4" s="1054" t="s">
        <v>315</v>
      </c>
      <c r="K4" s="314" t="s">
        <v>1</v>
      </c>
    </row>
    <row r="5" spans="1:11" s="656" customFormat="1" ht="15.6" x14ac:dyDescent="0.3">
      <c r="A5" s="651">
        <v>1</v>
      </c>
      <c r="B5" s="651">
        <f>SUBTOTAL(103,$C$5:C5)</f>
        <v>1</v>
      </c>
      <c r="C5" s="1085" t="s">
        <v>419</v>
      </c>
      <c r="D5" s="652" t="str">
        <f>VLOOKUP(C5,'[171]Location Summary'!$C$2:$H$602,2,FALSE)</f>
        <v>DA+0</v>
      </c>
      <c r="E5" s="1125" t="s">
        <v>423</v>
      </c>
      <c r="F5" s="653">
        <v>45522</v>
      </c>
      <c r="G5" s="653">
        <v>45522</v>
      </c>
      <c r="H5" s="654" t="s">
        <v>976</v>
      </c>
      <c r="I5" s="651" t="s">
        <v>913</v>
      </c>
      <c r="J5" s="655" t="s">
        <v>999</v>
      </c>
      <c r="K5" s="654" t="s">
        <v>263</v>
      </c>
    </row>
    <row r="6" spans="1:11" s="656" customFormat="1" ht="15.6" x14ac:dyDescent="0.3">
      <c r="A6" s="651">
        <v>2</v>
      </c>
      <c r="B6" s="651">
        <f>SUBTOTAL(103,$C$5:C6)</f>
        <v>2</v>
      </c>
      <c r="C6" s="1085" t="s">
        <v>418</v>
      </c>
      <c r="D6" s="652" t="str">
        <f>VLOOKUP(C6,Foundation!$C$5:$D$143,2,0)</f>
        <v>DA+3</v>
      </c>
      <c r="E6" s="1125" t="s">
        <v>423</v>
      </c>
      <c r="F6" s="653">
        <v>45522</v>
      </c>
      <c r="G6" s="653">
        <v>45522</v>
      </c>
      <c r="H6" s="654" t="s">
        <v>976</v>
      </c>
      <c r="I6" s="651" t="s">
        <v>913</v>
      </c>
      <c r="J6" s="655" t="s">
        <v>999</v>
      </c>
      <c r="K6" s="654" t="s">
        <v>263</v>
      </c>
    </row>
    <row r="7" spans="1:11" s="656" customFormat="1" ht="15.6" x14ac:dyDescent="0.3">
      <c r="A7" s="651">
        <v>3</v>
      </c>
      <c r="B7" s="651">
        <f>SUBTOTAL(103,$C$5:C7)</f>
        <v>3</v>
      </c>
      <c r="C7" s="1085" t="s">
        <v>417</v>
      </c>
      <c r="D7" s="652" t="str">
        <f>VLOOKUP(C7,Foundation!$C$5:$D$143,2,0)</f>
        <v>DA+9</v>
      </c>
      <c r="E7" s="1125" t="s">
        <v>423</v>
      </c>
      <c r="F7" s="653">
        <v>45522</v>
      </c>
      <c r="G7" s="653">
        <v>45522</v>
      </c>
      <c r="H7" s="654" t="s">
        <v>976</v>
      </c>
      <c r="I7" s="651" t="s">
        <v>913</v>
      </c>
      <c r="J7" s="655" t="s">
        <v>999</v>
      </c>
      <c r="K7" s="654" t="s">
        <v>263</v>
      </c>
    </row>
    <row r="8" spans="1:11" s="656" customFormat="1" ht="15.6" x14ac:dyDescent="0.3">
      <c r="A8" s="651">
        <v>4</v>
      </c>
      <c r="B8" s="651">
        <f>SUBTOTAL(103,$C$5:C8)</f>
        <v>4</v>
      </c>
      <c r="C8" s="1085" t="s">
        <v>414</v>
      </c>
      <c r="D8" s="652" t="str">
        <f>VLOOKUP(C8,Foundation!$C$5:$D$143,2,0)</f>
        <v>DA+9</v>
      </c>
      <c r="E8" s="1125" t="s">
        <v>423</v>
      </c>
      <c r="F8" s="653">
        <v>45524</v>
      </c>
      <c r="G8" s="653">
        <v>45524</v>
      </c>
      <c r="H8" s="654" t="s">
        <v>976</v>
      </c>
      <c r="I8" s="651" t="s">
        <v>913</v>
      </c>
      <c r="J8" s="655" t="s">
        <v>999</v>
      </c>
      <c r="K8" s="654" t="s">
        <v>263</v>
      </c>
    </row>
    <row r="9" spans="1:11" s="656" customFormat="1" ht="15.6" x14ac:dyDescent="0.3">
      <c r="A9" s="651">
        <v>5</v>
      </c>
      <c r="B9" s="651">
        <f>SUBTOTAL(103,$C$5:C9)</f>
        <v>5</v>
      </c>
      <c r="C9" s="1085" t="s">
        <v>415</v>
      </c>
      <c r="D9" s="652" t="str">
        <f>VLOOKUP(C9,Foundation!$C$5:$D$143,2,0)</f>
        <v>DA+3</v>
      </c>
      <c r="E9" s="1125" t="s">
        <v>423</v>
      </c>
      <c r="F9" s="653">
        <v>45524</v>
      </c>
      <c r="G9" s="653">
        <v>45524</v>
      </c>
      <c r="H9" s="654" t="s">
        <v>976</v>
      </c>
      <c r="I9" s="651" t="s">
        <v>913</v>
      </c>
      <c r="J9" s="655" t="s">
        <v>999</v>
      </c>
      <c r="K9" s="654" t="s">
        <v>263</v>
      </c>
    </row>
    <row r="10" spans="1:11" s="656" customFormat="1" ht="15.6" x14ac:dyDescent="0.3">
      <c r="A10" s="651">
        <v>6</v>
      </c>
      <c r="B10" s="651">
        <f>SUBTOTAL(103,$C$5:C10)</f>
        <v>6</v>
      </c>
      <c r="C10" s="1085" t="s">
        <v>416</v>
      </c>
      <c r="D10" s="652" t="str">
        <f>VLOOKUP(C10,Foundation!$C$5:$D$143,2,0)</f>
        <v>DA+3</v>
      </c>
      <c r="E10" s="1125" t="s">
        <v>423</v>
      </c>
      <c r="F10" s="653">
        <v>45524</v>
      </c>
      <c r="G10" s="653">
        <v>45524</v>
      </c>
      <c r="H10" s="654" t="s">
        <v>976</v>
      </c>
      <c r="I10" s="651" t="s">
        <v>913</v>
      </c>
      <c r="J10" s="655" t="s">
        <v>999</v>
      </c>
      <c r="K10" s="654" t="s">
        <v>263</v>
      </c>
    </row>
    <row r="11" spans="1:11" s="656" customFormat="1" ht="15.6" x14ac:dyDescent="0.3">
      <c r="A11" s="651">
        <v>7</v>
      </c>
      <c r="B11" s="651">
        <f>SUBTOTAL(103,$C$5:C11)</f>
        <v>7</v>
      </c>
      <c r="C11" s="1085" t="s">
        <v>425</v>
      </c>
      <c r="D11" s="652" t="str">
        <f>VLOOKUP(C11,Foundation!$C$5:$D$143,2,0)</f>
        <v>DA+0</v>
      </c>
      <c r="E11" s="1125" t="s">
        <v>423</v>
      </c>
      <c r="F11" s="653">
        <v>45528</v>
      </c>
      <c r="G11" s="653">
        <v>45528</v>
      </c>
      <c r="H11" s="654" t="s">
        <v>976</v>
      </c>
      <c r="I11" s="651" t="s">
        <v>913</v>
      </c>
      <c r="J11" s="655" t="s">
        <v>999</v>
      </c>
      <c r="K11" s="654" t="s">
        <v>263</v>
      </c>
    </row>
    <row r="12" spans="1:11" s="656" customFormat="1" ht="15.75" customHeight="1" x14ac:dyDescent="0.3">
      <c r="A12" s="651">
        <v>8</v>
      </c>
      <c r="B12" s="651">
        <f>SUBTOTAL(103,$C$5:C12)</f>
        <v>8</v>
      </c>
      <c r="C12" s="1088" t="s">
        <v>388</v>
      </c>
      <c r="D12" s="652" t="str">
        <f>IFERROR(VLOOKUP(C12,Foundation!$C$5:$D$143,2,0),"")</f>
        <v>DA+6</v>
      </c>
      <c r="E12" s="1125" t="s">
        <v>423</v>
      </c>
      <c r="F12" s="653">
        <v>45528</v>
      </c>
      <c r="G12" s="653">
        <v>45528</v>
      </c>
      <c r="H12" s="654" t="s">
        <v>976</v>
      </c>
      <c r="I12" s="651" t="s">
        <v>913</v>
      </c>
      <c r="J12" s="655" t="s">
        <v>999</v>
      </c>
      <c r="K12" s="654" t="s">
        <v>263</v>
      </c>
    </row>
    <row r="13" spans="1:11" s="656" customFormat="1" ht="15.75" customHeight="1" x14ac:dyDescent="0.3">
      <c r="A13" s="651">
        <v>9</v>
      </c>
      <c r="B13" s="651">
        <f>SUBTOTAL(103,$C$5:C13)</f>
        <v>9</v>
      </c>
      <c r="C13" s="1088" t="s">
        <v>422</v>
      </c>
      <c r="D13" s="652" t="str">
        <f>IFERROR(VLOOKUP(C13,Foundation!$C$5:$D$143,2,0),"")</f>
        <v>DA+3</v>
      </c>
      <c r="E13" s="1125" t="s">
        <v>423</v>
      </c>
      <c r="F13" s="653">
        <v>45530</v>
      </c>
      <c r="G13" s="653">
        <v>45530</v>
      </c>
      <c r="H13" s="654" t="s">
        <v>976</v>
      </c>
      <c r="I13" s="651" t="s">
        <v>913</v>
      </c>
      <c r="J13" s="655" t="s">
        <v>999</v>
      </c>
      <c r="K13" s="654" t="s">
        <v>263</v>
      </c>
    </row>
    <row r="14" spans="1:11" s="656" customFormat="1" ht="15.75" customHeight="1" x14ac:dyDescent="0.3">
      <c r="A14" s="651">
        <v>10</v>
      </c>
      <c r="B14" s="651">
        <f>SUBTOTAL(103,$C$5:C14)</f>
        <v>10</v>
      </c>
      <c r="C14" s="1088" t="s">
        <v>513</v>
      </c>
      <c r="D14" s="652" t="str">
        <f>IFERROR(VLOOKUP(C14,Foundation!$C$5:$D$143,2,0),"")</f>
        <v>DA+3</v>
      </c>
      <c r="E14" s="1125" t="s">
        <v>423</v>
      </c>
      <c r="F14" s="653">
        <v>45541</v>
      </c>
      <c r="G14" s="653">
        <v>45541</v>
      </c>
      <c r="H14" s="654" t="s">
        <v>976</v>
      </c>
      <c r="I14" s="651" t="s">
        <v>913</v>
      </c>
      <c r="J14" s="655" t="s">
        <v>1031</v>
      </c>
      <c r="K14" s="654" t="s">
        <v>263</v>
      </c>
    </row>
    <row r="15" spans="1:11" s="656" customFormat="1" ht="15.75" customHeight="1" x14ac:dyDescent="0.3">
      <c r="A15" s="651">
        <v>11</v>
      </c>
      <c r="B15" s="651">
        <f>SUBTOTAL(103,$C$5:C15)</f>
        <v>11</v>
      </c>
      <c r="C15" s="1088" t="s">
        <v>484</v>
      </c>
      <c r="D15" s="652" t="str">
        <f>IFERROR(VLOOKUP(C15,Foundation!$C$5:$D$143,2,0),"")</f>
        <v>DA+6</v>
      </c>
      <c r="E15" s="1125" t="s">
        <v>423</v>
      </c>
      <c r="F15" s="653">
        <v>45545</v>
      </c>
      <c r="G15" s="653">
        <v>45545</v>
      </c>
      <c r="H15" s="654" t="s">
        <v>976</v>
      </c>
      <c r="I15" s="651" t="s">
        <v>1032</v>
      </c>
      <c r="J15" s="655" t="s">
        <v>1031</v>
      </c>
      <c r="K15" s="654" t="s">
        <v>263</v>
      </c>
    </row>
    <row r="16" spans="1:11" s="656" customFormat="1" ht="15.75" customHeight="1" x14ac:dyDescent="0.3">
      <c r="A16" s="651">
        <v>12</v>
      </c>
      <c r="B16" s="651">
        <f>SUBTOTAL(103,$C$5:C16)</f>
        <v>12</v>
      </c>
      <c r="C16" s="1085" t="s">
        <v>486</v>
      </c>
      <c r="D16" s="652" t="str">
        <f>IFERROR(VLOOKUP(C16,Foundation!$C$5:$D$143,2,0),"")</f>
        <v>DA+9</v>
      </c>
      <c r="E16" s="1125" t="s">
        <v>423</v>
      </c>
      <c r="F16" s="653">
        <v>45544</v>
      </c>
      <c r="G16" s="653">
        <v>45544</v>
      </c>
      <c r="H16" s="654" t="s">
        <v>976</v>
      </c>
      <c r="I16" s="651" t="s">
        <v>1032</v>
      </c>
      <c r="J16" s="655" t="s">
        <v>1031</v>
      </c>
      <c r="K16" s="654" t="s">
        <v>263</v>
      </c>
    </row>
    <row r="17" spans="1:11" s="656" customFormat="1" ht="15.75" customHeight="1" x14ac:dyDescent="0.3">
      <c r="A17" s="651">
        <v>13</v>
      </c>
      <c r="B17" s="651">
        <f>SUBTOTAL(103,$C$5:C17)</f>
        <v>13</v>
      </c>
      <c r="C17" s="1088" t="s">
        <v>268</v>
      </c>
      <c r="D17" s="652" t="str">
        <f>IFERROR(VLOOKUP(C17,Foundation!$C$5:$D$143,2,0),"")</f>
        <v>DA+6</v>
      </c>
      <c r="E17" s="1125" t="s">
        <v>423</v>
      </c>
      <c r="F17" s="653">
        <v>45545</v>
      </c>
      <c r="G17" s="653">
        <v>45545</v>
      </c>
      <c r="H17" s="654" t="s">
        <v>976</v>
      </c>
      <c r="I17" s="651" t="s">
        <v>913</v>
      </c>
      <c r="J17" s="655" t="s">
        <v>1031</v>
      </c>
      <c r="K17" s="654" t="s">
        <v>263</v>
      </c>
    </row>
    <row r="18" spans="1:11" s="656" customFormat="1" ht="15.75" customHeight="1" x14ac:dyDescent="0.3">
      <c r="A18" s="651">
        <v>14</v>
      </c>
      <c r="B18" s="651">
        <f>SUBTOTAL(103,$C$5:C18)</f>
        <v>14</v>
      </c>
      <c r="C18" s="1088" t="s">
        <v>267</v>
      </c>
      <c r="D18" s="652" t="str">
        <f>IFERROR(VLOOKUP(C18,Foundation!$C$5:$D$143,2,0),"")</f>
        <v>DA+9</v>
      </c>
      <c r="E18" s="1125" t="s">
        <v>423</v>
      </c>
      <c r="F18" s="653">
        <v>45545</v>
      </c>
      <c r="G18" s="653">
        <v>45545</v>
      </c>
      <c r="H18" s="654" t="s">
        <v>976</v>
      </c>
      <c r="I18" s="651" t="s">
        <v>913</v>
      </c>
      <c r="J18" s="655" t="s">
        <v>1031</v>
      </c>
      <c r="K18" s="654" t="s">
        <v>263</v>
      </c>
    </row>
    <row r="19" spans="1:11" s="656" customFormat="1" ht="15.6" x14ac:dyDescent="0.3">
      <c r="A19" s="651">
        <v>15</v>
      </c>
      <c r="B19" s="651">
        <f>SUBTOTAL(103,$C$5:C19)</f>
        <v>15</v>
      </c>
      <c r="C19" s="1085" t="s">
        <v>510</v>
      </c>
      <c r="D19" s="657" t="str">
        <f>IFERROR(VLOOKUP(C19,Foundation!$C$5:$D$143,2,0),"")</f>
        <v>DA+1.5</v>
      </c>
      <c r="E19" s="1125" t="s">
        <v>423</v>
      </c>
      <c r="F19" s="653">
        <v>45550</v>
      </c>
      <c r="G19" s="653">
        <v>45550</v>
      </c>
      <c r="H19" s="654" t="s">
        <v>976</v>
      </c>
      <c r="I19" s="651" t="s">
        <v>913</v>
      </c>
      <c r="J19" s="655" t="s">
        <v>1031</v>
      </c>
      <c r="K19" s="654" t="s">
        <v>263</v>
      </c>
    </row>
    <row r="20" spans="1:11" s="656" customFormat="1" ht="15.75" customHeight="1" x14ac:dyDescent="0.3">
      <c r="A20" s="651">
        <v>16</v>
      </c>
      <c r="B20" s="651">
        <f>SUBTOTAL(103,$C$5:C20)</f>
        <v>16</v>
      </c>
      <c r="C20" s="1088" t="s">
        <v>495</v>
      </c>
      <c r="D20" s="652" t="str">
        <f>IFERROR(VLOOKUP(C20,Foundation!$C$5:$D$143,2,0),"")</f>
        <v>DA-1.5</v>
      </c>
      <c r="E20" s="1125" t="s">
        <v>423</v>
      </c>
      <c r="F20" s="653">
        <v>45550</v>
      </c>
      <c r="G20" s="653">
        <v>45550</v>
      </c>
      <c r="H20" s="654" t="s">
        <v>976</v>
      </c>
      <c r="I20" s="651" t="s">
        <v>913</v>
      </c>
      <c r="J20" s="655" t="s">
        <v>1031</v>
      </c>
      <c r="K20" s="654" t="s">
        <v>263</v>
      </c>
    </row>
    <row r="21" spans="1:11" s="656" customFormat="1" ht="15.75" customHeight="1" x14ac:dyDescent="0.3">
      <c r="A21" s="651">
        <v>17</v>
      </c>
      <c r="B21" s="651">
        <f>SUBTOTAL(103,$C$5:C21)</f>
        <v>17</v>
      </c>
      <c r="C21" s="1088" t="s">
        <v>514</v>
      </c>
      <c r="D21" s="652" t="str">
        <f>IFERROR(VLOOKUP(C21,Foundation!$C$5:$D$143,2,0),"")</f>
        <v>DA+3</v>
      </c>
      <c r="E21" s="1125" t="s">
        <v>423</v>
      </c>
      <c r="F21" s="653">
        <v>45550</v>
      </c>
      <c r="G21" s="653">
        <v>45550</v>
      </c>
      <c r="H21" s="654" t="s">
        <v>976</v>
      </c>
      <c r="I21" s="651" t="s">
        <v>913</v>
      </c>
      <c r="J21" s="655" t="s">
        <v>1031</v>
      </c>
      <c r="K21" s="654" t="s">
        <v>263</v>
      </c>
    </row>
    <row r="22" spans="1:11" s="656" customFormat="1" ht="15.6" x14ac:dyDescent="0.3">
      <c r="A22" s="651">
        <v>18</v>
      </c>
      <c r="B22" s="651">
        <v>18</v>
      </c>
      <c r="C22" s="1088" t="s">
        <v>919</v>
      </c>
      <c r="D22" s="652" t="str">
        <f>IFERROR(VLOOKUP(C22,Foundation!$C$5:$D$143,2,0),"")</f>
        <v>DA+9</v>
      </c>
      <c r="E22" s="1125" t="s">
        <v>423</v>
      </c>
      <c r="F22" s="653">
        <v>45551</v>
      </c>
      <c r="G22" s="653">
        <v>45551</v>
      </c>
      <c r="H22" s="654" t="s">
        <v>976</v>
      </c>
      <c r="I22" s="651" t="s">
        <v>913</v>
      </c>
      <c r="J22" s="655" t="s">
        <v>1031</v>
      </c>
      <c r="K22" s="654" t="s">
        <v>263</v>
      </c>
    </row>
    <row r="23" spans="1:11" s="656" customFormat="1" ht="15.75" customHeight="1" x14ac:dyDescent="0.3">
      <c r="A23" s="651">
        <v>19</v>
      </c>
      <c r="B23" s="651">
        <v>19</v>
      </c>
      <c r="C23" s="1088" t="s">
        <v>482</v>
      </c>
      <c r="D23" s="657" t="str">
        <f>IFERROR(VLOOKUP(C23,Foundation!$C$5:$D$143,2,0),"")</f>
        <v>DA+3</v>
      </c>
      <c r="E23" s="1125" t="s">
        <v>423</v>
      </c>
      <c r="F23" s="653">
        <v>45555</v>
      </c>
      <c r="G23" s="653">
        <v>45555</v>
      </c>
      <c r="H23" s="654" t="s">
        <v>976</v>
      </c>
      <c r="I23" s="651" t="s">
        <v>913</v>
      </c>
      <c r="J23" s="655" t="s">
        <v>1031</v>
      </c>
      <c r="K23" s="654" t="s">
        <v>263</v>
      </c>
    </row>
    <row r="24" spans="1:11" s="656" customFormat="1" ht="15.75" customHeight="1" x14ac:dyDescent="0.3">
      <c r="A24" s="651">
        <v>20</v>
      </c>
      <c r="B24" s="651">
        <v>20</v>
      </c>
      <c r="C24" s="1088" t="s">
        <v>483</v>
      </c>
      <c r="D24" s="657" t="str">
        <f>IFERROR(VLOOKUP(C24,Foundation!$C$5:$D$143,2,0),"")</f>
        <v>DA+9</v>
      </c>
      <c r="E24" s="1125" t="s">
        <v>423</v>
      </c>
      <c r="F24" s="653">
        <v>45555</v>
      </c>
      <c r="G24" s="653">
        <v>45555</v>
      </c>
      <c r="H24" s="654" t="s">
        <v>976</v>
      </c>
      <c r="I24" s="651" t="s">
        <v>913</v>
      </c>
      <c r="J24" s="655" t="s">
        <v>1031</v>
      </c>
      <c r="K24" s="654" t="s">
        <v>263</v>
      </c>
    </row>
    <row r="25" spans="1:11" s="656" customFormat="1" ht="15.75" customHeight="1" x14ac:dyDescent="0.3">
      <c r="A25" s="651">
        <v>21</v>
      </c>
      <c r="B25" s="651">
        <v>21</v>
      </c>
      <c r="C25" s="1088" t="s">
        <v>487</v>
      </c>
      <c r="D25" s="657" t="str">
        <f>IFERROR(VLOOKUP(C25,Foundation!$C$5:$D$143,2,0),"")</f>
        <v>DA+3</v>
      </c>
      <c r="E25" s="1125" t="s">
        <v>423</v>
      </c>
      <c r="F25" s="653">
        <v>45547</v>
      </c>
      <c r="G25" s="653">
        <f t="shared" ref="G25:G56" si="0">F25</f>
        <v>45547</v>
      </c>
      <c r="H25" s="654" t="s">
        <v>976</v>
      </c>
      <c r="I25" s="651" t="s">
        <v>913</v>
      </c>
      <c r="J25" s="655" t="s">
        <v>1031</v>
      </c>
      <c r="K25" s="654" t="s">
        <v>263</v>
      </c>
    </row>
    <row r="26" spans="1:11" s="656" customFormat="1" ht="15.75" customHeight="1" x14ac:dyDescent="0.3">
      <c r="A26" s="651">
        <v>22</v>
      </c>
      <c r="B26" s="651">
        <v>22</v>
      </c>
      <c r="C26" s="1088" t="s">
        <v>920</v>
      </c>
      <c r="D26" s="657" t="str">
        <f>IFERROR(VLOOKUP(C26,Foundation!$C$5:$D$143,2,0),"")</f>
        <v>DA+6</v>
      </c>
      <c r="E26" s="1125" t="s">
        <v>423</v>
      </c>
      <c r="F26" s="653">
        <v>45548</v>
      </c>
      <c r="G26" s="653">
        <f t="shared" si="0"/>
        <v>45548</v>
      </c>
      <c r="H26" s="654" t="s">
        <v>976</v>
      </c>
      <c r="I26" s="651" t="s">
        <v>913</v>
      </c>
      <c r="J26" s="655" t="s">
        <v>1031</v>
      </c>
      <c r="K26" s="654" t="s">
        <v>263</v>
      </c>
    </row>
    <row r="27" spans="1:11" s="656" customFormat="1" ht="15.75" customHeight="1" x14ac:dyDescent="0.3">
      <c r="A27" s="651">
        <v>23</v>
      </c>
      <c r="B27" s="651">
        <v>23</v>
      </c>
      <c r="C27" s="1088" t="s">
        <v>921</v>
      </c>
      <c r="D27" s="657" t="str">
        <f>IFERROR(VLOOKUP(C27,Foundation!$C$5:$D$143,2,0),"")</f>
        <v>DA+9</v>
      </c>
      <c r="E27" s="1125" t="s">
        <v>423</v>
      </c>
      <c r="F27" s="653">
        <v>45547</v>
      </c>
      <c r="G27" s="653">
        <f t="shared" si="0"/>
        <v>45547</v>
      </c>
      <c r="H27" s="654" t="s">
        <v>976</v>
      </c>
      <c r="I27" s="651" t="s">
        <v>913</v>
      </c>
      <c r="J27" s="655" t="s">
        <v>1031</v>
      </c>
      <c r="K27" s="654" t="s">
        <v>263</v>
      </c>
    </row>
    <row r="28" spans="1:11" s="656" customFormat="1" ht="15.75" customHeight="1" x14ac:dyDescent="0.3">
      <c r="A28" s="651">
        <v>24</v>
      </c>
      <c r="B28" s="651">
        <v>24</v>
      </c>
      <c r="C28" s="1088" t="s">
        <v>516</v>
      </c>
      <c r="D28" s="657" t="str">
        <f>IFERROR(VLOOKUP(C28,Foundation!$C$5:$D$143,2,0),"")</f>
        <v>DA+3</v>
      </c>
      <c r="E28" s="1125" t="s">
        <v>423</v>
      </c>
      <c r="F28" s="653">
        <v>45540</v>
      </c>
      <c r="G28" s="653">
        <f t="shared" si="0"/>
        <v>45540</v>
      </c>
      <c r="H28" s="654" t="s">
        <v>976</v>
      </c>
      <c r="I28" s="651" t="s">
        <v>913</v>
      </c>
      <c r="J28" s="655" t="s">
        <v>1031</v>
      </c>
      <c r="K28" s="654" t="s">
        <v>263</v>
      </c>
    </row>
    <row r="29" spans="1:11" s="656" customFormat="1" ht="15.75" customHeight="1" x14ac:dyDescent="0.3">
      <c r="A29" s="651">
        <v>25</v>
      </c>
      <c r="B29" s="651">
        <v>25</v>
      </c>
      <c r="C29" s="1088" t="s">
        <v>515</v>
      </c>
      <c r="D29" s="657" t="str">
        <f>IFERROR(VLOOKUP(C29,Foundation!$C$5:$D$143,2,0),"")</f>
        <v>DA+3</v>
      </c>
      <c r="E29" s="1125" t="s">
        <v>423</v>
      </c>
      <c r="F29" s="653">
        <v>45540</v>
      </c>
      <c r="G29" s="653">
        <f t="shared" si="0"/>
        <v>45540</v>
      </c>
      <c r="H29" s="654" t="s">
        <v>976</v>
      </c>
      <c r="I29" s="651" t="s">
        <v>913</v>
      </c>
      <c r="J29" s="655" t="s">
        <v>1031</v>
      </c>
      <c r="K29" s="654" t="s">
        <v>263</v>
      </c>
    </row>
    <row r="30" spans="1:11" s="656" customFormat="1" ht="15.75" customHeight="1" x14ac:dyDescent="0.3">
      <c r="A30" s="651">
        <v>26</v>
      </c>
      <c r="B30" s="651">
        <v>26</v>
      </c>
      <c r="C30" s="1088" t="s">
        <v>512</v>
      </c>
      <c r="D30" s="657" t="str">
        <f>IFERROR(VLOOKUP(C30,Foundation!$C$5:$D$143,2,0),"")</f>
        <v>DA+1.5</v>
      </c>
      <c r="E30" s="1125" t="s">
        <v>423</v>
      </c>
      <c r="F30" s="653">
        <v>45540</v>
      </c>
      <c r="G30" s="653">
        <f t="shared" si="0"/>
        <v>45540</v>
      </c>
      <c r="H30" s="654" t="s">
        <v>976</v>
      </c>
      <c r="I30" s="651" t="s">
        <v>913</v>
      </c>
      <c r="J30" s="655" t="s">
        <v>1031</v>
      </c>
      <c r="K30" s="654" t="s">
        <v>263</v>
      </c>
    </row>
    <row r="31" spans="1:11" s="656" customFormat="1" ht="15.75" customHeight="1" x14ac:dyDescent="0.3">
      <c r="A31" s="651">
        <v>27</v>
      </c>
      <c r="B31" s="651">
        <v>1</v>
      </c>
      <c r="C31" s="1088" t="s">
        <v>488</v>
      </c>
      <c r="D31" s="657" t="str">
        <f>IFERROR(VLOOKUP(C31,Foundation!$C$5:$D$143,2,0),"")</f>
        <v>DA+9</v>
      </c>
      <c r="E31" s="1125" t="s">
        <v>423</v>
      </c>
      <c r="F31" s="653">
        <v>45576</v>
      </c>
      <c r="G31" s="653">
        <f t="shared" si="0"/>
        <v>45576</v>
      </c>
      <c r="H31" s="654" t="s">
        <v>976</v>
      </c>
      <c r="I31" s="651" t="s">
        <v>913</v>
      </c>
      <c r="J31" s="655" t="s">
        <v>1110</v>
      </c>
      <c r="K31" s="654" t="s">
        <v>263</v>
      </c>
    </row>
    <row r="32" spans="1:11" s="656" customFormat="1" ht="15.75" customHeight="1" x14ac:dyDescent="0.3">
      <c r="A32" s="651">
        <v>28</v>
      </c>
      <c r="B32" s="651">
        <v>2</v>
      </c>
      <c r="C32" s="1088" t="s">
        <v>490</v>
      </c>
      <c r="D32" s="657" t="str">
        <f>IFERROR(VLOOKUP(C32,Foundation!$C$5:$D$143,2,0),"")</f>
        <v>DA-3</v>
      </c>
      <c r="E32" s="1125" t="s">
        <v>423</v>
      </c>
      <c r="F32" s="653">
        <v>45576</v>
      </c>
      <c r="G32" s="653">
        <f t="shared" si="0"/>
        <v>45576</v>
      </c>
      <c r="H32" s="654" t="s">
        <v>976</v>
      </c>
      <c r="I32" s="651" t="s">
        <v>913</v>
      </c>
      <c r="J32" s="655" t="s">
        <v>1110</v>
      </c>
      <c r="K32" s="654" t="s">
        <v>263</v>
      </c>
    </row>
    <row r="33" spans="1:11" s="656" customFormat="1" ht="15.75" customHeight="1" x14ac:dyDescent="0.3">
      <c r="A33" s="651">
        <v>29</v>
      </c>
      <c r="B33" s="651">
        <v>3</v>
      </c>
      <c r="C33" s="1088" t="s">
        <v>493</v>
      </c>
      <c r="D33" s="657" t="str">
        <f>IFERROR(VLOOKUP(C33,Foundation!$C$5:$D$143,2,0),"")</f>
        <v>DA+6</v>
      </c>
      <c r="E33" s="1125" t="s">
        <v>423</v>
      </c>
      <c r="F33" s="653">
        <v>45576</v>
      </c>
      <c r="G33" s="653">
        <f t="shared" si="0"/>
        <v>45576</v>
      </c>
      <c r="H33" s="654" t="s">
        <v>976</v>
      </c>
      <c r="I33" s="651" t="s">
        <v>913</v>
      </c>
      <c r="J33" s="655" t="s">
        <v>1110</v>
      </c>
      <c r="K33" s="654" t="s">
        <v>263</v>
      </c>
    </row>
    <row r="34" spans="1:11" s="656" customFormat="1" ht="15.75" customHeight="1" x14ac:dyDescent="0.3">
      <c r="A34" s="651">
        <v>30</v>
      </c>
      <c r="B34" s="651">
        <v>4</v>
      </c>
      <c r="C34" s="1088" t="s">
        <v>494</v>
      </c>
      <c r="D34" s="657" t="str">
        <f>IFERROR(VLOOKUP(C34,Foundation!$C$5:$D$143,2,0),"")</f>
        <v>DA+1.5</v>
      </c>
      <c r="E34" s="1125" t="s">
        <v>423</v>
      </c>
      <c r="F34" s="653">
        <v>45576</v>
      </c>
      <c r="G34" s="653">
        <f t="shared" si="0"/>
        <v>45576</v>
      </c>
      <c r="H34" s="654" t="s">
        <v>976</v>
      </c>
      <c r="I34" s="651" t="s">
        <v>913</v>
      </c>
      <c r="J34" s="655" t="s">
        <v>1110</v>
      </c>
      <c r="K34" s="654" t="s">
        <v>263</v>
      </c>
    </row>
    <row r="35" spans="1:11" s="656" customFormat="1" ht="15.6" x14ac:dyDescent="0.3">
      <c r="A35" s="651">
        <v>31</v>
      </c>
      <c r="B35" s="651">
        <v>5</v>
      </c>
      <c r="C35" s="92" t="s">
        <v>496</v>
      </c>
      <c r="D35" s="657" t="str">
        <f>IFERROR(VLOOKUP(C35,Foundation!$C$5:$D$143,2,0),"")</f>
        <v>DA-3</v>
      </c>
      <c r="E35" s="1125" t="s">
        <v>423</v>
      </c>
      <c r="F35" s="653">
        <v>45576</v>
      </c>
      <c r="G35" s="653">
        <f t="shared" si="0"/>
        <v>45576</v>
      </c>
      <c r="H35" s="654" t="s">
        <v>976</v>
      </c>
      <c r="I35" s="651" t="s">
        <v>913</v>
      </c>
      <c r="J35" s="655" t="s">
        <v>1110</v>
      </c>
      <c r="K35" s="654" t="s">
        <v>263</v>
      </c>
    </row>
    <row r="36" spans="1:11" s="656" customFormat="1" ht="15.6" x14ac:dyDescent="0.3">
      <c r="A36" s="651">
        <v>32</v>
      </c>
      <c r="B36" s="651">
        <v>6</v>
      </c>
      <c r="C36" s="92" t="s">
        <v>498</v>
      </c>
      <c r="D36" s="657" t="str">
        <f>IFERROR(VLOOKUP(C36,Foundation!$C$5:$D$143,2,0),"")</f>
        <v>DA+9</v>
      </c>
      <c r="E36" s="1125" t="s">
        <v>423</v>
      </c>
      <c r="F36" s="653">
        <v>45576</v>
      </c>
      <c r="G36" s="653">
        <f t="shared" si="0"/>
        <v>45576</v>
      </c>
      <c r="H36" s="654" t="s">
        <v>976</v>
      </c>
      <c r="I36" s="651" t="s">
        <v>913</v>
      </c>
      <c r="J36" s="655" t="s">
        <v>1110</v>
      </c>
      <c r="K36" s="654" t="s">
        <v>263</v>
      </c>
    </row>
    <row r="37" spans="1:11" s="656" customFormat="1" ht="15.6" x14ac:dyDescent="0.3">
      <c r="A37" s="651">
        <v>33</v>
      </c>
      <c r="B37" s="651">
        <v>7</v>
      </c>
      <c r="C37" s="92" t="s">
        <v>917</v>
      </c>
      <c r="D37" s="657" t="str">
        <f>IFERROR(VLOOKUP(C37,Foundation!$C$5:$D$143,2,0),"")</f>
        <v>DA+6</v>
      </c>
      <c r="E37" s="1125" t="s">
        <v>423</v>
      </c>
      <c r="F37" s="653">
        <v>45577</v>
      </c>
      <c r="G37" s="653">
        <f t="shared" si="0"/>
        <v>45577</v>
      </c>
      <c r="H37" s="654" t="s">
        <v>976</v>
      </c>
      <c r="I37" s="651" t="s">
        <v>913</v>
      </c>
      <c r="J37" s="655" t="s">
        <v>1110</v>
      </c>
      <c r="K37" s="654" t="s">
        <v>263</v>
      </c>
    </row>
    <row r="38" spans="1:11" s="656" customFormat="1" ht="15.6" x14ac:dyDescent="0.3">
      <c r="A38" s="651">
        <v>34</v>
      </c>
      <c r="B38" s="651">
        <v>8</v>
      </c>
      <c r="C38" s="92" t="s">
        <v>480</v>
      </c>
      <c r="D38" s="657" t="str">
        <f>IFERROR(VLOOKUP(C38,Foundation!$C$5:$D$143,2,0),"")</f>
        <v>DA-1.5</v>
      </c>
      <c r="E38" s="1125" t="s">
        <v>423</v>
      </c>
      <c r="F38" s="653">
        <v>45577</v>
      </c>
      <c r="G38" s="653">
        <f t="shared" si="0"/>
        <v>45577</v>
      </c>
      <c r="H38" s="654" t="s">
        <v>976</v>
      </c>
      <c r="I38" s="651" t="s">
        <v>913</v>
      </c>
      <c r="J38" s="655" t="s">
        <v>1110</v>
      </c>
      <c r="K38" s="654" t="s">
        <v>263</v>
      </c>
    </row>
    <row r="39" spans="1:11" s="656" customFormat="1" ht="15.6" x14ac:dyDescent="0.3">
      <c r="A39" s="651">
        <v>35</v>
      </c>
      <c r="B39" s="651">
        <v>9</v>
      </c>
      <c r="C39" s="92" t="s">
        <v>478</v>
      </c>
      <c r="D39" s="657" t="str">
        <f>IFERROR(VLOOKUP(C39,Foundation!$C$5:$D$143,2,0),"")</f>
        <v>DA+9</v>
      </c>
      <c r="E39" s="1125" t="s">
        <v>423</v>
      </c>
      <c r="F39" s="653">
        <v>45577</v>
      </c>
      <c r="G39" s="653">
        <f t="shared" si="0"/>
        <v>45577</v>
      </c>
      <c r="H39" s="654" t="s">
        <v>976</v>
      </c>
      <c r="I39" s="651" t="s">
        <v>913</v>
      </c>
      <c r="J39" s="655" t="s">
        <v>1110</v>
      </c>
      <c r="K39" s="654" t="s">
        <v>263</v>
      </c>
    </row>
    <row r="40" spans="1:11" s="656" customFormat="1" ht="15.6" x14ac:dyDescent="0.3">
      <c r="A40" s="651">
        <v>36</v>
      </c>
      <c r="B40" s="651">
        <v>10</v>
      </c>
      <c r="C40" s="92" t="s">
        <v>479</v>
      </c>
      <c r="D40" s="657" t="str">
        <f>IFERROR(VLOOKUP(C40,Foundation!$C$5:$D$143,2,0),"")</f>
        <v>DA+9</v>
      </c>
      <c r="E40" s="1125" t="s">
        <v>423</v>
      </c>
      <c r="F40" s="653">
        <v>45577</v>
      </c>
      <c r="G40" s="653">
        <f t="shared" si="0"/>
        <v>45577</v>
      </c>
      <c r="H40" s="654" t="s">
        <v>976</v>
      </c>
      <c r="I40" s="651" t="s">
        <v>913</v>
      </c>
      <c r="J40" s="655" t="s">
        <v>1110</v>
      </c>
      <c r="K40" s="654" t="s">
        <v>263</v>
      </c>
    </row>
    <row r="41" spans="1:11" s="656" customFormat="1" ht="15.6" x14ac:dyDescent="0.3">
      <c r="A41" s="651">
        <v>37</v>
      </c>
      <c r="B41" s="651">
        <v>11</v>
      </c>
      <c r="C41" s="92" t="s">
        <v>433</v>
      </c>
      <c r="D41" s="657" t="str">
        <f>IFERROR(VLOOKUP(C41,Foundation!$C$5:$D$143,2,0),"")</f>
        <v>DA+3</v>
      </c>
      <c r="E41" s="1125" t="s">
        <v>423</v>
      </c>
      <c r="F41" s="653">
        <v>41925</v>
      </c>
      <c r="G41" s="653">
        <f t="shared" si="0"/>
        <v>41925</v>
      </c>
      <c r="H41" s="654" t="s">
        <v>976</v>
      </c>
      <c r="I41" s="651" t="s">
        <v>913</v>
      </c>
      <c r="J41" s="655" t="s">
        <v>1110</v>
      </c>
      <c r="K41" s="654" t="s">
        <v>263</v>
      </c>
    </row>
    <row r="42" spans="1:11" s="656" customFormat="1" ht="15.6" x14ac:dyDescent="0.3">
      <c r="A42" s="651">
        <v>38</v>
      </c>
      <c r="B42" s="651">
        <v>12</v>
      </c>
      <c r="C42" s="92" t="s">
        <v>434</v>
      </c>
      <c r="D42" s="657" t="str">
        <f>IFERROR(VLOOKUP(C42,Foundation!$C$5:$D$143,2,0),"")</f>
        <v>DA+3</v>
      </c>
      <c r="E42" s="1125" t="s">
        <v>423</v>
      </c>
      <c r="F42" s="653">
        <v>41925</v>
      </c>
      <c r="G42" s="653">
        <f t="shared" si="0"/>
        <v>41925</v>
      </c>
      <c r="H42" s="654" t="s">
        <v>976</v>
      </c>
      <c r="I42" s="651" t="s">
        <v>913</v>
      </c>
      <c r="J42" s="655" t="s">
        <v>1110</v>
      </c>
      <c r="K42" s="654" t="s">
        <v>263</v>
      </c>
    </row>
    <row r="43" spans="1:11" s="656" customFormat="1" ht="15.6" x14ac:dyDescent="0.3">
      <c r="A43" s="651">
        <v>39</v>
      </c>
      <c r="B43" s="651">
        <v>13</v>
      </c>
      <c r="C43" s="92" t="s">
        <v>435</v>
      </c>
      <c r="D43" s="657" t="str">
        <f>IFERROR(VLOOKUP(C43,Foundation!$C$5:$D$143,2,0),"")</f>
        <v>DA+6</v>
      </c>
      <c r="E43" s="1125" t="s">
        <v>423</v>
      </c>
      <c r="F43" s="653">
        <v>41925</v>
      </c>
      <c r="G43" s="653">
        <f t="shared" si="0"/>
        <v>41925</v>
      </c>
      <c r="H43" s="654" t="s">
        <v>976</v>
      </c>
      <c r="I43" s="651" t="s">
        <v>913</v>
      </c>
      <c r="J43" s="655" t="s">
        <v>1110</v>
      </c>
      <c r="K43" s="654" t="s">
        <v>263</v>
      </c>
    </row>
    <row r="44" spans="1:11" s="656" customFormat="1" ht="15.6" x14ac:dyDescent="0.3">
      <c r="A44" s="651">
        <v>40</v>
      </c>
      <c r="B44" s="651">
        <v>14</v>
      </c>
      <c r="C44" s="92" t="s">
        <v>437</v>
      </c>
      <c r="D44" s="657" t="str">
        <f>IFERROR(VLOOKUP(C44,Foundation!$C$5:$D$143,2,0),"")</f>
        <v>DA+9</v>
      </c>
      <c r="E44" s="1125" t="s">
        <v>423</v>
      </c>
      <c r="F44" s="653">
        <v>41925</v>
      </c>
      <c r="G44" s="653">
        <f t="shared" si="0"/>
        <v>41925</v>
      </c>
      <c r="H44" s="654" t="s">
        <v>976</v>
      </c>
      <c r="I44" s="651" t="s">
        <v>913</v>
      </c>
      <c r="J44" s="655" t="s">
        <v>1110</v>
      </c>
      <c r="K44" s="654" t="s">
        <v>263</v>
      </c>
    </row>
    <row r="45" spans="1:11" s="656" customFormat="1" ht="15.6" x14ac:dyDescent="0.3">
      <c r="A45" s="651">
        <v>41</v>
      </c>
      <c r="B45" s="651">
        <v>15</v>
      </c>
      <c r="C45" s="92" t="s">
        <v>440</v>
      </c>
      <c r="D45" s="657" t="str">
        <f>IFERROR(VLOOKUP(C45,Foundation!$C$5:$D$143,2,0),"")</f>
        <v>DA+0</v>
      </c>
      <c r="E45" s="1125" t="s">
        <v>423</v>
      </c>
      <c r="F45" s="653">
        <v>45579</v>
      </c>
      <c r="G45" s="653">
        <f t="shared" si="0"/>
        <v>45579</v>
      </c>
      <c r="H45" s="654" t="s">
        <v>976</v>
      </c>
      <c r="I45" s="651" t="s">
        <v>913</v>
      </c>
      <c r="J45" s="655" t="s">
        <v>1110</v>
      </c>
      <c r="K45" s="654" t="s">
        <v>263</v>
      </c>
    </row>
    <row r="46" spans="1:11" s="656" customFormat="1" ht="15.6" x14ac:dyDescent="0.3">
      <c r="A46" s="651">
        <v>42</v>
      </c>
      <c r="B46" s="651">
        <v>16</v>
      </c>
      <c r="C46" s="92" t="s">
        <v>442</v>
      </c>
      <c r="D46" s="657" t="str">
        <f>IFERROR(VLOOKUP(C46,Foundation!$C$5:$D$143,2,0),"")</f>
        <v>DA+0</v>
      </c>
      <c r="E46" s="1125" t="s">
        <v>423</v>
      </c>
      <c r="F46" s="653">
        <v>45579</v>
      </c>
      <c r="G46" s="653">
        <f t="shared" si="0"/>
        <v>45579</v>
      </c>
      <c r="H46" s="654" t="s">
        <v>976</v>
      </c>
      <c r="I46" s="651" t="s">
        <v>913</v>
      </c>
      <c r="J46" s="655" t="s">
        <v>1110</v>
      </c>
      <c r="K46" s="654" t="s">
        <v>263</v>
      </c>
    </row>
    <row r="47" spans="1:11" s="656" customFormat="1" ht="15.6" x14ac:dyDescent="0.3">
      <c r="A47" s="651">
        <v>43</v>
      </c>
      <c r="B47" s="651">
        <v>17</v>
      </c>
      <c r="C47" s="92" t="s">
        <v>439</v>
      </c>
      <c r="D47" s="657" t="str">
        <f>IFERROR(VLOOKUP(C47,Foundation!$C$5:$D$143,2,0),"")</f>
        <v>DA+1.5</v>
      </c>
      <c r="E47" s="1125" t="s">
        <v>423</v>
      </c>
      <c r="F47" s="653">
        <v>45579</v>
      </c>
      <c r="G47" s="653">
        <f t="shared" si="0"/>
        <v>45579</v>
      </c>
      <c r="H47" s="654" t="s">
        <v>976</v>
      </c>
      <c r="I47" s="651" t="s">
        <v>913</v>
      </c>
      <c r="J47" s="655" t="s">
        <v>1110</v>
      </c>
      <c r="K47" s="654" t="s">
        <v>263</v>
      </c>
    </row>
    <row r="48" spans="1:11" s="656" customFormat="1" ht="15.6" x14ac:dyDescent="0.3">
      <c r="A48" s="651">
        <v>44</v>
      </c>
      <c r="B48" s="651">
        <v>18</v>
      </c>
      <c r="C48" s="92" t="s">
        <v>438</v>
      </c>
      <c r="D48" s="657" t="str">
        <f>IFERROR(VLOOKUP(C48,Foundation!$C$5:$D$143,2,0),"")</f>
        <v>DA+0</v>
      </c>
      <c r="E48" s="1125" t="s">
        <v>423</v>
      </c>
      <c r="F48" s="653">
        <v>45580</v>
      </c>
      <c r="G48" s="653">
        <f t="shared" si="0"/>
        <v>45580</v>
      </c>
      <c r="H48" s="654" t="s">
        <v>976</v>
      </c>
      <c r="I48" s="651" t="s">
        <v>913</v>
      </c>
      <c r="J48" s="655" t="s">
        <v>1110</v>
      </c>
      <c r="K48" s="654" t="s">
        <v>263</v>
      </c>
    </row>
    <row r="49" spans="1:11" s="656" customFormat="1" ht="15.6" x14ac:dyDescent="0.3">
      <c r="A49" s="651">
        <v>45</v>
      </c>
      <c r="B49" s="651">
        <v>19</v>
      </c>
      <c r="C49" s="92" t="s">
        <v>436</v>
      </c>
      <c r="D49" s="657" t="str">
        <f>IFERROR(VLOOKUP(C49,Foundation!$C$5:$D$143,2,0),"")</f>
        <v>DA+3</v>
      </c>
      <c r="E49" s="1125" t="s">
        <v>423</v>
      </c>
      <c r="F49" s="653">
        <v>45580</v>
      </c>
      <c r="G49" s="653">
        <f t="shared" si="0"/>
        <v>45580</v>
      </c>
      <c r="H49" s="654" t="s">
        <v>976</v>
      </c>
      <c r="I49" s="651" t="s">
        <v>913</v>
      </c>
      <c r="J49" s="655" t="s">
        <v>1110</v>
      </c>
      <c r="K49" s="654" t="s">
        <v>263</v>
      </c>
    </row>
    <row r="50" spans="1:11" s="656" customFormat="1" ht="15.6" x14ac:dyDescent="0.3">
      <c r="A50" s="651">
        <v>46</v>
      </c>
      <c r="B50" s="651">
        <v>20</v>
      </c>
      <c r="C50" s="92" t="s">
        <v>169</v>
      </c>
      <c r="D50" s="657" t="str">
        <f>IFERROR(VLOOKUP(C50,Foundation!$C$5:$D$143,2,0),"")</f>
        <v>DA-3</v>
      </c>
      <c r="E50" s="1125" t="s">
        <v>423</v>
      </c>
      <c r="F50" s="653">
        <v>45580</v>
      </c>
      <c r="G50" s="653">
        <f t="shared" si="0"/>
        <v>45580</v>
      </c>
      <c r="H50" s="654" t="s">
        <v>976</v>
      </c>
      <c r="I50" s="651" t="s">
        <v>1111</v>
      </c>
      <c r="J50" s="655" t="s">
        <v>1110</v>
      </c>
      <c r="K50" s="654" t="s">
        <v>263</v>
      </c>
    </row>
    <row r="51" spans="1:11" s="656" customFormat="1" ht="15.6" x14ac:dyDescent="0.3">
      <c r="A51" s="651">
        <v>47</v>
      </c>
      <c r="B51" s="651">
        <v>21</v>
      </c>
      <c r="C51" s="92" t="s">
        <v>26</v>
      </c>
      <c r="D51" s="657" t="str">
        <f>IFERROR(VLOOKUP(C51,Foundation!$C$5:$D$143,2,0),"")</f>
        <v>DA+0</v>
      </c>
      <c r="E51" s="1125" t="s">
        <v>423</v>
      </c>
      <c r="F51" s="653">
        <v>45580</v>
      </c>
      <c r="G51" s="653">
        <f t="shared" si="0"/>
        <v>45580</v>
      </c>
      <c r="H51" s="654" t="s">
        <v>976</v>
      </c>
      <c r="I51" s="651" t="s">
        <v>1111</v>
      </c>
      <c r="J51" s="655" t="s">
        <v>1110</v>
      </c>
      <c r="K51" s="654" t="s">
        <v>263</v>
      </c>
    </row>
    <row r="52" spans="1:11" s="656" customFormat="1" ht="15.6" x14ac:dyDescent="0.3">
      <c r="A52" s="651">
        <v>48</v>
      </c>
      <c r="B52" s="651">
        <v>22</v>
      </c>
      <c r="C52" s="92" t="s">
        <v>62</v>
      </c>
      <c r="D52" s="657" t="str">
        <f>IFERROR(VLOOKUP(C52,Foundation!$C$5:$D$143,2,0),"")</f>
        <v>DA+9</v>
      </c>
      <c r="E52" s="1125" t="s">
        <v>423</v>
      </c>
      <c r="F52" s="658">
        <v>45581</v>
      </c>
      <c r="G52" s="653">
        <f t="shared" si="0"/>
        <v>45581</v>
      </c>
      <c r="H52" s="654" t="s">
        <v>976</v>
      </c>
      <c r="I52" s="651" t="s">
        <v>1111</v>
      </c>
      <c r="J52" s="655" t="s">
        <v>1110</v>
      </c>
      <c r="K52" s="654" t="s">
        <v>263</v>
      </c>
    </row>
    <row r="53" spans="1:11" s="656" customFormat="1" ht="15.6" x14ac:dyDescent="0.3">
      <c r="A53" s="651">
        <v>49</v>
      </c>
      <c r="B53" s="651">
        <v>23</v>
      </c>
      <c r="C53" s="92" t="s">
        <v>63</v>
      </c>
      <c r="D53" s="657" t="str">
        <f>IFERROR(VLOOKUP(C53,Foundation!$C$5:$D$143,2,0),"")</f>
        <v>DA-1.5</v>
      </c>
      <c r="E53" s="1125" t="s">
        <v>423</v>
      </c>
      <c r="F53" s="658">
        <v>45581</v>
      </c>
      <c r="G53" s="653">
        <f t="shared" si="0"/>
        <v>45581</v>
      </c>
      <c r="H53" s="654" t="s">
        <v>976</v>
      </c>
      <c r="I53" s="651" t="s">
        <v>1111</v>
      </c>
      <c r="J53" s="655" t="s">
        <v>1110</v>
      </c>
      <c r="K53" s="654" t="s">
        <v>263</v>
      </c>
    </row>
    <row r="54" spans="1:11" s="656" customFormat="1" ht="15.6" x14ac:dyDescent="0.3">
      <c r="A54" s="651">
        <v>50</v>
      </c>
      <c r="B54" s="651">
        <v>24</v>
      </c>
      <c r="C54" s="92" t="s">
        <v>158</v>
      </c>
      <c r="D54" s="657" t="str">
        <f>IFERROR(VLOOKUP(C54,Foundation!$C$5:$D$143,2,0),"")</f>
        <v>DA+1.5</v>
      </c>
      <c r="E54" s="1125" t="s">
        <v>423</v>
      </c>
      <c r="F54" s="658">
        <v>45581</v>
      </c>
      <c r="G54" s="653">
        <f t="shared" si="0"/>
        <v>45581</v>
      </c>
      <c r="H54" s="654" t="s">
        <v>976</v>
      </c>
      <c r="I54" s="651" t="s">
        <v>1111</v>
      </c>
      <c r="J54" s="655" t="s">
        <v>1110</v>
      </c>
      <c r="K54" s="654" t="s">
        <v>263</v>
      </c>
    </row>
    <row r="55" spans="1:11" s="656" customFormat="1" ht="15.6" x14ac:dyDescent="0.3">
      <c r="A55" s="651">
        <v>51</v>
      </c>
      <c r="B55" s="651">
        <v>25</v>
      </c>
      <c r="C55" s="92" t="s">
        <v>160</v>
      </c>
      <c r="D55" s="657" t="str">
        <f>IFERROR(VLOOKUP(C55,Foundation!$C$5:$D$143,2,0),"")</f>
        <v>DA+1.5</v>
      </c>
      <c r="E55" s="1125" t="s">
        <v>423</v>
      </c>
      <c r="F55" s="658">
        <v>45581</v>
      </c>
      <c r="G55" s="653">
        <f t="shared" si="0"/>
        <v>45581</v>
      </c>
      <c r="H55" s="654" t="s">
        <v>976</v>
      </c>
      <c r="I55" s="651" t="s">
        <v>1111</v>
      </c>
      <c r="J55" s="655" t="s">
        <v>1110</v>
      </c>
      <c r="K55" s="654" t="s">
        <v>263</v>
      </c>
    </row>
    <row r="56" spans="1:11" s="656" customFormat="1" ht="15.6" x14ac:dyDescent="0.3">
      <c r="A56" s="651">
        <v>52</v>
      </c>
      <c r="B56" s="651">
        <v>26</v>
      </c>
      <c r="C56" s="92" t="s">
        <v>161</v>
      </c>
      <c r="D56" s="657" t="str">
        <f>IFERROR(VLOOKUP(C56,Foundation!$C$5:$D$143,2,0),"")</f>
        <v>DA-1.5</v>
      </c>
      <c r="E56" s="1125" t="s">
        <v>423</v>
      </c>
      <c r="F56" s="658">
        <v>45581</v>
      </c>
      <c r="G56" s="653">
        <f t="shared" si="0"/>
        <v>45581</v>
      </c>
      <c r="H56" s="654" t="s">
        <v>976</v>
      </c>
      <c r="I56" s="651" t="s">
        <v>1111</v>
      </c>
      <c r="J56" s="655" t="s">
        <v>1110</v>
      </c>
      <c r="K56" s="654" t="s">
        <v>263</v>
      </c>
    </row>
    <row r="57" spans="1:11" s="656" customFormat="1" ht="15.6" x14ac:dyDescent="0.3">
      <c r="A57" s="651">
        <v>53</v>
      </c>
      <c r="B57" s="651">
        <v>27</v>
      </c>
      <c r="C57" s="92" t="s">
        <v>450</v>
      </c>
      <c r="D57" s="657" t="str">
        <f>IFERROR(VLOOKUP(C57,Foundation!$C$5:$D$143,2,0),"")</f>
        <v>DA+6</v>
      </c>
      <c r="E57" s="1125" t="s">
        <v>423</v>
      </c>
      <c r="F57" s="658">
        <v>45581</v>
      </c>
      <c r="G57" s="653">
        <f t="shared" ref="G57:G88" si="1">F57</f>
        <v>45581</v>
      </c>
      <c r="H57" s="654" t="s">
        <v>976</v>
      </c>
      <c r="I57" s="651" t="s">
        <v>1111</v>
      </c>
      <c r="J57" s="655" t="s">
        <v>1110</v>
      </c>
      <c r="K57" s="654" t="s">
        <v>263</v>
      </c>
    </row>
    <row r="58" spans="1:11" s="656" customFormat="1" ht="15.6" x14ac:dyDescent="0.3">
      <c r="A58" s="651">
        <v>54</v>
      </c>
      <c r="B58" s="651">
        <v>28</v>
      </c>
      <c r="C58" s="92" t="s">
        <v>452</v>
      </c>
      <c r="D58" s="657" t="str">
        <f>IFERROR(VLOOKUP(C58,Foundation!$C$5:$D$143,2,0),"")</f>
        <v>DA+0</v>
      </c>
      <c r="E58" s="1125" t="s">
        <v>423</v>
      </c>
      <c r="F58" s="658">
        <v>45582</v>
      </c>
      <c r="G58" s="653">
        <f t="shared" si="1"/>
        <v>45582</v>
      </c>
      <c r="H58" s="654" t="s">
        <v>976</v>
      </c>
      <c r="I58" s="651" t="s">
        <v>1111</v>
      </c>
      <c r="J58" s="655" t="s">
        <v>1110</v>
      </c>
      <c r="K58" s="654" t="s">
        <v>263</v>
      </c>
    </row>
    <row r="59" spans="1:11" s="656" customFormat="1" ht="15.6" x14ac:dyDescent="0.3">
      <c r="A59" s="651">
        <v>55</v>
      </c>
      <c r="B59" s="651">
        <v>29</v>
      </c>
      <c r="C59" s="92" t="s">
        <v>453</v>
      </c>
      <c r="D59" s="657" t="str">
        <f>IFERROR(VLOOKUP(C59,Foundation!$C$5:$D$143,2,0),"")</f>
        <v>DA+3</v>
      </c>
      <c r="E59" s="1125" t="s">
        <v>423</v>
      </c>
      <c r="F59" s="658">
        <v>45582</v>
      </c>
      <c r="G59" s="653">
        <f t="shared" si="1"/>
        <v>45582</v>
      </c>
      <c r="H59" s="654" t="s">
        <v>976</v>
      </c>
      <c r="I59" s="651" t="s">
        <v>1111</v>
      </c>
      <c r="J59" s="655" t="s">
        <v>1110</v>
      </c>
      <c r="K59" s="654" t="s">
        <v>263</v>
      </c>
    </row>
    <row r="60" spans="1:11" s="656" customFormat="1" ht="15.6" x14ac:dyDescent="0.3">
      <c r="A60" s="651">
        <v>56</v>
      </c>
      <c r="B60" s="651">
        <v>30</v>
      </c>
      <c r="C60" s="92" t="s">
        <v>454</v>
      </c>
      <c r="D60" s="657" t="str">
        <f>IFERROR(VLOOKUP(C60,Foundation!$C$5:$D$143,2,0),"")</f>
        <v>DA+0</v>
      </c>
      <c r="E60" s="1125" t="s">
        <v>423</v>
      </c>
      <c r="F60" s="658">
        <v>45582</v>
      </c>
      <c r="G60" s="653">
        <f t="shared" si="1"/>
        <v>45582</v>
      </c>
      <c r="H60" s="654" t="s">
        <v>976</v>
      </c>
      <c r="I60" s="651" t="s">
        <v>1111</v>
      </c>
      <c r="J60" s="655" t="s">
        <v>1110</v>
      </c>
      <c r="K60" s="654" t="s">
        <v>263</v>
      </c>
    </row>
    <row r="61" spans="1:11" s="656" customFormat="1" ht="15.6" x14ac:dyDescent="0.3">
      <c r="A61" s="651">
        <v>57</v>
      </c>
      <c r="B61" s="651">
        <v>31</v>
      </c>
      <c r="C61" s="92" t="s">
        <v>926</v>
      </c>
      <c r="D61" s="657" t="str">
        <f>IFERROR(VLOOKUP(C61,Foundation!$C$5:$D$143,2,0),"")</f>
        <v>DA+6</v>
      </c>
      <c r="E61" s="1125" t="s">
        <v>423</v>
      </c>
      <c r="F61" s="658">
        <v>45582</v>
      </c>
      <c r="G61" s="653">
        <f t="shared" si="1"/>
        <v>45582</v>
      </c>
      <c r="H61" s="654" t="s">
        <v>976</v>
      </c>
      <c r="I61" s="651" t="s">
        <v>1111</v>
      </c>
      <c r="J61" s="655" t="s">
        <v>1110</v>
      </c>
      <c r="K61" s="654" t="s">
        <v>263</v>
      </c>
    </row>
    <row r="62" spans="1:11" s="656" customFormat="1" ht="15.6" x14ac:dyDescent="0.3">
      <c r="A62" s="651">
        <v>58</v>
      </c>
      <c r="B62" s="651">
        <v>32</v>
      </c>
      <c r="C62" s="92" t="s">
        <v>930</v>
      </c>
      <c r="D62" s="657" t="str">
        <f>IFERROR(VLOOKUP(C62,Foundation!$C$5:$D$143,2,0),"")</f>
        <v>DA+9</v>
      </c>
      <c r="E62" s="1125" t="s">
        <v>423</v>
      </c>
      <c r="F62" s="658">
        <v>45583</v>
      </c>
      <c r="G62" s="653">
        <f t="shared" si="1"/>
        <v>45583</v>
      </c>
      <c r="H62" s="654" t="s">
        <v>976</v>
      </c>
      <c r="I62" s="651" t="s">
        <v>1111</v>
      </c>
      <c r="J62" s="655" t="s">
        <v>1110</v>
      </c>
      <c r="K62" s="654" t="s">
        <v>263</v>
      </c>
    </row>
    <row r="63" spans="1:11" s="656" customFormat="1" ht="15.6" x14ac:dyDescent="0.3">
      <c r="A63" s="651">
        <v>59</v>
      </c>
      <c r="B63" s="651">
        <v>33</v>
      </c>
      <c r="C63" s="92" t="s">
        <v>927</v>
      </c>
      <c r="D63" s="657" t="str">
        <f>IFERROR(VLOOKUP(C63,Foundation!$C$5:$D$143,2,0),"")</f>
        <v>DA+6</v>
      </c>
      <c r="E63" s="1125" t="s">
        <v>423</v>
      </c>
      <c r="F63" s="658">
        <v>45584</v>
      </c>
      <c r="G63" s="653">
        <f t="shared" si="1"/>
        <v>45584</v>
      </c>
      <c r="H63" s="654" t="s">
        <v>976</v>
      </c>
      <c r="I63" s="651" t="s">
        <v>1119</v>
      </c>
      <c r="J63" s="655" t="s">
        <v>1110</v>
      </c>
      <c r="K63" s="654" t="s">
        <v>263</v>
      </c>
    </row>
    <row r="64" spans="1:11" s="656" customFormat="1" ht="15.6" x14ac:dyDescent="0.3">
      <c r="A64" s="651">
        <v>60</v>
      </c>
      <c r="B64" s="651">
        <v>34</v>
      </c>
      <c r="C64" s="92" t="s">
        <v>929</v>
      </c>
      <c r="D64" s="657" t="str">
        <f>IFERROR(VLOOKUP(C64,Foundation!$C$5:$D$143,2,0),"")</f>
        <v>DA+6</v>
      </c>
      <c r="E64" s="1125" t="s">
        <v>423</v>
      </c>
      <c r="F64" s="658">
        <v>45584</v>
      </c>
      <c r="G64" s="653">
        <f t="shared" si="1"/>
        <v>45584</v>
      </c>
      <c r="H64" s="654" t="s">
        <v>976</v>
      </c>
      <c r="I64" s="651" t="s">
        <v>1119</v>
      </c>
      <c r="J64" s="655" t="s">
        <v>1110</v>
      </c>
      <c r="K64" s="654" t="s">
        <v>263</v>
      </c>
    </row>
    <row r="65" spans="1:11" s="656" customFormat="1" ht="15.6" x14ac:dyDescent="0.3">
      <c r="A65" s="651">
        <v>61</v>
      </c>
      <c r="B65" s="651">
        <v>35</v>
      </c>
      <c r="C65" s="92" t="s">
        <v>171</v>
      </c>
      <c r="D65" s="657" t="str">
        <f>IFERROR(VLOOKUP(C65,Foundation!$C$5:$D$143,2,0),"")</f>
        <v>DA+3</v>
      </c>
      <c r="E65" s="1125" t="s">
        <v>423</v>
      </c>
      <c r="F65" s="658">
        <v>45584</v>
      </c>
      <c r="G65" s="653">
        <f t="shared" si="1"/>
        <v>45584</v>
      </c>
      <c r="H65" s="654" t="s">
        <v>976</v>
      </c>
      <c r="I65" s="651" t="s">
        <v>1119</v>
      </c>
      <c r="J65" s="655" t="s">
        <v>1110</v>
      </c>
      <c r="K65" s="654" t="s">
        <v>263</v>
      </c>
    </row>
    <row r="66" spans="1:11" s="656" customFormat="1" ht="15.6" x14ac:dyDescent="0.3">
      <c r="A66" s="651">
        <v>62</v>
      </c>
      <c r="B66" s="651">
        <v>36</v>
      </c>
      <c r="C66" s="92" t="s">
        <v>466</v>
      </c>
      <c r="D66" s="657" t="str">
        <f>IFERROR(VLOOKUP(C66,Foundation!$C$5:$D$143,2,0),"")</f>
        <v>DA+9</v>
      </c>
      <c r="E66" s="1125" t="s">
        <v>423</v>
      </c>
      <c r="F66" s="658">
        <v>45584</v>
      </c>
      <c r="G66" s="653">
        <f t="shared" si="1"/>
        <v>45584</v>
      </c>
      <c r="H66" s="654" t="s">
        <v>976</v>
      </c>
      <c r="I66" s="651" t="s">
        <v>1119</v>
      </c>
      <c r="J66" s="655" t="s">
        <v>1110</v>
      </c>
      <c r="K66" s="654" t="s">
        <v>263</v>
      </c>
    </row>
    <row r="67" spans="1:11" s="656" customFormat="1" ht="15.6" x14ac:dyDescent="0.3">
      <c r="A67" s="651">
        <v>63</v>
      </c>
      <c r="B67" s="651">
        <v>37</v>
      </c>
      <c r="C67" s="92" t="s">
        <v>468</v>
      </c>
      <c r="D67" s="657" t="str">
        <f>IFERROR(VLOOKUP(C67,Foundation!$C$5:$D$143,2,0),"")</f>
        <v>DA+0</v>
      </c>
      <c r="E67" s="1125" t="s">
        <v>423</v>
      </c>
      <c r="F67" s="658">
        <v>45584</v>
      </c>
      <c r="G67" s="653">
        <f t="shared" si="1"/>
        <v>45584</v>
      </c>
      <c r="H67" s="654" t="s">
        <v>976</v>
      </c>
      <c r="I67" s="651" t="s">
        <v>1119</v>
      </c>
      <c r="J67" s="655" t="s">
        <v>1110</v>
      </c>
      <c r="K67" s="654" t="s">
        <v>263</v>
      </c>
    </row>
    <row r="68" spans="1:11" s="656" customFormat="1" ht="15.6" x14ac:dyDescent="0.3">
      <c r="A68" s="651">
        <v>64</v>
      </c>
      <c r="B68" s="651">
        <v>38</v>
      </c>
      <c r="C68" s="92" t="s">
        <v>467</v>
      </c>
      <c r="D68" s="657" t="str">
        <f>IFERROR(VLOOKUP(C68,Foundation!$C$5:$D$143,2,0),"")</f>
        <v>DA+0</v>
      </c>
      <c r="E68" s="1125" t="s">
        <v>423</v>
      </c>
      <c r="F68" s="658">
        <v>45585</v>
      </c>
      <c r="G68" s="653">
        <f t="shared" si="1"/>
        <v>45585</v>
      </c>
      <c r="H68" s="654" t="s">
        <v>976</v>
      </c>
      <c r="I68" s="651" t="s">
        <v>1119</v>
      </c>
      <c r="J68" s="655" t="s">
        <v>1110</v>
      </c>
      <c r="K68" s="654" t="s">
        <v>263</v>
      </c>
    </row>
    <row r="69" spans="1:11" s="656" customFormat="1" ht="15.6" x14ac:dyDescent="0.3">
      <c r="A69" s="651">
        <v>65</v>
      </c>
      <c r="B69" s="651">
        <v>39</v>
      </c>
      <c r="C69" s="92" t="s">
        <v>469</v>
      </c>
      <c r="D69" s="657" t="str">
        <f>IFERROR(VLOOKUP(C69,Foundation!$C$5:$D$143,2,0),"")</f>
        <v>DA+1.5</v>
      </c>
      <c r="E69" s="1125" t="s">
        <v>423</v>
      </c>
      <c r="F69" s="658">
        <v>45585</v>
      </c>
      <c r="G69" s="653">
        <f t="shared" si="1"/>
        <v>45585</v>
      </c>
      <c r="H69" s="654" t="s">
        <v>976</v>
      </c>
      <c r="I69" s="651" t="s">
        <v>1119</v>
      </c>
      <c r="J69" s="655" t="s">
        <v>1110</v>
      </c>
      <c r="K69" s="654" t="s">
        <v>263</v>
      </c>
    </row>
    <row r="70" spans="1:11" s="656" customFormat="1" ht="15.6" x14ac:dyDescent="0.3">
      <c r="A70" s="651">
        <v>66</v>
      </c>
      <c r="B70" s="651">
        <v>40</v>
      </c>
      <c r="C70" s="92" t="s">
        <v>899</v>
      </c>
      <c r="D70" s="657" t="str">
        <f>IFERROR(VLOOKUP(C70,Foundation!$C$5:$D$143,2,0),"")</f>
        <v>DA+6</v>
      </c>
      <c r="E70" s="1125" t="s">
        <v>423</v>
      </c>
      <c r="F70" s="658">
        <v>45585</v>
      </c>
      <c r="G70" s="653">
        <f t="shared" si="1"/>
        <v>45585</v>
      </c>
      <c r="H70" s="654" t="s">
        <v>976</v>
      </c>
      <c r="I70" s="651" t="s">
        <v>1119</v>
      </c>
      <c r="J70" s="655" t="s">
        <v>1110</v>
      </c>
      <c r="K70" s="654" t="s">
        <v>263</v>
      </c>
    </row>
    <row r="71" spans="1:11" s="656" customFormat="1" ht="15.6" x14ac:dyDescent="0.3">
      <c r="A71" s="651">
        <v>67</v>
      </c>
      <c r="B71" s="651">
        <v>41</v>
      </c>
      <c r="C71" s="92" t="s">
        <v>595</v>
      </c>
      <c r="D71" s="657" t="str">
        <f>IFERROR(VLOOKUP(C71,Foundation!$C$5:$D$143,2,0),"")</f>
        <v>DA+9</v>
      </c>
      <c r="E71" s="1125" t="s">
        <v>423</v>
      </c>
      <c r="F71" s="658">
        <v>45585</v>
      </c>
      <c r="G71" s="653">
        <f t="shared" si="1"/>
        <v>45585</v>
      </c>
      <c r="H71" s="654" t="s">
        <v>976</v>
      </c>
      <c r="I71" s="651" t="s">
        <v>1119</v>
      </c>
      <c r="J71" s="655" t="s">
        <v>1110</v>
      </c>
      <c r="K71" s="654" t="s">
        <v>263</v>
      </c>
    </row>
    <row r="72" spans="1:11" s="656" customFormat="1" ht="15.6" x14ac:dyDescent="0.3">
      <c r="A72" s="651">
        <v>68</v>
      </c>
      <c r="B72" s="651">
        <v>42</v>
      </c>
      <c r="C72" s="92" t="s">
        <v>71</v>
      </c>
      <c r="D72" s="657" t="str">
        <f>IFERROR(VLOOKUP(C72,Foundation!$C$5:$D$143,2,0),"")</f>
        <v>DA+3</v>
      </c>
      <c r="E72" s="1125" t="s">
        <v>423</v>
      </c>
      <c r="F72" s="658">
        <v>45585</v>
      </c>
      <c r="G72" s="653">
        <f t="shared" si="1"/>
        <v>45585</v>
      </c>
      <c r="H72" s="654" t="s">
        <v>976</v>
      </c>
      <c r="I72" s="651" t="s">
        <v>1119</v>
      </c>
      <c r="J72" s="655" t="s">
        <v>1110</v>
      </c>
      <c r="K72" s="654" t="s">
        <v>263</v>
      </c>
    </row>
    <row r="73" spans="1:11" s="656" customFormat="1" ht="15.6" x14ac:dyDescent="0.3">
      <c r="A73" s="651">
        <v>69</v>
      </c>
      <c r="B73" s="651">
        <v>43</v>
      </c>
      <c r="C73" s="92" t="s">
        <v>195</v>
      </c>
      <c r="D73" s="657" t="str">
        <f>IFERROR(VLOOKUP(C73,Foundation!$C$5:$D$143,2,0),"")</f>
        <v>DA+3</v>
      </c>
      <c r="E73" s="1125" t="s">
        <v>423</v>
      </c>
      <c r="F73" s="658">
        <v>45585</v>
      </c>
      <c r="G73" s="653">
        <f t="shared" si="1"/>
        <v>45585</v>
      </c>
      <c r="H73" s="654" t="s">
        <v>976</v>
      </c>
      <c r="I73" s="651" t="s">
        <v>1119</v>
      </c>
      <c r="J73" s="655" t="s">
        <v>1110</v>
      </c>
      <c r="K73" s="654" t="s">
        <v>263</v>
      </c>
    </row>
    <row r="74" spans="1:11" s="656" customFormat="1" ht="15.6" x14ac:dyDescent="0.3">
      <c r="A74" s="651">
        <v>70</v>
      </c>
      <c r="B74" s="651">
        <v>44</v>
      </c>
      <c r="C74" s="92" t="s">
        <v>590</v>
      </c>
      <c r="D74" s="657" t="str">
        <f>IFERROR(VLOOKUP(C74,Foundation!$C$5:$D$143,2,0),"")</f>
        <v>DA+6</v>
      </c>
      <c r="E74" s="1125" t="s">
        <v>423</v>
      </c>
      <c r="F74" s="658">
        <v>45585</v>
      </c>
      <c r="G74" s="653">
        <f t="shared" si="1"/>
        <v>45585</v>
      </c>
      <c r="H74" s="654" t="s">
        <v>976</v>
      </c>
      <c r="I74" s="651" t="s">
        <v>1119</v>
      </c>
      <c r="J74" s="655" t="s">
        <v>1110</v>
      </c>
      <c r="K74" s="654" t="s">
        <v>263</v>
      </c>
    </row>
    <row r="75" spans="1:11" s="656" customFormat="1" ht="15.6" x14ac:dyDescent="0.3">
      <c r="A75" s="651">
        <v>71</v>
      </c>
      <c r="B75" s="651">
        <v>45</v>
      </c>
      <c r="C75" s="92" t="s">
        <v>591</v>
      </c>
      <c r="D75" s="657" t="str">
        <f>IFERROR(VLOOKUP(C75,Foundation!$C$5:$D$143,2,0),"")</f>
        <v>DA+6</v>
      </c>
      <c r="E75" s="1125" t="s">
        <v>423</v>
      </c>
      <c r="F75" s="658">
        <v>45585</v>
      </c>
      <c r="G75" s="653">
        <f t="shared" si="1"/>
        <v>45585</v>
      </c>
      <c r="H75" s="654" t="s">
        <v>976</v>
      </c>
      <c r="I75" s="651" t="s">
        <v>1119</v>
      </c>
      <c r="J75" s="655" t="s">
        <v>1110</v>
      </c>
      <c r="K75" s="654" t="s">
        <v>263</v>
      </c>
    </row>
    <row r="76" spans="1:11" s="656" customFormat="1" ht="15.6" x14ac:dyDescent="0.3">
      <c r="A76" s="651">
        <v>72</v>
      </c>
      <c r="B76" s="651">
        <v>46</v>
      </c>
      <c r="C76" s="92" t="s">
        <v>596</v>
      </c>
      <c r="D76" s="657" t="str">
        <f>IFERROR(VLOOKUP(C76,Foundation!$C$5:$D$143,2,0),"")</f>
        <v>DA+9</v>
      </c>
      <c r="E76" s="1125" t="s">
        <v>423</v>
      </c>
      <c r="F76" s="658">
        <v>45587</v>
      </c>
      <c r="G76" s="653">
        <f t="shared" si="1"/>
        <v>45587</v>
      </c>
      <c r="H76" s="654" t="s">
        <v>976</v>
      </c>
      <c r="I76" s="651" t="s">
        <v>1119</v>
      </c>
      <c r="J76" s="655" t="s">
        <v>1110</v>
      </c>
      <c r="K76" s="654" t="s">
        <v>263</v>
      </c>
    </row>
    <row r="77" spans="1:11" s="656" customFormat="1" ht="15.6" x14ac:dyDescent="0.3">
      <c r="A77" s="651">
        <v>73</v>
      </c>
      <c r="B77" s="651">
        <v>47</v>
      </c>
      <c r="C77" s="92" t="s">
        <v>597</v>
      </c>
      <c r="D77" s="657" t="str">
        <f>IFERROR(VLOOKUP(C77,Foundation!$C$5:$D$143,2,0),"")</f>
        <v>DA+1.5</v>
      </c>
      <c r="E77" s="1125" t="s">
        <v>423</v>
      </c>
      <c r="F77" s="658">
        <v>45587</v>
      </c>
      <c r="G77" s="653">
        <f t="shared" si="1"/>
        <v>45587</v>
      </c>
      <c r="H77" s="654" t="s">
        <v>976</v>
      </c>
      <c r="I77" s="651" t="s">
        <v>1119</v>
      </c>
      <c r="J77" s="655" t="s">
        <v>1110</v>
      </c>
      <c r="K77" s="654" t="s">
        <v>263</v>
      </c>
    </row>
    <row r="78" spans="1:11" s="656" customFormat="1" ht="15.6" x14ac:dyDescent="0.3">
      <c r="A78" s="651">
        <v>74</v>
      </c>
      <c r="B78" s="651">
        <v>48</v>
      </c>
      <c r="C78" s="92" t="s">
        <v>599</v>
      </c>
      <c r="D78" s="657" t="str">
        <f>IFERROR(VLOOKUP(C78,Foundation!$C$5:$D$143,2,0),"")</f>
        <v>DA+9</v>
      </c>
      <c r="E78" s="1125" t="s">
        <v>423</v>
      </c>
      <c r="F78" s="658">
        <v>45587</v>
      </c>
      <c r="G78" s="653">
        <f t="shared" si="1"/>
        <v>45587</v>
      </c>
      <c r="H78" s="654" t="s">
        <v>976</v>
      </c>
      <c r="I78" s="651" t="s">
        <v>1119</v>
      </c>
      <c r="J78" s="655" t="s">
        <v>1110</v>
      </c>
      <c r="K78" s="654" t="s">
        <v>263</v>
      </c>
    </row>
    <row r="79" spans="1:11" s="656" customFormat="1" ht="15.6" x14ac:dyDescent="0.3">
      <c r="A79" s="651">
        <v>75</v>
      </c>
      <c r="B79" s="651">
        <v>49</v>
      </c>
      <c r="C79" s="92" t="s">
        <v>600</v>
      </c>
      <c r="D79" s="657" t="str">
        <f>IFERROR(VLOOKUP(C79,Foundation!$C$5:$D$143,2,0),"")</f>
        <v>DA+3</v>
      </c>
      <c r="E79" s="1125" t="s">
        <v>423</v>
      </c>
      <c r="F79" s="658">
        <v>45588</v>
      </c>
      <c r="G79" s="653">
        <f t="shared" si="1"/>
        <v>45588</v>
      </c>
      <c r="H79" s="654" t="s">
        <v>976</v>
      </c>
      <c r="I79" s="651" t="s">
        <v>1119</v>
      </c>
      <c r="J79" s="655" t="s">
        <v>1110</v>
      </c>
      <c r="K79" s="654" t="s">
        <v>263</v>
      </c>
    </row>
    <row r="80" spans="1:11" s="656" customFormat="1" ht="15.6" x14ac:dyDescent="0.3">
      <c r="A80" s="651">
        <v>76</v>
      </c>
      <c r="B80" s="651">
        <v>50</v>
      </c>
      <c r="C80" s="92" t="s">
        <v>601</v>
      </c>
      <c r="D80" s="657" t="str">
        <f>IFERROR(VLOOKUP(C80,Foundation!$C$5:$D$143,2,0),"")</f>
        <v>DA+0</v>
      </c>
      <c r="E80" s="1125" t="s">
        <v>423</v>
      </c>
      <c r="F80" s="658">
        <v>45588</v>
      </c>
      <c r="G80" s="653">
        <f t="shared" si="1"/>
        <v>45588</v>
      </c>
      <c r="H80" s="654" t="s">
        <v>976</v>
      </c>
      <c r="I80" s="651" t="s">
        <v>1119</v>
      </c>
      <c r="J80" s="655" t="s">
        <v>1110</v>
      </c>
      <c r="K80" s="654" t="s">
        <v>263</v>
      </c>
    </row>
    <row r="81" spans="1:11" s="656" customFormat="1" ht="15.6" x14ac:dyDescent="0.3">
      <c r="A81" s="651">
        <v>77</v>
      </c>
      <c r="B81" s="651">
        <v>51</v>
      </c>
      <c r="C81" s="92" t="s">
        <v>603</v>
      </c>
      <c r="D81" s="657" t="str">
        <f>IFERROR(VLOOKUP(C81,Foundation!$C$5:$D$143,2,0),"")</f>
        <v>DA+1.5</v>
      </c>
      <c r="E81" s="1125" t="s">
        <v>423</v>
      </c>
      <c r="F81" s="658">
        <v>45588</v>
      </c>
      <c r="G81" s="653">
        <f t="shared" si="1"/>
        <v>45588</v>
      </c>
      <c r="H81" s="654" t="s">
        <v>976</v>
      </c>
      <c r="I81" s="651" t="s">
        <v>1119</v>
      </c>
      <c r="J81" s="655" t="s">
        <v>1110</v>
      </c>
      <c r="K81" s="654" t="s">
        <v>263</v>
      </c>
    </row>
    <row r="82" spans="1:11" s="656" customFormat="1" ht="15.6" x14ac:dyDescent="0.3">
      <c r="A82" s="651">
        <v>78</v>
      </c>
      <c r="B82" s="651">
        <v>52</v>
      </c>
      <c r="C82" s="92" t="s">
        <v>605</v>
      </c>
      <c r="D82" s="657" t="str">
        <f>IFERROR(VLOOKUP(C82,Foundation!$C$5:$D$143,2,0),"")</f>
        <v>DA+1.5</v>
      </c>
      <c r="E82" s="1125" t="s">
        <v>423</v>
      </c>
      <c r="F82" s="658">
        <v>45588</v>
      </c>
      <c r="G82" s="653">
        <f t="shared" si="1"/>
        <v>45588</v>
      </c>
      <c r="H82" s="654" t="s">
        <v>976</v>
      </c>
      <c r="I82" s="651" t="s">
        <v>1119</v>
      </c>
      <c r="J82" s="655" t="s">
        <v>1110</v>
      </c>
      <c r="K82" s="654" t="s">
        <v>263</v>
      </c>
    </row>
    <row r="83" spans="1:11" s="656" customFormat="1" ht="15.6" x14ac:dyDescent="0.3">
      <c r="A83" s="651">
        <v>79</v>
      </c>
      <c r="B83" s="651">
        <v>53</v>
      </c>
      <c r="C83" s="92" t="s">
        <v>606</v>
      </c>
      <c r="D83" s="657" t="str">
        <f>IFERROR(VLOOKUP(C83,Foundation!$C$5:$D$143,2,0),"")</f>
        <v>DA+3</v>
      </c>
      <c r="E83" s="1125" t="s">
        <v>423</v>
      </c>
      <c r="F83" s="658">
        <v>45588</v>
      </c>
      <c r="G83" s="653">
        <f t="shared" si="1"/>
        <v>45588</v>
      </c>
      <c r="H83" s="654" t="s">
        <v>976</v>
      </c>
      <c r="I83" s="651" t="s">
        <v>1119</v>
      </c>
      <c r="J83" s="655" t="s">
        <v>1110</v>
      </c>
      <c r="K83" s="654" t="s">
        <v>263</v>
      </c>
    </row>
    <row r="84" spans="1:11" s="656" customFormat="1" ht="15.6" x14ac:dyDescent="0.3">
      <c r="A84" s="651">
        <v>80</v>
      </c>
      <c r="B84" s="651">
        <v>54</v>
      </c>
      <c r="C84" s="92" t="s">
        <v>608</v>
      </c>
      <c r="D84" s="657" t="str">
        <f>IFERROR(VLOOKUP(C84,Foundation!$C$5:$D$143,2,0),"")</f>
        <v>DA+6</v>
      </c>
      <c r="E84" s="1125" t="s">
        <v>423</v>
      </c>
      <c r="F84" s="658">
        <v>45588</v>
      </c>
      <c r="G84" s="653">
        <f t="shared" si="1"/>
        <v>45588</v>
      </c>
      <c r="H84" s="654" t="s">
        <v>976</v>
      </c>
      <c r="I84" s="651" t="s">
        <v>1119</v>
      </c>
      <c r="J84" s="655" t="s">
        <v>1110</v>
      </c>
      <c r="K84" s="654" t="s">
        <v>263</v>
      </c>
    </row>
    <row r="85" spans="1:11" s="656" customFormat="1" ht="15.6" x14ac:dyDescent="0.3">
      <c r="A85" s="651">
        <v>81</v>
      </c>
      <c r="B85" s="651">
        <v>55</v>
      </c>
      <c r="C85" s="92" t="s">
        <v>612</v>
      </c>
      <c r="D85" s="657" t="str">
        <f>IFERROR(VLOOKUP(C85,Foundation!$C$5:$D$143,2,0),"")</f>
        <v>DA+9</v>
      </c>
      <c r="E85" s="1125" t="s">
        <v>423</v>
      </c>
      <c r="F85" s="658">
        <v>45589</v>
      </c>
      <c r="G85" s="653">
        <f t="shared" si="1"/>
        <v>45589</v>
      </c>
      <c r="H85" s="654" t="s">
        <v>976</v>
      </c>
      <c r="I85" s="651" t="s">
        <v>1119</v>
      </c>
      <c r="J85" s="655" t="s">
        <v>1110</v>
      </c>
      <c r="K85" s="654" t="s">
        <v>263</v>
      </c>
    </row>
    <row r="86" spans="1:11" s="656" customFormat="1" ht="15.6" x14ac:dyDescent="0.3">
      <c r="A86" s="651">
        <v>82</v>
      </c>
      <c r="B86" s="651">
        <v>56</v>
      </c>
      <c r="C86" s="92" t="s">
        <v>613</v>
      </c>
      <c r="D86" s="657" t="str">
        <f>IFERROR(VLOOKUP(C86,Foundation!$C$5:$D$143,2,0),"")</f>
        <v>DA+6</v>
      </c>
      <c r="E86" s="1125" t="s">
        <v>423</v>
      </c>
      <c r="F86" s="658">
        <v>45589</v>
      </c>
      <c r="G86" s="653">
        <f t="shared" si="1"/>
        <v>45589</v>
      </c>
      <c r="H86" s="654" t="s">
        <v>976</v>
      </c>
      <c r="I86" s="651" t="s">
        <v>1119</v>
      </c>
      <c r="J86" s="655" t="s">
        <v>1110</v>
      </c>
      <c r="K86" s="654" t="s">
        <v>263</v>
      </c>
    </row>
    <row r="87" spans="1:11" s="656" customFormat="1" ht="15.6" x14ac:dyDescent="0.3">
      <c r="A87" s="651">
        <v>83</v>
      </c>
      <c r="B87" s="651">
        <v>57</v>
      </c>
      <c r="C87" s="92" t="s">
        <v>614</v>
      </c>
      <c r="D87" s="657" t="str">
        <f>IFERROR(VLOOKUP(C87,Foundation!$C$5:$D$143,2,0),"")</f>
        <v>DA+3</v>
      </c>
      <c r="E87" s="1125" t="s">
        <v>423</v>
      </c>
      <c r="F87" s="658">
        <v>45589</v>
      </c>
      <c r="G87" s="653">
        <f t="shared" si="1"/>
        <v>45589</v>
      </c>
      <c r="H87" s="654" t="s">
        <v>976</v>
      </c>
      <c r="I87" s="651" t="s">
        <v>1119</v>
      </c>
      <c r="J87" s="655" t="s">
        <v>1110</v>
      </c>
      <c r="K87" s="654" t="s">
        <v>263</v>
      </c>
    </row>
    <row r="88" spans="1:11" s="656" customFormat="1" ht="15.6" x14ac:dyDescent="0.3">
      <c r="A88" s="651">
        <v>84</v>
      </c>
      <c r="B88" s="651">
        <v>58</v>
      </c>
      <c r="C88" s="92" t="s">
        <v>900</v>
      </c>
      <c r="D88" s="657" t="str">
        <f>IFERROR(VLOOKUP(C88,Foundation!$C$5:$D$143,2,0),"")</f>
        <v>DA+9</v>
      </c>
      <c r="E88" s="1125" t="s">
        <v>423</v>
      </c>
      <c r="F88" s="658">
        <v>45589</v>
      </c>
      <c r="G88" s="653">
        <f t="shared" si="1"/>
        <v>45589</v>
      </c>
      <c r="H88" s="654" t="s">
        <v>976</v>
      </c>
      <c r="I88" s="651" t="s">
        <v>1119</v>
      </c>
      <c r="J88" s="655" t="s">
        <v>1110</v>
      </c>
      <c r="K88" s="654" t="s">
        <v>263</v>
      </c>
    </row>
    <row r="89" spans="1:11" s="656" customFormat="1" ht="15.6" x14ac:dyDescent="0.3">
      <c r="A89" s="651">
        <v>85</v>
      </c>
      <c r="B89" s="651">
        <v>59</v>
      </c>
      <c r="C89" s="92" t="s">
        <v>1097</v>
      </c>
      <c r="D89" s="657" t="str">
        <f>IFERROR(VLOOKUP(C89,Foundation!$C$5:$D$143,2,0),"")</f>
        <v>DA+3</v>
      </c>
      <c r="E89" s="1125" t="s">
        <v>423</v>
      </c>
      <c r="F89" s="658">
        <v>45590</v>
      </c>
      <c r="G89" s="653">
        <f t="shared" ref="G89:G100" si="2">F89</f>
        <v>45590</v>
      </c>
      <c r="H89" s="654" t="s">
        <v>976</v>
      </c>
      <c r="I89" s="651" t="s">
        <v>1119</v>
      </c>
      <c r="J89" s="655" t="s">
        <v>1110</v>
      </c>
      <c r="K89" s="654" t="s">
        <v>263</v>
      </c>
    </row>
    <row r="90" spans="1:11" s="656" customFormat="1" ht="15.6" x14ac:dyDescent="0.3">
      <c r="A90" s="651">
        <v>86</v>
      </c>
      <c r="B90" s="651">
        <v>60</v>
      </c>
      <c r="C90" s="92" t="s">
        <v>1098</v>
      </c>
      <c r="D90" s="657" t="str">
        <f>IFERROR(VLOOKUP(C90,Foundation!$C$5:$D$143,2,0),"")</f>
        <v>DA+9</v>
      </c>
      <c r="E90" s="1125" t="s">
        <v>423</v>
      </c>
      <c r="F90" s="658">
        <v>45590</v>
      </c>
      <c r="G90" s="653">
        <f t="shared" si="2"/>
        <v>45590</v>
      </c>
      <c r="H90" s="654" t="s">
        <v>976</v>
      </c>
      <c r="I90" s="651" t="s">
        <v>1119</v>
      </c>
      <c r="J90" s="655" t="s">
        <v>1110</v>
      </c>
      <c r="K90" s="654" t="s">
        <v>263</v>
      </c>
    </row>
    <row r="91" spans="1:11" s="656" customFormat="1" ht="15.6" x14ac:dyDescent="0.3">
      <c r="A91" s="651">
        <v>87</v>
      </c>
      <c r="B91" s="651">
        <v>61</v>
      </c>
      <c r="C91" s="92" t="s">
        <v>621</v>
      </c>
      <c r="D91" s="657" t="str">
        <f>IFERROR(VLOOKUP(C91,Foundation!$C$5:$D$143,2,0),"")</f>
        <v>DA+3</v>
      </c>
      <c r="E91" s="1125" t="s">
        <v>423</v>
      </c>
      <c r="F91" s="658">
        <v>45590</v>
      </c>
      <c r="G91" s="653">
        <f t="shared" si="2"/>
        <v>45590</v>
      </c>
      <c r="H91" s="654" t="s">
        <v>976</v>
      </c>
      <c r="I91" s="651" t="s">
        <v>1119</v>
      </c>
      <c r="J91" s="655" t="s">
        <v>1110</v>
      </c>
      <c r="K91" s="654" t="s">
        <v>263</v>
      </c>
    </row>
    <row r="92" spans="1:11" s="656" customFormat="1" ht="15.6" x14ac:dyDescent="0.3">
      <c r="A92" s="651">
        <v>88</v>
      </c>
      <c r="B92" s="651">
        <v>62</v>
      </c>
      <c r="C92" s="92" t="s">
        <v>622</v>
      </c>
      <c r="D92" s="657" t="str">
        <f>IFERROR(VLOOKUP(C92,Foundation!$C$5:$D$143,2,0),"")</f>
        <v>DA+3</v>
      </c>
      <c r="E92" s="1125" t="s">
        <v>423</v>
      </c>
      <c r="F92" s="658">
        <v>45590</v>
      </c>
      <c r="G92" s="653">
        <f t="shared" si="2"/>
        <v>45590</v>
      </c>
      <c r="H92" s="654" t="s">
        <v>976</v>
      </c>
      <c r="I92" s="651" t="s">
        <v>1119</v>
      </c>
      <c r="J92" s="655" t="s">
        <v>1110</v>
      </c>
      <c r="K92" s="654" t="s">
        <v>263</v>
      </c>
    </row>
    <row r="93" spans="1:11" s="656" customFormat="1" ht="15.6" x14ac:dyDescent="0.3">
      <c r="A93" s="651">
        <v>89</v>
      </c>
      <c r="B93" s="651">
        <v>63</v>
      </c>
      <c r="C93" s="92" t="s">
        <v>623</v>
      </c>
      <c r="D93" s="657" t="str">
        <f>IFERROR(VLOOKUP(C93,Foundation!$C$5:$D$143,2,0),"")</f>
        <v>DA-1.5</v>
      </c>
      <c r="E93" s="1125" t="s">
        <v>423</v>
      </c>
      <c r="F93" s="658">
        <v>45590</v>
      </c>
      <c r="G93" s="653">
        <f t="shared" si="2"/>
        <v>45590</v>
      </c>
      <c r="H93" s="654" t="s">
        <v>976</v>
      </c>
      <c r="I93" s="651" t="s">
        <v>1119</v>
      </c>
      <c r="J93" s="655" t="s">
        <v>1110</v>
      </c>
      <c r="K93" s="654" t="s">
        <v>263</v>
      </c>
    </row>
    <row r="94" spans="1:11" s="656" customFormat="1" ht="15.6" x14ac:dyDescent="0.3">
      <c r="A94" s="651">
        <v>90</v>
      </c>
      <c r="B94" s="651">
        <v>64</v>
      </c>
      <c r="C94" s="92" t="s">
        <v>925</v>
      </c>
      <c r="D94" s="657" t="str">
        <f>IFERROR(VLOOKUP(C94,Foundation!$C$5:$D$143,2,0),"")</f>
        <v>DA+6</v>
      </c>
      <c r="E94" s="1125" t="s">
        <v>423</v>
      </c>
      <c r="F94" s="658">
        <v>45591</v>
      </c>
      <c r="G94" s="653">
        <f t="shared" si="2"/>
        <v>45591</v>
      </c>
      <c r="H94" s="654" t="s">
        <v>976</v>
      </c>
      <c r="I94" s="651" t="s">
        <v>1119</v>
      </c>
      <c r="J94" s="655" t="s">
        <v>1110</v>
      </c>
      <c r="K94" s="654" t="s">
        <v>263</v>
      </c>
    </row>
    <row r="95" spans="1:11" s="656" customFormat="1" ht="15.6" x14ac:dyDescent="0.3">
      <c r="A95" s="651">
        <v>91</v>
      </c>
      <c r="B95" s="651">
        <v>65</v>
      </c>
      <c r="C95" s="92" t="s">
        <v>928</v>
      </c>
      <c r="D95" s="657" t="str">
        <f>IFERROR(VLOOKUP(C95,Foundation!$C$5:$D$143,2,0),"")</f>
        <v>DA+3</v>
      </c>
      <c r="E95" s="1125" t="s">
        <v>423</v>
      </c>
      <c r="F95" s="658">
        <v>45591</v>
      </c>
      <c r="G95" s="653">
        <f t="shared" si="2"/>
        <v>45591</v>
      </c>
      <c r="H95" s="654" t="s">
        <v>976</v>
      </c>
      <c r="I95" s="651" t="s">
        <v>1119</v>
      </c>
      <c r="J95" s="655" t="s">
        <v>1110</v>
      </c>
      <c r="K95" s="654" t="s">
        <v>263</v>
      </c>
    </row>
    <row r="96" spans="1:11" s="656" customFormat="1" ht="15.6" x14ac:dyDescent="0.3">
      <c r="A96" s="651">
        <v>92</v>
      </c>
      <c r="B96" s="651">
        <v>66</v>
      </c>
      <c r="C96" s="92" t="s">
        <v>470</v>
      </c>
      <c r="D96" s="657" t="str">
        <f>IFERROR(VLOOKUP(C96,Foundation!$C$5:$D$143,2,0),"")</f>
        <v>DA+4.5</v>
      </c>
      <c r="E96" s="1125" t="s">
        <v>423</v>
      </c>
      <c r="F96" s="658">
        <v>45591</v>
      </c>
      <c r="G96" s="653">
        <f t="shared" si="2"/>
        <v>45591</v>
      </c>
      <c r="H96" s="654" t="s">
        <v>976</v>
      </c>
      <c r="I96" s="651" t="s">
        <v>1119</v>
      </c>
      <c r="J96" s="655" t="s">
        <v>1110</v>
      </c>
      <c r="K96" s="654" t="s">
        <v>263</v>
      </c>
    </row>
    <row r="97" spans="1:11" s="656" customFormat="1" ht="15.6" x14ac:dyDescent="0.3">
      <c r="A97" s="651">
        <v>93</v>
      </c>
      <c r="B97" s="651">
        <v>67</v>
      </c>
      <c r="C97" s="92" t="s">
        <v>598</v>
      </c>
      <c r="D97" s="657" t="str">
        <f>IFERROR(VLOOKUP(C97,Foundation!$C$5:$D$143,2,0),"")</f>
        <v>DA+6</v>
      </c>
      <c r="E97" s="1125" t="s">
        <v>423</v>
      </c>
      <c r="F97" s="658">
        <v>45591</v>
      </c>
      <c r="G97" s="653">
        <f t="shared" si="2"/>
        <v>45591</v>
      </c>
      <c r="H97" s="654" t="s">
        <v>976</v>
      </c>
      <c r="I97" s="651" t="s">
        <v>1119</v>
      </c>
      <c r="J97" s="655" t="s">
        <v>1110</v>
      </c>
      <c r="K97" s="654" t="s">
        <v>263</v>
      </c>
    </row>
    <row r="98" spans="1:11" s="656" customFormat="1" ht="15.6" x14ac:dyDescent="0.3">
      <c r="A98" s="651">
        <v>94</v>
      </c>
      <c r="B98" s="651">
        <v>68</v>
      </c>
      <c r="C98" s="92" t="s">
        <v>266</v>
      </c>
      <c r="D98" s="657" t="str">
        <f>IFERROR(VLOOKUP(C98,Foundation!$C$5:$D$143,2,0),"")</f>
        <v>DB1+9</v>
      </c>
      <c r="E98" s="1125" t="s">
        <v>423</v>
      </c>
      <c r="F98" s="658" t="s">
        <v>1129</v>
      </c>
      <c r="G98" s="653" t="str">
        <f t="shared" si="2"/>
        <v>27/10/202</v>
      </c>
      <c r="H98" s="654" t="s">
        <v>976</v>
      </c>
      <c r="I98" s="651" t="s">
        <v>913</v>
      </c>
      <c r="J98" s="655" t="s">
        <v>1110</v>
      </c>
      <c r="K98" s="654" t="s">
        <v>263</v>
      </c>
    </row>
    <row r="99" spans="1:11" s="656" customFormat="1" ht="15.6" x14ac:dyDescent="0.3">
      <c r="A99" s="651">
        <v>95</v>
      </c>
      <c r="B99" s="651">
        <v>69</v>
      </c>
      <c r="C99" s="92" t="s">
        <v>485</v>
      </c>
      <c r="D99" s="657" t="str">
        <f>IFERROR(VLOOKUP(C99,Foundation!$C$5:$D$143,2,0),"")</f>
        <v>DA+6</v>
      </c>
      <c r="E99" s="1125" t="s">
        <v>423</v>
      </c>
      <c r="F99" s="658">
        <v>45592</v>
      </c>
      <c r="G99" s="653">
        <f t="shared" si="2"/>
        <v>45592</v>
      </c>
      <c r="H99" s="654" t="s">
        <v>976</v>
      </c>
      <c r="I99" s="651" t="s">
        <v>913</v>
      </c>
      <c r="J99" s="655" t="s">
        <v>1110</v>
      </c>
      <c r="K99" s="654" t="s">
        <v>263</v>
      </c>
    </row>
    <row r="100" spans="1:11" s="338" customFormat="1" ht="15.6" x14ac:dyDescent="0.3">
      <c r="A100" s="651">
        <v>96</v>
      </c>
      <c r="B100" s="81">
        <v>70</v>
      </c>
      <c r="C100" s="92" t="s">
        <v>916</v>
      </c>
      <c r="D100" s="657" t="str">
        <f>IFERROR(VLOOKUP(C100,Foundation!$C$5:$D$143,2,0),"")</f>
        <v>DB1+3</v>
      </c>
      <c r="E100" s="1125" t="s">
        <v>423</v>
      </c>
      <c r="F100" s="777">
        <v>45592</v>
      </c>
      <c r="G100" s="779">
        <f t="shared" si="2"/>
        <v>45592</v>
      </c>
      <c r="H100" s="80" t="s">
        <v>976</v>
      </c>
      <c r="I100" s="81" t="s">
        <v>913</v>
      </c>
      <c r="J100" s="778" t="s">
        <v>1110</v>
      </c>
      <c r="K100" s="654" t="s">
        <v>263</v>
      </c>
    </row>
    <row r="101" spans="1:11" s="338" customFormat="1" ht="15.6" x14ac:dyDescent="0.3">
      <c r="A101" s="651">
        <v>97</v>
      </c>
      <c r="B101" s="81">
        <v>1</v>
      </c>
      <c r="C101" s="92" t="s">
        <v>13</v>
      </c>
      <c r="D101" s="657" t="str">
        <f>IFERROR(VLOOKUP(C101,Foundation!$C$5:$D$424,2,0),"")</f>
        <v>DC1+3</v>
      </c>
      <c r="E101" s="1125" t="s">
        <v>423</v>
      </c>
      <c r="F101" s="777">
        <v>45649</v>
      </c>
      <c r="G101" s="777">
        <v>45649</v>
      </c>
      <c r="H101" s="80" t="s">
        <v>1215</v>
      </c>
      <c r="I101" s="81" t="s">
        <v>913</v>
      </c>
      <c r="J101" s="778" t="s">
        <v>1216</v>
      </c>
      <c r="K101" s="654" t="s">
        <v>263</v>
      </c>
    </row>
    <row r="102" spans="1:11" s="338" customFormat="1" ht="15.6" x14ac:dyDescent="0.3">
      <c r="A102" s="651">
        <v>98</v>
      </c>
      <c r="B102" s="81">
        <v>2</v>
      </c>
      <c r="C102" s="92" t="s">
        <v>200</v>
      </c>
      <c r="D102" s="657" t="str">
        <f>IFERROR(VLOOKUP(C102,Foundation!$C$5:$D$424,2,0),"")</f>
        <v>DA+3</v>
      </c>
      <c r="E102" s="1125" t="s">
        <v>423</v>
      </c>
      <c r="F102" s="777">
        <v>45650</v>
      </c>
      <c r="G102" s="777">
        <v>45650</v>
      </c>
      <c r="H102" s="80" t="s">
        <v>1215</v>
      </c>
      <c r="I102" s="81" t="s">
        <v>913</v>
      </c>
      <c r="J102" s="778" t="s">
        <v>1216</v>
      </c>
      <c r="K102" s="654" t="s">
        <v>263</v>
      </c>
    </row>
    <row r="103" spans="1:11" s="338" customFormat="1" ht="15.6" x14ac:dyDescent="0.3">
      <c r="A103" s="651">
        <v>99</v>
      </c>
      <c r="B103" s="81">
        <v>3</v>
      </c>
      <c r="C103" s="92" t="s">
        <v>201</v>
      </c>
      <c r="D103" s="657" t="str">
        <f>IFERROR(VLOOKUP(C103,Foundation!$C$5:$D$424,2,0),"")</f>
        <v>DA+1.5</v>
      </c>
      <c r="E103" s="1125" t="s">
        <v>423</v>
      </c>
      <c r="F103" s="777">
        <v>45650</v>
      </c>
      <c r="G103" s="777">
        <v>45650</v>
      </c>
      <c r="H103" s="80" t="s">
        <v>1215</v>
      </c>
      <c r="I103" s="81" t="s">
        <v>913</v>
      </c>
      <c r="J103" s="778" t="s">
        <v>1216</v>
      </c>
      <c r="K103" s="654" t="s">
        <v>263</v>
      </c>
    </row>
    <row r="104" spans="1:11" s="338" customFormat="1" ht="15.6" x14ac:dyDescent="0.3">
      <c r="A104" s="651">
        <v>100</v>
      </c>
      <c r="B104" s="81">
        <v>4</v>
      </c>
      <c r="C104" s="92" t="s">
        <v>262</v>
      </c>
      <c r="D104" s="657" t="str">
        <f>IFERROR(VLOOKUP(C104,Foundation!$C$5:$D$424,2,0),"")</f>
        <v>DA+6</v>
      </c>
      <c r="E104" s="1125" t="s">
        <v>423</v>
      </c>
      <c r="F104" s="777">
        <v>45650</v>
      </c>
      <c r="G104" s="777">
        <v>45650</v>
      </c>
      <c r="H104" s="80" t="s">
        <v>1215</v>
      </c>
      <c r="I104" s="81" t="s">
        <v>913</v>
      </c>
      <c r="J104" s="778" t="s">
        <v>1216</v>
      </c>
      <c r="K104" s="654" t="s">
        <v>263</v>
      </c>
    </row>
    <row r="105" spans="1:11" s="338" customFormat="1" ht="15.6" x14ac:dyDescent="0.3">
      <c r="A105" s="651">
        <v>101</v>
      </c>
      <c r="B105" s="81">
        <v>5</v>
      </c>
      <c r="C105" s="780" t="s">
        <v>261</v>
      </c>
      <c r="D105" s="657" t="str">
        <f>IFERROR(VLOOKUP(C105,Foundation!$C$5:$D$424,2,0),"")</f>
        <v>DA-3</v>
      </c>
      <c r="E105" s="1125" t="s">
        <v>423</v>
      </c>
      <c r="F105" s="777">
        <v>45651</v>
      </c>
      <c r="G105" s="777">
        <v>45651</v>
      </c>
      <c r="H105" s="80" t="s">
        <v>1215</v>
      </c>
      <c r="I105" s="81" t="s">
        <v>913</v>
      </c>
      <c r="J105" s="778" t="s">
        <v>1216</v>
      </c>
      <c r="K105" s="654" t="s">
        <v>263</v>
      </c>
    </row>
    <row r="106" spans="1:11" s="338" customFormat="1" ht="15.6" x14ac:dyDescent="0.3">
      <c r="A106" s="651">
        <v>102</v>
      </c>
      <c r="B106" s="81">
        <v>6</v>
      </c>
      <c r="C106" s="92" t="s">
        <v>260</v>
      </c>
      <c r="D106" s="657" t="str">
        <f>IFERROR(VLOOKUP(C106,Foundation!$C$5:$D$424,2,0),"")</f>
        <v>DA+0</v>
      </c>
      <c r="E106" s="1125" t="s">
        <v>423</v>
      </c>
      <c r="F106" s="777">
        <v>45651</v>
      </c>
      <c r="G106" s="777">
        <v>45651</v>
      </c>
      <c r="H106" s="80" t="s">
        <v>1215</v>
      </c>
      <c r="I106" s="81" t="s">
        <v>913</v>
      </c>
      <c r="J106" s="778" t="s">
        <v>1216</v>
      </c>
      <c r="K106" s="654" t="s">
        <v>263</v>
      </c>
    </row>
    <row r="107" spans="1:11" s="338" customFormat="1" ht="15.6" x14ac:dyDescent="0.3">
      <c r="A107" s="651">
        <v>103</v>
      </c>
      <c r="B107" s="81">
        <v>7</v>
      </c>
      <c r="C107" s="92" t="s">
        <v>52</v>
      </c>
      <c r="D107" s="657" t="str">
        <f>IFERROR(VLOOKUP(C107,Foundation!$C$5:$D$424,2,0),"")</f>
        <v>DB2+6</v>
      </c>
      <c r="E107" s="1125" t="s">
        <v>423</v>
      </c>
      <c r="F107" s="777">
        <v>45651</v>
      </c>
      <c r="G107" s="777">
        <v>45651</v>
      </c>
      <c r="H107" s="80" t="s">
        <v>1215</v>
      </c>
      <c r="I107" s="81" t="s">
        <v>913</v>
      </c>
      <c r="J107" s="778" t="s">
        <v>1216</v>
      </c>
      <c r="K107" s="654" t="s">
        <v>263</v>
      </c>
    </row>
    <row r="108" spans="1:11" s="338" customFormat="1" ht="15.6" x14ac:dyDescent="0.3">
      <c r="A108" s="651">
        <v>104</v>
      </c>
      <c r="B108" s="81">
        <v>8</v>
      </c>
      <c r="C108" s="92" t="s">
        <v>627</v>
      </c>
      <c r="D108" s="657" t="str">
        <f>IFERROR(VLOOKUP(C108,Foundation!$C$5:$D$424,2,0),"")</f>
        <v>DA+0</v>
      </c>
      <c r="E108" s="1125" t="s">
        <v>423</v>
      </c>
      <c r="F108" s="777">
        <v>45652</v>
      </c>
      <c r="G108" s="777">
        <v>45652</v>
      </c>
      <c r="H108" s="80" t="s">
        <v>1215</v>
      </c>
      <c r="I108" s="81" t="s">
        <v>1221</v>
      </c>
      <c r="J108" s="778" t="s">
        <v>1216</v>
      </c>
      <c r="K108" s="654" t="s">
        <v>263</v>
      </c>
    </row>
    <row r="109" spans="1:11" s="338" customFormat="1" ht="15.6" x14ac:dyDescent="0.3">
      <c r="A109" s="651">
        <v>105</v>
      </c>
      <c r="B109" s="81">
        <v>9</v>
      </c>
      <c r="C109" s="92" t="s">
        <v>628</v>
      </c>
      <c r="D109" s="657" t="str">
        <f>IFERROR(VLOOKUP(C109,Foundation!$C$5:$D$424,2,0),"")</f>
        <v>DA+0</v>
      </c>
      <c r="E109" s="1125" t="s">
        <v>423</v>
      </c>
      <c r="F109" s="777">
        <v>45652</v>
      </c>
      <c r="G109" s="777">
        <v>45652</v>
      </c>
      <c r="H109" s="80" t="s">
        <v>1215</v>
      </c>
      <c r="I109" s="81" t="s">
        <v>1221</v>
      </c>
      <c r="J109" s="778" t="s">
        <v>1216</v>
      </c>
      <c r="K109" s="654" t="s">
        <v>263</v>
      </c>
    </row>
    <row r="110" spans="1:11" s="338" customFormat="1" ht="15.6" x14ac:dyDescent="0.3">
      <c r="A110" s="651">
        <v>106</v>
      </c>
      <c r="B110" s="81">
        <v>10</v>
      </c>
      <c r="C110" s="92" t="s">
        <v>631</v>
      </c>
      <c r="D110" s="657" t="str">
        <f>IFERROR(VLOOKUP(C110,Foundation!$C$5:$D$424,2,0),"")</f>
        <v>DA+3</v>
      </c>
      <c r="E110" s="1125" t="s">
        <v>423</v>
      </c>
      <c r="F110" s="777">
        <v>45652</v>
      </c>
      <c r="G110" s="777">
        <v>45652</v>
      </c>
      <c r="H110" s="80" t="s">
        <v>1215</v>
      </c>
      <c r="I110" s="81" t="s">
        <v>1221</v>
      </c>
      <c r="J110" s="778" t="s">
        <v>1216</v>
      </c>
      <c r="K110" s="654" t="s">
        <v>263</v>
      </c>
    </row>
    <row r="111" spans="1:11" s="338" customFormat="1" ht="15.6" x14ac:dyDescent="0.3">
      <c r="A111" s="651">
        <v>107</v>
      </c>
      <c r="B111" s="81">
        <v>11</v>
      </c>
      <c r="C111" s="92" t="s">
        <v>632</v>
      </c>
      <c r="D111" s="657" t="str">
        <f>IFERROR(VLOOKUP(C111,Foundation!$C$5:$D$424,2,0),"")</f>
        <v>DA+6</v>
      </c>
      <c r="E111" s="1125" t="s">
        <v>423</v>
      </c>
      <c r="F111" s="777">
        <v>45652</v>
      </c>
      <c r="G111" s="777">
        <v>45652</v>
      </c>
      <c r="H111" s="80" t="s">
        <v>1215</v>
      </c>
      <c r="I111" s="81" t="s">
        <v>1221</v>
      </c>
      <c r="J111" s="778" t="s">
        <v>1216</v>
      </c>
      <c r="K111" s="654" t="s">
        <v>263</v>
      </c>
    </row>
    <row r="112" spans="1:11" s="338" customFormat="1" ht="15.6" x14ac:dyDescent="0.3">
      <c r="A112" s="651">
        <v>108</v>
      </c>
      <c r="B112" s="81">
        <v>12</v>
      </c>
      <c r="C112" s="92" t="s">
        <v>633</v>
      </c>
      <c r="D112" s="657" t="str">
        <f>IFERROR(VLOOKUP(C112,Foundation!$C$5:$D$424,2,0),"")</f>
        <v>DA+9</v>
      </c>
      <c r="E112" s="1125" t="s">
        <v>423</v>
      </c>
      <c r="F112" s="777">
        <v>45653</v>
      </c>
      <c r="G112" s="777">
        <v>45653</v>
      </c>
      <c r="H112" s="80" t="s">
        <v>1215</v>
      </c>
      <c r="I112" s="81" t="s">
        <v>1221</v>
      </c>
      <c r="J112" s="778" t="s">
        <v>1216</v>
      </c>
      <c r="K112" s="654" t="s">
        <v>263</v>
      </c>
    </row>
    <row r="113" spans="1:11" s="338" customFormat="1" ht="15.6" x14ac:dyDescent="0.3">
      <c r="A113" s="651">
        <v>109</v>
      </c>
      <c r="B113" s="81">
        <v>13</v>
      </c>
      <c r="C113" s="92" t="s">
        <v>634</v>
      </c>
      <c r="D113" s="657" t="str">
        <f>IFERROR(VLOOKUP(C113,Foundation!$C$5:$D$424,2,0),"")</f>
        <v>DA+1.5</v>
      </c>
      <c r="E113" s="1125" t="s">
        <v>423</v>
      </c>
      <c r="F113" s="777">
        <v>45653</v>
      </c>
      <c r="G113" s="777">
        <v>45653</v>
      </c>
      <c r="H113" s="80" t="s">
        <v>1215</v>
      </c>
      <c r="I113" s="81" t="s">
        <v>1221</v>
      </c>
      <c r="J113" s="778" t="s">
        <v>1216</v>
      </c>
      <c r="K113" s="654" t="s">
        <v>263</v>
      </c>
    </row>
    <row r="114" spans="1:11" s="338" customFormat="1" ht="15.6" x14ac:dyDescent="0.3">
      <c r="A114" s="651">
        <v>110</v>
      </c>
      <c r="B114" s="81">
        <v>14</v>
      </c>
      <c r="C114" s="92" t="s">
        <v>635</v>
      </c>
      <c r="D114" s="657" t="str">
        <f>IFERROR(VLOOKUP(C114,Foundation!$C$5:$D$424,2,0),"")</f>
        <v>DA+0</v>
      </c>
      <c r="E114" s="1125" t="s">
        <v>423</v>
      </c>
      <c r="F114" s="777">
        <v>45653</v>
      </c>
      <c r="G114" s="777">
        <v>45653</v>
      </c>
      <c r="H114" s="80" t="s">
        <v>1215</v>
      </c>
      <c r="I114" s="81" t="s">
        <v>1221</v>
      </c>
      <c r="J114" s="778" t="s">
        <v>1216</v>
      </c>
      <c r="K114" s="654" t="s">
        <v>263</v>
      </c>
    </row>
    <row r="115" spans="1:11" s="338" customFormat="1" ht="15.6" x14ac:dyDescent="0.3">
      <c r="A115" s="651">
        <v>111</v>
      </c>
      <c r="B115" s="81">
        <v>15</v>
      </c>
      <c r="C115" s="92" t="s">
        <v>636</v>
      </c>
      <c r="D115" s="657" t="str">
        <f>IFERROR(VLOOKUP(C115,Foundation!$C$5:$D$424,2,0),"")</f>
        <v>DA+3</v>
      </c>
      <c r="E115" s="1125" t="s">
        <v>423</v>
      </c>
      <c r="F115" s="777">
        <v>45653</v>
      </c>
      <c r="G115" s="777">
        <v>45653</v>
      </c>
      <c r="H115" s="80" t="s">
        <v>1215</v>
      </c>
      <c r="I115" s="81" t="s">
        <v>1221</v>
      </c>
      <c r="J115" s="778" t="s">
        <v>1216</v>
      </c>
      <c r="K115" s="654" t="s">
        <v>263</v>
      </c>
    </row>
    <row r="116" spans="1:11" s="338" customFormat="1" ht="15.6" x14ac:dyDescent="0.3">
      <c r="A116" s="651">
        <v>112</v>
      </c>
      <c r="B116" s="81">
        <v>16</v>
      </c>
      <c r="C116" s="92" t="s">
        <v>74</v>
      </c>
      <c r="D116" s="657" t="str">
        <f>IFERROR(VLOOKUP(C116,Foundation!$C$5:$D$424,2,0),"")</f>
        <v>DB2+0</v>
      </c>
      <c r="E116" s="1125" t="s">
        <v>423</v>
      </c>
      <c r="F116" s="777">
        <v>45654</v>
      </c>
      <c r="G116" s="777">
        <v>45654</v>
      </c>
      <c r="H116" s="80" t="s">
        <v>1215</v>
      </c>
      <c r="I116" s="81" t="s">
        <v>1221</v>
      </c>
      <c r="J116" s="778" t="s">
        <v>1216</v>
      </c>
      <c r="K116" s="654" t="s">
        <v>263</v>
      </c>
    </row>
    <row r="117" spans="1:11" s="338" customFormat="1" ht="15.6" x14ac:dyDescent="0.3">
      <c r="A117" s="651">
        <v>113</v>
      </c>
      <c r="B117" s="81">
        <v>17</v>
      </c>
      <c r="C117" s="92" t="s">
        <v>638</v>
      </c>
      <c r="D117" s="657" t="str">
        <f>IFERROR(VLOOKUP(C117,Foundation!$C$5:$D$424,2,0),"")</f>
        <v>DA-1.5</v>
      </c>
      <c r="E117" s="1125" t="s">
        <v>423</v>
      </c>
      <c r="F117" s="777">
        <v>45654</v>
      </c>
      <c r="G117" s="777">
        <v>45654</v>
      </c>
      <c r="H117" s="80" t="s">
        <v>1215</v>
      </c>
      <c r="I117" s="81" t="s">
        <v>1221</v>
      </c>
      <c r="J117" s="778" t="s">
        <v>1216</v>
      </c>
      <c r="K117" s="654" t="s">
        <v>263</v>
      </c>
    </row>
    <row r="118" spans="1:11" s="338" customFormat="1" ht="15.6" x14ac:dyDescent="0.3">
      <c r="A118" s="651">
        <v>114</v>
      </c>
      <c r="B118" s="81">
        <v>18</v>
      </c>
      <c r="C118" s="92" t="s">
        <v>639</v>
      </c>
      <c r="D118" s="657" t="str">
        <f>IFERROR(VLOOKUP(C118,Foundation!$C$5:$D$424,2,0),"")</f>
        <v>DA+3</v>
      </c>
      <c r="E118" s="1125" t="s">
        <v>423</v>
      </c>
      <c r="F118" s="777">
        <v>45654</v>
      </c>
      <c r="G118" s="777">
        <v>45654</v>
      </c>
      <c r="H118" s="80" t="s">
        <v>1215</v>
      </c>
      <c r="I118" s="81" t="s">
        <v>1221</v>
      </c>
      <c r="J118" s="778" t="s">
        <v>1216</v>
      </c>
      <c r="K118" s="654" t="s">
        <v>263</v>
      </c>
    </row>
    <row r="119" spans="1:11" s="338" customFormat="1" ht="15.6" x14ac:dyDescent="0.3">
      <c r="A119" s="651">
        <v>115</v>
      </c>
      <c r="B119" s="81">
        <v>19</v>
      </c>
      <c r="C119" s="92" t="s">
        <v>269</v>
      </c>
      <c r="D119" s="657" t="str">
        <f>IFERROR(VLOOKUP(C119,Foundation!$C$5:$D$424,2,0),"")</f>
        <v>DB2+0</v>
      </c>
      <c r="E119" s="1125" t="s">
        <v>423</v>
      </c>
      <c r="F119" s="777">
        <v>45655</v>
      </c>
      <c r="G119" s="777">
        <v>45655</v>
      </c>
      <c r="H119" s="80" t="s">
        <v>976</v>
      </c>
      <c r="I119" s="81" t="s">
        <v>913</v>
      </c>
      <c r="J119" s="778" t="s">
        <v>1216</v>
      </c>
      <c r="K119" s="654" t="s">
        <v>263</v>
      </c>
    </row>
    <row r="120" spans="1:11" s="338" customFormat="1" ht="15.6" x14ac:dyDescent="0.3">
      <c r="A120" s="651">
        <v>116</v>
      </c>
      <c r="B120" s="81">
        <v>20</v>
      </c>
      <c r="C120" s="92" t="s">
        <v>497</v>
      </c>
      <c r="D120" s="657" t="str">
        <f>IFERROR(VLOOKUP(C120,Foundation!$C$5:$D$424,2,0),"")</f>
        <v>DA+6</v>
      </c>
      <c r="E120" s="1125" t="s">
        <v>423</v>
      </c>
      <c r="F120" s="777">
        <v>45655</v>
      </c>
      <c r="G120" s="777">
        <v>45655</v>
      </c>
      <c r="H120" s="80" t="s">
        <v>976</v>
      </c>
      <c r="I120" s="81" t="s">
        <v>913</v>
      </c>
      <c r="J120" s="778" t="s">
        <v>1216</v>
      </c>
      <c r="K120" s="654" t="s">
        <v>263</v>
      </c>
    </row>
    <row r="121" spans="1:11" s="338" customFormat="1" ht="15.6" x14ac:dyDescent="0.3">
      <c r="A121" s="651">
        <v>117</v>
      </c>
      <c r="B121" s="81">
        <v>21</v>
      </c>
      <c r="C121" s="92" t="s">
        <v>499</v>
      </c>
      <c r="D121" s="657" t="str">
        <f>IFERROR(VLOOKUP(C121,Foundation!$C$5:$D$424,2,0),"")</f>
        <v>DA+6</v>
      </c>
      <c r="E121" s="1125" t="s">
        <v>423</v>
      </c>
      <c r="F121" s="777">
        <v>45655</v>
      </c>
      <c r="G121" s="777">
        <v>45655</v>
      </c>
      <c r="H121" s="80" t="s">
        <v>976</v>
      </c>
      <c r="I121" s="81" t="s">
        <v>913</v>
      </c>
      <c r="J121" s="778" t="s">
        <v>1216</v>
      </c>
      <c r="K121" s="654" t="s">
        <v>263</v>
      </c>
    </row>
    <row r="122" spans="1:11" s="338" customFormat="1" ht="15.6" x14ac:dyDescent="0.3">
      <c r="A122" s="651">
        <v>118</v>
      </c>
      <c r="B122" s="81">
        <v>22</v>
      </c>
      <c r="C122" s="92" t="s">
        <v>500</v>
      </c>
      <c r="D122" s="657" t="str">
        <f>IFERROR(VLOOKUP(C122,Foundation!$C$5:$D$424,2,0),"")</f>
        <v>DA+6</v>
      </c>
      <c r="E122" s="1125" t="s">
        <v>423</v>
      </c>
      <c r="F122" s="777">
        <v>45655</v>
      </c>
      <c r="G122" s="777">
        <v>45655</v>
      </c>
      <c r="H122" s="80" t="s">
        <v>976</v>
      </c>
      <c r="I122" s="81" t="s">
        <v>913</v>
      </c>
      <c r="J122" s="778" t="s">
        <v>1216</v>
      </c>
      <c r="K122" s="654" t="s">
        <v>263</v>
      </c>
    </row>
    <row r="123" spans="1:11" s="338" customFormat="1" ht="15.6" x14ac:dyDescent="0.3">
      <c r="A123" s="651">
        <v>119</v>
      </c>
      <c r="B123" s="81">
        <v>23</v>
      </c>
      <c r="C123" s="92" t="s">
        <v>410</v>
      </c>
      <c r="D123" s="657" t="str">
        <f>IFERROR(VLOOKUP(C123,Foundation!$C$5:$D$424,2,0),"")</f>
        <v>DA-3</v>
      </c>
      <c r="E123" s="1125" t="s">
        <v>423</v>
      </c>
      <c r="F123" s="777">
        <v>45655</v>
      </c>
      <c r="G123" s="777">
        <v>45655</v>
      </c>
      <c r="H123" s="80" t="s">
        <v>976</v>
      </c>
      <c r="I123" s="81" t="s">
        <v>913</v>
      </c>
      <c r="J123" s="778" t="s">
        <v>1216</v>
      </c>
      <c r="K123" s="654" t="s">
        <v>263</v>
      </c>
    </row>
    <row r="124" spans="1:11" s="338" customFormat="1" ht="15.6" x14ac:dyDescent="0.3">
      <c r="A124" s="651">
        <v>120</v>
      </c>
      <c r="B124" s="81">
        <v>24</v>
      </c>
      <c r="C124" s="92" t="s">
        <v>411</v>
      </c>
      <c r="D124" s="657" t="str">
        <f>IFERROR(VLOOKUP(C124,Foundation!$C$5:$D$424,2,0),"")</f>
        <v>DA+6</v>
      </c>
      <c r="E124" s="1125" t="s">
        <v>423</v>
      </c>
      <c r="F124" s="777">
        <v>45655</v>
      </c>
      <c r="G124" s="777">
        <v>45655</v>
      </c>
      <c r="H124" s="80" t="s">
        <v>976</v>
      </c>
      <c r="I124" s="81" t="s">
        <v>913</v>
      </c>
      <c r="J124" s="778" t="s">
        <v>1216</v>
      </c>
      <c r="K124" s="654" t="s">
        <v>263</v>
      </c>
    </row>
    <row r="125" spans="1:11" s="338" customFormat="1" ht="15.6" x14ac:dyDescent="0.3">
      <c r="A125" s="651">
        <v>121</v>
      </c>
      <c r="B125" s="81">
        <v>25</v>
      </c>
      <c r="C125" s="92" t="s">
        <v>424</v>
      </c>
      <c r="D125" s="657" t="str">
        <f>IFERROR(VLOOKUP(C125,Foundation!$C$5:$D$424,2,0),"")</f>
        <v>DA+3</v>
      </c>
      <c r="E125" s="1125" t="s">
        <v>423</v>
      </c>
      <c r="F125" s="777">
        <v>45657</v>
      </c>
      <c r="G125" s="777">
        <v>45657</v>
      </c>
      <c r="H125" s="80" t="s">
        <v>976</v>
      </c>
      <c r="I125" s="81" t="s">
        <v>913</v>
      </c>
      <c r="J125" s="778" t="s">
        <v>1216</v>
      </c>
      <c r="K125" s="654" t="s">
        <v>263</v>
      </c>
    </row>
    <row r="126" spans="1:11" s="338" customFormat="1" ht="15.6" x14ac:dyDescent="0.3">
      <c r="A126" s="651">
        <v>122</v>
      </c>
      <c r="B126" s="81">
        <v>26</v>
      </c>
      <c r="C126" s="92" t="s">
        <v>389</v>
      </c>
      <c r="D126" s="657" t="str">
        <f>IFERROR(VLOOKUP(C126,Foundation!$C$5:$D$424,2,0),"")</f>
        <v>DA+3</v>
      </c>
      <c r="E126" s="1125" t="s">
        <v>423</v>
      </c>
      <c r="F126" s="777">
        <v>45657</v>
      </c>
      <c r="G126" s="777">
        <v>45657</v>
      </c>
      <c r="H126" s="80" t="s">
        <v>976</v>
      </c>
      <c r="I126" s="81" t="s">
        <v>913</v>
      </c>
      <c r="J126" s="778" t="s">
        <v>1216</v>
      </c>
      <c r="K126" s="654" t="s">
        <v>263</v>
      </c>
    </row>
    <row r="127" spans="1:11" s="338" customFormat="1" ht="15.6" x14ac:dyDescent="0.3">
      <c r="A127" s="651">
        <v>123</v>
      </c>
      <c r="B127" s="81">
        <v>27</v>
      </c>
      <c r="C127" s="92" t="s">
        <v>429</v>
      </c>
      <c r="D127" s="657" t="str">
        <f>IFERROR(VLOOKUP(C127,Foundation!$C$5:$D$424,2,0),"")</f>
        <v>DA+3</v>
      </c>
      <c r="E127" s="1125" t="s">
        <v>423</v>
      </c>
      <c r="F127" s="777">
        <v>45657</v>
      </c>
      <c r="G127" s="777">
        <v>45657</v>
      </c>
      <c r="H127" s="80" t="s">
        <v>976</v>
      </c>
      <c r="I127" s="81" t="s">
        <v>913</v>
      </c>
      <c r="J127" s="778" t="s">
        <v>1216</v>
      </c>
      <c r="K127" s="654" t="s">
        <v>263</v>
      </c>
    </row>
    <row r="128" spans="1:11" s="338" customFormat="1" ht="15.6" x14ac:dyDescent="0.3">
      <c r="A128" s="651">
        <v>124</v>
      </c>
      <c r="B128" s="81">
        <v>28</v>
      </c>
      <c r="C128" s="92" t="s">
        <v>430</v>
      </c>
      <c r="D128" s="657" t="str">
        <f>IFERROR(VLOOKUP(C128,Foundation!$C$5:$D$424,2,0),"")</f>
        <v>DA+3</v>
      </c>
      <c r="E128" s="1125" t="s">
        <v>423</v>
      </c>
      <c r="F128" s="777">
        <v>45657</v>
      </c>
      <c r="G128" s="777">
        <v>45657</v>
      </c>
      <c r="H128" s="80" t="s">
        <v>976</v>
      </c>
      <c r="I128" s="81" t="s">
        <v>913</v>
      </c>
      <c r="J128" s="778" t="s">
        <v>1216</v>
      </c>
      <c r="K128" s="654" t="s">
        <v>263</v>
      </c>
    </row>
    <row r="129" spans="1:11" s="338" customFormat="1" ht="15.6" x14ac:dyDescent="0.3">
      <c r="A129" s="651">
        <v>125</v>
      </c>
      <c r="B129" s="81">
        <v>1</v>
      </c>
      <c r="C129" s="92" t="s">
        <v>803</v>
      </c>
      <c r="D129" s="657" t="str">
        <f>IFERROR(VLOOKUP(C129,Foundation!$C$5:$D$424,2,0),"")</f>
        <v>DA+1.5</v>
      </c>
      <c r="E129" s="1125" t="s">
        <v>423</v>
      </c>
      <c r="F129" s="777">
        <v>45658</v>
      </c>
      <c r="G129" s="777">
        <v>45658</v>
      </c>
      <c r="H129" s="80" t="s">
        <v>1215</v>
      </c>
      <c r="I129" s="81" t="s">
        <v>1221</v>
      </c>
      <c r="J129" s="778" t="s">
        <v>1226</v>
      </c>
      <c r="K129" s="654" t="s">
        <v>263</v>
      </c>
    </row>
    <row r="130" spans="1:11" s="338" customFormat="1" ht="15.6" x14ac:dyDescent="0.3">
      <c r="A130" s="651">
        <v>126</v>
      </c>
      <c r="B130" s="81">
        <v>2</v>
      </c>
      <c r="C130" s="92" t="s">
        <v>804</v>
      </c>
      <c r="D130" s="657" t="str">
        <f>IFERROR(VLOOKUP(C130,Foundation!$C$5:$D$424,2,0),"")</f>
        <v>DA+3</v>
      </c>
      <c r="E130" s="1125" t="s">
        <v>423</v>
      </c>
      <c r="F130" s="777">
        <v>45658</v>
      </c>
      <c r="G130" s="777">
        <v>45658</v>
      </c>
      <c r="H130" s="80" t="s">
        <v>1215</v>
      </c>
      <c r="I130" s="81" t="s">
        <v>1221</v>
      </c>
      <c r="J130" s="778" t="s">
        <v>1226</v>
      </c>
      <c r="K130" s="654" t="s">
        <v>263</v>
      </c>
    </row>
    <row r="131" spans="1:11" s="338" customFormat="1" ht="15.6" x14ac:dyDescent="0.3">
      <c r="A131" s="651">
        <v>127</v>
      </c>
      <c r="B131" s="81">
        <v>3</v>
      </c>
      <c r="C131" s="92" t="s">
        <v>805</v>
      </c>
      <c r="D131" s="657" t="str">
        <f>IFERROR(VLOOKUP(C131,Foundation!$C$5:$D$424,2,0),"")</f>
        <v>DA+9</v>
      </c>
      <c r="E131" s="1125" t="s">
        <v>423</v>
      </c>
      <c r="F131" s="777">
        <v>45658</v>
      </c>
      <c r="G131" s="777">
        <v>45658</v>
      </c>
      <c r="H131" s="80" t="s">
        <v>1215</v>
      </c>
      <c r="I131" s="81" t="s">
        <v>1221</v>
      </c>
      <c r="J131" s="778" t="s">
        <v>1226</v>
      </c>
      <c r="K131" s="654" t="s">
        <v>263</v>
      </c>
    </row>
    <row r="132" spans="1:11" s="338" customFormat="1" ht="15.6" x14ac:dyDescent="0.3">
      <c r="A132" s="651">
        <v>128</v>
      </c>
      <c r="B132" s="81">
        <v>4</v>
      </c>
      <c r="C132" s="92" t="s">
        <v>806</v>
      </c>
      <c r="D132" s="657" t="str">
        <f>IFERROR(VLOOKUP(C132,Foundation!$C$5:$D$424,2,0),"")</f>
        <v>DA+3</v>
      </c>
      <c r="E132" s="1125" t="s">
        <v>423</v>
      </c>
      <c r="F132" s="777">
        <v>45658</v>
      </c>
      <c r="G132" s="777">
        <v>45658</v>
      </c>
      <c r="H132" s="80" t="s">
        <v>1215</v>
      </c>
      <c r="I132" s="81" t="s">
        <v>1221</v>
      </c>
      <c r="J132" s="778" t="s">
        <v>1226</v>
      </c>
      <c r="K132" s="654" t="s">
        <v>263</v>
      </c>
    </row>
    <row r="133" spans="1:11" s="338" customFormat="1" ht="15.6" x14ac:dyDescent="0.3">
      <c r="A133" s="651">
        <v>129</v>
      </c>
      <c r="B133" s="81">
        <v>5</v>
      </c>
      <c r="C133" s="92" t="s">
        <v>807</v>
      </c>
      <c r="D133" s="657" t="str">
        <f>IFERROR(VLOOKUP(C133,Foundation!$C$5:$D$424,2,0),"")</f>
        <v>DA+3</v>
      </c>
      <c r="E133" s="1125" t="s">
        <v>423</v>
      </c>
      <c r="F133" s="777">
        <v>45658</v>
      </c>
      <c r="G133" s="777">
        <v>45658</v>
      </c>
      <c r="H133" s="80" t="s">
        <v>1215</v>
      </c>
      <c r="I133" s="81" t="s">
        <v>1221</v>
      </c>
      <c r="J133" s="778" t="s">
        <v>1226</v>
      </c>
      <c r="K133" s="654" t="s">
        <v>263</v>
      </c>
    </row>
    <row r="134" spans="1:11" s="338" customFormat="1" ht="15.6" x14ac:dyDescent="0.3">
      <c r="A134" s="651">
        <v>130</v>
      </c>
      <c r="B134" s="81">
        <v>6</v>
      </c>
      <c r="C134" s="92" t="s">
        <v>802</v>
      </c>
      <c r="D134" s="657" t="str">
        <f>IFERROR(VLOOKUP(C134,Foundation!$C$5:$D$424,2,0),"")</f>
        <v>DA+3</v>
      </c>
      <c r="E134" s="1125" t="s">
        <v>423</v>
      </c>
      <c r="F134" s="777">
        <v>45659</v>
      </c>
      <c r="G134" s="777">
        <v>45659</v>
      </c>
      <c r="H134" s="80" t="s">
        <v>1215</v>
      </c>
      <c r="I134" s="81" t="s">
        <v>1221</v>
      </c>
      <c r="J134" s="778" t="s">
        <v>1226</v>
      </c>
      <c r="K134" s="654" t="s">
        <v>263</v>
      </c>
    </row>
    <row r="135" spans="1:11" s="338" customFormat="1" ht="15.6" x14ac:dyDescent="0.3">
      <c r="A135" s="651">
        <v>131</v>
      </c>
      <c r="B135" s="81">
        <v>7</v>
      </c>
      <c r="C135" s="92" t="s">
        <v>801</v>
      </c>
      <c r="D135" s="657" t="str">
        <f>IFERROR(VLOOKUP(C135,Foundation!$C$5:$D$424,2,0),"")</f>
        <v>DB1+0</v>
      </c>
      <c r="E135" s="1125" t="s">
        <v>423</v>
      </c>
      <c r="F135" s="777">
        <v>45659</v>
      </c>
      <c r="G135" s="777">
        <v>45659</v>
      </c>
      <c r="H135" s="80" t="s">
        <v>1215</v>
      </c>
      <c r="I135" s="81" t="s">
        <v>1221</v>
      </c>
      <c r="J135" s="778" t="s">
        <v>1226</v>
      </c>
      <c r="K135" s="654" t="s">
        <v>263</v>
      </c>
    </row>
    <row r="136" spans="1:11" s="338" customFormat="1" ht="15.6" x14ac:dyDescent="0.3">
      <c r="A136" s="651">
        <v>132</v>
      </c>
      <c r="B136" s="81">
        <v>8</v>
      </c>
      <c r="C136" s="92" t="s">
        <v>625</v>
      </c>
      <c r="D136" s="657" t="str">
        <f>IFERROR(VLOOKUP(C136,Foundation!$C$5:$D$424,2,0),"")</f>
        <v>DA+3</v>
      </c>
      <c r="E136" s="1125" t="s">
        <v>423</v>
      </c>
      <c r="F136" s="777">
        <v>45659</v>
      </c>
      <c r="G136" s="777">
        <v>45659</v>
      </c>
      <c r="H136" s="80" t="s">
        <v>1215</v>
      </c>
      <c r="I136" s="81" t="s">
        <v>1221</v>
      </c>
      <c r="J136" s="778" t="s">
        <v>1226</v>
      </c>
      <c r="K136" s="654" t="s">
        <v>263</v>
      </c>
    </row>
    <row r="137" spans="1:11" s="338" customFormat="1" ht="15.6" x14ac:dyDescent="0.3">
      <c r="A137" s="651">
        <v>133</v>
      </c>
      <c r="B137" s="81">
        <v>9</v>
      </c>
      <c r="C137" s="92" t="s">
        <v>624</v>
      </c>
      <c r="D137" s="657" t="str">
        <f>IFERROR(VLOOKUP(C137,Foundation!$C$5:$D$424,2,0),"")</f>
        <v>DA+9</v>
      </c>
      <c r="E137" s="1125" t="s">
        <v>423</v>
      </c>
      <c r="F137" s="777">
        <v>45659</v>
      </c>
      <c r="G137" s="777">
        <v>45659</v>
      </c>
      <c r="H137" s="80" t="s">
        <v>1215</v>
      </c>
      <c r="I137" s="81" t="s">
        <v>1221</v>
      </c>
      <c r="J137" s="778" t="s">
        <v>1226</v>
      </c>
      <c r="K137" s="654" t="s">
        <v>263</v>
      </c>
    </row>
    <row r="138" spans="1:11" s="338" customFormat="1" ht="15.6" x14ac:dyDescent="0.3">
      <c r="A138" s="651">
        <v>134</v>
      </c>
      <c r="B138" s="81">
        <v>10</v>
      </c>
      <c r="C138" s="92" t="s">
        <v>640</v>
      </c>
      <c r="D138" s="657" t="str">
        <f>IFERROR(VLOOKUP(C138,Foundation!$C$5:$D$424,2,0),"")</f>
        <v>DA+1.5</v>
      </c>
      <c r="E138" s="1125" t="s">
        <v>423</v>
      </c>
      <c r="F138" s="777">
        <v>45660</v>
      </c>
      <c r="G138" s="777">
        <v>45660</v>
      </c>
      <c r="H138" s="80" t="s">
        <v>1215</v>
      </c>
      <c r="I138" s="81" t="s">
        <v>1221</v>
      </c>
      <c r="J138" s="778" t="s">
        <v>1226</v>
      </c>
      <c r="K138" s="654" t="s">
        <v>263</v>
      </c>
    </row>
    <row r="139" spans="1:11" s="338" customFormat="1" ht="15.6" x14ac:dyDescent="0.3">
      <c r="A139" s="651">
        <v>135</v>
      </c>
      <c r="B139" s="81">
        <v>11</v>
      </c>
      <c r="C139" s="92" t="s">
        <v>215</v>
      </c>
      <c r="D139" s="657" t="str">
        <f>IFERROR(VLOOKUP(C139,Foundation!$C$5:$D$424,2,0),"")</f>
        <v>DA+6</v>
      </c>
      <c r="E139" s="1125" t="s">
        <v>423</v>
      </c>
      <c r="F139" s="777" t="s">
        <v>1227</v>
      </c>
      <c r="G139" s="777" t="s">
        <v>1227</v>
      </c>
      <c r="H139" s="80" t="s">
        <v>1215</v>
      </c>
      <c r="I139" s="81" t="s">
        <v>1221</v>
      </c>
      <c r="J139" s="778" t="s">
        <v>1226</v>
      </c>
      <c r="K139" s="654" t="s">
        <v>263</v>
      </c>
    </row>
    <row r="140" spans="1:11" s="338" customFormat="1" ht="15.6" x14ac:dyDescent="0.3">
      <c r="A140" s="651">
        <v>136</v>
      </c>
      <c r="B140" s="81">
        <v>12</v>
      </c>
      <c r="C140" s="92" t="s">
        <v>5</v>
      </c>
      <c r="D140" s="657" t="str">
        <f>IFERROR(VLOOKUP(C140,Foundation!$C$5:$D$424,2,0),"")</f>
        <v>DA+3</v>
      </c>
      <c r="E140" s="1125" t="s">
        <v>423</v>
      </c>
      <c r="F140" s="777" t="s">
        <v>1227</v>
      </c>
      <c r="G140" s="777" t="s">
        <v>1227</v>
      </c>
      <c r="H140" s="80" t="s">
        <v>1215</v>
      </c>
      <c r="I140" s="81" t="s">
        <v>1221</v>
      </c>
      <c r="J140" s="778" t="s">
        <v>1226</v>
      </c>
      <c r="K140" s="654" t="s">
        <v>263</v>
      </c>
    </row>
    <row r="141" spans="1:11" s="338" customFormat="1" ht="15.6" x14ac:dyDescent="0.3">
      <c r="A141" s="651">
        <v>137</v>
      </c>
      <c r="B141" s="81">
        <v>13</v>
      </c>
      <c r="C141" s="92" t="s">
        <v>6</v>
      </c>
      <c r="D141" s="657" t="str">
        <f>IFERROR(VLOOKUP(C141,Foundation!$C$5:$D$424,2,0),"")</f>
        <v>DA+6</v>
      </c>
      <c r="E141" s="1125" t="s">
        <v>423</v>
      </c>
      <c r="F141" s="777" t="s">
        <v>1227</v>
      </c>
      <c r="G141" s="777" t="s">
        <v>1227</v>
      </c>
      <c r="H141" s="80" t="s">
        <v>1215</v>
      </c>
      <c r="I141" s="81" t="s">
        <v>1221</v>
      </c>
      <c r="J141" s="778" t="s">
        <v>1226</v>
      </c>
      <c r="K141" s="654" t="s">
        <v>263</v>
      </c>
    </row>
    <row r="142" spans="1:11" s="338" customFormat="1" ht="15.6" x14ac:dyDescent="0.3">
      <c r="A142" s="651">
        <v>138</v>
      </c>
      <c r="B142" s="81">
        <v>14</v>
      </c>
      <c r="C142" s="92" t="s">
        <v>650</v>
      </c>
      <c r="D142" s="657" t="str">
        <f>IFERROR(VLOOKUP(C142,Foundation!$C$5:$D$424,2,0),"")</f>
        <v>DA+9</v>
      </c>
      <c r="E142" s="1125" t="s">
        <v>423</v>
      </c>
      <c r="F142" s="777" t="s">
        <v>1227</v>
      </c>
      <c r="G142" s="777" t="s">
        <v>1227</v>
      </c>
      <c r="H142" s="80" t="s">
        <v>1215</v>
      </c>
      <c r="I142" s="81" t="s">
        <v>1221</v>
      </c>
      <c r="J142" s="778" t="s">
        <v>1226</v>
      </c>
      <c r="K142" s="654" t="s">
        <v>263</v>
      </c>
    </row>
    <row r="143" spans="1:11" s="338" customFormat="1" ht="15.6" x14ac:dyDescent="0.3">
      <c r="A143" s="651">
        <v>139</v>
      </c>
      <c r="B143" s="81">
        <v>15</v>
      </c>
      <c r="C143" s="92" t="s">
        <v>651</v>
      </c>
      <c r="D143" s="657" t="str">
        <f>IFERROR(VLOOKUP(C143,Foundation!$C$5:$D$424,2,0),"")</f>
        <v>DA+9</v>
      </c>
      <c r="E143" s="1125" t="s">
        <v>423</v>
      </c>
      <c r="F143" s="777" t="s">
        <v>1227</v>
      </c>
      <c r="G143" s="777" t="s">
        <v>1227</v>
      </c>
      <c r="H143" s="80" t="s">
        <v>1215</v>
      </c>
      <c r="I143" s="81" t="s">
        <v>1221</v>
      </c>
      <c r="J143" s="778" t="s">
        <v>1226</v>
      </c>
      <c r="K143" s="654" t="s">
        <v>263</v>
      </c>
    </row>
    <row r="144" spans="1:11" s="338" customFormat="1" ht="15.6" x14ac:dyDescent="0.3">
      <c r="A144" s="651">
        <v>140</v>
      </c>
      <c r="B144" s="81">
        <v>16</v>
      </c>
      <c r="C144" s="92" t="s">
        <v>652</v>
      </c>
      <c r="D144" s="657" t="str">
        <f>IFERROR(VLOOKUP(C144,Foundation!$C$5:$D$424,2,0),"")</f>
        <v>DA+3</v>
      </c>
      <c r="E144" s="1125" t="s">
        <v>423</v>
      </c>
      <c r="F144" s="777" t="s">
        <v>1227</v>
      </c>
      <c r="G144" s="777" t="s">
        <v>1227</v>
      </c>
      <c r="H144" s="80" t="s">
        <v>1215</v>
      </c>
      <c r="I144" s="81" t="s">
        <v>1221</v>
      </c>
      <c r="J144" s="778" t="s">
        <v>1226</v>
      </c>
      <c r="K144" s="654" t="s">
        <v>263</v>
      </c>
    </row>
    <row r="145" spans="1:11" s="338" customFormat="1" ht="15.6" x14ac:dyDescent="0.3">
      <c r="A145" s="651">
        <v>141</v>
      </c>
      <c r="B145" s="81">
        <v>1</v>
      </c>
      <c r="C145" s="92" t="s">
        <v>589</v>
      </c>
      <c r="D145" s="657" t="str">
        <f>IFERROR(VLOOKUP(C145,Foundation!$C$5:$D$424,2,0),"")</f>
        <v>DA+0</v>
      </c>
      <c r="E145" s="1125" t="s">
        <v>423</v>
      </c>
      <c r="F145" s="777">
        <v>45701</v>
      </c>
      <c r="G145" s="777">
        <v>45701</v>
      </c>
      <c r="H145" s="80" t="s">
        <v>1215</v>
      </c>
      <c r="I145" s="81" t="s">
        <v>1221</v>
      </c>
      <c r="J145" s="778" t="s">
        <v>1263</v>
      </c>
      <c r="K145" s="654" t="s">
        <v>263</v>
      </c>
    </row>
    <row r="146" spans="1:11" s="338" customFormat="1" ht="15.6" x14ac:dyDescent="0.3">
      <c r="A146" s="651">
        <v>142</v>
      </c>
      <c r="B146" s="81">
        <v>2</v>
      </c>
      <c r="C146" s="92" t="s">
        <v>592</v>
      </c>
      <c r="D146" s="657" t="str">
        <f>IFERROR(VLOOKUP(C146,Foundation!$C$5:$D$424,2,0),"")</f>
        <v>DA+3</v>
      </c>
      <c r="E146" s="1125" t="s">
        <v>423</v>
      </c>
      <c r="F146" s="777">
        <v>45701</v>
      </c>
      <c r="G146" s="777">
        <v>45701</v>
      </c>
      <c r="H146" s="80" t="s">
        <v>1215</v>
      </c>
      <c r="I146" s="81" t="s">
        <v>1221</v>
      </c>
      <c r="J146" s="778" t="s">
        <v>1263</v>
      </c>
      <c r="K146" s="654" t="s">
        <v>263</v>
      </c>
    </row>
    <row r="147" spans="1:11" s="338" customFormat="1" ht="15.6" x14ac:dyDescent="0.3">
      <c r="A147" s="651">
        <v>143</v>
      </c>
      <c r="B147" s="81">
        <v>3</v>
      </c>
      <c r="C147" s="92" t="s">
        <v>593</v>
      </c>
      <c r="D147" s="657" t="str">
        <f>IFERROR(VLOOKUP(C147,Foundation!$C$5:$D$424,2,0),"")</f>
        <v>DA+1.5</v>
      </c>
      <c r="E147" s="1125" t="s">
        <v>423</v>
      </c>
      <c r="F147" s="777">
        <v>45701</v>
      </c>
      <c r="G147" s="777">
        <v>45701</v>
      </c>
      <c r="H147" s="80" t="s">
        <v>1215</v>
      </c>
      <c r="I147" s="81" t="s">
        <v>1221</v>
      </c>
      <c r="J147" s="778" t="s">
        <v>1263</v>
      </c>
      <c r="K147" s="654" t="s">
        <v>263</v>
      </c>
    </row>
    <row r="148" spans="1:11" s="338" customFormat="1" ht="15.6" x14ac:dyDescent="0.3">
      <c r="A148" s="651">
        <v>144</v>
      </c>
      <c r="B148" s="81">
        <v>4</v>
      </c>
      <c r="C148" s="92" t="s">
        <v>173</v>
      </c>
      <c r="D148" s="657" t="str">
        <f>IFERROR(VLOOKUP(C148,Foundation!$C$5:$D$424,2,0),"")</f>
        <v>DB1+6</v>
      </c>
      <c r="E148" s="1125" t="s">
        <v>423</v>
      </c>
      <c r="F148" s="777">
        <v>45701</v>
      </c>
      <c r="G148" s="777">
        <v>45701</v>
      </c>
      <c r="H148" s="80" t="s">
        <v>1215</v>
      </c>
      <c r="I148" s="81" t="s">
        <v>1221</v>
      </c>
      <c r="J148" s="778" t="s">
        <v>1263</v>
      </c>
      <c r="K148" s="654" t="s">
        <v>263</v>
      </c>
    </row>
    <row r="149" spans="1:11" s="338" customFormat="1" ht="15.6" x14ac:dyDescent="0.3">
      <c r="A149" s="651">
        <v>145</v>
      </c>
      <c r="B149" s="81">
        <v>5</v>
      </c>
      <c r="C149" s="92" t="s">
        <v>602</v>
      </c>
      <c r="D149" s="657" t="str">
        <f>IFERROR(VLOOKUP(C149,Foundation!$C$5:$D$424,2,0),"")</f>
        <v>DA+0</v>
      </c>
      <c r="E149" s="1125" t="s">
        <v>423</v>
      </c>
      <c r="F149" s="777">
        <v>45701</v>
      </c>
      <c r="G149" s="777">
        <v>45701</v>
      </c>
      <c r="H149" s="80" t="s">
        <v>1215</v>
      </c>
      <c r="I149" s="81" t="s">
        <v>1221</v>
      </c>
      <c r="J149" s="778" t="s">
        <v>1263</v>
      </c>
      <c r="K149" s="654" t="s">
        <v>263</v>
      </c>
    </row>
    <row r="150" spans="1:11" s="338" customFormat="1" ht="15.6" x14ac:dyDescent="0.3">
      <c r="A150" s="651">
        <v>146</v>
      </c>
      <c r="B150" s="81">
        <v>6</v>
      </c>
      <c r="C150" s="92" t="s">
        <v>72</v>
      </c>
      <c r="D150" s="657" t="str">
        <f>IFERROR(VLOOKUP(C150,Foundation!$C$5:$D$424,2,0),"")</f>
        <v>DB2+0</v>
      </c>
      <c r="E150" s="1125" t="s">
        <v>423</v>
      </c>
      <c r="F150" s="777">
        <v>45701</v>
      </c>
      <c r="G150" s="777">
        <v>45701</v>
      </c>
      <c r="H150" s="80" t="s">
        <v>1215</v>
      </c>
      <c r="I150" s="81" t="s">
        <v>1221</v>
      </c>
      <c r="J150" s="778" t="s">
        <v>1263</v>
      </c>
      <c r="K150" s="654" t="s">
        <v>263</v>
      </c>
    </row>
    <row r="151" spans="1:11" s="338" customFormat="1" ht="15.6" x14ac:dyDescent="0.3">
      <c r="A151" s="651">
        <v>147</v>
      </c>
      <c r="B151" s="81">
        <v>7</v>
      </c>
      <c r="C151" s="92" t="s">
        <v>611</v>
      </c>
      <c r="D151" s="657" t="str">
        <f>IFERROR(VLOOKUP(C151,Foundation!$C$5:$D$424,2,0),"")</f>
        <v>DA+9</v>
      </c>
      <c r="E151" s="1125" t="s">
        <v>423</v>
      </c>
      <c r="F151" s="777">
        <v>45702</v>
      </c>
      <c r="G151" s="777">
        <v>45702</v>
      </c>
      <c r="H151" s="80" t="s">
        <v>1215</v>
      </c>
      <c r="I151" s="81" t="s">
        <v>1221</v>
      </c>
      <c r="J151" s="778" t="s">
        <v>1263</v>
      </c>
      <c r="K151" s="654" t="s">
        <v>263</v>
      </c>
    </row>
    <row r="152" spans="1:11" s="338" customFormat="1" ht="15.6" x14ac:dyDescent="0.3">
      <c r="A152" s="651">
        <v>148</v>
      </c>
      <c r="B152" s="81">
        <v>8</v>
      </c>
      <c r="C152" s="92" t="s">
        <v>615</v>
      </c>
      <c r="D152" s="657" t="str">
        <f>IFERROR(VLOOKUP(C152,Foundation!$C$5:$D$424,2,0),"")</f>
        <v>DA+6</v>
      </c>
      <c r="E152" s="1125" t="s">
        <v>423</v>
      </c>
      <c r="F152" s="777">
        <v>45702</v>
      </c>
      <c r="G152" s="777">
        <v>45702</v>
      </c>
      <c r="H152" s="80" t="s">
        <v>1215</v>
      </c>
      <c r="I152" s="81" t="s">
        <v>1221</v>
      </c>
      <c r="J152" s="778" t="s">
        <v>1263</v>
      </c>
      <c r="K152" s="654" t="s">
        <v>263</v>
      </c>
    </row>
    <row r="153" spans="1:11" s="338" customFormat="1" ht="15.6" x14ac:dyDescent="0.3">
      <c r="A153" s="651">
        <v>149</v>
      </c>
      <c r="B153" s="81">
        <v>9</v>
      </c>
      <c r="C153" s="92" t="s">
        <v>616</v>
      </c>
      <c r="D153" s="657" t="str">
        <f>IFERROR(VLOOKUP(C153,Foundation!$C$5:$D$424,2,0),"")</f>
        <v>DA+1.5</v>
      </c>
      <c r="E153" s="1125" t="s">
        <v>423</v>
      </c>
      <c r="F153" s="777">
        <v>45702</v>
      </c>
      <c r="G153" s="777">
        <v>45702</v>
      </c>
      <c r="H153" s="80" t="s">
        <v>1215</v>
      </c>
      <c r="I153" s="81" t="s">
        <v>1221</v>
      </c>
      <c r="J153" s="778" t="s">
        <v>1263</v>
      </c>
      <c r="K153" s="654" t="s">
        <v>263</v>
      </c>
    </row>
    <row r="154" spans="1:11" s="338" customFormat="1" ht="15.6" x14ac:dyDescent="0.3">
      <c r="A154" s="651">
        <v>150</v>
      </c>
      <c r="B154" s="81">
        <v>10</v>
      </c>
      <c r="C154" s="92" t="s">
        <v>618</v>
      </c>
      <c r="D154" s="657" t="str">
        <f>IFERROR(VLOOKUP(C154,Foundation!$C$5:$D$424,2,0),"")</f>
        <v>DA+3</v>
      </c>
      <c r="E154" s="1125" t="s">
        <v>423</v>
      </c>
      <c r="F154" s="777">
        <v>45702</v>
      </c>
      <c r="G154" s="777">
        <v>45702</v>
      </c>
      <c r="H154" s="80" t="s">
        <v>1215</v>
      </c>
      <c r="I154" s="81" t="s">
        <v>1221</v>
      </c>
      <c r="J154" s="778" t="s">
        <v>1263</v>
      </c>
      <c r="K154" s="654" t="s">
        <v>263</v>
      </c>
    </row>
    <row r="155" spans="1:11" s="338" customFormat="1" ht="15.6" x14ac:dyDescent="0.3">
      <c r="A155" s="651">
        <v>151</v>
      </c>
      <c r="B155" s="81">
        <v>11</v>
      </c>
      <c r="C155" s="92" t="s">
        <v>8</v>
      </c>
      <c r="D155" s="657" t="str">
        <f>IFERROR(VLOOKUP(C155,Foundation!$C$5:$D$424,2,0),"")</f>
        <v>DB2+3</v>
      </c>
      <c r="E155" s="1125" t="s">
        <v>423</v>
      </c>
      <c r="F155" s="777">
        <v>45702</v>
      </c>
      <c r="G155" s="777">
        <v>45702</v>
      </c>
      <c r="H155" s="80" t="s">
        <v>1215</v>
      </c>
      <c r="I155" s="81" t="s">
        <v>1221</v>
      </c>
      <c r="J155" s="778" t="s">
        <v>1263</v>
      </c>
      <c r="K155" s="654" t="s">
        <v>263</v>
      </c>
    </row>
    <row r="156" spans="1:11" s="338" customFormat="1" ht="15.6" x14ac:dyDescent="0.3">
      <c r="A156" s="651">
        <v>152</v>
      </c>
      <c r="B156" s="81">
        <v>12</v>
      </c>
      <c r="C156" s="92" t="s">
        <v>66</v>
      </c>
      <c r="D156" s="657" t="str">
        <f>IFERROR(VLOOKUP(C156,Foundation!$C$5:$D$424,2,0),"")</f>
        <v>DB1+0</v>
      </c>
      <c r="E156" s="1125" t="s">
        <v>423</v>
      </c>
      <c r="F156" s="777">
        <v>45704</v>
      </c>
      <c r="G156" s="777">
        <v>45704</v>
      </c>
      <c r="H156" s="80" t="s">
        <v>1215</v>
      </c>
      <c r="I156" s="81" t="s">
        <v>1221</v>
      </c>
      <c r="J156" s="778" t="s">
        <v>1263</v>
      </c>
      <c r="K156" s="654" t="s">
        <v>263</v>
      </c>
    </row>
    <row r="157" spans="1:11" s="338" customFormat="1" ht="15.6" x14ac:dyDescent="0.3">
      <c r="A157" s="651">
        <v>153</v>
      </c>
      <c r="B157" s="81">
        <v>13</v>
      </c>
      <c r="C157" s="92" t="s">
        <v>457</v>
      </c>
      <c r="D157" s="657" t="str">
        <f>IFERROR(VLOOKUP(C157,Foundation!$C$5:$D$424,2,0),"")</f>
        <v>DA+9</v>
      </c>
      <c r="E157" s="1125" t="s">
        <v>423</v>
      </c>
      <c r="F157" s="777">
        <v>45704</v>
      </c>
      <c r="G157" s="777">
        <v>45704</v>
      </c>
      <c r="H157" s="80" t="s">
        <v>1215</v>
      </c>
      <c r="I157" s="81" t="s">
        <v>1221</v>
      </c>
      <c r="J157" s="778" t="s">
        <v>1263</v>
      </c>
      <c r="K157" s="654" t="s">
        <v>263</v>
      </c>
    </row>
    <row r="158" spans="1:11" s="338" customFormat="1" ht="15.6" x14ac:dyDescent="0.3">
      <c r="A158" s="651">
        <v>154</v>
      </c>
      <c r="B158" s="81">
        <v>14</v>
      </c>
      <c r="C158" s="92" t="s">
        <v>458</v>
      </c>
      <c r="D158" s="657" t="str">
        <f>IFERROR(VLOOKUP(C158,Foundation!$C$5:$D$424,2,0),"")</f>
        <v>DA+0</v>
      </c>
      <c r="E158" s="1125" t="s">
        <v>423</v>
      </c>
      <c r="F158" s="777">
        <v>45704</v>
      </c>
      <c r="G158" s="777">
        <v>45704</v>
      </c>
      <c r="H158" s="80" t="s">
        <v>1215</v>
      </c>
      <c r="I158" s="81" t="s">
        <v>1221</v>
      </c>
      <c r="J158" s="778" t="s">
        <v>1263</v>
      </c>
      <c r="K158" s="654" t="s">
        <v>263</v>
      </c>
    </row>
    <row r="159" spans="1:11" s="338" customFormat="1" ht="15.6" x14ac:dyDescent="0.3">
      <c r="A159" s="651">
        <v>155</v>
      </c>
      <c r="B159" s="81">
        <v>15</v>
      </c>
      <c r="C159" s="92" t="s">
        <v>455</v>
      </c>
      <c r="D159" s="657" t="str">
        <f>IFERROR(VLOOKUP(C159,Foundation!$C$5:$D$424,2,0),"")</f>
        <v>DA+9</v>
      </c>
      <c r="E159" s="1125" t="s">
        <v>423</v>
      </c>
      <c r="F159" s="777">
        <v>45339</v>
      </c>
      <c r="G159" s="777">
        <v>45339</v>
      </c>
      <c r="H159" s="80" t="s">
        <v>1215</v>
      </c>
      <c r="I159" s="81" t="s">
        <v>1221</v>
      </c>
      <c r="J159" s="778" t="s">
        <v>1263</v>
      </c>
      <c r="K159" s="654" t="s">
        <v>263</v>
      </c>
    </row>
    <row r="160" spans="1:11" s="338" customFormat="1" ht="15.6" x14ac:dyDescent="0.3">
      <c r="A160" s="651">
        <v>156</v>
      </c>
      <c r="B160" s="81">
        <v>16</v>
      </c>
      <c r="C160" s="92" t="s">
        <v>456</v>
      </c>
      <c r="D160" s="657" t="str">
        <f>IFERROR(VLOOKUP(C160,Foundation!$C$5:$D$424,2,0),"")</f>
        <v>DA+3</v>
      </c>
      <c r="E160" s="1125" t="s">
        <v>423</v>
      </c>
      <c r="F160" s="777">
        <v>45339</v>
      </c>
      <c r="G160" s="777">
        <v>45339</v>
      </c>
      <c r="H160" s="80" t="s">
        <v>1215</v>
      </c>
      <c r="I160" s="81" t="s">
        <v>1221</v>
      </c>
      <c r="J160" s="778" t="s">
        <v>1263</v>
      </c>
      <c r="K160" s="654" t="s">
        <v>263</v>
      </c>
    </row>
    <row r="161" spans="1:11" s="338" customFormat="1" ht="15.6" x14ac:dyDescent="0.3">
      <c r="A161" s="651">
        <v>157</v>
      </c>
      <c r="B161" s="81">
        <v>17</v>
      </c>
      <c r="C161" s="92" t="s">
        <v>459</v>
      </c>
      <c r="D161" s="657" t="str">
        <f>IFERROR(VLOOKUP(C161,Foundation!$C$5:$D$424,2,0),"")</f>
        <v>DA+6</v>
      </c>
      <c r="E161" s="1125" t="s">
        <v>423</v>
      </c>
      <c r="F161" s="777">
        <v>45339</v>
      </c>
      <c r="G161" s="777">
        <v>45339</v>
      </c>
      <c r="H161" s="80" t="s">
        <v>1215</v>
      </c>
      <c r="I161" s="81" t="s">
        <v>1221</v>
      </c>
      <c r="J161" s="778" t="s">
        <v>1263</v>
      </c>
      <c r="K161" s="654" t="s">
        <v>263</v>
      </c>
    </row>
    <row r="162" spans="1:11" s="338" customFormat="1" ht="15.6" x14ac:dyDescent="0.3">
      <c r="A162" s="651">
        <v>158</v>
      </c>
      <c r="B162" s="81">
        <v>18</v>
      </c>
      <c r="C162" s="92" t="s">
        <v>460</v>
      </c>
      <c r="D162" s="657" t="str">
        <f>IFERROR(VLOOKUP(C162,Foundation!$C$5:$D$424,2,0),"")</f>
        <v>DA-3</v>
      </c>
      <c r="E162" s="1125" t="s">
        <v>423</v>
      </c>
      <c r="F162" s="777">
        <v>45339</v>
      </c>
      <c r="G162" s="777">
        <v>45339</v>
      </c>
      <c r="H162" s="80" t="s">
        <v>1215</v>
      </c>
      <c r="I162" s="81" t="s">
        <v>1221</v>
      </c>
      <c r="J162" s="778" t="s">
        <v>1263</v>
      </c>
      <c r="K162" s="654" t="s">
        <v>263</v>
      </c>
    </row>
    <row r="163" spans="1:11" s="338" customFormat="1" ht="15.6" x14ac:dyDescent="0.3">
      <c r="A163" s="651">
        <v>159</v>
      </c>
      <c r="B163" s="81">
        <v>19</v>
      </c>
      <c r="C163" s="92" t="s">
        <v>461</v>
      </c>
      <c r="D163" s="657" t="str">
        <f>IFERROR(VLOOKUP(C163,Foundation!$C$5:$D$424,2,0),"")</f>
        <v>DA+3</v>
      </c>
      <c r="E163" s="1125" t="s">
        <v>423</v>
      </c>
      <c r="F163" s="777">
        <v>45339</v>
      </c>
      <c r="G163" s="777">
        <v>45339</v>
      </c>
      <c r="H163" s="80" t="s">
        <v>1215</v>
      </c>
      <c r="I163" s="81" t="s">
        <v>1221</v>
      </c>
      <c r="J163" s="778" t="s">
        <v>1263</v>
      </c>
      <c r="K163" s="654" t="s">
        <v>263</v>
      </c>
    </row>
    <row r="164" spans="1:11" s="338" customFormat="1" ht="15.6" x14ac:dyDescent="0.3">
      <c r="A164" s="651">
        <v>160</v>
      </c>
      <c r="B164" s="81">
        <v>20</v>
      </c>
      <c r="C164" s="92" t="s">
        <v>462</v>
      </c>
      <c r="D164" s="657" t="str">
        <f>IFERROR(VLOOKUP(C164,Foundation!$C$5:$D$424,2,0),"")</f>
        <v>DA-3</v>
      </c>
      <c r="E164" s="1125" t="s">
        <v>423</v>
      </c>
      <c r="F164" s="777">
        <v>45339</v>
      </c>
      <c r="G164" s="777">
        <v>45339</v>
      </c>
      <c r="H164" s="80" t="s">
        <v>1215</v>
      </c>
      <c r="I164" s="81" t="s">
        <v>1221</v>
      </c>
      <c r="J164" s="778" t="s">
        <v>1263</v>
      </c>
      <c r="K164" s="654" t="s">
        <v>263</v>
      </c>
    </row>
    <row r="165" spans="1:11" s="338" customFormat="1" ht="15.6" x14ac:dyDescent="0.3">
      <c r="A165" s="651">
        <v>161</v>
      </c>
      <c r="B165" s="81">
        <v>21</v>
      </c>
      <c r="C165" s="92" t="s">
        <v>463</v>
      </c>
      <c r="D165" s="657" t="str">
        <f>IFERROR(VLOOKUP(C165,Foundation!$C$5:$D$424,2,0),"")</f>
        <v>DA+3</v>
      </c>
      <c r="E165" s="1125" t="s">
        <v>423</v>
      </c>
      <c r="F165" s="777">
        <v>45339</v>
      </c>
      <c r="G165" s="777">
        <v>45339</v>
      </c>
      <c r="H165" s="80" t="s">
        <v>1215</v>
      </c>
      <c r="I165" s="81" t="s">
        <v>1221</v>
      </c>
      <c r="J165" s="778" t="s">
        <v>1263</v>
      </c>
      <c r="K165" s="654" t="s">
        <v>263</v>
      </c>
    </row>
    <row r="166" spans="1:11" s="338" customFormat="1" ht="15.6" x14ac:dyDescent="0.3">
      <c r="A166" s="651">
        <v>162</v>
      </c>
      <c r="B166" s="81">
        <v>22</v>
      </c>
      <c r="C166" s="92" t="s">
        <v>9</v>
      </c>
      <c r="D166" s="657" t="str">
        <f>IFERROR(VLOOKUP(C166,Foundation!$C$5:$D$424,2,0),"")</f>
        <v>DB1+0</v>
      </c>
      <c r="E166" s="1125" t="s">
        <v>423</v>
      </c>
      <c r="F166" s="777">
        <v>45706</v>
      </c>
      <c r="G166" s="777">
        <v>45706</v>
      </c>
      <c r="H166" s="80" t="s">
        <v>1215</v>
      </c>
      <c r="I166" s="81" t="s">
        <v>1221</v>
      </c>
      <c r="J166" s="778" t="s">
        <v>1263</v>
      </c>
      <c r="K166" s="654" t="s">
        <v>263</v>
      </c>
    </row>
    <row r="167" spans="1:11" s="338" customFormat="1" ht="15.6" x14ac:dyDescent="0.3">
      <c r="A167" s="651">
        <v>163</v>
      </c>
      <c r="B167" s="81">
        <v>23</v>
      </c>
      <c r="C167" s="92" t="s">
        <v>84</v>
      </c>
      <c r="D167" s="657" t="str">
        <f>IFERROR(VLOOKUP(C167,Foundation!$C$5:$D$424,2,0),"")</f>
        <v>DA+3</v>
      </c>
      <c r="E167" s="1125" t="s">
        <v>423</v>
      </c>
      <c r="F167" s="777">
        <v>45706</v>
      </c>
      <c r="G167" s="777">
        <v>45706</v>
      </c>
      <c r="H167" s="80" t="s">
        <v>1215</v>
      </c>
      <c r="I167" s="81" t="s">
        <v>1221</v>
      </c>
      <c r="J167" s="778" t="s">
        <v>1263</v>
      </c>
      <c r="K167" s="654" t="s">
        <v>263</v>
      </c>
    </row>
    <row r="168" spans="1:11" s="338" customFormat="1" ht="15.6" x14ac:dyDescent="0.3">
      <c r="A168" s="651">
        <v>164</v>
      </c>
      <c r="B168" s="81">
        <v>24</v>
      </c>
      <c r="C168" s="92" t="s">
        <v>170</v>
      </c>
      <c r="D168" s="657" t="str">
        <f>IFERROR(VLOOKUP(C168,Foundation!$C$5:$D$424,2,0),"")</f>
        <v>DA+1.5</v>
      </c>
      <c r="E168" s="1125" t="s">
        <v>423</v>
      </c>
      <c r="F168" s="777">
        <v>45706</v>
      </c>
      <c r="G168" s="777">
        <v>45706</v>
      </c>
      <c r="H168" s="80" t="s">
        <v>1215</v>
      </c>
      <c r="I168" s="81" t="s">
        <v>1221</v>
      </c>
      <c r="J168" s="778" t="s">
        <v>1263</v>
      </c>
      <c r="K168" s="654" t="s">
        <v>263</v>
      </c>
    </row>
    <row r="169" spans="1:11" s="338" customFormat="1" ht="15.6" x14ac:dyDescent="0.3">
      <c r="A169" s="651">
        <v>165</v>
      </c>
      <c r="B169" s="81">
        <v>25</v>
      </c>
      <c r="C169" s="92" t="s">
        <v>464</v>
      </c>
      <c r="D169" s="657" t="str">
        <f>IFERROR(VLOOKUP(C169,Foundation!$C$5:$D$424,2,0),"")</f>
        <v>DA-1.5</v>
      </c>
      <c r="E169" s="1125" t="s">
        <v>423</v>
      </c>
      <c r="F169" s="777">
        <v>45706</v>
      </c>
      <c r="G169" s="777">
        <v>45706</v>
      </c>
      <c r="H169" s="80" t="s">
        <v>1215</v>
      </c>
      <c r="I169" s="81" t="s">
        <v>1221</v>
      </c>
      <c r="J169" s="778" t="s">
        <v>1263</v>
      </c>
      <c r="K169" s="654" t="s">
        <v>263</v>
      </c>
    </row>
    <row r="170" spans="1:11" s="338" customFormat="1" ht="15.6" x14ac:dyDescent="0.3">
      <c r="A170" s="651">
        <v>166</v>
      </c>
      <c r="B170" s="81">
        <v>26</v>
      </c>
      <c r="C170" s="92" t="s">
        <v>465</v>
      </c>
      <c r="D170" s="657" t="str">
        <f>IFERROR(VLOOKUP(C170,Foundation!$C$5:$D$424,2,0),"")</f>
        <v>DA+6</v>
      </c>
      <c r="E170" s="1125" t="s">
        <v>423</v>
      </c>
      <c r="F170" s="777">
        <v>45706</v>
      </c>
      <c r="G170" s="777">
        <v>45706</v>
      </c>
      <c r="H170" s="80" t="s">
        <v>1215</v>
      </c>
      <c r="I170" s="81" t="s">
        <v>1221</v>
      </c>
      <c r="J170" s="778" t="s">
        <v>1263</v>
      </c>
      <c r="K170" s="654" t="s">
        <v>263</v>
      </c>
    </row>
    <row r="171" spans="1:11" s="338" customFormat="1" ht="15.6" x14ac:dyDescent="0.3">
      <c r="A171" s="651">
        <v>167</v>
      </c>
      <c r="B171" s="81">
        <v>27</v>
      </c>
      <c r="C171" s="92" t="s">
        <v>10</v>
      </c>
      <c r="D171" s="657" t="str">
        <f>IFERROR(VLOOKUP(C171,Foundation!$C$5:$D$424,2,0),"")</f>
        <v>DB2+0</v>
      </c>
      <c r="E171" s="1125" t="s">
        <v>423</v>
      </c>
      <c r="F171" s="777">
        <v>45706</v>
      </c>
      <c r="G171" s="777">
        <v>45706</v>
      </c>
      <c r="H171" s="80" t="s">
        <v>1215</v>
      </c>
      <c r="I171" s="81" t="s">
        <v>1221</v>
      </c>
      <c r="J171" s="778" t="s">
        <v>1263</v>
      </c>
      <c r="K171" s="654" t="s">
        <v>263</v>
      </c>
    </row>
    <row r="172" spans="1:11" s="338" customFormat="1" ht="15.6" x14ac:dyDescent="0.3">
      <c r="A172" s="651">
        <v>168</v>
      </c>
      <c r="B172" s="81">
        <v>28</v>
      </c>
      <c r="C172" s="92" t="s">
        <v>67</v>
      </c>
      <c r="D172" s="657" t="str">
        <f>IFERROR(VLOOKUP(C172,Foundation!$C$5:$D$424,2,0),"")</f>
        <v>DA+6</v>
      </c>
      <c r="E172" s="1125" t="s">
        <v>423</v>
      </c>
      <c r="F172" s="777">
        <v>45706</v>
      </c>
      <c r="G172" s="777">
        <v>45706</v>
      </c>
      <c r="H172" s="80" t="s">
        <v>1215</v>
      </c>
      <c r="I172" s="81" t="s">
        <v>1221</v>
      </c>
      <c r="J172" s="778" t="s">
        <v>1263</v>
      </c>
      <c r="K172" s="654" t="s">
        <v>263</v>
      </c>
    </row>
    <row r="173" spans="1:11" s="338" customFormat="1" ht="15.6" x14ac:dyDescent="0.3">
      <c r="A173" s="651">
        <v>169</v>
      </c>
      <c r="B173" s="81">
        <v>29</v>
      </c>
      <c r="C173" s="92" t="s">
        <v>172</v>
      </c>
      <c r="D173" s="657" t="str">
        <f>IFERROR(VLOOKUP(C173,Foundation!$C$5:$D$424,2,0),"")</f>
        <v>DA+9</v>
      </c>
      <c r="E173" s="1125" t="s">
        <v>423</v>
      </c>
      <c r="F173" s="777">
        <v>45706</v>
      </c>
      <c r="G173" s="777">
        <v>45706</v>
      </c>
      <c r="H173" s="80" t="s">
        <v>1215</v>
      </c>
      <c r="I173" s="81" t="s">
        <v>1221</v>
      </c>
      <c r="J173" s="778" t="s">
        <v>1263</v>
      </c>
      <c r="K173" s="654" t="s">
        <v>263</v>
      </c>
    </row>
    <row r="174" spans="1:11" s="338" customFormat="1" ht="15.6" x14ac:dyDescent="0.3">
      <c r="A174" s="651">
        <v>170</v>
      </c>
      <c r="B174" s="81">
        <v>1</v>
      </c>
      <c r="C174" s="92" t="s">
        <v>641</v>
      </c>
      <c r="D174" s="657" t="str">
        <f>IFERROR(VLOOKUP(C174,Foundation!$C$5:$D$424,2,0),"")</f>
        <v>DA+3</v>
      </c>
      <c r="E174" s="1125" t="s">
        <v>423</v>
      </c>
      <c r="F174" s="777">
        <v>45746</v>
      </c>
      <c r="G174" s="777">
        <v>45746</v>
      </c>
      <c r="H174" s="80" t="s">
        <v>976</v>
      </c>
      <c r="I174" s="81" t="s">
        <v>1454</v>
      </c>
      <c r="J174" s="778" t="s">
        <v>1455</v>
      </c>
      <c r="K174" s="654" t="s">
        <v>263</v>
      </c>
    </row>
    <row r="175" spans="1:11" s="338" customFormat="1" ht="15.6" x14ac:dyDescent="0.3">
      <c r="A175" s="651">
        <v>171</v>
      </c>
      <c r="B175" s="81">
        <v>2</v>
      </c>
      <c r="C175" s="92" t="s">
        <v>642</v>
      </c>
      <c r="D175" s="657" t="str">
        <f>IFERROR(VLOOKUP(C175,Foundation!$C$5:$D$424,2,0),"")</f>
        <v>DA+1.5</v>
      </c>
      <c r="E175" s="1125" t="s">
        <v>423</v>
      </c>
      <c r="F175" s="777">
        <v>45746</v>
      </c>
      <c r="G175" s="777">
        <v>45746</v>
      </c>
      <c r="H175" s="80" t="s">
        <v>976</v>
      </c>
      <c r="I175" s="81" t="s">
        <v>1454</v>
      </c>
      <c r="J175" s="778" t="s">
        <v>1455</v>
      </c>
      <c r="K175" s="654" t="s">
        <v>263</v>
      </c>
    </row>
    <row r="176" spans="1:11" s="338" customFormat="1" ht="15.6" x14ac:dyDescent="0.3">
      <c r="A176" s="651">
        <v>172</v>
      </c>
      <c r="B176" s="81">
        <v>3</v>
      </c>
      <c r="C176" s="92" t="s">
        <v>643</v>
      </c>
      <c r="D176" s="657" t="str">
        <f>IFERROR(VLOOKUP(C176,Foundation!$C$5:$D$424,2,0),"")</f>
        <v>DA+1.5</v>
      </c>
      <c r="E176" s="1125" t="s">
        <v>423</v>
      </c>
      <c r="F176" s="777">
        <v>45746</v>
      </c>
      <c r="G176" s="777">
        <v>45746</v>
      </c>
      <c r="H176" s="80" t="s">
        <v>976</v>
      </c>
      <c r="I176" s="81" t="s">
        <v>1454</v>
      </c>
      <c r="J176" s="778" t="s">
        <v>1455</v>
      </c>
      <c r="K176" s="654" t="s">
        <v>263</v>
      </c>
    </row>
    <row r="177" spans="1:11" s="338" customFormat="1" ht="15.6" x14ac:dyDescent="0.3">
      <c r="A177" s="668">
        <v>173</v>
      </c>
      <c r="B177" s="668">
        <v>4</v>
      </c>
      <c r="C177" s="1067" t="s">
        <v>644</v>
      </c>
      <c r="D177" s="1122" t="str">
        <f>IFERROR(VLOOKUP(C177,Foundation!$C$5:$D$424,2,0),"")</f>
        <v>DA+3</v>
      </c>
      <c r="E177" s="1126" t="s">
        <v>423</v>
      </c>
      <c r="F177" s="1113">
        <v>45747</v>
      </c>
      <c r="G177" s="1113">
        <v>45747</v>
      </c>
      <c r="H177" s="721" t="s">
        <v>976</v>
      </c>
      <c r="I177" s="668" t="s">
        <v>1454</v>
      </c>
      <c r="J177" s="1123" t="s">
        <v>1455</v>
      </c>
      <c r="K177" s="721" t="s">
        <v>263</v>
      </c>
    </row>
    <row r="178" spans="1:11" s="338" customFormat="1" ht="15.6" x14ac:dyDescent="0.3">
      <c r="A178" s="668">
        <v>174</v>
      </c>
      <c r="B178" s="668">
        <v>5</v>
      </c>
      <c r="C178" s="1067" t="s">
        <v>646</v>
      </c>
      <c r="D178" s="1122" t="str">
        <f>IFERROR(VLOOKUP(C178,Foundation!$C$5:$D$424,2,0),"")</f>
        <v>DA+6</v>
      </c>
      <c r="E178" s="1126" t="s">
        <v>423</v>
      </c>
      <c r="F178" s="1113">
        <v>45747</v>
      </c>
      <c r="G178" s="1113">
        <v>45747</v>
      </c>
      <c r="H178" s="721" t="s">
        <v>976</v>
      </c>
      <c r="I178" s="668" t="s">
        <v>1454</v>
      </c>
      <c r="J178" s="1123" t="s">
        <v>1455</v>
      </c>
      <c r="K178" s="721" t="s">
        <v>263</v>
      </c>
    </row>
    <row r="179" spans="1:11" s="338" customFormat="1" ht="15.6" x14ac:dyDescent="0.3">
      <c r="A179" s="668">
        <v>175</v>
      </c>
      <c r="B179" s="668">
        <v>6</v>
      </c>
      <c r="C179" s="1067" t="s">
        <v>647</v>
      </c>
      <c r="D179" s="1122" t="str">
        <f>IFERROR(VLOOKUP(C179,Foundation!$C$5:$D$424,2,0),"")</f>
        <v>DA+3</v>
      </c>
      <c r="E179" s="1126" t="s">
        <v>423</v>
      </c>
      <c r="F179" s="1113">
        <v>45747</v>
      </c>
      <c r="G179" s="1113">
        <v>45747</v>
      </c>
      <c r="H179" s="721" t="s">
        <v>976</v>
      </c>
      <c r="I179" s="668" t="s">
        <v>1454</v>
      </c>
      <c r="J179" s="1123" t="s">
        <v>1455</v>
      </c>
      <c r="K179" s="721" t="s">
        <v>263</v>
      </c>
    </row>
    <row r="180" spans="1:11" s="338" customFormat="1" ht="15.6" x14ac:dyDescent="0.3">
      <c r="A180" s="668">
        <v>176</v>
      </c>
      <c r="B180" s="668">
        <v>7</v>
      </c>
      <c r="C180" s="1067" t="s">
        <v>648</v>
      </c>
      <c r="D180" s="1122" t="str">
        <f>IFERROR(VLOOKUP(C180,Foundation!$C$5:$D$424,2,0),"")</f>
        <v>DA+6</v>
      </c>
      <c r="E180" s="1126" t="s">
        <v>423</v>
      </c>
      <c r="F180" s="1113">
        <v>45747</v>
      </c>
      <c r="G180" s="1113">
        <v>45747</v>
      </c>
      <c r="H180" s="721" t="s">
        <v>976</v>
      </c>
      <c r="I180" s="668" t="s">
        <v>1454</v>
      </c>
      <c r="J180" s="1123" t="s">
        <v>1455</v>
      </c>
      <c r="K180" s="721" t="s">
        <v>263</v>
      </c>
    </row>
    <row r="181" spans="1:11" s="338" customFormat="1" ht="15.6" x14ac:dyDescent="0.3">
      <c r="A181" s="668">
        <v>177</v>
      </c>
      <c r="B181" s="668">
        <v>8</v>
      </c>
      <c r="C181" s="1067" t="s">
        <v>75</v>
      </c>
      <c r="D181" s="1122" t="str">
        <f>IFERROR(VLOOKUP(C181,Foundation!$C$5:$D$424,2,0),"")</f>
        <v>DB1+6</v>
      </c>
      <c r="E181" s="1126" t="s">
        <v>423</v>
      </c>
      <c r="F181" s="1113">
        <v>45747</v>
      </c>
      <c r="G181" s="1113">
        <v>45747</v>
      </c>
      <c r="H181" s="721" t="s">
        <v>976</v>
      </c>
      <c r="I181" s="668" t="s">
        <v>1454</v>
      </c>
      <c r="J181" s="1123" t="s">
        <v>1455</v>
      </c>
      <c r="K181" s="721" t="s">
        <v>263</v>
      </c>
    </row>
    <row r="182" spans="1:11" s="338" customFormat="1" ht="15.6" x14ac:dyDescent="0.3">
      <c r="A182" s="651">
        <v>178</v>
      </c>
      <c r="B182" s="81">
        <v>1</v>
      </c>
      <c r="C182" s="92" t="s">
        <v>653</v>
      </c>
      <c r="D182" s="657" t="str">
        <f>IFERROR(VLOOKUP(C182,Foundation!$C$5:$D$424,2,0),"")</f>
        <v>DA-1.5</v>
      </c>
      <c r="E182" s="1125" t="s">
        <v>423</v>
      </c>
      <c r="F182" s="777">
        <v>45748</v>
      </c>
      <c r="G182" s="777">
        <v>45748</v>
      </c>
      <c r="H182" s="80" t="s">
        <v>976</v>
      </c>
      <c r="I182" s="81" t="s">
        <v>1454</v>
      </c>
      <c r="J182" s="778" t="s">
        <v>1457</v>
      </c>
      <c r="K182" s="654" t="s">
        <v>263</v>
      </c>
    </row>
    <row r="183" spans="1:11" s="338" customFormat="1" ht="15.6" x14ac:dyDescent="0.3">
      <c r="A183" s="651">
        <v>179</v>
      </c>
      <c r="B183" s="81">
        <v>2</v>
      </c>
      <c r="C183" s="92" t="s">
        <v>654</v>
      </c>
      <c r="D183" s="657" t="str">
        <f>IFERROR(VLOOKUP(C183,Foundation!$C$5:$D$424,2,0),"")</f>
        <v>DA+9</v>
      </c>
      <c r="E183" s="1125" t="s">
        <v>423</v>
      </c>
      <c r="F183" s="777">
        <v>45748</v>
      </c>
      <c r="G183" s="777">
        <v>45748</v>
      </c>
      <c r="H183" s="80" t="s">
        <v>976</v>
      </c>
      <c r="I183" s="81" t="s">
        <v>1454</v>
      </c>
      <c r="J183" s="778" t="s">
        <v>1457</v>
      </c>
      <c r="K183" s="654" t="s">
        <v>263</v>
      </c>
    </row>
    <row r="184" spans="1:11" s="338" customFormat="1" ht="15.6" x14ac:dyDescent="0.3">
      <c r="A184" s="651">
        <v>180</v>
      </c>
      <c r="B184" s="81">
        <v>3</v>
      </c>
      <c r="C184" s="92" t="s">
        <v>655</v>
      </c>
      <c r="D184" s="657" t="str">
        <f>IFERROR(VLOOKUP(C184,Foundation!$C$5:$D$424,2,0),"")</f>
        <v>DA+3</v>
      </c>
      <c r="E184" s="1125" t="s">
        <v>423</v>
      </c>
      <c r="F184" s="777">
        <v>45750</v>
      </c>
      <c r="G184" s="777">
        <v>45750</v>
      </c>
      <c r="H184" s="80" t="s">
        <v>976</v>
      </c>
      <c r="I184" s="81" t="s">
        <v>1454</v>
      </c>
      <c r="J184" s="778" t="s">
        <v>1457</v>
      </c>
      <c r="K184" s="654" t="s">
        <v>263</v>
      </c>
    </row>
    <row r="185" spans="1:11" s="338" customFormat="1" ht="15.6" x14ac:dyDescent="0.3">
      <c r="A185" s="651">
        <v>181</v>
      </c>
      <c r="B185" s="81">
        <v>4</v>
      </c>
      <c r="C185" s="92" t="s">
        <v>656</v>
      </c>
      <c r="D185" s="657" t="str">
        <f>IFERROR(VLOOKUP(C185,Foundation!$C$5:$D$424,2,0),"")</f>
        <v>DA+9</v>
      </c>
      <c r="E185" s="1125" t="s">
        <v>423</v>
      </c>
      <c r="F185" s="777">
        <v>45750</v>
      </c>
      <c r="G185" s="777">
        <v>45750</v>
      </c>
      <c r="H185" s="80" t="s">
        <v>976</v>
      </c>
      <c r="I185" s="81" t="s">
        <v>1454</v>
      </c>
      <c r="J185" s="778" t="s">
        <v>1457</v>
      </c>
      <c r="K185" s="654" t="s">
        <v>263</v>
      </c>
    </row>
    <row r="186" spans="1:11" s="338" customFormat="1" ht="15.6" x14ac:dyDescent="0.3">
      <c r="A186" s="651">
        <v>182</v>
      </c>
      <c r="B186" s="81">
        <v>5</v>
      </c>
      <c r="C186" s="92" t="s">
        <v>658</v>
      </c>
      <c r="D186" s="657" t="str">
        <f>IFERROR(VLOOKUP(C186,Foundation!$C$5:$D$424,2,0),"")</f>
        <v>DB1+9</v>
      </c>
      <c r="E186" s="1125" t="s">
        <v>423</v>
      </c>
      <c r="F186" s="777">
        <v>45750</v>
      </c>
      <c r="G186" s="777">
        <v>45750</v>
      </c>
      <c r="H186" s="80" t="s">
        <v>976</v>
      </c>
      <c r="I186" s="81" t="s">
        <v>1454</v>
      </c>
      <c r="J186" s="778" t="s">
        <v>1457</v>
      </c>
      <c r="K186" s="654" t="s">
        <v>263</v>
      </c>
    </row>
    <row r="187" spans="1:11" s="338" customFormat="1" ht="15.6" x14ac:dyDescent="0.3">
      <c r="A187" s="651">
        <v>183</v>
      </c>
      <c r="B187" s="81">
        <v>6</v>
      </c>
      <c r="C187" s="92" t="s">
        <v>76</v>
      </c>
      <c r="D187" s="657" t="str">
        <f>IFERROR(VLOOKUP(C187,Foundation!$C$5:$D$424,2,0),"")</f>
        <v>DB1+9</v>
      </c>
      <c r="E187" s="1125" t="s">
        <v>423</v>
      </c>
      <c r="F187" s="777">
        <v>45750</v>
      </c>
      <c r="G187" s="777">
        <v>45750</v>
      </c>
      <c r="H187" s="80" t="s">
        <v>976</v>
      </c>
      <c r="I187" s="81" t="s">
        <v>1454</v>
      </c>
      <c r="J187" s="778" t="s">
        <v>1457</v>
      </c>
      <c r="K187" s="654" t="s">
        <v>263</v>
      </c>
    </row>
    <row r="188" spans="1:11" s="338" customFormat="1" ht="15.6" x14ac:dyDescent="0.3">
      <c r="A188" s="651">
        <v>184</v>
      </c>
      <c r="B188" s="81">
        <v>7</v>
      </c>
      <c r="C188" s="92" t="s">
        <v>78</v>
      </c>
      <c r="D188" s="657" t="str">
        <f>IFERROR(VLOOKUP(C188,Foundation!$C$5:$D$424,2,0),"")</f>
        <v>DB2+0</v>
      </c>
      <c r="E188" s="1125" t="s">
        <v>423</v>
      </c>
      <c r="F188" s="777">
        <v>45751</v>
      </c>
      <c r="G188" s="777">
        <f t="shared" ref="G188:G219" si="3">F188</f>
        <v>45751</v>
      </c>
      <c r="H188" s="80" t="s">
        <v>976</v>
      </c>
      <c r="I188" s="81" t="s">
        <v>1454</v>
      </c>
      <c r="J188" s="778" t="s">
        <v>1457</v>
      </c>
      <c r="K188" s="654" t="s">
        <v>263</v>
      </c>
    </row>
    <row r="189" spans="1:11" s="338" customFormat="1" ht="15.6" x14ac:dyDescent="0.3">
      <c r="A189" s="651">
        <v>185</v>
      </c>
      <c r="B189" s="81">
        <v>8</v>
      </c>
      <c r="C189" s="92" t="s">
        <v>179</v>
      </c>
      <c r="D189" s="657" t="str">
        <f>IFERROR(VLOOKUP(C189,Foundation!$C$5:$D$424,2,0),"")</f>
        <v>DA+3</v>
      </c>
      <c r="E189" s="1125" t="s">
        <v>423</v>
      </c>
      <c r="F189" s="777">
        <v>45751</v>
      </c>
      <c r="G189" s="777">
        <f t="shared" si="3"/>
        <v>45751</v>
      </c>
      <c r="H189" s="80" t="s">
        <v>976</v>
      </c>
      <c r="I189" s="81" t="s">
        <v>1454</v>
      </c>
      <c r="J189" s="778" t="s">
        <v>1457</v>
      </c>
      <c r="K189" s="654" t="s">
        <v>263</v>
      </c>
    </row>
    <row r="190" spans="1:11" s="338" customFormat="1" ht="15.6" x14ac:dyDescent="0.3">
      <c r="A190" s="651">
        <v>186</v>
      </c>
      <c r="B190" s="81">
        <v>9</v>
      </c>
      <c r="C190" s="92" t="s">
        <v>180</v>
      </c>
      <c r="D190" s="657" t="str">
        <f>IFERROR(VLOOKUP(C190,Foundation!$C$5:$D$424,2,0),"")</f>
        <v>DA+9</v>
      </c>
      <c r="E190" s="1125" t="s">
        <v>423</v>
      </c>
      <c r="F190" s="777">
        <v>45751</v>
      </c>
      <c r="G190" s="777">
        <f t="shared" si="3"/>
        <v>45751</v>
      </c>
      <c r="H190" s="80" t="s">
        <v>976</v>
      </c>
      <c r="I190" s="81" t="s">
        <v>1454</v>
      </c>
      <c r="J190" s="778" t="s">
        <v>1457</v>
      </c>
      <c r="K190" s="654" t="s">
        <v>263</v>
      </c>
    </row>
    <row r="191" spans="1:11" s="338" customFormat="1" ht="15.6" x14ac:dyDescent="0.3">
      <c r="A191" s="651">
        <v>187</v>
      </c>
      <c r="B191" s="81">
        <v>10</v>
      </c>
      <c r="C191" s="92" t="s">
        <v>177</v>
      </c>
      <c r="D191" s="657" t="str">
        <f>IFERROR(VLOOKUP(C191,Foundation!$C$5:$D$424,2,0),"")</f>
        <v>DB1+9</v>
      </c>
      <c r="E191" s="1125" t="s">
        <v>423</v>
      </c>
      <c r="F191" s="777">
        <v>45751</v>
      </c>
      <c r="G191" s="777">
        <f t="shared" si="3"/>
        <v>45751</v>
      </c>
      <c r="H191" s="80" t="s">
        <v>976</v>
      </c>
      <c r="I191" s="81" t="s">
        <v>1454</v>
      </c>
      <c r="J191" s="778" t="s">
        <v>1457</v>
      </c>
      <c r="K191" s="654" t="s">
        <v>263</v>
      </c>
    </row>
    <row r="192" spans="1:11" s="338" customFormat="1" ht="15.6" x14ac:dyDescent="0.3">
      <c r="A192" s="651">
        <v>188</v>
      </c>
      <c r="B192" s="81">
        <v>11</v>
      </c>
      <c r="C192" s="92" t="s">
        <v>663</v>
      </c>
      <c r="D192" s="657" t="str">
        <f>IFERROR(VLOOKUP(C192,Foundation!$C$5:$D$424,2,0),"")</f>
        <v>DA+6</v>
      </c>
      <c r="E192" s="1125" t="s">
        <v>423</v>
      </c>
      <c r="F192" s="777">
        <v>45752</v>
      </c>
      <c r="G192" s="777">
        <f t="shared" si="3"/>
        <v>45752</v>
      </c>
      <c r="H192" s="80" t="s">
        <v>976</v>
      </c>
      <c r="I192" s="81" t="s">
        <v>1454</v>
      </c>
      <c r="J192" s="778" t="s">
        <v>1457</v>
      </c>
      <c r="K192" s="654" t="s">
        <v>263</v>
      </c>
    </row>
    <row r="193" spans="1:11" s="338" customFormat="1" ht="15.6" x14ac:dyDescent="0.3">
      <c r="A193" s="651">
        <v>189</v>
      </c>
      <c r="B193" s="81">
        <v>12</v>
      </c>
      <c r="C193" s="92" t="s">
        <v>664</v>
      </c>
      <c r="D193" s="657" t="str">
        <f>IFERROR(VLOOKUP(C193,Foundation!$C$5:$D$424,2,0),"")</f>
        <v>DA-1.5</v>
      </c>
      <c r="E193" s="1125" t="s">
        <v>423</v>
      </c>
      <c r="F193" s="777">
        <v>45752</v>
      </c>
      <c r="G193" s="777">
        <f t="shared" si="3"/>
        <v>45752</v>
      </c>
      <c r="H193" s="80" t="s">
        <v>976</v>
      </c>
      <c r="I193" s="81" t="s">
        <v>1454</v>
      </c>
      <c r="J193" s="778" t="s">
        <v>1457</v>
      </c>
      <c r="K193" s="654" t="s">
        <v>263</v>
      </c>
    </row>
    <row r="194" spans="1:11" s="338" customFormat="1" ht="15.6" x14ac:dyDescent="0.3">
      <c r="A194" s="651">
        <v>190</v>
      </c>
      <c r="B194" s="81">
        <v>13</v>
      </c>
      <c r="C194" s="92" t="s">
        <v>665</v>
      </c>
      <c r="D194" s="657" t="str">
        <f>IFERROR(VLOOKUP(C194,Foundation!$C$5:$D$424,2,0),"")</f>
        <v>DA+0</v>
      </c>
      <c r="E194" s="1125" t="s">
        <v>423</v>
      </c>
      <c r="F194" s="777">
        <v>45752</v>
      </c>
      <c r="G194" s="777">
        <f t="shared" si="3"/>
        <v>45752</v>
      </c>
      <c r="H194" s="80" t="s">
        <v>976</v>
      </c>
      <c r="I194" s="81" t="s">
        <v>1454</v>
      </c>
      <c r="J194" s="778" t="s">
        <v>1457</v>
      </c>
      <c r="K194" s="654" t="s">
        <v>263</v>
      </c>
    </row>
    <row r="195" spans="1:11" s="338" customFormat="1" ht="15.6" x14ac:dyDescent="0.3">
      <c r="A195" s="651">
        <v>191</v>
      </c>
      <c r="B195" s="81">
        <v>14</v>
      </c>
      <c r="C195" s="92" t="s">
        <v>667</v>
      </c>
      <c r="D195" s="657" t="str">
        <f>IFERROR(VLOOKUP(C195,Foundation!$C$5:$D$424,2,0),"")</f>
        <v>DA+3</v>
      </c>
      <c r="E195" s="1125" t="s">
        <v>423</v>
      </c>
      <c r="F195" s="777">
        <v>45752</v>
      </c>
      <c r="G195" s="777">
        <f t="shared" si="3"/>
        <v>45752</v>
      </c>
      <c r="H195" s="80" t="s">
        <v>976</v>
      </c>
      <c r="I195" s="81" t="s">
        <v>1454</v>
      </c>
      <c r="J195" s="778" t="s">
        <v>1457</v>
      </c>
      <c r="K195" s="654" t="s">
        <v>263</v>
      </c>
    </row>
    <row r="196" spans="1:11" s="338" customFormat="1" ht="15.6" x14ac:dyDescent="0.3">
      <c r="A196" s="651">
        <v>192</v>
      </c>
      <c r="B196" s="81">
        <v>15</v>
      </c>
      <c r="C196" s="92" t="s">
        <v>668</v>
      </c>
      <c r="D196" s="657" t="str">
        <f>IFERROR(VLOOKUP(C196,Foundation!$C$5:$D$424,2,0),"")</f>
        <v>DA+0</v>
      </c>
      <c r="E196" s="1125" t="s">
        <v>423</v>
      </c>
      <c r="F196" s="777">
        <v>45752</v>
      </c>
      <c r="G196" s="777">
        <f t="shared" si="3"/>
        <v>45752</v>
      </c>
      <c r="H196" s="80" t="s">
        <v>976</v>
      </c>
      <c r="I196" s="81" t="s">
        <v>1454</v>
      </c>
      <c r="J196" s="778" t="s">
        <v>1457</v>
      </c>
      <c r="K196" s="654" t="s">
        <v>263</v>
      </c>
    </row>
    <row r="197" spans="1:11" s="338" customFormat="1" ht="15.6" x14ac:dyDescent="0.3">
      <c r="A197" s="651">
        <v>193</v>
      </c>
      <c r="B197" s="81">
        <v>16</v>
      </c>
      <c r="C197" s="92" t="s">
        <v>669</v>
      </c>
      <c r="D197" s="657" t="str">
        <f>IFERROR(VLOOKUP(C197,Foundation!$C$5:$D$424,2,0),"")</f>
        <v>DA+9</v>
      </c>
      <c r="E197" s="1125" t="s">
        <v>423</v>
      </c>
      <c r="F197" s="777">
        <v>45752</v>
      </c>
      <c r="G197" s="777">
        <f t="shared" si="3"/>
        <v>45752</v>
      </c>
      <c r="H197" s="80" t="s">
        <v>976</v>
      </c>
      <c r="I197" s="81" t="s">
        <v>1454</v>
      </c>
      <c r="J197" s="778" t="s">
        <v>1457</v>
      </c>
      <c r="K197" s="654" t="s">
        <v>263</v>
      </c>
    </row>
    <row r="198" spans="1:11" s="338" customFormat="1" ht="15.6" x14ac:dyDescent="0.3">
      <c r="A198" s="651">
        <v>194</v>
      </c>
      <c r="B198" s="81">
        <v>17</v>
      </c>
      <c r="C198" s="92" t="s">
        <v>1284</v>
      </c>
      <c r="D198" s="657" t="str">
        <f>IFERROR(VLOOKUP(C198,Foundation!$C$5:$D$424,2,0),"")</f>
        <v>DA+3</v>
      </c>
      <c r="E198" s="1125" t="s">
        <v>423</v>
      </c>
      <c r="F198" s="777">
        <v>45753</v>
      </c>
      <c r="G198" s="777">
        <f t="shared" si="3"/>
        <v>45753</v>
      </c>
      <c r="H198" s="80" t="s">
        <v>976</v>
      </c>
      <c r="I198" s="81" t="s">
        <v>1454</v>
      </c>
      <c r="J198" s="778" t="s">
        <v>1457</v>
      </c>
      <c r="K198" s="654" t="s">
        <v>263</v>
      </c>
    </row>
    <row r="199" spans="1:11" s="338" customFormat="1" ht="15.6" x14ac:dyDescent="0.3">
      <c r="A199" s="651">
        <v>195</v>
      </c>
      <c r="B199" s="81">
        <v>18</v>
      </c>
      <c r="C199" s="92" t="s">
        <v>1286</v>
      </c>
      <c r="D199" s="657" t="str">
        <f>IFERROR(VLOOKUP(C199,Foundation!$C$5:$D$424,2,0),"")</f>
        <v>DA+3</v>
      </c>
      <c r="E199" s="1125" t="s">
        <v>423</v>
      </c>
      <c r="F199" s="777">
        <v>45753</v>
      </c>
      <c r="G199" s="777">
        <f t="shared" si="3"/>
        <v>45753</v>
      </c>
      <c r="H199" s="80" t="s">
        <v>976</v>
      </c>
      <c r="I199" s="81" t="s">
        <v>1454</v>
      </c>
      <c r="J199" s="778" t="s">
        <v>1457</v>
      </c>
      <c r="K199" s="654" t="s">
        <v>263</v>
      </c>
    </row>
    <row r="200" spans="1:11" s="338" customFormat="1" ht="15.6" x14ac:dyDescent="0.3">
      <c r="A200" s="651">
        <v>196</v>
      </c>
      <c r="B200" s="81">
        <v>19</v>
      </c>
      <c r="C200" s="92" t="s">
        <v>1287</v>
      </c>
      <c r="D200" s="657" t="str">
        <f>IFERROR(VLOOKUP(C200,Foundation!$C$5:$D$424,2,0),"")</f>
        <v>DA+3</v>
      </c>
      <c r="E200" s="1125" t="s">
        <v>423</v>
      </c>
      <c r="F200" s="777">
        <v>45753</v>
      </c>
      <c r="G200" s="777">
        <f t="shared" si="3"/>
        <v>45753</v>
      </c>
      <c r="H200" s="80" t="s">
        <v>976</v>
      </c>
      <c r="I200" s="81" t="s">
        <v>1454</v>
      </c>
      <c r="J200" s="778" t="s">
        <v>1457</v>
      </c>
      <c r="K200" s="654" t="s">
        <v>263</v>
      </c>
    </row>
    <row r="201" spans="1:11" s="338" customFormat="1" ht="15.6" x14ac:dyDescent="0.3">
      <c r="A201" s="668">
        <v>197</v>
      </c>
      <c r="B201" s="668">
        <v>20</v>
      </c>
      <c r="C201" s="1067" t="s">
        <v>1288</v>
      </c>
      <c r="D201" s="1122" t="str">
        <f>IFERROR(VLOOKUP(C201,Foundation!$C$5:$D$424,2,0),"")</f>
        <v>DA+0</v>
      </c>
      <c r="E201" s="1126" t="s">
        <v>423</v>
      </c>
      <c r="F201" s="1113">
        <v>45753</v>
      </c>
      <c r="G201" s="1113">
        <f t="shared" si="3"/>
        <v>45753</v>
      </c>
      <c r="H201" s="721" t="s">
        <v>976</v>
      </c>
      <c r="I201" s="668" t="s">
        <v>1454</v>
      </c>
      <c r="J201" s="1123" t="s">
        <v>1457</v>
      </c>
      <c r="K201" s="721" t="s">
        <v>263</v>
      </c>
    </row>
    <row r="202" spans="1:11" s="338" customFormat="1" ht="15.6" x14ac:dyDescent="0.3">
      <c r="A202" s="651">
        <v>198</v>
      </c>
      <c r="B202" s="81">
        <v>21</v>
      </c>
      <c r="C202" s="92" t="s">
        <v>1289</v>
      </c>
      <c r="D202" s="657" t="str">
        <f>IFERROR(VLOOKUP(C202,Foundation!$C$5:$D$424,2,0),"")</f>
        <v>DA+0</v>
      </c>
      <c r="E202" s="1125" t="s">
        <v>423</v>
      </c>
      <c r="F202" s="777">
        <v>45753</v>
      </c>
      <c r="G202" s="777">
        <f t="shared" si="3"/>
        <v>45753</v>
      </c>
      <c r="H202" s="80" t="s">
        <v>976</v>
      </c>
      <c r="I202" s="81" t="s">
        <v>1454</v>
      </c>
      <c r="J202" s="778" t="s">
        <v>1457</v>
      </c>
      <c r="K202" s="654" t="s">
        <v>263</v>
      </c>
    </row>
    <row r="203" spans="1:11" s="338" customFormat="1" ht="15.6" x14ac:dyDescent="0.3">
      <c r="A203" s="651">
        <v>199</v>
      </c>
      <c r="B203" s="81">
        <v>22</v>
      </c>
      <c r="C203" s="92" t="s">
        <v>645</v>
      </c>
      <c r="D203" s="657" t="str">
        <f>IFERROR(VLOOKUP(C203,Foundation!$C$5:$D$424,2,0),"")</f>
        <v>DA+1.5</v>
      </c>
      <c r="E203" s="1125" t="s">
        <v>423</v>
      </c>
      <c r="F203" s="777">
        <v>45754</v>
      </c>
      <c r="G203" s="777">
        <f t="shared" si="3"/>
        <v>45754</v>
      </c>
      <c r="H203" s="80" t="s">
        <v>976</v>
      </c>
      <c r="I203" s="81" t="s">
        <v>1454</v>
      </c>
      <c r="J203" s="778" t="s">
        <v>1457</v>
      </c>
      <c r="K203" s="654" t="s">
        <v>263</v>
      </c>
    </row>
    <row r="204" spans="1:11" s="338" customFormat="1" ht="15.6" x14ac:dyDescent="0.3">
      <c r="A204" s="651">
        <v>200</v>
      </c>
      <c r="B204" s="81">
        <v>23</v>
      </c>
      <c r="C204" s="92" t="s">
        <v>629</v>
      </c>
      <c r="D204" s="657" t="str">
        <f>IFERROR(VLOOKUP(C204,Foundation!$C$5:$D$424,2,0),"")</f>
        <v>DA+3</v>
      </c>
      <c r="E204" s="1125" t="s">
        <v>423</v>
      </c>
      <c r="F204" s="777">
        <v>45754</v>
      </c>
      <c r="G204" s="777">
        <f t="shared" si="3"/>
        <v>45754</v>
      </c>
      <c r="H204" s="80" t="s">
        <v>976</v>
      </c>
      <c r="I204" s="81" t="s">
        <v>1454</v>
      </c>
      <c r="J204" s="778" t="s">
        <v>1457</v>
      </c>
      <c r="K204" s="654" t="s">
        <v>263</v>
      </c>
    </row>
    <row r="205" spans="1:11" s="338" customFormat="1" ht="15.6" x14ac:dyDescent="0.3">
      <c r="A205" s="651">
        <v>201</v>
      </c>
      <c r="B205" s="81">
        <v>24</v>
      </c>
      <c r="C205" s="780" t="s">
        <v>630</v>
      </c>
      <c r="D205" s="657" t="str">
        <f>IFERROR(VLOOKUP(C205,Foundation!$C$5:$D$424,2,0),"")</f>
        <v>DA+1.5</v>
      </c>
      <c r="E205" s="1125" t="s">
        <v>423</v>
      </c>
      <c r="F205" s="777">
        <v>45754</v>
      </c>
      <c r="G205" s="777">
        <f t="shared" si="3"/>
        <v>45754</v>
      </c>
      <c r="H205" s="80" t="s">
        <v>976</v>
      </c>
      <c r="I205" s="81" t="s">
        <v>1454</v>
      </c>
      <c r="J205" s="778" t="s">
        <v>1457</v>
      </c>
      <c r="K205" s="654" t="s">
        <v>263</v>
      </c>
    </row>
    <row r="206" spans="1:11" s="338" customFormat="1" ht="15.6" x14ac:dyDescent="0.3">
      <c r="A206" s="668">
        <v>202</v>
      </c>
      <c r="B206" s="668">
        <v>25</v>
      </c>
      <c r="C206" s="1067" t="s">
        <v>390</v>
      </c>
      <c r="D206" s="1122" t="str">
        <f>IFERROR(VLOOKUP(C206,Foundation!$C$5:$D$424,2,0),"")</f>
        <v>DA+3</v>
      </c>
      <c r="E206" s="1126" t="s">
        <v>423</v>
      </c>
      <c r="F206" s="1113">
        <v>45755</v>
      </c>
      <c r="G206" s="1113">
        <f t="shared" si="3"/>
        <v>45755</v>
      </c>
      <c r="H206" s="721" t="s">
        <v>976</v>
      </c>
      <c r="I206" s="668" t="s">
        <v>1454</v>
      </c>
      <c r="J206" s="1123" t="s">
        <v>1457</v>
      </c>
      <c r="K206" s="721" t="s">
        <v>263</v>
      </c>
    </row>
    <row r="207" spans="1:11" s="338" customFormat="1" ht="15.6" x14ac:dyDescent="0.3">
      <c r="A207" s="668">
        <v>203</v>
      </c>
      <c r="B207" s="668">
        <v>26</v>
      </c>
      <c r="C207" s="1067" t="s">
        <v>426</v>
      </c>
      <c r="D207" s="1122" t="str">
        <f>IFERROR(VLOOKUP(C207,Foundation!$C$5:$D$424,2,0),"")</f>
        <v>DA+9</v>
      </c>
      <c r="E207" s="1126" t="s">
        <v>423</v>
      </c>
      <c r="F207" s="1113">
        <v>45755</v>
      </c>
      <c r="G207" s="1113">
        <f t="shared" si="3"/>
        <v>45755</v>
      </c>
      <c r="H207" s="721" t="s">
        <v>976</v>
      </c>
      <c r="I207" s="668" t="s">
        <v>1454</v>
      </c>
      <c r="J207" s="1123" t="s">
        <v>1457</v>
      </c>
      <c r="K207" s="721" t="s">
        <v>263</v>
      </c>
    </row>
    <row r="208" spans="1:11" s="338" customFormat="1" ht="15.6" x14ac:dyDescent="0.3">
      <c r="A208" s="668">
        <v>204</v>
      </c>
      <c r="B208" s="668">
        <v>27</v>
      </c>
      <c r="C208" s="1067" t="s">
        <v>427</v>
      </c>
      <c r="D208" s="1122" t="str">
        <f>IFERROR(VLOOKUP(C208,Foundation!$C$5:$D$424,2,0),"")</f>
        <v>DA+0</v>
      </c>
      <c r="E208" s="1126" t="s">
        <v>423</v>
      </c>
      <c r="F208" s="1113">
        <v>45755</v>
      </c>
      <c r="G208" s="1113">
        <f t="shared" si="3"/>
        <v>45755</v>
      </c>
      <c r="H208" s="721" t="s">
        <v>976</v>
      </c>
      <c r="I208" s="668" t="s">
        <v>1454</v>
      </c>
      <c r="J208" s="1123" t="s">
        <v>1457</v>
      </c>
      <c r="K208" s="721" t="s">
        <v>263</v>
      </c>
    </row>
    <row r="209" spans="1:11" s="338" customFormat="1" ht="15.6" x14ac:dyDescent="0.3">
      <c r="A209" s="668">
        <v>205</v>
      </c>
      <c r="B209" s="668">
        <v>28</v>
      </c>
      <c r="C209" s="1067" t="s">
        <v>272</v>
      </c>
      <c r="D209" s="1122" t="str">
        <f>IFERROR(VLOOKUP(C209,Foundation!$C$5:$D$424,2,0),"")</f>
        <v>DB1+6</v>
      </c>
      <c r="E209" s="1126" t="s">
        <v>423</v>
      </c>
      <c r="F209" s="1113">
        <v>45756</v>
      </c>
      <c r="G209" s="1113">
        <f t="shared" si="3"/>
        <v>45756</v>
      </c>
      <c r="H209" s="721" t="s">
        <v>976</v>
      </c>
      <c r="I209" s="668" t="s">
        <v>1020</v>
      </c>
      <c r="J209" s="1123" t="s">
        <v>1457</v>
      </c>
      <c r="K209" s="721" t="s">
        <v>263</v>
      </c>
    </row>
    <row r="210" spans="1:11" s="338" customFormat="1" ht="15.6" x14ac:dyDescent="0.3">
      <c r="A210" s="668">
        <v>206</v>
      </c>
      <c r="B210" s="668">
        <v>29</v>
      </c>
      <c r="C210" s="1067" t="s">
        <v>428</v>
      </c>
      <c r="D210" s="1122" t="str">
        <f>IFERROR(VLOOKUP(C210,Foundation!$C$5:$D$424,2,0),"")</f>
        <v>DA+0</v>
      </c>
      <c r="E210" s="1126" t="s">
        <v>423</v>
      </c>
      <c r="F210" s="1113">
        <v>45756</v>
      </c>
      <c r="G210" s="1113">
        <f t="shared" si="3"/>
        <v>45756</v>
      </c>
      <c r="H210" s="721" t="s">
        <v>976</v>
      </c>
      <c r="I210" s="668" t="s">
        <v>1020</v>
      </c>
      <c r="J210" s="1123" t="s">
        <v>1457</v>
      </c>
      <c r="K210" s="721" t="s">
        <v>263</v>
      </c>
    </row>
    <row r="211" spans="1:11" s="338" customFormat="1" ht="15.6" x14ac:dyDescent="0.3">
      <c r="A211" s="668">
        <v>207</v>
      </c>
      <c r="B211" s="668">
        <v>30</v>
      </c>
      <c r="C211" s="1067" t="s">
        <v>431</v>
      </c>
      <c r="D211" s="1122" t="str">
        <f>IFERROR(VLOOKUP(C211,Foundation!$C$5:$D$424,2,0),"")</f>
        <v>DA+3</v>
      </c>
      <c r="E211" s="1126" t="s">
        <v>423</v>
      </c>
      <c r="F211" s="1113">
        <v>45756</v>
      </c>
      <c r="G211" s="1113">
        <f t="shared" si="3"/>
        <v>45756</v>
      </c>
      <c r="H211" s="721" t="s">
        <v>976</v>
      </c>
      <c r="I211" s="668" t="s">
        <v>1020</v>
      </c>
      <c r="J211" s="1123" t="s">
        <v>1457</v>
      </c>
      <c r="K211" s="721" t="s">
        <v>263</v>
      </c>
    </row>
    <row r="212" spans="1:11" s="338" customFormat="1" ht="15.6" x14ac:dyDescent="0.3">
      <c r="A212" s="651">
        <v>208</v>
      </c>
      <c r="B212" s="81">
        <v>31</v>
      </c>
      <c r="C212" s="92" t="s">
        <v>270</v>
      </c>
      <c r="D212" s="657" t="str">
        <f>IFERROR(VLOOKUP(C212,Foundation!$C$5:$D$424,2,0),"")</f>
        <v>DB1+0</v>
      </c>
      <c r="E212" s="1125" t="s">
        <v>423</v>
      </c>
      <c r="F212" s="777">
        <v>45757</v>
      </c>
      <c r="G212" s="777">
        <f t="shared" si="3"/>
        <v>45757</v>
      </c>
      <c r="H212" s="80" t="s">
        <v>1215</v>
      </c>
      <c r="I212" s="81" t="s">
        <v>1477</v>
      </c>
      <c r="J212" s="778" t="s">
        <v>1457</v>
      </c>
      <c r="K212" s="654" t="s">
        <v>263</v>
      </c>
    </row>
    <row r="213" spans="1:11" s="338" customFormat="1" ht="15.6" x14ac:dyDescent="0.3">
      <c r="A213" s="651">
        <v>209</v>
      </c>
      <c r="B213" s="81">
        <v>32</v>
      </c>
      <c r="C213" s="780" t="s">
        <v>412</v>
      </c>
      <c r="D213" s="657" t="str">
        <f>IFERROR(VLOOKUP(C213,Foundation!$C$5:$D$424,2,0),"")</f>
        <v>DA+9</v>
      </c>
      <c r="E213" s="1125" t="s">
        <v>423</v>
      </c>
      <c r="F213" s="777">
        <v>45757</v>
      </c>
      <c r="G213" s="777">
        <f t="shared" si="3"/>
        <v>45757</v>
      </c>
      <c r="H213" s="80" t="s">
        <v>1215</v>
      </c>
      <c r="I213" s="81" t="s">
        <v>1477</v>
      </c>
      <c r="J213" s="778" t="s">
        <v>1457</v>
      </c>
      <c r="K213" s="654" t="s">
        <v>263</v>
      </c>
    </row>
    <row r="214" spans="1:11" s="338" customFormat="1" ht="15.6" x14ac:dyDescent="0.3">
      <c r="A214" s="651">
        <v>210</v>
      </c>
      <c r="B214" s="81">
        <v>33</v>
      </c>
      <c r="C214" s="780" t="s">
        <v>413</v>
      </c>
      <c r="D214" s="657" t="str">
        <f>IFERROR(VLOOKUP(C214,Foundation!$C$5:$D$424,2,0),"")</f>
        <v>DA+6</v>
      </c>
      <c r="E214" s="1125" t="s">
        <v>423</v>
      </c>
      <c r="F214" s="777">
        <v>45757</v>
      </c>
      <c r="G214" s="777">
        <f t="shared" si="3"/>
        <v>45757</v>
      </c>
      <c r="H214" s="80" t="s">
        <v>1215</v>
      </c>
      <c r="I214" s="81" t="s">
        <v>1477</v>
      </c>
      <c r="J214" s="778" t="s">
        <v>1457</v>
      </c>
      <c r="K214" s="654" t="s">
        <v>263</v>
      </c>
    </row>
    <row r="215" spans="1:11" s="338" customFormat="1" ht="15.6" x14ac:dyDescent="0.3">
      <c r="A215" s="651">
        <v>211</v>
      </c>
      <c r="B215" s="81">
        <v>34</v>
      </c>
      <c r="C215" s="780" t="s">
        <v>511</v>
      </c>
      <c r="D215" s="657" t="str">
        <f>IFERROR(VLOOKUP(C215,Foundation!$C$5:$D$424,2,0),"")</f>
        <v>DB1+6</v>
      </c>
      <c r="E215" s="1125" t="s">
        <v>423</v>
      </c>
      <c r="F215" s="777">
        <v>45758</v>
      </c>
      <c r="G215" s="777">
        <f t="shared" si="3"/>
        <v>45758</v>
      </c>
      <c r="H215" s="80" t="s">
        <v>1215</v>
      </c>
      <c r="I215" s="81" t="s">
        <v>1477</v>
      </c>
      <c r="J215" s="778" t="s">
        <v>1457</v>
      </c>
      <c r="K215" s="654" t="s">
        <v>263</v>
      </c>
    </row>
    <row r="216" spans="1:11" s="338" customFormat="1" ht="15.6" x14ac:dyDescent="0.3">
      <c r="A216" s="651">
        <v>212</v>
      </c>
      <c r="B216" s="81">
        <v>35</v>
      </c>
      <c r="C216" s="780" t="s">
        <v>492</v>
      </c>
      <c r="D216" s="657" t="str">
        <f>IFERROR(VLOOKUP(C216,Foundation!$C$5:$D$424,2,0),"")</f>
        <v>DA+3</v>
      </c>
      <c r="E216" s="1125" t="s">
        <v>423</v>
      </c>
      <c r="F216" s="777">
        <v>45758</v>
      </c>
      <c r="G216" s="777">
        <f t="shared" si="3"/>
        <v>45758</v>
      </c>
      <c r="H216" s="80" t="s">
        <v>1215</v>
      </c>
      <c r="I216" s="81" t="s">
        <v>1477</v>
      </c>
      <c r="J216" s="778" t="s">
        <v>1457</v>
      </c>
      <c r="K216" s="654" t="s">
        <v>263</v>
      </c>
    </row>
    <row r="217" spans="1:11" s="338" customFormat="1" ht="15.6" x14ac:dyDescent="0.3">
      <c r="A217" s="651">
        <v>213</v>
      </c>
      <c r="B217" s="81">
        <v>36</v>
      </c>
      <c r="C217" s="780" t="s">
        <v>604</v>
      </c>
      <c r="D217" s="657" t="str">
        <f>IFERROR(VLOOKUP(C217,Foundation!$C$5:$D$424,2,0),"")</f>
        <v>DA-3</v>
      </c>
      <c r="E217" s="1125" t="s">
        <v>423</v>
      </c>
      <c r="F217" s="777">
        <v>45758</v>
      </c>
      <c r="G217" s="777">
        <f t="shared" si="3"/>
        <v>45758</v>
      </c>
      <c r="H217" s="80" t="s">
        <v>976</v>
      </c>
      <c r="I217" s="81" t="s">
        <v>680</v>
      </c>
      <c r="J217" s="778" t="s">
        <v>1457</v>
      </c>
      <c r="K217" s="654" t="s">
        <v>263</v>
      </c>
    </row>
    <row r="218" spans="1:11" s="338" customFormat="1" ht="15.6" x14ac:dyDescent="0.3">
      <c r="A218" s="651">
        <v>214</v>
      </c>
      <c r="B218" s="81">
        <v>37</v>
      </c>
      <c r="C218" s="780" t="s">
        <v>69</v>
      </c>
      <c r="D218" s="657" t="str">
        <f>IFERROR(VLOOKUP(C218,Foundation!$C$5:$D$424,2,0),"")</f>
        <v>DA+9</v>
      </c>
      <c r="E218" s="1125" t="s">
        <v>423</v>
      </c>
      <c r="F218" s="777">
        <v>45758</v>
      </c>
      <c r="G218" s="777">
        <f t="shared" si="3"/>
        <v>45758</v>
      </c>
      <c r="H218" s="80" t="s">
        <v>976</v>
      </c>
      <c r="I218" s="81" t="s">
        <v>680</v>
      </c>
      <c r="J218" s="778" t="s">
        <v>1457</v>
      </c>
      <c r="K218" s="654" t="s">
        <v>263</v>
      </c>
    </row>
    <row r="219" spans="1:11" s="338" customFormat="1" ht="15.6" x14ac:dyDescent="0.3">
      <c r="A219" s="651">
        <v>215</v>
      </c>
      <c r="B219" s="81">
        <v>38</v>
      </c>
      <c r="C219" s="780" t="s">
        <v>70</v>
      </c>
      <c r="D219" s="657" t="str">
        <f>IFERROR(VLOOKUP(C219,Foundation!$C$5:$D$424,2,0),"")</f>
        <v>DA+9</v>
      </c>
      <c r="E219" s="1125" t="s">
        <v>423</v>
      </c>
      <c r="F219" s="777">
        <v>45758</v>
      </c>
      <c r="G219" s="777">
        <f t="shared" si="3"/>
        <v>45758</v>
      </c>
      <c r="H219" s="80" t="s">
        <v>976</v>
      </c>
      <c r="I219" s="81" t="s">
        <v>680</v>
      </c>
      <c r="J219" s="778" t="s">
        <v>1457</v>
      </c>
      <c r="K219" s="654" t="s">
        <v>263</v>
      </c>
    </row>
    <row r="220" spans="1:11" s="338" customFormat="1" ht="15.6" x14ac:dyDescent="0.3">
      <c r="A220" s="651">
        <v>216</v>
      </c>
      <c r="B220" s="81">
        <v>39</v>
      </c>
      <c r="C220" s="780" t="s">
        <v>68</v>
      </c>
      <c r="D220" s="657" t="str">
        <f>IFERROR(VLOOKUP(C220,Foundation!$C$5:$D$424,2,0),"")</f>
        <v>DB1+9</v>
      </c>
      <c r="E220" s="1125" t="s">
        <v>423</v>
      </c>
      <c r="F220" s="777">
        <v>45759</v>
      </c>
      <c r="G220" s="777">
        <f t="shared" ref="G220:G251" si="4">F220</f>
        <v>45759</v>
      </c>
      <c r="H220" s="80" t="s">
        <v>976</v>
      </c>
      <c r="I220" s="81" t="s">
        <v>680</v>
      </c>
      <c r="J220" s="778" t="s">
        <v>1457</v>
      </c>
      <c r="K220" s="654" t="s">
        <v>263</v>
      </c>
    </row>
    <row r="221" spans="1:11" s="338" customFormat="1" ht="15.6" x14ac:dyDescent="0.3">
      <c r="A221" s="651">
        <v>217</v>
      </c>
      <c r="B221" s="81">
        <v>40</v>
      </c>
      <c r="C221" s="780" t="s">
        <v>901</v>
      </c>
      <c r="D221" s="657" t="str">
        <f>IFERROR(VLOOKUP(C221,Foundation!$C$5:$D$424,2,0),"")</f>
        <v>DA+9</v>
      </c>
      <c r="E221" s="1125" t="s">
        <v>423</v>
      </c>
      <c r="F221" s="777">
        <v>45759</v>
      </c>
      <c r="G221" s="777">
        <f t="shared" si="4"/>
        <v>45759</v>
      </c>
      <c r="H221" s="80" t="s">
        <v>976</v>
      </c>
      <c r="I221" s="81" t="s">
        <v>680</v>
      </c>
      <c r="J221" s="778" t="s">
        <v>1457</v>
      </c>
      <c r="K221" s="654" t="s">
        <v>263</v>
      </c>
    </row>
    <row r="222" spans="1:11" s="338" customFormat="1" ht="15.6" x14ac:dyDescent="0.3">
      <c r="A222" s="651">
        <v>218</v>
      </c>
      <c r="B222" s="81">
        <v>41</v>
      </c>
      <c r="C222" s="780" t="s">
        <v>902</v>
      </c>
      <c r="D222" s="657" t="str">
        <f>IFERROR(VLOOKUP(C222,Foundation!$C$5:$D$424,2,0),"")</f>
        <v>DA+9</v>
      </c>
      <c r="E222" s="1125" t="s">
        <v>423</v>
      </c>
      <c r="F222" s="777">
        <v>45759</v>
      </c>
      <c r="G222" s="777">
        <f t="shared" si="4"/>
        <v>45759</v>
      </c>
      <c r="H222" s="80" t="s">
        <v>976</v>
      </c>
      <c r="I222" s="81" t="s">
        <v>680</v>
      </c>
      <c r="J222" s="778" t="s">
        <v>1457</v>
      </c>
      <c r="K222" s="654" t="s">
        <v>263</v>
      </c>
    </row>
    <row r="223" spans="1:11" s="338" customFormat="1" ht="15.6" x14ac:dyDescent="0.3">
      <c r="A223" s="651">
        <v>219</v>
      </c>
      <c r="B223" s="81">
        <v>42</v>
      </c>
      <c r="C223" s="780" t="s">
        <v>903</v>
      </c>
      <c r="D223" s="657" t="str">
        <f>IFERROR(VLOOKUP(C223,Foundation!$C$5:$D$424,2,0),"")</f>
        <v>DA+3</v>
      </c>
      <c r="E223" s="1125" t="s">
        <v>423</v>
      </c>
      <c r="F223" s="777">
        <v>45759</v>
      </c>
      <c r="G223" s="777">
        <f t="shared" si="4"/>
        <v>45759</v>
      </c>
      <c r="H223" s="80" t="s">
        <v>976</v>
      </c>
      <c r="I223" s="81" t="s">
        <v>680</v>
      </c>
      <c r="J223" s="778" t="s">
        <v>1457</v>
      </c>
      <c r="K223" s="654" t="s">
        <v>263</v>
      </c>
    </row>
    <row r="224" spans="1:11" s="338" customFormat="1" ht="15.6" x14ac:dyDescent="0.3">
      <c r="A224" s="651">
        <v>220</v>
      </c>
      <c r="B224" s="81">
        <v>43</v>
      </c>
      <c r="C224" s="780" t="s">
        <v>489</v>
      </c>
      <c r="D224" s="657" t="str">
        <f>IFERROR(VLOOKUP(C224,Foundation!$C$5:$D$424,2,0),"")</f>
        <v>DA+9</v>
      </c>
      <c r="E224" s="1125" t="s">
        <v>423</v>
      </c>
      <c r="F224" s="777">
        <v>45759</v>
      </c>
      <c r="G224" s="777">
        <f t="shared" si="4"/>
        <v>45759</v>
      </c>
      <c r="H224" s="80" t="s">
        <v>1215</v>
      </c>
      <c r="I224" s="81" t="s">
        <v>1477</v>
      </c>
      <c r="J224" s="778" t="s">
        <v>1480</v>
      </c>
      <c r="K224" s="654" t="s">
        <v>263</v>
      </c>
    </row>
    <row r="225" spans="1:11" s="338" customFormat="1" ht="15.6" x14ac:dyDescent="0.3">
      <c r="A225" s="651">
        <v>221</v>
      </c>
      <c r="B225" s="81">
        <v>44</v>
      </c>
      <c r="C225" s="780" t="s">
        <v>481</v>
      </c>
      <c r="D225" s="657" t="str">
        <f>IFERROR(VLOOKUP(C225,Foundation!$C$5:$D$424,2,0),"")</f>
        <v>DA+6</v>
      </c>
      <c r="E225" s="1125" t="s">
        <v>423</v>
      </c>
      <c r="F225" s="777">
        <v>45759</v>
      </c>
      <c r="G225" s="777">
        <f t="shared" si="4"/>
        <v>45759</v>
      </c>
      <c r="H225" s="80" t="s">
        <v>1215</v>
      </c>
      <c r="I225" s="81" t="s">
        <v>1477</v>
      </c>
      <c r="J225" s="778" t="s">
        <v>1481</v>
      </c>
      <c r="K225" s="654" t="s">
        <v>263</v>
      </c>
    </row>
    <row r="226" spans="1:11" s="338" customFormat="1" ht="15.6" x14ac:dyDescent="0.3">
      <c r="A226" s="651">
        <v>222</v>
      </c>
      <c r="B226" s="81">
        <v>45</v>
      </c>
      <c r="C226" s="780" t="s">
        <v>692</v>
      </c>
      <c r="D226" s="657" t="str">
        <f>IFERROR(VLOOKUP(C226,Foundation!$C$5:$D$424,2,0),"")</f>
        <v>DB1+12</v>
      </c>
      <c r="E226" s="1125" t="s">
        <v>423</v>
      </c>
      <c r="F226" s="777">
        <v>45759</v>
      </c>
      <c r="G226" s="777">
        <f t="shared" si="4"/>
        <v>45759</v>
      </c>
      <c r="H226" s="80" t="s">
        <v>1215</v>
      </c>
      <c r="I226" s="81" t="s">
        <v>1477</v>
      </c>
      <c r="J226" s="778" t="s">
        <v>1482</v>
      </c>
      <c r="K226" s="654" t="s">
        <v>263</v>
      </c>
    </row>
    <row r="227" spans="1:11" ht="15.6" x14ac:dyDescent="0.3">
      <c r="A227" s="651">
        <v>223</v>
      </c>
      <c r="B227" s="3">
        <v>46</v>
      </c>
      <c r="C227" s="780" t="s">
        <v>800</v>
      </c>
      <c r="D227" s="657" t="str">
        <f>IFERROR(VLOOKUP(C227,Foundation!$C$5:$D$424,2,0),"")</f>
        <v>DA+6</v>
      </c>
      <c r="E227" s="1125" t="s">
        <v>423</v>
      </c>
      <c r="F227" s="44">
        <v>45760</v>
      </c>
      <c r="G227" s="777">
        <f t="shared" si="4"/>
        <v>45760</v>
      </c>
      <c r="H227" s="80" t="s">
        <v>976</v>
      </c>
      <c r="I227" s="81" t="s">
        <v>680</v>
      </c>
      <c r="J227" s="778" t="s">
        <v>1457</v>
      </c>
      <c r="K227" s="654" t="s">
        <v>263</v>
      </c>
    </row>
    <row r="228" spans="1:11" ht="15.6" x14ac:dyDescent="0.3">
      <c r="A228" s="651">
        <v>224</v>
      </c>
      <c r="B228" s="3">
        <v>47</v>
      </c>
      <c r="C228" s="780" t="s">
        <v>924</v>
      </c>
      <c r="D228" s="657" t="str">
        <f>IFERROR(VLOOKUP(C228,Foundation!$C$5:$D$424,2,0),"")</f>
        <v>DB1+0</v>
      </c>
      <c r="E228" s="1125" t="s">
        <v>423</v>
      </c>
      <c r="F228" s="44">
        <v>45760</v>
      </c>
      <c r="G228" s="777">
        <f t="shared" si="4"/>
        <v>45760</v>
      </c>
      <c r="H228" s="80" t="s">
        <v>976</v>
      </c>
      <c r="I228" s="81" t="s">
        <v>680</v>
      </c>
      <c r="J228" s="778" t="s">
        <v>1457</v>
      </c>
      <c r="K228" s="654" t="s">
        <v>263</v>
      </c>
    </row>
    <row r="229" spans="1:11" ht="15.6" x14ac:dyDescent="0.3">
      <c r="A229" s="651">
        <v>225</v>
      </c>
      <c r="B229" s="3">
        <v>48</v>
      </c>
      <c r="C229" s="780" t="s">
        <v>451</v>
      </c>
      <c r="D229" s="657" t="str">
        <f>IFERROR(VLOOKUP(C229,Foundation!$C$5:$D$424,2,0),"")</f>
        <v>DA+0</v>
      </c>
      <c r="E229" s="1125" t="s">
        <v>423</v>
      </c>
      <c r="F229" s="44">
        <v>45760</v>
      </c>
      <c r="G229" s="777">
        <f t="shared" si="4"/>
        <v>45760</v>
      </c>
      <c r="H229" s="80" t="s">
        <v>976</v>
      </c>
      <c r="I229" s="81" t="s">
        <v>680</v>
      </c>
      <c r="J229" s="778" t="s">
        <v>1457</v>
      </c>
      <c r="K229" s="654" t="s">
        <v>263</v>
      </c>
    </row>
    <row r="230" spans="1:11" ht="15.6" x14ac:dyDescent="0.3">
      <c r="A230" s="651">
        <v>226</v>
      </c>
      <c r="B230" s="3">
        <v>49</v>
      </c>
      <c r="C230" s="780" t="s">
        <v>799</v>
      </c>
      <c r="D230" s="657" t="str">
        <f>IFERROR(VLOOKUP(C230,Foundation!$C$5:$D$424,2,0),"")</f>
        <v>DB1+9</v>
      </c>
      <c r="E230" s="1125" t="s">
        <v>423</v>
      </c>
      <c r="F230" s="44">
        <v>45761</v>
      </c>
      <c r="G230" s="777">
        <f t="shared" si="4"/>
        <v>45761</v>
      </c>
      <c r="H230" s="80" t="s">
        <v>976</v>
      </c>
      <c r="I230" s="81" t="s">
        <v>680</v>
      </c>
      <c r="J230" s="778" t="s">
        <v>1457</v>
      </c>
      <c r="K230" s="654" t="s">
        <v>263</v>
      </c>
    </row>
    <row r="231" spans="1:11" ht="15.6" x14ac:dyDescent="0.3">
      <c r="A231" s="651">
        <v>227</v>
      </c>
      <c r="B231" s="3">
        <v>50</v>
      </c>
      <c r="C231" s="780" t="s">
        <v>65</v>
      </c>
      <c r="D231" s="657" t="str">
        <f>IFERROR(VLOOKUP(C231,Foundation!$C$5:$D$424,2,0),"")</f>
        <v>DC1+0</v>
      </c>
      <c r="E231" s="1125" t="s">
        <v>423</v>
      </c>
      <c r="F231" s="44">
        <v>45761</v>
      </c>
      <c r="G231" s="777">
        <f t="shared" si="4"/>
        <v>45761</v>
      </c>
      <c r="H231" s="80" t="s">
        <v>976</v>
      </c>
      <c r="I231" s="81" t="s">
        <v>680</v>
      </c>
      <c r="J231" s="778" t="s">
        <v>1457</v>
      </c>
      <c r="K231" s="654" t="s">
        <v>263</v>
      </c>
    </row>
    <row r="232" spans="1:11" ht="15.6" x14ac:dyDescent="0.3">
      <c r="A232" s="651">
        <v>228</v>
      </c>
      <c r="B232" s="3">
        <v>51</v>
      </c>
      <c r="C232" s="780" t="s">
        <v>64</v>
      </c>
      <c r="D232" s="657" t="str">
        <f>IFERROR(VLOOKUP(C232,Foundation!$C$5:$D$424,2,0),"")</f>
        <v>DC2-3</v>
      </c>
      <c r="E232" s="1125" t="s">
        <v>423</v>
      </c>
      <c r="F232" s="44">
        <v>45761</v>
      </c>
      <c r="G232" s="777">
        <f t="shared" si="4"/>
        <v>45761</v>
      </c>
      <c r="H232" s="80" t="s">
        <v>976</v>
      </c>
      <c r="I232" s="81" t="s">
        <v>680</v>
      </c>
      <c r="J232" s="778" t="s">
        <v>1457</v>
      </c>
      <c r="K232" s="654" t="s">
        <v>263</v>
      </c>
    </row>
    <row r="233" spans="1:11" ht="15.6" x14ac:dyDescent="0.3">
      <c r="A233" s="651">
        <v>229</v>
      </c>
      <c r="B233" s="3">
        <v>52</v>
      </c>
      <c r="C233" s="780" t="s">
        <v>61</v>
      </c>
      <c r="D233" s="657" t="str">
        <f>IFERROR(VLOOKUP(C233,Foundation!$C$5:$D$424,2,0),"")</f>
        <v>DD60+35</v>
      </c>
      <c r="E233" s="1125" t="s">
        <v>423</v>
      </c>
      <c r="F233" s="44">
        <v>45761</v>
      </c>
      <c r="G233" s="777">
        <f t="shared" si="4"/>
        <v>45761</v>
      </c>
      <c r="H233" s="80" t="s">
        <v>976</v>
      </c>
      <c r="I233" s="81" t="s">
        <v>680</v>
      </c>
      <c r="J233" s="778" t="s">
        <v>1457</v>
      </c>
      <c r="K233" s="654" t="s">
        <v>263</v>
      </c>
    </row>
    <row r="234" spans="1:11" ht="15.6" x14ac:dyDescent="0.3">
      <c r="A234" s="651">
        <v>230</v>
      </c>
      <c r="B234" s="3">
        <v>53</v>
      </c>
      <c r="C234" s="780" t="s">
        <v>60</v>
      </c>
      <c r="D234" s="657" t="str">
        <f>IFERROR(VLOOKUP(C234,Foundation!$C$5:$D$424,2,0),"")</f>
        <v>DD60+35</v>
      </c>
      <c r="E234" s="1125" t="s">
        <v>423</v>
      </c>
      <c r="F234" s="44">
        <v>45762</v>
      </c>
      <c r="G234" s="777">
        <f t="shared" si="4"/>
        <v>45762</v>
      </c>
      <c r="H234" s="80" t="s">
        <v>976</v>
      </c>
      <c r="I234" s="81" t="s">
        <v>680</v>
      </c>
      <c r="J234" s="778" t="s">
        <v>1457</v>
      </c>
      <c r="K234" s="654" t="s">
        <v>263</v>
      </c>
    </row>
    <row r="235" spans="1:11" ht="15.6" x14ac:dyDescent="0.3">
      <c r="A235" s="651">
        <v>231</v>
      </c>
      <c r="B235" s="3">
        <v>54</v>
      </c>
      <c r="C235" s="780" t="s">
        <v>59</v>
      </c>
      <c r="D235" s="657" t="str">
        <f>IFERROR(VLOOKUP(C235,Foundation!$C$5:$D$424,2,0),"")</f>
        <v>DD60+18</v>
      </c>
      <c r="E235" s="1125" t="s">
        <v>423</v>
      </c>
      <c r="F235" s="44">
        <v>45762</v>
      </c>
      <c r="G235" s="777">
        <f t="shared" si="4"/>
        <v>45762</v>
      </c>
      <c r="H235" s="80" t="s">
        <v>976</v>
      </c>
      <c r="I235" s="81" t="s">
        <v>680</v>
      </c>
      <c r="J235" s="778" t="s">
        <v>1457</v>
      </c>
      <c r="K235" s="654" t="s">
        <v>263</v>
      </c>
    </row>
    <row r="236" spans="1:11" ht="15.6" x14ac:dyDescent="0.3">
      <c r="A236" s="651">
        <v>232</v>
      </c>
      <c r="B236" s="3">
        <v>55</v>
      </c>
      <c r="C236" s="780" t="s">
        <v>58</v>
      </c>
      <c r="D236" s="657" t="str">
        <f>IFERROR(VLOOKUP(C236,Foundation!$C$5:$D$424,2,0),"")</f>
        <v>DD60+18</v>
      </c>
      <c r="E236" s="1125" t="s">
        <v>423</v>
      </c>
      <c r="F236" s="44">
        <v>45762</v>
      </c>
      <c r="G236" s="777">
        <f t="shared" si="4"/>
        <v>45762</v>
      </c>
      <c r="H236" s="80" t="s">
        <v>976</v>
      </c>
      <c r="I236" s="81" t="s">
        <v>680</v>
      </c>
      <c r="J236" s="778" t="s">
        <v>1457</v>
      </c>
      <c r="K236" s="654" t="s">
        <v>263</v>
      </c>
    </row>
    <row r="237" spans="1:11" ht="15.6" x14ac:dyDescent="0.3">
      <c r="A237" s="651">
        <v>233</v>
      </c>
      <c r="B237" s="3">
        <v>56</v>
      </c>
      <c r="C237" s="780" t="s">
        <v>694</v>
      </c>
      <c r="D237" s="657" t="str">
        <f>IFERROR(VLOOKUP(C237,Foundation!$C$5:$D$424,2,0),"")</f>
        <v>DB1+9</v>
      </c>
      <c r="E237" s="1125" t="s">
        <v>423</v>
      </c>
      <c r="F237" s="44">
        <v>45763</v>
      </c>
      <c r="G237" s="777">
        <f t="shared" si="4"/>
        <v>45763</v>
      </c>
      <c r="H237" s="80" t="s">
        <v>976</v>
      </c>
      <c r="I237" s="81" t="s">
        <v>680</v>
      </c>
      <c r="J237" s="778" t="s">
        <v>1457</v>
      </c>
      <c r="K237" s="654" t="s">
        <v>263</v>
      </c>
    </row>
    <row r="238" spans="1:11" ht="15.6" x14ac:dyDescent="0.3">
      <c r="A238" s="651">
        <v>234</v>
      </c>
      <c r="B238" s="3">
        <v>57</v>
      </c>
      <c r="C238" s="780" t="s">
        <v>57</v>
      </c>
      <c r="D238" s="657" t="str">
        <f>IFERROR(VLOOKUP(C238,Foundation!$C$5:$D$424,2,0),"")</f>
        <v>DB2+9</v>
      </c>
      <c r="E238" s="1125" t="s">
        <v>423</v>
      </c>
      <c r="F238" s="44">
        <v>45763</v>
      </c>
      <c r="G238" s="777">
        <f t="shared" si="4"/>
        <v>45763</v>
      </c>
      <c r="H238" s="80" t="s">
        <v>976</v>
      </c>
      <c r="I238" s="81" t="s">
        <v>680</v>
      </c>
      <c r="J238" s="778" t="s">
        <v>1457</v>
      </c>
      <c r="K238" s="654" t="s">
        <v>263</v>
      </c>
    </row>
    <row r="239" spans="1:11" ht="15.6" x14ac:dyDescent="0.3">
      <c r="A239" s="651">
        <v>235</v>
      </c>
      <c r="B239" s="3">
        <v>58</v>
      </c>
      <c r="C239" s="780" t="s">
        <v>56</v>
      </c>
      <c r="D239" s="657" t="str">
        <f>IFERROR(VLOOKUP(C239,Foundation!$C$5:$D$424,2,0),"")</f>
        <v>DC2+15</v>
      </c>
      <c r="E239" s="1125" t="s">
        <v>423</v>
      </c>
      <c r="F239" s="44">
        <v>45763</v>
      </c>
      <c r="G239" s="777">
        <f t="shared" si="4"/>
        <v>45763</v>
      </c>
      <c r="H239" s="80" t="s">
        <v>976</v>
      </c>
      <c r="I239" s="81" t="s">
        <v>680</v>
      </c>
      <c r="J239" s="778" t="s">
        <v>1457</v>
      </c>
      <c r="K239" s="654" t="s">
        <v>263</v>
      </c>
    </row>
    <row r="240" spans="1:11" ht="15.6" x14ac:dyDescent="0.3">
      <c r="A240" s="668">
        <v>236</v>
      </c>
      <c r="B240" s="204">
        <v>59</v>
      </c>
      <c r="C240" s="1145" t="s">
        <v>447</v>
      </c>
      <c r="D240" s="1122" t="str">
        <f>IFERROR(VLOOKUP(C240,Foundation!$C$5:$D$424,2,0),"")</f>
        <v>DA+0</v>
      </c>
      <c r="E240" s="1126" t="s">
        <v>423</v>
      </c>
      <c r="F240" s="1124">
        <v>45763</v>
      </c>
      <c r="G240" s="1113">
        <f t="shared" si="4"/>
        <v>45763</v>
      </c>
      <c r="H240" s="721" t="s">
        <v>976</v>
      </c>
      <c r="I240" s="668" t="s">
        <v>680</v>
      </c>
      <c r="J240" s="1123" t="s">
        <v>1457</v>
      </c>
      <c r="K240" s="721" t="s">
        <v>263</v>
      </c>
    </row>
    <row r="241" spans="1:11" ht="15.6" x14ac:dyDescent="0.3">
      <c r="A241" s="651">
        <v>237</v>
      </c>
      <c r="B241" s="3">
        <v>60</v>
      </c>
      <c r="C241" s="780" t="s">
        <v>190</v>
      </c>
      <c r="D241" s="657" t="str">
        <f>IFERROR(VLOOKUP(C241,Foundation!$C$5:$D$424,2,0),"")</f>
        <v>DA+0</v>
      </c>
      <c r="E241" s="1125" t="s">
        <v>423</v>
      </c>
      <c r="F241" s="44">
        <v>45764</v>
      </c>
      <c r="G241" s="777">
        <f t="shared" si="4"/>
        <v>45764</v>
      </c>
      <c r="H241" s="80" t="s">
        <v>976</v>
      </c>
      <c r="I241" s="81" t="s">
        <v>1477</v>
      </c>
      <c r="J241" s="778" t="s">
        <v>1457</v>
      </c>
      <c r="K241" s="654" t="s">
        <v>263</v>
      </c>
    </row>
    <row r="242" spans="1:11" ht="15.6" x14ac:dyDescent="0.3">
      <c r="A242" s="651">
        <v>238</v>
      </c>
      <c r="B242" s="3">
        <v>61</v>
      </c>
      <c r="C242" s="780" t="s">
        <v>183</v>
      </c>
      <c r="D242" s="657" t="str">
        <f>IFERROR(VLOOKUP(C242,Foundation!$C$5:$D$424,2,0),"")</f>
        <v>DA-3</v>
      </c>
      <c r="E242" s="1125" t="s">
        <v>423</v>
      </c>
      <c r="F242" s="44">
        <v>45764</v>
      </c>
      <c r="G242" s="777">
        <f t="shared" si="4"/>
        <v>45764</v>
      </c>
      <c r="H242" s="80" t="s">
        <v>976</v>
      </c>
      <c r="I242" s="81" t="s">
        <v>1477</v>
      </c>
      <c r="J242" s="778" t="s">
        <v>1457</v>
      </c>
      <c r="K242" s="654" t="s">
        <v>263</v>
      </c>
    </row>
    <row r="243" spans="1:11" ht="15.6" x14ac:dyDescent="0.3">
      <c r="A243" s="651">
        <v>239</v>
      </c>
      <c r="B243" s="3">
        <v>62</v>
      </c>
      <c r="C243" s="780" t="s">
        <v>182</v>
      </c>
      <c r="D243" s="657" t="str">
        <f>IFERROR(VLOOKUP(C243,Foundation!$C$5:$D$424,2,0),"")</f>
        <v>DA-3</v>
      </c>
      <c r="E243" s="1125" t="s">
        <v>423</v>
      </c>
      <c r="F243" s="44">
        <v>45764</v>
      </c>
      <c r="G243" s="777">
        <f t="shared" si="4"/>
        <v>45764</v>
      </c>
      <c r="H243" s="80" t="s">
        <v>976</v>
      </c>
      <c r="I243" s="81" t="s">
        <v>1477</v>
      </c>
      <c r="J243" s="778" t="s">
        <v>1457</v>
      </c>
      <c r="K243" s="654" t="s">
        <v>263</v>
      </c>
    </row>
    <row r="244" spans="1:11" ht="15.6" x14ac:dyDescent="0.3">
      <c r="A244" s="651">
        <v>240</v>
      </c>
      <c r="B244" s="3">
        <v>63</v>
      </c>
      <c r="C244" s="780" t="s">
        <v>444</v>
      </c>
      <c r="D244" s="657" t="str">
        <f>IFERROR(VLOOKUP(C244,Foundation!$C$5:$D$424,2,0),"")</f>
        <v>DA+1.5</v>
      </c>
      <c r="E244" s="1125" t="s">
        <v>423</v>
      </c>
      <c r="F244" s="44">
        <v>45765</v>
      </c>
      <c r="G244" s="777">
        <f t="shared" si="4"/>
        <v>45765</v>
      </c>
      <c r="H244" s="80" t="s">
        <v>976</v>
      </c>
      <c r="I244" s="81" t="s">
        <v>1477</v>
      </c>
      <c r="J244" s="778" t="s">
        <v>1457</v>
      </c>
      <c r="K244" s="654" t="s">
        <v>263</v>
      </c>
    </row>
    <row r="245" spans="1:11" ht="15.6" x14ac:dyDescent="0.3">
      <c r="A245" s="651">
        <v>241</v>
      </c>
      <c r="B245" s="3">
        <v>64</v>
      </c>
      <c r="C245" s="780" t="s">
        <v>259</v>
      </c>
      <c r="D245" s="657" t="str">
        <f>IFERROR(VLOOKUP(C245,Foundation!$C$5:$D$424,2,0),"")</f>
        <v>DA+9</v>
      </c>
      <c r="E245" s="1125" t="s">
        <v>423</v>
      </c>
      <c r="F245" s="44">
        <v>45765</v>
      </c>
      <c r="G245" s="777">
        <f t="shared" si="4"/>
        <v>45765</v>
      </c>
      <c r="H245" s="80" t="s">
        <v>976</v>
      </c>
      <c r="I245" s="81" t="s">
        <v>1477</v>
      </c>
      <c r="J245" s="778" t="s">
        <v>1457</v>
      </c>
      <c r="K245" s="654" t="s">
        <v>263</v>
      </c>
    </row>
    <row r="246" spans="1:11" ht="15.6" x14ac:dyDescent="0.3">
      <c r="A246" s="651">
        <v>242</v>
      </c>
      <c r="B246" s="3">
        <v>65</v>
      </c>
      <c r="C246" s="780" t="s">
        <v>441</v>
      </c>
      <c r="D246" s="657" t="str">
        <f>IFERROR(VLOOKUP(C246,Foundation!$C$5:$D$424,2,0),"")</f>
        <v>DA-1.5</v>
      </c>
      <c r="E246" s="1125" t="s">
        <v>423</v>
      </c>
      <c r="F246" s="44">
        <v>45765</v>
      </c>
      <c r="G246" s="777">
        <f t="shared" si="4"/>
        <v>45765</v>
      </c>
      <c r="H246" s="80" t="s">
        <v>976</v>
      </c>
      <c r="I246" s="81" t="s">
        <v>1477</v>
      </c>
      <c r="J246" s="778" t="s">
        <v>1457</v>
      </c>
      <c r="K246" s="654" t="s">
        <v>263</v>
      </c>
    </row>
    <row r="247" spans="1:11" ht="15.6" x14ac:dyDescent="0.3">
      <c r="A247" s="651">
        <v>243</v>
      </c>
      <c r="B247" s="3">
        <v>66</v>
      </c>
      <c r="C247" s="780" t="s">
        <v>174</v>
      </c>
      <c r="D247" s="657" t="str">
        <f>IFERROR(VLOOKUP(C247,Foundation!$C$5:$D$424,2,0),"")</f>
        <v>DD60+25</v>
      </c>
      <c r="E247" s="1125" t="s">
        <v>423</v>
      </c>
      <c r="F247" s="44">
        <v>45766</v>
      </c>
      <c r="G247" s="777">
        <f t="shared" si="4"/>
        <v>45766</v>
      </c>
      <c r="H247" s="80" t="s">
        <v>976</v>
      </c>
      <c r="I247" s="81" t="s">
        <v>1477</v>
      </c>
      <c r="J247" s="778" t="s">
        <v>1457</v>
      </c>
      <c r="K247" s="654" t="s">
        <v>263</v>
      </c>
    </row>
    <row r="248" spans="1:11" ht="15.6" x14ac:dyDescent="0.3">
      <c r="A248" s="651">
        <v>244</v>
      </c>
      <c r="B248" s="3">
        <v>67</v>
      </c>
      <c r="C248" s="780" t="s">
        <v>316</v>
      </c>
      <c r="D248" s="657" t="str">
        <f>IFERROR(VLOOKUP(C248,Foundation!$C$5:$D$424,2,0),"")</f>
        <v>DA+6</v>
      </c>
      <c r="E248" s="1125" t="s">
        <v>423</v>
      </c>
      <c r="F248" s="44">
        <v>45766</v>
      </c>
      <c r="G248" s="777">
        <f t="shared" si="4"/>
        <v>45766</v>
      </c>
      <c r="H248" s="80" t="s">
        <v>976</v>
      </c>
      <c r="I248" s="81" t="s">
        <v>1477</v>
      </c>
      <c r="J248" s="778" t="s">
        <v>1457</v>
      </c>
      <c r="K248" s="654" t="s">
        <v>263</v>
      </c>
    </row>
    <row r="249" spans="1:11" ht="15.6" x14ac:dyDescent="0.3">
      <c r="A249" s="651">
        <v>245</v>
      </c>
      <c r="B249" s="3">
        <v>68</v>
      </c>
      <c r="C249" s="780" t="s">
        <v>275</v>
      </c>
      <c r="D249" s="657" t="str">
        <f>IFERROR(VLOOKUP(C249,Foundation!$C$5:$D$424,2,0),"")</f>
        <v>DD60+9</v>
      </c>
      <c r="E249" s="1125" t="s">
        <v>423</v>
      </c>
      <c r="F249" s="44">
        <v>45766</v>
      </c>
      <c r="G249" s="777">
        <f t="shared" si="4"/>
        <v>45766</v>
      </c>
      <c r="H249" s="80" t="s">
        <v>976</v>
      </c>
      <c r="I249" s="81" t="s">
        <v>1477</v>
      </c>
      <c r="J249" s="778" t="s">
        <v>1457</v>
      </c>
      <c r="K249" s="654" t="s">
        <v>263</v>
      </c>
    </row>
    <row r="250" spans="1:11" ht="15.6" x14ac:dyDescent="0.3">
      <c r="A250" s="668">
        <v>246</v>
      </c>
      <c r="B250" s="204">
        <v>69</v>
      </c>
      <c r="C250" s="1145" t="s">
        <v>1297</v>
      </c>
      <c r="D250" s="1122" t="str">
        <f>IFERROR(VLOOKUP(C250,Foundation!$C$5:$D$424,2,0),"")</f>
        <v>DA+3</v>
      </c>
      <c r="E250" s="1126" t="s">
        <v>423</v>
      </c>
      <c r="F250" s="1124">
        <v>45775</v>
      </c>
      <c r="G250" s="1113">
        <f t="shared" si="4"/>
        <v>45775</v>
      </c>
      <c r="H250" s="721" t="s">
        <v>976</v>
      </c>
      <c r="I250" s="668" t="s">
        <v>1460</v>
      </c>
      <c r="J250" s="1123" t="s">
        <v>1457</v>
      </c>
      <c r="K250" s="721" t="s">
        <v>263</v>
      </c>
    </row>
    <row r="251" spans="1:11" ht="15.6" x14ac:dyDescent="0.3">
      <c r="A251" s="668">
        <v>247</v>
      </c>
      <c r="B251" s="204">
        <v>70</v>
      </c>
      <c r="C251" s="1145" t="s">
        <v>1298</v>
      </c>
      <c r="D251" s="1122" t="str">
        <f>IFERROR(VLOOKUP(C251,Foundation!$C$5:$D$424,2,0),"")</f>
        <v>DA+3</v>
      </c>
      <c r="E251" s="1126" t="s">
        <v>423</v>
      </c>
      <c r="F251" s="1124">
        <v>45775</v>
      </c>
      <c r="G251" s="1113">
        <f t="shared" si="4"/>
        <v>45775</v>
      </c>
      <c r="H251" s="721" t="s">
        <v>976</v>
      </c>
      <c r="I251" s="668" t="s">
        <v>1460</v>
      </c>
      <c r="J251" s="1123" t="s">
        <v>1457</v>
      </c>
      <c r="K251" s="721" t="s">
        <v>263</v>
      </c>
    </row>
    <row r="252" spans="1:11" ht="15.6" x14ac:dyDescent="0.3">
      <c r="A252" s="668">
        <v>248</v>
      </c>
      <c r="B252" s="204">
        <v>71</v>
      </c>
      <c r="C252" s="1145" t="s">
        <v>1299</v>
      </c>
      <c r="D252" s="1122" t="str">
        <f>IFERROR(VLOOKUP(C252,Foundation!$C$5:$D$424,2,0),"")</f>
        <v>DA+3</v>
      </c>
      <c r="E252" s="1126" t="s">
        <v>423</v>
      </c>
      <c r="F252" s="1124">
        <v>45776</v>
      </c>
      <c r="G252" s="1113">
        <f t="shared" ref="G252:G273" si="5">F252</f>
        <v>45776</v>
      </c>
      <c r="H252" s="721" t="s">
        <v>976</v>
      </c>
      <c r="I252" s="668" t="s">
        <v>1460</v>
      </c>
      <c r="J252" s="1123" t="s">
        <v>1457</v>
      </c>
      <c r="K252" s="721" t="s">
        <v>263</v>
      </c>
    </row>
    <row r="253" spans="1:11" ht="15.6" x14ac:dyDescent="0.3">
      <c r="A253" s="668">
        <v>249</v>
      </c>
      <c r="B253" s="204">
        <v>72</v>
      </c>
      <c r="C253" s="1145" t="s">
        <v>1300</v>
      </c>
      <c r="D253" s="1122" t="str">
        <f>IFERROR(VLOOKUP(C253,Foundation!$C$5:$D$424,2,0),"")</f>
        <v>DA+3</v>
      </c>
      <c r="E253" s="1126" t="s">
        <v>423</v>
      </c>
      <c r="F253" s="1124">
        <v>45776</v>
      </c>
      <c r="G253" s="1113">
        <f t="shared" si="5"/>
        <v>45776</v>
      </c>
      <c r="H253" s="721" t="s">
        <v>976</v>
      </c>
      <c r="I253" s="668" t="s">
        <v>1460</v>
      </c>
      <c r="J253" s="1123" t="s">
        <v>1457</v>
      </c>
      <c r="K253" s="721" t="s">
        <v>263</v>
      </c>
    </row>
    <row r="254" spans="1:11" ht="15.6" x14ac:dyDescent="0.3">
      <c r="A254" s="668">
        <v>250</v>
      </c>
      <c r="B254" s="204">
        <v>73</v>
      </c>
      <c r="C254" s="1145" t="s">
        <v>1301</v>
      </c>
      <c r="D254" s="1122" t="str">
        <f>IFERROR(VLOOKUP(C254,Foundation!$C$5:$D$424,2,0),"")</f>
        <v>DA+6</v>
      </c>
      <c r="E254" s="1126" t="s">
        <v>423</v>
      </c>
      <c r="F254" s="1124">
        <v>45776</v>
      </c>
      <c r="G254" s="1113">
        <f t="shared" si="5"/>
        <v>45776</v>
      </c>
      <c r="H254" s="721" t="s">
        <v>976</v>
      </c>
      <c r="I254" s="668" t="s">
        <v>1460</v>
      </c>
      <c r="J254" s="1123" t="s">
        <v>1457</v>
      </c>
      <c r="K254" s="721" t="s">
        <v>263</v>
      </c>
    </row>
    <row r="255" spans="1:11" ht="15.6" x14ac:dyDescent="0.3">
      <c r="A255" s="668">
        <v>251</v>
      </c>
      <c r="B255" s="204">
        <v>74</v>
      </c>
      <c r="C255" s="1145" t="s">
        <v>1302</v>
      </c>
      <c r="D255" s="1122" t="str">
        <f>IFERROR(VLOOKUP(C255,Foundation!$C$5:$D$424,2,0),"")</f>
        <v>DD45+3</v>
      </c>
      <c r="E255" s="1126" t="s">
        <v>423</v>
      </c>
      <c r="F255" s="1124">
        <v>45777</v>
      </c>
      <c r="G255" s="1113">
        <f t="shared" si="5"/>
        <v>45777</v>
      </c>
      <c r="H255" s="721" t="s">
        <v>976</v>
      </c>
      <c r="I255" s="668" t="s">
        <v>1460</v>
      </c>
      <c r="J255" s="1123" t="s">
        <v>1457</v>
      </c>
      <c r="K255" s="721" t="s">
        <v>263</v>
      </c>
    </row>
    <row r="256" spans="1:11" ht="15.6" x14ac:dyDescent="0.3">
      <c r="A256" s="668">
        <v>252</v>
      </c>
      <c r="B256" s="204">
        <v>75</v>
      </c>
      <c r="C256" s="1145" t="s">
        <v>1303</v>
      </c>
      <c r="D256" s="1122" t="str">
        <f>IFERROR(VLOOKUP(C256,Foundation!$C$5:$D$424,2,0),"")</f>
        <v>DA+3</v>
      </c>
      <c r="E256" s="1126" t="s">
        <v>423</v>
      </c>
      <c r="F256" s="1124">
        <v>45777</v>
      </c>
      <c r="G256" s="1113">
        <f t="shared" si="5"/>
        <v>45777</v>
      </c>
      <c r="H256" s="721" t="s">
        <v>976</v>
      </c>
      <c r="I256" s="668" t="s">
        <v>1460</v>
      </c>
      <c r="J256" s="1123" t="s">
        <v>1457</v>
      </c>
      <c r="K256" s="721" t="s">
        <v>263</v>
      </c>
    </row>
    <row r="257" spans="1:11" ht="15.6" x14ac:dyDescent="0.3">
      <c r="A257" s="651">
        <v>253</v>
      </c>
      <c r="B257" s="3">
        <v>1</v>
      </c>
      <c r="C257" s="780" t="s">
        <v>1304</v>
      </c>
      <c r="D257" s="657" t="str">
        <f>IFERROR(VLOOKUP(C257,Foundation!$C$5:$D$424,2,0),"")</f>
        <v>DA+3</v>
      </c>
      <c r="E257" s="1125" t="s">
        <v>423</v>
      </c>
      <c r="F257" s="44">
        <v>45778</v>
      </c>
      <c r="G257" s="777">
        <f t="shared" si="5"/>
        <v>45778</v>
      </c>
      <c r="H257" s="80" t="s">
        <v>976</v>
      </c>
      <c r="I257" s="81" t="s">
        <v>1460</v>
      </c>
      <c r="J257" s="778" t="s">
        <v>1497</v>
      </c>
      <c r="K257" s="654" t="s">
        <v>263</v>
      </c>
    </row>
    <row r="258" spans="1:11" ht="15.6" x14ac:dyDescent="0.3">
      <c r="A258" s="651">
        <v>254</v>
      </c>
      <c r="B258" s="3">
        <v>2</v>
      </c>
      <c r="C258" s="780" t="s">
        <v>1305</v>
      </c>
      <c r="D258" s="657" t="str">
        <f>IFERROR(VLOOKUP(C258,Foundation!$C$5:$D$424,2,0),"")</f>
        <v>DA+0</v>
      </c>
      <c r="E258" s="1125" t="s">
        <v>423</v>
      </c>
      <c r="F258" s="44">
        <v>45778</v>
      </c>
      <c r="G258" s="777">
        <f t="shared" si="5"/>
        <v>45778</v>
      </c>
      <c r="H258" s="80" t="s">
        <v>976</v>
      </c>
      <c r="I258" s="81" t="s">
        <v>1460</v>
      </c>
      <c r="J258" s="778" t="s">
        <v>1497</v>
      </c>
      <c r="K258" s="654" t="s">
        <v>263</v>
      </c>
    </row>
    <row r="259" spans="1:11" ht="15.6" x14ac:dyDescent="0.3">
      <c r="A259" s="651">
        <v>255</v>
      </c>
      <c r="B259" s="3">
        <v>3</v>
      </c>
      <c r="C259" s="780" t="s">
        <v>1306</v>
      </c>
      <c r="D259" s="657" t="str">
        <f>IFERROR(VLOOKUP(C259,Foundation!$C$5:$D$424,2,0),"")</f>
        <v>DA+0</v>
      </c>
      <c r="E259" s="1125" t="s">
        <v>423</v>
      </c>
      <c r="F259" s="44">
        <v>45778</v>
      </c>
      <c r="G259" s="777">
        <f t="shared" si="5"/>
        <v>45778</v>
      </c>
      <c r="H259" s="80" t="s">
        <v>976</v>
      </c>
      <c r="I259" s="81" t="s">
        <v>1460</v>
      </c>
      <c r="J259" s="778" t="s">
        <v>1497</v>
      </c>
      <c r="K259" s="654" t="s">
        <v>263</v>
      </c>
    </row>
    <row r="260" spans="1:11" ht="15.6" x14ac:dyDescent="0.3">
      <c r="A260" s="651">
        <v>256</v>
      </c>
      <c r="B260" s="3">
        <v>4</v>
      </c>
      <c r="C260" s="780" t="s">
        <v>1307</v>
      </c>
      <c r="D260" s="657" t="str">
        <f>IFERROR(VLOOKUP(C260,Foundation!$C$5:$D$424,2,0),"")</f>
        <v>DA+3</v>
      </c>
      <c r="E260" s="1125" t="s">
        <v>423</v>
      </c>
      <c r="F260" s="44">
        <v>45780</v>
      </c>
      <c r="G260" s="777">
        <f t="shared" si="5"/>
        <v>45780</v>
      </c>
      <c r="H260" s="80" t="s">
        <v>976</v>
      </c>
      <c r="I260" s="81" t="s">
        <v>1460</v>
      </c>
      <c r="J260" s="778" t="s">
        <v>1497</v>
      </c>
      <c r="K260" s="654" t="s">
        <v>263</v>
      </c>
    </row>
    <row r="261" spans="1:11" ht="15.6" x14ac:dyDescent="0.3">
      <c r="A261" s="651">
        <v>257</v>
      </c>
      <c r="B261" s="3">
        <v>5</v>
      </c>
      <c r="C261" s="780" t="s">
        <v>1308</v>
      </c>
      <c r="D261" s="657" t="str">
        <f>IFERROR(VLOOKUP(C261,Foundation!$C$5:$D$424,2,0),"")</f>
        <v>DA+0</v>
      </c>
      <c r="E261" s="1125" t="s">
        <v>423</v>
      </c>
      <c r="F261" s="44">
        <v>45780</v>
      </c>
      <c r="G261" s="777">
        <f t="shared" si="5"/>
        <v>45780</v>
      </c>
      <c r="H261" s="80" t="s">
        <v>976</v>
      </c>
      <c r="I261" s="81" t="s">
        <v>1460</v>
      </c>
      <c r="J261" s="778" t="s">
        <v>1497</v>
      </c>
      <c r="K261" s="654" t="s">
        <v>263</v>
      </c>
    </row>
    <row r="262" spans="1:11" ht="15.6" x14ac:dyDescent="0.3">
      <c r="A262" s="651">
        <v>258</v>
      </c>
      <c r="B262" s="3">
        <v>6</v>
      </c>
      <c r="C262" s="780" t="s">
        <v>1309</v>
      </c>
      <c r="D262" s="657" t="str">
        <f>IFERROR(VLOOKUP(C262,Foundation!$C$5:$D$424,2,0),"")</f>
        <v>DB1+9</v>
      </c>
      <c r="E262" s="1125" t="s">
        <v>423</v>
      </c>
      <c r="F262" s="44">
        <v>45780</v>
      </c>
      <c r="G262" s="777">
        <f t="shared" si="5"/>
        <v>45780</v>
      </c>
      <c r="H262" s="80" t="s">
        <v>976</v>
      </c>
      <c r="I262" s="81" t="s">
        <v>1460</v>
      </c>
      <c r="J262" s="778" t="s">
        <v>1497</v>
      </c>
      <c r="K262" s="654" t="s">
        <v>263</v>
      </c>
    </row>
    <row r="263" spans="1:11" ht="15.6" x14ac:dyDescent="0.3">
      <c r="A263" s="651">
        <v>259</v>
      </c>
      <c r="B263" s="3">
        <v>7</v>
      </c>
      <c r="C263" s="780" t="s">
        <v>1310</v>
      </c>
      <c r="D263" s="657" t="str">
        <f>IFERROR(VLOOKUP(C263,Foundation!$C$5:$D$424,2,0),"")</f>
        <v>DA+3</v>
      </c>
      <c r="E263" s="1125" t="s">
        <v>423</v>
      </c>
      <c r="F263" s="44">
        <v>45780</v>
      </c>
      <c r="G263" s="777">
        <f t="shared" si="5"/>
        <v>45780</v>
      </c>
      <c r="H263" s="80" t="s">
        <v>976</v>
      </c>
      <c r="I263" s="81" t="s">
        <v>1460</v>
      </c>
      <c r="J263" s="778" t="s">
        <v>1497</v>
      </c>
      <c r="K263" s="654" t="s">
        <v>263</v>
      </c>
    </row>
    <row r="264" spans="1:11" ht="15.6" x14ac:dyDescent="0.3">
      <c r="A264" s="651">
        <v>260</v>
      </c>
      <c r="B264" s="3">
        <v>8</v>
      </c>
      <c r="C264" s="780" t="s">
        <v>1311</v>
      </c>
      <c r="D264" s="657" t="str">
        <f>IFERROR(VLOOKUP(C264,Foundation!$C$5:$D$424,2,0),"")</f>
        <v>DA+9</v>
      </c>
      <c r="E264" s="1125" t="s">
        <v>423</v>
      </c>
      <c r="F264" s="44">
        <v>45780</v>
      </c>
      <c r="G264" s="777">
        <f t="shared" si="5"/>
        <v>45780</v>
      </c>
      <c r="H264" s="80" t="s">
        <v>976</v>
      </c>
      <c r="I264" s="81" t="s">
        <v>1460</v>
      </c>
      <c r="J264" s="778" t="s">
        <v>1497</v>
      </c>
      <c r="K264" s="654" t="s">
        <v>263</v>
      </c>
    </row>
    <row r="265" spans="1:11" ht="15.6" x14ac:dyDescent="0.3">
      <c r="A265" s="651">
        <v>261</v>
      </c>
      <c r="B265" s="3">
        <v>9</v>
      </c>
      <c r="C265" s="780" t="s">
        <v>420</v>
      </c>
      <c r="D265" s="657" t="str">
        <f>IFERROR(VLOOKUP(C265,Foundation!$C$5:$D$424,2,0),"")</f>
        <v>DA+9</v>
      </c>
      <c r="E265" s="1125" t="s">
        <v>423</v>
      </c>
      <c r="F265" s="44">
        <v>45781</v>
      </c>
      <c r="G265" s="777">
        <f t="shared" si="5"/>
        <v>45781</v>
      </c>
      <c r="H265" s="80" t="s">
        <v>976</v>
      </c>
      <c r="I265" s="81" t="s">
        <v>1460</v>
      </c>
      <c r="J265" s="778" t="s">
        <v>1497</v>
      </c>
      <c r="K265" s="654" t="s">
        <v>263</v>
      </c>
    </row>
    <row r="266" spans="1:11" ht="15.6" x14ac:dyDescent="0.3">
      <c r="A266" s="651">
        <v>262</v>
      </c>
      <c r="B266" s="3">
        <v>10</v>
      </c>
      <c r="C266" s="780" t="s">
        <v>502</v>
      </c>
      <c r="D266" s="657" t="str">
        <f>IFERROR(VLOOKUP(C266,Foundation!$C$5:$D$424,2,0),"")</f>
        <v>DB1+12</v>
      </c>
      <c r="E266" s="1125" t="s">
        <v>423</v>
      </c>
      <c r="F266" s="44">
        <v>45781</v>
      </c>
      <c r="G266" s="777">
        <f t="shared" si="5"/>
        <v>45781</v>
      </c>
      <c r="H266" s="80" t="s">
        <v>976</v>
      </c>
      <c r="I266" s="81" t="s">
        <v>1460</v>
      </c>
      <c r="J266" s="778" t="s">
        <v>1497</v>
      </c>
      <c r="K266" s="654" t="s">
        <v>263</v>
      </c>
    </row>
    <row r="267" spans="1:11" ht="15.6" x14ac:dyDescent="0.3">
      <c r="A267" s="651">
        <v>263</v>
      </c>
      <c r="B267" s="3">
        <v>11</v>
      </c>
      <c r="C267" s="780" t="s">
        <v>432</v>
      </c>
      <c r="D267" s="657" t="str">
        <f>IFERROR(VLOOKUP(C267,Foundation!$C$5:$D$424,2,0),"")</f>
        <v>DA+3</v>
      </c>
      <c r="E267" s="1125" t="s">
        <v>423</v>
      </c>
      <c r="F267" s="44">
        <v>45782</v>
      </c>
      <c r="G267" s="777">
        <f t="shared" si="5"/>
        <v>45782</v>
      </c>
      <c r="H267" s="80" t="s">
        <v>976</v>
      </c>
      <c r="I267" s="81" t="s">
        <v>1460</v>
      </c>
      <c r="J267" s="778" t="s">
        <v>1497</v>
      </c>
      <c r="K267" s="654" t="s">
        <v>263</v>
      </c>
    </row>
    <row r="268" spans="1:11" ht="15.6" x14ac:dyDescent="0.3">
      <c r="A268" s="651">
        <v>264</v>
      </c>
      <c r="B268" s="3">
        <v>12</v>
      </c>
      <c r="C268" s="780" t="s">
        <v>503</v>
      </c>
      <c r="D268" s="657" t="str">
        <f>IFERROR(VLOOKUP(C268,Foundation!$C$5:$D$424,2,0),"")</f>
        <v>DB1+9</v>
      </c>
      <c r="E268" s="1125" t="s">
        <v>423</v>
      </c>
      <c r="F268" s="44">
        <v>45782</v>
      </c>
      <c r="G268" s="777">
        <f t="shared" si="5"/>
        <v>45782</v>
      </c>
      <c r="H268" s="80" t="s">
        <v>976</v>
      </c>
      <c r="I268" s="81" t="s">
        <v>1460</v>
      </c>
      <c r="J268" s="778" t="s">
        <v>1497</v>
      </c>
      <c r="K268" s="654" t="s">
        <v>263</v>
      </c>
    </row>
    <row r="269" spans="1:11" ht="15.6" x14ac:dyDescent="0.3">
      <c r="A269" s="651">
        <v>265</v>
      </c>
      <c r="B269" s="3">
        <v>13</v>
      </c>
      <c r="C269" s="780" t="s">
        <v>11</v>
      </c>
      <c r="D269" s="657" t="str">
        <f>IFERROR(VLOOKUP(C269,Foundation!$C$5:$D$424,2,0),"")</f>
        <v>DD60+18</v>
      </c>
      <c r="E269" s="1125" t="s">
        <v>423</v>
      </c>
      <c r="F269" s="44">
        <v>45782</v>
      </c>
      <c r="G269" s="777">
        <f t="shared" si="5"/>
        <v>45782</v>
      </c>
      <c r="H269" s="80" t="s">
        <v>976</v>
      </c>
      <c r="I269" s="81" t="s">
        <v>1460</v>
      </c>
      <c r="J269" s="778" t="s">
        <v>1497</v>
      </c>
      <c r="K269" s="654" t="s">
        <v>263</v>
      </c>
    </row>
    <row r="270" spans="1:11" ht="15.6" x14ac:dyDescent="0.3">
      <c r="A270" s="651">
        <v>266</v>
      </c>
      <c r="B270" s="3">
        <v>14</v>
      </c>
      <c r="C270" s="780" t="s">
        <v>1312</v>
      </c>
      <c r="D270" s="657" t="str">
        <f>IFERROR(VLOOKUP(C270,Foundation!$C$5:$D$424,2,0),"")</f>
        <v>DA+6</v>
      </c>
      <c r="E270" s="1125" t="s">
        <v>423</v>
      </c>
      <c r="F270" s="44">
        <v>45783</v>
      </c>
      <c r="G270" s="777">
        <f t="shared" si="5"/>
        <v>45783</v>
      </c>
      <c r="H270" s="80" t="s">
        <v>976</v>
      </c>
      <c r="I270" s="81" t="s">
        <v>1460</v>
      </c>
      <c r="J270" s="778" t="s">
        <v>1497</v>
      </c>
      <c r="K270" s="654" t="s">
        <v>263</v>
      </c>
    </row>
    <row r="271" spans="1:11" ht="15.6" x14ac:dyDescent="0.3">
      <c r="A271" s="651">
        <v>267</v>
      </c>
      <c r="B271" s="3">
        <v>15</v>
      </c>
      <c r="C271" s="780" t="s">
        <v>264</v>
      </c>
      <c r="D271" s="657" t="str">
        <f>IFERROR(VLOOKUP(C271,Foundation!$C$5:$D$424,2,0),"")</f>
        <v>DB2+9</v>
      </c>
      <c r="E271" s="1125" t="s">
        <v>423</v>
      </c>
      <c r="F271" s="44">
        <v>45783</v>
      </c>
      <c r="G271" s="777">
        <f t="shared" si="5"/>
        <v>45783</v>
      </c>
      <c r="H271" s="80" t="s">
        <v>976</v>
      </c>
      <c r="I271" s="81" t="s">
        <v>1460</v>
      </c>
      <c r="J271" s="778" t="s">
        <v>1497</v>
      </c>
      <c r="K271" s="654" t="s">
        <v>263</v>
      </c>
    </row>
    <row r="272" spans="1:11" ht="15.6" x14ac:dyDescent="0.3">
      <c r="A272" s="651">
        <v>268</v>
      </c>
      <c r="B272" s="3">
        <v>16</v>
      </c>
      <c r="C272" s="780" t="s">
        <v>476</v>
      </c>
      <c r="D272" s="657" t="str">
        <f>IFERROR(VLOOKUP(C272,Foundation!$C$5:$D$424,2,0),"")</f>
        <v>DA+6</v>
      </c>
      <c r="E272" s="1125" t="s">
        <v>423</v>
      </c>
      <c r="F272" s="44">
        <v>45783</v>
      </c>
      <c r="G272" s="777">
        <f t="shared" si="5"/>
        <v>45783</v>
      </c>
      <c r="H272" s="80" t="s">
        <v>976</v>
      </c>
      <c r="I272" s="81" t="s">
        <v>1460</v>
      </c>
      <c r="J272" s="778" t="s">
        <v>1497</v>
      </c>
      <c r="K272" s="654" t="s">
        <v>263</v>
      </c>
    </row>
    <row r="273" spans="1:11" ht="15.6" x14ac:dyDescent="0.3">
      <c r="A273" s="651">
        <v>269</v>
      </c>
      <c r="B273" s="3">
        <v>17</v>
      </c>
      <c r="C273" s="780" t="s">
        <v>918</v>
      </c>
      <c r="D273" s="657" t="str">
        <f>IFERROR(VLOOKUP(C273,Foundation!$C$5:$D$424,2,0),"")</f>
        <v>DA+6</v>
      </c>
      <c r="E273" s="1125" t="s">
        <v>423</v>
      </c>
      <c r="F273" s="44">
        <v>45783</v>
      </c>
      <c r="G273" s="777">
        <f t="shared" si="5"/>
        <v>45783</v>
      </c>
      <c r="H273" s="80" t="s">
        <v>976</v>
      </c>
      <c r="I273" s="81" t="s">
        <v>1460</v>
      </c>
      <c r="J273" s="778" t="s">
        <v>1497</v>
      </c>
      <c r="K273" s="654" t="s">
        <v>263</v>
      </c>
    </row>
    <row r="274" spans="1:11" ht="15.6" x14ac:dyDescent="0.3">
      <c r="A274" s="651">
        <v>270</v>
      </c>
      <c r="B274" s="3">
        <v>18</v>
      </c>
      <c r="C274" s="780" t="s">
        <v>922</v>
      </c>
      <c r="D274" s="657" t="str">
        <f>IFERROR(VLOOKUP(C274,Foundation!$C$5:$D$424,2,0),"")</f>
        <v>DA+9</v>
      </c>
      <c r="E274" s="1125" t="s">
        <v>423</v>
      </c>
      <c r="F274" s="44">
        <v>45784</v>
      </c>
      <c r="G274" s="44">
        <v>45784</v>
      </c>
      <c r="H274" s="80" t="s">
        <v>976</v>
      </c>
      <c r="I274" s="81" t="s">
        <v>1460</v>
      </c>
      <c r="J274" s="778" t="s">
        <v>1497</v>
      </c>
      <c r="K274" s="654" t="s">
        <v>263</v>
      </c>
    </row>
    <row r="275" spans="1:11" ht="15.6" x14ac:dyDescent="0.3">
      <c r="A275" s="651">
        <v>271</v>
      </c>
      <c r="B275" s="3">
        <v>19</v>
      </c>
      <c r="C275" s="780" t="s">
        <v>265</v>
      </c>
      <c r="D275" s="657" t="str">
        <f>IFERROR(VLOOKUP(C275,Foundation!$C$5:$D$424,2,0),"")</f>
        <v>DB1+6</v>
      </c>
      <c r="E275" s="1125" t="s">
        <v>423</v>
      </c>
      <c r="F275" s="44">
        <v>45784</v>
      </c>
      <c r="G275" s="44">
        <v>45784</v>
      </c>
      <c r="H275" s="80" t="s">
        <v>976</v>
      </c>
      <c r="I275" s="81" t="s">
        <v>1460</v>
      </c>
      <c r="J275" s="778" t="s">
        <v>1497</v>
      </c>
      <c r="K275" s="654" t="s">
        <v>263</v>
      </c>
    </row>
    <row r="276" spans="1:11" ht="15.6" x14ac:dyDescent="0.3">
      <c r="A276" s="651">
        <v>272</v>
      </c>
      <c r="B276" s="3">
        <v>20</v>
      </c>
      <c r="C276" s="780" t="s">
        <v>477</v>
      </c>
      <c r="D276" s="657" t="str">
        <f>IFERROR(VLOOKUP(C276,Foundation!$C$5:$D$424,2,0),"")</f>
        <v>DA+6</v>
      </c>
      <c r="E276" s="1125" t="s">
        <v>423</v>
      </c>
      <c r="F276" s="44">
        <v>45784</v>
      </c>
      <c r="G276" s="44">
        <v>45784</v>
      </c>
      <c r="H276" s="80" t="s">
        <v>976</v>
      </c>
      <c r="I276" s="81" t="s">
        <v>1460</v>
      </c>
      <c r="J276" s="778" t="s">
        <v>1497</v>
      </c>
      <c r="K276" s="654" t="s">
        <v>263</v>
      </c>
    </row>
    <row r="277" spans="1:11" s="1121" customFormat="1" ht="15.6" x14ac:dyDescent="0.3">
      <c r="A277" s="651">
        <v>273</v>
      </c>
      <c r="B277" s="738">
        <v>21</v>
      </c>
      <c r="C277" s="1146" t="s">
        <v>491</v>
      </c>
      <c r="D277" s="1117" t="str">
        <f>IFERROR(VLOOKUP(C277,Foundation!$C$5:$D$424,2,0),"")</f>
        <v>DA+1.5</v>
      </c>
      <c r="E277" s="1127" t="s">
        <v>423</v>
      </c>
      <c r="F277" s="745">
        <v>45784</v>
      </c>
      <c r="G277" s="745">
        <v>45784</v>
      </c>
      <c r="H277" s="1118" t="s">
        <v>976</v>
      </c>
      <c r="I277" s="736" t="s">
        <v>1460</v>
      </c>
      <c r="J277" s="1119" t="s">
        <v>1497</v>
      </c>
      <c r="K277" s="1120" t="s">
        <v>263</v>
      </c>
    </row>
    <row r="278" spans="1:11" ht="15.6" x14ac:dyDescent="0.3">
      <c r="A278" s="651">
        <v>274</v>
      </c>
      <c r="B278" s="3">
        <v>22</v>
      </c>
      <c r="C278" s="780" t="s">
        <v>501</v>
      </c>
      <c r="D278" s="657" t="str">
        <f>IFERROR(VLOOKUP(C278,Foundation!$C$5:$D$424,2,0),"")</f>
        <v>DA-1.5</v>
      </c>
      <c r="E278" s="1125" t="s">
        <v>423</v>
      </c>
      <c r="F278" s="44">
        <v>45784</v>
      </c>
      <c r="G278" s="44">
        <v>45784</v>
      </c>
      <c r="H278" s="80" t="s">
        <v>976</v>
      </c>
      <c r="I278" s="81" t="s">
        <v>1460</v>
      </c>
      <c r="J278" s="778" t="s">
        <v>1497</v>
      </c>
      <c r="K278" s="654" t="s">
        <v>263</v>
      </c>
    </row>
    <row r="279" spans="1:11" ht="15.6" x14ac:dyDescent="0.3">
      <c r="A279" s="651">
        <v>275</v>
      </c>
      <c r="B279" s="3">
        <v>23</v>
      </c>
      <c r="C279" s="780" t="s">
        <v>271</v>
      </c>
      <c r="D279" s="657" t="str">
        <f>IFERROR(VLOOKUP(C279,Foundation!$C$5:$D$424,2,0),"")</f>
        <v>DB1+12</v>
      </c>
      <c r="E279" s="1125" t="s">
        <v>423</v>
      </c>
      <c r="F279" s="44">
        <v>45785</v>
      </c>
      <c r="G279" s="44">
        <v>45785</v>
      </c>
      <c r="H279" s="80" t="s">
        <v>976</v>
      </c>
      <c r="I279" s="81" t="s">
        <v>1460</v>
      </c>
      <c r="J279" s="778" t="s">
        <v>1497</v>
      </c>
      <c r="K279" s="654" t="s">
        <v>263</v>
      </c>
    </row>
    <row r="280" spans="1:11" ht="15.6" x14ac:dyDescent="0.3">
      <c r="A280" s="668">
        <v>276</v>
      </c>
      <c r="B280" s="204">
        <v>24</v>
      </c>
      <c r="C280" s="1145" t="s">
        <v>188</v>
      </c>
      <c r="D280" s="1122" t="str">
        <f>IFERROR(VLOOKUP(C280,Foundation!$C$5:$D$424,2,0),"")</f>
        <v>DA+6</v>
      </c>
      <c r="E280" s="1126" t="s">
        <v>423</v>
      </c>
      <c r="F280" s="1124">
        <v>45785</v>
      </c>
      <c r="G280" s="1124">
        <v>45785</v>
      </c>
      <c r="H280" s="721" t="s">
        <v>976</v>
      </c>
      <c r="I280" s="668" t="s">
        <v>1460</v>
      </c>
      <c r="J280" s="1123" t="s">
        <v>1497</v>
      </c>
      <c r="K280" s="721" t="s">
        <v>263</v>
      </c>
    </row>
    <row r="281" spans="1:11" ht="15.6" x14ac:dyDescent="0.3">
      <c r="A281" s="668">
        <v>277</v>
      </c>
      <c r="B281" s="204">
        <v>25</v>
      </c>
      <c r="C281" s="1145" t="s">
        <v>189</v>
      </c>
      <c r="D281" s="1122" t="str">
        <f>IFERROR(VLOOKUP(C281,Foundation!$C$5:$D$424,2,0),"")</f>
        <v>DA+6</v>
      </c>
      <c r="E281" s="1126" t="s">
        <v>423</v>
      </c>
      <c r="F281" s="1124">
        <v>45785</v>
      </c>
      <c r="G281" s="1124">
        <v>45785</v>
      </c>
      <c r="H281" s="721" t="s">
        <v>976</v>
      </c>
      <c r="I281" s="668" t="s">
        <v>1460</v>
      </c>
      <c r="J281" s="1123" t="s">
        <v>1497</v>
      </c>
      <c r="K281" s="721" t="s">
        <v>263</v>
      </c>
    </row>
    <row r="282" spans="1:11" ht="15.6" x14ac:dyDescent="0.3">
      <c r="A282" s="651">
        <v>278</v>
      </c>
      <c r="B282" s="13">
        <v>1</v>
      </c>
      <c r="C282" s="717" t="s">
        <v>273</v>
      </c>
      <c r="D282" s="657" t="str">
        <f>IFERROR(VLOOKUP(C282,Foundation!$C$5:$D$424,2,0),"")</f>
        <v>DD45+0</v>
      </c>
      <c r="E282" s="1125" t="s">
        <v>423</v>
      </c>
      <c r="F282" s="140">
        <v>45839</v>
      </c>
      <c r="G282" s="140">
        <v>45839</v>
      </c>
      <c r="H282" s="80" t="s">
        <v>976</v>
      </c>
      <c r="I282" s="81" t="s">
        <v>1460</v>
      </c>
      <c r="J282" s="484" t="s">
        <v>1533</v>
      </c>
      <c r="K282" s="80" t="s">
        <v>263</v>
      </c>
    </row>
    <row r="283" spans="1:11" ht="15.6" x14ac:dyDescent="0.3">
      <c r="A283" s="651">
        <v>279</v>
      </c>
      <c r="B283" s="13">
        <v>2</v>
      </c>
      <c r="C283" s="717" t="s">
        <v>274</v>
      </c>
      <c r="D283" s="657" t="str">
        <f>IFERROR(VLOOKUP(C283,Foundation!$C$5:$D$424,2,0),"")</f>
        <v>DB1+9</v>
      </c>
      <c r="E283" s="1125" t="s">
        <v>423</v>
      </c>
      <c r="F283" s="140">
        <v>45839</v>
      </c>
      <c r="G283" s="140">
        <v>45839</v>
      </c>
      <c r="H283" s="80" t="s">
        <v>976</v>
      </c>
      <c r="I283" s="81" t="s">
        <v>1460</v>
      </c>
      <c r="J283" s="484" t="s">
        <v>1533</v>
      </c>
      <c r="K283" s="80" t="s">
        <v>263</v>
      </c>
    </row>
    <row r="284" spans="1:11" ht="15.6" x14ac:dyDescent="0.3">
      <c r="A284" s="651">
        <v>280</v>
      </c>
      <c r="B284" s="3">
        <v>3</v>
      </c>
      <c r="C284" s="1147" t="s">
        <v>184</v>
      </c>
      <c r="D284" s="657" t="str">
        <f>IFERROR(VLOOKUP(C284,Foundation!$C$5:$D$424,2,0),"")</f>
        <v>DA+1.5</v>
      </c>
      <c r="E284" s="1125" t="s">
        <v>423</v>
      </c>
      <c r="F284" s="140">
        <v>45840</v>
      </c>
      <c r="G284" s="140">
        <v>45840</v>
      </c>
      <c r="H284" s="80" t="s">
        <v>976</v>
      </c>
      <c r="I284" s="81" t="s">
        <v>1460</v>
      </c>
      <c r="J284" s="484" t="s">
        <v>1533</v>
      </c>
      <c r="K284" s="80" t="s">
        <v>263</v>
      </c>
    </row>
    <row r="285" spans="1:11" ht="15.6" x14ac:dyDescent="0.3">
      <c r="A285" s="651">
        <v>281</v>
      </c>
      <c r="B285" s="3">
        <v>4</v>
      </c>
      <c r="C285" s="717" t="s">
        <v>185</v>
      </c>
      <c r="D285" s="657" t="str">
        <f>IFERROR(VLOOKUP(C285,Foundation!$C$5:$D$424,2,0),"")</f>
        <v>DA+3</v>
      </c>
      <c r="E285" s="1125" t="s">
        <v>423</v>
      </c>
      <c r="F285" s="140">
        <v>45840</v>
      </c>
      <c r="G285" s="140">
        <v>45840</v>
      </c>
      <c r="H285" s="80" t="s">
        <v>976</v>
      </c>
      <c r="I285" s="81" t="s">
        <v>1460</v>
      </c>
      <c r="J285" s="484" t="s">
        <v>1533</v>
      </c>
      <c r="K285" s="80" t="s">
        <v>263</v>
      </c>
    </row>
    <row r="286" spans="1:11" ht="15.6" x14ac:dyDescent="0.3">
      <c r="A286" s="651">
        <v>282</v>
      </c>
      <c r="B286" s="3">
        <v>5</v>
      </c>
      <c r="C286" s="717" t="s">
        <v>445</v>
      </c>
      <c r="D286" s="657" t="str">
        <f>IFERROR(VLOOKUP(C286,Foundation!$C$5:$D$424,2,0),"")</f>
        <v>DA+0</v>
      </c>
      <c r="E286" s="1125" t="s">
        <v>423</v>
      </c>
      <c r="F286" s="140">
        <v>45840</v>
      </c>
      <c r="G286" s="140">
        <v>45840</v>
      </c>
      <c r="H286" s="80" t="s">
        <v>976</v>
      </c>
      <c r="I286" s="81" t="s">
        <v>1460</v>
      </c>
      <c r="J286" s="484" t="s">
        <v>1533</v>
      </c>
      <c r="K286" s="80" t="s">
        <v>263</v>
      </c>
    </row>
    <row r="287" spans="1:11" ht="15.6" x14ac:dyDescent="0.3">
      <c r="A287" s="651">
        <v>283</v>
      </c>
      <c r="B287" s="3">
        <v>6</v>
      </c>
      <c r="C287" s="717" t="s">
        <v>54</v>
      </c>
      <c r="D287" s="657" t="str">
        <f>IFERROR(VLOOKUP(C287,Foundation!$C$5:$D$424,2,0),"")</f>
        <v>DD60+3</v>
      </c>
      <c r="E287" s="1125" t="s">
        <v>423</v>
      </c>
      <c r="F287" s="44">
        <v>45842</v>
      </c>
      <c r="G287" s="44">
        <v>45842</v>
      </c>
      <c r="H287" s="80" t="s">
        <v>976</v>
      </c>
      <c r="I287" s="81" t="s">
        <v>1460</v>
      </c>
      <c r="J287" s="484" t="s">
        <v>1533</v>
      </c>
      <c r="K287" s="80" t="s">
        <v>263</v>
      </c>
    </row>
    <row r="288" spans="1:11" ht="15.6" x14ac:dyDescent="0.3">
      <c r="A288" s="651">
        <v>284</v>
      </c>
      <c r="B288" s="3">
        <v>7</v>
      </c>
      <c r="C288" s="717" t="s">
        <v>446</v>
      </c>
      <c r="D288" s="657" t="str">
        <f>IFERROR(VLOOKUP(C288,Foundation!$C$5:$D$424,2,0),"")</f>
        <v>DA-3</v>
      </c>
      <c r="E288" s="1125" t="s">
        <v>423</v>
      </c>
      <c r="F288" s="44">
        <v>45842</v>
      </c>
      <c r="G288" s="44">
        <v>45842</v>
      </c>
      <c r="H288" s="80" t="s">
        <v>976</v>
      </c>
      <c r="I288" s="81" t="s">
        <v>1460</v>
      </c>
      <c r="J288" s="484" t="s">
        <v>1533</v>
      </c>
      <c r="K288" s="80" t="s">
        <v>263</v>
      </c>
    </row>
    <row r="289" spans="1:11" ht="15.6" x14ac:dyDescent="0.3">
      <c r="A289" s="651">
        <v>285</v>
      </c>
      <c r="B289" s="3">
        <v>8</v>
      </c>
      <c r="C289" s="717" t="s">
        <v>55</v>
      </c>
      <c r="D289" s="657" t="str">
        <f>IFERROR(VLOOKUP(C289,Foundation!$C$5:$D$424,2,0),"")</f>
        <v>DB1+0</v>
      </c>
      <c r="E289" s="1125" t="s">
        <v>423</v>
      </c>
      <c r="F289" s="44">
        <v>45842</v>
      </c>
      <c r="G289" s="44">
        <v>45842</v>
      </c>
      <c r="H289" s="80" t="s">
        <v>976</v>
      </c>
      <c r="I289" s="81" t="s">
        <v>1460</v>
      </c>
      <c r="J289" s="484" t="s">
        <v>1533</v>
      </c>
      <c r="K289" s="80" t="s">
        <v>263</v>
      </c>
    </row>
    <row r="290" spans="1:11" ht="15.6" x14ac:dyDescent="0.3">
      <c r="A290" s="651">
        <v>286</v>
      </c>
      <c r="B290" s="3">
        <v>9</v>
      </c>
      <c r="C290" s="717" t="s">
        <v>187</v>
      </c>
      <c r="D290" s="657" t="str">
        <f>IFERROR(VLOOKUP(C290,Foundation!$C$5:$D$424,2,0),"")</f>
        <v>DA+0</v>
      </c>
      <c r="E290" s="1125" t="s">
        <v>423</v>
      </c>
      <c r="F290" s="44">
        <v>45842</v>
      </c>
      <c r="G290" s="44">
        <v>45842</v>
      </c>
      <c r="H290" s="80" t="s">
        <v>976</v>
      </c>
      <c r="I290" s="81" t="s">
        <v>1460</v>
      </c>
      <c r="J290" s="484" t="s">
        <v>1533</v>
      </c>
      <c r="K290" s="80" t="s">
        <v>263</v>
      </c>
    </row>
    <row r="291" spans="1:11" ht="15.6" x14ac:dyDescent="0.3">
      <c r="A291" s="651">
        <v>287</v>
      </c>
      <c r="B291" s="3">
        <v>10</v>
      </c>
      <c r="C291" s="717" t="s">
        <v>53</v>
      </c>
      <c r="D291" s="657" t="str">
        <f>IFERROR(VLOOKUP(C291,Foundation!$C$5:$D$424,2,0),"")</f>
        <v>DD60+3</v>
      </c>
      <c r="E291" s="1125" t="s">
        <v>423</v>
      </c>
      <c r="F291" s="44">
        <v>45843</v>
      </c>
      <c r="G291" s="44">
        <v>45843</v>
      </c>
      <c r="H291" s="80" t="s">
        <v>976</v>
      </c>
      <c r="I291" s="81" t="s">
        <v>1460</v>
      </c>
      <c r="J291" s="484" t="s">
        <v>1533</v>
      </c>
      <c r="K291" s="80" t="s">
        <v>263</v>
      </c>
    </row>
    <row r="292" spans="1:11" ht="15.6" x14ac:dyDescent="0.3">
      <c r="A292" s="651">
        <v>288</v>
      </c>
      <c r="B292" s="3">
        <v>11</v>
      </c>
      <c r="C292" s="717" t="s">
        <v>175</v>
      </c>
      <c r="D292" s="657" t="str">
        <f>IFERROR(VLOOKUP(C292,Foundation!$C$5:$D$424,2,0),"")</f>
        <v>DB2+3</v>
      </c>
      <c r="E292" s="1125" t="s">
        <v>423</v>
      </c>
      <c r="F292" s="44">
        <v>45844</v>
      </c>
      <c r="G292" s="44">
        <v>45844</v>
      </c>
      <c r="H292" s="80" t="s">
        <v>976</v>
      </c>
      <c r="I292" s="81" t="s">
        <v>1460</v>
      </c>
      <c r="J292" s="484" t="s">
        <v>1533</v>
      </c>
      <c r="K292" s="80" t="s">
        <v>263</v>
      </c>
    </row>
    <row r="293" spans="1:11" ht="15.6" x14ac:dyDescent="0.3">
      <c r="A293" s="651">
        <v>289</v>
      </c>
      <c r="B293" s="3">
        <v>12</v>
      </c>
      <c r="C293" s="717" t="s">
        <v>73</v>
      </c>
      <c r="D293" s="657" t="str">
        <f>IFERROR(VLOOKUP(C293,Foundation!$C$5:$D$424,2,0),"")</f>
        <v>DB1+3</v>
      </c>
      <c r="E293" s="1125" t="s">
        <v>423</v>
      </c>
      <c r="F293" s="44">
        <v>45844</v>
      </c>
      <c r="G293" s="44">
        <v>45844</v>
      </c>
      <c r="H293" s="80" t="s">
        <v>976</v>
      </c>
      <c r="I293" s="81" t="s">
        <v>1460</v>
      </c>
      <c r="J293" s="484" t="s">
        <v>1533</v>
      </c>
      <c r="K293" s="80" t="s">
        <v>263</v>
      </c>
    </row>
    <row r="294" spans="1:11" ht="15.6" x14ac:dyDescent="0.3">
      <c r="A294" s="651">
        <v>290</v>
      </c>
      <c r="B294" s="3">
        <v>13</v>
      </c>
      <c r="C294" s="717" t="s">
        <v>276</v>
      </c>
      <c r="D294" s="657" t="str">
        <f>IFERROR(VLOOKUP(C294,Foundation!$C$5:$D$424,2,0),"")</f>
        <v>DD60+0</v>
      </c>
      <c r="E294" s="1125" t="s">
        <v>423</v>
      </c>
      <c r="F294" s="44">
        <v>45853</v>
      </c>
      <c r="G294" s="44">
        <v>45853</v>
      </c>
      <c r="H294" s="80" t="s">
        <v>976</v>
      </c>
      <c r="I294" s="3" t="s">
        <v>1538</v>
      </c>
      <c r="J294" s="484" t="s">
        <v>1533</v>
      </c>
      <c r="K294" s="80" t="s">
        <v>263</v>
      </c>
    </row>
    <row r="295" spans="1:11" ht="15.6" x14ac:dyDescent="0.3">
      <c r="A295" s="651">
        <v>291</v>
      </c>
      <c r="B295" s="3">
        <v>14</v>
      </c>
      <c r="C295" s="717" t="s">
        <v>1294</v>
      </c>
      <c r="D295" s="657" t="str">
        <f>IFERROR(VLOOKUP(C295,Foundation!$C$5:$D$424,2,0),"")</f>
        <v>DD45+0</v>
      </c>
      <c r="E295" s="1125" t="s">
        <v>423</v>
      </c>
      <c r="F295" s="44">
        <v>45853</v>
      </c>
      <c r="G295" s="44">
        <v>45853</v>
      </c>
      <c r="H295" s="80" t="s">
        <v>976</v>
      </c>
      <c r="I295" s="3" t="s">
        <v>1538</v>
      </c>
      <c r="J295" s="484" t="s">
        <v>1533</v>
      </c>
      <c r="K295" s="80" t="s">
        <v>263</v>
      </c>
    </row>
    <row r="296" spans="1:11" ht="15.6" x14ac:dyDescent="0.3">
      <c r="A296" s="651">
        <v>292</v>
      </c>
      <c r="B296" s="3">
        <v>15</v>
      </c>
      <c r="C296" s="717" t="s">
        <v>1296</v>
      </c>
      <c r="D296" s="657" t="str">
        <f>IFERROR(VLOOKUP(C296,Foundation!$C$5:$D$424,2,0),"")</f>
        <v>DA+0</v>
      </c>
      <c r="E296" s="1125" t="s">
        <v>423</v>
      </c>
      <c r="F296" s="44">
        <v>45853</v>
      </c>
      <c r="G296" s="44">
        <v>45853</v>
      </c>
      <c r="H296" s="80" t="s">
        <v>976</v>
      </c>
      <c r="I296" s="3" t="s">
        <v>1538</v>
      </c>
      <c r="J296" s="484" t="s">
        <v>1533</v>
      </c>
      <c r="K296" s="80" t="s">
        <v>263</v>
      </c>
    </row>
  </sheetData>
  <autoFilter ref="A4:J296" xr:uid="{00000000-0009-0000-0000-000006000000}"/>
  <mergeCells count="4">
    <mergeCell ref="A3:I3"/>
    <mergeCell ref="A1:K1"/>
    <mergeCell ref="A2:K2"/>
    <mergeCell ref="J3:K3"/>
  </mergeCells>
  <phoneticPr fontId="6" type="noConversion"/>
  <conditionalFormatting sqref="C1:C1048576">
    <cfRule type="duplicateValues" dxfId="113" priority="1"/>
    <cfRule type="duplicateValues" dxfId="112" priority="2"/>
  </conditionalFormatting>
  <conditionalFormatting sqref="C3:C4 C35:C65307">
    <cfRule type="expression" dxfId="111" priority="1436" stopIfTrue="1">
      <formula>AND(COUNTIF(#REF!, C3)+COUNTIF(#REF!, C3)+COUNTIF($C$1:$C$4, C3)+COUNTIF(#REF!, C3)+COUNTIF($C$28:$C$65307, C3)+COUNTIF(#REF!, C3)&gt;1,NOT(ISBLANK(C3)))</formula>
    </cfRule>
  </conditionalFormatting>
  <conditionalFormatting sqref="C3:C1048576">
    <cfRule type="duplicateValues" dxfId="110" priority="29"/>
    <cfRule type="duplicateValues" dxfId="109" priority="30"/>
    <cfRule type="duplicateValues" dxfId="108" priority="31"/>
  </conditionalFormatting>
  <conditionalFormatting sqref="C5:C10">
    <cfRule type="duplicateValues" dxfId="107" priority="606"/>
  </conditionalFormatting>
  <conditionalFormatting sqref="C11:C34">
    <cfRule type="duplicateValues" dxfId="106" priority="859"/>
  </conditionalFormatting>
  <conditionalFormatting sqref="C35:C65307">
    <cfRule type="expression" dxfId="105" priority="1448" stopIfTrue="1">
      <formula>AND(COUNTIF(#REF!, C35)+COUNTIF(#REF!, C35)+COUNTIF(#REF!, C35)+COUNTIF($C$28:$C$65307, C35)+COUNTIF(#REF!, C35)&gt;1,NOT(ISBLANK(C35)))</formula>
    </cfRule>
  </conditionalFormatting>
  <pageMargins left="0.7" right="0.7" top="0.75" bottom="0.75" header="0.3" footer="0.3"/>
  <pageSetup paperSize="9" scale="57" orientation="portrait"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FF0000"/>
    <pageSetUpPr fitToPage="1"/>
  </sheetPr>
  <dimension ref="A1:V209"/>
  <sheetViews>
    <sheetView showGridLines="0" zoomScale="106" zoomScaleNormal="106" workbookViewId="0">
      <selection activeCell="H4" sqref="C4:H4"/>
    </sheetView>
  </sheetViews>
  <sheetFormatPr defaultColWidth="9.21875" defaultRowHeight="14.4" x14ac:dyDescent="0.3"/>
  <cols>
    <col min="1" max="1" width="7.44140625" style="2" customWidth="1"/>
    <col min="2" max="2" width="9.21875" style="2"/>
    <col min="3" max="3" width="11.77734375" style="2" customWidth="1"/>
    <col min="4" max="4" width="14" style="2" customWidth="1"/>
    <col min="5" max="5" width="12.77734375" style="2" customWidth="1"/>
    <col min="6" max="6" width="13.5546875" style="16" bestFit="1" customWidth="1"/>
    <col min="7" max="7" width="21.44140625" style="16" bestFit="1" customWidth="1"/>
    <col min="8" max="8" width="10.44140625" style="16" customWidth="1"/>
    <col min="9" max="9" width="11.44140625" style="2" customWidth="1"/>
    <col min="10" max="10" width="19.44140625" style="2" customWidth="1"/>
    <col min="11" max="11" width="25.21875" style="2" bestFit="1" customWidth="1"/>
    <col min="12" max="12" width="16.21875" bestFit="1" customWidth="1"/>
    <col min="13" max="16" width="9.21875" style="2"/>
    <col min="17" max="17" width="9.77734375" style="2" bestFit="1" customWidth="1"/>
    <col min="18" max="20" width="9.21875" style="2"/>
    <col min="21" max="21" width="12.77734375" style="2" bestFit="1" customWidth="1"/>
    <col min="22" max="16384" width="9.21875" style="2"/>
  </cols>
  <sheetData>
    <row r="1" spans="1:16" ht="15.6" x14ac:dyDescent="0.3">
      <c r="A1" s="1324" t="str">
        <f>[172]Earthing!A1</f>
        <v>KEC International Limited</v>
      </c>
      <c r="B1" s="1324"/>
      <c r="C1" s="1324"/>
      <c r="D1" s="1324"/>
      <c r="E1" s="1324"/>
      <c r="F1" s="1324"/>
      <c r="G1" s="1324"/>
      <c r="H1" s="1324"/>
      <c r="I1" s="1324"/>
      <c r="J1" s="1324"/>
      <c r="K1" s="1324"/>
      <c r="L1" s="1324"/>
    </row>
    <row r="2" spans="1:16" ht="15.6" x14ac:dyDescent="0.3">
      <c r="A2" s="1324" t="str">
        <f>[172]Earthing!A2</f>
        <v xml:space="preserve"> TA413 : 765 KV D/C Bikaner III - Neemrana II TL02</v>
      </c>
      <c r="B2" s="1324"/>
      <c r="C2" s="1324"/>
      <c r="D2" s="1324"/>
      <c r="E2" s="1324"/>
      <c r="F2" s="1324"/>
      <c r="G2" s="1324"/>
      <c r="H2" s="1324"/>
      <c r="I2" s="1324"/>
      <c r="J2" s="1324"/>
      <c r="K2" s="1324"/>
      <c r="L2" s="1324"/>
    </row>
    <row r="3" spans="1:16" ht="15.6" x14ac:dyDescent="0.3">
      <c r="A3" s="1106" t="s">
        <v>1518</v>
      </c>
      <c r="B3" s="1106"/>
      <c r="C3" s="1106"/>
      <c r="D3" s="1106"/>
      <c r="E3" s="1106"/>
      <c r="F3" s="1106"/>
      <c r="G3" s="1106"/>
      <c r="H3" s="1106">
        <f>SUBTOTAL(9,H5:H135)</f>
        <v>5599.790047999998</v>
      </c>
      <c r="I3" s="1106">
        <f>SUBTOTAL(9,I5:I135)</f>
        <v>521.72347910808287</v>
      </c>
      <c r="J3" s="1106"/>
      <c r="K3" s="1107" t="str">
        <f>TA413_PBNTL!M1</f>
        <v>20.08.2025</v>
      </c>
      <c r="L3" s="88"/>
    </row>
    <row r="4" spans="1:16" ht="36" customHeight="1" x14ac:dyDescent="0.3">
      <c r="A4" s="6" t="s">
        <v>42</v>
      </c>
      <c r="B4" s="6" t="s">
        <v>43</v>
      </c>
      <c r="C4" s="5" t="s">
        <v>1609</v>
      </c>
      <c r="D4" s="5" t="s">
        <v>45</v>
      </c>
      <c r="E4" s="559" t="s">
        <v>1610</v>
      </c>
      <c r="F4" s="57" t="s">
        <v>1611</v>
      </c>
      <c r="G4" s="58" t="s">
        <v>311</v>
      </c>
      <c r="H4" s="58" t="s">
        <v>1612</v>
      </c>
      <c r="I4" s="558" t="s">
        <v>280</v>
      </c>
      <c r="J4" s="6" t="s">
        <v>49</v>
      </c>
      <c r="K4" s="6" t="s">
        <v>1</v>
      </c>
      <c r="L4" s="698" t="s">
        <v>1217</v>
      </c>
    </row>
    <row r="5" spans="1:16" s="656" customFormat="1" ht="15.6" x14ac:dyDescent="0.3">
      <c r="A5" s="651">
        <v>1</v>
      </c>
      <c r="B5" s="651">
        <v>1</v>
      </c>
      <c r="C5" s="1085" t="s">
        <v>926</v>
      </c>
      <c r="D5" s="651" t="str">
        <f>IFERROR(VLOOKUP(C5,Foundation!$C$5:$D$551,2,0),"")</f>
        <v>DA+6</v>
      </c>
      <c r="E5" s="122">
        <v>45547</v>
      </c>
      <c r="F5" s="783">
        <v>45556</v>
      </c>
      <c r="G5" s="80" t="s">
        <v>1040</v>
      </c>
      <c r="H5" s="595">
        <f t="shared" ref="H5:H36" si="0">VLOOKUP(D5,$D$161:$I$190,6,0)</f>
        <v>43.804423999999997</v>
      </c>
      <c r="I5" s="1086">
        <f t="shared" ref="I5:I36" si="1">IFERROR(VLOOKUP(D5,$D$161:$K$190,8,0)/10^5,"")</f>
        <v>4.0811880970015997</v>
      </c>
      <c r="J5" s="654" t="s">
        <v>1042</v>
      </c>
      <c r="K5" s="1087" t="s">
        <v>263</v>
      </c>
      <c r="L5" s="635"/>
    </row>
    <row r="6" spans="1:16" s="656" customFormat="1" ht="15.6" x14ac:dyDescent="0.3">
      <c r="A6" s="651">
        <f t="shared" ref="A6:A37" si="2">A5+1</f>
        <v>2</v>
      </c>
      <c r="B6" s="651">
        <v>2</v>
      </c>
      <c r="C6" s="1088" t="s">
        <v>454</v>
      </c>
      <c r="D6" s="651" t="str">
        <f>IFERROR(VLOOKUP(C6,Foundation!$C$5:$D$551,2,0),"")</f>
        <v>DA+0</v>
      </c>
      <c r="E6" s="122">
        <f>F5</f>
        <v>45556</v>
      </c>
      <c r="F6" s="783">
        <v>45562</v>
      </c>
      <c r="G6" s="80" t="s">
        <v>1040</v>
      </c>
      <c r="H6" s="595">
        <f t="shared" si="0"/>
        <v>36.159755999999994</v>
      </c>
      <c r="I6" s="1086">
        <f t="shared" si="1"/>
        <v>3.3689466109103994</v>
      </c>
      <c r="J6" s="654" t="s">
        <v>1042</v>
      </c>
      <c r="K6" s="1087" t="s">
        <v>263</v>
      </c>
      <c r="L6" s="635"/>
    </row>
    <row r="7" spans="1:16" s="656" customFormat="1" ht="15.6" x14ac:dyDescent="0.3">
      <c r="A7" s="651">
        <f t="shared" si="2"/>
        <v>3</v>
      </c>
      <c r="B7" s="651">
        <v>1</v>
      </c>
      <c r="C7" s="1085" t="s">
        <v>452</v>
      </c>
      <c r="D7" s="651" t="str">
        <f>IFERROR(VLOOKUP(C7,Foundation!$C$5:$D$551,2,0),"")</f>
        <v>DA+0</v>
      </c>
      <c r="E7" s="122">
        <f>F6+1</f>
        <v>45563</v>
      </c>
      <c r="F7" s="783">
        <v>45568</v>
      </c>
      <c r="G7" s="80" t="s">
        <v>1040</v>
      </c>
      <c r="H7" s="595">
        <f t="shared" si="0"/>
        <v>36.159755999999994</v>
      </c>
      <c r="I7" s="1086">
        <f t="shared" si="1"/>
        <v>3.3689466109103994</v>
      </c>
      <c r="J7" s="654" t="s">
        <v>1042</v>
      </c>
      <c r="K7" s="1087" t="s">
        <v>263</v>
      </c>
      <c r="L7" s="635"/>
    </row>
    <row r="8" spans="1:16" s="656" customFormat="1" ht="15.6" x14ac:dyDescent="0.3">
      <c r="A8" s="651">
        <f t="shared" si="2"/>
        <v>4</v>
      </c>
      <c r="B8" s="651">
        <v>2</v>
      </c>
      <c r="C8" s="1088" t="s">
        <v>453</v>
      </c>
      <c r="D8" s="651" t="str">
        <f>IFERROR(VLOOKUP(C8,Foundation!$C$5:$D$551,2,0),"")</f>
        <v>DA+3</v>
      </c>
      <c r="E8" s="122">
        <v>45568</v>
      </c>
      <c r="F8" s="783">
        <v>45573</v>
      </c>
      <c r="G8" s="80" t="s">
        <v>1040</v>
      </c>
      <c r="H8" s="595">
        <f t="shared" si="0"/>
        <v>37.931087999999995</v>
      </c>
      <c r="I8" s="1086">
        <f t="shared" si="1"/>
        <v>3.5339787792191997</v>
      </c>
      <c r="J8" s="654" t="s">
        <v>1042</v>
      </c>
      <c r="K8" s="1087" t="s">
        <v>263</v>
      </c>
      <c r="L8" s="635"/>
    </row>
    <row r="9" spans="1:16" s="656" customFormat="1" ht="15.6" x14ac:dyDescent="0.3">
      <c r="A9" s="651">
        <f t="shared" si="2"/>
        <v>5</v>
      </c>
      <c r="B9" s="651">
        <v>3</v>
      </c>
      <c r="C9" s="1088" t="s">
        <v>930</v>
      </c>
      <c r="D9" s="651" t="str">
        <f>IFERROR(VLOOKUP(C9,Foundation!$C$5:$D$551,2,0),"")</f>
        <v>DA+9</v>
      </c>
      <c r="E9" s="122">
        <v>45568</v>
      </c>
      <c r="F9" s="783">
        <v>45579</v>
      </c>
      <c r="G9" s="80" t="s">
        <v>1040</v>
      </c>
      <c r="H9" s="595">
        <f t="shared" si="0"/>
        <v>45.697022000000004</v>
      </c>
      <c r="I9" s="1086">
        <f t="shared" si="1"/>
        <v>4.2575184245048003</v>
      </c>
      <c r="J9" s="654" t="s">
        <v>1042</v>
      </c>
      <c r="K9" s="1087" t="s">
        <v>263</v>
      </c>
      <c r="L9" s="635"/>
    </row>
    <row r="10" spans="1:16" s="656" customFormat="1" ht="15.6" x14ac:dyDescent="0.3">
      <c r="A10" s="651">
        <f t="shared" si="2"/>
        <v>6</v>
      </c>
      <c r="B10" s="651">
        <v>4</v>
      </c>
      <c r="C10" s="1088" t="s">
        <v>26</v>
      </c>
      <c r="D10" s="651" t="str">
        <f>IFERROR(VLOOKUP(C10,Foundation!$C$5:$D$551,2,0),"")</f>
        <v>DA+0</v>
      </c>
      <c r="E10" s="122">
        <v>45574</v>
      </c>
      <c r="F10" s="783">
        <v>45582</v>
      </c>
      <c r="G10" s="80" t="s">
        <v>1040</v>
      </c>
      <c r="H10" s="595">
        <f t="shared" si="0"/>
        <v>36.159755999999994</v>
      </c>
      <c r="I10" s="1086">
        <f t="shared" si="1"/>
        <v>3.3689466109103994</v>
      </c>
      <c r="J10" s="654" t="s">
        <v>1109</v>
      </c>
      <c r="K10" s="1087" t="s">
        <v>263</v>
      </c>
      <c r="L10" s="635"/>
    </row>
    <row r="11" spans="1:16" s="656" customFormat="1" ht="15.6" x14ac:dyDescent="0.3">
      <c r="A11" s="651">
        <f t="shared" si="2"/>
        <v>7</v>
      </c>
      <c r="B11" s="651">
        <v>5</v>
      </c>
      <c r="C11" s="1088" t="s">
        <v>925</v>
      </c>
      <c r="D11" s="651" t="str">
        <f>IFERROR(VLOOKUP(C11,Foundation!$C$5:$D$551,2,0),"")</f>
        <v>DA+6</v>
      </c>
      <c r="E11" s="122">
        <f>F9</f>
        <v>45579</v>
      </c>
      <c r="F11" s="783">
        <v>45590</v>
      </c>
      <c r="G11" s="80" t="s">
        <v>1040</v>
      </c>
      <c r="H11" s="595">
        <f t="shared" si="0"/>
        <v>43.804423999999997</v>
      </c>
      <c r="I11" s="1086">
        <f t="shared" si="1"/>
        <v>4.0811880970015997</v>
      </c>
      <c r="J11" s="654" t="s">
        <v>1042</v>
      </c>
      <c r="K11" s="1087" t="s">
        <v>263</v>
      </c>
      <c r="L11" s="635"/>
      <c r="P11" s="656">
        <f>279*6500</f>
        <v>1813500</v>
      </c>
    </row>
    <row r="12" spans="1:16" s="338" customFormat="1" ht="15.6" x14ac:dyDescent="0.3">
      <c r="A12" s="651">
        <f t="shared" si="2"/>
        <v>8</v>
      </c>
      <c r="B12" s="651">
        <v>1</v>
      </c>
      <c r="C12" s="1088" t="s">
        <v>602</v>
      </c>
      <c r="D12" s="81" t="str">
        <f>IFERROR(VLOOKUP(C12,Foundation!$C$5:$D$551,2,0),"")</f>
        <v>DA+0</v>
      </c>
      <c r="E12" s="783">
        <v>45608</v>
      </c>
      <c r="F12" s="783">
        <v>45620</v>
      </c>
      <c r="G12" s="80" t="s">
        <v>1190</v>
      </c>
      <c r="H12" s="595">
        <f t="shared" si="0"/>
        <v>36.159755999999994</v>
      </c>
      <c r="I12" s="1086">
        <f t="shared" si="1"/>
        <v>3.3689466109103994</v>
      </c>
      <c r="J12" s="80" t="s">
        <v>1170</v>
      </c>
      <c r="K12" s="1087" t="s">
        <v>263</v>
      </c>
      <c r="L12" s="1089"/>
      <c r="P12" s="338">
        <f>P11*10%</f>
        <v>181350</v>
      </c>
    </row>
    <row r="13" spans="1:16" s="656" customFormat="1" ht="15.6" x14ac:dyDescent="0.3">
      <c r="A13" s="651">
        <f t="shared" si="2"/>
        <v>9</v>
      </c>
      <c r="B13" s="651">
        <v>2</v>
      </c>
      <c r="C13" s="1088" t="s">
        <v>606</v>
      </c>
      <c r="D13" s="81" t="str">
        <f>IFERROR(VLOOKUP(C13,Foundation!$C$5:$D$551,2,0),"")</f>
        <v>DA+3</v>
      </c>
      <c r="E13" s="122">
        <v>45610</v>
      </c>
      <c r="F13" s="783">
        <v>45621</v>
      </c>
      <c r="G13" s="80" t="s">
        <v>1191</v>
      </c>
      <c r="H13" s="595">
        <f t="shared" si="0"/>
        <v>37.931087999999995</v>
      </c>
      <c r="I13" s="1086">
        <f t="shared" si="1"/>
        <v>3.5339787792191997</v>
      </c>
      <c r="J13" s="654" t="s">
        <v>1171</v>
      </c>
      <c r="K13" s="1087" t="s">
        <v>263</v>
      </c>
      <c r="L13" s="635"/>
    </row>
    <row r="14" spans="1:16" s="656" customFormat="1" ht="15.6" x14ac:dyDescent="0.3">
      <c r="A14" s="651">
        <f t="shared" si="2"/>
        <v>10</v>
      </c>
      <c r="B14" s="651">
        <v>1</v>
      </c>
      <c r="C14" s="1088" t="s">
        <v>598</v>
      </c>
      <c r="D14" s="81" t="str">
        <f>IFERROR(VLOOKUP(C14,Foundation!$C$5:$D$551,2,0),"")</f>
        <v>DA+6</v>
      </c>
      <c r="E14" s="122">
        <v>45621</v>
      </c>
      <c r="F14" s="783">
        <v>45630</v>
      </c>
      <c r="G14" s="80" t="s">
        <v>1190</v>
      </c>
      <c r="H14" s="595">
        <f t="shared" si="0"/>
        <v>43.804423999999997</v>
      </c>
      <c r="I14" s="1086">
        <f t="shared" si="1"/>
        <v>4.0811880970015997</v>
      </c>
      <c r="J14" s="654" t="s">
        <v>1170</v>
      </c>
      <c r="K14" s="1087" t="s">
        <v>263</v>
      </c>
      <c r="L14" s="635"/>
    </row>
    <row r="15" spans="1:16" s="656" customFormat="1" ht="15.6" x14ac:dyDescent="0.3">
      <c r="A15" s="651">
        <f t="shared" si="2"/>
        <v>11</v>
      </c>
      <c r="B15" s="651">
        <v>2</v>
      </c>
      <c r="C15" s="1088" t="s">
        <v>601</v>
      </c>
      <c r="D15" s="81" t="str">
        <f>IFERROR(VLOOKUP(C15,Foundation!$C$5:$D$551,2,0),"")</f>
        <v>DA+0</v>
      </c>
      <c r="E15" s="122">
        <v>45622</v>
      </c>
      <c r="F15" s="783">
        <v>45638</v>
      </c>
      <c r="G15" s="80" t="s">
        <v>1191</v>
      </c>
      <c r="H15" s="595">
        <f t="shared" si="0"/>
        <v>36.159755999999994</v>
      </c>
      <c r="I15" s="1086">
        <f t="shared" si="1"/>
        <v>3.3689466109103994</v>
      </c>
      <c r="J15" s="654" t="s">
        <v>1170</v>
      </c>
      <c r="K15" s="1087" t="s">
        <v>263</v>
      </c>
      <c r="L15" s="635"/>
    </row>
    <row r="16" spans="1:16" s="656" customFormat="1" ht="15.6" x14ac:dyDescent="0.3">
      <c r="A16" s="651">
        <f t="shared" si="2"/>
        <v>12</v>
      </c>
      <c r="B16" s="651">
        <v>3</v>
      </c>
      <c r="C16" s="1088" t="s">
        <v>597</v>
      </c>
      <c r="D16" s="81" t="str">
        <f>IFERROR(VLOOKUP(C16,Foundation!$C$5:$D$551,2,0),"")</f>
        <v>DA+1.5</v>
      </c>
      <c r="E16" s="122">
        <v>45631</v>
      </c>
      <c r="F16" s="783">
        <v>45642</v>
      </c>
      <c r="G16" s="80" t="s">
        <v>1190</v>
      </c>
      <c r="H16" s="595">
        <f t="shared" si="0"/>
        <v>37.138323999999997</v>
      </c>
      <c r="I16" s="1086">
        <f t="shared" si="1"/>
        <v>3.4601182257615997</v>
      </c>
      <c r="J16" s="654" t="s">
        <v>1042</v>
      </c>
      <c r="K16" s="1087" t="s">
        <v>263</v>
      </c>
      <c r="L16" s="635"/>
    </row>
    <row r="17" spans="1:22" s="656" customFormat="1" ht="15.6" x14ac:dyDescent="0.3">
      <c r="A17" s="651">
        <f t="shared" si="2"/>
        <v>13</v>
      </c>
      <c r="B17" s="651">
        <v>4</v>
      </c>
      <c r="C17" s="1088" t="s">
        <v>410</v>
      </c>
      <c r="D17" s="81" t="str">
        <f>IFERROR(VLOOKUP(C17,Foundation!$C$5:$D$551,2,0),"")</f>
        <v>DA-3</v>
      </c>
      <c r="E17" s="122">
        <v>45633</v>
      </c>
      <c r="F17" s="783">
        <v>45642</v>
      </c>
      <c r="G17" s="80" t="s">
        <v>1201</v>
      </c>
      <c r="H17" s="595">
        <f t="shared" si="0"/>
        <v>34.789810000000003</v>
      </c>
      <c r="I17" s="1086">
        <f t="shared" si="1"/>
        <v>3.2413109340040003</v>
      </c>
      <c r="J17" s="654" t="s">
        <v>1177</v>
      </c>
      <c r="K17" s="1087" t="s">
        <v>263</v>
      </c>
      <c r="L17" s="635"/>
      <c r="O17" s="656" t="s">
        <v>484</v>
      </c>
      <c r="P17" s="656" t="str">
        <f>IFERROR(VLOOKUP(O17,Foundation!$C$5:$D$551,2,0),"")</f>
        <v>DA+6</v>
      </c>
      <c r="Q17" s="656">
        <v>45632</v>
      </c>
      <c r="S17" s="656" t="s">
        <v>1197</v>
      </c>
      <c r="U17" s="656" t="s">
        <v>1177</v>
      </c>
      <c r="V17" s="656" t="s">
        <v>673</v>
      </c>
    </row>
    <row r="18" spans="1:22" s="656" customFormat="1" ht="15.6" x14ac:dyDescent="0.3">
      <c r="A18" s="651">
        <f t="shared" si="2"/>
        <v>14</v>
      </c>
      <c r="B18" s="651">
        <v>5</v>
      </c>
      <c r="C18" s="1088" t="s">
        <v>603</v>
      </c>
      <c r="D18" s="81" t="str">
        <f>IFERROR(VLOOKUP(C18,Foundation!$C$5:$D$551,2,0),"")</f>
        <v>DA+1.5</v>
      </c>
      <c r="E18" s="122">
        <v>45639</v>
      </c>
      <c r="F18" s="783">
        <v>45647</v>
      </c>
      <c r="G18" s="80" t="s">
        <v>1191</v>
      </c>
      <c r="H18" s="595">
        <f t="shared" si="0"/>
        <v>37.138323999999997</v>
      </c>
      <c r="I18" s="1086">
        <f t="shared" si="1"/>
        <v>3.4601182257615997</v>
      </c>
      <c r="J18" s="654" t="s">
        <v>1204</v>
      </c>
      <c r="K18" s="1087" t="s">
        <v>263</v>
      </c>
      <c r="L18" s="635"/>
    </row>
    <row r="19" spans="1:22" s="656" customFormat="1" ht="15.6" x14ac:dyDescent="0.3">
      <c r="A19" s="651">
        <f t="shared" si="2"/>
        <v>15</v>
      </c>
      <c r="B19" s="651">
        <v>6</v>
      </c>
      <c r="C19" s="1088" t="s">
        <v>614</v>
      </c>
      <c r="D19" s="81" t="str">
        <f>IFERROR(VLOOKUP(C19,Foundation!$C$5:$D$551,2,0),"")</f>
        <v>DA+3</v>
      </c>
      <c r="E19" s="122">
        <v>45639</v>
      </c>
      <c r="F19" s="783">
        <v>45648</v>
      </c>
      <c r="G19" s="80" t="s">
        <v>1201</v>
      </c>
      <c r="H19" s="595">
        <f t="shared" si="0"/>
        <v>37.931087999999995</v>
      </c>
      <c r="I19" s="1086">
        <f t="shared" si="1"/>
        <v>3.5339787792191997</v>
      </c>
      <c r="J19" s="654" t="s">
        <v>1109</v>
      </c>
      <c r="K19" s="1087" t="s">
        <v>263</v>
      </c>
      <c r="L19" s="635"/>
    </row>
    <row r="20" spans="1:22" s="656" customFormat="1" ht="15.6" x14ac:dyDescent="0.3">
      <c r="A20" s="651">
        <f t="shared" si="2"/>
        <v>16</v>
      </c>
      <c r="B20" s="651">
        <v>7</v>
      </c>
      <c r="C20" s="1088" t="s">
        <v>516</v>
      </c>
      <c r="D20" s="81" t="str">
        <f>IFERROR(VLOOKUP(C20,Foundation!$C$5:$D$551,2,0),"")</f>
        <v>DA+3</v>
      </c>
      <c r="E20" s="122">
        <v>45643</v>
      </c>
      <c r="F20" s="783">
        <v>45650</v>
      </c>
      <c r="G20" s="80" t="s">
        <v>1201</v>
      </c>
      <c r="H20" s="595">
        <f t="shared" si="0"/>
        <v>37.931087999999995</v>
      </c>
      <c r="I20" s="1086">
        <f t="shared" si="1"/>
        <v>3.5339787792191997</v>
      </c>
      <c r="J20" s="654" t="s">
        <v>1177</v>
      </c>
      <c r="K20" s="1087" t="s">
        <v>263</v>
      </c>
      <c r="L20" s="635"/>
    </row>
    <row r="21" spans="1:22" s="656" customFormat="1" ht="15.6" x14ac:dyDescent="0.3">
      <c r="A21" s="651">
        <f t="shared" si="2"/>
        <v>17</v>
      </c>
      <c r="B21" s="651">
        <v>8</v>
      </c>
      <c r="C21" s="1088" t="s">
        <v>1097</v>
      </c>
      <c r="D21" s="81" t="str">
        <f>IFERROR(VLOOKUP(C21,Foundation!$C$5:$D$551,2,0),"")</f>
        <v>DA+3</v>
      </c>
      <c r="E21" s="122">
        <v>45639</v>
      </c>
      <c r="F21" s="783">
        <v>45651</v>
      </c>
      <c r="G21" s="80" t="s">
        <v>1202</v>
      </c>
      <c r="H21" s="595">
        <f t="shared" si="0"/>
        <v>37.931087999999995</v>
      </c>
      <c r="I21" s="1086">
        <f t="shared" si="1"/>
        <v>3.5339787792191997</v>
      </c>
      <c r="J21" s="654" t="s">
        <v>1203</v>
      </c>
      <c r="K21" s="1087" t="s">
        <v>263</v>
      </c>
      <c r="L21" s="635" t="s">
        <v>1213</v>
      </c>
    </row>
    <row r="22" spans="1:22" s="656" customFormat="1" ht="15.6" x14ac:dyDescent="0.3">
      <c r="A22" s="651">
        <f t="shared" si="2"/>
        <v>18</v>
      </c>
      <c r="B22" s="651">
        <v>9</v>
      </c>
      <c r="C22" s="1088" t="s">
        <v>496</v>
      </c>
      <c r="D22" s="81" t="str">
        <f>IFERROR(VLOOKUP(C22,Foundation!$C$5:$D$551,2,0),"")</f>
        <v>DA-3</v>
      </c>
      <c r="E22" s="122">
        <v>45641</v>
      </c>
      <c r="F22" s="783">
        <v>45652</v>
      </c>
      <c r="G22" s="80" t="s">
        <v>1197</v>
      </c>
      <c r="H22" s="595">
        <f t="shared" si="0"/>
        <v>34.789810000000003</v>
      </c>
      <c r="I22" s="1086">
        <f t="shared" si="1"/>
        <v>3.2413109340040003</v>
      </c>
      <c r="J22" s="654" t="s">
        <v>1170</v>
      </c>
      <c r="K22" s="1087" t="s">
        <v>263</v>
      </c>
      <c r="L22" s="635" t="s">
        <v>1211</v>
      </c>
    </row>
    <row r="23" spans="1:22" s="656" customFormat="1" ht="15.6" x14ac:dyDescent="0.3">
      <c r="A23" s="651">
        <f t="shared" si="2"/>
        <v>19</v>
      </c>
      <c r="B23" s="651">
        <v>10</v>
      </c>
      <c r="C23" s="1088" t="s">
        <v>615</v>
      </c>
      <c r="D23" s="81" t="str">
        <f>IFERROR(VLOOKUP(C23,Foundation!$C$5:$D$551,2,0),"")</f>
        <v>DA+6</v>
      </c>
      <c r="E23" s="122">
        <v>45649</v>
      </c>
      <c r="F23" s="783">
        <v>45654</v>
      </c>
      <c r="G23" s="80" t="s">
        <v>1201</v>
      </c>
      <c r="H23" s="595">
        <f t="shared" si="0"/>
        <v>43.804423999999997</v>
      </c>
      <c r="I23" s="1086">
        <f t="shared" si="1"/>
        <v>4.0811880970015997</v>
      </c>
      <c r="J23" s="654" t="s">
        <v>1109</v>
      </c>
      <c r="K23" s="1087" t="s">
        <v>263</v>
      </c>
      <c r="L23" s="635" t="s">
        <v>1210</v>
      </c>
    </row>
    <row r="24" spans="1:22" s="656" customFormat="1" ht="15.6" x14ac:dyDescent="0.3">
      <c r="A24" s="651">
        <f t="shared" si="2"/>
        <v>20</v>
      </c>
      <c r="B24" s="651">
        <v>11</v>
      </c>
      <c r="C24" s="1088" t="s">
        <v>599</v>
      </c>
      <c r="D24" s="81" t="str">
        <f>IFERROR(VLOOKUP(C24,Foundation!$C$5:$D$551,2,0),"")</f>
        <v>DA+9</v>
      </c>
      <c r="E24" s="122">
        <v>45643</v>
      </c>
      <c r="F24" s="783">
        <v>45655</v>
      </c>
      <c r="G24" s="80" t="s">
        <v>1190</v>
      </c>
      <c r="H24" s="595">
        <f t="shared" si="0"/>
        <v>45.697022000000004</v>
      </c>
      <c r="I24" s="1086">
        <f t="shared" si="1"/>
        <v>4.2575184245048003</v>
      </c>
      <c r="J24" s="654" t="s">
        <v>1042</v>
      </c>
      <c r="K24" s="1087" t="s">
        <v>263</v>
      </c>
      <c r="L24" s="635" t="s">
        <v>1214</v>
      </c>
    </row>
    <row r="25" spans="1:22" s="656" customFormat="1" ht="15.6" x14ac:dyDescent="0.3">
      <c r="A25" s="651">
        <f t="shared" si="2"/>
        <v>21</v>
      </c>
      <c r="B25" s="651">
        <v>12</v>
      </c>
      <c r="C25" s="1088" t="s">
        <v>604</v>
      </c>
      <c r="D25" s="81" t="str">
        <f>IFERROR(VLOOKUP(C25,Foundation!$C$5:$D$551,2,0),"")</f>
        <v>DA-3</v>
      </c>
      <c r="E25" s="122">
        <v>45648</v>
      </c>
      <c r="F25" s="783">
        <v>45655</v>
      </c>
      <c r="G25" s="80" t="s">
        <v>1191</v>
      </c>
      <c r="H25" s="595">
        <f t="shared" si="0"/>
        <v>34.789810000000003</v>
      </c>
      <c r="I25" s="1086">
        <f t="shared" si="1"/>
        <v>3.2413109340040003</v>
      </c>
      <c r="J25" s="654" t="s">
        <v>1204</v>
      </c>
      <c r="K25" s="1087" t="s">
        <v>263</v>
      </c>
      <c r="L25" s="635" t="s">
        <v>1212</v>
      </c>
    </row>
    <row r="26" spans="1:22" s="656" customFormat="1" ht="15.6" x14ac:dyDescent="0.3">
      <c r="A26" s="651">
        <f t="shared" si="2"/>
        <v>22</v>
      </c>
      <c r="B26" s="651">
        <v>13</v>
      </c>
      <c r="C26" s="1088" t="s">
        <v>515</v>
      </c>
      <c r="D26" s="81" t="str">
        <f>IFERROR(VLOOKUP(C26,Foundation!$C$5:$D$551,2,0),"")</f>
        <v>DA+3</v>
      </c>
      <c r="E26" s="122">
        <v>45650</v>
      </c>
      <c r="F26" s="783">
        <v>45657</v>
      </c>
      <c r="G26" s="80" t="s">
        <v>1201</v>
      </c>
      <c r="H26" s="595">
        <f t="shared" si="0"/>
        <v>37.931087999999995</v>
      </c>
      <c r="I26" s="1086">
        <f t="shared" si="1"/>
        <v>3.5339787792191997</v>
      </c>
      <c r="J26" s="654" t="s">
        <v>1170</v>
      </c>
      <c r="K26" s="1087" t="s">
        <v>263</v>
      </c>
      <c r="L26" s="635" t="s">
        <v>1209</v>
      </c>
    </row>
    <row r="27" spans="1:22" s="656" customFormat="1" ht="15.6" x14ac:dyDescent="0.3">
      <c r="A27" s="651">
        <f t="shared" si="2"/>
        <v>23</v>
      </c>
      <c r="B27" s="651">
        <v>1</v>
      </c>
      <c r="C27" s="1088" t="s">
        <v>497</v>
      </c>
      <c r="D27" s="81" t="str">
        <f>IFERROR(VLOOKUP(C27,Foundation!$C$5:$D$551,2,0),"")</f>
        <v>DA+6</v>
      </c>
      <c r="E27" s="122">
        <v>45653</v>
      </c>
      <c r="F27" s="783">
        <v>45660</v>
      </c>
      <c r="G27" s="80" t="s">
        <v>1197</v>
      </c>
      <c r="H27" s="595">
        <f t="shared" si="0"/>
        <v>43.804423999999997</v>
      </c>
      <c r="I27" s="1086">
        <f t="shared" si="1"/>
        <v>4.0811880970015997</v>
      </c>
      <c r="J27" s="654" t="s">
        <v>1224</v>
      </c>
      <c r="K27" s="1087" t="s">
        <v>263</v>
      </c>
      <c r="L27" s="635" t="s">
        <v>1211</v>
      </c>
    </row>
    <row r="28" spans="1:22" s="656" customFormat="1" ht="15.6" x14ac:dyDescent="0.3">
      <c r="A28" s="651">
        <f t="shared" si="2"/>
        <v>24</v>
      </c>
      <c r="B28" s="651">
        <v>2</v>
      </c>
      <c r="C28" s="1088" t="s">
        <v>618</v>
      </c>
      <c r="D28" s="81" t="str">
        <f>IFERROR(VLOOKUP(C28,Foundation!$C$5:$D$551,2,0),"")</f>
        <v>DA+3</v>
      </c>
      <c r="E28" s="122">
        <v>45650</v>
      </c>
      <c r="F28" s="783">
        <v>45660</v>
      </c>
      <c r="G28" s="80" t="s">
        <v>1202</v>
      </c>
      <c r="H28" s="595">
        <f t="shared" si="0"/>
        <v>37.931087999999995</v>
      </c>
      <c r="I28" s="1086">
        <f t="shared" si="1"/>
        <v>3.5339787792191997</v>
      </c>
      <c r="J28" s="654" t="s">
        <v>1203</v>
      </c>
      <c r="K28" s="1087" t="s">
        <v>263</v>
      </c>
      <c r="L28" s="635" t="s">
        <v>1213</v>
      </c>
    </row>
    <row r="29" spans="1:22" s="656" customFormat="1" x14ac:dyDescent="0.3">
      <c r="A29" s="651">
        <f t="shared" si="2"/>
        <v>25</v>
      </c>
      <c r="B29" s="651">
        <v>3</v>
      </c>
      <c r="C29" s="1090" t="s">
        <v>613</v>
      </c>
      <c r="D29" s="81" t="str">
        <f>IFERROR(VLOOKUP(C29,Foundation!$C$5:$D$551,2,0),"")</f>
        <v>DA+6</v>
      </c>
      <c r="E29" s="122">
        <v>45655</v>
      </c>
      <c r="F29" s="783">
        <v>45662</v>
      </c>
      <c r="G29" s="1091" t="s">
        <v>1201</v>
      </c>
      <c r="H29" s="595">
        <f t="shared" si="0"/>
        <v>43.804423999999997</v>
      </c>
      <c r="I29" s="1086">
        <f t="shared" si="1"/>
        <v>4.0811880970015997</v>
      </c>
      <c r="J29" s="1091" t="s">
        <v>1109</v>
      </c>
      <c r="K29" s="1087" t="s">
        <v>263</v>
      </c>
      <c r="L29" s="1092" t="s">
        <v>1210</v>
      </c>
    </row>
    <row r="30" spans="1:22" s="656" customFormat="1" ht="15.6" x14ac:dyDescent="0.3">
      <c r="A30" s="651">
        <f t="shared" si="2"/>
        <v>26</v>
      </c>
      <c r="B30" s="651">
        <v>4</v>
      </c>
      <c r="C30" s="1088" t="s">
        <v>605</v>
      </c>
      <c r="D30" s="81" t="str">
        <f>IFERROR(VLOOKUP(C30,Foundation!$C$5:$D$551,2,0),"")</f>
        <v>DA+1.5</v>
      </c>
      <c r="E30" s="122">
        <v>45656</v>
      </c>
      <c r="F30" s="783">
        <v>45664</v>
      </c>
      <c r="G30" s="80" t="s">
        <v>1191</v>
      </c>
      <c r="H30" s="595">
        <f t="shared" si="0"/>
        <v>37.138323999999997</v>
      </c>
      <c r="I30" s="1086">
        <f t="shared" si="1"/>
        <v>3.4601182257615997</v>
      </c>
      <c r="J30" s="654" t="s">
        <v>1204</v>
      </c>
      <c r="K30" s="1087" t="s">
        <v>263</v>
      </c>
      <c r="L30" s="635" t="s">
        <v>1212</v>
      </c>
    </row>
    <row r="31" spans="1:22" s="656" customFormat="1" x14ac:dyDescent="0.3">
      <c r="A31" s="651">
        <f t="shared" si="2"/>
        <v>27</v>
      </c>
      <c r="B31" s="651">
        <v>5</v>
      </c>
      <c r="C31" s="1090" t="s">
        <v>514</v>
      </c>
      <c r="D31" s="81" t="str">
        <f>IFERROR(VLOOKUP(C31,Foundation!$C$5:$D$551,2,0),"")</f>
        <v>DA+3</v>
      </c>
      <c r="E31" s="122">
        <v>45658</v>
      </c>
      <c r="F31" s="783">
        <v>45665</v>
      </c>
      <c r="G31" s="80" t="s">
        <v>1201</v>
      </c>
      <c r="H31" s="595">
        <f t="shared" si="0"/>
        <v>37.931087999999995</v>
      </c>
      <c r="I31" s="1086">
        <f t="shared" si="1"/>
        <v>3.5339787792191997</v>
      </c>
      <c r="J31" s="80" t="s">
        <v>1170</v>
      </c>
      <c r="K31" s="1087" t="s">
        <v>263</v>
      </c>
      <c r="L31" s="635" t="s">
        <v>1209</v>
      </c>
    </row>
    <row r="32" spans="1:22" s="656" customFormat="1" ht="15.6" x14ac:dyDescent="0.3">
      <c r="A32" s="651">
        <f t="shared" si="2"/>
        <v>28</v>
      </c>
      <c r="B32" s="651">
        <v>6</v>
      </c>
      <c r="C32" s="1088" t="s">
        <v>600</v>
      </c>
      <c r="D32" s="81" t="str">
        <f>IFERROR(VLOOKUP(C32,Foundation!$C$5:$D$551,2,0),"")</f>
        <v>DA+3</v>
      </c>
      <c r="E32" s="122">
        <v>45656</v>
      </c>
      <c r="F32" s="783">
        <v>45666</v>
      </c>
      <c r="G32" s="80" t="s">
        <v>1190</v>
      </c>
      <c r="H32" s="595">
        <f t="shared" si="0"/>
        <v>37.931087999999995</v>
      </c>
      <c r="I32" s="1086">
        <f t="shared" si="1"/>
        <v>3.5339787792191997</v>
      </c>
      <c r="J32" s="654" t="s">
        <v>1042</v>
      </c>
      <c r="K32" s="1087" t="s">
        <v>263</v>
      </c>
      <c r="L32" s="635" t="s">
        <v>1214</v>
      </c>
    </row>
    <row r="33" spans="1:12" s="656" customFormat="1" x14ac:dyDescent="0.3">
      <c r="A33" s="651">
        <f t="shared" si="2"/>
        <v>29</v>
      </c>
      <c r="B33" s="651">
        <v>7</v>
      </c>
      <c r="C33" s="1090" t="s">
        <v>414</v>
      </c>
      <c r="D33" s="81" t="str">
        <f>IFERROR(VLOOKUP(C33,Foundation!$C$5:$D$551,2,0),"")</f>
        <v>DA+9</v>
      </c>
      <c r="E33" s="122">
        <v>45661</v>
      </c>
      <c r="F33" s="783">
        <v>45666</v>
      </c>
      <c r="G33" s="80" t="s">
        <v>1197</v>
      </c>
      <c r="H33" s="595">
        <f t="shared" si="0"/>
        <v>45.697022000000004</v>
      </c>
      <c r="I33" s="1086">
        <f t="shared" si="1"/>
        <v>4.2575184245048003</v>
      </c>
      <c r="J33" s="654" t="s">
        <v>1224</v>
      </c>
      <c r="K33" s="1087" t="s">
        <v>263</v>
      </c>
      <c r="L33" s="635" t="s">
        <v>1211</v>
      </c>
    </row>
    <row r="34" spans="1:12" s="656" customFormat="1" x14ac:dyDescent="0.3">
      <c r="A34" s="651">
        <f t="shared" si="2"/>
        <v>30</v>
      </c>
      <c r="B34" s="651">
        <v>8</v>
      </c>
      <c r="C34" s="1090" t="s">
        <v>1098</v>
      </c>
      <c r="D34" s="81" t="str">
        <f>IFERROR(VLOOKUP(C34,Foundation!$C$5:$D$551,2,0),"")</f>
        <v>DA+9</v>
      </c>
      <c r="E34" s="122">
        <v>45661</v>
      </c>
      <c r="F34" s="783">
        <v>45668</v>
      </c>
      <c r="G34" s="80" t="s">
        <v>1202</v>
      </c>
      <c r="H34" s="595">
        <f t="shared" si="0"/>
        <v>45.697022000000004</v>
      </c>
      <c r="I34" s="1086">
        <f t="shared" si="1"/>
        <v>4.2575184245048003</v>
      </c>
      <c r="J34" s="654" t="s">
        <v>1203</v>
      </c>
      <c r="K34" s="1087" t="s">
        <v>263</v>
      </c>
      <c r="L34" s="635" t="s">
        <v>1213</v>
      </c>
    </row>
    <row r="35" spans="1:12" s="656" customFormat="1" x14ac:dyDescent="0.3">
      <c r="A35" s="651">
        <f t="shared" si="2"/>
        <v>31</v>
      </c>
      <c r="B35" s="651">
        <v>9</v>
      </c>
      <c r="C35" s="1093" t="s">
        <v>612</v>
      </c>
      <c r="D35" s="81" t="str">
        <f>IFERROR(VLOOKUP(C35,Foundation!$C$5:$D$551,2,0),"")</f>
        <v>DA+9</v>
      </c>
      <c r="E35" s="122">
        <v>45663</v>
      </c>
      <c r="F35" s="783">
        <v>45670</v>
      </c>
      <c r="G35" s="1091" t="s">
        <v>1201</v>
      </c>
      <c r="H35" s="595">
        <f t="shared" si="0"/>
        <v>45.697022000000004</v>
      </c>
      <c r="I35" s="1086">
        <f t="shared" si="1"/>
        <v>4.2575184245048003</v>
      </c>
      <c r="J35" s="1091" t="s">
        <v>1109</v>
      </c>
      <c r="K35" s="1087" t="s">
        <v>263</v>
      </c>
      <c r="L35" s="1092" t="s">
        <v>1210</v>
      </c>
    </row>
    <row r="36" spans="1:12" s="656" customFormat="1" x14ac:dyDescent="0.3">
      <c r="A36" s="651">
        <f t="shared" si="2"/>
        <v>32</v>
      </c>
      <c r="B36" s="651">
        <v>10</v>
      </c>
      <c r="C36" s="1093" t="s">
        <v>415</v>
      </c>
      <c r="D36" s="81" t="str">
        <f>IFERROR(VLOOKUP(C36,Foundation!$C$5:$D$551,2,0),"")</f>
        <v>DA+3</v>
      </c>
      <c r="E36" s="122">
        <v>45667</v>
      </c>
      <c r="F36" s="783">
        <v>45672</v>
      </c>
      <c r="G36" s="80" t="s">
        <v>1197</v>
      </c>
      <c r="H36" s="595">
        <f t="shared" si="0"/>
        <v>37.931087999999995</v>
      </c>
      <c r="I36" s="1086">
        <f t="shared" si="1"/>
        <v>3.5339787792191997</v>
      </c>
      <c r="J36" s="80" t="s">
        <v>1224</v>
      </c>
      <c r="K36" s="1087" t="s">
        <v>263</v>
      </c>
      <c r="L36" s="635" t="s">
        <v>1211</v>
      </c>
    </row>
    <row r="37" spans="1:12" s="656" customFormat="1" x14ac:dyDescent="0.3">
      <c r="A37" s="651">
        <f t="shared" si="2"/>
        <v>33</v>
      </c>
      <c r="B37" s="651">
        <v>11</v>
      </c>
      <c r="C37" s="1093" t="s">
        <v>513</v>
      </c>
      <c r="D37" s="81" t="str">
        <f>IFERROR(VLOOKUP(C37,Foundation!$C$5:$D$551,2,0),"")</f>
        <v>DA+3</v>
      </c>
      <c r="E37" s="122">
        <v>45665</v>
      </c>
      <c r="F37" s="783">
        <v>45673</v>
      </c>
      <c r="G37" s="80" t="s">
        <v>1201</v>
      </c>
      <c r="H37" s="595">
        <f t="shared" ref="H37:H68" si="3">VLOOKUP(D37,$D$161:$I$190,6,0)</f>
        <v>37.931087999999995</v>
      </c>
      <c r="I37" s="1086">
        <f t="shared" ref="I37:I68" si="4">IFERROR(VLOOKUP(D37,$D$161:$K$190,8,0)/10^5,"")</f>
        <v>3.5339787792191997</v>
      </c>
      <c r="J37" s="80" t="s">
        <v>1170</v>
      </c>
      <c r="K37" s="1087" t="s">
        <v>263</v>
      </c>
      <c r="L37" s="635" t="s">
        <v>1209</v>
      </c>
    </row>
    <row r="38" spans="1:12" s="656" customFormat="1" x14ac:dyDescent="0.3">
      <c r="A38" s="651">
        <f t="shared" ref="A38:A47" si="5">A37+1</f>
        <v>34</v>
      </c>
      <c r="B38" s="651">
        <v>12</v>
      </c>
      <c r="C38" s="1093" t="s">
        <v>608</v>
      </c>
      <c r="D38" s="81" t="str">
        <f>IFERROR(VLOOKUP(C38,Foundation!$C$5:$D$551,2,0),"")</f>
        <v>DA+6</v>
      </c>
      <c r="E38" s="122">
        <v>45664</v>
      </c>
      <c r="F38" s="783">
        <v>45676</v>
      </c>
      <c r="G38" s="80" t="s">
        <v>1191</v>
      </c>
      <c r="H38" s="595">
        <f t="shared" si="3"/>
        <v>43.804423999999997</v>
      </c>
      <c r="I38" s="1086">
        <f t="shared" si="4"/>
        <v>4.0811880970015997</v>
      </c>
      <c r="J38" s="80" t="s">
        <v>1204</v>
      </c>
      <c r="K38" s="1087" t="s">
        <v>263</v>
      </c>
      <c r="L38" s="635" t="s">
        <v>1212</v>
      </c>
    </row>
    <row r="39" spans="1:12" s="656" customFormat="1" x14ac:dyDescent="0.3">
      <c r="A39" s="651">
        <f t="shared" si="5"/>
        <v>35</v>
      </c>
      <c r="B39" s="651">
        <v>13</v>
      </c>
      <c r="C39" s="1093" t="s">
        <v>611</v>
      </c>
      <c r="D39" s="81" t="str">
        <f>IFERROR(VLOOKUP(C39,Foundation!$C$5:$D$551,2,0),"")</f>
        <v>DA+9</v>
      </c>
      <c r="E39" s="122">
        <v>45671</v>
      </c>
      <c r="F39" s="783">
        <v>45676</v>
      </c>
      <c r="G39" s="80" t="s">
        <v>1201</v>
      </c>
      <c r="H39" s="595">
        <f t="shared" si="3"/>
        <v>45.697022000000004</v>
      </c>
      <c r="I39" s="1086">
        <f t="shared" si="4"/>
        <v>4.2575184245048003</v>
      </c>
      <c r="J39" s="80" t="s">
        <v>1109</v>
      </c>
      <c r="K39" s="1087" t="s">
        <v>263</v>
      </c>
      <c r="L39" s="635" t="s">
        <v>1210</v>
      </c>
    </row>
    <row r="40" spans="1:12" s="656" customFormat="1" x14ac:dyDescent="0.3">
      <c r="A40" s="651">
        <f t="shared" si="5"/>
        <v>36</v>
      </c>
      <c r="B40" s="651">
        <v>14</v>
      </c>
      <c r="C40" s="1093" t="s">
        <v>416</v>
      </c>
      <c r="D40" s="81" t="str">
        <f>IFERROR(VLOOKUP(C40,Foundation!$C$5:$D$551,2,0),"")</f>
        <v>DA+3</v>
      </c>
      <c r="E40" s="122">
        <v>45673</v>
      </c>
      <c r="F40" s="783">
        <v>45677</v>
      </c>
      <c r="G40" s="80" t="s">
        <v>1197</v>
      </c>
      <c r="H40" s="595">
        <f t="shared" si="3"/>
        <v>37.931087999999995</v>
      </c>
      <c r="I40" s="1086">
        <f t="shared" si="4"/>
        <v>3.5339787792191997</v>
      </c>
      <c r="J40" s="80" t="s">
        <v>1224</v>
      </c>
      <c r="K40" s="1087" t="s">
        <v>263</v>
      </c>
      <c r="L40" s="635" t="s">
        <v>1211</v>
      </c>
    </row>
    <row r="41" spans="1:12" s="656" customFormat="1" ht="15.6" x14ac:dyDescent="0.3">
      <c r="A41" s="651">
        <f t="shared" si="5"/>
        <v>37</v>
      </c>
      <c r="B41" s="651">
        <v>15</v>
      </c>
      <c r="C41" s="1088" t="s">
        <v>596</v>
      </c>
      <c r="D41" s="81" t="str">
        <f>IFERROR(VLOOKUP(C41,Foundation!$C$5:$D$551,2,0),"")</f>
        <v>DA+9</v>
      </c>
      <c r="E41" s="122">
        <v>45667</v>
      </c>
      <c r="F41" s="783">
        <v>45678</v>
      </c>
      <c r="G41" s="80" t="s">
        <v>1190</v>
      </c>
      <c r="H41" s="595">
        <f t="shared" si="3"/>
        <v>45.697022000000004</v>
      </c>
      <c r="I41" s="1086">
        <f t="shared" si="4"/>
        <v>4.2575184245048003</v>
      </c>
      <c r="J41" s="654" t="s">
        <v>1042</v>
      </c>
      <c r="K41" s="1087" t="s">
        <v>263</v>
      </c>
      <c r="L41" s="635" t="s">
        <v>1214</v>
      </c>
    </row>
    <row r="42" spans="1:12" s="656" customFormat="1" x14ac:dyDescent="0.3">
      <c r="A42" s="651">
        <f t="shared" si="5"/>
        <v>38</v>
      </c>
      <c r="B42" s="651">
        <v>16</v>
      </c>
      <c r="C42" s="1093" t="s">
        <v>624</v>
      </c>
      <c r="D42" s="81" t="str">
        <f>IFERROR(VLOOKUP(C42,Foundation!$C$5:$D$551,2,0),"")</f>
        <v>DA+9</v>
      </c>
      <c r="E42" s="122">
        <v>45668</v>
      </c>
      <c r="F42" s="783">
        <v>45679</v>
      </c>
      <c r="G42" s="80" t="s">
        <v>1202</v>
      </c>
      <c r="H42" s="595">
        <f t="shared" si="3"/>
        <v>45.697022000000004</v>
      </c>
      <c r="I42" s="1086">
        <f t="shared" si="4"/>
        <v>4.2575184245048003</v>
      </c>
      <c r="J42" s="80" t="s">
        <v>1203</v>
      </c>
      <c r="K42" s="1087" t="s">
        <v>263</v>
      </c>
      <c r="L42" s="635" t="s">
        <v>1213</v>
      </c>
    </row>
    <row r="43" spans="1:12" s="656" customFormat="1" x14ac:dyDescent="0.3">
      <c r="A43" s="651">
        <f t="shared" si="5"/>
        <v>39</v>
      </c>
      <c r="B43" s="651">
        <v>17</v>
      </c>
      <c r="C43" s="1093" t="s">
        <v>512</v>
      </c>
      <c r="D43" s="81" t="str">
        <f>IFERROR(VLOOKUP(C43,Foundation!$C$5:$D$551,2,0),"")</f>
        <v>DA+1.5</v>
      </c>
      <c r="E43" s="122">
        <v>45674</v>
      </c>
      <c r="F43" s="783">
        <v>45679</v>
      </c>
      <c r="G43" s="80" t="s">
        <v>1201</v>
      </c>
      <c r="H43" s="595">
        <f t="shared" si="3"/>
        <v>37.138323999999997</v>
      </c>
      <c r="I43" s="1086">
        <f t="shared" si="4"/>
        <v>3.4601182257615997</v>
      </c>
      <c r="J43" s="80" t="s">
        <v>1170</v>
      </c>
      <c r="K43" s="1087" t="s">
        <v>263</v>
      </c>
      <c r="L43" s="635" t="s">
        <v>1209</v>
      </c>
    </row>
    <row r="44" spans="1:12" s="338" customFormat="1" x14ac:dyDescent="0.3">
      <c r="A44" s="81">
        <f t="shared" si="5"/>
        <v>40</v>
      </c>
      <c r="B44" s="81">
        <v>18</v>
      </c>
      <c r="C44" s="1094" t="s">
        <v>616</v>
      </c>
      <c r="D44" s="81" t="str">
        <f>IFERROR(VLOOKUP(C44,Foundation!$C$5:$D$551,2,0),"")</f>
        <v>DA+1.5</v>
      </c>
      <c r="E44" s="783">
        <v>45674</v>
      </c>
      <c r="F44" s="783">
        <v>45681</v>
      </c>
      <c r="G44" s="80" t="s">
        <v>1201</v>
      </c>
      <c r="H44" s="595">
        <f t="shared" si="3"/>
        <v>37.138323999999997</v>
      </c>
      <c r="I44" s="1086">
        <f t="shared" si="4"/>
        <v>3.4601182257615997</v>
      </c>
      <c r="J44" s="80" t="s">
        <v>1109</v>
      </c>
      <c r="K44" s="1087" t="s">
        <v>263</v>
      </c>
      <c r="L44" s="1089" t="s">
        <v>1210</v>
      </c>
    </row>
    <row r="45" spans="1:12" s="338" customFormat="1" x14ac:dyDescent="0.3">
      <c r="A45" s="81">
        <f t="shared" si="5"/>
        <v>41</v>
      </c>
      <c r="B45" s="81">
        <v>19</v>
      </c>
      <c r="C45" s="1094" t="s">
        <v>417</v>
      </c>
      <c r="D45" s="81" t="str">
        <f>IFERROR(VLOOKUP(C45,Foundation!$C$5:$D$551,2,0),"")</f>
        <v>DA+9</v>
      </c>
      <c r="E45" s="783">
        <f>F40</f>
        <v>45677</v>
      </c>
      <c r="F45" s="783">
        <v>45682</v>
      </c>
      <c r="G45" s="80" t="s">
        <v>1197</v>
      </c>
      <c r="H45" s="595">
        <f t="shared" si="3"/>
        <v>45.697022000000004</v>
      </c>
      <c r="I45" s="1086">
        <f t="shared" si="4"/>
        <v>4.2575184245048003</v>
      </c>
      <c r="J45" s="80" t="s">
        <v>1224</v>
      </c>
      <c r="K45" s="1087" t="s">
        <v>263</v>
      </c>
      <c r="L45" s="1089" t="s">
        <v>1211</v>
      </c>
    </row>
    <row r="46" spans="1:12" s="656" customFormat="1" ht="15.6" x14ac:dyDescent="0.3">
      <c r="A46" s="651">
        <f t="shared" si="5"/>
        <v>42</v>
      </c>
      <c r="B46" s="651">
        <v>20</v>
      </c>
      <c r="C46" s="1088" t="s">
        <v>595</v>
      </c>
      <c r="D46" s="81" t="str">
        <f>IFERROR(VLOOKUP(C46,Foundation!$C$5:$D$551,2,0),"")</f>
        <v>DA+9</v>
      </c>
      <c r="E46" s="122">
        <f>F41</f>
        <v>45678</v>
      </c>
      <c r="F46" s="783">
        <v>45686</v>
      </c>
      <c r="G46" s="80" t="s">
        <v>1190</v>
      </c>
      <c r="H46" s="595">
        <f t="shared" si="3"/>
        <v>45.697022000000004</v>
      </c>
      <c r="I46" s="1086">
        <f t="shared" si="4"/>
        <v>4.2575184245048003</v>
      </c>
      <c r="J46" s="654" t="s">
        <v>1042</v>
      </c>
      <c r="K46" s="1087" t="s">
        <v>263</v>
      </c>
      <c r="L46" s="635" t="s">
        <v>1214</v>
      </c>
    </row>
    <row r="47" spans="1:12" s="656" customFormat="1" ht="15.6" x14ac:dyDescent="0.3">
      <c r="A47" s="651">
        <f t="shared" si="5"/>
        <v>43</v>
      </c>
      <c r="B47" s="651">
        <v>21</v>
      </c>
      <c r="C47" s="1088" t="s">
        <v>629</v>
      </c>
      <c r="D47" s="81" t="str">
        <f>IFERROR(VLOOKUP(C47,Foundation!$C$5:$D$551,2,0),"")</f>
        <v>DA+3</v>
      </c>
      <c r="E47" s="122">
        <v>45681</v>
      </c>
      <c r="F47" s="783">
        <v>45686</v>
      </c>
      <c r="G47" s="80" t="s">
        <v>1201</v>
      </c>
      <c r="H47" s="595">
        <f t="shared" si="3"/>
        <v>37.931087999999995</v>
      </c>
      <c r="I47" s="1086">
        <f t="shared" si="4"/>
        <v>3.5339787792191997</v>
      </c>
      <c r="J47" s="654" t="s">
        <v>1109</v>
      </c>
      <c r="K47" s="1087" t="s">
        <v>263</v>
      </c>
      <c r="L47" s="635" t="s">
        <v>1210</v>
      </c>
    </row>
    <row r="48" spans="1:12" s="338" customFormat="1" x14ac:dyDescent="0.3">
      <c r="A48" s="81">
        <f t="shared" ref="A48:A105" si="6">A47+1</f>
        <v>44</v>
      </c>
      <c r="B48" s="81">
        <v>22</v>
      </c>
      <c r="C48" s="1094" t="s">
        <v>418</v>
      </c>
      <c r="D48" s="81" t="str">
        <f>IFERROR(VLOOKUP(C48,Foundation!$C$5:$D$551,2,0),"")</f>
        <v>DA+3</v>
      </c>
      <c r="E48" s="783">
        <v>45682</v>
      </c>
      <c r="F48" s="783">
        <v>45687</v>
      </c>
      <c r="G48" s="80" t="s">
        <v>1240</v>
      </c>
      <c r="H48" s="595">
        <f t="shared" si="3"/>
        <v>37.931087999999995</v>
      </c>
      <c r="I48" s="1086">
        <f t="shared" si="4"/>
        <v>3.5339787792191997</v>
      </c>
      <c r="J48" s="80" t="s">
        <v>1224</v>
      </c>
      <c r="K48" s="1087" t="s">
        <v>263</v>
      </c>
      <c r="L48" s="1089" t="s">
        <v>1211</v>
      </c>
    </row>
    <row r="49" spans="1:12" s="338" customFormat="1" x14ac:dyDescent="0.3">
      <c r="A49" s="81">
        <f t="shared" si="6"/>
        <v>45</v>
      </c>
      <c r="B49" s="81">
        <v>23</v>
      </c>
      <c r="C49" s="1094" t="s">
        <v>625</v>
      </c>
      <c r="D49" s="81" t="str">
        <f>IFERROR(VLOOKUP(C49,Foundation!$C$5:$D$551,2,0),"")</f>
        <v>DA+3</v>
      </c>
      <c r="E49" s="783">
        <f>F42</f>
        <v>45679</v>
      </c>
      <c r="F49" s="783">
        <v>45687</v>
      </c>
      <c r="G49" s="80" t="s">
        <v>1202</v>
      </c>
      <c r="H49" s="595">
        <f t="shared" si="3"/>
        <v>37.931087999999995</v>
      </c>
      <c r="I49" s="1086">
        <f t="shared" si="4"/>
        <v>3.5339787792191997</v>
      </c>
      <c r="J49" s="80" t="s">
        <v>1203</v>
      </c>
      <c r="K49" s="1087" t="s">
        <v>263</v>
      </c>
      <c r="L49" s="1089" t="s">
        <v>1213</v>
      </c>
    </row>
    <row r="50" spans="1:12" s="338" customFormat="1" x14ac:dyDescent="0.3">
      <c r="A50" s="81">
        <f t="shared" si="6"/>
        <v>46</v>
      </c>
      <c r="B50" s="81">
        <v>24</v>
      </c>
      <c r="C50" s="1094" t="s">
        <v>511</v>
      </c>
      <c r="D50" s="81" t="str">
        <f>IFERROR(VLOOKUP(C50,Foundation!$C$5:$D$551,2,0),"")</f>
        <v>DB1+6</v>
      </c>
      <c r="E50" s="783">
        <f>F43</f>
        <v>45679</v>
      </c>
      <c r="F50" s="783">
        <v>45688</v>
      </c>
      <c r="G50" s="80" t="s">
        <v>1201</v>
      </c>
      <c r="H50" s="595">
        <f t="shared" si="3"/>
        <v>65.027778999999995</v>
      </c>
      <c r="I50" s="1086">
        <f t="shared" si="4"/>
        <v>6.0585341249835993</v>
      </c>
      <c r="J50" s="80" t="s">
        <v>1170</v>
      </c>
      <c r="K50" s="1087" t="s">
        <v>263</v>
      </c>
      <c r="L50" s="1089" t="s">
        <v>1239</v>
      </c>
    </row>
    <row r="51" spans="1:12" s="656" customFormat="1" ht="15.6" x14ac:dyDescent="0.3">
      <c r="A51" s="651">
        <f t="shared" si="6"/>
        <v>47</v>
      </c>
      <c r="B51" s="651">
        <v>25</v>
      </c>
      <c r="C51" s="1088" t="s">
        <v>173</v>
      </c>
      <c r="D51" s="81" t="str">
        <f>IFERROR(VLOOKUP(C51,Foundation!$C$5:$D$551,2,0),"")</f>
        <v>DB1+6</v>
      </c>
      <c r="E51" s="122">
        <v>45674</v>
      </c>
      <c r="F51" s="783">
        <v>45688</v>
      </c>
      <c r="G51" s="80" t="s">
        <v>1190</v>
      </c>
      <c r="H51" s="595">
        <f t="shared" si="3"/>
        <v>65.027778999999995</v>
      </c>
      <c r="I51" s="1086">
        <f t="shared" si="4"/>
        <v>6.0585341249835993</v>
      </c>
      <c r="J51" s="654" t="s">
        <v>1204</v>
      </c>
      <c r="K51" s="1087" t="s">
        <v>263</v>
      </c>
      <c r="L51" s="635" t="s">
        <v>1212</v>
      </c>
    </row>
    <row r="52" spans="1:12" s="338" customFormat="1" x14ac:dyDescent="0.3">
      <c r="A52" s="81">
        <f t="shared" si="6"/>
        <v>48</v>
      </c>
      <c r="B52" s="81">
        <v>1</v>
      </c>
      <c r="C52" s="1094" t="s">
        <v>419</v>
      </c>
      <c r="D52" s="81" t="str">
        <f>IFERROR(VLOOKUP(C52,Foundation!$C$5:$D$551,2,0),"")</f>
        <v>DA+0</v>
      </c>
      <c r="E52" s="783">
        <v>45687</v>
      </c>
      <c r="F52" s="783">
        <v>45691</v>
      </c>
      <c r="G52" s="80" t="s">
        <v>1240</v>
      </c>
      <c r="H52" s="595">
        <f t="shared" si="3"/>
        <v>36.159755999999994</v>
      </c>
      <c r="I52" s="828">
        <f t="shared" si="4"/>
        <v>3.3689466109103994</v>
      </c>
      <c r="J52" s="80" t="s">
        <v>1224</v>
      </c>
      <c r="K52" s="1095" t="s">
        <v>263</v>
      </c>
      <c r="L52" s="1089" t="s">
        <v>1211</v>
      </c>
    </row>
    <row r="53" spans="1:12" s="656" customFormat="1" ht="15.6" x14ac:dyDescent="0.3">
      <c r="A53" s="651">
        <f t="shared" si="6"/>
        <v>49</v>
      </c>
      <c r="B53" s="651">
        <v>2</v>
      </c>
      <c r="C53" s="1088" t="s">
        <v>632</v>
      </c>
      <c r="D53" s="81" t="str">
        <f>IFERROR(VLOOKUP(C53,Foundation!$C$5:$D$551,2,0),"")</f>
        <v>DA+6</v>
      </c>
      <c r="E53" s="122">
        <v>45686</v>
      </c>
      <c r="F53" s="783">
        <v>45692</v>
      </c>
      <c r="G53" s="80" t="s">
        <v>1197</v>
      </c>
      <c r="H53" s="595">
        <f t="shared" si="3"/>
        <v>43.804423999999997</v>
      </c>
      <c r="I53" s="1086">
        <f t="shared" si="4"/>
        <v>4.0811880970015997</v>
      </c>
      <c r="J53" s="654" t="s">
        <v>1109</v>
      </c>
      <c r="K53" s="1087" t="s">
        <v>263</v>
      </c>
      <c r="L53" s="635" t="s">
        <v>1238</v>
      </c>
    </row>
    <row r="54" spans="1:12" s="656" customFormat="1" ht="15.6" x14ac:dyDescent="0.3">
      <c r="A54" s="651">
        <f t="shared" si="6"/>
        <v>50</v>
      </c>
      <c r="B54" s="651">
        <v>3</v>
      </c>
      <c r="C54" s="1088" t="s">
        <v>803</v>
      </c>
      <c r="D54" s="81" t="str">
        <f>IFERROR(VLOOKUP(C54,Foundation!$C$5:$D$551,2,0),"")</f>
        <v>DA+1.5</v>
      </c>
      <c r="E54" s="122">
        <v>45686</v>
      </c>
      <c r="F54" s="783">
        <v>45695</v>
      </c>
      <c r="G54" s="80" t="s">
        <v>1202</v>
      </c>
      <c r="H54" s="595">
        <f t="shared" si="3"/>
        <v>37.138323999999997</v>
      </c>
      <c r="I54" s="1086">
        <f t="shared" si="4"/>
        <v>3.4601182257615997</v>
      </c>
      <c r="J54" s="654" t="s">
        <v>1203</v>
      </c>
      <c r="K54" s="1087" t="s">
        <v>263</v>
      </c>
      <c r="L54" s="635" t="s">
        <v>1213</v>
      </c>
    </row>
    <row r="55" spans="1:12" s="338" customFormat="1" x14ac:dyDescent="0.3">
      <c r="A55" s="81">
        <f t="shared" si="6"/>
        <v>51</v>
      </c>
      <c r="B55" s="81">
        <v>4</v>
      </c>
      <c r="C55" s="1094" t="s">
        <v>590</v>
      </c>
      <c r="D55" s="81" t="str">
        <f>IFERROR(VLOOKUP(C55,Foundation!$C$5:$D$551,2,0),"")</f>
        <v>DA+6</v>
      </c>
      <c r="E55" s="783">
        <v>45686</v>
      </c>
      <c r="F55" s="783">
        <v>45696</v>
      </c>
      <c r="G55" s="80" t="s">
        <v>1191</v>
      </c>
      <c r="H55" s="595">
        <f t="shared" si="3"/>
        <v>43.804423999999997</v>
      </c>
      <c r="I55" s="828">
        <f t="shared" si="4"/>
        <v>4.0811880970015997</v>
      </c>
      <c r="J55" s="80" t="s">
        <v>1042</v>
      </c>
      <c r="K55" s="1095" t="s">
        <v>263</v>
      </c>
      <c r="L55" s="1089" t="s">
        <v>1214</v>
      </c>
    </row>
    <row r="56" spans="1:12" s="338" customFormat="1" x14ac:dyDescent="0.3">
      <c r="A56" s="81">
        <f t="shared" si="6"/>
        <v>52</v>
      </c>
      <c r="B56" s="81">
        <v>5</v>
      </c>
      <c r="C56" s="1094" t="s">
        <v>411</v>
      </c>
      <c r="D56" s="81" t="str">
        <f>IFERROR(VLOOKUP(C56,Foundation!$C$5:$D$551,2,0),"")</f>
        <v>DA+6</v>
      </c>
      <c r="E56" s="783">
        <v>45691</v>
      </c>
      <c r="F56" s="783">
        <v>45696</v>
      </c>
      <c r="G56" s="80" t="s">
        <v>1240</v>
      </c>
      <c r="H56" s="595">
        <f t="shared" si="3"/>
        <v>43.804423999999997</v>
      </c>
      <c r="I56" s="828">
        <f t="shared" si="4"/>
        <v>4.0811880970015997</v>
      </c>
      <c r="J56" s="80" t="s">
        <v>1224</v>
      </c>
      <c r="K56" s="1095" t="s">
        <v>263</v>
      </c>
      <c r="L56" s="1089" t="s">
        <v>1211</v>
      </c>
    </row>
    <row r="57" spans="1:12" s="338" customFormat="1" x14ac:dyDescent="0.3">
      <c r="A57" s="81">
        <f t="shared" si="6"/>
        <v>53</v>
      </c>
      <c r="B57" s="81">
        <v>6</v>
      </c>
      <c r="C57" s="1094" t="s">
        <v>501</v>
      </c>
      <c r="D57" s="81" t="str">
        <f>IFERROR(VLOOKUP(C57,Foundation!$C$5:$D$551,2,0),"")</f>
        <v>DA-1.5</v>
      </c>
      <c r="E57" s="783">
        <v>45688</v>
      </c>
      <c r="F57" s="783">
        <v>45698</v>
      </c>
      <c r="G57" s="80" t="s">
        <v>1201</v>
      </c>
      <c r="H57" s="595">
        <f t="shared" si="3"/>
        <v>35.601761999999994</v>
      </c>
      <c r="I57" s="828">
        <f t="shared" si="4"/>
        <v>3.3169592027207995</v>
      </c>
      <c r="J57" s="80" t="s">
        <v>1170</v>
      </c>
      <c r="K57" s="1095" t="s">
        <v>263</v>
      </c>
      <c r="L57" s="1089" t="s">
        <v>1239</v>
      </c>
    </row>
    <row r="58" spans="1:12" s="656" customFormat="1" ht="15.6" x14ac:dyDescent="0.3">
      <c r="A58" s="651">
        <f t="shared" si="6"/>
        <v>54</v>
      </c>
      <c r="B58" s="651">
        <v>7</v>
      </c>
      <c r="C58" s="1088" t="s">
        <v>630</v>
      </c>
      <c r="D58" s="81" t="str">
        <f>IFERROR(VLOOKUP(C58,Foundation!$C$5:$D$551,2,0),"")</f>
        <v>DA+1.5</v>
      </c>
      <c r="E58" s="122">
        <v>45693</v>
      </c>
      <c r="F58" s="783">
        <v>45698</v>
      </c>
      <c r="G58" s="80" t="s">
        <v>1197</v>
      </c>
      <c r="H58" s="595">
        <f t="shared" si="3"/>
        <v>37.138323999999997</v>
      </c>
      <c r="I58" s="1086">
        <f t="shared" si="4"/>
        <v>3.4601182257615997</v>
      </c>
      <c r="J58" s="654" t="s">
        <v>1109</v>
      </c>
      <c r="K58" s="1087" t="s">
        <v>263</v>
      </c>
      <c r="L58" s="635" t="s">
        <v>1238</v>
      </c>
    </row>
    <row r="59" spans="1:12" s="338" customFormat="1" x14ac:dyDescent="0.3">
      <c r="A59" s="81">
        <f t="shared" si="6"/>
        <v>55</v>
      </c>
      <c r="B59" s="81">
        <v>8</v>
      </c>
      <c r="C59" s="1094" t="s">
        <v>270</v>
      </c>
      <c r="D59" s="81" t="str">
        <f>IFERROR(VLOOKUP(C59,Foundation!$C$5:$D$551,2,0),"")</f>
        <v>DB1+0</v>
      </c>
      <c r="E59" s="783">
        <v>45697</v>
      </c>
      <c r="F59" s="783">
        <v>45702</v>
      </c>
      <c r="G59" s="80" t="s">
        <v>1240</v>
      </c>
      <c r="H59" s="595">
        <f t="shared" si="3"/>
        <v>55.450851000000007</v>
      </c>
      <c r="I59" s="828">
        <f t="shared" si="4"/>
        <v>5.1662670663084009</v>
      </c>
      <c r="J59" s="80" t="s">
        <v>1224</v>
      </c>
      <c r="K59" s="1095" t="s">
        <v>263</v>
      </c>
      <c r="L59" s="1089" t="s">
        <v>1211</v>
      </c>
    </row>
    <row r="60" spans="1:12" s="656" customFormat="1" ht="15.6" x14ac:dyDescent="0.3">
      <c r="A60" s="651">
        <f t="shared" si="6"/>
        <v>56</v>
      </c>
      <c r="B60" s="651">
        <v>9</v>
      </c>
      <c r="C60" s="1088" t="s">
        <v>631</v>
      </c>
      <c r="D60" s="81" t="str">
        <f>IFERROR(VLOOKUP(C60,Foundation!$C$5:$D$551,2,0),"")</f>
        <v>DA+3</v>
      </c>
      <c r="E60" s="122">
        <v>45699</v>
      </c>
      <c r="F60" s="783">
        <v>45703</v>
      </c>
      <c r="G60" s="80" t="s">
        <v>1197</v>
      </c>
      <c r="H60" s="595">
        <f t="shared" si="3"/>
        <v>37.931087999999995</v>
      </c>
      <c r="I60" s="1086">
        <f t="shared" si="4"/>
        <v>3.5339787792191997</v>
      </c>
      <c r="J60" s="654" t="s">
        <v>1109</v>
      </c>
      <c r="K60" s="1087" t="s">
        <v>263</v>
      </c>
      <c r="L60" s="635" t="s">
        <v>1238</v>
      </c>
    </row>
    <row r="61" spans="1:12" s="656" customFormat="1" ht="15.6" x14ac:dyDescent="0.3">
      <c r="A61" s="651">
        <f t="shared" si="6"/>
        <v>57</v>
      </c>
      <c r="B61" s="651">
        <v>10</v>
      </c>
      <c r="C61" s="1088" t="s">
        <v>802</v>
      </c>
      <c r="D61" s="81" t="str">
        <f>IFERROR(VLOOKUP(C61,Foundation!$C$5:$D$551,2,0),"")</f>
        <v>DA+3</v>
      </c>
      <c r="E61" s="122">
        <v>45696</v>
      </c>
      <c r="F61" s="783">
        <v>45704</v>
      </c>
      <c r="G61" s="80" t="s">
        <v>1202</v>
      </c>
      <c r="H61" s="595">
        <f t="shared" si="3"/>
        <v>37.931087999999995</v>
      </c>
      <c r="I61" s="1086">
        <f t="shared" si="4"/>
        <v>3.5339787792191997</v>
      </c>
      <c r="J61" s="654" t="s">
        <v>1203</v>
      </c>
      <c r="K61" s="1087" t="s">
        <v>263</v>
      </c>
      <c r="L61" s="635" t="s">
        <v>1213</v>
      </c>
    </row>
    <row r="62" spans="1:12" s="338" customFormat="1" x14ac:dyDescent="0.3">
      <c r="A62" s="81">
        <f t="shared" si="6"/>
        <v>58</v>
      </c>
      <c r="B62" s="81">
        <v>11</v>
      </c>
      <c r="C62" s="1094" t="s">
        <v>589</v>
      </c>
      <c r="D62" s="81" t="str">
        <f>IFERROR(VLOOKUP(C62,Foundation!$C$5:$D$551,2,0),"")</f>
        <v>DA+0</v>
      </c>
      <c r="E62" s="783">
        <v>45688</v>
      </c>
      <c r="F62" s="783">
        <v>45706</v>
      </c>
      <c r="G62" s="80" t="s">
        <v>1190</v>
      </c>
      <c r="H62" s="595">
        <f t="shared" si="3"/>
        <v>36.159755999999994</v>
      </c>
      <c r="I62" s="828">
        <f t="shared" si="4"/>
        <v>3.3689466109103994</v>
      </c>
      <c r="J62" s="80" t="s">
        <v>1204</v>
      </c>
      <c r="K62" s="1095" t="s">
        <v>263</v>
      </c>
      <c r="L62" s="1089" t="s">
        <v>1212</v>
      </c>
    </row>
    <row r="63" spans="1:12" s="656" customFormat="1" ht="15.6" x14ac:dyDescent="0.3">
      <c r="A63" s="651">
        <f t="shared" si="6"/>
        <v>59</v>
      </c>
      <c r="B63" s="651">
        <v>12</v>
      </c>
      <c r="C63" s="1088" t="s">
        <v>635</v>
      </c>
      <c r="D63" s="81" t="str">
        <f>IFERROR(VLOOKUP(C63,Foundation!$C$5:$D$551,2,0),"")</f>
        <v>DA+0</v>
      </c>
      <c r="E63" s="122">
        <v>45703</v>
      </c>
      <c r="F63" s="783">
        <v>45706</v>
      </c>
      <c r="G63" s="80" t="s">
        <v>1197</v>
      </c>
      <c r="H63" s="595">
        <f t="shared" si="3"/>
        <v>36.159755999999994</v>
      </c>
      <c r="I63" s="1086">
        <f t="shared" si="4"/>
        <v>3.3689466109103994</v>
      </c>
      <c r="J63" s="654" t="s">
        <v>1109</v>
      </c>
      <c r="K63" s="1087" t="s">
        <v>263</v>
      </c>
      <c r="L63" s="635" t="s">
        <v>1238</v>
      </c>
    </row>
    <row r="64" spans="1:12" s="338" customFormat="1" x14ac:dyDescent="0.3">
      <c r="A64" s="81">
        <f t="shared" si="6"/>
        <v>60</v>
      </c>
      <c r="B64" s="81">
        <v>13</v>
      </c>
      <c r="C64" s="1094" t="s">
        <v>500</v>
      </c>
      <c r="D64" s="81" t="str">
        <f>IFERROR(VLOOKUP(C64,Foundation!$C$5:$D$551,2,0),"")</f>
        <v>DA+6</v>
      </c>
      <c r="E64" s="783">
        <v>45699</v>
      </c>
      <c r="F64" s="783">
        <v>45707</v>
      </c>
      <c r="G64" s="80" t="s">
        <v>1201</v>
      </c>
      <c r="H64" s="595">
        <f t="shared" si="3"/>
        <v>43.804423999999997</v>
      </c>
      <c r="I64" s="828">
        <f t="shared" si="4"/>
        <v>4.0811880970015997</v>
      </c>
      <c r="J64" s="80" t="s">
        <v>1170</v>
      </c>
      <c r="K64" s="1095" t="s">
        <v>263</v>
      </c>
      <c r="L64" s="1089" t="s">
        <v>1239</v>
      </c>
    </row>
    <row r="65" spans="1:12" s="338" customFormat="1" x14ac:dyDescent="0.3">
      <c r="A65" s="81">
        <f t="shared" si="6"/>
        <v>61</v>
      </c>
      <c r="B65" s="81">
        <v>14</v>
      </c>
      <c r="C65" s="1094" t="s">
        <v>412</v>
      </c>
      <c r="D65" s="81" t="str">
        <f>IFERROR(VLOOKUP(C65,Foundation!$C$5:$D$551,2,0),"")</f>
        <v>DA+9</v>
      </c>
      <c r="E65" s="783">
        <v>45702</v>
      </c>
      <c r="F65" s="783">
        <v>45707</v>
      </c>
      <c r="G65" s="80" t="s">
        <v>1240</v>
      </c>
      <c r="H65" s="595">
        <f t="shared" si="3"/>
        <v>45.697022000000004</v>
      </c>
      <c r="I65" s="828">
        <f t="shared" si="4"/>
        <v>4.2575184245048003</v>
      </c>
      <c r="J65" s="80" t="s">
        <v>1224</v>
      </c>
      <c r="K65" s="1095" t="s">
        <v>263</v>
      </c>
      <c r="L65" s="1089" t="s">
        <v>1211</v>
      </c>
    </row>
    <row r="66" spans="1:12" s="656" customFormat="1" ht="15.6" x14ac:dyDescent="0.3">
      <c r="A66" s="651">
        <f t="shared" si="6"/>
        <v>62</v>
      </c>
      <c r="B66" s="651">
        <v>15</v>
      </c>
      <c r="C66" s="1088" t="s">
        <v>72</v>
      </c>
      <c r="D66" s="81" t="str">
        <f>IFERROR(VLOOKUP(C66,Foundation!$C$5:$D$551,2,0),"")</f>
        <v>DB2+0</v>
      </c>
      <c r="E66" s="122">
        <v>45697</v>
      </c>
      <c r="F66" s="783">
        <v>45711</v>
      </c>
      <c r="G66" s="80" t="s">
        <v>1191</v>
      </c>
      <c r="H66" s="595">
        <f t="shared" si="3"/>
        <v>59.500627999999999</v>
      </c>
      <c r="I66" s="1086">
        <f t="shared" si="4"/>
        <v>5.5435783097551994</v>
      </c>
      <c r="J66" s="654" t="s">
        <v>1042</v>
      </c>
      <c r="K66" s="1087" t="s">
        <v>263</v>
      </c>
      <c r="L66" s="635" t="s">
        <v>1214</v>
      </c>
    </row>
    <row r="67" spans="1:12" s="656" customFormat="1" ht="15.6" x14ac:dyDescent="0.3">
      <c r="A67" s="651">
        <f t="shared" si="6"/>
        <v>63</v>
      </c>
      <c r="B67" s="651">
        <v>16</v>
      </c>
      <c r="C67" s="1088" t="s">
        <v>636</v>
      </c>
      <c r="D67" s="81" t="str">
        <f>IFERROR(VLOOKUP(C67,Foundation!$C$5:$D$551,2,0),"")</f>
        <v>DA+3</v>
      </c>
      <c r="E67" s="122">
        <v>45706</v>
      </c>
      <c r="F67" s="783">
        <v>45712</v>
      </c>
      <c r="G67" s="80" t="s">
        <v>1197</v>
      </c>
      <c r="H67" s="595">
        <f t="shared" si="3"/>
        <v>37.931087999999995</v>
      </c>
      <c r="I67" s="1086">
        <f t="shared" si="4"/>
        <v>3.5339787792191997</v>
      </c>
      <c r="J67" s="654" t="s">
        <v>1109</v>
      </c>
      <c r="K67" s="1087" t="s">
        <v>263</v>
      </c>
      <c r="L67" s="635" t="s">
        <v>1238</v>
      </c>
    </row>
    <row r="68" spans="1:12" s="338" customFormat="1" x14ac:dyDescent="0.3">
      <c r="A68" s="81">
        <f t="shared" si="6"/>
        <v>64</v>
      </c>
      <c r="B68" s="81">
        <v>17</v>
      </c>
      <c r="C68" s="1094" t="s">
        <v>413</v>
      </c>
      <c r="D68" s="81" t="str">
        <f>IFERROR(VLOOKUP(C68,Foundation!$C$5:$D$551,2,0),"")</f>
        <v>DA+6</v>
      </c>
      <c r="E68" s="783">
        <v>45708</v>
      </c>
      <c r="F68" s="783">
        <v>45712</v>
      </c>
      <c r="G68" s="80" t="s">
        <v>1240</v>
      </c>
      <c r="H68" s="595">
        <f t="shared" si="3"/>
        <v>43.804423999999997</v>
      </c>
      <c r="I68" s="828">
        <f t="shared" si="4"/>
        <v>4.0811880970015997</v>
      </c>
      <c r="J68" s="80" t="s">
        <v>1224</v>
      </c>
      <c r="K68" s="1095" t="s">
        <v>263</v>
      </c>
      <c r="L68" s="1089" t="s">
        <v>1211</v>
      </c>
    </row>
    <row r="69" spans="1:12" s="656" customFormat="1" ht="15.6" x14ac:dyDescent="0.3">
      <c r="A69" s="651">
        <f t="shared" si="6"/>
        <v>65</v>
      </c>
      <c r="B69" s="651">
        <v>18</v>
      </c>
      <c r="C69" s="1088" t="s">
        <v>804</v>
      </c>
      <c r="D69" s="81" t="str">
        <f>IFERROR(VLOOKUP(C69,Foundation!$C$5:$D$551,2,0),"")</f>
        <v>DA+3</v>
      </c>
      <c r="E69" s="122">
        <v>45704</v>
      </c>
      <c r="F69" s="783">
        <v>45713</v>
      </c>
      <c r="G69" s="80" t="s">
        <v>1202</v>
      </c>
      <c r="H69" s="595">
        <f t="shared" ref="H69:H100" si="7">VLOOKUP(D69,$D$161:$I$190,6,0)</f>
        <v>37.931087999999995</v>
      </c>
      <c r="I69" s="1086">
        <f t="shared" ref="I69:I100" si="8">IFERROR(VLOOKUP(D69,$D$161:$K$190,8,0)/10^5,"")</f>
        <v>3.5339787792191997</v>
      </c>
      <c r="J69" s="654" t="s">
        <v>1203</v>
      </c>
      <c r="K69" s="1087" t="s">
        <v>263</v>
      </c>
      <c r="L69" s="635" t="s">
        <v>1213</v>
      </c>
    </row>
    <row r="70" spans="1:12" s="338" customFormat="1" ht="16.5" customHeight="1" x14ac:dyDescent="0.3">
      <c r="A70" s="81">
        <f t="shared" si="6"/>
        <v>66</v>
      </c>
      <c r="B70" s="81">
        <v>19</v>
      </c>
      <c r="C70" s="1094" t="s">
        <v>499</v>
      </c>
      <c r="D70" s="81" t="str">
        <f>IFERROR(VLOOKUP(C70,Foundation!$C$5:$D$551,2,0),"")</f>
        <v>DA+6</v>
      </c>
      <c r="E70" s="783">
        <v>45708</v>
      </c>
      <c r="F70" s="783">
        <v>45715</v>
      </c>
      <c r="G70" s="80" t="s">
        <v>1201</v>
      </c>
      <c r="H70" s="595">
        <f t="shared" si="7"/>
        <v>43.804423999999997</v>
      </c>
      <c r="I70" s="828">
        <f t="shared" si="8"/>
        <v>4.0811880970015997</v>
      </c>
      <c r="J70" s="80" t="s">
        <v>1170</v>
      </c>
      <c r="K70" s="1095" t="s">
        <v>263</v>
      </c>
      <c r="L70" s="1089" t="s">
        <v>1239</v>
      </c>
    </row>
    <row r="71" spans="1:12" s="338" customFormat="1" x14ac:dyDescent="0.3">
      <c r="A71" s="81">
        <f t="shared" si="6"/>
        <v>67</v>
      </c>
      <c r="B71" s="81">
        <v>20</v>
      </c>
      <c r="C71" s="1094" t="s">
        <v>422</v>
      </c>
      <c r="D71" s="81" t="str">
        <f>IFERROR(VLOOKUP(C71,Foundation!$C$5:$D$551,2,0),"")</f>
        <v>DA+3</v>
      </c>
      <c r="E71" s="783">
        <v>45712</v>
      </c>
      <c r="F71" s="783">
        <v>45716</v>
      </c>
      <c r="G71" s="80" t="s">
        <v>1240</v>
      </c>
      <c r="H71" s="595">
        <f t="shared" si="7"/>
        <v>37.931087999999995</v>
      </c>
      <c r="I71" s="828">
        <f t="shared" si="8"/>
        <v>3.5339787792191997</v>
      </c>
      <c r="J71" s="80" t="s">
        <v>1170</v>
      </c>
      <c r="K71" s="1095" t="s">
        <v>263</v>
      </c>
      <c r="L71" s="1089" t="s">
        <v>1211</v>
      </c>
    </row>
    <row r="72" spans="1:12" s="656" customFormat="1" ht="15.6" x14ac:dyDescent="0.3">
      <c r="A72" s="651">
        <f t="shared" si="6"/>
        <v>68</v>
      </c>
      <c r="B72" s="651">
        <v>21</v>
      </c>
      <c r="C72" s="1088" t="s">
        <v>806</v>
      </c>
      <c r="D72" s="81" t="str">
        <f>IFERROR(VLOOKUP(C72,Foundation!$C$5:$D$551,2,0),"")</f>
        <v>DA+3</v>
      </c>
      <c r="E72" s="122">
        <v>45712</v>
      </c>
      <c r="F72" s="783">
        <v>45716</v>
      </c>
      <c r="G72" s="80" t="s">
        <v>1197</v>
      </c>
      <c r="H72" s="595">
        <f t="shared" si="7"/>
        <v>37.931087999999995</v>
      </c>
      <c r="I72" s="1086">
        <f t="shared" si="8"/>
        <v>3.5339787792191997</v>
      </c>
      <c r="J72" s="654" t="s">
        <v>1285</v>
      </c>
      <c r="K72" s="1087" t="s">
        <v>263</v>
      </c>
      <c r="L72" s="635" t="s">
        <v>1238</v>
      </c>
    </row>
    <row r="73" spans="1:12" s="338" customFormat="1" x14ac:dyDescent="0.3">
      <c r="A73" s="651">
        <f t="shared" si="6"/>
        <v>69</v>
      </c>
      <c r="B73" s="651">
        <v>1</v>
      </c>
      <c r="C73" s="1093" t="s">
        <v>592</v>
      </c>
      <c r="D73" s="651" t="str">
        <f>IFERROR(VLOOKUP(C73,Foundation!$C$5:$D$551,2,0),"")</f>
        <v>DA+3</v>
      </c>
      <c r="E73" s="122">
        <f>F62</f>
        <v>45706</v>
      </c>
      <c r="F73" s="783">
        <v>45720</v>
      </c>
      <c r="G73" s="80" t="s">
        <v>1190</v>
      </c>
      <c r="H73" s="595">
        <f t="shared" si="7"/>
        <v>37.931087999999995</v>
      </c>
      <c r="I73" s="1086">
        <f t="shared" si="8"/>
        <v>3.5339787792191997</v>
      </c>
      <c r="J73" s="654" t="s">
        <v>1109</v>
      </c>
      <c r="K73" s="1087" t="s">
        <v>263</v>
      </c>
      <c r="L73" s="635" t="s">
        <v>1212</v>
      </c>
    </row>
    <row r="74" spans="1:12" s="338" customFormat="1" x14ac:dyDescent="0.3">
      <c r="A74" s="651">
        <f t="shared" si="6"/>
        <v>70</v>
      </c>
      <c r="B74" s="651">
        <v>2</v>
      </c>
      <c r="C74" s="1093" t="s">
        <v>425</v>
      </c>
      <c r="D74" s="651" t="str">
        <f>IFERROR(VLOOKUP(C74,Foundation!$C$5:$D$551,2,0),"")</f>
        <v>DA+0</v>
      </c>
      <c r="E74" s="122">
        <f>F71+1</f>
        <v>45717</v>
      </c>
      <c r="F74" s="783">
        <v>45720</v>
      </c>
      <c r="G74" s="80" t="s">
        <v>1240</v>
      </c>
      <c r="H74" s="595">
        <f t="shared" si="7"/>
        <v>36.159755999999994</v>
      </c>
      <c r="I74" s="1086">
        <f t="shared" si="8"/>
        <v>3.3689466109103994</v>
      </c>
      <c r="J74" s="654" t="s">
        <v>1170</v>
      </c>
      <c r="K74" s="1087" t="s">
        <v>263</v>
      </c>
      <c r="L74" s="635" t="s">
        <v>1211</v>
      </c>
    </row>
    <row r="75" spans="1:12" s="656" customFormat="1" ht="15.6" x14ac:dyDescent="0.3">
      <c r="A75" s="651">
        <f t="shared" si="6"/>
        <v>71</v>
      </c>
      <c r="B75" s="651">
        <v>3</v>
      </c>
      <c r="C75" s="1088" t="s">
        <v>627</v>
      </c>
      <c r="D75" s="81" t="str">
        <f>IFERROR(VLOOKUP(C75,Foundation!$C$5:$D$551,2,0),"")</f>
        <v>DA+0</v>
      </c>
      <c r="E75" s="122">
        <f>F72+1</f>
        <v>45717</v>
      </c>
      <c r="F75" s="783">
        <v>45722</v>
      </c>
      <c r="G75" s="80" t="s">
        <v>1197</v>
      </c>
      <c r="H75" s="595">
        <f t="shared" si="7"/>
        <v>36.159755999999994</v>
      </c>
      <c r="I75" s="1086">
        <f t="shared" si="8"/>
        <v>3.3689466109103994</v>
      </c>
      <c r="J75" s="654" t="s">
        <v>1285</v>
      </c>
      <c r="K75" s="1087" t="s">
        <v>263</v>
      </c>
      <c r="L75" s="635" t="s">
        <v>1238</v>
      </c>
    </row>
    <row r="76" spans="1:12" s="656" customFormat="1" ht="15.6" x14ac:dyDescent="0.3">
      <c r="A76" s="651">
        <f t="shared" si="6"/>
        <v>72</v>
      </c>
      <c r="B76" s="651">
        <v>4</v>
      </c>
      <c r="C76" s="1088" t="s">
        <v>805</v>
      </c>
      <c r="D76" s="81" t="str">
        <f>IFERROR(VLOOKUP(C76,Foundation!$C$5:$D$551,2,0),"")</f>
        <v>DA+9</v>
      </c>
      <c r="E76" s="122">
        <f>F69</f>
        <v>45713</v>
      </c>
      <c r="F76" s="783">
        <v>45722</v>
      </c>
      <c r="G76" s="80" t="s">
        <v>1202</v>
      </c>
      <c r="H76" s="595">
        <f t="shared" si="7"/>
        <v>45.697022000000004</v>
      </c>
      <c r="I76" s="1086">
        <f t="shared" si="8"/>
        <v>4.2575184245048003</v>
      </c>
      <c r="J76" s="654" t="s">
        <v>1203</v>
      </c>
      <c r="K76" s="1087" t="s">
        <v>263</v>
      </c>
      <c r="L76" s="635" t="s">
        <v>1213</v>
      </c>
    </row>
    <row r="77" spans="1:12" s="656" customFormat="1" ht="15.6" x14ac:dyDescent="0.3">
      <c r="A77" s="651">
        <f t="shared" si="6"/>
        <v>73</v>
      </c>
      <c r="B77" s="651">
        <v>5</v>
      </c>
      <c r="C77" s="1088" t="s">
        <v>807</v>
      </c>
      <c r="D77" s="81" t="str">
        <f>IFERROR(VLOOKUP(C77,Foundation!$C$5:$D$551,2,0),"")</f>
        <v>DA+3</v>
      </c>
      <c r="E77" s="122">
        <f>F66+1</f>
        <v>45712</v>
      </c>
      <c r="F77" s="783">
        <v>45724</v>
      </c>
      <c r="G77" s="80" t="s">
        <v>1191</v>
      </c>
      <c r="H77" s="595">
        <f t="shared" si="7"/>
        <v>37.931087999999995</v>
      </c>
      <c r="I77" s="1086">
        <f t="shared" si="8"/>
        <v>3.5339787792191997</v>
      </c>
      <c r="J77" s="654" t="s">
        <v>1285</v>
      </c>
      <c r="K77" s="1087" t="s">
        <v>263</v>
      </c>
      <c r="L77" s="635" t="s">
        <v>1214</v>
      </c>
    </row>
    <row r="78" spans="1:12" s="338" customFormat="1" x14ac:dyDescent="0.3">
      <c r="A78" s="651">
        <f t="shared" si="6"/>
        <v>74</v>
      </c>
      <c r="B78" s="651">
        <v>6</v>
      </c>
      <c r="C78" s="1093" t="s">
        <v>388</v>
      </c>
      <c r="D78" s="651" t="str">
        <f>IFERROR(VLOOKUP(C78,Foundation!$C$5:$D$551,2,0),"")</f>
        <v>DA+6</v>
      </c>
      <c r="E78" s="122">
        <f>F74+1</f>
        <v>45721</v>
      </c>
      <c r="F78" s="783">
        <v>45725</v>
      </c>
      <c r="G78" s="80" t="s">
        <v>1240</v>
      </c>
      <c r="H78" s="595">
        <f t="shared" si="7"/>
        <v>43.804423999999997</v>
      </c>
      <c r="I78" s="1086">
        <f t="shared" si="8"/>
        <v>4.0811880970015997</v>
      </c>
      <c r="J78" s="654" t="s">
        <v>1224</v>
      </c>
      <c r="K78" s="1087" t="s">
        <v>263</v>
      </c>
      <c r="L78" s="635" t="s">
        <v>1211</v>
      </c>
    </row>
    <row r="79" spans="1:12" s="656" customFormat="1" ht="15.6" x14ac:dyDescent="0.3">
      <c r="A79" s="651">
        <f t="shared" si="6"/>
        <v>75</v>
      </c>
      <c r="B79" s="651">
        <v>7</v>
      </c>
      <c r="C79" s="1088" t="s">
        <v>801</v>
      </c>
      <c r="D79" s="81" t="str">
        <f>IFERROR(VLOOKUP(C79,Foundation!$C$5:$D$551,2,0),"")</f>
        <v>DB1+0</v>
      </c>
      <c r="E79" s="122">
        <f>F70+1</f>
        <v>45716</v>
      </c>
      <c r="F79" s="783">
        <v>45727</v>
      </c>
      <c r="G79" s="80" t="s">
        <v>1201</v>
      </c>
      <c r="H79" s="595">
        <f t="shared" si="7"/>
        <v>55.450851000000007</v>
      </c>
      <c r="I79" s="1086">
        <f t="shared" si="8"/>
        <v>5.1662670663084009</v>
      </c>
      <c r="J79" s="654" t="s">
        <v>1109</v>
      </c>
      <c r="K79" s="1087" t="s">
        <v>263</v>
      </c>
      <c r="L79" s="635" t="s">
        <v>1239</v>
      </c>
    </row>
    <row r="80" spans="1:12" s="656" customFormat="1" ht="15.6" x14ac:dyDescent="0.3">
      <c r="A80" s="651">
        <f t="shared" si="6"/>
        <v>76</v>
      </c>
      <c r="B80" s="651">
        <v>8</v>
      </c>
      <c r="C80" s="1088" t="s">
        <v>628</v>
      </c>
      <c r="D80" s="81" t="str">
        <f>IFERROR(VLOOKUP(C80,Foundation!$C$5:$D$551,2,0),"")</f>
        <v>DA+0</v>
      </c>
      <c r="E80" s="122">
        <f t="shared" ref="E80:E81" si="9">F75+1</f>
        <v>45723</v>
      </c>
      <c r="F80" s="783">
        <v>45727</v>
      </c>
      <c r="G80" s="80" t="s">
        <v>1197</v>
      </c>
      <c r="H80" s="595">
        <f t="shared" si="7"/>
        <v>36.159755999999994</v>
      </c>
      <c r="I80" s="1086">
        <f t="shared" si="8"/>
        <v>3.3689466109103994</v>
      </c>
      <c r="J80" s="654" t="s">
        <v>1042</v>
      </c>
      <c r="K80" s="1087" t="s">
        <v>263</v>
      </c>
      <c r="L80" s="635" t="s">
        <v>1238</v>
      </c>
    </row>
    <row r="81" spans="1:12" s="656" customFormat="1" ht="15.6" x14ac:dyDescent="0.3">
      <c r="A81" s="651">
        <f t="shared" si="6"/>
        <v>77</v>
      </c>
      <c r="B81" s="651">
        <v>9</v>
      </c>
      <c r="C81" s="1088" t="s">
        <v>644</v>
      </c>
      <c r="D81" s="81" t="str">
        <f>IFERROR(VLOOKUP(C81,Foundation!$C$5:$D$551,2,0),"")</f>
        <v>DA+3</v>
      </c>
      <c r="E81" s="122">
        <f t="shared" si="9"/>
        <v>45723</v>
      </c>
      <c r="F81" s="783">
        <v>45729</v>
      </c>
      <c r="G81" s="80" t="s">
        <v>1202</v>
      </c>
      <c r="H81" s="595">
        <f t="shared" si="7"/>
        <v>37.931087999999995</v>
      </c>
      <c r="I81" s="1086">
        <f t="shared" si="8"/>
        <v>3.5339787792191997</v>
      </c>
      <c r="J81" s="654" t="s">
        <v>1203</v>
      </c>
      <c r="K81" s="1087" t="s">
        <v>263</v>
      </c>
      <c r="L81" s="635" t="s">
        <v>1213</v>
      </c>
    </row>
    <row r="82" spans="1:12" s="338" customFormat="1" x14ac:dyDescent="0.3">
      <c r="A82" s="651">
        <f t="shared" si="6"/>
        <v>78</v>
      </c>
      <c r="B82" s="651">
        <v>10</v>
      </c>
      <c r="C82" s="1093" t="s">
        <v>424</v>
      </c>
      <c r="D82" s="651" t="str">
        <f>IFERROR(VLOOKUP(C82,Foundation!$C$5:$D$551,2,0),"")</f>
        <v>DA+3</v>
      </c>
      <c r="E82" s="122">
        <f>F78+1</f>
        <v>45726</v>
      </c>
      <c r="F82" s="783">
        <v>45729</v>
      </c>
      <c r="G82" s="80" t="s">
        <v>1240</v>
      </c>
      <c r="H82" s="595">
        <f t="shared" si="7"/>
        <v>37.931087999999995</v>
      </c>
      <c r="I82" s="1086">
        <f t="shared" si="8"/>
        <v>3.5339787792191997</v>
      </c>
      <c r="J82" s="654" t="s">
        <v>1224</v>
      </c>
      <c r="K82" s="1087" t="s">
        <v>263</v>
      </c>
      <c r="L82" s="635" t="s">
        <v>1211</v>
      </c>
    </row>
    <row r="83" spans="1:12" s="338" customFormat="1" x14ac:dyDescent="0.3">
      <c r="A83" s="651">
        <f t="shared" si="6"/>
        <v>79</v>
      </c>
      <c r="B83" s="651">
        <v>11</v>
      </c>
      <c r="C83" s="1093" t="s">
        <v>433</v>
      </c>
      <c r="D83" s="651" t="str">
        <f>IFERROR(VLOOKUP(C83,Foundation!$C$5:$D$551,2,0),"")</f>
        <v>DA+3</v>
      </c>
      <c r="E83" s="122">
        <f>F82+1</f>
        <v>45730</v>
      </c>
      <c r="F83" s="783">
        <v>45734</v>
      </c>
      <c r="G83" s="80" t="s">
        <v>1240</v>
      </c>
      <c r="H83" s="595">
        <f t="shared" si="7"/>
        <v>37.931087999999995</v>
      </c>
      <c r="I83" s="1086">
        <f t="shared" si="8"/>
        <v>3.5339787792191997</v>
      </c>
      <c r="J83" s="654" t="s">
        <v>1224</v>
      </c>
      <c r="K83" s="1087" t="s">
        <v>263</v>
      </c>
      <c r="L83" s="635" t="s">
        <v>1211</v>
      </c>
    </row>
    <row r="84" spans="1:12" s="656" customFormat="1" ht="15.6" x14ac:dyDescent="0.3">
      <c r="A84" s="651">
        <f t="shared" si="6"/>
        <v>80</v>
      </c>
      <c r="B84" s="651">
        <v>12</v>
      </c>
      <c r="C84" s="1088" t="s">
        <v>633</v>
      </c>
      <c r="D84" s="81" t="str">
        <f>IFERROR(VLOOKUP(C84,Foundation!$C$5:$D$551,2,0),"")</f>
        <v>DA+9</v>
      </c>
      <c r="E84" s="122">
        <f>F80+1</f>
        <v>45728</v>
      </c>
      <c r="F84" s="783">
        <v>45734</v>
      </c>
      <c r="G84" s="80" t="s">
        <v>1197</v>
      </c>
      <c r="H84" s="595">
        <f t="shared" si="7"/>
        <v>45.697022000000004</v>
      </c>
      <c r="I84" s="1086">
        <f t="shared" si="8"/>
        <v>4.2575184245048003</v>
      </c>
      <c r="J84" s="654" t="s">
        <v>1042</v>
      </c>
      <c r="K84" s="1087" t="s">
        <v>263</v>
      </c>
      <c r="L84" s="635" t="s">
        <v>1238</v>
      </c>
    </row>
    <row r="85" spans="1:12" s="656" customFormat="1" ht="15.6" x14ac:dyDescent="0.3">
      <c r="A85" s="651">
        <f t="shared" si="6"/>
        <v>81</v>
      </c>
      <c r="B85" s="651">
        <v>13</v>
      </c>
      <c r="C85" s="1088" t="s">
        <v>639</v>
      </c>
      <c r="D85" s="81" t="str">
        <f>IFERROR(VLOOKUP(C85,Foundation!$C$5:$D$551,2,0),"")</f>
        <v>DA+3</v>
      </c>
      <c r="E85" s="122">
        <f>F79+1</f>
        <v>45728</v>
      </c>
      <c r="F85" s="783">
        <v>45735</v>
      </c>
      <c r="G85" s="80" t="s">
        <v>1201</v>
      </c>
      <c r="H85" s="595">
        <f t="shared" si="7"/>
        <v>37.931087999999995</v>
      </c>
      <c r="I85" s="1086">
        <f t="shared" si="8"/>
        <v>3.5339787792191997</v>
      </c>
      <c r="J85" s="654" t="s">
        <v>1109</v>
      </c>
      <c r="K85" s="1087" t="s">
        <v>263</v>
      </c>
      <c r="L85" s="635" t="s">
        <v>1239</v>
      </c>
    </row>
    <row r="86" spans="1:12" s="656" customFormat="1" ht="15.6" x14ac:dyDescent="0.3">
      <c r="A86" s="651">
        <f t="shared" si="6"/>
        <v>82</v>
      </c>
      <c r="B86" s="651">
        <v>14</v>
      </c>
      <c r="C86" s="1088" t="s">
        <v>642</v>
      </c>
      <c r="D86" s="81" t="str">
        <f>IFERROR(VLOOKUP(C86,Foundation!$C$5:$D$551,2,0),"")</f>
        <v>DA+1.5</v>
      </c>
      <c r="E86" s="122">
        <f>F81+1</f>
        <v>45730</v>
      </c>
      <c r="F86" s="783">
        <v>45736</v>
      </c>
      <c r="G86" s="80" t="s">
        <v>1202</v>
      </c>
      <c r="H86" s="595">
        <f t="shared" si="7"/>
        <v>37.138323999999997</v>
      </c>
      <c r="I86" s="1086">
        <f t="shared" si="8"/>
        <v>3.4601182257615997</v>
      </c>
      <c r="J86" s="654" t="s">
        <v>1203</v>
      </c>
      <c r="K86" s="1087" t="s">
        <v>263</v>
      </c>
      <c r="L86" s="635" t="s">
        <v>1210</v>
      </c>
    </row>
    <row r="87" spans="1:12" s="656" customFormat="1" ht="15.6" x14ac:dyDescent="0.3">
      <c r="A87" s="651">
        <f t="shared" si="6"/>
        <v>83</v>
      </c>
      <c r="B87" s="651">
        <v>15</v>
      </c>
      <c r="C87" s="1088" t="s">
        <v>74</v>
      </c>
      <c r="D87" s="81" t="str">
        <f>IFERROR(VLOOKUP(C87,Foundation!$C$5:$D$551,2,0),"")</f>
        <v>DB2+0</v>
      </c>
      <c r="E87" s="122">
        <f>F77+1</f>
        <v>45725</v>
      </c>
      <c r="F87" s="783">
        <v>45737</v>
      </c>
      <c r="G87" s="80" t="s">
        <v>1191</v>
      </c>
      <c r="H87" s="595">
        <f t="shared" si="7"/>
        <v>59.500627999999999</v>
      </c>
      <c r="I87" s="1086">
        <f t="shared" si="8"/>
        <v>5.5435783097551994</v>
      </c>
      <c r="J87" s="654" t="s">
        <v>1170</v>
      </c>
      <c r="K87" s="1087" t="s">
        <v>263</v>
      </c>
      <c r="L87" s="635" t="s">
        <v>1214</v>
      </c>
    </row>
    <row r="88" spans="1:12" s="338" customFormat="1" x14ac:dyDescent="0.3">
      <c r="A88" s="651">
        <f t="shared" si="6"/>
        <v>84</v>
      </c>
      <c r="B88" s="651">
        <v>16</v>
      </c>
      <c r="C88" s="1093" t="s">
        <v>434</v>
      </c>
      <c r="D88" s="651" t="str">
        <f>IFERROR(VLOOKUP(C88,Foundation!$C$5:$D$551,2,0),"")</f>
        <v>DA+3</v>
      </c>
      <c r="E88" s="122">
        <f>F83+1</f>
        <v>45735</v>
      </c>
      <c r="F88" s="783">
        <v>45738</v>
      </c>
      <c r="G88" s="80" t="s">
        <v>1240</v>
      </c>
      <c r="H88" s="595">
        <f t="shared" si="7"/>
        <v>37.931087999999995</v>
      </c>
      <c r="I88" s="1086">
        <f t="shared" si="8"/>
        <v>3.5339787792191997</v>
      </c>
      <c r="J88" s="654" t="s">
        <v>1224</v>
      </c>
      <c r="K88" s="1087" t="s">
        <v>263</v>
      </c>
      <c r="L88" s="635" t="s">
        <v>1211</v>
      </c>
    </row>
    <row r="89" spans="1:12" s="656" customFormat="1" ht="15.6" x14ac:dyDescent="0.3">
      <c r="A89" s="651">
        <f t="shared" si="6"/>
        <v>85</v>
      </c>
      <c r="B89" s="651">
        <v>17</v>
      </c>
      <c r="C89" s="1088" t="s">
        <v>634</v>
      </c>
      <c r="D89" s="81" t="str">
        <f>IFERROR(VLOOKUP(C89,Foundation!$C$5:$D$551,2,0),"")</f>
        <v>DA+1.5</v>
      </c>
      <c r="E89" s="122">
        <f>F84+1</f>
        <v>45735</v>
      </c>
      <c r="F89" s="783">
        <v>45740</v>
      </c>
      <c r="G89" s="80" t="s">
        <v>1197</v>
      </c>
      <c r="H89" s="595">
        <f t="shared" si="7"/>
        <v>37.138323999999997</v>
      </c>
      <c r="I89" s="1086">
        <f t="shared" si="8"/>
        <v>3.4601182257615997</v>
      </c>
      <c r="J89" s="654" t="s">
        <v>1042</v>
      </c>
      <c r="K89" s="1087" t="s">
        <v>263</v>
      </c>
      <c r="L89" s="635" t="s">
        <v>1238</v>
      </c>
    </row>
    <row r="90" spans="1:12" s="656" customFormat="1" ht="15.6" x14ac:dyDescent="0.3">
      <c r="A90" s="651">
        <f t="shared" si="6"/>
        <v>86</v>
      </c>
      <c r="B90" s="651">
        <v>18</v>
      </c>
      <c r="C90" s="1088" t="s">
        <v>640</v>
      </c>
      <c r="D90" s="81" t="str">
        <f>IFERROR(VLOOKUP(C90,Foundation!$C$5:$D$551,2,0),"")</f>
        <v>DA+1.5</v>
      </c>
      <c r="E90" s="122">
        <v>45736</v>
      </c>
      <c r="F90" s="783">
        <v>45741</v>
      </c>
      <c r="G90" s="80" t="s">
        <v>1201</v>
      </c>
      <c r="H90" s="595">
        <f t="shared" si="7"/>
        <v>37.138323999999997</v>
      </c>
      <c r="I90" s="1086">
        <f t="shared" si="8"/>
        <v>3.4601182257615997</v>
      </c>
      <c r="J90" s="654" t="s">
        <v>1109</v>
      </c>
      <c r="K90" s="1087" t="s">
        <v>263</v>
      </c>
      <c r="L90" s="635" t="s">
        <v>1239</v>
      </c>
    </row>
    <row r="91" spans="1:12" s="656" customFormat="1" ht="15.6" x14ac:dyDescent="0.3">
      <c r="A91" s="651">
        <f t="shared" si="6"/>
        <v>87</v>
      </c>
      <c r="B91" s="651">
        <v>19</v>
      </c>
      <c r="C91" s="1088" t="s">
        <v>641</v>
      </c>
      <c r="D91" s="81" t="str">
        <f>IFERROR(VLOOKUP(C91,Foundation!$C$5:$D$551,2,0),"")</f>
        <v>DA+3</v>
      </c>
      <c r="E91" s="122">
        <v>45737</v>
      </c>
      <c r="F91" s="783">
        <v>45743</v>
      </c>
      <c r="G91" s="80" t="s">
        <v>1202</v>
      </c>
      <c r="H91" s="595">
        <f t="shared" si="7"/>
        <v>37.931087999999995</v>
      </c>
      <c r="I91" s="1086">
        <f t="shared" si="8"/>
        <v>3.5339787792191997</v>
      </c>
      <c r="J91" s="654" t="s">
        <v>1203</v>
      </c>
      <c r="K91" s="1087" t="s">
        <v>263</v>
      </c>
      <c r="L91" s="635" t="s">
        <v>1210</v>
      </c>
    </row>
    <row r="92" spans="1:12" s="338" customFormat="1" x14ac:dyDescent="0.3">
      <c r="A92" s="651">
        <f t="shared" si="6"/>
        <v>88</v>
      </c>
      <c r="B92" s="651">
        <v>20</v>
      </c>
      <c r="C92" s="1093" t="s">
        <v>435</v>
      </c>
      <c r="D92" s="651" t="str">
        <f>IFERROR(VLOOKUP(C92,Foundation!$C$5:$D$551,2,0),"")</f>
        <v>DA+6</v>
      </c>
      <c r="E92" s="122">
        <v>45739</v>
      </c>
      <c r="F92" s="783">
        <v>45743</v>
      </c>
      <c r="G92" s="80" t="s">
        <v>1240</v>
      </c>
      <c r="H92" s="595">
        <f t="shared" si="7"/>
        <v>43.804423999999997</v>
      </c>
      <c r="I92" s="1086">
        <f t="shared" si="8"/>
        <v>4.0811880970015997</v>
      </c>
      <c r="J92" s="654" t="s">
        <v>1224</v>
      </c>
      <c r="K92" s="1087" t="s">
        <v>263</v>
      </c>
      <c r="L92" s="635" t="s">
        <v>1211</v>
      </c>
    </row>
    <row r="93" spans="1:12" s="656" customFormat="1" ht="15.6" x14ac:dyDescent="0.3">
      <c r="A93" s="651">
        <f t="shared" si="6"/>
        <v>89</v>
      </c>
      <c r="B93" s="651">
        <v>21</v>
      </c>
      <c r="C93" s="1088" t="s">
        <v>638</v>
      </c>
      <c r="D93" s="81" t="str">
        <f>IFERROR(VLOOKUP(C93,Foundation!$C$5:$D$551,2,0),"")</f>
        <v>DA-1.5</v>
      </c>
      <c r="E93" s="122">
        <v>45738</v>
      </c>
      <c r="F93" s="783">
        <v>45745</v>
      </c>
      <c r="G93" s="80" t="s">
        <v>1191</v>
      </c>
      <c r="H93" s="595">
        <f t="shared" si="7"/>
        <v>35.601761999999994</v>
      </c>
      <c r="I93" s="1086">
        <f t="shared" si="8"/>
        <v>3.3169592027207995</v>
      </c>
      <c r="J93" s="654" t="s">
        <v>1170</v>
      </c>
      <c r="K93" s="1087" t="s">
        <v>263</v>
      </c>
      <c r="L93" s="635" t="s">
        <v>1214</v>
      </c>
    </row>
    <row r="94" spans="1:12" s="656" customFormat="1" ht="15.6" x14ac:dyDescent="0.3">
      <c r="A94" s="651">
        <f t="shared" si="6"/>
        <v>90</v>
      </c>
      <c r="B94" s="651">
        <v>22</v>
      </c>
      <c r="C94" s="1088" t="s">
        <v>646</v>
      </c>
      <c r="D94" s="81" t="str">
        <f>IFERROR(VLOOKUP(C94,Foundation!$C$5:$D$551,2,0),"")</f>
        <v>DA+6</v>
      </c>
      <c r="E94" s="122">
        <v>45741</v>
      </c>
      <c r="F94" s="783">
        <v>45746</v>
      </c>
      <c r="G94" s="80" t="s">
        <v>1197</v>
      </c>
      <c r="H94" s="595">
        <f t="shared" si="7"/>
        <v>43.804423999999997</v>
      </c>
      <c r="I94" s="1086">
        <f t="shared" si="8"/>
        <v>4.0811880970015997</v>
      </c>
      <c r="J94" s="654" t="s">
        <v>1042</v>
      </c>
      <c r="K94" s="1087" t="s">
        <v>263</v>
      </c>
      <c r="L94" s="635" t="s">
        <v>1210</v>
      </c>
    </row>
    <row r="95" spans="1:12" s="656" customFormat="1" x14ac:dyDescent="0.3">
      <c r="A95" s="651">
        <f t="shared" si="6"/>
        <v>91</v>
      </c>
      <c r="B95" s="651">
        <v>23</v>
      </c>
      <c r="C95" s="1093" t="s">
        <v>215</v>
      </c>
      <c r="D95" s="651" t="str">
        <f>IFERROR(VLOOKUP(C95,Foundation!$C$5:$D$551,2,0),"")</f>
        <v>DA+6</v>
      </c>
      <c r="E95" s="122">
        <v>45742</v>
      </c>
      <c r="F95" s="783">
        <v>45747</v>
      </c>
      <c r="G95" s="80" t="s">
        <v>1201</v>
      </c>
      <c r="H95" s="595">
        <f t="shared" si="7"/>
        <v>43.804423999999997</v>
      </c>
      <c r="I95" s="1086">
        <f t="shared" si="8"/>
        <v>4.0811880970015997</v>
      </c>
      <c r="J95" s="1096" t="s">
        <v>1109</v>
      </c>
      <c r="K95" s="1087" t="s">
        <v>263</v>
      </c>
      <c r="L95" s="635" t="s">
        <v>1239</v>
      </c>
    </row>
    <row r="96" spans="1:12" s="656" customFormat="1" x14ac:dyDescent="0.3">
      <c r="A96" s="651">
        <f t="shared" si="6"/>
        <v>92</v>
      </c>
      <c r="B96" s="651">
        <v>24</v>
      </c>
      <c r="C96" s="1093" t="s">
        <v>436</v>
      </c>
      <c r="D96" s="651" t="str">
        <f>IFERROR(VLOOKUP(C96,Foundation!$C$5:$D$551,2,0),"")</f>
        <v>DA+3</v>
      </c>
      <c r="E96" s="122">
        <v>45742</v>
      </c>
      <c r="F96" s="783">
        <v>45747</v>
      </c>
      <c r="G96" s="80" t="s">
        <v>1240</v>
      </c>
      <c r="H96" s="595">
        <f t="shared" si="7"/>
        <v>37.931087999999995</v>
      </c>
      <c r="I96" s="1086">
        <f t="shared" si="8"/>
        <v>3.5339787792191997</v>
      </c>
      <c r="J96" s="654" t="s">
        <v>1224</v>
      </c>
      <c r="K96" s="1087" t="s">
        <v>263</v>
      </c>
      <c r="L96" s="635" t="s">
        <v>1211</v>
      </c>
    </row>
    <row r="97" spans="1:12" s="656" customFormat="1" ht="15.6" x14ac:dyDescent="0.3">
      <c r="A97" s="651">
        <f t="shared" si="6"/>
        <v>93</v>
      </c>
      <c r="B97" s="651">
        <v>25</v>
      </c>
      <c r="C97" s="1088" t="s">
        <v>645</v>
      </c>
      <c r="D97" s="81" t="str">
        <f>IFERROR(VLOOKUP(C97,Foundation!$C$5:$D$551,2,0),"")</f>
        <v>DA+1.5</v>
      </c>
      <c r="E97" s="122">
        <v>45377</v>
      </c>
      <c r="F97" s="783">
        <v>45747</v>
      </c>
      <c r="G97" s="80" t="s">
        <v>1202</v>
      </c>
      <c r="H97" s="595">
        <f t="shared" si="7"/>
        <v>37.138323999999997</v>
      </c>
      <c r="I97" s="1086">
        <f t="shared" si="8"/>
        <v>3.4601182257615997</v>
      </c>
      <c r="J97" s="654" t="s">
        <v>1203</v>
      </c>
      <c r="K97" s="1087" t="s">
        <v>263</v>
      </c>
      <c r="L97" s="635" t="s">
        <v>1210</v>
      </c>
    </row>
    <row r="98" spans="1:12" s="656" customFormat="1" ht="15.6" x14ac:dyDescent="0.3">
      <c r="A98" s="651">
        <f t="shared" si="6"/>
        <v>94</v>
      </c>
      <c r="B98" s="651">
        <v>1</v>
      </c>
      <c r="C98" s="1088" t="s">
        <v>647</v>
      </c>
      <c r="D98" s="81" t="str">
        <f>IFERROR(VLOOKUP(C98,Foundation!$C$5:$D$551,2,0),"")</f>
        <v>DA+3</v>
      </c>
      <c r="E98" s="122">
        <v>45747</v>
      </c>
      <c r="F98" s="783">
        <v>45752</v>
      </c>
      <c r="G98" s="80" t="s">
        <v>1202</v>
      </c>
      <c r="H98" s="595">
        <f t="shared" si="7"/>
        <v>37.931087999999995</v>
      </c>
      <c r="I98" s="1086">
        <f t="shared" si="8"/>
        <v>3.5339787792191997</v>
      </c>
      <c r="J98" s="654" t="s">
        <v>1203</v>
      </c>
      <c r="K98" s="1087" t="s">
        <v>263</v>
      </c>
      <c r="L98" s="635" t="s">
        <v>1238</v>
      </c>
    </row>
    <row r="99" spans="1:12" s="656" customFormat="1" x14ac:dyDescent="0.3">
      <c r="A99" s="81">
        <f t="shared" si="6"/>
        <v>95</v>
      </c>
      <c r="B99" s="651">
        <v>2</v>
      </c>
      <c r="C99" s="1093" t="s">
        <v>437</v>
      </c>
      <c r="D99" s="651" t="str">
        <f>IFERROR(VLOOKUP(C99,Foundation!$C$5:$D$551,2,0),"")</f>
        <v>DA+9</v>
      </c>
      <c r="E99" s="122">
        <v>45747</v>
      </c>
      <c r="F99" s="783">
        <v>45753</v>
      </c>
      <c r="G99" s="80" t="s">
        <v>1240</v>
      </c>
      <c r="H99" s="595">
        <f t="shared" si="7"/>
        <v>45.697022000000004</v>
      </c>
      <c r="I99" s="1086">
        <f t="shared" si="8"/>
        <v>4.2575184245048003</v>
      </c>
      <c r="J99" s="654" t="s">
        <v>1224</v>
      </c>
      <c r="K99" s="1087" t="s">
        <v>263</v>
      </c>
      <c r="L99" s="635" t="s">
        <v>1211</v>
      </c>
    </row>
    <row r="100" spans="1:12" s="656" customFormat="1" ht="15.6" x14ac:dyDescent="0.3">
      <c r="A100" s="651">
        <f t="shared" si="6"/>
        <v>96</v>
      </c>
      <c r="B100" s="651">
        <v>3</v>
      </c>
      <c r="C100" s="1088" t="s">
        <v>648</v>
      </c>
      <c r="D100" s="81" t="str">
        <f>IFERROR(VLOOKUP(C100,Foundation!$C$5:$D$551,2,0),"")</f>
        <v>DA+6</v>
      </c>
      <c r="E100" s="122">
        <v>45746</v>
      </c>
      <c r="F100" s="783">
        <v>45756</v>
      </c>
      <c r="G100" s="80" t="s">
        <v>1197</v>
      </c>
      <c r="H100" s="595">
        <f t="shared" si="7"/>
        <v>43.804423999999997</v>
      </c>
      <c r="I100" s="1086">
        <f t="shared" si="8"/>
        <v>4.0811880970015997</v>
      </c>
      <c r="J100" s="654" t="s">
        <v>1042</v>
      </c>
      <c r="K100" s="1087" t="s">
        <v>263</v>
      </c>
      <c r="L100" s="635" t="s">
        <v>1210</v>
      </c>
    </row>
    <row r="101" spans="1:12" s="656" customFormat="1" x14ac:dyDescent="0.3">
      <c r="A101" s="81">
        <f t="shared" si="6"/>
        <v>97</v>
      </c>
      <c r="B101" s="651">
        <v>4</v>
      </c>
      <c r="C101" s="1093" t="s">
        <v>5</v>
      </c>
      <c r="D101" s="651" t="str">
        <f>IFERROR(VLOOKUP(C101,Foundation!$C$5:$D$551,2,0),"")</f>
        <v>DA+3</v>
      </c>
      <c r="E101" s="122">
        <v>45747</v>
      </c>
      <c r="F101" s="783">
        <v>45756</v>
      </c>
      <c r="G101" s="80" t="s">
        <v>1201</v>
      </c>
      <c r="H101" s="595">
        <f t="shared" ref="H101:H132" si="10">VLOOKUP(D101,$D$161:$I$190,6,0)</f>
        <v>37.931087999999995</v>
      </c>
      <c r="I101" s="1086">
        <f t="shared" ref="I101:I132" si="11">IFERROR(VLOOKUP(D101,$D$161:$K$190,8,0)/10^5,"")</f>
        <v>3.5339787792191997</v>
      </c>
      <c r="J101" s="654" t="s">
        <v>1109</v>
      </c>
      <c r="K101" s="1087" t="s">
        <v>263</v>
      </c>
      <c r="L101" s="635" t="s">
        <v>1239</v>
      </c>
    </row>
    <row r="102" spans="1:12" s="656" customFormat="1" ht="15.6" x14ac:dyDescent="0.3">
      <c r="A102" s="651">
        <f t="shared" si="6"/>
        <v>98</v>
      </c>
      <c r="B102" s="651">
        <v>5</v>
      </c>
      <c r="C102" s="1088" t="s">
        <v>73</v>
      </c>
      <c r="D102" s="81" t="str">
        <f>IFERROR(VLOOKUP(C102,Foundation!$C$5:$D$551,2,0),"")</f>
        <v>DB1+3</v>
      </c>
      <c r="E102" s="122">
        <v>45745</v>
      </c>
      <c r="F102" s="783">
        <v>45758</v>
      </c>
      <c r="G102" s="80" t="s">
        <v>1191</v>
      </c>
      <c r="H102" s="595">
        <f t="shared" si="10"/>
        <v>57.963171000000003</v>
      </c>
      <c r="I102" s="1086">
        <f t="shared" si="11"/>
        <v>5.4003359009964012</v>
      </c>
      <c r="J102" s="654" t="s">
        <v>680</v>
      </c>
      <c r="K102" s="1087" t="s">
        <v>263</v>
      </c>
      <c r="L102" s="635" t="s">
        <v>1214</v>
      </c>
    </row>
    <row r="103" spans="1:12" s="656" customFormat="1" x14ac:dyDescent="0.3">
      <c r="A103" s="81">
        <f t="shared" si="6"/>
        <v>99</v>
      </c>
      <c r="B103" s="651">
        <v>6</v>
      </c>
      <c r="C103" s="1093" t="s">
        <v>650</v>
      </c>
      <c r="D103" s="651" t="str">
        <f>IFERROR(VLOOKUP(C103,Foundation!$C$5:$D$551,2,0),"")</f>
        <v>DA+9</v>
      </c>
      <c r="E103" s="122">
        <v>45752</v>
      </c>
      <c r="F103" s="783">
        <v>45761</v>
      </c>
      <c r="G103" s="80" t="s">
        <v>1202</v>
      </c>
      <c r="H103" s="595">
        <f t="shared" si="10"/>
        <v>45.697022000000004</v>
      </c>
      <c r="I103" s="1086">
        <f t="shared" si="11"/>
        <v>4.2575184245048003</v>
      </c>
      <c r="J103" s="654" t="s">
        <v>1203</v>
      </c>
      <c r="K103" s="1087" t="s">
        <v>263</v>
      </c>
      <c r="L103" s="635" t="s">
        <v>1238</v>
      </c>
    </row>
    <row r="104" spans="1:12" s="656" customFormat="1" x14ac:dyDescent="0.3">
      <c r="A104" s="81">
        <f t="shared" si="6"/>
        <v>100</v>
      </c>
      <c r="B104" s="651">
        <v>7</v>
      </c>
      <c r="C104" s="1093" t="s">
        <v>6</v>
      </c>
      <c r="D104" s="651" t="str">
        <f>IFERROR(VLOOKUP(C104,Foundation!$C$5:$D$551,2,0),"")</f>
        <v>DA+6</v>
      </c>
      <c r="E104" s="122">
        <v>45756</v>
      </c>
      <c r="F104" s="783">
        <v>45765</v>
      </c>
      <c r="G104" s="80" t="s">
        <v>1201</v>
      </c>
      <c r="H104" s="595">
        <f t="shared" si="10"/>
        <v>43.804423999999997</v>
      </c>
      <c r="I104" s="1086">
        <f t="shared" si="11"/>
        <v>4.0811880970015997</v>
      </c>
      <c r="J104" s="654" t="s">
        <v>1170</v>
      </c>
      <c r="K104" s="1087" t="s">
        <v>263</v>
      </c>
      <c r="L104" s="635" t="s">
        <v>1239</v>
      </c>
    </row>
    <row r="105" spans="1:12" s="656" customFormat="1" ht="15.6" x14ac:dyDescent="0.3">
      <c r="A105" s="651">
        <f t="shared" si="6"/>
        <v>101</v>
      </c>
      <c r="B105" s="651">
        <v>8</v>
      </c>
      <c r="C105" s="1088" t="s">
        <v>643</v>
      </c>
      <c r="D105" s="81" t="str">
        <f>IFERROR(VLOOKUP(C105,Foundation!$C$5:$D$551,2,0),"")</f>
        <v>DA+1.5</v>
      </c>
      <c r="E105" s="122">
        <v>45756</v>
      </c>
      <c r="F105" s="783">
        <v>45765</v>
      </c>
      <c r="G105" s="80" t="s">
        <v>1197</v>
      </c>
      <c r="H105" s="595">
        <f t="shared" si="10"/>
        <v>37.138323999999997</v>
      </c>
      <c r="I105" s="1086">
        <f t="shared" si="11"/>
        <v>3.4601182257615997</v>
      </c>
      <c r="J105" s="654" t="s">
        <v>1203</v>
      </c>
      <c r="K105" s="1087" t="s">
        <v>263</v>
      </c>
      <c r="L105" s="635" t="s">
        <v>1210</v>
      </c>
    </row>
    <row r="106" spans="1:12" s="656" customFormat="1" x14ac:dyDescent="0.3">
      <c r="A106" s="81">
        <v>102</v>
      </c>
      <c r="B106" s="651">
        <v>9</v>
      </c>
      <c r="C106" s="1093" t="s">
        <v>651</v>
      </c>
      <c r="D106" s="651" t="str">
        <f>IFERROR(VLOOKUP(C106,Foundation!$C$5:$D$551,2,0),"")</f>
        <v>DA+9</v>
      </c>
      <c r="E106" s="122">
        <v>45761</v>
      </c>
      <c r="F106" s="783">
        <v>45769</v>
      </c>
      <c r="G106" s="80" t="s">
        <v>1202</v>
      </c>
      <c r="H106" s="595">
        <f t="shared" si="10"/>
        <v>45.697022000000004</v>
      </c>
      <c r="I106" s="1086">
        <f t="shared" si="11"/>
        <v>4.2575184245048003</v>
      </c>
      <c r="J106" s="654" t="s">
        <v>1203</v>
      </c>
      <c r="K106" s="1087" t="s">
        <v>263</v>
      </c>
      <c r="L106" s="635" t="s">
        <v>1238</v>
      </c>
    </row>
    <row r="107" spans="1:12" s="656" customFormat="1" x14ac:dyDescent="0.3">
      <c r="A107" s="81">
        <v>103</v>
      </c>
      <c r="B107" s="651">
        <v>10</v>
      </c>
      <c r="C107" s="1093" t="s">
        <v>1096</v>
      </c>
      <c r="D107" s="651" t="str">
        <f>IFERROR(VLOOKUP(C107,Foundation!$C$5:$D$551,2,0),"")</f>
        <v>DB1+9</v>
      </c>
      <c r="E107" s="122">
        <v>45765</v>
      </c>
      <c r="F107" s="783">
        <v>45777</v>
      </c>
      <c r="G107" s="80" t="s">
        <v>1201</v>
      </c>
      <c r="H107" s="595">
        <f t="shared" si="10"/>
        <v>66.780901</v>
      </c>
      <c r="I107" s="1086">
        <f t="shared" si="11"/>
        <v>6.2218696967283993</v>
      </c>
      <c r="J107" s="654" t="s">
        <v>1170</v>
      </c>
      <c r="K107" s="1087" t="s">
        <v>263</v>
      </c>
      <c r="L107" s="635" t="s">
        <v>1239</v>
      </c>
    </row>
    <row r="108" spans="1:12" s="656" customFormat="1" ht="15.6" x14ac:dyDescent="0.3">
      <c r="A108" s="81">
        <v>104</v>
      </c>
      <c r="B108" s="651">
        <v>11</v>
      </c>
      <c r="C108" s="1088" t="s">
        <v>75</v>
      </c>
      <c r="D108" s="81" t="str">
        <f>IFERROR(VLOOKUP(C108,Foundation!$C$5:$D$551,2,0),"")</f>
        <v>DB1+6</v>
      </c>
      <c r="E108" s="122">
        <v>45765</v>
      </c>
      <c r="F108" s="783">
        <v>45777</v>
      </c>
      <c r="G108" s="80" t="s">
        <v>1197</v>
      </c>
      <c r="H108" s="595">
        <f t="shared" si="10"/>
        <v>65.027778999999995</v>
      </c>
      <c r="I108" s="1086">
        <f t="shared" si="11"/>
        <v>6.0585341249835993</v>
      </c>
      <c r="J108" s="654" t="s">
        <v>1203</v>
      </c>
      <c r="K108" s="1087" t="s">
        <v>263</v>
      </c>
      <c r="L108" s="635" t="s">
        <v>1210</v>
      </c>
    </row>
    <row r="109" spans="1:12" s="338" customFormat="1" x14ac:dyDescent="0.3">
      <c r="A109" s="81">
        <v>105</v>
      </c>
      <c r="B109" s="81">
        <v>1</v>
      </c>
      <c r="C109" s="1094" t="s">
        <v>902</v>
      </c>
      <c r="D109" s="81" t="str">
        <f>IFERROR(VLOOKUP(C109,Foundation!$C$5:$D$551,2,0),"")</f>
        <v>DA+9</v>
      </c>
      <c r="E109" s="783">
        <v>45844</v>
      </c>
      <c r="F109" s="783">
        <v>45853</v>
      </c>
      <c r="G109" s="80" t="s">
        <v>1535</v>
      </c>
      <c r="H109" s="595">
        <f t="shared" si="10"/>
        <v>45.697022000000004</v>
      </c>
      <c r="I109" s="1086">
        <f t="shared" si="11"/>
        <v>4.2575184245048003</v>
      </c>
      <c r="J109" s="80" t="s">
        <v>680</v>
      </c>
      <c r="K109" s="1087" t="s">
        <v>263</v>
      </c>
      <c r="L109" s="1089"/>
    </row>
    <row r="110" spans="1:12" s="338" customFormat="1" x14ac:dyDescent="0.3">
      <c r="A110" s="81">
        <v>106</v>
      </c>
      <c r="B110" s="81">
        <v>2</v>
      </c>
      <c r="C110" s="1094" t="s">
        <v>67</v>
      </c>
      <c r="D110" s="81" t="str">
        <f>IFERROR(VLOOKUP(C110,Foundation!$C$5:$D$551,2,0),"")</f>
        <v>DA+6</v>
      </c>
      <c r="E110" s="783">
        <v>45843</v>
      </c>
      <c r="F110" s="783">
        <v>45855</v>
      </c>
      <c r="G110" s="80" t="s">
        <v>1534</v>
      </c>
      <c r="H110" s="595">
        <f t="shared" si="10"/>
        <v>43.804423999999997</v>
      </c>
      <c r="I110" s="828">
        <f t="shared" si="11"/>
        <v>4.0811880970015997</v>
      </c>
      <c r="J110" s="80" t="s">
        <v>1170</v>
      </c>
      <c r="K110" s="1087" t="s">
        <v>263</v>
      </c>
      <c r="L110" s="1089"/>
    </row>
    <row r="111" spans="1:12" s="338" customFormat="1" x14ac:dyDescent="0.3">
      <c r="A111" s="81">
        <f t="shared" ref="A111:A145" si="12">A110+1</f>
        <v>107</v>
      </c>
      <c r="B111" s="81">
        <v>3</v>
      </c>
      <c r="C111" s="1094" t="s">
        <v>498</v>
      </c>
      <c r="D111" s="81" t="str">
        <f>IFERROR(VLOOKUP(C111,Foundation!$C$5:$D$551,2,0),"")</f>
        <v>DA+9</v>
      </c>
      <c r="E111" s="783">
        <v>45847</v>
      </c>
      <c r="F111" s="783">
        <v>45859</v>
      </c>
      <c r="G111" s="80" t="s">
        <v>1537</v>
      </c>
      <c r="H111" s="595">
        <f t="shared" si="10"/>
        <v>45.697022000000004</v>
      </c>
      <c r="I111" s="828">
        <f t="shared" si="11"/>
        <v>4.2575184245048003</v>
      </c>
      <c r="J111" s="80" t="s">
        <v>1177</v>
      </c>
      <c r="K111" s="1087" t="s">
        <v>263</v>
      </c>
      <c r="L111" s="1089"/>
    </row>
    <row r="112" spans="1:12" s="338" customFormat="1" x14ac:dyDescent="0.3">
      <c r="A112" s="81">
        <f t="shared" si="12"/>
        <v>108</v>
      </c>
      <c r="B112" s="81">
        <v>4</v>
      </c>
      <c r="C112" s="1094" t="s">
        <v>901</v>
      </c>
      <c r="D112" s="81" t="str">
        <f>IFERROR(VLOOKUP(C112,Foundation!$C$5:$D$551,2,0),"")</f>
        <v>DA+9</v>
      </c>
      <c r="E112" s="783">
        <f>F109+1</f>
        <v>45854</v>
      </c>
      <c r="F112" s="783">
        <v>45863</v>
      </c>
      <c r="G112" s="80" t="s">
        <v>1535</v>
      </c>
      <c r="H112" s="595">
        <f t="shared" si="10"/>
        <v>45.697022000000004</v>
      </c>
      <c r="I112" s="828">
        <f t="shared" si="11"/>
        <v>4.2575184245048003</v>
      </c>
      <c r="J112" s="80" t="s">
        <v>680</v>
      </c>
      <c r="K112" s="1087" t="s">
        <v>263</v>
      </c>
      <c r="L112" s="1089"/>
    </row>
    <row r="113" spans="1:12" s="338" customFormat="1" x14ac:dyDescent="0.3">
      <c r="A113" s="81">
        <f t="shared" si="12"/>
        <v>109</v>
      </c>
      <c r="B113" s="81">
        <v>5</v>
      </c>
      <c r="C113" s="1094" t="s">
        <v>267</v>
      </c>
      <c r="D113" s="81" t="str">
        <f>IFERROR(VLOOKUP(C113,Foundation!$C$5:$D$551,2,0),"")</f>
        <v>DA+9</v>
      </c>
      <c r="E113" s="783">
        <v>45854</v>
      </c>
      <c r="F113" s="783">
        <v>45864</v>
      </c>
      <c r="G113" s="79" t="s">
        <v>1546</v>
      </c>
      <c r="H113" s="595">
        <f t="shared" si="10"/>
        <v>45.697022000000004</v>
      </c>
      <c r="I113" s="828">
        <f t="shared" si="11"/>
        <v>4.2575184245048003</v>
      </c>
      <c r="J113" s="80" t="s">
        <v>1539</v>
      </c>
      <c r="K113" s="1095" t="s">
        <v>263</v>
      </c>
      <c r="L113" s="1089"/>
    </row>
    <row r="114" spans="1:12" s="338" customFormat="1" x14ac:dyDescent="0.3">
      <c r="A114" s="81">
        <f t="shared" si="12"/>
        <v>110</v>
      </c>
      <c r="B114" s="81">
        <v>6</v>
      </c>
      <c r="C114" s="1094" t="s">
        <v>172</v>
      </c>
      <c r="D114" s="81" t="str">
        <f>IFERROR(VLOOKUP(C114,Foundation!$C$5:$D$551,2,0),"")</f>
        <v>DA+9</v>
      </c>
      <c r="E114" s="783">
        <f>F110+1</f>
        <v>45856</v>
      </c>
      <c r="F114" s="783">
        <v>45864</v>
      </c>
      <c r="G114" s="80" t="s">
        <v>1534</v>
      </c>
      <c r="H114" s="595">
        <f t="shared" si="10"/>
        <v>45.697022000000004</v>
      </c>
      <c r="I114" s="828">
        <f t="shared" si="11"/>
        <v>4.2575184245048003</v>
      </c>
      <c r="J114" s="80" t="s">
        <v>1119</v>
      </c>
      <c r="K114" s="1095" t="s">
        <v>263</v>
      </c>
      <c r="L114" s="1089"/>
    </row>
    <row r="115" spans="1:12" s="656" customFormat="1" x14ac:dyDescent="0.3">
      <c r="A115" s="81">
        <f t="shared" si="12"/>
        <v>111</v>
      </c>
      <c r="B115" s="81">
        <v>7</v>
      </c>
      <c r="C115" s="1094" t="s">
        <v>269</v>
      </c>
      <c r="D115" s="81" t="str">
        <f>IFERROR(VLOOKUP(C115,Foundation!$C$5:$D$551,2,0),"")</f>
        <v>DB2+0</v>
      </c>
      <c r="E115" s="783">
        <f>F111+1</f>
        <v>45860</v>
      </c>
      <c r="F115" s="783">
        <v>45869</v>
      </c>
      <c r="G115" s="80" t="s">
        <v>1537</v>
      </c>
      <c r="H115" s="595">
        <f t="shared" si="10"/>
        <v>59.500627999999999</v>
      </c>
      <c r="I115" s="828">
        <f t="shared" si="11"/>
        <v>5.5435783097551994</v>
      </c>
      <c r="J115" s="80" t="s">
        <v>1177</v>
      </c>
      <c r="K115" s="1095" t="s">
        <v>263</v>
      </c>
      <c r="L115" s="1089"/>
    </row>
    <row r="116" spans="1:12" s="656" customFormat="1" x14ac:dyDescent="0.3">
      <c r="A116" s="81">
        <f t="shared" si="12"/>
        <v>112</v>
      </c>
      <c r="B116" s="81">
        <v>8</v>
      </c>
      <c r="C116" s="1094" t="s">
        <v>903</v>
      </c>
      <c r="D116" s="81" t="str">
        <f>IFERROR(VLOOKUP(C116,Foundation!$C$5:$D$551,2,0),"")</f>
        <v>DA+3</v>
      </c>
      <c r="E116" s="783">
        <v>45864</v>
      </c>
      <c r="F116" s="783">
        <v>45869</v>
      </c>
      <c r="G116" s="80" t="s">
        <v>1535</v>
      </c>
      <c r="H116" s="595">
        <f t="shared" si="10"/>
        <v>37.931087999999995</v>
      </c>
      <c r="I116" s="828">
        <f t="shared" si="11"/>
        <v>3.5339787792191997</v>
      </c>
      <c r="J116" s="80" t="s">
        <v>680</v>
      </c>
      <c r="K116" s="1095" t="s">
        <v>263</v>
      </c>
      <c r="L116" s="1089"/>
    </row>
    <row r="117" spans="1:12" s="16" customFormat="1" x14ac:dyDescent="0.3">
      <c r="A117" s="81">
        <f t="shared" si="12"/>
        <v>113</v>
      </c>
      <c r="B117" s="13">
        <v>1</v>
      </c>
      <c r="C117" s="1094" t="s">
        <v>9</v>
      </c>
      <c r="D117" s="81" t="str">
        <f>IFERROR(VLOOKUP(C117,Foundation!$C$5:$D$551,2,0),"")</f>
        <v>DB1+0</v>
      </c>
      <c r="E117" s="136">
        <v>45854</v>
      </c>
      <c r="F117" s="136">
        <v>45870</v>
      </c>
      <c r="G117" s="79" t="s">
        <v>1543</v>
      </c>
      <c r="H117" s="595">
        <f t="shared" si="10"/>
        <v>55.450851000000007</v>
      </c>
      <c r="I117" s="828">
        <f t="shared" si="11"/>
        <v>5.1662670663084009</v>
      </c>
      <c r="J117" s="80" t="s">
        <v>1203</v>
      </c>
      <c r="K117" s="1150" t="s">
        <v>263</v>
      </c>
      <c r="L117" s="1143"/>
    </row>
    <row r="118" spans="1:12" s="16" customFormat="1" x14ac:dyDescent="0.3">
      <c r="A118" s="81">
        <f t="shared" si="12"/>
        <v>114</v>
      </c>
      <c r="B118" s="13">
        <v>2</v>
      </c>
      <c r="C118" s="1094" t="s">
        <v>78</v>
      </c>
      <c r="D118" s="81" t="str">
        <f>IFERROR(VLOOKUP(C118,Foundation!$C$5:$D$551,2,0),"")</f>
        <v>DB2+0</v>
      </c>
      <c r="E118" s="136">
        <v>45859</v>
      </c>
      <c r="F118" s="136">
        <v>45871</v>
      </c>
      <c r="G118" s="79" t="s">
        <v>1542</v>
      </c>
      <c r="H118" s="595">
        <f t="shared" si="10"/>
        <v>59.500627999999999</v>
      </c>
      <c r="I118" s="828">
        <f t="shared" si="11"/>
        <v>5.5435783097551994</v>
      </c>
      <c r="J118" s="80" t="s">
        <v>1544</v>
      </c>
      <c r="K118" s="1150" t="s">
        <v>263</v>
      </c>
      <c r="L118" s="1143"/>
    </row>
    <row r="119" spans="1:12" s="16" customFormat="1" x14ac:dyDescent="0.3">
      <c r="A119" s="81">
        <f t="shared" si="12"/>
        <v>115</v>
      </c>
      <c r="B119" s="13">
        <v>3</v>
      </c>
      <c r="C119" s="1094" t="s">
        <v>420</v>
      </c>
      <c r="D119" s="81" t="str">
        <f>IFERROR(VLOOKUP(C119,Foundation!$C$5:$D$551,2,0),"")</f>
        <v>DA+9</v>
      </c>
      <c r="E119" s="136">
        <v>45853</v>
      </c>
      <c r="F119" s="136">
        <v>45872</v>
      </c>
      <c r="G119" s="79" t="s">
        <v>1546</v>
      </c>
      <c r="H119" s="595">
        <f t="shared" si="10"/>
        <v>45.697022000000004</v>
      </c>
      <c r="I119" s="828">
        <f t="shared" si="11"/>
        <v>4.2575184245048003</v>
      </c>
      <c r="J119" s="80" t="s">
        <v>1538</v>
      </c>
      <c r="K119" s="1150" t="s">
        <v>263</v>
      </c>
      <c r="L119" s="1143"/>
    </row>
    <row r="120" spans="1:12" s="16" customFormat="1" x14ac:dyDescent="0.3">
      <c r="A120" s="81">
        <f t="shared" si="12"/>
        <v>116</v>
      </c>
      <c r="B120" s="13">
        <v>4</v>
      </c>
      <c r="C120" s="1094" t="s">
        <v>463</v>
      </c>
      <c r="D120" s="81" t="str">
        <f>IFERROR(VLOOKUP(C120,Foundation!$C$5:$D$551,2,0),"")</f>
        <v>DA+3</v>
      </c>
      <c r="E120" s="136">
        <v>45856</v>
      </c>
      <c r="F120" s="136">
        <v>45872</v>
      </c>
      <c r="G120" s="79" t="s">
        <v>1540</v>
      </c>
      <c r="H120" s="595">
        <f t="shared" si="10"/>
        <v>37.931087999999995</v>
      </c>
      <c r="I120" s="828">
        <f t="shared" si="11"/>
        <v>3.5339787792191997</v>
      </c>
      <c r="J120" s="80" t="s">
        <v>1203</v>
      </c>
      <c r="K120" s="1150" t="s">
        <v>263</v>
      </c>
      <c r="L120" s="1143"/>
    </row>
    <row r="121" spans="1:12" s="16" customFormat="1" x14ac:dyDescent="0.3">
      <c r="A121" s="81">
        <f t="shared" si="12"/>
        <v>117</v>
      </c>
      <c r="B121" s="13">
        <v>5</v>
      </c>
      <c r="C121" s="1094" t="s">
        <v>899</v>
      </c>
      <c r="D121" s="81" t="str">
        <f>IFERROR(VLOOKUP(C121,Foundation!$C$5:$D$551,2,0),"")</f>
        <v>DA+6</v>
      </c>
      <c r="E121" s="136">
        <f>F114+1</f>
        <v>45865</v>
      </c>
      <c r="F121" s="136">
        <v>45874</v>
      </c>
      <c r="G121" s="79" t="s">
        <v>1534</v>
      </c>
      <c r="H121" s="595">
        <f t="shared" si="10"/>
        <v>43.804423999999997</v>
      </c>
      <c r="I121" s="828">
        <f t="shared" si="11"/>
        <v>4.0811880970015997</v>
      </c>
      <c r="J121" s="80" t="s">
        <v>1119</v>
      </c>
      <c r="K121" s="1150" t="s">
        <v>263</v>
      </c>
      <c r="L121" s="1143"/>
    </row>
    <row r="122" spans="1:12" x14ac:dyDescent="0.3">
      <c r="A122" s="81">
        <f t="shared" si="12"/>
        <v>118</v>
      </c>
      <c r="B122" s="13">
        <v>6</v>
      </c>
      <c r="C122" s="1094" t="s">
        <v>179</v>
      </c>
      <c r="D122" s="81" t="str">
        <f>IFERROR(VLOOKUP(C122,Foundation!$C$5:$D$551,2,0),"")</f>
        <v>DA+3</v>
      </c>
      <c r="E122" s="136">
        <f>F118</f>
        <v>45871</v>
      </c>
      <c r="F122" s="136">
        <v>45875</v>
      </c>
      <c r="G122" s="79" t="s">
        <v>1542</v>
      </c>
      <c r="H122" s="595">
        <f t="shared" si="10"/>
        <v>37.931087999999995</v>
      </c>
      <c r="I122" s="828">
        <f t="shared" si="11"/>
        <v>3.5339787792191997</v>
      </c>
      <c r="J122" s="80" t="s">
        <v>1544</v>
      </c>
      <c r="K122" s="1150" t="s">
        <v>263</v>
      </c>
      <c r="L122" s="1143"/>
    </row>
    <row r="123" spans="1:12" s="16" customFormat="1" x14ac:dyDescent="0.3">
      <c r="A123" s="81">
        <f t="shared" si="12"/>
        <v>119</v>
      </c>
      <c r="B123" s="13">
        <v>7</v>
      </c>
      <c r="C123" s="1094" t="s">
        <v>214</v>
      </c>
      <c r="D123" s="81" t="str">
        <f>IFERROR(VLOOKUP(C123,Foundation!$C$5:$D$551,2,0),"")</f>
        <v>DA+9</v>
      </c>
      <c r="E123" s="136">
        <v>45844</v>
      </c>
      <c r="F123" s="136">
        <v>45876</v>
      </c>
      <c r="G123" s="79" t="s">
        <v>1536</v>
      </c>
      <c r="H123" s="595">
        <f t="shared" si="10"/>
        <v>45.697022000000004</v>
      </c>
      <c r="I123" s="828">
        <f t="shared" si="11"/>
        <v>4.2575184245048003</v>
      </c>
      <c r="J123" s="80" t="s">
        <v>1550</v>
      </c>
      <c r="K123" s="1150" t="s">
        <v>263</v>
      </c>
      <c r="L123" s="1143"/>
    </row>
    <row r="124" spans="1:12" x14ac:dyDescent="0.3">
      <c r="A124" s="81">
        <f t="shared" si="12"/>
        <v>120</v>
      </c>
      <c r="B124" s="13">
        <v>8</v>
      </c>
      <c r="C124" s="1094" t="s">
        <v>268</v>
      </c>
      <c r="D124" s="81" t="str">
        <f>IFERROR(VLOOKUP(C124,Foundation!$C$5:$D$551,2,0),"")</f>
        <v>DA+6</v>
      </c>
      <c r="E124" s="136">
        <f>F119+1</f>
        <v>45873</v>
      </c>
      <c r="F124" s="136">
        <v>45877</v>
      </c>
      <c r="G124" s="79" t="s">
        <v>1546</v>
      </c>
      <c r="H124" s="595">
        <f t="shared" si="10"/>
        <v>43.804423999999997</v>
      </c>
      <c r="I124" s="828">
        <f t="shared" si="11"/>
        <v>4.0811880970015997</v>
      </c>
      <c r="J124" s="80" t="s">
        <v>1177</v>
      </c>
      <c r="K124" s="1150" t="s">
        <v>263</v>
      </c>
      <c r="L124" s="1143"/>
    </row>
    <row r="125" spans="1:12" x14ac:dyDescent="0.3">
      <c r="A125" s="81">
        <f t="shared" si="12"/>
        <v>121</v>
      </c>
      <c r="B125" s="13">
        <v>9</v>
      </c>
      <c r="C125" s="1094" t="s">
        <v>799</v>
      </c>
      <c r="D125" s="81" t="str">
        <f>IFERROR(VLOOKUP(C125,Foundation!$C$5:$D$551,2,0),"")</f>
        <v>DB1+9</v>
      </c>
      <c r="E125" s="136">
        <f>F116+1</f>
        <v>45870</v>
      </c>
      <c r="F125" s="136">
        <v>45878</v>
      </c>
      <c r="G125" s="79" t="s">
        <v>1535</v>
      </c>
      <c r="H125" s="595">
        <f t="shared" si="10"/>
        <v>66.780901</v>
      </c>
      <c r="I125" s="828">
        <f t="shared" si="11"/>
        <v>6.2218696967283993</v>
      </c>
      <c r="J125" s="80" t="s">
        <v>1042</v>
      </c>
      <c r="K125" s="1150" t="s">
        <v>263</v>
      </c>
      <c r="L125" s="1143"/>
    </row>
    <row r="126" spans="1:12" x14ac:dyDescent="0.3">
      <c r="A126" s="81">
        <f t="shared" si="12"/>
        <v>122</v>
      </c>
      <c r="B126" s="13">
        <v>10</v>
      </c>
      <c r="C126" s="1094" t="s">
        <v>609</v>
      </c>
      <c r="D126" s="81" t="str">
        <f>IFERROR(VLOOKUP(C126,Foundation!$C$5:$D$551,2,0),"")</f>
        <v>DA+6</v>
      </c>
      <c r="E126" s="136">
        <f>F116+1</f>
        <v>45870</v>
      </c>
      <c r="F126" s="136">
        <v>45878</v>
      </c>
      <c r="G126" s="79" t="s">
        <v>1545</v>
      </c>
      <c r="H126" s="595">
        <f t="shared" si="10"/>
        <v>43.804423999999997</v>
      </c>
      <c r="I126" s="828">
        <f t="shared" si="11"/>
        <v>4.0811880970015997</v>
      </c>
      <c r="J126" s="80" t="s">
        <v>1538</v>
      </c>
      <c r="K126" s="1150" t="s">
        <v>263</v>
      </c>
      <c r="L126" s="1143"/>
    </row>
    <row r="127" spans="1:12" x14ac:dyDescent="0.3">
      <c r="A127" s="81">
        <f t="shared" si="12"/>
        <v>123</v>
      </c>
      <c r="B127" s="13">
        <v>11</v>
      </c>
      <c r="C127" s="1094" t="s">
        <v>510</v>
      </c>
      <c r="D127" s="81" t="str">
        <f>IFERROR(VLOOKUP(C127,Foundation!$C$5:$D$551,2,0),"")</f>
        <v>DA+1.5</v>
      </c>
      <c r="E127" s="136">
        <f>F115+1</f>
        <v>45870</v>
      </c>
      <c r="F127" s="136">
        <v>45878</v>
      </c>
      <c r="G127" s="79" t="s">
        <v>1548</v>
      </c>
      <c r="H127" s="595">
        <f t="shared" si="10"/>
        <v>37.138323999999997</v>
      </c>
      <c r="I127" s="828">
        <f t="shared" si="11"/>
        <v>3.4601182257615997</v>
      </c>
      <c r="J127" s="80" t="s">
        <v>1177</v>
      </c>
      <c r="K127" s="1150" t="s">
        <v>263</v>
      </c>
      <c r="L127" s="1143"/>
    </row>
    <row r="128" spans="1:12" s="16" customFormat="1" x14ac:dyDescent="0.3">
      <c r="A128" s="81">
        <f t="shared" si="12"/>
        <v>124</v>
      </c>
      <c r="B128" s="13">
        <v>12</v>
      </c>
      <c r="C128" s="1094" t="s">
        <v>84</v>
      </c>
      <c r="D128" s="81" t="str">
        <f>IFERROR(VLOOKUP(C128,Foundation!$C$5:$D$551,2,0),"")</f>
        <v>DA+3</v>
      </c>
      <c r="E128" s="136">
        <f>F117+1</f>
        <v>45871</v>
      </c>
      <c r="F128" s="136">
        <v>45879</v>
      </c>
      <c r="G128" s="79" t="s">
        <v>1543</v>
      </c>
      <c r="H128" s="595">
        <f t="shared" si="10"/>
        <v>37.931087999999995</v>
      </c>
      <c r="I128" s="828">
        <f t="shared" si="11"/>
        <v>3.5339787792191997</v>
      </c>
      <c r="J128" s="80" t="s">
        <v>1203</v>
      </c>
      <c r="K128" s="1150" t="s">
        <v>263</v>
      </c>
      <c r="L128" s="1143"/>
    </row>
    <row r="129" spans="1:12" x14ac:dyDescent="0.3">
      <c r="A129" s="81">
        <f>A128+1</f>
        <v>125</v>
      </c>
      <c r="B129" s="13">
        <v>13</v>
      </c>
      <c r="C129" s="1094" t="s">
        <v>170</v>
      </c>
      <c r="D129" s="81" t="str">
        <f>IFERROR(VLOOKUP(C129,Foundation!$C$5:$D$551,2,0),"")</f>
        <v>DA+1.5</v>
      </c>
      <c r="E129" s="136">
        <f>F120+1</f>
        <v>45873</v>
      </c>
      <c r="F129" s="136">
        <v>45880</v>
      </c>
      <c r="G129" s="79" t="s">
        <v>1540</v>
      </c>
      <c r="H129" s="595">
        <f t="shared" si="10"/>
        <v>37.138323999999997</v>
      </c>
      <c r="I129" s="828">
        <f t="shared" si="11"/>
        <v>3.4601182257615997</v>
      </c>
      <c r="J129" s="80" t="s">
        <v>1203</v>
      </c>
      <c r="K129" s="1150" t="s">
        <v>263</v>
      </c>
      <c r="L129" s="1143"/>
    </row>
    <row r="130" spans="1:12" x14ac:dyDescent="0.3">
      <c r="A130" s="81">
        <f>A129+1</f>
        <v>126</v>
      </c>
      <c r="B130" s="13">
        <v>14</v>
      </c>
      <c r="C130" s="1094" t="s">
        <v>180</v>
      </c>
      <c r="D130" s="81" t="str">
        <f>IFERROR(VLOOKUP(C130,Foundation!$C$5:$D$551,2,0),"")</f>
        <v>DA+9</v>
      </c>
      <c r="E130" s="136">
        <f>F122+1</f>
        <v>45876</v>
      </c>
      <c r="F130" s="136">
        <v>45880</v>
      </c>
      <c r="G130" s="79" t="s">
        <v>1542</v>
      </c>
      <c r="H130" s="595">
        <f t="shared" si="10"/>
        <v>45.697022000000004</v>
      </c>
      <c r="I130" s="828">
        <f t="shared" si="11"/>
        <v>4.2575184245048003</v>
      </c>
      <c r="J130" s="80" t="s">
        <v>1544</v>
      </c>
      <c r="K130" s="1150" t="s">
        <v>263</v>
      </c>
      <c r="L130" s="1143"/>
    </row>
    <row r="131" spans="1:12" s="16" customFormat="1" x14ac:dyDescent="0.3">
      <c r="A131" s="81">
        <f t="shared" ref="A131:A144" si="13">A130+1</f>
        <v>127</v>
      </c>
      <c r="B131" s="13">
        <v>15</v>
      </c>
      <c r="C131" s="1094" t="s">
        <v>654</v>
      </c>
      <c r="D131" s="81" t="str">
        <f>IFERROR(VLOOKUP(C131,Foundation!$C$5:$D$551,2,0),"")</f>
        <v>DA+9</v>
      </c>
      <c r="E131" s="136">
        <v>45870</v>
      </c>
      <c r="F131" s="136">
        <v>45882</v>
      </c>
      <c r="G131" s="79" t="s">
        <v>1547</v>
      </c>
      <c r="H131" s="595">
        <f t="shared" si="10"/>
        <v>45.697022000000004</v>
      </c>
      <c r="I131" s="828">
        <f t="shared" si="11"/>
        <v>4.2575184245048003</v>
      </c>
      <c r="J131" s="80" t="s">
        <v>1544</v>
      </c>
      <c r="K131" s="1150" t="s">
        <v>263</v>
      </c>
      <c r="L131" s="1143"/>
    </row>
    <row r="132" spans="1:12" s="16" customFormat="1" x14ac:dyDescent="0.3">
      <c r="A132" s="81">
        <f t="shared" si="13"/>
        <v>128</v>
      </c>
      <c r="B132" s="13">
        <v>16</v>
      </c>
      <c r="C132" s="1094" t="s">
        <v>489</v>
      </c>
      <c r="D132" s="81" t="str">
        <f>IFERROR(VLOOKUP(C132,Foundation!$C$5:$D$551,2,0),"")</f>
        <v>DA+9</v>
      </c>
      <c r="E132" s="136">
        <v>45871</v>
      </c>
      <c r="F132" s="136">
        <v>45882</v>
      </c>
      <c r="G132" s="79" t="s">
        <v>1549</v>
      </c>
      <c r="H132" s="595">
        <f t="shared" si="10"/>
        <v>45.697022000000004</v>
      </c>
      <c r="I132" s="828">
        <f t="shared" si="11"/>
        <v>4.2575184245048003</v>
      </c>
      <c r="J132" s="80" t="s">
        <v>1177</v>
      </c>
      <c r="K132" s="1150" t="s">
        <v>263</v>
      </c>
      <c r="L132" s="1143"/>
    </row>
    <row r="133" spans="1:12" s="16" customFormat="1" x14ac:dyDescent="0.3">
      <c r="A133" s="81">
        <f t="shared" si="13"/>
        <v>129</v>
      </c>
      <c r="B133" s="13">
        <v>17</v>
      </c>
      <c r="C133" s="1094" t="s">
        <v>900</v>
      </c>
      <c r="D133" s="81" t="str">
        <f>IFERROR(VLOOKUP(C133,Foundation!$C$5:$D$551,2,0),"")</f>
        <v>DA+9</v>
      </c>
      <c r="E133" s="136">
        <f>F121+2</f>
        <v>45876</v>
      </c>
      <c r="F133" s="136">
        <v>45883</v>
      </c>
      <c r="G133" s="79" t="s">
        <v>1534</v>
      </c>
      <c r="H133" s="595">
        <f t="shared" ref="H133:H156" si="14">VLOOKUP(D133,$D$161:$I$190,6,0)</f>
        <v>45.697022000000004</v>
      </c>
      <c r="I133" s="828">
        <f t="shared" ref="I133:I156" si="15">IFERROR(VLOOKUP(D133,$D$161:$K$190,8,0)/10^5,"")</f>
        <v>4.2575184245048003</v>
      </c>
      <c r="J133" s="80" t="s">
        <v>1119</v>
      </c>
      <c r="K133" s="1150" t="s">
        <v>263</v>
      </c>
      <c r="L133" s="1143"/>
    </row>
    <row r="134" spans="1:12" s="16" customFormat="1" x14ac:dyDescent="0.3">
      <c r="A134" s="81">
        <f t="shared" si="13"/>
        <v>130</v>
      </c>
      <c r="B134" s="13">
        <v>18</v>
      </c>
      <c r="C134" s="1094" t="s">
        <v>487</v>
      </c>
      <c r="D134" s="81" t="str">
        <f>IFERROR(VLOOKUP(C134,Foundation!$C$5:$D$551,2,0),"")</f>
        <v>DA+3</v>
      </c>
      <c r="E134" s="136">
        <f>F124</f>
        <v>45877</v>
      </c>
      <c r="F134" s="136">
        <v>45883</v>
      </c>
      <c r="G134" s="79" t="s">
        <v>1546</v>
      </c>
      <c r="H134" s="595">
        <f t="shared" si="14"/>
        <v>37.931087999999995</v>
      </c>
      <c r="I134" s="828">
        <f t="shared" si="15"/>
        <v>3.5339787792191997</v>
      </c>
      <c r="J134" s="80" t="s">
        <v>1177</v>
      </c>
      <c r="K134" s="1150" t="s">
        <v>263</v>
      </c>
      <c r="L134" s="1143" t="s">
        <v>1127</v>
      </c>
    </row>
    <row r="135" spans="1:12" s="16" customFormat="1" x14ac:dyDescent="0.3">
      <c r="A135" s="81">
        <f t="shared" si="13"/>
        <v>131</v>
      </c>
      <c r="B135" s="13">
        <v>19</v>
      </c>
      <c r="C135" s="1094" t="s">
        <v>502</v>
      </c>
      <c r="D135" s="81" t="str">
        <f>IFERROR(VLOOKUP(C135,Foundation!$C$5:$D$551,2,0),"")</f>
        <v>DB1+12</v>
      </c>
      <c r="E135" s="136">
        <v>45876</v>
      </c>
      <c r="F135" s="136">
        <v>45883</v>
      </c>
      <c r="G135" s="79" t="s">
        <v>1565</v>
      </c>
      <c r="H135" s="595">
        <f t="shared" si="14"/>
        <v>70.788264999999996</v>
      </c>
      <c r="I135" s="828">
        <f t="shared" si="15"/>
        <v>6.5952293888259996</v>
      </c>
      <c r="J135" s="80" t="s">
        <v>1177</v>
      </c>
      <c r="K135" s="1150" t="s">
        <v>263</v>
      </c>
      <c r="L135" s="1143" t="s">
        <v>1211</v>
      </c>
    </row>
    <row r="136" spans="1:12" s="338" customFormat="1" x14ac:dyDescent="0.3">
      <c r="A136" s="81">
        <f t="shared" si="13"/>
        <v>132</v>
      </c>
      <c r="B136" s="81">
        <v>20</v>
      </c>
      <c r="C136" s="1094" t="s">
        <v>70</v>
      </c>
      <c r="D136" s="81" t="str">
        <f>IFERROR(VLOOKUP(C136,Foundation!$C$5:$D$551,2,0),"")</f>
        <v>DA+9</v>
      </c>
      <c r="E136" s="783">
        <f>F125</f>
        <v>45878</v>
      </c>
      <c r="F136" s="783">
        <v>45886</v>
      </c>
      <c r="G136" s="80" t="s">
        <v>1566</v>
      </c>
      <c r="H136" s="595">
        <f t="shared" si="14"/>
        <v>45.697022000000004</v>
      </c>
      <c r="I136" s="828">
        <f t="shared" si="15"/>
        <v>4.2575184245048003</v>
      </c>
      <c r="J136" s="80" t="s">
        <v>1042</v>
      </c>
      <c r="K136" s="1150" t="s">
        <v>263</v>
      </c>
      <c r="L136" s="1089"/>
    </row>
    <row r="137" spans="1:12" s="338" customFormat="1" x14ac:dyDescent="0.3">
      <c r="A137" s="81">
        <f t="shared" si="13"/>
        <v>133</v>
      </c>
      <c r="B137" s="1165">
        <v>21</v>
      </c>
      <c r="C137" s="1166" t="s">
        <v>494</v>
      </c>
      <c r="D137" s="1165" t="str">
        <f>IFERROR(VLOOKUP(C137,Foundation!$C$5:$D$551,2,0),"")</f>
        <v>DA+1.5</v>
      </c>
      <c r="E137" s="1167">
        <f>F127</f>
        <v>45878</v>
      </c>
      <c r="F137" s="1167">
        <v>45887</v>
      </c>
      <c r="G137" s="1091" t="s">
        <v>1548</v>
      </c>
      <c r="H137" s="1168">
        <f t="shared" si="14"/>
        <v>37.138323999999997</v>
      </c>
      <c r="I137" s="1169">
        <f t="shared" si="15"/>
        <v>3.4601182257615997</v>
      </c>
      <c r="J137" s="1091" t="s">
        <v>1177</v>
      </c>
      <c r="K137" s="1150" t="s">
        <v>263</v>
      </c>
      <c r="L137" s="1170"/>
    </row>
    <row r="138" spans="1:12" s="16" customFormat="1" x14ac:dyDescent="0.3">
      <c r="A138" s="81">
        <f t="shared" si="13"/>
        <v>134</v>
      </c>
      <c r="B138" s="13">
        <v>22</v>
      </c>
      <c r="C138" s="1094" t="s">
        <v>389</v>
      </c>
      <c r="D138" s="81" t="str">
        <f>IFERROR(VLOOKUP(C138,Foundation!$C$5:$D$551,2,0),"")</f>
        <v>DA+3</v>
      </c>
      <c r="E138" s="136">
        <f>F135+1</f>
        <v>45884</v>
      </c>
      <c r="F138" s="136">
        <v>45888</v>
      </c>
      <c r="G138" s="79" t="s">
        <v>1565</v>
      </c>
      <c r="H138" s="595">
        <f t="shared" si="14"/>
        <v>37.931087999999995</v>
      </c>
      <c r="I138" s="828">
        <f t="shared" si="15"/>
        <v>3.5339787792191997</v>
      </c>
      <c r="J138" s="80" t="s">
        <v>1572</v>
      </c>
      <c r="K138" s="1150" t="s">
        <v>263</v>
      </c>
      <c r="L138" s="1143"/>
    </row>
    <row r="139" spans="1:12" s="338" customFormat="1" x14ac:dyDescent="0.3">
      <c r="A139" s="81">
        <f t="shared" si="13"/>
        <v>135</v>
      </c>
      <c r="B139" s="1165">
        <v>23</v>
      </c>
      <c r="C139" s="1166" t="s">
        <v>177</v>
      </c>
      <c r="D139" s="1165" t="str">
        <f>IFERROR(VLOOKUP(C139,Foundation!$C$5:$D$551,2,0),"")</f>
        <v>DB1+9</v>
      </c>
      <c r="E139" s="1167">
        <f>F130+1</f>
        <v>45881</v>
      </c>
      <c r="F139" s="136">
        <v>45888</v>
      </c>
      <c r="G139" s="1091" t="s">
        <v>1542</v>
      </c>
      <c r="H139" s="1168">
        <f t="shared" si="14"/>
        <v>66.780901</v>
      </c>
      <c r="I139" s="1169">
        <f t="shared" si="15"/>
        <v>6.2218696967283993</v>
      </c>
      <c r="J139" s="1091" t="s">
        <v>1544</v>
      </c>
      <c r="K139" s="1150" t="s">
        <v>263</v>
      </c>
      <c r="L139" s="1170"/>
    </row>
    <row r="140" spans="1:12" s="338" customFormat="1" x14ac:dyDescent="0.3">
      <c r="A140" s="81">
        <f t="shared" si="13"/>
        <v>136</v>
      </c>
      <c r="B140" s="81">
        <v>24</v>
      </c>
      <c r="C140" s="1094" t="s">
        <v>482</v>
      </c>
      <c r="D140" s="81" t="str">
        <f>IFERROR(VLOOKUP(C140,Foundation!$C$5:$D$551,2,0),"")</f>
        <v>DA+3</v>
      </c>
      <c r="E140" s="783">
        <v>45877</v>
      </c>
      <c r="F140" s="783">
        <v>45889</v>
      </c>
      <c r="G140" s="80" t="s">
        <v>1555</v>
      </c>
      <c r="H140" s="595">
        <f t="shared" si="14"/>
        <v>37.931087999999995</v>
      </c>
      <c r="I140" s="828">
        <f t="shared" si="15"/>
        <v>3.5339787792191997</v>
      </c>
      <c r="J140" s="80" t="s">
        <v>1575</v>
      </c>
      <c r="K140" s="1150" t="s">
        <v>263</v>
      </c>
      <c r="L140" s="1089" t="s">
        <v>1127</v>
      </c>
    </row>
    <row r="141" spans="1:12" s="338" customFormat="1" x14ac:dyDescent="0.3">
      <c r="A141" s="81">
        <f t="shared" si="13"/>
        <v>137</v>
      </c>
      <c r="B141" s="81">
        <v>25</v>
      </c>
      <c r="C141" s="1094" t="s">
        <v>652</v>
      </c>
      <c r="D141" s="81" t="str">
        <f>IFERROR(VLOOKUP(C141,Foundation!$C$5:$D$551,2,0),"")</f>
        <v>DA+3</v>
      </c>
      <c r="E141" s="783">
        <f>F131+1</f>
        <v>45883</v>
      </c>
      <c r="F141" s="783">
        <v>45889</v>
      </c>
      <c r="G141" s="80" t="s">
        <v>1547</v>
      </c>
      <c r="H141" s="595">
        <f t="shared" si="14"/>
        <v>37.931087999999995</v>
      </c>
      <c r="I141" s="828">
        <f t="shared" si="15"/>
        <v>3.5339787792191997</v>
      </c>
      <c r="J141" s="80" t="s">
        <v>1550</v>
      </c>
      <c r="K141" s="1150" t="s">
        <v>263</v>
      </c>
      <c r="L141" s="1089"/>
    </row>
    <row r="142" spans="1:12" x14ac:dyDescent="0.3">
      <c r="A142" s="668">
        <f t="shared" si="13"/>
        <v>138</v>
      </c>
      <c r="B142" s="204"/>
      <c r="C142" s="1151" t="s">
        <v>276</v>
      </c>
      <c r="D142" s="668" t="str">
        <f>IFERROR(VLOOKUP(C142,Foundation!$C$5:$D$551,2,0),"")</f>
        <v>DD60+0</v>
      </c>
      <c r="E142" s="586">
        <v>45876</v>
      </c>
      <c r="F142" s="586"/>
      <c r="G142" s="587" t="s">
        <v>1554</v>
      </c>
      <c r="H142" s="669">
        <f t="shared" si="14"/>
        <v>83.133526000000003</v>
      </c>
      <c r="I142" s="830">
        <f t="shared" si="15"/>
        <v>7.7454176037784004</v>
      </c>
      <c r="J142" s="721" t="s">
        <v>1556</v>
      </c>
      <c r="K142" s="1133" t="s">
        <v>325</v>
      </c>
      <c r="L142" s="1134" t="s">
        <v>1099</v>
      </c>
    </row>
    <row r="143" spans="1:12" s="338" customFormat="1" x14ac:dyDescent="0.3">
      <c r="A143" s="668">
        <f t="shared" si="13"/>
        <v>139</v>
      </c>
      <c r="B143" s="668"/>
      <c r="C143" s="1151" t="s">
        <v>266</v>
      </c>
      <c r="D143" s="668" t="str">
        <f>IFERROR(VLOOKUP(C143,Foundation!$C$5:$D$551,2,0),"")</f>
        <v>DB1+9</v>
      </c>
      <c r="E143" s="829">
        <v>45882</v>
      </c>
      <c r="F143" s="829"/>
      <c r="G143" s="721" t="s">
        <v>1545</v>
      </c>
      <c r="H143" s="669">
        <f t="shared" si="14"/>
        <v>66.780901</v>
      </c>
      <c r="I143" s="830">
        <f t="shared" si="15"/>
        <v>6.2218696967283993</v>
      </c>
      <c r="J143" s="721" t="s">
        <v>1538</v>
      </c>
      <c r="K143" s="1160" t="s">
        <v>325</v>
      </c>
      <c r="L143" s="1161"/>
    </row>
    <row r="144" spans="1:12" s="338" customFormat="1" x14ac:dyDescent="0.3">
      <c r="A144" s="668">
        <f t="shared" si="13"/>
        <v>140</v>
      </c>
      <c r="B144" s="668"/>
      <c r="C144" s="1151" t="s">
        <v>171</v>
      </c>
      <c r="D144" s="668" t="str">
        <f>IFERROR(VLOOKUP(C144,Foundation!$C$5:$D$551,2,0),"")</f>
        <v>DA+3</v>
      </c>
      <c r="E144" s="829">
        <f>F129+1</f>
        <v>45881</v>
      </c>
      <c r="F144" s="829"/>
      <c r="G144" s="721" t="s">
        <v>1543</v>
      </c>
      <c r="H144" s="669">
        <f t="shared" si="14"/>
        <v>37.931087999999995</v>
      </c>
      <c r="I144" s="830">
        <f t="shared" si="15"/>
        <v>3.5339787792191997</v>
      </c>
      <c r="J144" s="721" t="s">
        <v>1574</v>
      </c>
      <c r="K144" s="1162" t="s">
        <v>325</v>
      </c>
      <c r="L144" s="1161"/>
    </row>
    <row r="145" spans="1:12" s="16" customFormat="1" x14ac:dyDescent="0.3">
      <c r="A145" s="668">
        <f t="shared" si="12"/>
        <v>141</v>
      </c>
      <c r="B145" s="204"/>
      <c r="C145" s="1151" t="s">
        <v>462</v>
      </c>
      <c r="D145" s="668" t="str">
        <f>IFERROR(VLOOKUP(C145,Foundation!$C$5:$D$551,2,0),"")</f>
        <v>DA-3</v>
      </c>
      <c r="E145" s="586">
        <f>F130+1</f>
        <v>45881</v>
      </c>
      <c r="F145" s="586"/>
      <c r="G145" s="587" t="s">
        <v>1540</v>
      </c>
      <c r="H145" s="669">
        <f t="shared" si="14"/>
        <v>34.789810000000003</v>
      </c>
      <c r="I145" s="830">
        <f t="shared" si="15"/>
        <v>3.2413109340040003</v>
      </c>
      <c r="J145" s="721" t="s">
        <v>1203</v>
      </c>
      <c r="K145" s="1157" t="s">
        <v>325</v>
      </c>
      <c r="L145" s="1134"/>
    </row>
    <row r="146" spans="1:12" s="16" customFormat="1" x14ac:dyDescent="0.3">
      <c r="A146" s="668">
        <f t="shared" ref="A146:A156" si="16">A145+1</f>
        <v>142</v>
      </c>
      <c r="B146" s="204"/>
      <c r="C146" s="1151" t="s">
        <v>490</v>
      </c>
      <c r="D146" s="668" t="str">
        <f>IFERROR(VLOOKUP(C146,Foundation!$C$5:$D$551,2,0),"")</f>
        <v>DA-3</v>
      </c>
      <c r="E146" s="586">
        <f>F132+1</f>
        <v>45883</v>
      </c>
      <c r="F146" s="586"/>
      <c r="G146" s="587" t="s">
        <v>1549</v>
      </c>
      <c r="H146" s="669">
        <f t="shared" si="14"/>
        <v>34.789810000000003</v>
      </c>
      <c r="I146" s="830">
        <f t="shared" si="15"/>
        <v>3.2413109340040003</v>
      </c>
      <c r="J146" s="721" t="s">
        <v>1573</v>
      </c>
      <c r="K146" s="1157" t="s">
        <v>325</v>
      </c>
      <c r="L146" s="1134"/>
    </row>
    <row r="147" spans="1:12" s="16" customFormat="1" x14ac:dyDescent="0.3">
      <c r="A147" s="668">
        <f t="shared" si="16"/>
        <v>143</v>
      </c>
      <c r="B147" s="204"/>
      <c r="C147" s="1151" t="s">
        <v>800</v>
      </c>
      <c r="D147" s="668" t="str">
        <f>IFERROR(VLOOKUP(C147,Foundation!$C$5:$D$551,2,0),"")</f>
        <v>DA+6</v>
      </c>
      <c r="E147" s="586">
        <v>45883</v>
      </c>
      <c r="F147" s="586"/>
      <c r="G147" s="587" t="s">
        <v>1567</v>
      </c>
      <c r="H147" s="669">
        <f t="shared" si="14"/>
        <v>43.804423999999997</v>
      </c>
      <c r="I147" s="830">
        <f t="shared" si="15"/>
        <v>4.0811880970015997</v>
      </c>
      <c r="J147" s="721"/>
      <c r="K147" s="1157" t="s">
        <v>325</v>
      </c>
      <c r="L147" s="1134"/>
    </row>
    <row r="148" spans="1:12" s="16" customFormat="1" x14ac:dyDescent="0.3">
      <c r="A148" s="668">
        <f t="shared" si="16"/>
        <v>144</v>
      </c>
      <c r="B148" s="204"/>
      <c r="C148" s="1151" t="s">
        <v>470</v>
      </c>
      <c r="D148" s="668" t="str">
        <f>IFERROR(VLOOKUP(C148,Foundation!$C$5:$D$551,2,0),"")</f>
        <v>DA+4.5</v>
      </c>
      <c r="E148" s="586">
        <f>F133+1</f>
        <v>45884</v>
      </c>
      <c r="F148" s="586"/>
      <c r="G148" s="587" t="s">
        <v>1534</v>
      </c>
      <c r="H148" s="669">
        <f t="shared" si="14"/>
        <v>42.907815999999997</v>
      </c>
      <c r="I148" s="830">
        <f t="shared" si="15"/>
        <v>3.9976525642144001</v>
      </c>
      <c r="J148" s="721" t="s">
        <v>1119</v>
      </c>
      <c r="K148" s="1157" t="s">
        <v>325</v>
      </c>
      <c r="L148" s="1134"/>
    </row>
    <row r="149" spans="1:12" s="16" customFormat="1" x14ac:dyDescent="0.3">
      <c r="A149" s="668">
        <f t="shared" si="16"/>
        <v>145</v>
      </c>
      <c r="B149" s="204"/>
      <c r="C149" s="1151" t="s">
        <v>488</v>
      </c>
      <c r="D149" s="668" t="str">
        <f>IFERROR(VLOOKUP(C149,Foundation!$C$5:$D$551,2,0),"")</f>
        <v>DA+9</v>
      </c>
      <c r="E149" s="586">
        <f>F134+1</f>
        <v>45884</v>
      </c>
      <c r="F149" s="586"/>
      <c r="G149" s="587" t="s">
        <v>1546</v>
      </c>
      <c r="H149" s="669">
        <f t="shared" si="14"/>
        <v>45.697022000000004</v>
      </c>
      <c r="I149" s="830">
        <f t="shared" si="15"/>
        <v>4.2575184245048003</v>
      </c>
      <c r="J149" s="721"/>
      <c r="K149" s="1157" t="s">
        <v>325</v>
      </c>
      <c r="L149" s="1134"/>
    </row>
    <row r="150" spans="1:12" s="16" customFormat="1" x14ac:dyDescent="0.3">
      <c r="A150" s="668">
        <f t="shared" si="16"/>
        <v>146</v>
      </c>
      <c r="B150" s="204"/>
      <c r="C150" s="1151" t="s">
        <v>593</v>
      </c>
      <c r="D150" s="668" t="str">
        <f>IFERROR(VLOOKUP(C150,Foundation!$C$5:$D$551,2,0),"")</f>
        <v>DA+1.5</v>
      </c>
      <c r="E150" s="586">
        <f>F136+1</f>
        <v>45887</v>
      </c>
      <c r="F150" s="586"/>
      <c r="G150" s="587" t="s">
        <v>1566</v>
      </c>
      <c r="H150" s="669">
        <f t="shared" si="14"/>
        <v>37.138323999999997</v>
      </c>
      <c r="I150" s="830">
        <f t="shared" si="15"/>
        <v>3.4601182257615997</v>
      </c>
      <c r="J150" s="721" t="s">
        <v>1042</v>
      </c>
      <c r="K150" s="1157" t="s">
        <v>325</v>
      </c>
      <c r="L150" s="1134"/>
    </row>
    <row r="151" spans="1:12" s="16" customFormat="1" x14ac:dyDescent="0.3">
      <c r="A151" s="668">
        <f t="shared" si="16"/>
        <v>147</v>
      </c>
      <c r="B151" s="204"/>
      <c r="C151" s="1151" t="s">
        <v>920</v>
      </c>
      <c r="D151" s="668" t="str">
        <f>IFERROR(VLOOKUP(C151,Foundation!$C$5:$D$551,2,0),"")</f>
        <v>DA+6</v>
      </c>
      <c r="E151" s="586">
        <v>45887</v>
      </c>
      <c r="F151" s="586"/>
      <c r="G151" s="587" t="s">
        <v>1578</v>
      </c>
      <c r="H151" s="669">
        <f t="shared" si="14"/>
        <v>43.804423999999997</v>
      </c>
      <c r="I151" s="830">
        <f t="shared" si="15"/>
        <v>4.0811880970015997</v>
      </c>
      <c r="J151" s="721"/>
      <c r="K151" s="1157" t="s">
        <v>325</v>
      </c>
      <c r="L151" s="1134"/>
    </row>
    <row r="152" spans="1:12" s="16" customFormat="1" x14ac:dyDescent="0.3">
      <c r="A152" s="668">
        <f t="shared" si="16"/>
        <v>148</v>
      </c>
      <c r="B152" s="204"/>
      <c r="C152" s="1151" t="s">
        <v>495</v>
      </c>
      <c r="D152" s="668" t="str">
        <f>IFERROR(VLOOKUP(C152,Foundation!$C$5:$D$551,2,0),"")</f>
        <v>DA-1.5</v>
      </c>
      <c r="E152" s="586">
        <v>45888</v>
      </c>
      <c r="F152" s="586"/>
      <c r="G152" s="721" t="s">
        <v>1548</v>
      </c>
      <c r="H152" s="669">
        <f t="shared" si="14"/>
        <v>35.601761999999994</v>
      </c>
      <c r="I152" s="830">
        <f t="shared" si="15"/>
        <v>3.3169592027207995</v>
      </c>
      <c r="J152" s="721" t="s">
        <v>1177</v>
      </c>
      <c r="K152" s="1133" t="s">
        <v>325</v>
      </c>
      <c r="L152" s="1134"/>
    </row>
    <row r="153" spans="1:12" s="16" customFormat="1" x14ac:dyDescent="0.3">
      <c r="A153" s="668">
        <f t="shared" si="16"/>
        <v>149</v>
      </c>
      <c r="B153" s="204"/>
      <c r="C153" s="1151" t="s">
        <v>390</v>
      </c>
      <c r="D153" s="668" t="str">
        <f>IFERROR(VLOOKUP(C153,Foundation!$C$5:$D$551,2,0),"")</f>
        <v>DA+3</v>
      </c>
      <c r="E153" s="586">
        <f>F138+1</f>
        <v>45889</v>
      </c>
      <c r="F153" s="586"/>
      <c r="G153" s="721" t="s">
        <v>1565</v>
      </c>
      <c r="H153" s="669">
        <f t="shared" si="14"/>
        <v>37.931087999999995</v>
      </c>
      <c r="I153" s="830">
        <f t="shared" si="15"/>
        <v>3.5339787792191997</v>
      </c>
      <c r="J153" s="721" t="s">
        <v>1572</v>
      </c>
      <c r="K153" s="1133" t="s">
        <v>325</v>
      </c>
      <c r="L153" s="1134"/>
    </row>
    <row r="154" spans="1:12" s="16" customFormat="1" x14ac:dyDescent="0.3">
      <c r="A154" s="668">
        <f t="shared" si="16"/>
        <v>150</v>
      </c>
      <c r="B154" s="204"/>
      <c r="C154" s="1151" t="s">
        <v>663</v>
      </c>
      <c r="D154" s="668" t="str">
        <f>IFERROR(VLOOKUP(C154,Foundation!$C$5:$D$551,2,0),"")</f>
        <v>DA+6</v>
      </c>
      <c r="E154" s="586">
        <f>F139+1</f>
        <v>45889</v>
      </c>
      <c r="F154" s="586"/>
      <c r="G154" s="721" t="s">
        <v>1542</v>
      </c>
      <c r="H154" s="669">
        <f t="shared" si="14"/>
        <v>43.804423999999997</v>
      </c>
      <c r="I154" s="830">
        <f t="shared" si="15"/>
        <v>4.0811880970015997</v>
      </c>
      <c r="J154" s="721" t="s">
        <v>1544</v>
      </c>
      <c r="K154" s="1133" t="s">
        <v>325</v>
      </c>
      <c r="L154" s="1134"/>
    </row>
    <row r="155" spans="1:12" s="16" customFormat="1" x14ac:dyDescent="0.3">
      <c r="A155" s="668">
        <f t="shared" si="16"/>
        <v>151</v>
      </c>
      <c r="B155" s="204"/>
      <c r="C155" s="1151" t="s">
        <v>481</v>
      </c>
      <c r="D155" s="668" t="str">
        <f>IFERROR(VLOOKUP(C155,Foundation!$C$5:$D$551,2,0),"")</f>
        <v>DA+6</v>
      </c>
      <c r="E155" s="586">
        <f>F140</f>
        <v>45889</v>
      </c>
      <c r="F155" s="586"/>
      <c r="G155" s="721" t="s">
        <v>1555</v>
      </c>
      <c r="H155" s="669">
        <f t="shared" si="14"/>
        <v>43.804423999999997</v>
      </c>
      <c r="I155" s="830">
        <f t="shared" si="15"/>
        <v>4.0811880970015997</v>
      </c>
      <c r="J155" s="721" t="s">
        <v>1575</v>
      </c>
      <c r="K155" s="1133" t="s">
        <v>325</v>
      </c>
      <c r="L155" s="1134"/>
    </row>
    <row r="156" spans="1:12" s="16" customFormat="1" x14ac:dyDescent="0.3">
      <c r="A156" s="668">
        <f t="shared" si="16"/>
        <v>152</v>
      </c>
      <c r="B156" s="204"/>
      <c r="C156" s="1151" t="s">
        <v>655</v>
      </c>
      <c r="D156" s="668" t="str">
        <f>IFERROR(VLOOKUP(C156,Foundation!$C$5:$D$551,2,0),"")</f>
        <v>DA+3</v>
      </c>
      <c r="E156" s="586">
        <f>F141</f>
        <v>45889</v>
      </c>
      <c r="F156" s="586"/>
      <c r="G156" s="721" t="s">
        <v>1547</v>
      </c>
      <c r="H156" s="669">
        <f t="shared" si="14"/>
        <v>37.931087999999995</v>
      </c>
      <c r="I156" s="830">
        <f t="shared" si="15"/>
        <v>3.5339787792191997</v>
      </c>
      <c r="J156" s="721" t="s">
        <v>1550</v>
      </c>
      <c r="K156" s="1133" t="s">
        <v>1606</v>
      </c>
      <c r="L156" s="1134"/>
    </row>
    <row r="157" spans="1:12" ht="15" thickBot="1" x14ac:dyDescent="0.35">
      <c r="A157" s="16"/>
      <c r="C157" s="1038"/>
      <c r="D157" s="656"/>
      <c r="E157" s="1039"/>
      <c r="F157" s="1075"/>
      <c r="G157" s="1076"/>
      <c r="H157" s="306"/>
      <c r="I157" s="207"/>
      <c r="J157" s="1040"/>
      <c r="K157" s="1041"/>
    </row>
    <row r="158" spans="1:12" x14ac:dyDescent="0.3">
      <c r="C158" s="1362" t="s">
        <v>1135</v>
      </c>
      <c r="D158" s="1364" t="s">
        <v>231</v>
      </c>
      <c r="E158" s="1365" t="s">
        <v>1136</v>
      </c>
      <c r="F158" s="1365"/>
      <c r="G158" s="1365"/>
      <c r="H158" s="1365"/>
      <c r="I158" s="1365"/>
      <c r="J158" s="31"/>
      <c r="K158" s="216"/>
    </row>
    <row r="159" spans="1:12" ht="43.2" x14ac:dyDescent="0.3">
      <c r="C159" s="1363"/>
      <c r="D159" s="1207"/>
      <c r="E159" s="95" t="s">
        <v>1137</v>
      </c>
      <c r="F159" s="90" t="s">
        <v>1138</v>
      </c>
      <c r="G159" s="90" t="s">
        <v>1139</v>
      </c>
      <c r="H159" s="90" t="s">
        <v>1140</v>
      </c>
      <c r="I159" s="95" t="s">
        <v>1141</v>
      </c>
      <c r="J159" s="3"/>
      <c r="K159" s="231" t="s">
        <v>1145</v>
      </c>
    </row>
    <row r="160" spans="1:12" x14ac:dyDescent="0.3">
      <c r="C160" s="1359" t="s">
        <v>1142</v>
      </c>
      <c r="D160" s="1360"/>
      <c r="E160" s="1360"/>
      <c r="F160" s="1360"/>
      <c r="G160" s="1360"/>
      <c r="H160" s="1360"/>
      <c r="I160" s="1360"/>
      <c r="J160" s="1360"/>
      <c r="K160" s="1361"/>
    </row>
    <row r="161" spans="3:12" x14ac:dyDescent="0.3">
      <c r="C161" s="632">
        <v>1</v>
      </c>
      <c r="D161" s="633" t="s">
        <v>3</v>
      </c>
      <c r="E161" s="634">
        <v>24.697671999999997</v>
      </c>
      <c r="F161" s="1101">
        <v>9.9266880000000004</v>
      </c>
      <c r="G161" s="1101">
        <v>3.0435E-2</v>
      </c>
      <c r="H161" s="1101">
        <v>1.504961</v>
      </c>
      <c r="I161" s="634">
        <f>SUM(E161:H161)</f>
        <v>36.159755999999994</v>
      </c>
      <c r="J161" s="3"/>
      <c r="K161" s="35">
        <f>9316.84*I161</f>
        <v>336894.66109103995</v>
      </c>
    </row>
    <row r="162" spans="3:12" x14ac:dyDescent="0.3">
      <c r="C162" s="632">
        <v>2</v>
      </c>
      <c r="D162" s="635" t="s">
        <v>2</v>
      </c>
      <c r="E162" s="631">
        <v>25.518809999999998</v>
      </c>
      <c r="F162" s="1101">
        <v>10.831932</v>
      </c>
      <c r="G162" s="1101">
        <v>3.0628999999999997E-2</v>
      </c>
      <c r="H162" s="1101">
        <v>1.5497169999999998</v>
      </c>
      <c r="I162" s="634">
        <f t="shared" ref="I162:I191" si="17">SUM(E162:H162)</f>
        <v>37.931087999999995</v>
      </c>
      <c r="J162" s="3"/>
      <c r="K162" s="35">
        <f t="shared" ref="K162:K191" si="18">9316.84*I162</f>
        <v>353397.87792191998</v>
      </c>
    </row>
    <row r="163" spans="3:12" x14ac:dyDescent="0.3">
      <c r="C163" s="632">
        <v>3</v>
      </c>
      <c r="D163" s="635" t="s">
        <v>80</v>
      </c>
      <c r="E163" s="631">
        <v>29.451642</v>
      </c>
      <c r="F163" s="1101">
        <v>12.621458000000001</v>
      </c>
      <c r="G163" s="1101">
        <v>3.0759000000000002E-2</v>
      </c>
      <c r="H163" s="1101">
        <v>1.7005650000000001</v>
      </c>
      <c r="I163" s="634">
        <f t="shared" si="17"/>
        <v>43.804423999999997</v>
      </c>
      <c r="J163" s="3"/>
      <c r="K163" s="35">
        <f>9316.84*I163</f>
        <v>408118.80970016</v>
      </c>
    </row>
    <row r="164" spans="3:12" x14ac:dyDescent="0.3">
      <c r="C164" s="632">
        <v>4</v>
      </c>
      <c r="D164" s="635" t="s">
        <v>50</v>
      </c>
      <c r="E164" s="631">
        <v>30.247433999999998</v>
      </c>
      <c r="F164" s="1101">
        <v>13.658548000000001</v>
      </c>
      <c r="G164" s="1101">
        <v>3.1054999999999999E-2</v>
      </c>
      <c r="H164" s="1101">
        <v>1.7599850000000001</v>
      </c>
      <c r="I164" s="634">
        <f t="shared" si="17"/>
        <v>45.697022000000004</v>
      </c>
      <c r="J164" s="3"/>
      <c r="K164" s="35">
        <f t="shared" si="18"/>
        <v>425751.84245048004</v>
      </c>
    </row>
    <row r="165" spans="3:12" x14ac:dyDescent="0.3">
      <c r="C165" s="632">
        <v>5</v>
      </c>
      <c r="D165" s="635" t="s">
        <v>159</v>
      </c>
      <c r="E165" s="634">
        <v>24.403597999999999</v>
      </c>
      <c r="F165" s="1101">
        <v>9.6764360000000007</v>
      </c>
      <c r="G165" s="1101">
        <v>3.0223E-2</v>
      </c>
      <c r="H165" s="1101">
        <v>1.4915049999999999</v>
      </c>
      <c r="I165" s="634">
        <f t="shared" si="17"/>
        <v>35.601761999999994</v>
      </c>
      <c r="J165" s="3"/>
      <c r="K165" s="35">
        <f t="shared" si="18"/>
        <v>331695.92027207994</v>
      </c>
    </row>
    <row r="166" spans="3:12" x14ac:dyDescent="0.3">
      <c r="C166" s="632">
        <v>6</v>
      </c>
      <c r="D166" s="635" t="s">
        <v>4</v>
      </c>
      <c r="E166" s="634">
        <v>23.948781999999998</v>
      </c>
      <c r="F166" s="1101">
        <v>9.3495840000000001</v>
      </c>
      <c r="G166" s="1101">
        <v>3.0210999999999998E-2</v>
      </c>
      <c r="H166" s="1101">
        <v>1.461233</v>
      </c>
      <c r="I166" s="634">
        <f t="shared" si="17"/>
        <v>34.789810000000003</v>
      </c>
      <c r="J166" s="3"/>
      <c r="K166" s="35">
        <f t="shared" si="18"/>
        <v>324131.09340040002</v>
      </c>
    </row>
    <row r="167" spans="3:12" x14ac:dyDescent="0.3">
      <c r="C167" s="636">
        <v>7</v>
      </c>
      <c r="D167" s="630" t="s">
        <v>1013</v>
      </c>
      <c r="E167" s="1097">
        <v>28.932411999999996</v>
      </c>
      <c r="F167" s="1102">
        <v>12.271528</v>
      </c>
      <c r="G167" s="1102">
        <v>3.0624999999999999E-2</v>
      </c>
      <c r="H167" s="1102">
        <v>1.673251</v>
      </c>
      <c r="I167" s="634">
        <f t="shared" si="17"/>
        <v>42.907815999999997</v>
      </c>
      <c r="J167" s="3"/>
      <c r="K167" s="35">
        <f t="shared" si="18"/>
        <v>399765.25642143999</v>
      </c>
    </row>
    <row r="168" spans="3:12" x14ac:dyDescent="0.3">
      <c r="C168" s="632">
        <v>8</v>
      </c>
      <c r="D168" s="635" t="s">
        <v>178</v>
      </c>
      <c r="E168" s="634">
        <v>25.261426</v>
      </c>
      <c r="F168" s="1101">
        <v>10.313587999999999</v>
      </c>
      <c r="G168" s="1101">
        <v>3.0518999999999998E-2</v>
      </c>
      <c r="H168" s="1101">
        <v>1.532791</v>
      </c>
      <c r="I168" s="634">
        <f t="shared" si="17"/>
        <v>37.138323999999997</v>
      </c>
      <c r="J168" s="3"/>
      <c r="K168" s="35">
        <f t="shared" si="18"/>
        <v>346011.82257615996</v>
      </c>
    </row>
    <row r="169" spans="3:12" x14ac:dyDescent="0.3">
      <c r="C169" s="632">
        <v>9</v>
      </c>
      <c r="D169" s="635" t="s">
        <v>205</v>
      </c>
      <c r="E169" s="631">
        <v>42.084434000000002</v>
      </c>
      <c r="F169" s="1101">
        <v>10.82634</v>
      </c>
      <c r="G169" s="1101">
        <v>5.9184E-2</v>
      </c>
      <c r="H169" s="1101">
        <v>2.480893</v>
      </c>
      <c r="I169" s="634">
        <f t="shared" si="17"/>
        <v>55.450851000000007</v>
      </c>
      <c r="J169" s="3"/>
      <c r="K169" s="35">
        <f t="shared" si="18"/>
        <v>516626.70663084008</v>
      </c>
      <c r="L169">
        <f>9500*105</f>
        <v>997500</v>
      </c>
    </row>
    <row r="170" spans="3:12" x14ac:dyDescent="0.3">
      <c r="C170" s="1104">
        <v>10</v>
      </c>
      <c r="D170" s="1089" t="s">
        <v>234</v>
      </c>
      <c r="E170" s="1103">
        <f>43746.578/1000</f>
        <v>43.746578</v>
      </c>
      <c r="F170" s="1101">
        <f>11615.294/1000</f>
        <v>11.615294</v>
      </c>
      <c r="G170" s="1101">
        <f>61.852/1000</f>
        <v>6.1851999999999997E-2</v>
      </c>
      <c r="H170" s="1101">
        <f>2539.447/1000</f>
        <v>2.539447</v>
      </c>
      <c r="I170" s="1101">
        <f t="shared" si="17"/>
        <v>57.963171000000003</v>
      </c>
      <c r="J170" s="13"/>
      <c r="K170" s="1105">
        <f t="shared" si="18"/>
        <v>540033.59009964007</v>
      </c>
    </row>
    <row r="171" spans="3:12" x14ac:dyDescent="0.3">
      <c r="C171" s="1104">
        <v>11</v>
      </c>
      <c r="D171" s="1089" t="s">
        <v>235</v>
      </c>
      <c r="E171" s="1103">
        <f>49126.438/1000</f>
        <v>49.126438</v>
      </c>
      <c r="F171" s="1101">
        <f>12988.792/1000</f>
        <v>12.988792</v>
      </c>
      <c r="G171" s="1101">
        <f>74.512/1000</f>
        <v>7.4511999999999995E-2</v>
      </c>
      <c r="H171" s="1101">
        <f>2838.037/1000</f>
        <v>2.8380369999999999</v>
      </c>
      <c r="I171" s="1101">
        <f t="shared" si="17"/>
        <v>65.027778999999995</v>
      </c>
      <c r="J171" s="13"/>
      <c r="K171" s="1105">
        <f t="shared" si="18"/>
        <v>605853.41249835992</v>
      </c>
    </row>
    <row r="172" spans="3:12" x14ac:dyDescent="0.3">
      <c r="C172" s="1104">
        <v>12</v>
      </c>
      <c r="D172" s="1089" t="s">
        <v>219</v>
      </c>
      <c r="E172" s="1101">
        <v>49.741413999999999</v>
      </c>
      <c r="F172" s="1101">
        <v>14.034192000000001</v>
      </c>
      <c r="G172" s="1101">
        <v>7.4608000000000008E-2</v>
      </c>
      <c r="H172" s="1101">
        <v>2.9306869999999998</v>
      </c>
      <c r="I172" s="1101">
        <f t="shared" si="17"/>
        <v>66.780901</v>
      </c>
      <c r="J172" s="13"/>
      <c r="K172" s="1105">
        <f t="shared" si="18"/>
        <v>622186.96967283997</v>
      </c>
    </row>
    <row r="173" spans="3:12" x14ac:dyDescent="0.3">
      <c r="C173" s="1104">
        <v>13</v>
      </c>
      <c r="D173" s="1089" t="s">
        <v>192</v>
      </c>
      <c r="E173" s="1103">
        <v>44.646487</v>
      </c>
      <c r="F173" s="1101">
        <v>12.285440999999999</v>
      </c>
      <c r="G173" s="1101">
        <v>6.6186000000000009E-2</v>
      </c>
      <c r="H173" s="1101">
        <v>2.5025140000000001</v>
      </c>
      <c r="I173" s="1101">
        <f t="shared" si="17"/>
        <v>59.500627999999999</v>
      </c>
      <c r="J173" s="13"/>
      <c r="K173" s="1105">
        <f t="shared" si="18"/>
        <v>554357.83097551996</v>
      </c>
    </row>
    <row r="174" spans="3:12" x14ac:dyDescent="0.3">
      <c r="C174" s="632">
        <v>14</v>
      </c>
      <c r="D174" s="635" t="s">
        <v>236</v>
      </c>
      <c r="E174" s="631">
        <v>46.281091000000004</v>
      </c>
      <c r="F174" s="1101">
        <v>13.214246999999999</v>
      </c>
      <c r="G174" s="1101">
        <v>6.9438E-2</v>
      </c>
      <c r="H174" s="1101">
        <v>2.55138</v>
      </c>
      <c r="I174" s="634">
        <f t="shared" si="17"/>
        <v>62.116156000000004</v>
      </c>
      <c r="J174" s="3"/>
      <c r="K174" s="35">
        <f t="shared" si="18"/>
        <v>578726.28686704009</v>
      </c>
    </row>
    <row r="175" spans="3:12" x14ac:dyDescent="0.3">
      <c r="C175" s="632">
        <v>15</v>
      </c>
      <c r="D175" s="635" t="s">
        <v>237</v>
      </c>
      <c r="E175" s="634">
        <v>51.442</v>
      </c>
      <c r="F175" s="1101">
        <v>14.984</v>
      </c>
      <c r="G175" s="1101">
        <v>8.1000000000000003E-2</v>
      </c>
      <c r="H175" s="1101">
        <v>2.8690000000000002</v>
      </c>
      <c r="I175" s="634">
        <f t="shared" si="17"/>
        <v>69.376000000000005</v>
      </c>
      <c r="J175" s="3"/>
      <c r="K175" s="35">
        <f t="shared" si="18"/>
        <v>646365.09184000001</v>
      </c>
    </row>
    <row r="176" spans="3:12" x14ac:dyDescent="0.3">
      <c r="C176" s="632">
        <v>16</v>
      </c>
      <c r="D176" s="635" t="s">
        <v>223</v>
      </c>
      <c r="E176" s="631">
        <v>52.841999999999999</v>
      </c>
      <c r="F176" s="1101">
        <v>16.266999999999999</v>
      </c>
      <c r="G176" s="1101">
        <v>8.2046000000000008E-2</v>
      </c>
      <c r="H176" s="1101">
        <v>2.9644940000000002</v>
      </c>
      <c r="I176" s="634">
        <f t="shared" si="17"/>
        <v>72.155540000000002</v>
      </c>
      <c r="J176" s="3"/>
      <c r="K176" s="35">
        <f t="shared" si="18"/>
        <v>672261.62129360007</v>
      </c>
    </row>
    <row r="177" spans="3:11" x14ac:dyDescent="0.3">
      <c r="C177" s="632">
        <v>17</v>
      </c>
      <c r="D177" s="635" t="s">
        <v>193</v>
      </c>
      <c r="E177" s="631">
        <v>47.969223</v>
      </c>
      <c r="F177" s="1101">
        <v>11.841364000000002</v>
      </c>
      <c r="G177" s="1101">
        <v>6.1932000000000001E-2</v>
      </c>
      <c r="H177" s="1101">
        <v>2.5711870000000001</v>
      </c>
      <c r="I177" s="634">
        <f t="shared" si="17"/>
        <v>62.443705999999999</v>
      </c>
      <c r="J177" s="3"/>
      <c r="K177" s="35">
        <f t="shared" si="18"/>
        <v>581778.01780904003</v>
      </c>
    </row>
    <row r="178" spans="3:11" x14ac:dyDescent="0.3">
      <c r="C178" s="632">
        <v>18</v>
      </c>
      <c r="D178" s="635" t="s">
        <v>225</v>
      </c>
      <c r="E178" s="631">
        <v>50.178643000000001</v>
      </c>
      <c r="F178" s="1101">
        <v>12.958997999999999</v>
      </c>
      <c r="G178" s="1101">
        <v>6.5039999999999987E-2</v>
      </c>
      <c r="H178" s="1101">
        <v>2.6698029999999999</v>
      </c>
      <c r="I178" s="634">
        <f t="shared" si="17"/>
        <v>65.872484</v>
      </c>
      <c r="J178" s="3"/>
      <c r="K178" s="35">
        <f t="shared" si="18"/>
        <v>613723.39383056003</v>
      </c>
    </row>
    <row r="179" spans="3:11" x14ac:dyDescent="0.3">
      <c r="C179" s="632">
        <v>19</v>
      </c>
      <c r="D179" s="635" t="s">
        <v>181</v>
      </c>
      <c r="E179" s="631">
        <v>51.846687999999993</v>
      </c>
      <c r="F179" s="1103">
        <v>12.818520000000001</v>
      </c>
      <c r="G179" s="1103">
        <v>6.2995999999999996E-2</v>
      </c>
      <c r="H179" s="1103">
        <v>2.5335239999999999</v>
      </c>
      <c r="I179" s="634">
        <f t="shared" si="17"/>
        <v>67.261727999999991</v>
      </c>
      <c r="J179" s="3"/>
      <c r="K179" s="35">
        <f t="shared" si="18"/>
        <v>626666.75789951987</v>
      </c>
    </row>
    <row r="180" spans="3:11" x14ac:dyDescent="0.3">
      <c r="C180" s="632">
        <v>20</v>
      </c>
      <c r="D180" s="635" t="s">
        <v>258</v>
      </c>
      <c r="E180" s="631">
        <v>50.413368000000006</v>
      </c>
      <c r="F180" s="1103">
        <v>11.935082</v>
      </c>
      <c r="G180" s="1103">
        <v>6.1876E-2</v>
      </c>
      <c r="H180" s="1103">
        <v>2.4739719999999998</v>
      </c>
      <c r="I180" s="634">
        <f t="shared" si="17"/>
        <v>64.884298000000001</v>
      </c>
      <c r="J180" s="3"/>
      <c r="K180" s="35">
        <f t="shared" si="18"/>
        <v>604516.62297832</v>
      </c>
    </row>
    <row r="181" spans="3:11" x14ac:dyDescent="0.3">
      <c r="C181" s="632">
        <v>21</v>
      </c>
      <c r="D181" s="635" t="s">
        <v>186</v>
      </c>
      <c r="E181" s="634">
        <v>55.813431999999999</v>
      </c>
      <c r="F181" s="1101">
        <v>14.803932000000001</v>
      </c>
      <c r="G181" s="1101">
        <v>5.8150999999999994E-2</v>
      </c>
      <c r="H181" s="1101">
        <v>2.5690330000000006</v>
      </c>
      <c r="I181" s="634">
        <f t="shared" si="17"/>
        <v>73.244547999999995</v>
      </c>
      <c r="J181" s="3"/>
      <c r="K181" s="35">
        <f t="shared" si="18"/>
        <v>682407.73458832002</v>
      </c>
    </row>
    <row r="182" spans="3:11" x14ac:dyDescent="0.3">
      <c r="C182" s="632">
        <v>22</v>
      </c>
      <c r="D182" s="635" t="s">
        <v>191</v>
      </c>
      <c r="E182" s="634">
        <v>60.957751999999999</v>
      </c>
      <c r="F182" s="1101">
        <v>13.36816</v>
      </c>
      <c r="G182" s="1101">
        <v>5.9057000000000005E-2</v>
      </c>
      <c r="H182" s="1101">
        <v>2.6919630000000003</v>
      </c>
      <c r="I182" s="634">
        <f t="shared" si="17"/>
        <v>77.076931999999999</v>
      </c>
      <c r="J182" s="3"/>
      <c r="K182" s="35">
        <f t="shared" si="18"/>
        <v>718113.44313488004</v>
      </c>
    </row>
    <row r="183" spans="3:11" x14ac:dyDescent="0.3">
      <c r="C183" s="632">
        <v>23</v>
      </c>
      <c r="D183" s="635" t="s">
        <v>196</v>
      </c>
      <c r="E183" s="631">
        <v>62.426788000000002</v>
      </c>
      <c r="F183" s="1101">
        <v>17.631148</v>
      </c>
      <c r="G183" s="1101">
        <v>6.7222000000000004E-2</v>
      </c>
      <c r="H183" s="1101">
        <v>3.0083679999999999</v>
      </c>
      <c r="I183" s="634">
        <f t="shared" si="17"/>
        <v>83.133526000000003</v>
      </c>
      <c r="J183" s="3"/>
      <c r="K183" s="35">
        <f t="shared" si="18"/>
        <v>774541.76037784002</v>
      </c>
    </row>
    <row r="184" spans="3:11" x14ac:dyDescent="0.3">
      <c r="C184" s="632">
        <v>24</v>
      </c>
      <c r="D184" s="635" t="s">
        <v>221</v>
      </c>
      <c r="E184" s="631">
        <v>66.109888000000012</v>
      </c>
      <c r="F184" s="1101">
        <v>17.675502000000002</v>
      </c>
      <c r="G184" s="1101">
        <v>6.9954000000000002E-2</v>
      </c>
      <c r="H184" s="1101">
        <v>3.1659960000000003</v>
      </c>
      <c r="I184" s="634">
        <f t="shared" si="17"/>
        <v>87.021340000000009</v>
      </c>
      <c r="J184" s="3"/>
      <c r="K184" s="35">
        <f t="shared" si="18"/>
        <v>810763.90136560006</v>
      </c>
    </row>
    <row r="185" spans="3:11" x14ac:dyDescent="0.3">
      <c r="C185" s="632">
        <v>25</v>
      </c>
      <c r="D185" s="635" t="s">
        <v>217</v>
      </c>
      <c r="E185" s="631">
        <v>73.456547999999998</v>
      </c>
      <c r="F185" s="1103">
        <v>24.850072000000001</v>
      </c>
      <c r="G185" s="1103">
        <v>7.8590000000000007E-2</v>
      </c>
      <c r="H185" s="1103">
        <v>3.5673820000000003</v>
      </c>
      <c r="I185" s="634">
        <f t="shared" si="17"/>
        <v>101.952592</v>
      </c>
      <c r="J185" s="3"/>
      <c r="K185" s="35">
        <f t="shared" si="18"/>
        <v>949875.98724927998</v>
      </c>
    </row>
    <row r="186" spans="3:11" x14ac:dyDescent="0.3">
      <c r="C186" s="632">
        <v>26</v>
      </c>
      <c r="D186" s="630" t="s">
        <v>421</v>
      </c>
      <c r="E186" s="1097">
        <v>49.541086</v>
      </c>
      <c r="F186" s="1102">
        <v>18.166779999999999</v>
      </c>
      <c r="G186" s="1102">
        <v>8.7379999999999999E-2</v>
      </c>
      <c r="H186" s="1102">
        <v>2.9930190000000003</v>
      </c>
      <c r="I186" s="634">
        <f t="shared" si="17"/>
        <v>70.788264999999996</v>
      </c>
      <c r="J186" s="3"/>
      <c r="K186" s="35">
        <f t="shared" si="18"/>
        <v>659522.93888259993</v>
      </c>
    </row>
    <row r="187" spans="3:11" x14ac:dyDescent="0.3">
      <c r="C187" s="632">
        <v>27</v>
      </c>
      <c r="D187" s="635" t="s">
        <v>448</v>
      </c>
      <c r="E187" s="631">
        <v>71.12</v>
      </c>
      <c r="F187" s="1103">
        <v>22.268999999999998</v>
      </c>
      <c r="G187" s="1103">
        <v>9.7335999999999978E-2</v>
      </c>
      <c r="H187" s="1103">
        <v>3.393564</v>
      </c>
      <c r="I187" s="634">
        <f t="shared" si="17"/>
        <v>96.879900000000006</v>
      </c>
      <c r="J187" s="3"/>
      <c r="K187" s="35">
        <f t="shared" si="18"/>
        <v>902614.52751600009</v>
      </c>
    </row>
    <row r="188" spans="3:11" x14ac:dyDescent="0.3">
      <c r="C188" s="632">
        <v>28</v>
      </c>
      <c r="D188" s="635" t="s">
        <v>194</v>
      </c>
      <c r="E188" s="634">
        <v>84.601611999999989</v>
      </c>
      <c r="F188" s="1101">
        <v>36.043199999999999</v>
      </c>
      <c r="G188" s="1101">
        <v>0.10176600000000001</v>
      </c>
      <c r="H188" s="1101">
        <v>4.2033740000000002</v>
      </c>
      <c r="I188" s="634">
        <f t="shared" si="17"/>
        <v>124.94995199999998</v>
      </c>
      <c r="J188" s="3"/>
      <c r="K188" s="35">
        <f t="shared" si="18"/>
        <v>1164138.7107916798</v>
      </c>
    </row>
    <row r="189" spans="3:11" x14ac:dyDescent="0.3">
      <c r="C189" s="632">
        <v>29</v>
      </c>
      <c r="D189" s="635" t="s">
        <v>226</v>
      </c>
      <c r="E189" s="634">
        <v>90.602580000000003</v>
      </c>
      <c r="F189" s="1101">
        <v>41.945982000000001</v>
      </c>
      <c r="G189" s="1101">
        <v>0.10993</v>
      </c>
      <c r="H189" s="1101">
        <v>4.3876200000000001</v>
      </c>
      <c r="I189" s="634">
        <f t="shared" si="17"/>
        <v>137.04611199999999</v>
      </c>
      <c r="J189" s="3"/>
      <c r="K189" s="35">
        <f t="shared" si="18"/>
        <v>1276836.69812608</v>
      </c>
    </row>
    <row r="190" spans="3:11" x14ac:dyDescent="0.3">
      <c r="C190" s="632">
        <v>30</v>
      </c>
      <c r="D190" s="635" t="s">
        <v>449</v>
      </c>
      <c r="E190" s="634">
        <v>130.96920800000001</v>
      </c>
      <c r="F190" s="1101">
        <v>37.303660000000001</v>
      </c>
      <c r="G190" s="1101">
        <v>0.10993</v>
      </c>
      <c r="H190" s="1101">
        <v>5.1781139999999999</v>
      </c>
      <c r="I190" s="634">
        <f t="shared" si="17"/>
        <v>173.560912</v>
      </c>
      <c r="J190" s="3"/>
      <c r="K190" s="35">
        <f t="shared" si="18"/>
        <v>1617039.24735808</v>
      </c>
    </row>
    <row r="191" spans="3:11" ht="15" thickBot="1" x14ac:dyDescent="0.35">
      <c r="C191" s="33">
        <v>31</v>
      </c>
      <c r="D191" s="1098" t="s">
        <v>1514</v>
      </c>
      <c r="E191" s="1099">
        <v>59.533379999999994</v>
      </c>
      <c r="F191" s="1100">
        <v>19.751999000000001</v>
      </c>
      <c r="G191" s="1100">
        <v>0.11</v>
      </c>
      <c r="H191" s="1100">
        <v>2.8679999999999999</v>
      </c>
      <c r="I191" s="648">
        <f t="shared" si="17"/>
        <v>82.263378999999986</v>
      </c>
      <c r="J191" s="34"/>
      <c r="K191" s="36">
        <f t="shared" si="18"/>
        <v>766434.74000235985</v>
      </c>
    </row>
    <row r="192" spans="3:11" x14ac:dyDescent="0.3">
      <c r="D192" s="809"/>
    </row>
    <row r="193" spans="4:4" x14ac:dyDescent="0.3">
      <c r="D193" s="809"/>
    </row>
    <row r="194" spans="4:4" x14ac:dyDescent="0.3">
      <c r="D194" s="809"/>
    </row>
    <row r="195" spans="4:4" x14ac:dyDescent="0.3">
      <c r="D195" s="809"/>
    </row>
    <row r="196" spans="4:4" x14ac:dyDescent="0.3">
      <c r="D196" s="809"/>
    </row>
    <row r="197" spans="4:4" x14ac:dyDescent="0.3">
      <c r="D197" s="809"/>
    </row>
    <row r="198" spans="4:4" x14ac:dyDescent="0.3">
      <c r="D198" s="809"/>
    </row>
    <row r="199" spans="4:4" x14ac:dyDescent="0.3">
      <c r="D199" s="809"/>
    </row>
    <row r="200" spans="4:4" x14ac:dyDescent="0.3">
      <c r="D200" s="809"/>
    </row>
    <row r="201" spans="4:4" x14ac:dyDescent="0.3">
      <c r="D201" s="809"/>
    </row>
    <row r="202" spans="4:4" x14ac:dyDescent="0.3">
      <c r="D202" s="809"/>
    </row>
    <row r="203" spans="4:4" x14ac:dyDescent="0.3">
      <c r="D203" s="809"/>
    </row>
    <row r="204" spans="4:4" x14ac:dyDescent="0.3">
      <c r="D204" s="809"/>
    </row>
    <row r="205" spans="4:4" x14ac:dyDescent="0.3">
      <c r="D205" s="809"/>
    </row>
    <row r="206" spans="4:4" x14ac:dyDescent="0.3">
      <c r="D206" s="809"/>
    </row>
    <row r="207" spans="4:4" x14ac:dyDescent="0.3">
      <c r="D207" s="809"/>
    </row>
    <row r="208" spans="4:4" x14ac:dyDescent="0.3">
      <c r="D208" s="809"/>
    </row>
    <row r="209" spans="4:4" x14ac:dyDescent="0.3">
      <c r="D209" s="809"/>
    </row>
  </sheetData>
  <autoFilter ref="A4:V149" xr:uid="{00000000-0001-0000-0700-000000000000}"/>
  <mergeCells count="6">
    <mergeCell ref="C160:K160"/>
    <mergeCell ref="C158:C159"/>
    <mergeCell ref="D158:D159"/>
    <mergeCell ref="E158:I158"/>
    <mergeCell ref="A1:L1"/>
    <mergeCell ref="A2:L2"/>
  </mergeCells>
  <phoneticPr fontId="47" type="noConversion"/>
  <conditionalFormatting sqref="C1:C3">
    <cfRule type="duplicateValues" dxfId="104" priority="1"/>
  </conditionalFormatting>
  <conditionalFormatting sqref="C3">
    <cfRule type="expression" dxfId="103" priority="1588" stopIfTrue="1">
      <formula>AND(COUNTIF($C$24:$C$65004, C3)+COUNTIF(#REF!, C3)+COUNTIF($C$1:$C$3, C3)+COUNTIF($C$5:$C$9, C3)&gt;1,NOT(ISBLANK(C3)))</formula>
    </cfRule>
  </conditionalFormatting>
  <conditionalFormatting sqref="C4 C29 C31 C33:C34 C158:C159 C161:C65011">
    <cfRule type="expression" dxfId="102" priority="1035" stopIfTrue="1">
      <formula>AND(COUNTIF($C$26:$C$65011, C4)+COUNTIF(#REF!, C4)+COUNTIF($C$4:$C$5, C4)+COUNTIF($C$7:$C$11, C4)&gt;1,NOT(ISBLANK(C4)))</formula>
    </cfRule>
  </conditionalFormatting>
  <conditionalFormatting sqref="C5:C11">
    <cfRule type="duplicateValues" dxfId="101" priority="27"/>
  </conditionalFormatting>
  <conditionalFormatting sqref="C12:C28">
    <cfRule type="duplicateValues" dxfId="100" priority="815"/>
  </conditionalFormatting>
  <conditionalFormatting sqref="C30">
    <cfRule type="duplicateValues" dxfId="99" priority="24"/>
  </conditionalFormatting>
  <conditionalFormatting sqref="C32">
    <cfRule type="duplicateValues" dxfId="98" priority="23"/>
  </conditionalFormatting>
  <conditionalFormatting sqref="C41">
    <cfRule type="duplicateValues" dxfId="97" priority="22"/>
  </conditionalFormatting>
  <conditionalFormatting sqref="C46:C47">
    <cfRule type="duplicateValues" dxfId="96" priority="21"/>
  </conditionalFormatting>
  <conditionalFormatting sqref="C51">
    <cfRule type="duplicateValues" dxfId="95" priority="20"/>
  </conditionalFormatting>
  <conditionalFormatting sqref="C53:C54">
    <cfRule type="duplicateValues" dxfId="94" priority="19"/>
  </conditionalFormatting>
  <conditionalFormatting sqref="C58">
    <cfRule type="duplicateValues" dxfId="93" priority="18"/>
  </conditionalFormatting>
  <conditionalFormatting sqref="C60:C61">
    <cfRule type="duplicateValues" dxfId="92" priority="17"/>
  </conditionalFormatting>
  <conditionalFormatting sqref="C63">
    <cfRule type="duplicateValues" dxfId="91" priority="16"/>
  </conditionalFormatting>
  <conditionalFormatting sqref="C66:C67">
    <cfRule type="duplicateValues" dxfId="90" priority="15"/>
  </conditionalFormatting>
  <conditionalFormatting sqref="C69">
    <cfRule type="duplicateValues" dxfId="89" priority="14"/>
  </conditionalFormatting>
  <conditionalFormatting sqref="C72">
    <cfRule type="duplicateValues" dxfId="88" priority="13"/>
  </conditionalFormatting>
  <conditionalFormatting sqref="C75:C77">
    <cfRule type="duplicateValues" dxfId="87" priority="12"/>
  </conditionalFormatting>
  <conditionalFormatting sqref="C79:C81">
    <cfRule type="duplicateValues" dxfId="86" priority="11"/>
  </conditionalFormatting>
  <conditionalFormatting sqref="C84:C87">
    <cfRule type="duplicateValues" dxfId="85" priority="10"/>
  </conditionalFormatting>
  <conditionalFormatting sqref="C89:C91">
    <cfRule type="duplicateValues" dxfId="84" priority="9"/>
  </conditionalFormatting>
  <conditionalFormatting sqref="C93:C94">
    <cfRule type="duplicateValues" dxfId="83" priority="8"/>
  </conditionalFormatting>
  <conditionalFormatting sqref="C97:C98">
    <cfRule type="duplicateValues" dxfId="82" priority="7"/>
  </conditionalFormatting>
  <conditionalFormatting sqref="C100">
    <cfRule type="duplicateValues" dxfId="81" priority="6"/>
  </conditionalFormatting>
  <conditionalFormatting sqref="C102">
    <cfRule type="duplicateValues" dxfId="80" priority="5"/>
  </conditionalFormatting>
  <conditionalFormatting sqref="C105">
    <cfRule type="duplicateValues" dxfId="79" priority="4"/>
  </conditionalFormatting>
  <conditionalFormatting sqref="C108">
    <cfRule type="duplicateValues" dxfId="78" priority="3"/>
  </conditionalFormatting>
  <conditionalFormatting sqref="C161:C1048576 C4:C159">
    <cfRule type="duplicateValues" dxfId="77" priority="25"/>
  </conditionalFormatting>
  <conditionalFormatting sqref="D4">
    <cfRule type="duplicateValues" dxfId="76" priority="43"/>
  </conditionalFormatting>
  <pageMargins left="0.25" right="0.25" top="0.75" bottom="0.75" header="0.3" footer="0.3"/>
  <pageSetup paperSize="9" scale="63" fitToHeight="0" orientation="portrait" r:id="rId1"/>
  <ignoredErrors>
    <ignoredError sqref="E77 E73 E83 E87 E14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0B050"/>
  </sheetPr>
  <dimension ref="A1:R155"/>
  <sheetViews>
    <sheetView zoomScale="99" workbookViewId="0">
      <pane xSplit="6" ySplit="5" topLeftCell="G6" activePane="bottomRight" state="frozen"/>
      <selection pane="topRight" activeCell="G1" sqref="G1"/>
      <selection pane="bottomLeft" activeCell="A6" sqref="A6"/>
      <selection pane="bottomRight" activeCell="A2" sqref="A2:N2"/>
    </sheetView>
  </sheetViews>
  <sheetFormatPr defaultColWidth="9.21875" defaultRowHeight="14.4" x14ac:dyDescent="0.3"/>
  <cols>
    <col min="1" max="1" width="7.77734375" style="2" customWidth="1"/>
    <col min="2" max="2" width="8.21875" style="2" customWidth="1"/>
    <col min="3" max="3" width="9.21875" style="2"/>
    <col min="4" max="4" width="9.5546875" style="2" customWidth="1"/>
    <col min="5" max="5" width="11.77734375" style="2" customWidth="1"/>
    <col min="6" max="6" width="9.21875" style="2" bestFit="1" customWidth="1"/>
    <col min="7" max="8" width="11.77734375" style="2" customWidth="1"/>
    <col min="9" max="9" width="11" style="2" bestFit="1" customWidth="1"/>
    <col min="10" max="10" width="10" style="2" bestFit="1" customWidth="1"/>
    <col min="11" max="11" width="10" style="2" hidden="1" customWidth="1"/>
    <col min="12" max="12" width="13.44140625" style="2" bestFit="1" customWidth="1"/>
    <col min="13" max="13" width="18.77734375" style="2" customWidth="1"/>
    <col min="14" max="14" width="39.5546875" style="2" bestFit="1" customWidth="1"/>
    <col min="15" max="16384" width="9.21875" style="2"/>
  </cols>
  <sheetData>
    <row r="1" spans="1:18" ht="16.2" thickBot="1" x14ac:dyDescent="0.35">
      <c r="A1" s="1368" t="str">
        <f>'Erection Compiled'!A1</f>
        <v>KEC International Limited</v>
      </c>
      <c r="B1" s="1369"/>
      <c r="C1" s="1369"/>
      <c r="D1" s="1369"/>
      <c r="E1" s="1369"/>
      <c r="F1" s="1369"/>
      <c r="G1" s="1369"/>
      <c r="H1" s="1369"/>
      <c r="I1" s="1369"/>
      <c r="J1" s="1369"/>
      <c r="K1" s="1369"/>
      <c r="L1" s="1369"/>
      <c r="M1" s="1369"/>
      <c r="N1" s="1370"/>
    </row>
    <row r="2" spans="1:18" ht="15.6" x14ac:dyDescent="0.3">
      <c r="A2" s="1371" t="str">
        <f>'Erection Compiled'!A2</f>
        <v xml:space="preserve"> TA413 : 765 KV D/C Bikaner III - Neemrana II TL02</v>
      </c>
      <c r="B2" s="1372"/>
      <c r="C2" s="1372"/>
      <c r="D2" s="1372"/>
      <c r="E2" s="1372"/>
      <c r="F2" s="1372"/>
      <c r="G2" s="1372"/>
      <c r="H2" s="1372"/>
      <c r="I2" s="1372"/>
      <c r="J2" s="1372"/>
      <c r="K2" s="1372"/>
      <c r="L2" s="1372"/>
      <c r="M2" s="1372"/>
      <c r="N2" s="1373"/>
    </row>
    <row r="3" spans="1:18" ht="16.2" thickBot="1" x14ac:dyDescent="0.35">
      <c r="A3" s="1374" t="s">
        <v>112</v>
      </c>
      <c r="B3" s="1375"/>
      <c r="C3" s="1375"/>
      <c r="D3" s="1375"/>
      <c r="E3" s="1375"/>
      <c r="F3" s="1375"/>
      <c r="G3" s="1375"/>
      <c r="H3" s="1375"/>
      <c r="I3" s="1375"/>
      <c r="J3" s="1375"/>
      <c r="K3" s="1375"/>
      <c r="L3" s="1375"/>
      <c r="M3" s="1375"/>
      <c r="N3" s="791" t="str">
        <f>TA413_PBNTL!M1</f>
        <v>20.08.2025</v>
      </c>
    </row>
    <row r="4" spans="1:18" ht="15.6" customHeight="1" x14ac:dyDescent="0.3">
      <c r="A4" s="1376" t="s">
        <v>42</v>
      </c>
      <c r="B4" s="1364" t="s">
        <v>43</v>
      </c>
      <c r="C4" s="1379" t="s">
        <v>97</v>
      </c>
      <c r="D4" s="1379"/>
      <c r="E4" s="1379"/>
      <c r="F4" s="792"/>
      <c r="G4" s="792"/>
      <c r="H4" s="792"/>
      <c r="I4" s="792"/>
      <c r="J4" s="792"/>
      <c r="K4" s="792"/>
      <c r="L4" s="792"/>
      <c r="M4" s="792"/>
      <c r="N4" s="793"/>
    </row>
    <row r="5" spans="1:18" ht="53.25" customHeight="1" thickBot="1" x14ac:dyDescent="0.35">
      <c r="A5" s="1377"/>
      <c r="B5" s="1378"/>
      <c r="C5" s="26" t="s">
        <v>98</v>
      </c>
      <c r="D5" s="27" t="s">
        <v>99</v>
      </c>
      <c r="E5" s="26" t="s">
        <v>100</v>
      </c>
      <c r="F5" s="26" t="s">
        <v>103</v>
      </c>
      <c r="G5" s="26" t="s">
        <v>101</v>
      </c>
      <c r="H5" s="26" t="s">
        <v>107</v>
      </c>
      <c r="I5" s="26" t="s">
        <v>108</v>
      </c>
      <c r="J5" s="26" t="s">
        <v>296</v>
      </c>
      <c r="K5" s="26" t="s">
        <v>1521</v>
      </c>
      <c r="L5" s="26" t="s">
        <v>280</v>
      </c>
      <c r="M5" s="28" t="s">
        <v>90</v>
      </c>
      <c r="N5" s="723" t="s">
        <v>1</v>
      </c>
    </row>
    <row r="6" spans="1:18" x14ac:dyDescent="0.3">
      <c r="A6" s="137">
        <v>1</v>
      </c>
      <c r="B6" s="133">
        <v>1</v>
      </c>
      <c r="C6" s="133" t="s">
        <v>594</v>
      </c>
      <c r="D6" s="133" t="s">
        <v>607</v>
      </c>
      <c r="E6" s="133">
        <v>4.8979999999999997</v>
      </c>
      <c r="F6" s="133">
        <f>E6</f>
        <v>4.8979999999999997</v>
      </c>
      <c r="G6" s="132">
        <v>45696</v>
      </c>
      <c r="H6" s="132">
        <v>45709</v>
      </c>
      <c r="I6" s="132">
        <v>45714</v>
      </c>
      <c r="J6" s="132">
        <v>45721</v>
      </c>
      <c r="K6" s="132"/>
      <c r="L6" s="808">
        <f>958667.19*E6</f>
        <v>4695551.8966199998</v>
      </c>
      <c r="M6" s="133" t="s">
        <v>1236</v>
      </c>
      <c r="N6" s="794"/>
      <c r="O6" s="1366" t="s">
        <v>1237</v>
      </c>
      <c r="P6" s="1367"/>
      <c r="Q6" s="1367"/>
      <c r="R6" s="1367"/>
    </row>
    <row r="7" spans="1:18" x14ac:dyDescent="0.3">
      <c r="A7" s="4">
        <v>2</v>
      </c>
      <c r="B7" s="3">
        <v>1</v>
      </c>
      <c r="C7" s="3" t="s">
        <v>801</v>
      </c>
      <c r="D7" s="3" t="s">
        <v>1321</v>
      </c>
      <c r="E7" s="32">
        <f>2583.589/1000</f>
        <v>2.5835889999999999</v>
      </c>
      <c r="F7" s="32">
        <f>E7+F6</f>
        <v>7.4815889999999996</v>
      </c>
      <c r="G7" s="76">
        <v>45729</v>
      </c>
      <c r="H7" s="76">
        <v>45733</v>
      </c>
      <c r="I7" s="76">
        <v>45736</v>
      </c>
      <c r="J7" s="76">
        <v>45763</v>
      </c>
      <c r="K7" s="76"/>
      <c r="L7" s="998">
        <f>958667.19*E7</f>
        <v>2476802.0067449096</v>
      </c>
      <c r="M7" s="3" t="s">
        <v>1236</v>
      </c>
      <c r="N7" s="927"/>
    </row>
    <row r="8" spans="1:18" s="16" customFormat="1" x14ac:dyDescent="0.3">
      <c r="A8" s="17">
        <v>3</v>
      </c>
      <c r="B8" s="13">
        <v>2</v>
      </c>
      <c r="C8" s="13" t="s">
        <v>626</v>
      </c>
      <c r="D8" s="13" t="s">
        <v>637</v>
      </c>
      <c r="E8" s="141">
        <v>4.1636769999999999</v>
      </c>
      <c r="F8" s="141">
        <f>E8+F7</f>
        <v>11.645265999999999</v>
      </c>
      <c r="G8" s="136">
        <v>45744</v>
      </c>
      <c r="H8" s="136">
        <v>45745</v>
      </c>
      <c r="I8" s="783">
        <v>45752</v>
      </c>
      <c r="J8" s="783">
        <v>45763</v>
      </c>
      <c r="K8" s="783"/>
      <c r="L8" s="1163">
        <f>958667.19*E8</f>
        <v>3991580.5296576298</v>
      </c>
      <c r="M8" s="13" t="s">
        <v>1236</v>
      </c>
      <c r="N8" s="1164"/>
    </row>
    <row r="9" spans="1:18" x14ac:dyDescent="0.3">
      <c r="A9" s="4">
        <v>4</v>
      </c>
      <c r="B9" s="3">
        <v>3</v>
      </c>
      <c r="C9" s="3" t="s">
        <v>637</v>
      </c>
      <c r="D9" s="3" t="s">
        <v>649</v>
      </c>
      <c r="E9" s="3">
        <v>4.7160000000000002</v>
      </c>
      <c r="F9" s="32">
        <f>E9+F8</f>
        <v>16.361266000000001</v>
      </c>
      <c r="G9" s="76">
        <v>45753</v>
      </c>
      <c r="H9" s="76">
        <v>45772</v>
      </c>
      <c r="I9" s="122">
        <v>45776</v>
      </c>
      <c r="J9" s="122">
        <v>45777</v>
      </c>
      <c r="K9" s="122">
        <v>45804</v>
      </c>
      <c r="L9" s="998">
        <f>958667.19*E9</f>
        <v>4521074.4680399997</v>
      </c>
      <c r="M9" s="3" t="s">
        <v>1236</v>
      </c>
      <c r="N9" s="927"/>
    </row>
    <row r="10" spans="1:18" x14ac:dyDescent="0.3">
      <c r="A10" s="1182">
        <v>5</v>
      </c>
      <c r="B10" s="204">
        <v>4</v>
      </c>
      <c r="C10" s="204" t="s">
        <v>560</v>
      </c>
      <c r="D10" s="204" t="s">
        <v>561</v>
      </c>
      <c r="E10" s="1183">
        <f>2699.284/1000</f>
        <v>2.699284</v>
      </c>
      <c r="F10" s="1183">
        <f>E10+F9</f>
        <v>19.060549999999999</v>
      </c>
      <c r="G10" s="586"/>
      <c r="H10" s="586"/>
      <c r="I10" s="829"/>
      <c r="J10" s="829"/>
      <c r="K10" s="829"/>
      <c r="L10" s="204"/>
      <c r="M10" s="204" t="s">
        <v>1581</v>
      </c>
      <c r="N10" s="1184" t="s">
        <v>1608</v>
      </c>
      <c r="O10" s="1181" t="s">
        <v>1583</v>
      </c>
      <c r="P10" s="87"/>
      <c r="Q10" s="87"/>
      <c r="R10" s="87"/>
    </row>
    <row r="11" spans="1:18" x14ac:dyDescent="0.3">
      <c r="A11" s="4">
        <v>6</v>
      </c>
      <c r="B11" s="3"/>
      <c r="C11" s="3"/>
      <c r="D11" s="3"/>
      <c r="E11" s="3"/>
      <c r="F11" s="3"/>
      <c r="G11" s="76"/>
      <c r="H11" s="76"/>
      <c r="I11" s="76"/>
      <c r="J11" s="122"/>
      <c r="K11" s="122"/>
      <c r="L11" s="3"/>
      <c r="M11" s="3"/>
      <c r="N11" s="38"/>
    </row>
    <row r="12" spans="1:18" x14ac:dyDescent="0.3">
      <c r="A12" s="4">
        <v>7</v>
      </c>
      <c r="B12" s="3"/>
      <c r="C12" s="3"/>
      <c r="D12" s="3"/>
      <c r="E12" s="3"/>
      <c r="F12" s="3"/>
      <c r="G12" s="76"/>
      <c r="H12" s="76"/>
      <c r="I12" s="76"/>
      <c r="J12" s="122"/>
      <c r="K12" s="122"/>
      <c r="L12" s="3"/>
      <c r="M12" s="3"/>
      <c r="N12" s="38"/>
    </row>
    <row r="13" spans="1:18" x14ac:dyDescent="0.3">
      <c r="A13" s="4">
        <v>8</v>
      </c>
      <c r="B13" s="3"/>
      <c r="C13" s="3"/>
      <c r="D13" s="3"/>
      <c r="E13" s="3"/>
      <c r="F13" s="3"/>
      <c r="G13" s="76"/>
      <c r="H13" s="76"/>
      <c r="I13" s="76"/>
      <c r="J13" s="122"/>
      <c r="K13" s="122"/>
      <c r="L13" s="3"/>
      <c r="M13" s="3"/>
      <c r="N13" s="38"/>
    </row>
    <row r="14" spans="1:18" x14ac:dyDescent="0.3">
      <c r="A14" s="4">
        <v>9</v>
      </c>
      <c r="B14" s="3"/>
      <c r="C14" s="3"/>
      <c r="D14" s="3"/>
      <c r="E14" s="3"/>
      <c r="F14" s="3"/>
      <c r="G14" s="76"/>
      <c r="H14" s="76"/>
      <c r="I14" s="76"/>
      <c r="J14" s="122"/>
      <c r="K14" s="122"/>
      <c r="L14" s="3"/>
      <c r="M14" s="3"/>
      <c r="N14" s="38"/>
    </row>
    <row r="15" spans="1:18" x14ac:dyDescent="0.3">
      <c r="A15" s="4">
        <v>10</v>
      </c>
      <c r="B15" s="3"/>
      <c r="C15" s="3"/>
      <c r="D15" s="3"/>
      <c r="E15" s="32"/>
      <c r="F15" s="3"/>
      <c r="G15" s="76"/>
      <c r="H15" s="76"/>
      <c r="I15" s="76"/>
      <c r="J15" s="122"/>
      <c r="K15" s="122"/>
      <c r="L15" s="3"/>
      <c r="M15" s="3"/>
      <c r="N15" s="38"/>
    </row>
    <row r="16" spans="1:18" x14ac:dyDescent="0.3">
      <c r="A16" s="4">
        <v>11</v>
      </c>
      <c r="B16" s="3"/>
      <c r="C16" s="3"/>
      <c r="D16" s="3"/>
      <c r="E16" s="3"/>
      <c r="F16" s="3"/>
      <c r="G16" s="76"/>
      <c r="H16" s="76"/>
      <c r="I16" s="76"/>
      <c r="J16" s="122"/>
      <c r="K16" s="122"/>
      <c r="L16" s="3"/>
      <c r="M16" s="3"/>
      <c r="N16" s="38"/>
    </row>
    <row r="17" spans="1:14" x14ac:dyDescent="0.3">
      <c r="A17" s="4">
        <v>12</v>
      </c>
      <c r="B17" s="3"/>
      <c r="C17" s="3"/>
      <c r="D17" s="3"/>
      <c r="E17" s="3"/>
      <c r="F17" s="3"/>
      <c r="G17" s="76"/>
      <c r="H17" s="76"/>
      <c r="I17" s="76"/>
      <c r="J17" s="76"/>
      <c r="K17" s="76"/>
      <c r="L17" s="3"/>
      <c r="M17" s="3"/>
      <c r="N17" s="38"/>
    </row>
    <row r="18" spans="1:14" x14ac:dyDescent="0.3">
      <c r="A18" s="4">
        <v>13</v>
      </c>
      <c r="B18" s="3"/>
      <c r="C18" s="3"/>
      <c r="D18" s="3"/>
      <c r="E18" s="32"/>
      <c r="F18" s="3"/>
      <c r="G18" s="76"/>
      <c r="H18" s="76"/>
      <c r="I18" s="76"/>
      <c r="J18" s="76"/>
      <c r="K18" s="76"/>
      <c r="L18" s="117"/>
      <c r="M18" s="3"/>
      <c r="N18" s="38"/>
    </row>
    <row r="19" spans="1:14" x14ac:dyDescent="0.3">
      <c r="A19" s="4">
        <v>14</v>
      </c>
      <c r="B19" s="3"/>
      <c r="C19" s="3"/>
      <c r="D19" s="3"/>
      <c r="E19" s="32"/>
      <c r="F19" s="3"/>
      <c r="G19" s="76"/>
      <c r="H19" s="76"/>
      <c r="I19" s="76"/>
      <c r="J19" s="76"/>
      <c r="K19" s="76"/>
      <c r="L19" s="117"/>
      <c r="M19" s="3"/>
      <c r="N19" s="38"/>
    </row>
    <row r="20" spans="1:14" x14ac:dyDescent="0.3">
      <c r="A20" s="4">
        <v>15</v>
      </c>
      <c r="B20" s="3"/>
      <c r="C20" s="3"/>
      <c r="D20" s="3"/>
      <c r="E20" s="3"/>
      <c r="F20" s="3"/>
      <c r="G20" s="76"/>
      <c r="H20" s="76"/>
      <c r="I20" s="76"/>
      <c r="J20" s="76"/>
      <c r="K20" s="76"/>
      <c r="L20" s="3"/>
      <c r="M20" s="3"/>
      <c r="N20" s="38"/>
    </row>
    <row r="21" spans="1:14" x14ac:dyDescent="0.3">
      <c r="A21" s="4">
        <v>16</v>
      </c>
      <c r="B21" s="3"/>
      <c r="C21" s="3"/>
      <c r="D21" s="3"/>
      <c r="E21" s="3"/>
      <c r="F21" s="3"/>
      <c r="G21" s="76"/>
      <c r="H21" s="76"/>
      <c r="I21" s="76"/>
      <c r="J21" s="76"/>
      <c r="K21" s="76"/>
      <c r="L21" s="3"/>
      <c r="M21" s="3"/>
      <c r="N21" s="38"/>
    </row>
    <row r="22" spans="1:14" x14ac:dyDescent="0.3">
      <c r="A22" s="4">
        <v>17</v>
      </c>
      <c r="B22" s="3"/>
      <c r="C22" s="3"/>
      <c r="D22" s="3"/>
      <c r="E22" s="3"/>
      <c r="F22" s="3"/>
      <c r="G22" s="76"/>
      <c r="H22" s="76"/>
      <c r="I22" s="76"/>
      <c r="J22" s="76"/>
      <c r="K22" s="76"/>
      <c r="L22" s="3"/>
      <c r="M22" s="3"/>
      <c r="N22" s="724"/>
    </row>
    <row r="23" spans="1:14" x14ac:dyDescent="0.3">
      <c r="A23" s="4">
        <v>18</v>
      </c>
      <c r="B23" s="3"/>
      <c r="C23" s="3"/>
      <c r="D23" s="3"/>
      <c r="E23" s="3"/>
      <c r="F23" s="3"/>
      <c r="G23" s="76"/>
      <c r="H23" s="76"/>
      <c r="I23" s="76"/>
      <c r="J23" s="76"/>
      <c r="K23" s="76"/>
      <c r="L23" s="3"/>
      <c r="M23" s="3"/>
      <c r="N23" s="724"/>
    </row>
    <row r="24" spans="1:14" x14ac:dyDescent="0.3">
      <c r="A24" s="4">
        <v>19</v>
      </c>
      <c r="B24" s="3"/>
      <c r="C24" s="3"/>
      <c r="D24" s="3"/>
      <c r="E24" s="3"/>
      <c r="F24" s="3"/>
      <c r="G24" s="76"/>
      <c r="H24" s="76"/>
      <c r="I24" s="76"/>
      <c r="J24" s="76"/>
      <c r="K24" s="76"/>
      <c r="L24" s="3"/>
      <c r="M24" s="3"/>
      <c r="N24" s="724"/>
    </row>
    <row r="25" spans="1:14" x14ac:dyDescent="0.3">
      <c r="A25" s="4">
        <v>20</v>
      </c>
      <c r="B25" s="3"/>
      <c r="C25" s="3"/>
      <c r="D25" s="3"/>
      <c r="E25" s="3"/>
      <c r="F25" s="3"/>
      <c r="G25" s="76"/>
      <c r="H25" s="76"/>
      <c r="I25" s="76"/>
      <c r="J25" s="76"/>
      <c r="K25" s="76"/>
      <c r="L25" s="3"/>
      <c r="M25" s="3"/>
      <c r="N25" s="724"/>
    </row>
    <row r="26" spans="1:14" x14ac:dyDescent="0.3">
      <c r="A26" s="4">
        <v>21</v>
      </c>
      <c r="B26" s="3"/>
      <c r="C26" s="3"/>
      <c r="D26" s="3"/>
      <c r="E26" s="3"/>
      <c r="F26" s="3"/>
      <c r="G26" s="76"/>
      <c r="H26" s="76"/>
      <c r="I26" s="76"/>
      <c r="J26" s="76"/>
      <c r="K26" s="76"/>
      <c r="L26" s="3"/>
      <c r="M26" s="3"/>
      <c r="N26" s="724"/>
    </row>
    <row r="27" spans="1:14" x14ac:dyDescent="0.3">
      <c r="A27" s="4">
        <v>22</v>
      </c>
      <c r="B27" s="3"/>
      <c r="C27" s="3"/>
      <c r="D27" s="3"/>
      <c r="E27" s="3"/>
      <c r="F27" s="3"/>
      <c r="G27" s="76"/>
      <c r="H27" s="76"/>
      <c r="I27" s="76"/>
      <c r="J27" s="76"/>
      <c r="K27" s="76"/>
      <c r="L27" s="3"/>
      <c r="M27" s="3"/>
      <c r="N27" s="724"/>
    </row>
    <row r="28" spans="1:14" x14ac:dyDescent="0.3">
      <c r="A28" s="4">
        <v>23</v>
      </c>
      <c r="B28" s="3"/>
      <c r="C28" s="3"/>
      <c r="D28" s="3"/>
      <c r="E28" s="3"/>
      <c r="F28" s="3"/>
      <c r="G28" s="76"/>
      <c r="H28" s="76"/>
      <c r="I28" s="76"/>
      <c r="J28" s="76"/>
      <c r="K28" s="76"/>
      <c r="L28" s="3"/>
      <c r="M28" s="3"/>
      <c r="N28" s="724"/>
    </row>
    <row r="29" spans="1:14" x14ac:dyDescent="0.3">
      <c r="A29" s="4">
        <v>24</v>
      </c>
      <c r="B29" s="3"/>
      <c r="C29" s="3"/>
      <c r="D29" s="3"/>
      <c r="E29" s="32"/>
      <c r="F29" s="3"/>
      <c r="G29" s="76"/>
      <c r="H29" s="76"/>
      <c r="I29" s="76"/>
      <c r="J29" s="76"/>
      <c r="K29" s="76"/>
      <c r="L29" s="3"/>
      <c r="M29" s="3"/>
      <c r="N29" s="724"/>
    </row>
    <row r="30" spans="1:14" x14ac:dyDescent="0.3">
      <c r="A30" s="4">
        <v>25</v>
      </c>
      <c r="B30" s="3"/>
      <c r="C30" s="3"/>
      <c r="D30" s="3"/>
      <c r="E30" s="3"/>
      <c r="F30" s="3"/>
      <c r="G30" s="76"/>
      <c r="H30" s="76"/>
      <c r="I30" s="76"/>
      <c r="J30" s="76"/>
      <c r="K30" s="76"/>
      <c r="L30" s="3"/>
      <c r="M30" s="3"/>
      <c r="N30" s="724"/>
    </row>
    <row r="31" spans="1:14" x14ac:dyDescent="0.3">
      <c r="A31" s="4">
        <v>26</v>
      </c>
      <c r="B31" s="3"/>
      <c r="C31" s="3"/>
      <c r="D31" s="3"/>
      <c r="E31" s="3"/>
      <c r="F31" s="3"/>
      <c r="G31" s="76"/>
      <c r="H31" s="76"/>
      <c r="I31" s="76"/>
      <c r="J31" s="76"/>
      <c r="K31" s="76"/>
      <c r="L31" s="3"/>
      <c r="M31" s="3"/>
      <c r="N31" s="724"/>
    </row>
    <row r="32" spans="1:14" ht="19.2" customHeight="1" x14ac:dyDescent="0.3">
      <c r="A32" s="4"/>
      <c r="B32" s="3"/>
      <c r="C32" s="3"/>
      <c r="D32" s="3"/>
      <c r="E32" s="3"/>
      <c r="F32" s="3"/>
      <c r="G32" s="76"/>
      <c r="H32" s="76"/>
      <c r="I32" s="76"/>
      <c r="J32" s="76"/>
      <c r="K32" s="76"/>
      <c r="L32" s="3"/>
      <c r="M32" s="3"/>
      <c r="N32" s="724"/>
    </row>
    <row r="33" spans="1:14" hidden="1" x14ac:dyDescent="0.3">
      <c r="A33" s="4"/>
      <c r="B33" s="3"/>
      <c r="C33" s="3" t="s">
        <v>176</v>
      </c>
      <c r="D33" s="3" t="s">
        <v>81</v>
      </c>
      <c r="E33" s="3">
        <v>1.929</v>
      </c>
      <c r="F33" s="3"/>
      <c r="G33" s="76"/>
      <c r="H33" s="76"/>
      <c r="I33" s="76"/>
      <c r="J33" s="76"/>
      <c r="K33" s="76"/>
      <c r="L33" s="3"/>
      <c r="M33" s="3"/>
      <c r="N33" s="724"/>
    </row>
    <row r="34" spans="1:14" hidden="1" x14ac:dyDescent="0.3">
      <c r="A34" s="4"/>
      <c r="B34" s="3"/>
      <c r="C34" s="3" t="s">
        <v>8</v>
      </c>
      <c r="D34" s="3" t="s">
        <v>175</v>
      </c>
      <c r="E34" s="3">
        <v>1.385</v>
      </c>
      <c r="F34" s="3"/>
      <c r="G34" s="76"/>
      <c r="H34" s="76"/>
      <c r="I34" s="76"/>
      <c r="J34" s="76"/>
      <c r="K34" s="76"/>
      <c r="L34" s="3"/>
      <c r="M34" s="3"/>
      <c r="N34" s="724"/>
    </row>
    <row r="35" spans="1:14" x14ac:dyDescent="0.3">
      <c r="A35" s="4"/>
      <c r="B35" s="3"/>
      <c r="C35" s="3"/>
      <c r="D35" s="3"/>
      <c r="E35" s="3"/>
      <c r="F35" s="3"/>
      <c r="G35" s="76"/>
      <c r="H35" s="76"/>
      <c r="I35" s="76"/>
      <c r="J35" s="76"/>
      <c r="K35" s="76"/>
      <c r="L35" s="3"/>
      <c r="M35" s="3"/>
      <c r="N35" s="724"/>
    </row>
    <row r="36" spans="1:14" x14ac:dyDescent="0.3">
      <c r="A36" s="4"/>
      <c r="B36" s="3"/>
      <c r="C36" s="3"/>
      <c r="D36" s="3"/>
      <c r="E36" s="3"/>
      <c r="F36" s="3"/>
      <c r="G36" s="76"/>
      <c r="H36" s="76"/>
      <c r="I36" s="76"/>
      <c r="J36" s="76"/>
      <c r="K36" s="76"/>
      <c r="L36" s="3"/>
      <c r="M36" s="3"/>
      <c r="N36" s="724"/>
    </row>
    <row r="37" spans="1:14" x14ac:dyDescent="0.3">
      <c r="A37" s="4"/>
      <c r="B37" s="3"/>
      <c r="C37" s="3"/>
      <c r="D37" s="3"/>
      <c r="E37" s="3"/>
      <c r="F37" s="3"/>
      <c r="G37" s="76"/>
      <c r="H37" s="76"/>
      <c r="I37" s="76"/>
      <c r="J37" s="76"/>
      <c r="K37" s="76"/>
      <c r="L37" s="3"/>
      <c r="M37" s="3"/>
      <c r="N37" s="724"/>
    </row>
    <row r="38" spans="1:14" x14ac:dyDescent="0.3">
      <c r="A38" s="4"/>
      <c r="B38" s="3"/>
      <c r="C38" s="3"/>
      <c r="D38" s="3"/>
      <c r="E38" s="3"/>
      <c r="F38" s="3"/>
      <c r="G38" s="76"/>
      <c r="H38" s="76"/>
      <c r="I38" s="76"/>
      <c r="J38" s="76"/>
      <c r="K38" s="76"/>
      <c r="L38" s="3"/>
      <c r="M38" s="3"/>
      <c r="N38" s="724"/>
    </row>
    <row r="39" spans="1:14" x14ac:dyDescent="0.3">
      <c r="A39" s="4"/>
      <c r="B39" s="3"/>
      <c r="C39" s="3"/>
      <c r="D39" s="3"/>
      <c r="E39" s="3"/>
      <c r="F39" s="3"/>
      <c r="G39" s="76"/>
      <c r="H39" s="76"/>
      <c r="I39" s="76"/>
      <c r="J39" s="76"/>
      <c r="K39" s="76"/>
      <c r="L39" s="3"/>
      <c r="M39" s="3"/>
      <c r="N39" s="724"/>
    </row>
    <row r="40" spans="1:14" x14ac:dyDescent="0.3">
      <c r="A40" s="4"/>
      <c r="B40" s="3"/>
      <c r="C40" s="3"/>
      <c r="D40" s="3"/>
      <c r="E40" s="3"/>
      <c r="F40" s="3"/>
      <c r="G40" s="76"/>
      <c r="H40" s="76"/>
      <c r="I40" s="76"/>
      <c r="J40" s="76"/>
      <c r="K40" s="76"/>
      <c r="L40" s="3"/>
      <c r="M40" s="3"/>
      <c r="N40" s="724"/>
    </row>
    <row r="41" spans="1:14" x14ac:dyDescent="0.3">
      <c r="A41" s="4"/>
      <c r="B41" s="3"/>
      <c r="C41" s="3"/>
      <c r="D41" s="3"/>
      <c r="E41" s="3"/>
      <c r="F41" s="3"/>
      <c r="G41" s="76"/>
      <c r="H41" s="76"/>
      <c r="I41" s="76"/>
      <c r="J41" s="76"/>
      <c r="K41" s="76"/>
      <c r="L41" s="3"/>
      <c r="M41" s="3"/>
      <c r="N41" s="724"/>
    </row>
    <row r="42" spans="1:14" x14ac:dyDescent="0.3">
      <c r="A42" s="4"/>
      <c r="B42" s="3"/>
      <c r="C42" s="3"/>
      <c r="D42" s="3"/>
      <c r="E42" s="3"/>
      <c r="F42" s="3"/>
      <c r="G42" s="76"/>
      <c r="H42" s="76"/>
      <c r="I42" s="76"/>
      <c r="J42" s="76"/>
      <c r="K42" s="76"/>
      <c r="L42" s="3"/>
      <c r="M42" s="3"/>
      <c r="N42" s="724"/>
    </row>
    <row r="43" spans="1:14" x14ac:dyDescent="0.3">
      <c r="A43" s="4"/>
      <c r="B43" s="3"/>
      <c r="C43" s="3"/>
      <c r="D43" s="3"/>
      <c r="E43" s="3"/>
      <c r="F43" s="3"/>
      <c r="G43" s="76"/>
      <c r="H43" s="76"/>
      <c r="I43" s="76"/>
      <c r="J43" s="76"/>
      <c r="K43" s="76"/>
      <c r="L43" s="3"/>
      <c r="M43" s="3"/>
      <c r="N43" s="724"/>
    </row>
    <row r="44" spans="1:14" x14ac:dyDescent="0.3">
      <c r="A44" s="4"/>
      <c r="B44" s="3"/>
      <c r="C44" s="3"/>
      <c r="D44" s="3"/>
      <c r="E44" s="3"/>
      <c r="F44" s="3"/>
      <c r="G44" s="76"/>
      <c r="H44" s="76"/>
      <c r="I44" s="76"/>
      <c r="J44" s="76"/>
      <c r="K44" s="76"/>
      <c r="L44" s="3"/>
      <c r="M44" s="3"/>
      <c r="N44" s="724"/>
    </row>
    <row r="45" spans="1:14" x14ac:dyDescent="0.3">
      <c r="A45" s="4"/>
      <c r="B45" s="3"/>
      <c r="C45" s="3"/>
      <c r="D45" s="3"/>
      <c r="E45" s="3"/>
      <c r="F45" s="3"/>
      <c r="G45" s="76"/>
      <c r="H45" s="76"/>
      <c r="I45" s="76"/>
      <c r="J45" s="76"/>
      <c r="K45" s="76"/>
      <c r="L45" s="3"/>
      <c r="M45" s="3"/>
      <c r="N45" s="724"/>
    </row>
    <row r="46" spans="1:14" x14ac:dyDescent="0.3">
      <c r="A46" s="4"/>
      <c r="B46" s="3"/>
      <c r="C46" s="3"/>
      <c r="D46" s="3"/>
      <c r="E46" s="3"/>
      <c r="F46" s="3"/>
      <c r="G46" s="76"/>
      <c r="H46" s="76"/>
      <c r="I46" s="76"/>
      <c r="J46" s="76"/>
      <c r="K46" s="76"/>
      <c r="L46" s="3"/>
      <c r="M46" s="3"/>
      <c r="N46" s="724"/>
    </row>
    <row r="47" spans="1:14" x14ac:dyDescent="0.3">
      <c r="A47" s="4"/>
      <c r="B47" s="3"/>
      <c r="C47" s="3"/>
      <c r="D47" s="3"/>
      <c r="E47" s="3"/>
      <c r="F47" s="3"/>
      <c r="G47" s="76"/>
      <c r="H47" s="76"/>
      <c r="I47" s="76"/>
      <c r="J47" s="76"/>
      <c r="K47" s="76"/>
      <c r="L47" s="3"/>
      <c r="M47" s="3"/>
      <c r="N47" s="724"/>
    </row>
    <row r="48" spans="1:14" x14ac:dyDescent="0.3">
      <c r="A48" s="4"/>
      <c r="B48" s="3"/>
      <c r="C48" s="3"/>
      <c r="D48" s="3"/>
      <c r="E48" s="3"/>
      <c r="F48" s="3"/>
      <c r="G48" s="76"/>
      <c r="H48" s="76"/>
      <c r="I48" s="76"/>
      <c r="J48" s="76"/>
      <c r="K48" s="76"/>
      <c r="L48" s="3"/>
      <c r="M48" s="3"/>
      <c r="N48" s="724"/>
    </row>
    <row r="49" spans="1:14" x14ac:dyDescent="0.3">
      <c r="A49" s="4"/>
      <c r="B49" s="3"/>
      <c r="C49" s="3"/>
      <c r="D49" s="3"/>
      <c r="E49" s="3"/>
      <c r="F49" s="3"/>
      <c r="G49" s="76"/>
      <c r="H49" s="76"/>
      <c r="I49" s="76"/>
      <c r="J49" s="76"/>
      <c r="K49" s="76"/>
      <c r="L49" s="3"/>
      <c r="M49" s="3"/>
      <c r="N49" s="724"/>
    </row>
    <row r="50" spans="1:14" x14ac:dyDescent="0.3">
      <c r="A50" s="4"/>
      <c r="B50" s="3"/>
      <c r="C50" s="3"/>
      <c r="D50" s="3"/>
      <c r="E50" s="3"/>
      <c r="F50" s="3"/>
      <c r="G50" s="76"/>
      <c r="H50" s="76"/>
      <c r="I50" s="76"/>
      <c r="J50" s="76"/>
      <c r="K50" s="76"/>
      <c r="L50" s="3"/>
      <c r="M50" s="3"/>
      <c r="N50" s="724"/>
    </row>
    <row r="51" spans="1:14" x14ac:dyDescent="0.3">
      <c r="A51" s="4"/>
      <c r="B51" s="3"/>
      <c r="C51" s="3"/>
      <c r="D51" s="3"/>
      <c r="E51" s="3"/>
      <c r="F51" s="3"/>
      <c r="G51" s="76"/>
      <c r="H51" s="76"/>
      <c r="I51" s="76"/>
      <c r="J51" s="76"/>
      <c r="K51" s="76"/>
      <c r="L51" s="3"/>
      <c r="M51" s="3"/>
      <c r="N51" s="724"/>
    </row>
    <row r="52" spans="1:14" x14ac:dyDescent="0.3">
      <c r="A52" s="4"/>
      <c r="B52" s="3"/>
      <c r="C52" s="3"/>
      <c r="D52" s="3"/>
      <c r="E52" s="3"/>
      <c r="F52" s="3"/>
      <c r="G52" s="76"/>
      <c r="H52" s="76"/>
      <c r="I52" s="76"/>
      <c r="J52" s="76"/>
      <c r="K52" s="76"/>
      <c r="L52" s="3"/>
      <c r="M52" s="3"/>
      <c r="N52" s="724"/>
    </row>
    <row r="53" spans="1:14" x14ac:dyDescent="0.3">
      <c r="A53" s="4"/>
      <c r="B53" s="3"/>
      <c r="C53" s="3"/>
      <c r="D53" s="3"/>
      <c r="E53" s="3"/>
      <c r="F53" s="3"/>
      <c r="G53" s="76"/>
      <c r="H53" s="76"/>
      <c r="I53" s="76"/>
      <c r="J53" s="76"/>
      <c r="K53" s="76"/>
      <c r="L53" s="3"/>
      <c r="M53" s="3"/>
      <c r="N53" s="724"/>
    </row>
    <row r="54" spans="1:14" x14ac:dyDescent="0.3">
      <c r="A54" s="4"/>
      <c r="B54" s="3"/>
      <c r="C54" s="3"/>
      <c r="D54" s="3"/>
      <c r="E54" s="3"/>
      <c r="F54" s="3"/>
      <c r="G54" s="76"/>
      <c r="H54" s="76"/>
      <c r="I54" s="76"/>
      <c r="J54" s="76"/>
      <c r="K54" s="76"/>
      <c r="L54" s="3"/>
      <c r="M54" s="3"/>
      <c r="N54" s="724"/>
    </row>
    <row r="55" spans="1:14" x14ac:dyDescent="0.3">
      <c r="A55" s="4"/>
      <c r="B55" s="3"/>
      <c r="C55" s="3"/>
      <c r="D55" s="3"/>
      <c r="E55" s="3"/>
      <c r="F55" s="3"/>
      <c r="G55" s="76"/>
      <c r="H55" s="76"/>
      <c r="I55" s="76"/>
      <c r="J55" s="76"/>
      <c r="K55" s="76"/>
      <c r="L55" s="3"/>
      <c r="M55" s="3"/>
      <c r="N55" s="724"/>
    </row>
    <row r="56" spans="1:14" x14ac:dyDescent="0.3">
      <c r="A56" s="4"/>
      <c r="B56" s="3"/>
      <c r="C56" s="3"/>
      <c r="D56" s="3"/>
      <c r="E56" s="3"/>
      <c r="F56" s="3"/>
      <c r="G56" s="76"/>
      <c r="H56" s="76"/>
      <c r="I56" s="76"/>
      <c r="J56" s="76"/>
      <c r="K56" s="76"/>
      <c r="L56" s="3"/>
      <c r="M56" s="3"/>
      <c r="N56" s="724"/>
    </row>
    <row r="57" spans="1:14" x14ac:dyDescent="0.3">
      <c r="A57" s="4"/>
      <c r="B57" s="3"/>
      <c r="C57" s="3"/>
      <c r="D57" s="3"/>
      <c r="E57" s="3"/>
      <c r="F57" s="3"/>
      <c r="G57" s="76"/>
      <c r="H57" s="76"/>
      <c r="I57" s="76"/>
      <c r="J57" s="76"/>
      <c r="K57" s="76"/>
      <c r="L57" s="3"/>
      <c r="M57" s="3"/>
      <c r="N57" s="724"/>
    </row>
    <row r="58" spans="1:14" x14ac:dyDescent="0.3">
      <c r="A58" s="4"/>
      <c r="B58" s="3"/>
      <c r="C58" s="3"/>
      <c r="D58" s="3"/>
      <c r="E58" s="3"/>
      <c r="F58" s="3"/>
      <c r="G58" s="76"/>
      <c r="H58" s="76"/>
      <c r="I58" s="76"/>
      <c r="J58" s="76"/>
      <c r="K58" s="76"/>
      <c r="L58" s="3"/>
      <c r="M58" s="3"/>
      <c r="N58" s="724"/>
    </row>
    <row r="59" spans="1:14" x14ac:dyDescent="0.3">
      <c r="A59" s="4"/>
      <c r="B59" s="3"/>
      <c r="C59" s="3"/>
      <c r="D59" s="3"/>
      <c r="E59" s="3"/>
      <c r="F59" s="3"/>
      <c r="G59" s="76"/>
      <c r="H59" s="76"/>
      <c r="I59" s="76"/>
      <c r="J59" s="76"/>
      <c r="K59" s="76"/>
      <c r="L59" s="3"/>
      <c r="M59" s="3"/>
      <c r="N59" s="724"/>
    </row>
    <row r="60" spans="1:14" x14ac:dyDescent="0.3">
      <c r="A60" s="4"/>
      <c r="B60" s="3"/>
      <c r="C60" s="3"/>
      <c r="D60" s="3"/>
      <c r="E60" s="3"/>
      <c r="F60" s="3"/>
      <c r="G60" s="76"/>
      <c r="H60" s="76"/>
      <c r="I60" s="76"/>
      <c r="J60" s="76"/>
      <c r="K60" s="76"/>
      <c r="L60" s="3"/>
      <c r="M60" s="3"/>
      <c r="N60" s="724"/>
    </row>
    <row r="61" spans="1:14" x14ac:dyDescent="0.3">
      <c r="A61" s="4"/>
      <c r="B61" s="3"/>
      <c r="C61" s="3"/>
      <c r="D61" s="3"/>
      <c r="E61" s="3"/>
      <c r="F61" s="3"/>
      <c r="G61" s="76"/>
      <c r="H61" s="76"/>
      <c r="I61" s="76"/>
      <c r="J61" s="76"/>
      <c r="K61" s="76"/>
      <c r="L61" s="3"/>
      <c r="M61" s="3"/>
      <c r="N61" s="724"/>
    </row>
    <row r="62" spans="1:14" x14ac:dyDescent="0.3">
      <c r="A62" s="4"/>
      <c r="B62" s="3"/>
      <c r="C62" s="3"/>
      <c r="D62" s="3"/>
      <c r="E62" s="3"/>
      <c r="F62" s="3"/>
      <c r="G62" s="76"/>
      <c r="H62" s="76"/>
      <c r="I62" s="76"/>
      <c r="J62" s="76"/>
      <c r="K62" s="76"/>
      <c r="L62" s="3"/>
      <c r="M62" s="3"/>
      <c r="N62" s="724"/>
    </row>
    <row r="63" spans="1:14" x14ac:dyDescent="0.3">
      <c r="A63" s="4"/>
      <c r="B63" s="3"/>
      <c r="C63" s="3"/>
      <c r="D63" s="3"/>
      <c r="E63" s="3"/>
      <c r="F63" s="3"/>
      <c r="G63" s="76"/>
      <c r="H63" s="76"/>
      <c r="I63" s="76"/>
      <c r="J63" s="76"/>
      <c r="K63" s="76"/>
      <c r="L63" s="3"/>
      <c r="M63" s="3"/>
      <c r="N63" s="724"/>
    </row>
    <row r="64" spans="1:14" x14ac:dyDescent="0.3">
      <c r="A64" s="4"/>
      <c r="B64" s="3"/>
      <c r="C64" s="3"/>
      <c r="D64" s="3"/>
      <c r="E64" s="3"/>
      <c r="F64" s="3"/>
      <c r="G64" s="76"/>
      <c r="H64" s="76"/>
      <c r="I64" s="76"/>
      <c r="J64" s="76"/>
      <c r="K64" s="76"/>
      <c r="L64" s="3"/>
      <c r="M64" s="3"/>
      <c r="N64" s="724"/>
    </row>
    <row r="65" spans="1:14" x14ac:dyDescent="0.3">
      <c r="A65" s="4"/>
      <c r="B65" s="3"/>
      <c r="C65" s="3"/>
      <c r="D65" s="3"/>
      <c r="E65" s="3"/>
      <c r="F65" s="3"/>
      <c r="G65" s="76"/>
      <c r="H65" s="76"/>
      <c r="I65" s="76"/>
      <c r="J65" s="76"/>
      <c r="K65" s="76"/>
      <c r="L65" s="3"/>
      <c r="M65" s="3"/>
      <c r="N65" s="724"/>
    </row>
    <row r="66" spans="1:14" x14ac:dyDescent="0.3">
      <c r="A66" s="4"/>
      <c r="B66" s="3"/>
      <c r="C66" s="3"/>
      <c r="D66" s="3"/>
      <c r="E66" s="3"/>
      <c r="F66" s="3"/>
      <c r="G66" s="76"/>
      <c r="H66" s="76"/>
      <c r="I66" s="76"/>
      <c r="J66" s="76"/>
      <c r="K66" s="76"/>
      <c r="L66" s="3"/>
      <c r="M66" s="3"/>
      <c r="N66" s="724"/>
    </row>
    <row r="67" spans="1:14" x14ac:dyDescent="0.3">
      <c r="A67" s="4"/>
      <c r="B67" s="3"/>
      <c r="C67" s="3"/>
      <c r="D67" s="3"/>
      <c r="E67" s="3"/>
      <c r="F67" s="3"/>
      <c r="G67" s="76"/>
      <c r="H67" s="76"/>
      <c r="I67" s="76"/>
      <c r="J67" s="76"/>
      <c r="K67" s="76"/>
      <c r="L67" s="3"/>
      <c r="M67" s="3"/>
      <c r="N67" s="724"/>
    </row>
    <row r="68" spans="1:14" x14ac:dyDescent="0.3">
      <c r="A68" s="4"/>
      <c r="B68" s="3"/>
      <c r="C68" s="3"/>
      <c r="D68" s="3"/>
      <c r="E68" s="3"/>
      <c r="F68" s="3"/>
      <c r="G68" s="76"/>
      <c r="H68" s="76"/>
      <c r="I68" s="76"/>
      <c r="J68" s="76"/>
      <c r="K68" s="76"/>
      <c r="L68" s="3"/>
      <c r="M68" s="3"/>
      <c r="N68" s="724"/>
    </row>
    <row r="69" spans="1:14" x14ac:dyDescent="0.3">
      <c r="A69" s="4"/>
      <c r="B69" s="3"/>
      <c r="C69" s="3"/>
      <c r="D69" s="3"/>
      <c r="E69" s="3"/>
      <c r="F69" s="3"/>
      <c r="G69" s="76"/>
      <c r="H69" s="76"/>
      <c r="I69" s="76"/>
      <c r="J69" s="76"/>
      <c r="K69" s="76"/>
      <c r="L69" s="3"/>
      <c r="M69" s="3"/>
      <c r="N69" s="724"/>
    </row>
    <row r="70" spans="1:14" x14ac:dyDescent="0.3">
      <c r="A70" s="4"/>
      <c r="B70" s="3"/>
      <c r="C70" s="3"/>
      <c r="D70" s="3"/>
      <c r="E70" s="3"/>
      <c r="F70" s="3"/>
      <c r="G70" s="76"/>
      <c r="H70" s="76"/>
      <c r="I70" s="76"/>
      <c r="J70" s="76"/>
      <c r="K70" s="76"/>
      <c r="L70" s="3"/>
      <c r="M70" s="3"/>
      <c r="N70" s="724"/>
    </row>
    <row r="71" spans="1:14" x14ac:dyDescent="0.3">
      <c r="A71" s="4"/>
      <c r="B71" s="3"/>
      <c r="C71" s="3"/>
      <c r="D71" s="3"/>
      <c r="E71" s="3"/>
      <c r="F71" s="3"/>
      <c r="G71" s="76"/>
      <c r="H71" s="76"/>
      <c r="I71" s="76"/>
      <c r="J71" s="76"/>
      <c r="K71" s="76"/>
      <c r="L71" s="3"/>
      <c r="M71" s="3"/>
      <c r="N71" s="724"/>
    </row>
    <row r="72" spans="1:14" x14ac:dyDescent="0.3">
      <c r="A72" s="4"/>
      <c r="B72" s="3"/>
      <c r="C72" s="3"/>
      <c r="D72" s="3"/>
      <c r="E72" s="3"/>
      <c r="F72" s="3"/>
      <c r="G72" s="76"/>
      <c r="H72" s="76"/>
      <c r="I72" s="76"/>
      <c r="J72" s="76"/>
      <c r="K72" s="76"/>
      <c r="L72" s="3"/>
      <c r="M72" s="3"/>
      <c r="N72" s="724"/>
    </row>
    <row r="73" spans="1:14" x14ac:dyDescent="0.3">
      <c r="A73" s="4"/>
      <c r="B73" s="3"/>
      <c r="C73" s="3"/>
      <c r="D73" s="3"/>
      <c r="E73" s="3"/>
      <c r="F73" s="3"/>
      <c r="G73" s="76"/>
      <c r="H73" s="76"/>
      <c r="I73" s="76"/>
      <c r="J73" s="76"/>
      <c r="K73" s="76"/>
      <c r="L73" s="3"/>
      <c r="M73" s="3"/>
      <c r="N73" s="724"/>
    </row>
    <row r="74" spans="1:14" x14ac:dyDescent="0.3">
      <c r="A74" s="4"/>
      <c r="B74" s="3"/>
      <c r="C74" s="3"/>
      <c r="D74" s="3"/>
      <c r="E74" s="3"/>
      <c r="F74" s="3"/>
      <c r="G74" s="76"/>
      <c r="H74" s="76"/>
      <c r="I74" s="76"/>
      <c r="J74" s="76"/>
      <c r="K74" s="76"/>
      <c r="L74" s="3"/>
      <c r="M74" s="3"/>
      <c r="N74" s="724"/>
    </row>
    <row r="75" spans="1:14" x14ac:dyDescent="0.3">
      <c r="A75" s="4"/>
      <c r="B75" s="3"/>
      <c r="C75" s="3"/>
      <c r="D75" s="3"/>
      <c r="E75" s="3"/>
      <c r="F75" s="3"/>
      <c r="G75" s="76"/>
      <c r="H75" s="76"/>
      <c r="I75" s="76"/>
      <c r="J75" s="76"/>
      <c r="K75" s="76"/>
      <c r="L75" s="3"/>
      <c r="M75" s="3"/>
      <c r="N75" s="724"/>
    </row>
    <row r="76" spans="1:14" x14ac:dyDescent="0.3">
      <c r="A76" s="4"/>
      <c r="B76" s="3"/>
      <c r="C76" s="3"/>
      <c r="D76" s="3"/>
      <c r="E76" s="3"/>
      <c r="F76" s="3"/>
      <c r="G76" s="76"/>
      <c r="H76" s="76"/>
      <c r="I76" s="76"/>
      <c r="J76" s="76"/>
      <c r="K76" s="76"/>
      <c r="L76" s="3"/>
      <c r="M76" s="3"/>
      <c r="N76" s="724"/>
    </row>
    <row r="77" spans="1:14" x14ac:dyDescent="0.3">
      <c r="A77" s="4"/>
      <c r="B77" s="3"/>
      <c r="C77" s="3"/>
      <c r="D77" s="3"/>
      <c r="E77" s="3"/>
      <c r="F77" s="3"/>
      <c r="G77" s="76"/>
      <c r="H77" s="76"/>
      <c r="I77" s="76"/>
      <c r="J77" s="76"/>
      <c r="K77" s="76"/>
      <c r="L77" s="3"/>
      <c r="M77" s="3"/>
      <c r="N77" s="724"/>
    </row>
    <row r="78" spans="1:14" x14ac:dyDescent="0.3">
      <c r="A78" s="4"/>
      <c r="B78" s="3"/>
      <c r="C78" s="3"/>
      <c r="D78" s="3"/>
      <c r="E78" s="3"/>
      <c r="F78" s="3"/>
      <c r="G78" s="76"/>
      <c r="H78" s="76"/>
      <c r="I78" s="76"/>
      <c r="J78" s="76"/>
      <c r="K78" s="76"/>
      <c r="L78" s="3"/>
      <c r="M78" s="3"/>
      <c r="N78" s="724"/>
    </row>
    <row r="79" spans="1:14" x14ac:dyDescent="0.3">
      <c r="A79" s="4"/>
      <c r="B79" s="3"/>
      <c r="C79" s="3"/>
      <c r="D79" s="3"/>
      <c r="E79" s="3"/>
      <c r="F79" s="3"/>
      <c r="G79" s="76"/>
      <c r="H79" s="76"/>
      <c r="I79" s="76"/>
      <c r="J79" s="76"/>
      <c r="K79" s="76"/>
      <c r="L79" s="3"/>
      <c r="M79" s="3"/>
      <c r="N79" s="724"/>
    </row>
    <row r="80" spans="1:14" x14ac:dyDescent="0.3">
      <c r="A80" s="4"/>
      <c r="B80" s="3"/>
      <c r="C80" s="3"/>
      <c r="D80" s="3"/>
      <c r="E80" s="3"/>
      <c r="F80" s="3"/>
      <c r="G80" s="76"/>
      <c r="H80" s="76"/>
      <c r="I80" s="76"/>
      <c r="J80" s="76"/>
      <c r="K80" s="76"/>
      <c r="L80" s="3"/>
      <c r="M80" s="3"/>
      <c r="N80" s="724"/>
    </row>
    <row r="81" spans="1:14" x14ac:dyDescent="0.3">
      <c r="A81" s="4"/>
      <c r="B81" s="3"/>
      <c r="C81" s="3"/>
      <c r="D81" s="3"/>
      <c r="E81" s="3"/>
      <c r="F81" s="3"/>
      <c r="G81" s="76"/>
      <c r="H81" s="76"/>
      <c r="I81" s="76"/>
      <c r="J81" s="76"/>
      <c r="K81" s="76"/>
      <c r="L81" s="3"/>
      <c r="M81" s="3"/>
      <c r="N81" s="724"/>
    </row>
    <row r="82" spans="1:14" x14ac:dyDescent="0.3">
      <c r="A82" s="4"/>
      <c r="B82" s="3"/>
      <c r="C82" s="3"/>
      <c r="D82" s="3"/>
      <c r="E82" s="3"/>
      <c r="F82" s="3"/>
      <c r="G82" s="76"/>
      <c r="H82" s="76"/>
      <c r="I82" s="76"/>
      <c r="J82" s="76"/>
      <c r="K82" s="76"/>
      <c r="L82" s="3"/>
      <c r="M82" s="3"/>
      <c r="N82" s="724"/>
    </row>
    <row r="83" spans="1:14" x14ac:dyDescent="0.3">
      <c r="A83" s="4"/>
      <c r="B83" s="3"/>
      <c r="C83" s="3"/>
      <c r="D83" s="3"/>
      <c r="E83" s="3"/>
      <c r="F83" s="3"/>
      <c r="G83" s="76"/>
      <c r="H83" s="76"/>
      <c r="I83" s="76"/>
      <c r="J83" s="76"/>
      <c r="K83" s="76"/>
      <c r="L83" s="3"/>
      <c r="M83" s="3"/>
      <c r="N83" s="724"/>
    </row>
    <row r="84" spans="1:14" x14ac:dyDescent="0.3">
      <c r="A84" s="4"/>
      <c r="B84" s="3"/>
      <c r="C84" s="3"/>
      <c r="D84" s="3"/>
      <c r="E84" s="3"/>
      <c r="F84" s="3"/>
      <c r="G84" s="76"/>
      <c r="H84" s="76"/>
      <c r="I84" s="76"/>
      <c r="J84" s="76"/>
      <c r="K84" s="76"/>
      <c r="L84" s="3"/>
      <c r="M84" s="3"/>
      <c r="N84" s="724"/>
    </row>
    <row r="85" spans="1:14" x14ac:dyDescent="0.3">
      <c r="A85" s="4"/>
      <c r="B85" s="3"/>
      <c r="C85" s="3"/>
      <c r="D85" s="3"/>
      <c r="E85" s="3"/>
      <c r="F85" s="3"/>
      <c r="G85" s="76"/>
      <c r="H85" s="76"/>
      <c r="I85" s="76"/>
      <c r="J85" s="76"/>
      <c r="K85" s="76"/>
      <c r="L85" s="3"/>
      <c r="M85" s="3"/>
      <c r="N85" s="724"/>
    </row>
    <row r="86" spans="1:14" x14ac:dyDescent="0.3">
      <c r="A86" s="4"/>
      <c r="B86" s="3"/>
      <c r="C86" s="3"/>
      <c r="D86" s="3"/>
      <c r="E86" s="3"/>
      <c r="F86" s="3"/>
      <c r="G86" s="76"/>
      <c r="H86" s="76"/>
      <c r="I86" s="76"/>
      <c r="J86" s="76"/>
      <c r="K86" s="76"/>
      <c r="L86" s="3"/>
      <c r="M86" s="3"/>
      <c r="N86" s="724"/>
    </row>
    <row r="87" spans="1:14" x14ac:dyDescent="0.3">
      <c r="A87" s="4"/>
      <c r="B87" s="3"/>
      <c r="C87" s="3"/>
      <c r="D87" s="3"/>
      <c r="E87" s="3"/>
      <c r="F87" s="3"/>
      <c r="G87" s="76"/>
      <c r="H87" s="76"/>
      <c r="I87" s="76"/>
      <c r="J87" s="76"/>
      <c r="K87" s="76"/>
      <c r="L87" s="3"/>
      <c r="M87" s="3"/>
      <c r="N87" s="724"/>
    </row>
    <row r="88" spans="1:14" x14ac:dyDescent="0.3">
      <c r="A88" s="4"/>
      <c r="B88" s="3"/>
      <c r="C88" s="3"/>
      <c r="D88" s="3"/>
      <c r="E88" s="3"/>
      <c r="F88" s="3"/>
      <c r="G88" s="76"/>
      <c r="H88" s="76"/>
      <c r="I88" s="76"/>
      <c r="J88" s="76"/>
      <c r="K88" s="76"/>
      <c r="L88" s="3"/>
      <c r="M88" s="3"/>
      <c r="N88" s="724"/>
    </row>
    <row r="89" spans="1:14" x14ac:dyDescent="0.3">
      <c r="A89" s="4"/>
      <c r="B89" s="3"/>
      <c r="C89" s="3"/>
      <c r="D89" s="3"/>
      <c r="E89" s="3"/>
      <c r="F89" s="3"/>
      <c r="G89" s="76"/>
      <c r="H89" s="76"/>
      <c r="I89" s="76"/>
      <c r="J89" s="76"/>
      <c r="K89" s="76"/>
      <c r="L89" s="3"/>
      <c r="M89" s="3"/>
      <c r="N89" s="724"/>
    </row>
    <row r="90" spans="1:14" x14ac:dyDescent="0.3">
      <c r="A90" s="4"/>
      <c r="B90" s="3"/>
      <c r="C90" s="3"/>
      <c r="D90" s="3"/>
      <c r="E90" s="3"/>
      <c r="F90" s="3"/>
      <c r="G90" s="76"/>
      <c r="H90" s="76"/>
      <c r="I90" s="76"/>
      <c r="J90" s="76"/>
      <c r="K90" s="76"/>
      <c r="L90" s="3"/>
      <c r="M90" s="3"/>
      <c r="N90" s="724"/>
    </row>
    <row r="91" spans="1:14" x14ac:dyDescent="0.3">
      <c r="A91" s="4"/>
      <c r="B91" s="3"/>
      <c r="C91" s="3"/>
      <c r="D91" s="3"/>
      <c r="E91" s="3"/>
      <c r="F91" s="3"/>
      <c r="G91" s="76"/>
      <c r="H91" s="76"/>
      <c r="I91" s="76"/>
      <c r="J91" s="76"/>
      <c r="K91" s="76"/>
      <c r="L91" s="3"/>
      <c r="M91" s="3"/>
      <c r="N91" s="724"/>
    </row>
    <row r="92" spans="1:14" x14ac:dyDescent="0.3">
      <c r="A92" s="4"/>
      <c r="B92" s="3"/>
      <c r="C92" s="3"/>
      <c r="D92" s="3"/>
      <c r="E92" s="3"/>
      <c r="F92" s="3"/>
      <c r="G92" s="76"/>
      <c r="H92" s="76"/>
      <c r="I92" s="76"/>
      <c r="J92" s="76"/>
      <c r="K92" s="76"/>
      <c r="L92" s="3"/>
      <c r="M92" s="3"/>
      <c r="N92" s="724"/>
    </row>
    <row r="93" spans="1:14" x14ac:dyDescent="0.3">
      <c r="A93" s="4"/>
      <c r="B93" s="3"/>
      <c r="C93" s="3"/>
      <c r="D93" s="3"/>
      <c r="E93" s="3"/>
      <c r="F93" s="3"/>
      <c r="G93" s="76"/>
      <c r="H93" s="76"/>
      <c r="I93" s="76"/>
      <c r="J93" s="76"/>
      <c r="K93" s="76"/>
      <c r="L93" s="3"/>
      <c r="M93" s="3"/>
      <c r="N93" s="724"/>
    </row>
    <row r="94" spans="1:14" x14ac:dyDescent="0.3">
      <c r="A94" s="4"/>
      <c r="B94" s="3"/>
      <c r="C94" s="3"/>
      <c r="D94" s="3"/>
      <c r="E94" s="3"/>
      <c r="F94" s="3"/>
      <c r="G94" s="76"/>
      <c r="H94" s="76"/>
      <c r="I94" s="76"/>
      <c r="J94" s="76"/>
      <c r="K94" s="76"/>
      <c r="L94" s="3"/>
      <c r="M94" s="3"/>
      <c r="N94" s="724"/>
    </row>
    <row r="95" spans="1:14" x14ac:dyDescent="0.3">
      <c r="A95" s="4"/>
      <c r="B95" s="3"/>
      <c r="C95" s="3"/>
      <c r="D95" s="3"/>
      <c r="E95" s="3"/>
      <c r="F95" s="3"/>
      <c r="G95" s="76"/>
      <c r="H95" s="76"/>
      <c r="I95" s="76"/>
      <c r="J95" s="76"/>
      <c r="K95" s="76"/>
      <c r="L95" s="3"/>
      <c r="M95" s="3"/>
      <c r="N95" s="724"/>
    </row>
    <row r="96" spans="1:14" x14ac:dyDescent="0.3">
      <c r="A96" s="4"/>
      <c r="B96" s="3"/>
      <c r="C96" s="3"/>
      <c r="D96" s="3"/>
      <c r="E96" s="3"/>
      <c r="F96" s="3"/>
      <c r="G96" s="76"/>
      <c r="H96" s="76"/>
      <c r="I96" s="76"/>
      <c r="J96" s="76"/>
      <c r="K96" s="76"/>
      <c r="L96" s="3"/>
      <c r="M96" s="3"/>
      <c r="N96" s="724"/>
    </row>
    <row r="97" spans="1:14" x14ac:dyDescent="0.3">
      <c r="A97" s="4"/>
      <c r="B97" s="3"/>
      <c r="C97" s="3"/>
      <c r="D97" s="3"/>
      <c r="E97" s="3"/>
      <c r="F97" s="3"/>
      <c r="G97" s="76"/>
      <c r="H97" s="76"/>
      <c r="I97" s="76"/>
      <c r="J97" s="76"/>
      <c r="K97" s="76"/>
      <c r="L97" s="3"/>
      <c r="M97" s="3"/>
      <c r="N97" s="724"/>
    </row>
    <row r="98" spans="1:14" x14ac:dyDescent="0.3">
      <c r="A98" s="4"/>
      <c r="B98" s="3"/>
      <c r="C98" s="3"/>
      <c r="D98" s="3"/>
      <c r="E98" s="3"/>
      <c r="F98" s="3"/>
      <c r="G98" s="76"/>
      <c r="H98" s="76"/>
      <c r="I98" s="76"/>
      <c r="J98" s="76"/>
      <c r="K98" s="76"/>
      <c r="L98" s="3"/>
      <c r="M98" s="3"/>
      <c r="N98" s="724"/>
    </row>
    <row r="99" spans="1:14" x14ac:dyDescent="0.3">
      <c r="A99" s="4"/>
      <c r="B99" s="3"/>
      <c r="C99" s="3"/>
      <c r="D99" s="3"/>
      <c r="E99" s="3"/>
      <c r="F99" s="3"/>
      <c r="G99" s="76"/>
      <c r="H99" s="76"/>
      <c r="I99" s="76"/>
      <c r="J99" s="76"/>
      <c r="K99" s="76"/>
      <c r="L99" s="3"/>
      <c r="M99" s="3"/>
      <c r="N99" s="724"/>
    </row>
    <row r="100" spans="1:14" x14ac:dyDescent="0.3">
      <c r="A100" s="4"/>
      <c r="B100" s="3"/>
      <c r="C100" s="3"/>
      <c r="D100" s="3"/>
      <c r="E100" s="3"/>
      <c r="F100" s="3"/>
      <c r="G100" s="76"/>
      <c r="H100" s="76"/>
      <c r="I100" s="76"/>
      <c r="J100" s="76"/>
      <c r="K100" s="76"/>
      <c r="L100" s="3"/>
      <c r="M100" s="3"/>
      <c r="N100" s="724"/>
    </row>
    <row r="101" spans="1:14" x14ac:dyDescent="0.3">
      <c r="A101" s="4"/>
      <c r="B101" s="3"/>
      <c r="C101" s="3"/>
      <c r="D101" s="3"/>
      <c r="E101" s="3"/>
      <c r="F101" s="3"/>
      <c r="G101" s="76"/>
      <c r="H101" s="76"/>
      <c r="I101" s="76"/>
      <c r="J101" s="76"/>
      <c r="K101" s="76"/>
      <c r="L101" s="3"/>
      <c r="M101" s="3"/>
      <c r="N101" s="724"/>
    </row>
    <row r="102" spans="1:14" x14ac:dyDescent="0.3">
      <c r="A102" s="4"/>
      <c r="B102" s="3"/>
      <c r="C102" s="3"/>
      <c r="D102" s="3"/>
      <c r="E102" s="3"/>
      <c r="F102" s="3"/>
      <c r="G102" s="76"/>
      <c r="H102" s="76"/>
      <c r="I102" s="76"/>
      <c r="J102" s="76"/>
      <c r="K102" s="76"/>
      <c r="L102" s="3"/>
      <c r="M102" s="3"/>
      <c r="N102" s="724"/>
    </row>
    <row r="103" spans="1:14" x14ac:dyDescent="0.3">
      <c r="A103" s="4"/>
      <c r="B103" s="3"/>
      <c r="C103" s="3"/>
      <c r="D103" s="3"/>
      <c r="E103" s="3"/>
      <c r="F103" s="3"/>
      <c r="G103" s="76"/>
      <c r="H103" s="76"/>
      <c r="I103" s="76"/>
      <c r="J103" s="76"/>
      <c r="K103" s="76"/>
      <c r="L103" s="3"/>
      <c r="M103" s="3"/>
      <c r="N103" s="724"/>
    </row>
    <row r="104" spans="1:14" x14ac:dyDescent="0.3">
      <c r="A104" s="4"/>
      <c r="B104" s="3"/>
      <c r="C104" s="3"/>
      <c r="D104" s="3"/>
      <c r="E104" s="3"/>
      <c r="F104" s="3"/>
      <c r="G104" s="76"/>
      <c r="H104" s="76"/>
      <c r="I104" s="76"/>
      <c r="J104" s="76"/>
      <c r="K104" s="76"/>
      <c r="L104" s="3"/>
      <c r="M104" s="3"/>
      <c r="N104" s="724"/>
    </row>
    <row r="105" spans="1:14" x14ac:dyDescent="0.3">
      <c r="A105" s="4"/>
      <c r="B105" s="3"/>
      <c r="C105" s="3"/>
      <c r="D105" s="3"/>
      <c r="E105" s="3"/>
      <c r="F105" s="3"/>
      <c r="G105" s="76"/>
      <c r="H105" s="76"/>
      <c r="I105" s="76"/>
      <c r="J105" s="76"/>
      <c r="K105" s="76"/>
      <c r="L105" s="3"/>
      <c r="M105" s="3"/>
      <c r="N105" s="724"/>
    </row>
    <row r="106" spans="1:14" x14ac:dyDescent="0.3">
      <c r="A106" s="4"/>
      <c r="B106" s="3"/>
      <c r="C106" s="3"/>
      <c r="D106" s="3"/>
      <c r="E106" s="3"/>
      <c r="F106" s="3"/>
      <c r="G106" s="76"/>
      <c r="H106" s="76"/>
      <c r="I106" s="76"/>
      <c r="J106" s="76"/>
      <c r="K106" s="76"/>
      <c r="L106" s="3"/>
      <c r="M106" s="3"/>
      <c r="N106" s="724"/>
    </row>
    <row r="107" spans="1:14" x14ac:dyDescent="0.3">
      <c r="A107" s="4"/>
      <c r="B107" s="3"/>
      <c r="C107" s="3"/>
      <c r="D107" s="3"/>
      <c r="E107" s="3"/>
      <c r="F107" s="3"/>
      <c r="G107" s="76"/>
      <c r="H107" s="76"/>
      <c r="I107" s="76"/>
      <c r="J107" s="76"/>
      <c r="K107" s="76"/>
      <c r="L107" s="3"/>
      <c r="M107" s="3"/>
      <c r="N107" s="724"/>
    </row>
    <row r="108" spans="1:14" x14ac:dyDescent="0.3">
      <c r="A108" s="4"/>
      <c r="B108" s="3"/>
      <c r="C108" s="3"/>
      <c r="D108" s="3"/>
      <c r="E108" s="3"/>
      <c r="F108" s="3"/>
      <c r="G108" s="76"/>
      <c r="H108" s="76"/>
      <c r="I108" s="76"/>
      <c r="J108" s="76"/>
      <c r="K108" s="76"/>
      <c r="L108" s="3"/>
      <c r="M108" s="3"/>
      <c r="N108" s="724"/>
    </row>
    <row r="109" spans="1:14" x14ac:dyDescent="0.3">
      <c r="A109" s="4"/>
      <c r="B109" s="3"/>
      <c r="C109" s="3"/>
      <c r="D109" s="3"/>
      <c r="E109" s="3"/>
      <c r="F109" s="3"/>
      <c r="G109" s="76"/>
      <c r="H109" s="76"/>
      <c r="I109" s="76"/>
      <c r="J109" s="76"/>
      <c r="K109" s="76"/>
      <c r="L109" s="3"/>
      <c r="M109" s="3"/>
      <c r="N109" s="724"/>
    </row>
    <row r="110" spans="1:14" x14ac:dyDescent="0.3">
      <c r="A110" s="4"/>
      <c r="B110" s="3"/>
      <c r="C110" s="3"/>
      <c r="D110" s="3"/>
      <c r="E110" s="3"/>
      <c r="F110" s="3"/>
      <c r="G110" s="76"/>
      <c r="H110" s="76"/>
      <c r="I110" s="76"/>
      <c r="J110" s="76"/>
      <c r="K110" s="76"/>
      <c r="L110" s="3"/>
      <c r="M110" s="3"/>
      <c r="N110" s="724"/>
    </row>
    <row r="111" spans="1:14" x14ac:dyDescent="0.3">
      <c r="A111" s="4"/>
      <c r="B111" s="3"/>
      <c r="C111" s="3"/>
      <c r="D111" s="3"/>
      <c r="E111" s="3"/>
      <c r="F111" s="3"/>
      <c r="G111" s="76"/>
      <c r="H111" s="76"/>
      <c r="I111" s="76"/>
      <c r="J111" s="76"/>
      <c r="K111" s="76"/>
      <c r="L111" s="3"/>
      <c r="M111" s="3"/>
      <c r="N111" s="724"/>
    </row>
    <row r="112" spans="1:14" x14ac:dyDescent="0.3">
      <c r="A112" s="4"/>
      <c r="B112" s="3"/>
      <c r="C112" s="3"/>
      <c r="D112" s="3"/>
      <c r="E112" s="3"/>
      <c r="F112" s="3"/>
      <c r="G112" s="76"/>
      <c r="H112" s="76"/>
      <c r="I112" s="76"/>
      <c r="J112" s="76"/>
      <c r="K112" s="76"/>
      <c r="L112" s="3"/>
      <c r="M112" s="3"/>
      <c r="N112" s="724"/>
    </row>
    <row r="113" spans="1:14" x14ac:dyDescent="0.3">
      <c r="A113" s="4"/>
      <c r="B113" s="3"/>
      <c r="C113" s="3"/>
      <c r="D113" s="3"/>
      <c r="E113" s="3"/>
      <c r="F113" s="3"/>
      <c r="G113" s="76"/>
      <c r="H113" s="76"/>
      <c r="I113" s="76"/>
      <c r="J113" s="76"/>
      <c r="K113" s="76"/>
      <c r="L113" s="3"/>
      <c r="M113" s="3"/>
      <c r="N113" s="724"/>
    </row>
    <row r="114" spans="1:14" x14ac:dyDescent="0.3">
      <c r="A114" s="4"/>
      <c r="B114" s="3"/>
      <c r="C114" s="3"/>
      <c r="D114" s="3"/>
      <c r="E114" s="3"/>
      <c r="F114" s="3"/>
      <c r="G114" s="76"/>
      <c r="H114" s="76"/>
      <c r="I114" s="76"/>
      <c r="J114" s="76"/>
      <c r="K114" s="76"/>
      <c r="L114" s="3"/>
      <c r="M114" s="3"/>
      <c r="N114" s="724"/>
    </row>
    <row r="115" spans="1:14" x14ac:dyDescent="0.3">
      <c r="A115" s="4"/>
      <c r="B115" s="3"/>
      <c r="C115" s="3"/>
      <c r="D115" s="3"/>
      <c r="E115" s="3"/>
      <c r="F115" s="3"/>
      <c r="G115" s="76"/>
      <c r="H115" s="76"/>
      <c r="I115" s="76"/>
      <c r="J115" s="76"/>
      <c r="K115" s="76"/>
      <c r="L115" s="3"/>
      <c r="M115" s="3"/>
      <c r="N115" s="724"/>
    </row>
    <row r="116" spans="1:14" x14ac:dyDescent="0.3">
      <c r="A116" s="4"/>
      <c r="B116" s="3"/>
      <c r="C116" s="3"/>
      <c r="D116" s="3"/>
      <c r="E116" s="3"/>
      <c r="F116" s="3"/>
      <c r="G116" s="76"/>
      <c r="H116" s="76"/>
      <c r="I116" s="76"/>
      <c r="J116" s="76"/>
      <c r="K116" s="76"/>
      <c r="L116" s="3"/>
      <c r="M116" s="3"/>
      <c r="N116" s="724"/>
    </row>
    <row r="117" spans="1:14" x14ac:dyDescent="0.3">
      <c r="A117" s="4"/>
      <c r="B117" s="3"/>
      <c r="C117" s="3"/>
      <c r="D117" s="3"/>
      <c r="E117" s="3"/>
      <c r="F117" s="3"/>
      <c r="G117" s="76"/>
      <c r="H117" s="76"/>
      <c r="I117" s="76"/>
      <c r="J117" s="76"/>
      <c r="K117" s="76"/>
      <c r="L117" s="3"/>
      <c r="M117" s="3"/>
      <c r="N117" s="724"/>
    </row>
    <row r="118" spans="1:14" x14ac:dyDescent="0.3">
      <c r="A118" s="4"/>
      <c r="B118" s="3"/>
      <c r="C118" s="3"/>
      <c r="D118" s="3"/>
      <c r="E118" s="3"/>
      <c r="F118" s="3"/>
      <c r="G118" s="76"/>
      <c r="H118" s="76"/>
      <c r="I118" s="76"/>
      <c r="J118" s="76"/>
      <c r="K118" s="76"/>
      <c r="L118" s="3"/>
      <c r="M118" s="3"/>
      <c r="N118" s="724"/>
    </row>
    <row r="119" spans="1:14" x14ac:dyDescent="0.3">
      <c r="A119" s="4"/>
      <c r="B119" s="3"/>
      <c r="C119" s="3"/>
      <c r="D119" s="3"/>
      <c r="E119" s="3"/>
      <c r="F119" s="3"/>
      <c r="G119" s="76"/>
      <c r="H119" s="76"/>
      <c r="I119" s="76"/>
      <c r="J119" s="76"/>
      <c r="K119" s="76"/>
      <c r="L119" s="3"/>
      <c r="M119" s="3"/>
      <c r="N119" s="724"/>
    </row>
    <row r="120" spans="1:14" x14ac:dyDescent="0.3">
      <c r="A120" s="4"/>
      <c r="B120" s="3"/>
      <c r="C120" s="3"/>
      <c r="D120" s="3"/>
      <c r="E120" s="3"/>
      <c r="F120" s="3"/>
      <c r="G120" s="76"/>
      <c r="H120" s="76"/>
      <c r="I120" s="76"/>
      <c r="J120" s="76"/>
      <c r="K120" s="76"/>
      <c r="L120" s="3"/>
      <c r="M120" s="3"/>
      <c r="N120" s="724"/>
    </row>
    <row r="121" spans="1:14" x14ac:dyDescent="0.3">
      <c r="A121" s="4"/>
      <c r="B121" s="3"/>
      <c r="C121" s="3"/>
      <c r="D121" s="3"/>
      <c r="E121" s="3"/>
      <c r="F121" s="3"/>
      <c r="G121" s="76"/>
      <c r="H121" s="76"/>
      <c r="I121" s="76"/>
      <c r="J121" s="76"/>
      <c r="K121" s="76"/>
      <c r="L121" s="3"/>
      <c r="M121" s="3"/>
      <c r="N121" s="724"/>
    </row>
    <row r="122" spans="1:14" x14ac:dyDescent="0.3">
      <c r="A122" s="4"/>
      <c r="B122" s="3"/>
      <c r="C122" s="3"/>
      <c r="D122" s="3"/>
      <c r="E122" s="3"/>
      <c r="F122" s="3"/>
      <c r="G122" s="76"/>
      <c r="H122" s="76"/>
      <c r="I122" s="76"/>
      <c r="J122" s="76"/>
      <c r="K122" s="76"/>
      <c r="L122" s="3"/>
      <c r="M122" s="3"/>
      <c r="N122" s="724"/>
    </row>
    <row r="123" spans="1:14" x14ac:dyDescent="0.3">
      <c r="A123" s="4"/>
      <c r="B123" s="3"/>
      <c r="C123" s="3"/>
      <c r="D123" s="3"/>
      <c r="E123" s="3"/>
      <c r="F123" s="3"/>
      <c r="G123" s="76"/>
      <c r="H123" s="76"/>
      <c r="I123" s="76"/>
      <c r="J123" s="76"/>
      <c r="K123" s="76"/>
      <c r="L123" s="3"/>
      <c r="M123" s="3"/>
      <c r="N123" s="724"/>
    </row>
    <row r="124" spans="1:14" x14ac:dyDescent="0.3">
      <c r="A124" s="4"/>
      <c r="B124" s="3"/>
      <c r="C124" s="3"/>
      <c r="D124" s="3"/>
      <c r="E124" s="3"/>
      <c r="F124" s="3"/>
      <c r="G124" s="76"/>
      <c r="H124" s="76"/>
      <c r="I124" s="76"/>
      <c r="J124" s="76"/>
      <c r="K124" s="76"/>
      <c r="L124" s="3"/>
      <c r="M124" s="3"/>
      <c r="N124" s="724"/>
    </row>
    <row r="125" spans="1:14" x14ac:dyDescent="0.3">
      <c r="A125" s="4"/>
      <c r="B125" s="3"/>
      <c r="C125" s="3"/>
      <c r="D125" s="3"/>
      <c r="E125" s="3"/>
      <c r="F125" s="3"/>
      <c r="G125" s="76"/>
      <c r="H125" s="76"/>
      <c r="I125" s="76"/>
      <c r="J125" s="76"/>
      <c r="K125" s="76"/>
      <c r="L125" s="3"/>
      <c r="M125" s="3"/>
      <c r="N125" s="724"/>
    </row>
    <row r="126" spans="1:14" x14ac:dyDescent="0.3">
      <c r="A126" s="4"/>
      <c r="B126" s="3"/>
      <c r="C126" s="3"/>
      <c r="D126" s="3"/>
      <c r="E126" s="3"/>
      <c r="F126" s="3"/>
      <c r="G126" s="76"/>
      <c r="H126" s="76"/>
      <c r="I126" s="76"/>
      <c r="J126" s="76"/>
      <c r="K126" s="76"/>
      <c r="L126" s="3"/>
      <c r="M126" s="3"/>
      <c r="N126" s="724"/>
    </row>
    <row r="127" spans="1:14" x14ac:dyDescent="0.3">
      <c r="A127" s="4"/>
      <c r="B127" s="3"/>
      <c r="C127" s="3"/>
      <c r="D127" s="3"/>
      <c r="E127" s="3"/>
      <c r="F127" s="3"/>
      <c r="G127" s="76"/>
      <c r="H127" s="76"/>
      <c r="I127" s="76"/>
      <c r="J127" s="76"/>
      <c r="K127" s="76"/>
      <c r="L127" s="3"/>
      <c r="M127" s="3"/>
      <c r="N127" s="724"/>
    </row>
    <row r="128" spans="1:14" x14ac:dyDescent="0.3">
      <c r="A128" s="4"/>
      <c r="B128" s="3"/>
      <c r="C128" s="3"/>
      <c r="D128" s="3"/>
      <c r="E128" s="3"/>
      <c r="F128" s="3"/>
      <c r="G128" s="76"/>
      <c r="H128" s="76"/>
      <c r="I128" s="76"/>
      <c r="J128" s="76"/>
      <c r="K128" s="76"/>
      <c r="L128" s="3"/>
      <c r="M128" s="3"/>
      <c r="N128" s="724"/>
    </row>
    <row r="129" spans="1:14" x14ac:dyDescent="0.3">
      <c r="A129" s="4"/>
      <c r="B129" s="3"/>
      <c r="C129" s="3"/>
      <c r="D129" s="3"/>
      <c r="E129" s="3"/>
      <c r="F129" s="3"/>
      <c r="G129" s="3"/>
      <c r="H129" s="3"/>
      <c r="I129" s="3"/>
      <c r="J129" s="3"/>
      <c r="K129" s="3"/>
      <c r="L129" s="3"/>
      <c r="M129" s="3"/>
      <c r="N129" s="724"/>
    </row>
    <row r="130" spans="1:14" x14ac:dyDescent="0.3">
      <c r="A130" s="4"/>
      <c r="B130" s="3"/>
      <c r="C130" s="3"/>
      <c r="D130" s="3"/>
      <c r="E130" s="3"/>
      <c r="F130" s="3"/>
      <c r="G130" s="3"/>
      <c r="H130" s="3"/>
      <c r="I130" s="3"/>
      <c r="J130" s="3"/>
      <c r="K130" s="3"/>
      <c r="L130" s="3"/>
      <c r="M130" s="3"/>
      <c r="N130" s="724"/>
    </row>
    <row r="131" spans="1:14" x14ac:dyDescent="0.3">
      <c r="A131" s="4"/>
      <c r="B131" s="3"/>
      <c r="C131" s="3"/>
      <c r="D131" s="3"/>
      <c r="E131" s="3"/>
      <c r="F131" s="3"/>
      <c r="G131" s="3"/>
      <c r="H131" s="3"/>
      <c r="I131" s="3"/>
      <c r="J131" s="3"/>
      <c r="K131" s="3"/>
      <c r="L131" s="3"/>
      <c r="M131" s="3"/>
      <c r="N131" s="724"/>
    </row>
    <row r="132" spans="1:14" x14ac:dyDescent="0.3">
      <c r="A132" s="4"/>
      <c r="B132" s="3"/>
      <c r="C132" s="3"/>
      <c r="D132" s="3"/>
      <c r="E132" s="3"/>
      <c r="F132" s="3"/>
      <c r="G132" s="3"/>
      <c r="H132" s="3"/>
      <c r="I132" s="3"/>
      <c r="J132" s="3"/>
      <c r="K132" s="3"/>
      <c r="L132" s="3"/>
      <c r="M132" s="3"/>
      <c r="N132" s="724"/>
    </row>
    <row r="133" spans="1:14" x14ac:dyDescent="0.3">
      <c r="A133" s="4"/>
      <c r="B133" s="3"/>
      <c r="C133" s="3"/>
      <c r="D133" s="3"/>
      <c r="E133" s="3"/>
      <c r="F133" s="3"/>
      <c r="G133" s="3"/>
      <c r="H133" s="3"/>
      <c r="I133" s="3"/>
      <c r="J133" s="3"/>
      <c r="K133" s="3"/>
      <c r="L133" s="3"/>
      <c r="M133" s="3"/>
      <c r="N133" s="724"/>
    </row>
    <row r="134" spans="1:14" x14ac:dyDescent="0.3">
      <c r="A134" s="4"/>
      <c r="B134" s="3"/>
      <c r="C134" s="3"/>
      <c r="D134" s="3"/>
      <c r="E134" s="3"/>
      <c r="F134" s="3"/>
      <c r="G134" s="3"/>
      <c r="H134" s="3"/>
      <c r="I134" s="3"/>
      <c r="J134" s="3"/>
      <c r="K134" s="3"/>
      <c r="L134" s="3"/>
      <c r="M134" s="3"/>
      <c r="N134" s="724"/>
    </row>
    <row r="135" spans="1:14" x14ac:dyDescent="0.3">
      <c r="A135" s="4"/>
      <c r="B135" s="3"/>
      <c r="C135" s="3"/>
      <c r="D135" s="3"/>
      <c r="E135" s="3"/>
      <c r="F135" s="3"/>
      <c r="G135" s="3"/>
      <c r="H135" s="3"/>
      <c r="I135" s="3"/>
      <c r="J135" s="3"/>
      <c r="K135" s="3"/>
      <c r="L135" s="3"/>
      <c r="M135" s="3"/>
      <c r="N135" s="724"/>
    </row>
    <row r="136" spans="1:14" x14ac:dyDescent="0.3">
      <c r="A136" s="4"/>
      <c r="B136" s="3"/>
      <c r="C136" s="3"/>
      <c r="D136" s="3"/>
      <c r="E136" s="3"/>
      <c r="F136" s="3"/>
      <c r="G136" s="3"/>
      <c r="H136" s="3"/>
      <c r="I136" s="3"/>
      <c r="J136" s="3"/>
      <c r="K136" s="3"/>
      <c r="L136" s="3"/>
      <c r="M136" s="3"/>
      <c r="N136" s="724"/>
    </row>
    <row r="137" spans="1:14" x14ac:dyDescent="0.3">
      <c r="A137" s="4"/>
      <c r="B137" s="3"/>
      <c r="C137" s="3"/>
      <c r="D137" s="3"/>
      <c r="E137" s="3"/>
      <c r="F137" s="3"/>
      <c r="G137" s="3"/>
      <c r="H137" s="3"/>
      <c r="I137" s="3"/>
      <c r="J137" s="3"/>
      <c r="K137" s="3"/>
      <c r="L137" s="3"/>
      <c r="M137" s="3"/>
      <c r="N137" s="724"/>
    </row>
    <row r="138" spans="1:14" x14ac:dyDescent="0.3">
      <c r="A138" s="4"/>
      <c r="B138" s="3"/>
      <c r="C138" s="3"/>
      <c r="D138" s="3"/>
      <c r="E138" s="3"/>
      <c r="F138" s="3"/>
      <c r="G138" s="3"/>
      <c r="H138" s="3"/>
      <c r="I138" s="3"/>
      <c r="J138" s="3"/>
      <c r="K138" s="3"/>
      <c r="L138" s="3"/>
      <c r="M138" s="3"/>
      <c r="N138" s="724"/>
    </row>
    <row r="139" spans="1:14" x14ac:dyDescent="0.3">
      <c r="A139" s="4"/>
      <c r="B139" s="3"/>
      <c r="C139" s="3"/>
      <c r="D139" s="3"/>
      <c r="E139" s="3"/>
      <c r="F139" s="3"/>
      <c r="G139" s="3"/>
      <c r="H139" s="3"/>
      <c r="I139" s="3"/>
      <c r="J139" s="3"/>
      <c r="K139" s="3"/>
      <c r="L139" s="3"/>
      <c r="M139" s="3"/>
      <c r="N139" s="724"/>
    </row>
    <row r="140" spans="1:14" x14ac:dyDescent="0.3">
      <c r="A140" s="4"/>
      <c r="B140" s="3"/>
      <c r="C140" s="3"/>
      <c r="D140" s="3"/>
      <c r="E140" s="3"/>
      <c r="F140" s="3"/>
      <c r="G140" s="3"/>
      <c r="H140" s="3"/>
      <c r="I140" s="3"/>
      <c r="J140" s="3"/>
      <c r="K140" s="3"/>
      <c r="L140" s="3"/>
      <c r="M140" s="3"/>
      <c r="N140" s="724"/>
    </row>
    <row r="141" spans="1:14" x14ac:dyDescent="0.3">
      <c r="A141" s="4"/>
      <c r="B141" s="3"/>
      <c r="C141" s="3"/>
      <c r="D141" s="3"/>
      <c r="E141" s="3"/>
      <c r="F141" s="3"/>
      <c r="G141" s="3"/>
      <c r="H141" s="3"/>
      <c r="I141" s="3"/>
      <c r="J141" s="3"/>
      <c r="K141" s="3"/>
      <c r="L141" s="3"/>
      <c r="M141" s="3"/>
      <c r="N141" s="724"/>
    </row>
    <row r="142" spans="1:14" x14ac:dyDescent="0.3">
      <c r="A142" s="4"/>
      <c r="B142" s="3"/>
      <c r="C142" s="3"/>
      <c r="D142" s="3"/>
      <c r="E142" s="3"/>
      <c r="F142" s="3"/>
      <c r="G142" s="3"/>
      <c r="H142" s="3"/>
      <c r="I142" s="3"/>
      <c r="J142" s="3"/>
      <c r="K142" s="3"/>
      <c r="L142" s="3"/>
      <c r="M142" s="3"/>
      <c r="N142" s="724"/>
    </row>
    <row r="143" spans="1:14" x14ac:dyDescent="0.3">
      <c r="A143" s="4"/>
      <c r="B143" s="3"/>
      <c r="C143" s="3"/>
      <c r="D143" s="3"/>
      <c r="E143" s="3"/>
      <c r="F143" s="3"/>
      <c r="G143" s="3"/>
      <c r="H143" s="3"/>
      <c r="I143" s="3"/>
      <c r="J143" s="3"/>
      <c r="K143" s="3"/>
      <c r="L143" s="3"/>
      <c r="M143" s="3"/>
      <c r="N143" s="724"/>
    </row>
    <row r="144" spans="1:14" x14ac:dyDescent="0.3">
      <c r="A144" s="4"/>
      <c r="B144" s="3"/>
      <c r="C144" s="3"/>
      <c r="D144" s="3"/>
      <c r="E144" s="3"/>
      <c r="F144" s="3"/>
      <c r="G144" s="3"/>
      <c r="H144" s="3"/>
      <c r="I144" s="3"/>
      <c r="J144" s="3"/>
      <c r="K144" s="3"/>
      <c r="L144" s="3"/>
      <c r="M144" s="3"/>
      <c r="N144" s="724"/>
    </row>
    <row r="145" spans="1:14" x14ac:dyDescent="0.3">
      <c r="A145" s="4"/>
      <c r="B145" s="3"/>
      <c r="C145" s="3"/>
      <c r="D145" s="3"/>
      <c r="E145" s="3"/>
      <c r="F145" s="3"/>
      <c r="G145" s="3"/>
      <c r="H145" s="3"/>
      <c r="I145" s="3"/>
      <c r="J145" s="3"/>
      <c r="K145" s="3"/>
      <c r="L145" s="3"/>
      <c r="M145" s="3"/>
      <c r="N145" s="724"/>
    </row>
    <row r="146" spans="1:14" x14ac:dyDescent="0.3">
      <c r="A146" s="4"/>
      <c r="B146" s="3"/>
      <c r="C146" s="3"/>
      <c r="D146" s="3"/>
      <c r="E146" s="3"/>
      <c r="F146" s="3"/>
      <c r="G146" s="3"/>
      <c r="H146" s="3"/>
      <c r="I146" s="3"/>
      <c r="J146" s="3"/>
      <c r="K146" s="3"/>
      <c r="L146" s="3"/>
      <c r="M146" s="3"/>
      <c r="N146" s="724"/>
    </row>
    <row r="147" spans="1:14" x14ac:dyDescent="0.3">
      <c r="A147" s="4"/>
      <c r="B147" s="3"/>
      <c r="C147" s="3"/>
      <c r="D147" s="3"/>
      <c r="E147" s="3"/>
      <c r="F147" s="3"/>
      <c r="G147" s="3"/>
      <c r="H147" s="3"/>
      <c r="I147" s="3"/>
      <c r="J147" s="3"/>
      <c r="K147" s="3"/>
      <c r="L147" s="3"/>
      <c r="M147" s="3"/>
      <c r="N147" s="724"/>
    </row>
    <row r="148" spans="1:14" x14ac:dyDescent="0.3">
      <c r="A148" s="4"/>
      <c r="B148" s="3"/>
      <c r="C148" s="3"/>
      <c r="D148" s="3"/>
      <c r="E148" s="3"/>
      <c r="F148" s="3"/>
      <c r="G148" s="3"/>
      <c r="H148" s="3"/>
      <c r="I148" s="3"/>
      <c r="J148" s="3"/>
      <c r="K148" s="3"/>
      <c r="L148" s="3"/>
      <c r="M148" s="3"/>
      <c r="N148" s="724"/>
    </row>
    <row r="149" spans="1:14" x14ac:dyDescent="0.3">
      <c r="A149" s="4"/>
      <c r="B149" s="3"/>
      <c r="C149" s="3"/>
      <c r="D149" s="3"/>
      <c r="E149" s="3"/>
      <c r="F149" s="3"/>
      <c r="G149" s="3"/>
      <c r="H149" s="3"/>
      <c r="I149" s="3"/>
      <c r="J149" s="3"/>
      <c r="K149" s="3"/>
      <c r="L149" s="3"/>
      <c r="M149" s="3"/>
      <c r="N149" s="724"/>
    </row>
    <row r="150" spans="1:14" x14ac:dyDescent="0.3">
      <c r="A150" s="4"/>
      <c r="B150" s="3"/>
      <c r="C150" s="3"/>
      <c r="D150" s="3"/>
      <c r="E150" s="3"/>
      <c r="F150" s="3"/>
      <c r="G150" s="3"/>
      <c r="H150" s="3"/>
      <c r="I150" s="3"/>
      <c r="J150" s="3"/>
      <c r="K150" s="3"/>
      <c r="L150" s="3"/>
      <c r="M150" s="3"/>
      <c r="N150" s="724"/>
    </row>
    <row r="151" spans="1:14" x14ac:dyDescent="0.3">
      <c r="A151" s="4"/>
      <c r="B151" s="3"/>
      <c r="C151" s="3"/>
      <c r="D151" s="3"/>
      <c r="E151" s="3"/>
      <c r="F151" s="3"/>
      <c r="G151" s="3"/>
      <c r="H151" s="3"/>
      <c r="I151" s="3"/>
      <c r="J151" s="3"/>
      <c r="K151" s="3"/>
      <c r="L151" s="3"/>
      <c r="M151" s="3"/>
      <c r="N151" s="724"/>
    </row>
    <row r="152" spans="1:14" x14ac:dyDescent="0.3">
      <c r="A152" s="4"/>
      <c r="B152" s="3"/>
      <c r="C152" s="3"/>
      <c r="D152" s="3"/>
      <c r="E152" s="3"/>
      <c r="F152" s="3"/>
      <c r="G152" s="3"/>
      <c r="H152" s="3"/>
      <c r="I152" s="3"/>
      <c r="J152" s="3"/>
      <c r="K152" s="3"/>
      <c r="L152" s="3"/>
      <c r="M152" s="3"/>
      <c r="N152" s="724"/>
    </row>
    <row r="153" spans="1:14" x14ac:dyDescent="0.3">
      <c r="A153" s="4"/>
      <c r="B153" s="3"/>
      <c r="C153" s="3"/>
      <c r="D153" s="3"/>
      <c r="E153" s="3"/>
      <c r="F153" s="3"/>
      <c r="G153" s="3"/>
      <c r="H153" s="3"/>
      <c r="I153" s="3"/>
      <c r="J153" s="3"/>
      <c r="K153" s="3"/>
      <c r="L153" s="3"/>
      <c r="M153" s="3"/>
      <c r="N153" s="724"/>
    </row>
    <row r="154" spans="1:14" x14ac:dyDescent="0.3">
      <c r="A154" s="4"/>
      <c r="B154" s="3"/>
      <c r="C154" s="3"/>
      <c r="D154" s="3"/>
      <c r="E154" s="3"/>
      <c r="F154" s="3"/>
      <c r="G154" s="3"/>
      <c r="H154" s="3"/>
      <c r="I154" s="3"/>
      <c r="J154" s="3"/>
      <c r="K154" s="3"/>
      <c r="L154" s="3"/>
      <c r="M154" s="3"/>
      <c r="N154" s="724"/>
    </row>
    <row r="155" spans="1:14" ht="15" thickBot="1" x14ac:dyDescent="0.35">
      <c r="A155" s="33"/>
      <c r="B155" s="34"/>
      <c r="C155" s="34"/>
      <c r="D155" s="34"/>
      <c r="E155" s="34"/>
      <c r="F155" s="34"/>
      <c r="G155" s="34"/>
      <c r="H155" s="34"/>
      <c r="I155" s="34"/>
      <c r="J155" s="34"/>
      <c r="K155" s="34"/>
      <c r="L155" s="34"/>
      <c r="M155" s="34"/>
      <c r="N155" s="725"/>
    </row>
  </sheetData>
  <autoFilter ref="A4:N12" xr:uid="{00000000-0009-0000-0000-000009000000}">
    <filterColumn colId="2" showButton="0"/>
    <filterColumn colId="3" showButton="0"/>
  </autoFilter>
  <mergeCells count="7">
    <mergeCell ref="O6:R6"/>
    <mergeCell ref="A1:N1"/>
    <mergeCell ref="A2:N2"/>
    <mergeCell ref="A3:M3"/>
    <mergeCell ref="A4:A5"/>
    <mergeCell ref="B4:B5"/>
    <mergeCell ref="C4:E4"/>
  </mergeCells>
  <conditionalFormatting sqref="D6:D12">
    <cfRule type="duplicateValues" dxfId="75" priority="204"/>
  </conditionalFormatting>
  <dataValidations disablePrompts="1" count="1">
    <dataValidation type="decimal" operator="greaterThanOrEqual" allowBlank="1" showInputMessage="1" showErrorMessage="1" sqref="L18:L19" xr:uid="{00000000-0002-0000-0900-000000000000}">
      <formula1>0</formula1>
    </dataValidation>
  </dataValidations>
  <pageMargins left="0.7" right="0.7" top="0.75" bottom="0.75" header="0.3" footer="0.3"/>
  <pageSetup scale="52"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tabColor theme="2" tint="-0.499984740745262"/>
  </sheetPr>
  <dimension ref="A1:I121"/>
  <sheetViews>
    <sheetView topLeftCell="A80" zoomScaleNormal="100" workbookViewId="0">
      <selection activeCell="H95" sqref="H95"/>
    </sheetView>
  </sheetViews>
  <sheetFormatPr defaultColWidth="9.21875" defaultRowHeight="14.4" x14ac:dyDescent="0.3"/>
  <cols>
    <col min="1" max="1" width="9.21875" style="16" customWidth="1"/>
    <col min="2" max="2" width="9.21875" style="16"/>
    <col min="3" max="3" width="11.77734375" style="16" customWidth="1"/>
    <col min="4" max="4" width="13.44140625" style="16" bestFit="1" customWidth="1"/>
    <col min="5" max="5" width="10.21875" style="16" customWidth="1"/>
    <col min="6" max="6" width="11.21875" style="16" customWidth="1"/>
    <col min="7" max="7" width="18.77734375" style="16" customWidth="1"/>
    <col min="8" max="8" width="21" style="1076" bestFit="1" customWidth="1"/>
    <col min="9" max="9" width="13.21875" style="16" bestFit="1" customWidth="1"/>
    <col min="10" max="10" width="11" style="16" bestFit="1" customWidth="1"/>
    <col min="11" max="16384" width="9.21875" style="16"/>
  </cols>
  <sheetData>
    <row r="1" spans="1:9" ht="15" thickBot="1" x14ac:dyDescent="0.35">
      <c r="A1" s="1380" t="str">
        <f>OPGW!A1</f>
        <v>KEC International Limited</v>
      </c>
      <c r="B1" s="1381"/>
      <c r="C1" s="1381"/>
      <c r="D1" s="1381"/>
      <c r="E1" s="1381"/>
      <c r="F1" s="1381"/>
      <c r="G1" s="1381"/>
      <c r="H1" s="1381"/>
      <c r="I1" s="1382"/>
    </row>
    <row r="2" spans="1:9" x14ac:dyDescent="0.3">
      <c r="A2" s="1383" t="str">
        <f>OPGW!A2</f>
        <v xml:space="preserve"> TA413 : 765 KV D/C Bikaner III - Neemrana II TL02</v>
      </c>
      <c r="B2" s="1384"/>
      <c r="C2" s="1384"/>
      <c r="D2" s="1384"/>
      <c r="E2" s="1384"/>
      <c r="F2" s="1384"/>
      <c r="G2" s="1384"/>
      <c r="H2" s="1384"/>
      <c r="I2" s="1385"/>
    </row>
    <row r="3" spans="1:9" ht="15.6" x14ac:dyDescent="0.3">
      <c r="A3" s="1386" t="s">
        <v>96</v>
      </c>
      <c r="B3" s="1387"/>
      <c r="C3" s="1387"/>
      <c r="D3" s="1387"/>
      <c r="E3" s="1387"/>
      <c r="F3" s="1387"/>
      <c r="G3" s="1387"/>
      <c r="H3" s="1387"/>
      <c r="I3" s="718" t="str">
        <f>TA413_PBNTL!M1</f>
        <v>20.08.2025</v>
      </c>
    </row>
    <row r="4" spans="1:9" ht="27.75" customHeight="1" x14ac:dyDescent="0.3">
      <c r="A4" s="96" t="s">
        <v>42</v>
      </c>
      <c r="B4" s="55" t="s">
        <v>43</v>
      </c>
      <c r="C4" s="56" t="s">
        <v>44</v>
      </c>
      <c r="D4" s="55" t="s">
        <v>45</v>
      </c>
      <c r="E4" s="57" t="s">
        <v>47</v>
      </c>
      <c r="F4" s="57" t="s">
        <v>48</v>
      </c>
      <c r="G4" s="58" t="s">
        <v>90</v>
      </c>
      <c r="H4" s="1084" t="s">
        <v>49</v>
      </c>
      <c r="I4" s="97" t="s">
        <v>1</v>
      </c>
    </row>
    <row r="5" spans="1:9" x14ac:dyDescent="0.3">
      <c r="A5" s="17">
        <v>1</v>
      </c>
      <c r="B5" s="13">
        <v>1</v>
      </c>
      <c r="C5" s="92" t="s">
        <v>598</v>
      </c>
      <c r="D5" s="81" t="str">
        <f>VLOOKUP(C5,'Erection Compiled'!$C$5:$D$51,2,0)</f>
        <v>DA+6</v>
      </c>
      <c r="E5" s="84">
        <v>45669</v>
      </c>
      <c r="F5" s="84">
        <v>45669</v>
      </c>
      <c r="G5" s="13" t="s">
        <v>1232</v>
      </c>
      <c r="H5" s="79" t="s">
        <v>1233</v>
      </c>
      <c r="I5" s="1130" t="s">
        <v>988</v>
      </c>
    </row>
    <row r="6" spans="1:9" x14ac:dyDescent="0.3">
      <c r="A6" s="17">
        <v>2</v>
      </c>
      <c r="B6" s="13">
        <v>2</v>
      </c>
      <c r="C6" s="92" t="s">
        <v>601</v>
      </c>
      <c r="D6" s="81" t="str">
        <f>VLOOKUP(C6,'Erection Compiled'!$C$5:$D$51,2,0)</f>
        <v>DA+0</v>
      </c>
      <c r="E6" s="84">
        <v>45670</v>
      </c>
      <c r="F6" s="84">
        <v>45670</v>
      </c>
      <c r="G6" s="13" t="s">
        <v>1232</v>
      </c>
      <c r="H6" s="79" t="s">
        <v>1233</v>
      </c>
      <c r="I6" s="1130" t="s">
        <v>988</v>
      </c>
    </row>
    <row r="7" spans="1:9" x14ac:dyDescent="0.3">
      <c r="A7" s="17">
        <v>3</v>
      </c>
      <c r="B7" s="13">
        <v>3</v>
      </c>
      <c r="C7" s="92" t="s">
        <v>604</v>
      </c>
      <c r="D7" s="81" t="str">
        <f>VLOOKUP(C7,'Erection Compiled'!$C$5:$D$51,2,0)</f>
        <v>DA-3</v>
      </c>
      <c r="E7" s="84">
        <v>45671</v>
      </c>
      <c r="F7" s="84">
        <v>45671</v>
      </c>
      <c r="G7" s="13" t="s">
        <v>1232</v>
      </c>
      <c r="H7" s="79" t="s">
        <v>1233</v>
      </c>
      <c r="I7" s="1130" t="s">
        <v>988</v>
      </c>
    </row>
    <row r="8" spans="1:9" ht="16.5" customHeight="1" x14ac:dyDescent="0.3">
      <c r="A8" s="17">
        <v>4</v>
      </c>
      <c r="B8" s="13">
        <v>4</v>
      </c>
      <c r="C8" s="717" t="s">
        <v>597</v>
      </c>
      <c r="D8" s="81" t="str">
        <f>VLOOKUP(C8,'Erection Compiled'!$C$5:$D$51,2,0)</f>
        <v>DA+1.5</v>
      </c>
      <c r="E8" s="84">
        <v>45672</v>
      </c>
      <c r="F8" s="84">
        <v>45672</v>
      </c>
      <c r="G8" s="13" t="s">
        <v>1232</v>
      </c>
      <c r="H8" s="79" t="s">
        <v>1233</v>
      </c>
      <c r="I8" s="1130" t="s">
        <v>988</v>
      </c>
    </row>
    <row r="9" spans="1:9" x14ac:dyDescent="0.3">
      <c r="A9" s="17">
        <v>5</v>
      </c>
      <c r="B9" s="13">
        <v>5</v>
      </c>
      <c r="C9" s="92" t="s">
        <v>600</v>
      </c>
      <c r="D9" s="81" t="str">
        <f>VLOOKUP(C9,'Erection Compiled'!$C$5:$D$51,2,0)</f>
        <v>DA+3</v>
      </c>
      <c r="E9" s="84">
        <v>45673</v>
      </c>
      <c r="F9" s="84">
        <v>45673</v>
      </c>
      <c r="G9" s="13" t="s">
        <v>1232</v>
      </c>
      <c r="H9" s="79" t="s">
        <v>1233</v>
      </c>
      <c r="I9" s="1130" t="s">
        <v>988</v>
      </c>
    </row>
    <row r="10" spans="1:9" x14ac:dyDescent="0.3">
      <c r="A10" s="17">
        <v>6</v>
      </c>
      <c r="B10" s="13">
        <v>6</v>
      </c>
      <c r="C10" s="92" t="s">
        <v>599</v>
      </c>
      <c r="D10" s="81" t="str">
        <f>VLOOKUP(C10,'Erection Compiled'!$C$5:$D$51,2,0)</f>
        <v>DA+9</v>
      </c>
      <c r="E10" s="84">
        <v>45676</v>
      </c>
      <c r="F10" s="84">
        <v>45676</v>
      </c>
      <c r="G10" s="13" t="s">
        <v>1232</v>
      </c>
      <c r="H10" s="79" t="s">
        <v>1233</v>
      </c>
      <c r="I10" s="1130" t="s">
        <v>988</v>
      </c>
    </row>
    <row r="11" spans="1:9" x14ac:dyDescent="0.3">
      <c r="A11" s="17">
        <v>7</v>
      </c>
      <c r="B11" s="13">
        <v>7</v>
      </c>
      <c r="C11" s="92" t="s">
        <v>603</v>
      </c>
      <c r="D11" s="81" t="str">
        <f>VLOOKUP(C11,'Erection Compiled'!$C$5:$D$51,2,0)</f>
        <v>DA+1.5</v>
      </c>
      <c r="E11" s="84">
        <v>45678</v>
      </c>
      <c r="F11" s="84">
        <v>45678</v>
      </c>
      <c r="G11" s="13" t="s">
        <v>1232</v>
      </c>
      <c r="H11" s="79" t="s">
        <v>1233</v>
      </c>
      <c r="I11" s="1130" t="s">
        <v>988</v>
      </c>
    </row>
    <row r="12" spans="1:9" x14ac:dyDescent="0.3">
      <c r="A12" s="17">
        <v>8</v>
      </c>
      <c r="B12" s="13">
        <v>8</v>
      </c>
      <c r="C12" s="92" t="s">
        <v>606</v>
      </c>
      <c r="D12" s="81" t="str">
        <f>VLOOKUP(C12,'Erection Compiled'!$C$5:$D$51,2,0)</f>
        <v>DA+3</v>
      </c>
      <c r="E12" s="84">
        <v>45679</v>
      </c>
      <c r="F12" s="84">
        <v>45679</v>
      </c>
      <c r="G12" s="13" t="s">
        <v>1232</v>
      </c>
      <c r="H12" s="79" t="s">
        <v>1233</v>
      </c>
      <c r="I12" s="1130" t="s">
        <v>988</v>
      </c>
    </row>
    <row r="13" spans="1:9" x14ac:dyDescent="0.3">
      <c r="A13" s="17">
        <v>9</v>
      </c>
      <c r="B13" s="13">
        <v>9</v>
      </c>
      <c r="C13" s="92" t="s">
        <v>596</v>
      </c>
      <c r="D13" s="81" t="str">
        <f>VLOOKUP(C13,'Erection Compiled'!$C$5:$D$51,2,0)</f>
        <v>DA+9</v>
      </c>
      <c r="E13" s="84">
        <v>45682</v>
      </c>
      <c r="F13" s="84">
        <v>45682</v>
      </c>
      <c r="G13" s="13" t="s">
        <v>1232</v>
      </c>
      <c r="H13" s="79" t="s">
        <v>1233</v>
      </c>
      <c r="I13" s="1130" t="s">
        <v>988</v>
      </c>
    </row>
    <row r="14" spans="1:9" x14ac:dyDescent="0.3">
      <c r="A14" s="17">
        <v>10</v>
      </c>
      <c r="B14" s="13">
        <v>10</v>
      </c>
      <c r="C14" s="92" t="s">
        <v>605</v>
      </c>
      <c r="D14" s="81" t="str">
        <f>VLOOKUP(C14,'Erection Compiled'!$C$5:$D$51,2,0)</f>
        <v>DA+1.5</v>
      </c>
      <c r="E14" s="84">
        <v>45684</v>
      </c>
      <c r="F14" s="84">
        <v>45684</v>
      </c>
      <c r="G14" s="13" t="s">
        <v>1232</v>
      </c>
      <c r="H14" s="79" t="s">
        <v>1233</v>
      </c>
      <c r="I14" s="1130" t="s">
        <v>988</v>
      </c>
    </row>
    <row r="15" spans="1:9" x14ac:dyDescent="0.3">
      <c r="A15" s="17">
        <v>11</v>
      </c>
      <c r="B15" s="13">
        <v>11</v>
      </c>
      <c r="C15" s="92" t="s">
        <v>608</v>
      </c>
      <c r="D15" s="81" t="str">
        <f>VLOOKUP(C15,'Erection Compiled'!$C$5:$D$51,2,0)</f>
        <v>DA+6</v>
      </c>
      <c r="E15" s="84">
        <v>45686</v>
      </c>
      <c r="F15" s="84">
        <v>45686</v>
      </c>
      <c r="G15" s="13" t="s">
        <v>1232</v>
      </c>
      <c r="H15" s="79" t="s">
        <v>1233</v>
      </c>
      <c r="I15" s="1130" t="s">
        <v>988</v>
      </c>
    </row>
    <row r="16" spans="1:9" x14ac:dyDescent="0.3">
      <c r="A16" s="17">
        <v>12</v>
      </c>
      <c r="B16" s="13">
        <v>12</v>
      </c>
      <c r="C16" s="92" t="s">
        <v>612</v>
      </c>
      <c r="D16" s="81" t="str">
        <f>VLOOKUP(C16,'Erection Compiled'!$C$5:$D$51,2,0)</f>
        <v>DA+9</v>
      </c>
      <c r="E16" s="84">
        <v>45687</v>
      </c>
      <c r="F16" s="84">
        <v>45687</v>
      </c>
      <c r="G16" s="13" t="s">
        <v>1232</v>
      </c>
      <c r="H16" s="79" t="s">
        <v>1233</v>
      </c>
      <c r="I16" s="1130" t="s">
        <v>988</v>
      </c>
    </row>
    <row r="17" spans="1:9" x14ac:dyDescent="0.3">
      <c r="A17" s="17">
        <v>13</v>
      </c>
      <c r="B17" s="13">
        <v>13</v>
      </c>
      <c r="C17" s="13" t="s">
        <v>614</v>
      </c>
      <c r="D17" s="81" t="str">
        <f>VLOOKUP(C17,'Erection Compiled'!$C$5:$D$51,2,0)</f>
        <v>DA+3</v>
      </c>
      <c r="E17" s="84">
        <v>45688</v>
      </c>
      <c r="F17" s="84">
        <v>45688</v>
      </c>
      <c r="G17" s="13" t="s">
        <v>1232</v>
      </c>
      <c r="H17" s="79" t="s">
        <v>1233</v>
      </c>
      <c r="I17" s="1130" t="s">
        <v>988</v>
      </c>
    </row>
    <row r="18" spans="1:9" x14ac:dyDescent="0.3">
      <c r="A18" s="17">
        <v>14</v>
      </c>
      <c r="B18" s="13">
        <v>1</v>
      </c>
      <c r="C18" s="92" t="s">
        <v>595</v>
      </c>
      <c r="D18" s="81" t="str">
        <f>VLOOKUP(C18,'Erection Compiled'!$C$5:$D$51,2,0)</f>
        <v>DA+9</v>
      </c>
      <c r="E18" s="84">
        <v>45690</v>
      </c>
      <c r="F18" s="84">
        <v>45690</v>
      </c>
      <c r="G18" s="13" t="s">
        <v>1232</v>
      </c>
      <c r="H18" s="79" t="s">
        <v>1233</v>
      </c>
      <c r="I18" s="1130" t="s">
        <v>988</v>
      </c>
    </row>
    <row r="19" spans="1:9" x14ac:dyDescent="0.3">
      <c r="A19" s="17">
        <v>15</v>
      </c>
      <c r="B19" s="13">
        <v>2</v>
      </c>
      <c r="C19" s="92" t="s">
        <v>615</v>
      </c>
      <c r="D19" s="81" t="str">
        <f>VLOOKUP(C19,'Erection Compiled'!$C$5:$D$51,2,0)</f>
        <v>DA+6</v>
      </c>
      <c r="E19" s="84">
        <v>45691</v>
      </c>
      <c r="F19" s="84">
        <v>45691</v>
      </c>
      <c r="G19" s="13" t="s">
        <v>1232</v>
      </c>
      <c r="H19" s="79" t="s">
        <v>1233</v>
      </c>
      <c r="I19" s="1130" t="s">
        <v>988</v>
      </c>
    </row>
    <row r="20" spans="1:9" x14ac:dyDescent="0.3">
      <c r="A20" s="17">
        <v>16</v>
      </c>
      <c r="B20" s="13">
        <v>3</v>
      </c>
      <c r="C20" s="92" t="s">
        <v>602</v>
      </c>
      <c r="D20" s="81" t="str">
        <f>VLOOKUP(C20,'Erection Compiled'!$C$5:$D$51,2,0)</f>
        <v>DA+0</v>
      </c>
      <c r="E20" s="84">
        <v>45692</v>
      </c>
      <c r="F20" s="84">
        <v>45692</v>
      </c>
      <c r="G20" s="13" t="s">
        <v>1232</v>
      </c>
      <c r="H20" s="79" t="s">
        <v>1233</v>
      </c>
      <c r="I20" s="1130" t="s">
        <v>988</v>
      </c>
    </row>
    <row r="21" spans="1:9" x14ac:dyDescent="0.3">
      <c r="A21" s="17">
        <v>17</v>
      </c>
      <c r="B21" s="13">
        <v>4</v>
      </c>
      <c r="C21" s="780" t="s">
        <v>452</v>
      </c>
      <c r="D21" s="81" t="str">
        <f>VLOOKUP(C21,'Erection Compiled'!$C$5:$D$51,2,0)</f>
        <v>DA+0</v>
      </c>
      <c r="E21" s="84">
        <v>45694</v>
      </c>
      <c r="F21" s="84">
        <v>45328</v>
      </c>
      <c r="G21" s="13" t="s">
        <v>1232</v>
      </c>
      <c r="H21" s="79" t="s">
        <v>1233</v>
      </c>
      <c r="I21" s="1130" t="s">
        <v>988</v>
      </c>
    </row>
    <row r="22" spans="1:9" x14ac:dyDescent="0.3">
      <c r="A22" s="17">
        <v>18</v>
      </c>
      <c r="B22" s="13">
        <v>5</v>
      </c>
      <c r="C22" s="92" t="s">
        <v>453</v>
      </c>
      <c r="D22" s="81" t="str">
        <f>VLOOKUP(C22,'Erection Compiled'!$C$5:$D$51,2,0)</f>
        <v>DA+3</v>
      </c>
      <c r="E22" s="84">
        <v>45695</v>
      </c>
      <c r="F22" s="84">
        <v>45695</v>
      </c>
      <c r="G22" s="13" t="s">
        <v>1232</v>
      </c>
      <c r="H22" s="79" t="s">
        <v>1233</v>
      </c>
      <c r="I22" s="1130" t="s">
        <v>988</v>
      </c>
    </row>
    <row r="23" spans="1:9" x14ac:dyDescent="0.3">
      <c r="A23" s="17">
        <v>19</v>
      </c>
      <c r="B23" s="13">
        <v>6</v>
      </c>
      <c r="C23" s="780" t="s">
        <v>454</v>
      </c>
      <c r="D23" s="81" t="str">
        <f>VLOOKUP(C23,'Erection Compiled'!$C$5:$D$51,2,0)</f>
        <v>DA+0</v>
      </c>
      <c r="E23" s="84">
        <v>45696</v>
      </c>
      <c r="F23" s="84">
        <v>45696</v>
      </c>
      <c r="G23" s="13" t="s">
        <v>1232</v>
      </c>
      <c r="H23" s="79" t="s">
        <v>1233</v>
      </c>
      <c r="I23" s="1130" t="s">
        <v>988</v>
      </c>
    </row>
    <row r="24" spans="1:9" x14ac:dyDescent="0.3">
      <c r="A24" s="17">
        <v>20</v>
      </c>
      <c r="B24" s="13">
        <v>7</v>
      </c>
      <c r="C24" s="92" t="s">
        <v>925</v>
      </c>
      <c r="D24" s="81" t="str">
        <f>VLOOKUP(C24,'Erection Compiled'!$C$5:$D$51,2,0)</f>
        <v>DA+6</v>
      </c>
      <c r="E24" s="84">
        <v>45697</v>
      </c>
      <c r="F24" s="84">
        <v>45697</v>
      </c>
      <c r="G24" s="13" t="s">
        <v>1232</v>
      </c>
      <c r="H24" s="79" t="s">
        <v>1233</v>
      </c>
      <c r="I24" s="1130" t="s">
        <v>988</v>
      </c>
    </row>
    <row r="25" spans="1:9" x14ac:dyDescent="0.3">
      <c r="A25" s="17">
        <v>21</v>
      </c>
      <c r="B25" s="13">
        <v>8</v>
      </c>
      <c r="C25" s="92" t="s">
        <v>926</v>
      </c>
      <c r="D25" s="81" t="str">
        <f>VLOOKUP(C25,'Erection Compiled'!$C$5:$D$51,2,0)</f>
        <v>DA+6</v>
      </c>
      <c r="E25" s="84">
        <v>45697</v>
      </c>
      <c r="F25" s="84">
        <v>45697</v>
      </c>
      <c r="G25" s="13" t="s">
        <v>1232</v>
      </c>
      <c r="H25" s="79" t="s">
        <v>1233</v>
      </c>
      <c r="I25" s="1130" t="s">
        <v>988</v>
      </c>
    </row>
    <row r="26" spans="1:9" x14ac:dyDescent="0.3">
      <c r="A26" s="17">
        <v>22</v>
      </c>
      <c r="B26" s="13">
        <v>9</v>
      </c>
      <c r="C26" s="92" t="s">
        <v>930</v>
      </c>
      <c r="D26" s="81" t="str">
        <f>VLOOKUP(C26,'Erection Compiled'!$C$5:$D$51,2,0)</f>
        <v>DA+9</v>
      </c>
      <c r="E26" s="84">
        <v>45698</v>
      </c>
      <c r="F26" s="84">
        <v>45698</v>
      </c>
      <c r="G26" s="13" t="s">
        <v>1232</v>
      </c>
      <c r="H26" s="79" t="s">
        <v>1233</v>
      </c>
      <c r="I26" s="1130" t="s">
        <v>988</v>
      </c>
    </row>
    <row r="27" spans="1:9" x14ac:dyDescent="0.3">
      <c r="A27" s="17">
        <v>23</v>
      </c>
      <c r="B27" s="13">
        <v>10</v>
      </c>
      <c r="C27" s="92" t="s">
        <v>26</v>
      </c>
      <c r="D27" s="81" t="str">
        <f>VLOOKUP(C27,'Erection Compiled'!$C$5:$D$51,2,0)</f>
        <v>DA+0</v>
      </c>
      <c r="E27" s="84">
        <v>45698</v>
      </c>
      <c r="F27" s="84">
        <v>45698</v>
      </c>
      <c r="G27" s="13" t="s">
        <v>1232</v>
      </c>
      <c r="H27" s="79" t="s">
        <v>1233</v>
      </c>
      <c r="I27" s="1130" t="s">
        <v>988</v>
      </c>
    </row>
    <row r="28" spans="1:9" x14ac:dyDescent="0.3">
      <c r="A28" s="17">
        <v>24</v>
      </c>
      <c r="B28" s="13">
        <v>11</v>
      </c>
      <c r="C28" s="92" t="s">
        <v>513</v>
      </c>
      <c r="D28" s="81" t="str">
        <f>VLOOKUP(C28,'Erection Compiled'!$C$5:$D$598,2,0)</f>
        <v>DA+3</v>
      </c>
      <c r="E28" s="790">
        <v>45697</v>
      </c>
      <c r="F28" s="790">
        <v>45697</v>
      </c>
      <c r="G28" s="81" t="s">
        <v>1232</v>
      </c>
      <c r="H28" s="80" t="s">
        <v>1269</v>
      </c>
      <c r="I28" s="1130" t="s">
        <v>988</v>
      </c>
    </row>
    <row r="29" spans="1:9" x14ac:dyDescent="0.3">
      <c r="A29" s="17">
        <v>25</v>
      </c>
      <c r="B29" s="13">
        <v>12</v>
      </c>
      <c r="C29" s="92" t="s">
        <v>514</v>
      </c>
      <c r="D29" s="81" t="str">
        <f>VLOOKUP(C29,'Erection Compiled'!$C$5:$D$598,2,0)</f>
        <v>DA+3</v>
      </c>
      <c r="E29" s="84">
        <f>E28+1</f>
        <v>45698</v>
      </c>
      <c r="F29" s="84">
        <f>F28+1</f>
        <v>45698</v>
      </c>
      <c r="G29" s="81" t="s">
        <v>1232</v>
      </c>
      <c r="H29" s="80" t="s">
        <v>1269</v>
      </c>
      <c r="I29" s="1130" t="s">
        <v>988</v>
      </c>
    </row>
    <row r="30" spans="1:9" x14ac:dyDescent="0.3">
      <c r="A30" s="17">
        <v>26</v>
      </c>
      <c r="B30" s="13">
        <v>13</v>
      </c>
      <c r="C30" s="92" t="s">
        <v>496</v>
      </c>
      <c r="D30" s="81" t="str">
        <f>VLOOKUP(C30,'Erection Compiled'!$C$5:$D$598,2,0)</f>
        <v>DA-3</v>
      </c>
      <c r="E30" s="84">
        <v>45698</v>
      </c>
      <c r="F30" s="84">
        <v>45698</v>
      </c>
      <c r="G30" s="81" t="s">
        <v>1232</v>
      </c>
      <c r="H30" s="80" t="s">
        <v>1269</v>
      </c>
      <c r="I30" s="1130" t="s">
        <v>988</v>
      </c>
    </row>
    <row r="31" spans="1:9" x14ac:dyDescent="0.3">
      <c r="A31" s="17">
        <v>27</v>
      </c>
      <c r="B31" s="13">
        <v>14</v>
      </c>
      <c r="C31" s="92" t="s">
        <v>515</v>
      </c>
      <c r="D31" s="81" t="str">
        <f>VLOOKUP(C31,'Erection Compiled'!$C$5:$D$598,2,0)</f>
        <v>DA+3</v>
      </c>
      <c r="E31" s="84">
        <v>45699</v>
      </c>
      <c r="F31" s="84">
        <v>45699</v>
      </c>
      <c r="G31" s="81" t="s">
        <v>1232</v>
      </c>
      <c r="H31" s="80" t="s">
        <v>1269</v>
      </c>
      <c r="I31" s="1130" t="s">
        <v>988</v>
      </c>
    </row>
    <row r="32" spans="1:9" x14ac:dyDescent="0.3">
      <c r="A32" s="17">
        <v>28</v>
      </c>
      <c r="B32" s="13">
        <v>15</v>
      </c>
      <c r="C32" s="1067" t="s">
        <v>516</v>
      </c>
      <c r="D32" s="81" t="str">
        <f>VLOOKUP(C32,'Erection Compiled'!$C$5:$D$598,2,0)</f>
        <v>DA+3</v>
      </c>
      <c r="E32" s="84">
        <v>45699</v>
      </c>
      <c r="F32" s="84">
        <v>45699</v>
      </c>
      <c r="G32" s="81" t="s">
        <v>1232</v>
      </c>
      <c r="H32" s="80" t="s">
        <v>1269</v>
      </c>
      <c r="I32" s="1130" t="s">
        <v>988</v>
      </c>
    </row>
    <row r="33" spans="1:9" x14ac:dyDescent="0.3">
      <c r="A33" s="17">
        <v>29</v>
      </c>
      <c r="B33" s="13">
        <v>16</v>
      </c>
      <c r="C33" s="92" t="s">
        <v>410</v>
      </c>
      <c r="D33" s="81" t="str">
        <f>VLOOKUP(C33,'Erection Compiled'!$C$5:$D$598,2,0)</f>
        <v>DA-3</v>
      </c>
      <c r="E33" s="84">
        <v>45700</v>
      </c>
      <c r="F33" s="84">
        <v>45700</v>
      </c>
      <c r="G33" s="81" t="s">
        <v>1232</v>
      </c>
      <c r="H33" s="80" t="s">
        <v>1269</v>
      </c>
      <c r="I33" s="1130" t="s">
        <v>988</v>
      </c>
    </row>
    <row r="34" spans="1:9" x14ac:dyDescent="0.3">
      <c r="A34" s="17">
        <v>30</v>
      </c>
      <c r="B34" s="13">
        <v>17</v>
      </c>
      <c r="C34" s="92" t="s">
        <v>411</v>
      </c>
      <c r="D34" s="81" t="str">
        <f>VLOOKUP(C34,'Erection Compiled'!$C$5:$D$598,2,0)</f>
        <v>DA+6</v>
      </c>
      <c r="E34" s="84">
        <v>45701</v>
      </c>
      <c r="F34" s="84">
        <v>45701</v>
      </c>
      <c r="G34" s="81" t="s">
        <v>1232</v>
      </c>
      <c r="H34" s="80" t="s">
        <v>1269</v>
      </c>
      <c r="I34" s="1130" t="s">
        <v>988</v>
      </c>
    </row>
    <row r="35" spans="1:9" x14ac:dyDescent="0.3">
      <c r="A35" s="17">
        <v>31</v>
      </c>
      <c r="B35" s="13">
        <v>18</v>
      </c>
      <c r="C35" s="92" t="s">
        <v>414</v>
      </c>
      <c r="D35" s="81" t="str">
        <f>VLOOKUP(C35,'Erection Compiled'!$C$5:$D$598,2,0)</f>
        <v>DA+9</v>
      </c>
      <c r="E35" s="84">
        <v>45702</v>
      </c>
      <c r="F35" s="84">
        <v>45702</v>
      </c>
      <c r="G35" s="81" t="s">
        <v>1232</v>
      </c>
      <c r="H35" s="80" t="s">
        <v>1269</v>
      </c>
      <c r="I35" s="1130" t="s">
        <v>988</v>
      </c>
    </row>
    <row r="36" spans="1:9" x14ac:dyDescent="0.3">
      <c r="A36" s="17">
        <v>32</v>
      </c>
      <c r="B36" s="13">
        <v>19</v>
      </c>
      <c r="C36" s="92" t="s">
        <v>415</v>
      </c>
      <c r="D36" s="81" t="str">
        <f>VLOOKUP(C36,'Erection Compiled'!$C$5:$D$598,2,0)</f>
        <v>DA+3</v>
      </c>
      <c r="E36" s="84">
        <v>45703</v>
      </c>
      <c r="F36" s="84">
        <v>45703</v>
      </c>
      <c r="G36" s="81" t="s">
        <v>1232</v>
      </c>
      <c r="H36" s="80" t="s">
        <v>1269</v>
      </c>
      <c r="I36" s="1130" t="s">
        <v>988</v>
      </c>
    </row>
    <row r="37" spans="1:9" x14ac:dyDescent="0.3">
      <c r="A37" s="17">
        <v>33</v>
      </c>
      <c r="B37" s="13">
        <v>20</v>
      </c>
      <c r="C37" s="92" t="s">
        <v>416</v>
      </c>
      <c r="D37" s="81" t="str">
        <f>VLOOKUP(C37,'Erection Compiled'!$C$5:$D$598,2,0)</f>
        <v>DA+3</v>
      </c>
      <c r="E37" s="84">
        <v>45704</v>
      </c>
      <c r="F37" s="84">
        <v>45704</v>
      </c>
      <c r="G37" s="81" t="s">
        <v>1232</v>
      </c>
      <c r="H37" s="80" t="s">
        <v>1269</v>
      </c>
      <c r="I37" s="1130" t="s">
        <v>988</v>
      </c>
    </row>
    <row r="38" spans="1:9" x14ac:dyDescent="0.3">
      <c r="A38" s="17">
        <v>34</v>
      </c>
      <c r="B38" s="13">
        <v>21</v>
      </c>
      <c r="C38" s="92" t="s">
        <v>417</v>
      </c>
      <c r="D38" s="81" t="str">
        <f>VLOOKUP(C38,'Erection Compiled'!$C$5:$D$598,2,0)</f>
        <v>DA+9</v>
      </c>
      <c r="E38" s="84">
        <v>45705</v>
      </c>
      <c r="F38" s="84">
        <v>45705</v>
      </c>
      <c r="G38" s="81" t="s">
        <v>1232</v>
      </c>
      <c r="H38" s="80" t="s">
        <v>1269</v>
      </c>
      <c r="I38" s="1130" t="s">
        <v>988</v>
      </c>
    </row>
    <row r="39" spans="1:9" x14ac:dyDescent="0.3">
      <c r="A39" s="17">
        <v>35</v>
      </c>
      <c r="B39" s="13">
        <v>22</v>
      </c>
      <c r="C39" s="92" t="s">
        <v>418</v>
      </c>
      <c r="D39" s="81" t="str">
        <f>VLOOKUP(C39,'Erection Compiled'!$C$5:$D$598,2,0)</f>
        <v>DA+3</v>
      </c>
      <c r="E39" s="84">
        <v>45705</v>
      </c>
      <c r="F39" s="84">
        <v>45705</v>
      </c>
      <c r="G39" s="81" t="s">
        <v>1232</v>
      </c>
      <c r="H39" s="80" t="s">
        <v>1269</v>
      </c>
      <c r="I39" s="1130" t="s">
        <v>988</v>
      </c>
    </row>
    <row r="40" spans="1:9" x14ac:dyDescent="0.3">
      <c r="A40" s="17">
        <v>36</v>
      </c>
      <c r="B40" s="13">
        <v>23</v>
      </c>
      <c r="C40" s="92" t="s">
        <v>419</v>
      </c>
      <c r="D40" s="81" t="str">
        <f>VLOOKUP(C40,'Erection Compiled'!$C$5:$D$598,2,0)</f>
        <v>DA+0</v>
      </c>
      <c r="E40" s="84">
        <v>45705</v>
      </c>
      <c r="F40" s="84">
        <v>45705</v>
      </c>
      <c r="G40" s="81" t="s">
        <v>1232</v>
      </c>
      <c r="H40" s="80" t="s">
        <v>1269</v>
      </c>
      <c r="I40" s="1130" t="s">
        <v>988</v>
      </c>
    </row>
    <row r="41" spans="1:9" x14ac:dyDescent="0.3">
      <c r="A41" s="17">
        <v>37</v>
      </c>
      <c r="B41" s="13">
        <v>24</v>
      </c>
      <c r="C41" s="92" t="s">
        <v>270</v>
      </c>
      <c r="D41" s="81" t="str">
        <f>VLOOKUP(C41,'Erection Compiled'!$C$5:$D$598,2,0)</f>
        <v>DB1+0</v>
      </c>
      <c r="E41" s="84">
        <v>45706</v>
      </c>
      <c r="F41" s="84">
        <v>45706</v>
      </c>
      <c r="G41" s="81" t="s">
        <v>1232</v>
      </c>
      <c r="H41" s="80" t="s">
        <v>1269</v>
      </c>
      <c r="I41" s="1130" t="s">
        <v>988</v>
      </c>
    </row>
    <row r="42" spans="1:9" x14ac:dyDescent="0.3">
      <c r="A42" s="17">
        <v>38</v>
      </c>
      <c r="B42" s="13">
        <v>25</v>
      </c>
      <c r="C42" s="92" t="s">
        <v>511</v>
      </c>
      <c r="D42" s="81" t="str">
        <f>VLOOKUP(C42,'Erection Compiled'!$C$5:$D$598,2,0)</f>
        <v>DB1+6</v>
      </c>
      <c r="E42" s="84">
        <v>45709</v>
      </c>
      <c r="F42" s="84">
        <v>45709</v>
      </c>
      <c r="G42" s="81" t="s">
        <v>1232</v>
      </c>
      <c r="H42" s="80" t="s">
        <v>1269</v>
      </c>
      <c r="I42" s="1130" t="s">
        <v>988</v>
      </c>
    </row>
    <row r="43" spans="1:9" x14ac:dyDescent="0.3">
      <c r="A43" s="17">
        <v>39</v>
      </c>
      <c r="B43" s="13">
        <v>26</v>
      </c>
      <c r="C43" s="92" t="s">
        <v>173</v>
      </c>
      <c r="D43" s="81" t="str">
        <f>VLOOKUP(C43,'Erection Compiled'!$C$5:$D$598,2,0)</f>
        <v>DB1+6</v>
      </c>
      <c r="E43" s="84">
        <v>45711</v>
      </c>
      <c r="F43" s="84">
        <v>45711</v>
      </c>
      <c r="G43" s="81" t="s">
        <v>1232</v>
      </c>
      <c r="H43" s="80" t="s">
        <v>1269</v>
      </c>
      <c r="I43" s="1130" t="s">
        <v>988</v>
      </c>
    </row>
    <row r="44" spans="1:9" x14ac:dyDescent="0.3">
      <c r="A44" s="17">
        <v>40</v>
      </c>
      <c r="B44" s="13">
        <v>1</v>
      </c>
      <c r="C44" s="92" t="s">
        <v>412</v>
      </c>
      <c r="D44" s="81" t="str">
        <f>VLOOKUP(C44,'Erection Compiled'!$C$5:$D$598,2,0)</f>
        <v>DA+9</v>
      </c>
      <c r="E44" s="84">
        <v>45734</v>
      </c>
      <c r="F44" s="84">
        <v>45734</v>
      </c>
      <c r="G44" s="81" t="s">
        <v>1232</v>
      </c>
      <c r="H44" s="80" t="s">
        <v>1269</v>
      </c>
      <c r="I44" s="1130" t="s">
        <v>988</v>
      </c>
    </row>
    <row r="45" spans="1:9" x14ac:dyDescent="0.3">
      <c r="A45" s="17">
        <v>41</v>
      </c>
      <c r="B45" s="13">
        <v>2</v>
      </c>
      <c r="C45" s="92" t="s">
        <v>413</v>
      </c>
      <c r="D45" s="81" t="str">
        <f>VLOOKUP(C45,'Erection Compiled'!$C$5:$D$598,2,0)</f>
        <v>DA+6</v>
      </c>
      <c r="E45" s="84">
        <v>45734</v>
      </c>
      <c r="F45" s="84">
        <v>45734</v>
      </c>
      <c r="G45" s="81" t="s">
        <v>1232</v>
      </c>
      <c r="H45" s="80" t="s">
        <v>1269</v>
      </c>
      <c r="I45" s="1130" t="s">
        <v>988</v>
      </c>
    </row>
    <row r="46" spans="1:9" x14ac:dyDescent="0.3">
      <c r="A46" s="17">
        <v>42</v>
      </c>
      <c r="B46" s="13">
        <v>3</v>
      </c>
      <c r="C46" s="92" t="s">
        <v>72</v>
      </c>
      <c r="D46" s="81" t="str">
        <f>VLOOKUP(C46,'Erection Compiled'!$C$5:$D$598,2,0)</f>
        <v>DB2+0</v>
      </c>
      <c r="E46" s="84">
        <v>45736</v>
      </c>
      <c r="F46" s="84">
        <v>45736</v>
      </c>
      <c r="G46" s="81" t="s">
        <v>1232</v>
      </c>
      <c r="H46" s="80" t="s">
        <v>1513</v>
      </c>
      <c r="I46" s="1130" t="s">
        <v>988</v>
      </c>
    </row>
    <row r="47" spans="1:9" x14ac:dyDescent="0.3">
      <c r="A47" s="17">
        <v>43</v>
      </c>
      <c r="B47" s="13">
        <v>4</v>
      </c>
      <c r="C47" s="92" t="s">
        <v>801</v>
      </c>
      <c r="D47" s="81" t="str">
        <f>VLOOKUP(C47,'Erection Compiled'!$C$5:$D$598,2,0)</f>
        <v>DB1+0</v>
      </c>
      <c r="E47" s="84">
        <v>45738</v>
      </c>
      <c r="F47" s="84">
        <v>45738</v>
      </c>
      <c r="G47" s="13" t="s">
        <v>1232</v>
      </c>
      <c r="H47" s="80" t="s">
        <v>1513</v>
      </c>
      <c r="I47" s="1130" t="s">
        <v>988</v>
      </c>
    </row>
    <row r="48" spans="1:9" x14ac:dyDescent="0.3">
      <c r="A48" s="17">
        <v>44</v>
      </c>
      <c r="B48" s="13">
        <v>5</v>
      </c>
      <c r="C48" s="92" t="s">
        <v>807</v>
      </c>
      <c r="D48" s="81" t="str">
        <f>VLOOKUP(C48,'Erection Compiled'!$C$5:$D$598,2,0)</f>
        <v>DA+3</v>
      </c>
      <c r="E48" s="84">
        <v>45738</v>
      </c>
      <c r="F48" s="84">
        <v>45738</v>
      </c>
      <c r="G48" s="13" t="s">
        <v>1232</v>
      </c>
      <c r="H48" s="80" t="s">
        <v>1513</v>
      </c>
      <c r="I48" s="1130" t="s">
        <v>988</v>
      </c>
    </row>
    <row r="49" spans="1:9" x14ac:dyDescent="0.3">
      <c r="A49" s="17">
        <v>45</v>
      </c>
      <c r="B49" s="13">
        <v>6</v>
      </c>
      <c r="C49" s="92" t="s">
        <v>805</v>
      </c>
      <c r="D49" s="81" t="str">
        <f>VLOOKUP(C49,'Erection Compiled'!$C$5:$D$598,2,0)</f>
        <v>DA+9</v>
      </c>
      <c r="E49" s="84">
        <v>45739</v>
      </c>
      <c r="F49" s="84">
        <v>45739</v>
      </c>
      <c r="G49" s="13" t="s">
        <v>1232</v>
      </c>
      <c r="H49" s="80" t="s">
        <v>1513</v>
      </c>
      <c r="I49" s="1130" t="s">
        <v>988</v>
      </c>
    </row>
    <row r="50" spans="1:9" x14ac:dyDescent="0.3">
      <c r="A50" s="17">
        <v>46</v>
      </c>
      <c r="B50" s="13">
        <v>7</v>
      </c>
      <c r="C50" s="92" t="s">
        <v>802</v>
      </c>
      <c r="D50" s="81" t="str">
        <f>VLOOKUP(C50,'Erection Compiled'!$C$5:$D$598,2,0)</f>
        <v>DA+3</v>
      </c>
      <c r="E50" s="84">
        <v>45740</v>
      </c>
      <c r="F50" s="84">
        <v>45740</v>
      </c>
      <c r="G50" s="13" t="s">
        <v>1232</v>
      </c>
      <c r="H50" s="80" t="s">
        <v>1513</v>
      </c>
      <c r="I50" s="1130" t="s">
        <v>988</v>
      </c>
    </row>
    <row r="51" spans="1:9" x14ac:dyDescent="0.3">
      <c r="A51" s="17">
        <v>47</v>
      </c>
      <c r="B51" s="13">
        <v>8</v>
      </c>
      <c r="C51" s="92" t="s">
        <v>803</v>
      </c>
      <c r="D51" s="81" t="str">
        <f>VLOOKUP(C51,'Erection Compiled'!$C$5:$D$598,2,0)</f>
        <v>DA+1.5</v>
      </c>
      <c r="E51" s="84">
        <v>45740</v>
      </c>
      <c r="F51" s="84">
        <v>45740</v>
      </c>
      <c r="G51" s="13" t="s">
        <v>1232</v>
      </c>
      <c r="H51" s="80" t="s">
        <v>1513</v>
      </c>
      <c r="I51" s="1130" t="s">
        <v>988</v>
      </c>
    </row>
    <row r="52" spans="1:9" x14ac:dyDescent="0.3">
      <c r="A52" s="17">
        <v>48</v>
      </c>
      <c r="B52" s="13">
        <v>9</v>
      </c>
      <c r="C52" s="1067" t="s">
        <v>804</v>
      </c>
      <c r="D52" s="81" t="str">
        <f>VLOOKUP(C52,'Erection Compiled'!$C$5:$D$598,2,0)</f>
        <v>DA+3</v>
      </c>
      <c r="E52" s="84">
        <v>45741</v>
      </c>
      <c r="F52" s="84">
        <v>45741</v>
      </c>
      <c r="G52" s="13" t="s">
        <v>1232</v>
      </c>
      <c r="H52" s="80" t="s">
        <v>1513</v>
      </c>
      <c r="I52" s="1130" t="s">
        <v>988</v>
      </c>
    </row>
    <row r="53" spans="1:9" x14ac:dyDescent="0.3">
      <c r="A53" s="17">
        <v>49</v>
      </c>
      <c r="B53" s="13">
        <v>10</v>
      </c>
      <c r="C53" s="92" t="s">
        <v>806</v>
      </c>
      <c r="D53" s="81" t="str">
        <f>VLOOKUP(C53,'Erection Compiled'!$C$5:$D$598,2,0)</f>
        <v>DA+3</v>
      </c>
      <c r="E53" s="84">
        <v>45741</v>
      </c>
      <c r="F53" s="84">
        <v>45741</v>
      </c>
      <c r="G53" s="13" t="s">
        <v>1232</v>
      </c>
      <c r="H53" s="80" t="s">
        <v>1513</v>
      </c>
      <c r="I53" s="1130" t="s">
        <v>988</v>
      </c>
    </row>
    <row r="54" spans="1:9" x14ac:dyDescent="0.3">
      <c r="A54" s="17">
        <v>50</v>
      </c>
      <c r="B54" s="13">
        <v>11</v>
      </c>
      <c r="C54" s="780" t="s">
        <v>388</v>
      </c>
      <c r="D54" s="81" t="str">
        <f>VLOOKUP(C54,'Erection Compiled'!$C$5:$D$598,2,0)</f>
        <v>DA+6</v>
      </c>
      <c r="E54" s="84">
        <v>45741</v>
      </c>
      <c r="F54" s="84">
        <v>45741</v>
      </c>
      <c r="G54" s="13" t="s">
        <v>1232</v>
      </c>
      <c r="H54" s="80" t="s">
        <v>1513</v>
      </c>
      <c r="I54" s="1130" t="s">
        <v>988</v>
      </c>
    </row>
    <row r="55" spans="1:9" x14ac:dyDescent="0.3">
      <c r="A55" s="17">
        <v>51</v>
      </c>
      <c r="B55" s="13">
        <v>12</v>
      </c>
      <c r="C55" s="92" t="s">
        <v>425</v>
      </c>
      <c r="D55" s="81" t="str">
        <f>VLOOKUP(C55,'Erection Compiled'!$C$5:$D$598,2,0)</f>
        <v>DA+0</v>
      </c>
      <c r="E55" s="84">
        <v>45741</v>
      </c>
      <c r="F55" s="84">
        <v>45741</v>
      </c>
      <c r="G55" s="13" t="s">
        <v>1232</v>
      </c>
      <c r="H55" s="80" t="s">
        <v>1513</v>
      </c>
      <c r="I55" s="1130" t="s">
        <v>988</v>
      </c>
    </row>
    <row r="56" spans="1:9" x14ac:dyDescent="0.3">
      <c r="A56" s="17">
        <v>52</v>
      </c>
      <c r="B56" s="13">
        <v>13</v>
      </c>
      <c r="C56" s="92" t="s">
        <v>424</v>
      </c>
      <c r="D56" s="81" t="str">
        <f>VLOOKUP(C56,'Erection Compiled'!$C$5:$D$598,2,0)</f>
        <v>DA+3</v>
      </c>
      <c r="E56" s="84">
        <v>45743</v>
      </c>
      <c r="F56" s="84">
        <v>45743</v>
      </c>
      <c r="G56" s="13" t="s">
        <v>1232</v>
      </c>
      <c r="H56" s="80" t="s">
        <v>1513</v>
      </c>
      <c r="I56" s="1130" t="s">
        <v>988</v>
      </c>
    </row>
    <row r="57" spans="1:9" x14ac:dyDescent="0.3">
      <c r="A57" s="17">
        <v>53</v>
      </c>
      <c r="B57" s="13">
        <v>14</v>
      </c>
      <c r="C57" s="780" t="s">
        <v>422</v>
      </c>
      <c r="D57" s="81" t="str">
        <f>VLOOKUP(C57,'Erection Compiled'!$C$5:$D$598,2,0)</f>
        <v>DA+3</v>
      </c>
      <c r="E57" s="84">
        <v>45743</v>
      </c>
      <c r="F57" s="84">
        <v>45743</v>
      </c>
      <c r="G57" s="13" t="s">
        <v>1232</v>
      </c>
      <c r="H57" s="80" t="s">
        <v>1513</v>
      </c>
      <c r="I57" s="1130" t="s">
        <v>988</v>
      </c>
    </row>
    <row r="58" spans="1:9" x14ac:dyDescent="0.3">
      <c r="A58" s="17">
        <v>54</v>
      </c>
      <c r="B58" s="13">
        <v>15</v>
      </c>
      <c r="C58" s="92" t="s">
        <v>627</v>
      </c>
      <c r="D58" s="81" t="str">
        <f>VLOOKUP(C58,'Erection Compiled'!$C$5:$D$598,2,0)</f>
        <v>DA+0</v>
      </c>
      <c r="E58" s="84">
        <v>45747</v>
      </c>
      <c r="F58" s="84">
        <v>45747</v>
      </c>
      <c r="G58" s="13" t="s">
        <v>1232</v>
      </c>
      <c r="H58" s="80" t="s">
        <v>1513</v>
      </c>
      <c r="I58" s="1130" t="s">
        <v>988</v>
      </c>
    </row>
    <row r="59" spans="1:9" x14ac:dyDescent="0.3">
      <c r="A59" s="17">
        <v>55</v>
      </c>
      <c r="B59" s="13">
        <v>1</v>
      </c>
      <c r="C59" s="92" t="s">
        <v>628</v>
      </c>
      <c r="D59" s="81" t="str">
        <f>VLOOKUP(C59,'Erection Compiled'!$C$5:$D$598,2,0)</f>
        <v>DA+0</v>
      </c>
      <c r="E59" s="84">
        <v>45752</v>
      </c>
      <c r="F59" s="84">
        <v>45752</v>
      </c>
      <c r="G59" s="13" t="s">
        <v>1232</v>
      </c>
      <c r="H59" s="80" t="s">
        <v>1513</v>
      </c>
      <c r="I59" s="1130" t="s">
        <v>988</v>
      </c>
    </row>
    <row r="60" spans="1:9" x14ac:dyDescent="0.3">
      <c r="A60" s="17">
        <v>56</v>
      </c>
      <c r="B60" s="13">
        <v>2</v>
      </c>
      <c r="C60" s="92" t="s">
        <v>629</v>
      </c>
      <c r="D60" s="81" t="str">
        <f>VLOOKUP(C60,'Erection Compiled'!$C$5:$D$598,2,0)</f>
        <v>DA+3</v>
      </c>
      <c r="E60" s="84">
        <v>45753</v>
      </c>
      <c r="F60" s="84">
        <v>45753</v>
      </c>
      <c r="G60" s="13" t="s">
        <v>1232</v>
      </c>
      <c r="H60" s="80" t="s">
        <v>1513</v>
      </c>
      <c r="I60" s="1130" t="s">
        <v>988</v>
      </c>
    </row>
    <row r="61" spans="1:9" x14ac:dyDescent="0.3">
      <c r="A61" s="17">
        <v>57</v>
      </c>
      <c r="B61" s="13">
        <v>3</v>
      </c>
      <c r="C61" s="92" t="s">
        <v>630</v>
      </c>
      <c r="D61" s="81" t="str">
        <f>VLOOKUP(C61,'Erection Compiled'!$C$5:$D$598,2,0)</f>
        <v>DA+1.5</v>
      </c>
      <c r="E61" s="84">
        <v>45753</v>
      </c>
      <c r="F61" s="84">
        <v>45753</v>
      </c>
      <c r="G61" s="13" t="s">
        <v>1232</v>
      </c>
      <c r="H61" s="80" t="s">
        <v>1513</v>
      </c>
      <c r="I61" s="1130" t="s">
        <v>988</v>
      </c>
    </row>
    <row r="62" spans="1:9" x14ac:dyDescent="0.3">
      <c r="A62" s="17">
        <v>58</v>
      </c>
      <c r="B62" s="13">
        <v>4</v>
      </c>
      <c r="C62" s="92" t="s">
        <v>631</v>
      </c>
      <c r="D62" s="81" t="str">
        <f>VLOOKUP(C62,'Erection Compiled'!$C$5:$D$598,2,0)</f>
        <v>DA+3</v>
      </c>
      <c r="E62" s="84">
        <v>45756</v>
      </c>
      <c r="F62" s="84">
        <f>E62</f>
        <v>45756</v>
      </c>
      <c r="G62" s="13" t="s">
        <v>1232</v>
      </c>
      <c r="H62" s="80" t="s">
        <v>1513</v>
      </c>
      <c r="I62" s="1130" t="s">
        <v>988</v>
      </c>
    </row>
    <row r="63" spans="1:9" x14ac:dyDescent="0.3">
      <c r="A63" s="17">
        <v>59</v>
      </c>
      <c r="B63" s="13">
        <v>5</v>
      </c>
      <c r="C63" s="92" t="s">
        <v>632</v>
      </c>
      <c r="D63" s="81" t="str">
        <f>VLOOKUP(C63,'Erection Compiled'!$C$5:$D$598,2,0)</f>
        <v>DA+6</v>
      </c>
      <c r="E63" s="84">
        <v>45756</v>
      </c>
      <c r="F63" s="84">
        <f t="shared" ref="F63:F70" si="0">E63</f>
        <v>45756</v>
      </c>
      <c r="G63" s="13" t="s">
        <v>1232</v>
      </c>
      <c r="H63" s="80" t="s">
        <v>1513</v>
      </c>
      <c r="I63" s="1130" t="s">
        <v>988</v>
      </c>
    </row>
    <row r="64" spans="1:9" x14ac:dyDescent="0.3">
      <c r="A64" s="17">
        <v>60</v>
      </c>
      <c r="B64" s="13">
        <v>6</v>
      </c>
      <c r="C64" s="92" t="s">
        <v>634</v>
      </c>
      <c r="D64" s="81" t="str">
        <f>VLOOKUP(C64,'Erection Compiled'!$C$5:$D$598,2,0)</f>
        <v>DA+1.5</v>
      </c>
      <c r="E64" s="84">
        <v>45756</v>
      </c>
      <c r="F64" s="84">
        <f t="shared" si="0"/>
        <v>45756</v>
      </c>
      <c r="G64" s="13" t="s">
        <v>1232</v>
      </c>
      <c r="H64" s="80" t="s">
        <v>1513</v>
      </c>
      <c r="I64" s="1130" t="s">
        <v>988</v>
      </c>
    </row>
    <row r="65" spans="1:9" x14ac:dyDescent="0.3">
      <c r="A65" s="17">
        <v>61</v>
      </c>
      <c r="B65" s="13">
        <v>7</v>
      </c>
      <c r="C65" s="92" t="s">
        <v>635</v>
      </c>
      <c r="D65" s="81" t="str">
        <f>VLOOKUP(C65,'Erection Compiled'!$C$5:$D$598,2,0)</f>
        <v>DA+0</v>
      </c>
      <c r="E65" s="84">
        <v>45756</v>
      </c>
      <c r="F65" s="84">
        <f t="shared" si="0"/>
        <v>45756</v>
      </c>
      <c r="G65" s="13" t="s">
        <v>1232</v>
      </c>
      <c r="H65" s="80" t="s">
        <v>1513</v>
      </c>
      <c r="I65" s="1130" t="s">
        <v>988</v>
      </c>
    </row>
    <row r="66" spans="1:9" x14ac:dyDescent="0.3">
      <c r="A66" s="17">
        <v>62</v>
      </c>
      <c r="B66" s="13">
        <v>8</v>
      </c>
      <c r="C66" s="92" t="s">
        <v>636</v>
      </c>
      <c r="D66" s="81" t="str">
        <f>VLOOKUP(C66,'Erection Compiled'!$C$5:$D$598,2,0)</f>
        <v>DA+3</v>
      </c>
      <c r="E66" s="84">
        <v>45756</v>
      </c>
      <c r="F66" s="84">
        <f t="shared" si="0"/>
        <v>45756</v>
      </c>
      <c r="G66" s="13" t="s">
        <v>1232</v>
      </c>
      <c r="H66" s="80" t="s">
        <v>1513</v>
      </c>
      <c r="I66" s="1130" t="s">
        <v>988</v>
      </c>
    </row>
    <row r="67" spans="1:9" x14ac:dyDescent="0.3">
      <c r="A67" s="17">
        <v>63</v>
      </c>
      <c r="B67" s="13">
        <v>9</v>
      </c>
      <c r="C67" s="92" t="s">
        <v>590</v>
      </c>
      <c r="D67" s="81" t="str">
        <f>VLOOKUP(C67,'Erection Compiled'!$C$5:$D$598,2,0)</f>
        <v>DA+6</v>
      </c>
      <c r="E67" s="84">
        <v>45775</v>
      </c>
      <c r="F67" s="84">
        <f t="shared" si="0"/>
        <v>45775</v>
      </c>
      <c r="G67" s="13" t="s">
        <v>1232</v>
      </c>
      <c r="H67" s="79" t="s">
        <v>1233</v>
      </c>
      <c r="I67" s="1130" t="s">
        <v>988</v>
      </c>
    </row>
    <row r="68" spans="1:9" x14ac:dyDescent="0.3">
      <c r="A68" s="17">
        <v>64</v>
      </c>
      <c r="B68" s="13">
        <v>1</v>
      </c>
      <c r="C68" s="92" t="s">
        <v>497</v>
      </c>
      <c r="D68" s="81" t="str">
        <f>VLOOKUP(C68,'Erection Compiled'!$C$5:$D$598,2,0)</f>
        <v>DA+6</v>
      </c>
      <c r="E68" s="84">
        <v>45776</v>
      </c>
      <c r="F68" s="84">
        <f t="shared" si="0"/>
        <v>45776</v>
      </c>
      <c r="G68" s="13" t="s">
        <v>1232</v>
      </c>
      <c r="H68" s="79" t="s">
        <v>1233</v>
      </c>
      <c r="I68" s="1130" t="s">
        <v>988</v>
      </c>
    </row>
    <row r="69" spans="1:9" x14ac:dyDescent="0.3">
      <c r="A69" s="17">
        <v>65</v>
      </c>
      <c r="B69" s="13">
        <v>2</v>
      </c>
      <c r="C69" s="92" t="s">
        <v>500</v>
      </c>
      <c r="D69" s="81" t="str">
        <f>VLOOKUP(C69,'Erection Compiled'!$C$5:$D$598,2,0)</f>
        <v>DA+6</v>
      </c>
      <c r="E69" s="84">
        <v>45776</v>
      </c>
      <c r="F69" s="84">
        <f t="shared" si="0"/>
        <v>45776</v>
      </c>
      <c r="G69" s="13" t="s">
        <v>1232</v>
      </c>
      <c r="H69" s="79" t="s">
        <v>1233</v>
      </c>
      <c r="I69" s="1130" t="s">
        <v>988</v>
      </c>
    </row>
    <row r="70" spans="1:9" x14ac:dyDescent="0.3">
      <c r="A70" s="17">
        <v>66</v>
      </c>
      <c r="B70" s="13">
        <v>3</v>
      </c>
      <c r="C70" s="92" t="s">
        <v>501</v>
      </c>
      <c r="D70" s="81" t="str">
        <f>VLOOKUP(C70,'Erection Compiled'!$C$5:$D$598,2,0)</f>
        <v>DA-1.5</v>
      </c>
      <c r="E70" s="84">
        <v>45777</v>
      </c>
      <c r="F70" s="84">
        <f t="shared" si="0"/>
        <v>45777</v>
      </c>
      <c r="G70" s="13" t="s">
        <v>1232</v>
      </c>
      <c r="H70" s="79" t="s">
        <v>1233</v>
      </c>
      <c r="I70" s="1130" t="s">
        <v>988</v>
      </c>
    </row>
    <row r="71" spans="1:9" x14ac:dyDescent="0.3">
      <c r="A71" s="17">
        <v>67</v>
      </c>
      <c r="B71" s="13">
        <v>4</v>
      </c>
      <c r="C71" s="92" t="s">
        <v>589</v>
      </c>
      <c r="D71" s="81" t="str">
        <f>VLOOKUP(C71,'Erection Compiled'!$C$5:$D$598,2,0)</f>
        <v>DA+0</v>
      </c>
      <c r="E71" s="84">
        <v>45777</v>
      </c>
      <c r="F71" s="84">
        <f>E71</f>
        <v>45777</v>
      </c>
      <c r="G71" s="13" t="s">
        <v>1232</v>
      </c>
      <c r="H71" s="79" t="s">
        <v>1233</v>
      </c>
      <c r="I71" s="1130" t="s">
        <v>988</v>
      </c>
    </row>
    <row r="72" spans="1:9" x14ac:dyDescent="0.3">
      <c r="A72" s="17">
        <v>68</v>
      </c>
      <c r="B72" s="13">
        <v>5</v>
      </c>
      <c r="C72" s="92" t="s">
        <v>592</v>
      </c>
      <c r="D72" s="81" t="str">
        <f>VLOOKUP(C72,'Erection Compiled'!$C$5:$D$598,2,0)</f>
        <v>DA+3</v>
      </c>
      <c r="E72" s="84">
        <v>45778</v>
      </c>
      <c r="F72" s="84">
        <f t="shared" ref="F72:F80" si="1">E72</f>
        <v>45778</v>
      </c>
      <c r="G72" s="13" t="s">
        <v>1232</v>
      </c>
      <c r="H72" s="79" t="s">
        <v>1233</v>
      </c>
      <c r="I72" s="1130" t="s">
        <v>988</v>
      </c>
    </row>
    <row r="73" spans="1:9" x14ac:dyDescent="0.3">
      <c r="A73" s="17">
        <v>69</v>
      </c>
      <c r="B73" s="13">
        <v>6</v>
      </c>
      <c r="C73" s="92" t="s">
        <v>73</v>
      </c>
      <c r="D73" s="81" t="str">
        <f>VLOOKUP(C73,'Erection Compiled'!$C$5:$D$598,2,0)</f>
        <v>DB1+3</v>
      </c>
      <c r="E73" s="84">
        <v>45779</v>
      </c>
      <c r="F73" s="84">
        <f t="shared" si="1"/>
        <v>45779</v>
      </c>
      <c r="G73" s="13" t="s">
        <v>1232</v>
      </c>
      <c r="H73" s="79" t="s">
        <v>1233</v>
      </c>
      <c r="I73" s="1130" t="s">
        <v>988</v>
      </c>
    </row>
    <row r="74" spans="1:9" x14ac:dyDescent="0.3">
      <c r="A74" s="17">
        <v>70</v>
      </c>
      <c r="B74" s="13">
        <v>7</v>
      </c>
      <c r="C74" s="92" t="s">
        <v>74</v>
      </c>
      <c r="D74" s="81" t="str">
        <f>VLOOKUP(C74,'Erection Compiled'!$C$5:$D$598,2,0)</f>
        <v>DB2+0</v>
      </c>
      <c r="E74" s="84">
        <v>45780</v>
      </c>
      <c r="F74" s="84">
        <f t="shared" si="1"/>
        <v>45780</v>
      </c>
      <c r="G74" s="13" t="s">
        <v>1232</v>
      </c>
      <c r="H74" s="79" t="s">
        <v>1233</v>
      </c>
      <c r="I74" s="1130" t="s">
        <v>988</v>
      </c>
    </row>
    <row r="75" spans="1:9" x14ac:dyDescent="0.3">
      <c r="A75" s="17">
        <v>71</v>
      </c>
      <c r="B75" s="13">
        <v>8</v>
      </c>
      <c r="C75" s="92" t="s">
        <v>638</v>
      </c>
      <c r="D75" s="81" t="str">
        <f>VLOOKUP(C75,'Erection Compiled'!$C$5:$D$598,2,0)</f>
        <v>DA-1.5</v>
      </c>
      <c r="E75" s="84">
        <v>45780</v>
      </c>
      <c r="F75" s="84">
        <f t="shared" si="1"/>
        <v>45780</v>
      </c>
      <c r="G75" s="13" t="s">
        <v>1232</v>
      </c>
      <c r="H75" s="79" t="s">
        <v>1233</v>
      </c>
      <c r="I75" s="1130" t="s">
        <v>988</v>
      </c>
    </row>
    <row r="76" spans="1:9" x14ac:dyDescent="0.3">
      <c r="A76" s="17">
        <v>72</v>
      </c>
      <c r="B76" s="13">
        <v>9</v>
      </c>
      <c r="C76" s="92" t="s">
        <v>639</v>
      </c>
      <c r="D76" s="81" t="str">
        <f>VLOOKUP(C76,'Erection Compiled'!$C$5:$D$598,2,0)</f>
        <v>DA+3</v>
      </c>
      <c r="E76" s="84">
        <v>45781</v>
      </c>
      <c r="F76" s="84">
        <f t="shared" si="1"/>
        <v>45781</v>
      </c>
      <c r="G76" s="13" t="s">
        <v>1232</v>
      </c>
      <c r="H76" s="79" t="s">
        <v>1233</v>
      </c>
      <c r="I76" s="1130" t="s">
        <v>988</v>
      </c>
    </row>
    <row r="77" spans="1:9" x14ac:dyDescent="0.3">
      <c r="A77" s="17">
        <v>73</v>
      </c>
      <c r="B77" s="13">
        <v>10</v>
      </c>
      <c r="C77" s="92" t="s">
        <v>640</v>
      </c>
      <c r="D77" s="81" t="str">
        <f>VLOOKUP(C77,'Erection Compiled'!$C$5:$D$598,2,0)</f>
        <v>DA+1.5</v>
      </c>
      <c r="E77" s="84">
        <v>45782</v>
      </c>
      <c r="F77" s="84">
        <f t="shared" si="1"/>
        <v>45782</v>
      </c>
      <c r="G77" s="13" t="s">
        <v>1232</v>
      </c>
      <c r="H77" s="79" t="s">
        <v>1233</v>
      </c>
      <c r="I77" s="1130" t="s">
        <v>988</v>
      </c>
    </row>
    <row r="78" spans="1:9" x14ac:dyDescent="0.3">
      <c r="A78" s="17">
        <v>74</v>
      </c>
      <c r="B78" s="13">
        <v>11</v>
      </c>
      <c r="C78" s="92" t="s">
        <v>641</v>
      </c>
      <c r="D78" s="81" t="str">
        <f>VLOOKUP(C78,'Erection Compiled'!$C$5:$D$598,2,0)</f>
        <v>DA+3</v>
      </c>
      <c r="E78" s="84">
        <v>45783</v>
      </c>
      <c r="F78" s="84">
        <f t="shared" si="1"/>
        <v>45783</v>
      </c>
      <c r="G78" s="13" t="s">
        <v>1232</v>
      </c>
      <c r="H78" s="79" t="s">
        <v>1233</v>
      </c>
      <c r="I78" s="1130" t="s">
        <v>988</v>
      </c>
    </row>
    <row r="79" spans="1:9" x14ac:dyDescent="0.3">
      <c r="A79" s="17">
        <v>75</v>
      </c>
      <c r="B79" s="13">
        <v>12</v>
      </c>
      <c r="C79" s="92" t="s">
        <v>642</v>
      </c>
      <c r="D79" s="81" t="str">
        <f>VLOOKUP(C79,'Erection Compiled'!$C$5:$D$598,2,0)</f>
        <v>DA+1.5</v>
      </c>
      <c r="E79" s="84">
        <v>45783</v>
      </c>
      <c r="F79" s="84">
        <f t="shared" si="1"/>
        <v>45783</v>
      </c>
      <c r="G79" s="13" t="s">
        <v>1232</v>
      </c>
      <c r="H79" s="79" t="s">
        <v>1233</v>
      </c>
      <c r="I79" s="1130" t="s">
        <v>988</v>
      </c>
    </row>
    <row r="80" spans="1:9" x14ac:dyDescent="0.3">
      <c r="A80" s="17">
        <v>76</v>
      </c>
      <c r="B80" s="13">
        <v>13</v>
      </c>
      <c r="C80" s="780" t="s">
        <v>643</v>
      </c>
      <c r="D80" s="81" t="str">
        <f>VLOOKUP(C80,'Erection Compiled'!$C$5:$D$598,2,0)</f>
        <v>DA+1.5</v>
      </c>
      <c r="E80" s="84">
        <v>45785</v>
      </c>
      <c r="F80" s="84">
        <f t="shared" si="1"/>
        <v>45785</v>
      </c>
      <c r="G80" s="13" t="s">
        <v>1232</v>
      </c>
      <c r="H80" s="79" t="s">
        <v>1233</v>
      </c>
      <c r="I80" s="1130" t="s">
        <v>988</v>
      </c>
    </row>
    <row r="81" spans="1:9" x14ac:dyDescent="0.3">
      <c r="A81" s="17">
        <v>77</v>
      </c>
      <c r="B81" s="13">
        <v>14</v>
      </c>
      <c r="C81" s="780" t="s">
        <v>433</v>
      </c>
      <c r="D81" s="81" t="str">
        <f>VLOOKUP(C81,'Erection Compiled'!$C$5:$D$598,2,0)</f>
        <v>DA+3</v>
      </c>
      <c r="E81" s="84">
        <v>45789</v>
      </c>
      <c r="F81" s="84">
        <f t="shared" ref="F81:F90" si="2">E81</f>
        <v>45789</v>
      </c>
      <c r="G81" s="13" t="s">
        <v>1232</v>
      </c>
      <c r="H81" s="79" t="s">
        <v>1504</v>
      </c>
      <c r="I81" s="1105" t="s">
        <v>988</v>
      </c>
    </row>
    <row r="82" spans="1:9" x14ac:dyDescent="0.3">
      <c r="A82" s="17">
        <v>78</v>
      </c>
      <c r="B82" s="13">
        <v>15</v>
      </c>
      <c r="C82" s="92" t="s">
        <v>434</v>
      </c>
      <c r="D82" s="81" t="str">
        <f>VLOOKUP(C82,'Erection Compiled'!$C$5:$D$598,2,0)</f>
        <v>DA+3</v>
      </c>
      <c r="E82" s="84">
        <v>45789</v>
      </c>
      <c r="F82" s="84">
        <f t="shared" si="2"/>
        <v>45789</v>
      </c>
      <c r="G82" s="13" t="s">
        <v>1232</v>
      </c>
      <c r="H82" s="79" t="s">
        <v>1504</v>
      </c>
      <c r="I82" s="1105" t="s">
        <v>988</v>
      </c>
    </row>
    <row r="83" spans="1:9" x14ac:dyDescent="0.3">
      <c r="A83" s="17">
        <v>79</v>
      </c>
      <c r="B83" s="13">
        <v>16</v>
      </c>
      <c r="C83" s="92" t="s">
        <v>436</v>
      </c>
      <c r="D83" s="81" t="str">
        <f>VLOOKUP(C83,'Erection Compiled'!$C$5:$D$598,2,0)</f>
        <v>DA+3</v>
      </c>
      <c r="E83" s="84">
        <v>45790</v>
      </c>
      <c r="F83" s="84">
        <f t="shared" si="2"/>
        <v>45790</v>
      </c>
      <c r="G83" s="13" t="s">
        <v>1232</v>
      </c>
      <c r="H83" s="79" t="s">
        <v>1504</v>
      </c>
      <c r="I83" s="1105" t="s">
        <v>988</v>
      </c>
    </row>
    <row r="84" spans="1:9" x14ac:dyDescent="0.3">
      <c r="A84" s="17">
        <v>80</v>
      </c>
      <c r="B84" s="13">
        <v>17</v>
      </c>
      <c r="C84" s="92" t="s">
        <v>437</v>
      </c>
      <c r="D84" s="81" t="str">
        <f>VLOOKUP(C84,'Erection Compiled'!$C$5:$D$598,2,0)</f>
        <v>DA+9</v>
      </c>
      <c r="E84" s="84">
        <v>45792</v>
      </c>
      <c r="F84" s="84">
        <f t="shared" si="2"/>
        <v>45792</v>
      </c>
      <c r="G84" s="13" t="s">
        <v>1232</v>
      </c>
      <c r="H84" s="79" t="s">
        <v>1504</v>
      </c>
      <c r="I84" s="1105" t="s">
        <v>988</v>
      </c>
    </row>
    <row r="85" spans="1:9" x14ac:dyDescent="0.3">
      <c r="A85" s="17">
        <v>81</v>
      </c>
      <c r="B85" s="13">
        <v>18</v>
      </c>
      <c r="C85" s="92" t="s">
        <v>644</v>
      </c>
      <c r="D85" s="81" t="str">
        <f>VLOOKUP(C85,'Erection Compiled'!$C$5:$D$598,2,0)</f>
        <v>DA+3</v>
      </c>
      <c r="E85" s="84">
        <v>45798</v>
      </c>
      <c r="F85" s="84">
        <f t="shared" si="2"/>
        <v>45798</v>
      </c>
      <c r="G85" s="13" t="s">
        <v>1232</v>
      </c>
      <c r="H85" s="79" t="s">
        <v>1504</v>
      </c>
      <c r="I85" s="1105" t="s">
        <v>988</v>
      </c>
    </row>
    <row r="86" spans="1:9" x14ac:dyDescent="0.3">
      <c r="A86" s="17">
        <v>82</v>
      </c>
      <c r="B86" s="13">
        <v>19</v>
      </c>
      <c r="C86" s="92" t="s">
        <v>645</v>
      </c>
      <c r="D86" s="81" t="str">
        <f>VLOOKUP(C86,'Erection Compiled'!$C$5:$D$598,2,0)</f>
        <v>DA+1.5</v>
      </c>
      <c r="E86" s="84">
        <v>45798</v>
      </c>
      <c r="F86" s="84">
        <f t="shared" si="2"/>
        <v>45798</v>
      </c>
      <c r="G86" s="13" t="s">
        <v>1232</v>
      </c>
      <c r="H86" s="79" t="s">
        <v>1504</v>
      </c>
      <c r="I86" s="1105" t="s">
        <v>988</v>
      </c>
    </row>
    <row r="87" spans="1:9" x14ac:dyDescent="0.3">
      <c r="A87" s="17">
        <v>83</v>
      </c>
      <c r="B87" s="13">
        <v>20</v>
      </c>
      <c r="C87" s="92" t="s">
        <v>646</v>
      </c>
      <c r="D87" s="81" t="str">
        <f>VLOOKUP(C87,'Erection Compiled'!$C$5:$D$598,2,0)</f>
        <v>DA+6</v>
      </c>
      <c r="E87" s="84">
        <v>45799</v>
      </c>
      <c r="F87" s="84">
        <f t="shared" si="2"/>
        <v>45799</v>
      </c>
      <c r="G87" s="13" t="s">
        <v>1232</v>
      </c>
      <c r="H87" s="79" t="s">
        <v>1233</v>
      </c>
      <c r="I87" s="1105" t="s">
        <v>988</v>
      </c>
    </row>
    <row r="88" spans="1:9" x14ac:dyDescent="0.3">
      <c r="A88" s="17">
        <v>84</v>
      </c>
      <c r="B88" s="13">
        <v>21</v>
      </c>
      <c r="C88" s="92" t="s">
        <v>647</v>
      </c>
      <c r="D88" s="81" t="str">
        <f>VLOOKUP(C88,'Erection Compiled'!$C$5:$D$598,2,0)</f>
        <v>DA+3</v>
      </c>
      <c r="E88" s="84">
        <f>E87+1</f>
        <v>45800</v>
      </c>
      <c r="F88" s="84">
        <f t="shared" si="2"/>
        <v>45800</v>
      </c>
      <c r="G88" s="13" t="s">
        <v>1232</v>
      </c>
      <c r="H88" s="79" t="s">
        <v>1233</v>
      </c>
      <c r="I88" s="1105" t="s">
        <v>988</v>
      </c>
    </row>
    <row r="89" spans="1:9" x14ac:dyDescent="0.3">
      <c r="A89" s="17">
        <v>85</v>
      </c>
      <c r="B89" s="13">
        <v>22</v>
      </c>
      <c r="C89" s="92" t="s">
        <v>648</v>
      </c>
      <c r="D89" s="81" t="str">
        <f>VLOOKUP(C89,'Erection Compiled'!$C$5:$D$598,2,0)</f>
        <v>DA+6</v>
      </c>
      <c r="E89" s="84">
        <f>E88+1</f>
        <v>45801</v>
      </c>
      <c r="F89" s="84">
        <f t="shared" si="2"/>
        <v>45801</v>
      </c>
      <c r="G89" s="13" t="s">
        <v>1232</v>
      </c>
      <c r="H89" s="79" t="s">
        <v>1233</v>
      </c>
      <c r="I89" s="1105" t="s">
        <v>988</v>
      </c>
    </row>
    <row r="90" spans="1:9" x14ac:dyDescent="0.3">
      <c r="A90" s="17">
        <v>86</v>
      </c>
      <c r="B90" s="13">
        <v>23</v>
      </c>
      <c r="C90" s="92" t="s">
        <v>215</v>
      </c>
      <c r="D90" s="81" t="str">
        <f>VLOOKUP(C90,'Erection Compiled'!$C$5:$D$598,2,0)</f>
        <v>DA+6</v>
      </c>
      <c r="E90" s="84">
        <f>E89+1</f>
        <v>45802</v>
      </c>
      <c r="F90" s="84">
        <f t="shared" si="2"/>
        <v>45802</v>
      </c>
      <c r="G90" s="13" t="s">
        <v>1232</v>
      </c>
      <c r="H90" s="79" t="s">
        <v>1233</v>
      </c>
      <c r="I90" s="1105" t="s">
        <v>988</v>
      </c>
    </row>
    <row r="91" spans="1:9" x14ac:dyDescent="0.3">
      <c r="A91" s="17">
        <v>87</v>
      </c>
      <c r="B91" s="13">
        <v>24</v>
      </c>
      <c r="C91" s="92" t="s">
        <v>5</v>
      </c>
      <c r="D91" s="81" t="str">
        <f>VLOOKUP(C91,'Erection Compiled'!$C$5:$D$598,2,0)</f>
        <v>DA+3</v>
      </c>
      <c r="E91" s="84">
        <v>45804</v>
      </c>
      <c r="F91" s="84">
        <v>45804</v>
      </c>
      <c r="G91" s="13" t="s">
        <v>1232</v>
      </c>
      <c r="H91" s="79" t="s">
        <v>1233</v>
      </c>
      <c r="I91" s="1105" t="s">
        <v>988</v>
      </c>
    </row>
    <row r="92" spans="1:9" x14ac:dyDescent="0.3">
      <c r="A92" s="17">
        <v>88</v>
      </c>
      <c r="B92" s="13">
        <v>25</v>
      </c>
      <c r="C92" s="92" t="s">
        <v>6</v>
      </c>
      <c r="D92" s="81" t="str">
        <f>VLOOKUP(C92,'Erection Compiled'!$C$5:$D$598,2,0)</f>
        <v>DA+6</v>
      </c>
      <c r="E92" s="84">
        <v>45805</v>
      </c>
      <c r="F92" s="84">
        <v>45805</v>
      </c>
      <c r="G92" s="13" t="s">
        <v>1232</v>
      </c>
      <c r="H92" s="79" t="s">
        <v>1233</v>
      </c>
      <c r="I92" s="1105" t="s">
        <v>988</v>
      </c>
    </row>
    <row r="93" spans="1:9" x14ac:dyDescent="0.3">
      <c r="A93" s="17">
        <v>89</v>
      </c>
      <c r="B93" s="13">
        <v>26</v>
      </c>
      <c r="C93" s="92" t="s">
        <v>650</v>
      </c>
      <c r="D93" s="81" t="str">
        <f>VLOOKUP(C93,'Erection Compiled'!$C$5:$D$598,2,0)</f>
        <v>DA+9</v>
      </c>
      <c r="E93" s="84">
        <v>45806</v>
      </c>
      <c r="F93" s="84">
        <v>45806</v>
      </c>
      <c r="G93" s="13" t="s">
        <v>1232</v>
      </c>
      <c r="H93" s="79" t="s">
        <v>1233</v>
      </c>
      <c r="I93" s="1105" t="s">
        <v>988</v>
      </c>
    </row>
    <row r="94" spans="1:9" x14ac:dyDescent="0.3">
      <c r="A94" s="17">
        <v>90</v>
      </c>
      <c r="B94" s="13">
        <v>27</v>
      </c>
      <c r="C94" s="92" t="s">
        <v>651</v>
      </c>
      <c r="D94" s="81" t="str">
        <f>VLOOKUP(C94,'Erection Compiled'!$C$5:$D$598,2,0)</f>
        <v>DA+9</v>
      </c>
      <c r="E94" s="84">
        <v>45807</v>
      </c>
      <c r="F94" s="84">
        <v>45807</v>
      </c>
      <c r="G94" s="13" t="s">
        <v>1232</v>
      </c>
      <c r="H94" s="79" t="s">
        <v>1233</v>
      </c>
      <c r="I94" s="1105" t="s">
        <v>988</v>
      </c>
    </row>
    <row r="95" spans="1:9" x14ac:dyDescent="0.3">
      <c r="A95" s="17">
        <v>91</v>
      </c>
      <c r="B95" s="13"/>
      <c r="C95" s="92"/>
      <c r="D95" s="81"/>
      <c r="E95" s="84"/>
      <c r="F95" s="84"/>
      <c r="G95" s="13"/>
      <c r="H95" s="79"/>
      <c r="I95" s="1105"/>
    </row>
    <row r="96" spans="1:9" x14ac:dyDescent="0.3">
      <c r="A96" s="17">
        <v>94</v>
      </c>
      <c r="B96" s="13"/>
      <c r="C96" s="1128"/>
      <c r="D96" s="81"/>
      <c r="E96" s="84"/>
      <c r="F96" s="84"/>
      <c r="G96" s="13"/>
      <c r="H96" s="79"/>
      <c r="I96" s="1105"/>
    </row>
    <row r="97" spans="1:9" x14ac:dyDescent="0.3">
      <c r="A97" s="17">
        <v>119</v>
      </c>
      <c r="B97" s="13"/>
      <c r="C97" s="1129"/>
      <c r="D97" s="81" t="str">
        <f>IFERROR(VLOOKUP(C97,'Erection Compiled'!$C$5:$D$18,2,0),"")</f>
        <v/>
      </c>
      <c r="E97" s="136"/>
      <c r="F97" s="136"/>
      <c r="G97" s="13"/>
      <c r="H97" s="79"/>
      <c r="I97" s="1105"/>
    </row>
    <row r="98" spans="1:9" x14ac:dyDescent="0.3">
      <c r="A98" s="17">
        <v>147</v>
      </c>
      <c r="B98" s="13"/>
      <c r="C98" s="1129"/>
      <c r="D98" s="81" t="str">
        <f>IFERROR(VLOOKUP(C98,'Erection Compiled'!$C$5:$D$18,2,0),"")</f>
        <v/>
      </c>
      <c r="E98" s="136"/>
      <c r="F98" s="136"/>
      <c r="G98" s="13"/>
      <c r="H98" s="79"/>
      <c r="I98" s="1105"/>
    </row>
    <row r="99" spans="1:9" x14ac:dyDescent="0.3">
      <c r="A99" s="17">
        <v>149</v>
      </c>
      <c r="B99" s="13"/>
      <c r="C99" s="1129"/>
      <c r="D99" s="81" t="str">
        <f>IFERROR(VLOOKUP(C99,'Erection Compiled'!$C$5:$D$18,2,0),"")</f>
        <v/>
      </c>
      <c r="E99" s="136"/>
      <c r="F99" s="136"/>
      <c r="G99" s="13"/>
      <c r="H99" s="79"/>
      <c r="I99" s="1105"/>
    </row>
    <row r="100" spans="1:9" x14ac:dyDescent="0.3">
      <c r="A100" s="17">
        <v>152</v>
      </c>
      <c r="B100" s="13"/>
      <c r="C100" s="1129"/>
      <c r="D100" s="81" t="str">
        <f>IFERROR(VLOOKUP(C100,'Erection Compiled'!$C$5:$D$18,2,0),"")</f>
        <v/>
      </c>
      <c r="E100" s="136"/>
      <c r="F100" s="136"/>
      <c r="G100" s="13"/>
      <c r="H100" s="79"/>
      <c r="I100" s="1105"/>
    </row>
    <row r="101" spans="1:9" x14ac:dyDescent="0.3">
      <c r="A101" s="17">
        <v>153</v>
      </c>
      <c r="B101" s="13"/>
      <c r="C101" s="1129"/>
      <c r="D101" s="81" t="str">
        <f>IFERROR(VLOOKUP(C101,'Erection Compiled'!$C$5:$D$18,2,0),"")</f>
        <v/>
      </c>
      <c r="E101" s="136"/>
      <c r="F101" s="136"/>
      <c r="G101" s="13"/>
      <c r="H101" s="79"/>
      <c r="I101" s="1105"/>
    </row>
    <row r="102" spans="1:9" x14ac:dyDescent="0.3">
      <c r="A102" s="17">
        <v>154</v>
      </c>
      <c r="B102" s="13"/>
      <c r="C102" s="1129"/>
      <c r="D102" s="81" t="str">
        <f>IFERROR(VLOOKUP(C102,'Erection Compiled'!$C$5:$D$18,2,0),"")</f>
        <v/>
      </c>
      <c r="E102" s="136"/>
      <c r="F102" s="136"/>
      <c r="G102" s="13"/>
      <c r="H102" s="79"/>
      <c r="I102" s="1105"/>
    </row>
    <row r="103" spans="1:9" x14ac:dyDescent="0.3">
      <c r="A103" s="17">
        <v>155</v>
      </c>
      <c r="B103" s="13"/>
      <c r="C103" s="1129"/>
      <c r="D103" s="81" t="str">
        <f>IFERROR(VLOOKUP(C103,'Erection Compiled'!$C$5:$D$18,2,0),"")</f>
        <v/>
      </c>
      <c r="E103" s="136"/>
      <c r="F103" s="136"/>
      <c r="G103" s="13"/>
      <c r="H103" s="79"/>
      <c r="I103" s="1105"/>
    </row>
    <row r="104" spans="1:9" x14ac:dyDescent="0.3">
      <c r="A104" s="17">
        <v>185</v>
      </c>
      <c r="B104" s="13"/>
      <c r="C104" s="1129"/>
      <c r="D104" s="81" t="str">
        <f>IFERROR(VLOOKUP(C104,'Erection Compiled'!$C$5:$D$18,2,0),"")</f>
        <v/>
      </c>
      <c r="E104" s="136"/>
      <c r="F104" s="136"/>
      <c r="G104" s="13"/>
      <c r="H104" s="79"/>
      <c r="I104" s="1105"/>
    </row>
    <row r="105" spans="1:9" x14ac:dyDescent="0.3">
      <c r="A105" s="17">
        <v>191</v>
      </c>
      <c r="B105" s="13"/>
      <c r="C105" s="13"/>
      <c r="D105" s="81" t="str">
        <f>IFERROR(VLOOKUP(C105,'Erection Compiled'!$C$5:$D$18,2,0),"")</f>
        <v/>
      </c>
      <c r="E105" s="136"/>
      <c r="F105" s="136"/>
      <c r="G105" s="13"/>
      <c r="H105" s="79"/>
      <c r="I105" s="1105"/>
    </row>
    <row r="106" spans="1:9" x14ac:dyDescent="0.3">
      <c r="A106" s="17">
        <v>192</v>
      </c>
      <c r="B106" s="13"/>
      <c r="C106" s="13"/>
      <c r="D106" s="81" t="str">
        <f>IFERROR(VLOOKUP(C106,'Erection Compiled'!$C$5:$D$18,2,0),"")</f>
        <v/>
      </c>
      <c r="E106" s="136"/>
      <c r="F106" s="136"/>
      <c r="G106" s="13"/>
      <c r="H106" s="79"/>
      <c r="I106" s="1105"/>
    </row>
    <row r="107" spans="1:9" x14ac:dyDescent="0.3">
      <c r="A107" s="17">
        <v>193</v>
      </c>
      <c r="B107" s="13"/>
      <c r="C107" s="13"/>
      <c r="D107" s="81" t="str">
        <f>IFERROR(VLOOKUP(C107,'Erection Compiled'!$C$5:$D$18,2,0),"")</f>
        <v/>
      </c>
      <c r="E107" s="136"/>
      <c r="F107" s="136"/>
      <c r="G107" s="13"/>
      <c r="H107" s="79"/>
      <c r="I107" s="1105"/>
    </row>
    <row r="108" spans="1:9" x14ac:dyDescent="0.3">
      <c r="A108" s="17">
        <v>194</v>
      </c>
      <c r="B108" s="13"/>
      <c r="C108" s="13"/>
      <c r="D108" s="81" t="str">
        <f>IFERROR(VLOOKUP(C108,'Erection Compiled'!$C$5:$D$18,2,0),"")</f>
        <v/>
      </c>
      <c r="E108" s="136"/>
      <c r="F108" s="136"/>
      <c r="G108" s="13"/>
      <c r="H108" s="79"/>
      <c r="I108" s="1105"/>
    </row>
    <row r="109" spans="1:9" x14ac:dyDescent="0.3">
      <c r="A109" s="17">
        <v>195</v>
      </c>
      <c r="B109" s="13"/>
      <c r="C109" s="13"/>
      <c r="D109" s="81" t="str">
        <f>IFERROR(VLOOKUP(C109,'Erection Compiled'!$C$5:$D$18,2,0),"")</f>
        <v/>
      </c>
      <c r="E109" s="136"/>
      <c r="F109" s="136"/>
      <c r="G109" s="13"/>
      <c r="H109" s="79"/>
      <c r="I109" s="1105"/>
    </row>
    <row r="110" spans="1:9" x14ac:dyDescent="0.3">
      <c r="A110" s="17">
        <v>196</v>
      </c>
      <c r="B110" s="13"/>
      <c r="C110" s="13"/>
      <c r="D110" s="81" t="str">
        <f>IFERROR(VLOOKUP(C110,'Erection Compiled'!$C$5:$D$18,2,0),"")</f>
        <v/>
      </c>
      <c r="E110" s="136"/>
      <c r="F110" s="136"/>
      <c r="G110" s="13"/>
      <c r="H110" s="79"/>
      <c r="I110" s="1105"/>
    </row>
    <row r="111" spans="1:9" x14ac:dyDescent="0.3">
      <c r="A111" s="17">
        <v>197</v>
      </c>
      <c r="B111" s="13"/>
      <c r="C111" s="13"/>
      <c r="D111" s="81" t="str">
        <f>IFERROR(VLOOKUP(C111,'Erection Compiled'!$C$5:$D$18,2,0),"")</f>
        <v/>
      </c>
      <c r="E111" s="136"/>
      <c r="F111" s="136"/>
      <c r="G111" s="13"/>
      <c r="H111" s="79"/>
      <c r="I111" s="1105"/>
    </row>
    <row r="112" spans="1:9" x14ac:dyDescent="0.3">
      <c r="A112" s="17">
        <v>198</v>
      </c>
      <c r="B112" s="13"/>
      <c r="C112" s="13"/>
      <c r="D112" s="81" t="str">
        <f>IFERROR(VLOOKUP(C112,'Erection Compiled'!$C$5:$D$18,2,0),"")</f>
        <v/>
      </c>
      <c r="E112" s="136"/>
      <c r="F112" s="136"/>
      <c r="G112" s="13"/>
      <c r="H112" s="79"/>
      <c r="I112" s="1105"/>
    </row>
    <row r="113" spans="1:9" x14ac:dyDescent="0.3">
      <c r="A113" s="17">
        <v>199</v>
      </c>
      <c r="B113" s="13"/>
      <c r="C113" s="13"/>
      <c r="D113" s="81" t="str">
        <f>IFERROR(VLOOKUP(C113,'Erection Compiled'!$C$5:$D$18,2,0),"")</f>
        <v/>
      </c>
      <c r="E113" s="136"/>
      <c r="F113" s="136"/>
      <c r="G113" s="13"/>
      <c r="H113" s="79"/>
      <c r="I113" s="1105"/>
    </row>
    <row r="114" spans="1:9" x14ac:dyDescent="0.3">
      <c r="A114" s="17">
        <v>200</v>
      </c>
      <c r="B114" s="13"/>
      <c r="C114" s="13"/>
      <c r="D114" s="81" t="str">
        <f>IFERROR(VLOOKUP(C114,'Erection Compiled'!$C$5:$D$18,2,0),"")</f>
        <v/>
      </c>
      <c r="E114" s="136"/>
      <c r="F114" s="136"/>
      <c r="G114" s="13"/>
      <c r="H114" s="79"/>
      <c r="I114" s="1105"/>
    </row>
    <row r="115" spans="1:9" x14ac:dyDescent="0.3">
      <c r="A115" s="17">
        <v>201</v>
      </c>
      <c r="B115" s="13"/>
      <c r="C115" s="13"/>
      <c r="D115" s="81" t="str">
        <f>IFERROR(VLOOKUP(C115,'Erection Compiled'!$C$5:$D$18,2,0),"")</f>
        <v/>
      </c>
      <c r="E115" s="136"/>
      <c r="F115" s="136"/>
      <c r="G115" s="13"/>
      <c r="H115" s="79"/>
      <c r="I115" s="1105"/>
    </row>
    <row r="116" spans="1:9" x14ac:dyDescent="0.3">
      <c r="A116" s="17">
        <v>202</v>
      </c>
      <c r="B116" s="13"/>
      <c r="C116" s="13"/>
      <c r="D116" s="81" t="str">
        <f>IFERROR(VLOOKUP(C116,'Erection Compiled'!$C$5:$D$18,2,0),"")</f>
        <v/>
      </c>
      <c r="E116" s="136"/>
      <c r="F116" s="136"/>
      <c r="G116" s="13"/>
      <c r="H116" s="79"/>
      <c r="I116" s="1105"/>
    </row>
    <row r="117" spans="1:9" x14ac:dyDescent="0.3">
      <c r="A117" s="17">
        <v>203</v>
      </c>
      <c r="B117" s="13"/>
      <c r="C117" s="13"/>
      <c r="D117" s="81" t="str">
        <f>IFERROR(VLOOKUP(C117,'Erection Compiled'!$C$5:$D$18,2,0),"")</f>
        <v/>
      </c>
      <c r="E117" s="136"/>
      <c r="F117" s="136"/>
      <c r="G117" s="13"/>
      <c r="H117" s="79"/>
      <c r="I117" s="1105"/>
    </row>
    <row r="118" spans="1:9" x14ac:dyDescent="0.3">
      <c r="A118" s="17">
        <v>204</v>
      </c>
      <c r="B118" s="13"/>
      <c r="C118" s="13"/>
      <c r="D118" s="81" t="str">
        <f>IFERROR(VLOOKUP(C118,'Erection Compiled'!$C$5:$D$18,2,0),"")</f>
        <v/>
      </c>
      <c r="E118" s="136"/>
      <c r="F118" s="136"/>
      <c r="G118" s="13"/>
      <c r="H118" s="79"/>
      <c r="I118" s="1105"/>
    </row>
    <row r="119" spans="1:9" x14ac:dyDescent="0.3">
      <c r="A119" s="17">
        <v>205</v>
      </c>
      <c r="B119" s="13"/>
      <c r="C119" s="13"/>
      <c r="D119" s="81" t="str">
        <f>IFERROR(VLOOKUP(C119,'Erection Compiled'!$C$5:$D$18,2,0),"")</f>
        <v/>
      </c>
      <c r="E119" s="136"/>
      <c r="F119" s="136"/>
      <c r="G119" s="13"/>
      <c r="H119" s="79"/>
      <c r="I119" s="1105"/>
    </row>
    <row r="120" spans="1:9" x14ac:dyDescent="0.3">
      <c r="A120" s="17">
        <v>206</v>
      </c>
      <c r="B120" s="13"/>
      <c r="C120" s="13"/>
      <c r="D120" s="81" t="str">
        <f>IFERROR(VLOOKUP(C120,'Erection Compiled'!$C$5:$D$18,2,0),"")</f>
        <v/>
      </c>
      <c r="E120" s="136"/>
      <c r="F120" s="136"/>
      <c r="G120" s="13"/>
      <c r="H120" s="79"/>
      <c r="I120" s="1105"/>
    </row>
    <row r="121" spans="1:9" x14ac:dyDescent="0.3">
      <c r="A121" s="17">
        <v>207</v>
      </c>
      <c r="B121" s="13"/>
      <c r="C121" s="13"/>
      <c r="D121" s="81" t="str">
        <f>IFERROR(VLOOKUP(C121,'Erection Compiled'!$C$5:$D$18,2,0),"")</f>
        <v/>
      </c>
      <c r="E121" s="136"/>
      <c r="F121" s="136"/>
      <c r="G121" s="13"/>
      <c r="H121" s="79"/>
      <c r="I121" s="1105"/>
    </row>
  </sheetData>
  <autoFilter ref="A4:J121" xr:uid="{00000000-0001-0000-0800-000000000000}"/>
  <mergeCells count="3">
    <mergeCell ref="A1:I1"/>
    <mergeCell ref="A2:I2"/>
    <mergeCell ref="A3:H3"/>
  </mergeCells>
  <conditionalFormatting sqref="C1:C4 C97:C65283">
    <cfRule type="expression" dxfId="74" priority="1388" stopIfTrue="1">
      <formula>AND(COUNTIF($C$74:$C$75, C1)+COUNTIF($C$1:$C$4, C1)+COUNTIF($C$76:$C$65283, C1)&gt;1,NOT(ISBLANK(C1)))</formula>
    </cfRule>
    <cfRule type="expression" dxfId="73" priority="1389" stopIfTrue="1">
      <formula>AND(COUNTIF($C$10:$C$10, C1)+COUNTIF($C$1:$C$4, C1)+COUNTIF($C$11:$C$75, C1)+COUNTIF($C$76:$C$65283, C1)&gt;1,NOT(ISBLANK(C1)))</formula>
    </cfRule>
  </conditionalFormatting>
  <conditionalFormatting sqref="C1:C1048576">
    <cfRule type="duplicateValues" dxfId="72" priority="1"/>
    <cfRule type="duplicateValues" dxfId="71" priority="2"/>
    <cfRule type="duplicateValues" dxfId="70" priority="3"/>
    <cfRule type="duplicateValues" dxfId="69" priority="4"/>
  </conditionalFormatting>
  <conditionalFormatting sqref="C9:C16 C5:C7 C18:C39 C41:C96">
    <cfRule type="duplicateValues" dxfId="68" priority="1387"/>
  </conditionalFormatting>
  <conditionalFormatting sqref="C40">
    <cfRule type="duplicateValues" dxfId="67" priority="5"/>
  </conditionalFormatting>
  <conditionalFormatting sqref="C97:C65283">
    <cfRule type="expression" dxfId="66" priority="1406" stopIfTrue="1">
      <formula>AND(COUNTIF($C$74:$C$75, C97)+COUNTIF($C$76:$C$65283, C97)&gt;1,NOT(ISBLANK(C97)))</formula>
    </cfRule>
  </conditionalFormatting>
  <pageMargins left="0.7" right="0.7" top="0.75" bottom="0.75" header="0.3" footer="0.3"/>
  <pageSetup scale="74" orientation="portrait" verticalDpi="36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tabColor rgb="FF00B0F0"/>
  </sheetPr>
  <dimension ref="A1:L16"/>
  <sheetViews>
    <sheetView workbookViewId="0">
      <selection sqref="A1:L1"/>
    </sheetView>
  </sheetViews>
  <sheetFormatPr defaultColWidth="9.21875" defaultRowHeight="14.4" x14ac:dyDescent="0.3"/>
  <cols>
    <col min="1" max="1" width="7.77734375" style="2" customWidth="1"/>
    <col min="2" max="2" width="8.21875" style="2" customWidth="1"/>
    <col min="3" max="3" width="9.21875" style="2"/>
    <col min="4" max="5" width="9.5546875" style="2" customWidth="1"/>
    <col min="6" max="6" width="11.77734375" style="2" customWidth="1"/>
    <col min="7" max="7" width="11.77734375" style="2" hidden="1" customWidth="1"/>
    <col min="8" max="10" width="11.77734375" style="2" customWidth="1"/>
    <col min="11" max="11" width="18.77734375" style="2" customWidth="1"/>
    <col min="12" max="12" width="15.44140625" style="2" customWidth="1"/>
    <col min="13" max="16384" width="9.21875" style="2"/>
  </cols>
  <sheetData>
    <row r="1" spans="1:12" ht="15.6" x14ac:dyDescent="0.3">
      <c r="A1" s="1368" t="str">
        <f>Stringing!A1</f>
        <v>KEC International Limited</v>
      </c>
      <c r="B1" s="1369"/>
      <c r="C1" s="1369"/>
      <c r="D1" s="1369"/>
      <c r="E1" s="1369"/>
      <c r="F1" s="1369"/>
      <c r="G1" s="1369"/>
      <c r="H1" s="1369"/>
      <c r="I1" s="1369"/>
      <c r="J1" s="1369"/>
      <c r="K1" s="1369"/>
      <c r="L1" s="1370"/>
    </row>
    <row r="2" spans="1:12" ht="15.6" x14ac:dyDescent="0.3">
      <c r="A2" s="1368" t="str">
        <f>Stringing!A2</f>
        <v xml:space="preserve"> TA413 : 765 KV D/C Bikaner III - Neemrana II TL02</v>
      </c>
      <c r="B2" s="1369"/>
      <c r="C2" s="1369"/>
      <c r="D2" s="1369"/>
      <c r="E2" s="1369"/>
      <c r="F2" s="1369"/>
      <c r="G2" s="1369"/>
      <c r="H2" s="1369"/>
      <c r="I2" s="1369"/>
      <c r="J2" s="1369"/>
      <c r="K2" s="1369"/>
      <c r="L2" s="1370"/>
    </row>
    <row r="3" spans="1:12" ht="15.6" x14ac:dyDescent="0.3">
      <c r="A3" s="1388" t="s">
        <v>113</v>
      </c>
      <c r="B3" s="1389"/>
      <c r="C3" s="1389"/>
      <c r="D3" s="1389"/>
      <c r="E3" s="1389"/>
      <c r="F3" s="1389"/>
      <c r="G3" s="1389"/>
      <c r="H3" s="1389"/>
      <c r="I3" s="1389"/>
      <c r="J3" s="1389"/>
      <c r="K3" s="1389"/>
      <c r="L3" s="83" t="str">
        <f>TA413_PBNTL!M1</f>
        <v>20.08.2025</v>
      </c>
    </row>
    <row r="4" spans="1:12" ht="15.6" customHeight="1" x14ac:dyDescent="0.3">
      <c r="A4" s="1390" t="s">
        <v>114</v>
      </c>
      <c r="B4" s="1207" t="s">
        <v>115</v>
      </c>
      <c r="C4" s="1393" t="s">
        <v>97</v>
      </c>
      <c r="D4" s="1389"/>
      <c r="E4" s="1389"/>
      <c r="F4" s="1389"/>
      <c r="G4" s="1394"/>
      <c r="H4" s="1392" t="s">
        <v>107</v>
      </c>
      <c r="I4" s="1392" t="s">
        <v>108</v>
      </c>
      <c r="J4" s="1392" t="s">
        <v>102</v>
      </c>
      <c r="K4" s="1396" t="s">
        <v>90</v>
      </c>
      <c r="L4" s="1398" t="s">
        <v>1</v>
      </c>
    </row>
    <row r="5" spans="1:12" ht="43.8" thickBot="1" x14ac:dyDescent="0.35">
      <c r="A5" s="1391"/>
      <c r="B5" s="1392"/>
      <c r="C5" s="6" t="s">
        <v>98</v>
      </c>
      <c r="D5" s="5" t="s">
        <v>99</v>
      </c>
      <c r="E5" s="6" t="s">
        <v>117</v>
      </c>
      <c r="F5" s="6" t="s">
        <v>118</v>
      </c>
      <c r="G5" s="6" t="s">
        <v>119</v>
      </c>
      <c r="H5" s="1395"/>
      <c r="I5" s="1395"/>
      <c r="J5" s="1395"/>
      <c r="K5" s="1397"/>
      <c r="L5" s="1399"/>
    </row>
    <row r="6" spans="1:12" x14ac:dyDescent="0.3">
      <c r="A6" s="30">
        <v>1</v>
      </c>
      <c r="B6" s="31">
        <v>1</v>
      </c>
      <c r="C6" s="31" t="s">
        <v>173</v>
      </c>
      <c r="D6" s="39" t="s">
        <v>606</v>
      </c>
      <c r="E6" s="31">
        <v>4.5469999999999997</v>
      </c>
      <c r="F6" s="1042">
        <v>5</v>
      </c>
      <c r="G6" s="31"/>
      <c r="H6" s="149" t="s">
        <v>1488</v>
      </c>
      <c r="I6" s="149" t="s">
        <v>1488</v>
      </c>
      <c r="J6" s="149" t="s">
        <v>1488</v>
      </c>
      <c r="K6" s="133" t="s">
        <v>1487</v>
      </c>
      <c r="L6" s="42"/>
    </row>
    <row r="7" spans="1:12" x14ac:dyDescent="0.3">
      <c r="A7" s="4">
        <v>2</v>
      </c>
      <c r="B7" s="3">
        <v>2</v>
      </c>
      <c r="C7" s="7" t="s">
        <v>801</v>
      </c>
      <c r="D7" s="7" t="s">
        <v>631</v>
      </c>
      <c r="E7" s="3">
        <v>4.4550000000000001</v>
      </c>
      <c r="F7" s="32">
        <v>4.6660000000000004</v>
      </c>
      <c r="G7" s="3"/>
      <c r="H7" s="44" t="s">
        <v>1486</v>
      </c>
      <c r="I7" s="44" t="s">
        <v>1486</v>
      </c>
      <c r="J7" s="44" t="s">
        <v>1486</v>
      </c>
      <c r="K7" s="3" t="s">
        <v>1487</v>
      </c>
      <c r="L7" s="38"/>
    </row>
    <row r="8" spans="1:12" x14ac:dyDescent="0.3">
      <c r="A8" s="4">
        <v>3</v>
      </c>
      <c r="B8" s="3">
        <v>3</v>
      </c>
      <c r="C8" s="7" t="s">
        <v>631</v>
      </c>
      <c r="D8" s="37" t="s">
        <v>643</v>
      </c>
      <c r="E8" s="32">
        <v>4.6100000000000003</v>
      </c>
      <c r="F8" s="32">
        <v>5</v>
      </c>
      <c r="G8" s="3"/>
      <c r="H8" s="44">
        <v>45771</v>
      </c>
      <c r="I8" s="44" t="s">
        <v>1491</v>
      </c>
      <c r="J8" s="44" t="s">
        <v>1491</v>
      </c>
      <c r="K8" s="3" t="s">
        <v>1487</v>
      </c>
      <c r="L8" s="38"/>
    </row>
    <row r="9" spans="1:12" x14ac:dyDescent="0.3">
      <c r="A9" s="4">
        <v>4</v>
      </c>
      <c r="B9" s="3">
        <v>4</v>
      </c>
      <c r="C9" s="7"/>
      <c r="D9" s="150"/>
      <c r="E9" s="3"/>
      <c r="F9" s="3"/>
      <c r="G9" s="3"/>
      <c r="H9" s="44"/>
      <c r="I9" s="44"/>
      <c r="J9" s="44"/>
      <c r="K9" s="3"/>
      <c r="L9" s="38"/>
    </row>
    <row r="10" spans="1:12" x14ac:dyDescent="0.3">
      <c r="A10" s="4"/>
      <c r="B10" s="3"/>
      <c r="C10" s="7"/>
      <c r="D10" s="7"/>
      <c r="E10" s="3"/>
      <c r="F10" s="3"/>
      <c r="G10" s="3"/>
      <c r="H10" s="44"/>
      <c r="I10" s="44"/>
      <c r="J10" s="44"/>
      <c r="K10" s="3"/>
      <c r="L10" s="38"/>
    </row>
    <row r="11" spans="1:12" x14ac:dyDescent="0.3">
      <c r="A11" s="4"/>
      <c r="B11" s="3"/>
      <c r="C11" s="3"/>
      <c r="D11" s="3"/>
      <c r="E11" s="3"/>
      <c r="F11" s="3"/>
      <c r="G11" s="3"/>
      <c r="H11" s="44"/>
      <c r="I11" s="44"/>
      <c r="J11" s="44"/>
      <c r="K11" s="3"/>
      <c r="L11" s="38"/>
    </row>
    <row r="12" spans="1:12" x14ac:dyDescent="0.3">
      <c r="A12" s="4"/>
      <c r="B12" s="3"/>
      <c r="C12" s="3"/>
      <c r="D12" s="3"/>
      <c r="E12" s="3"/>
      <c r="F12" s="3"/>
      <c r="G12" s="3"/>
      <c r="H12" s="44"/>
      <c r="I12" s="44"/>
      <c r="J12" s="44"/>
      <c r="K12" s="3"/>
      <c r="L12" s="38"/>
    </row>
    <row r="13" spans="1:12" x14ac:dyDescent="0.3">
      <c r="A13" s="4"/>
      <c r="B13" s="3"/>
      <c r="C13" s="3"/>
      <c r="D13" s="3"/>
      <c r="E13" s="3"/>
      <c r="F13" s="3"/>
      <c r="G13" s="32"/>
      <c r="H13" s="44"/>
      <c r="I13" s="44"/>
      <c r="J13" s="44"/>
      <c r="K13" s="3"/>
      <c r="L13" s="35"/>
    </row>
    <row r="14" spans="1:12" ht="15" thickBot="1" x14ac:dyDescent="0.35">
      <c r="A14" s="33"/>
      <c r="B14" s="34"/>
      <c r="C14" s="34"/>
      <c r="D14" s="34"/>
      <c r="E14" s="34"/>
      <c r="F14" s="34"/>
      <c r="G14" s="34"/>
      <c r="H14" s="34"/>
      <c r="I14" s="34"/>
      <c r="J14" s="34"/>
      <c r="K14" s="34"/>
      <c r="L14" s="36"/>
    </row>
    <row r="16" spans="1:12" x14ac:dyDescent="0.3">
      <c r="E16" s="23">
        <f>+SUM(E6:E14)</f>
        <v>13.611999999999998</v>
      </c>
      <c r="F16" s="2">
        <f>+SUM(F6:F14)</f>
        <v>14.666</v>
      </c>
    </row>
  </sheetData>
  <mergeCells count="11">
    <mergeCell ref="A1:L1"/>
    <mergeCell ref="A2:L2"/>
    <mergeCell ref="A3:K3"/>
    <mergeCell ref="A4:A5"/>
    <mergeCell ref="B4:B5"/>
    <mergeCell ref="C4:G4"/>
    <mergeCell ref="H4:H5"/>
    <mergeCell ref="I4:I5"/>
    <mergeCell ref="J4:J5"/>
    <mergeCell ref="K4:K5"/>
    <mergeCell ref="L4:L5"/>
  </mergeCells>
  <conditionalFormatting sqref="D6:D9 D11 D12:E12">
    <cfRule type="expression" dxfId="65" priority="196" stopIfTrue="1">
      <formula>AND(COUNTIF($D$12:$E$12, D6)+COUNTIF($D$11:$D$11, D6)+COUNTIF($D$6:$D$9, D6)&gt;1,NOT(ISBLANK(D6)))</formula>
    </cfRule>
  </conditionalFormatting>
  <conditionalFormatting sqref="D9">
    <cfRule type="duplicateValues" dxfId="64" priority="193"/>
  </conditionalFormatting>
  <conditionalFormatting sqref="D10">
    <cfRule type="duplicateValues" dxfId="63" priority="192"/>
  </conditionalFormatting>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theme="4" tint="0.39997558519241921"/>
  </sheetPr>
  <dimension ref="A1:L14"/>
  <sheetViews>
    <sheetView workbookViewId="0">
      <selection sqref="A1:L1"/>
    </sheetView>
  </sheetViews>
  <sheetFormatPr defaultColWidth="9.21875" defaultRowHeight="14.4" x14ac:dyDescent="0.3"/>
  <cols>
    <col min="1" max="1" width="7.21875" style="16" bestFit="1" customWidth="1"/>
    <col min="2" max="2" width="7.44140625" style="16" bestFit="1" customWidth="1"/>
    <col min="3" max="9" width="11.21875" style="16" customWidth="1"/>
    <col min="10" max="11" width="18.77734375" style="16" customWidth="1"/>
    <col min="12" max="12" width="15.44140625" style="16" customWidth="1"/>
    <col min="13" max="16384" width="9.21875" style="16"/>
  </cols>
  <sheetData>
    <row r="1" spans="1:12" ht="15.6" x14ac:dyDescent="0.3">
      <c r="A1" s="1371" t="s">
        <v>125</v>
      </c>
      <c r="B1" s="1372"/>
      <c r="C1" s="1372"/>
      <c r="D1" s="1372"/>
      <c r="E1" s="1372"/>
      <c r="F1" s="1372"/>
      <c r="G1" s="1372"/>
      <c r="H1" s="1372"/>
      <c r="I1" s="1372"/>
      <c r="J1" s="1372"/>
      <c r="K1" s="1372"/>
      <c r="L1" s="1373"/>
    </row>
    <row r="2" spans="1:12" ht="15.6" x14ac:dyDescent="0.3">
      <c r="A2" s="1327" t="e">
        <f>#REF!</f>
        <v>#REF!</v>
      </c>
      <c r="B2" s="1328"/>
      <c r="C2" s="1328"/>
      <c r="D2" s="1328"/>
      <c r="E2" s="1328"/>
      <c r="F2" s="1328"/>
      <c r="G2" s="1328"/>
      <c r="H2" s="1328"/>
      <c r="I2" s="1328"/>
      <c r="J2" s="1328"/>
      <c r="K2" s="1328"/>
      <c r="L2" s="1400"/>
    </row>
    <row r="3" spans="1:12" ht="16.2" thickBot="1" x14ac:dyDescent="0.35">
      <c r="A3" s="1401" t="s">
        <v>121</v>
      </c>
      <c r="B3" s="1402"/>
      <c r="C3" s="1402"/>
      <c r="D3" s="1402"/>
      <c r="E3" s="1402"/>
      <c r="F3" s="1402"/>
      <c r="G3" s="1402"/>
      <c r="H3" s="1402"/>
      <c r="I3" s="1402"/>
      <c r="J3" s="1402"/>
      <c r="K3" s="1402"/>
      <c r="L3" s="82" t="str">
        <f>TA413_PBNTL!M1</f>
        <v>20.08.2025</v>
      </c>
    </row>
    <row r="4" spans="1:12" ht="43.8" thickBot="1" x14ac:dyDescent="0.35">
      <c r="A4" s="61" t="s">
        <v>42</v>
      </c>
      <c r="B4" s="62" t="s">
        <v>43</v>
      </c>
      <c r="C4" s="63" t="s">
        <v>44</v>
      </c>
      <c r="D4" s="62" t="s">
        <v>45</v>
      </c>
      <c r="E4" s="64" t="s">
        <v>120</v>
      </c>
      <c r="F4" s="64" t="s">
        <v>116</v>
      </c>
      <c r="G4" s="64" t="s">
        <v>122</v>
      </c>
      <c r="H4" s="64" t="s">
        <v>123</v>
      </c>
      <c r="I4" s="64" t="s">
        <v>124</v>
      </c>
      <c r="J4" s="65" t="s">
        <v>90</v>
      </c>
      <c r="K4" s="62" t="s">
        <v>49</v>
      </c>
      <c r="L4" s="66" t="s">
        <v>1</v>
      </c>
    </row>
    <row r="5" spans="1:12" x14ac:dyDescent="0.3">
      <c r="A5" s="67"/>
      <c r="B5" s="68"/>
      <c r="C5" s="68"/>
      <c r="D5" s="68"/>
      <c r="E5" s="68"/>
      <c r="F5" s="68"/>
      <c r="G5" s="68"/>
      <c r="H5" s="68"/>
      <c r="I5" s="68"/>
      <c r="J5" s="68"/>
      <c r="K5" s="68"/>
      <c r="L5" s="69"/>
    </row>
    <row r="6" spans="1:12" x14ac:dyDescent="0.3">
      <c r="A6" s="17"/>
      <c r="B6" s="13"/>
      <c r="C6" s="70"/>
      <c r="D6" s="13"/>
      <c r="E6" s="13"/>
      <c r="F6" s="13"/>
      <c r="G6" s="13"/>
      <c r="H6" s="13"/>
      <c r="I6" s="13"/>
      <c r="J6" s="13"/>
      <c r="K6" s="13"/>
      <c r="L6" s="60"/>
    </row>
    <row r="7" spans="1:12" x14ac:dyDescent="0.3">
      <c r="A7" s="17"/>
      <c r="B7" s="13"/>
      <c r="C7" s="70"/>
      <c r="D7" s="13"/>
      <c r="E7" s="13"/>
      <c r="F7" s="13"/>
      <c r="G7" s="13"/>
      <c r="H7" s="13"/>
      <c r="I7" s="13"/>
      <c r="J7" s="13"/>
      <c r="K7" s="13"/>
      <c r="L7" s="60"/>
    </row>
    <row r="8" spans="1:12" x14ac:dyDescent="0.3">
      <c r="A8" s="17"/>
      <c r="B8" s="13"/>
      <c r="C8" s="70"/>
      <c r="D8" s="13"/>
      <c r="E8" s="13"/>
      <c r="F8" s="13"/>
      <c r="G8" s="13"/>
      <c r="H8" s="13"/>
      <c r="I8" s="13"/>
      <c r="J8" s="13"/>
      <c r="K8" s="13"/>
      <c r="L8" s="60"/>
    </row>
    <row r="9" spans="1:12" x14ac:dyDescent="0.3">
      <c r="A9" s="17"/>
      <c r="B9" s="13"/>
      <c r="C9" s="70"/>
      <c r="D9" s="13"/>
      <c r="E9" s="13"/>
      <c r="F9" s="13"/>
      <c r="G9" s="13"/>
      <c r="H9" s="13"/>
      <c r="I9" s="13"/>
      <c r="J9" s="13"/>
      <c r="K9" s="13"/>
      <c r="L9" s="60"/>
    </row>
    <row r="10" spans="1:12" x14ac:dyDescent="0.3">
      <c r="A10" s="17"/>
      <c r="B10" s="13"/>
      <c r="C10" s="70"/>
      <c r="D10" s="13"/>
      <c r="E10" s="13"/>
      <c r="F10" s="13"/>
      <c r="G10" s="13"/>
      <c r="H10" s="13"/>
      <c r="I10" s="13"/>
      <c r="J10" s="13"/>
      <c r="K10" s="13"/>
      <c r="L10" s="60"/>
    </row>
    <row r="11" spans="1:12" x14ac:dyDescent="0.3">
      <c r="A11" s="17"/>
      <c r="B11" s="13"/>
      <c r="C11" s="70"/>
      <c r="D11" s="13"/>
      <c r="E11" s="13"/>
      <c r="F11" s="13"/>
      <c r="G11" s="13"/>
      <c r="H11" s="13"/>
      <c r="I11" s="13"/>
      <c r="J11" s="13"/>
      <c r="K11" s="13"/>
      <c r="L11" s="60"/>
    </row>
    <row r="12" spans="1:12" x14ac:dyDescent="0.3">
      <c r="A12" s="17"/>
      <c r="B12" s="13"/>
      <c r="C12" s="70"/>
      <c r="D12" s="13"/>
      <c r="E12" s="13"/>
      <c r="F12" s="13"/>
      <c r="G12" s="13"/>
      <c r="H12" s="13"/>
      <c r="I12" s="13"/>
      <c r="J12" s="13"/>
      <c r="K12" s="13"/>
      <c r="L12" s="60"/>
    </row>
    <row r="13" spans="1:12" x14ac:dyDescent="0.3">
      <c r="A13" s="17"/>
      <c r="B13" s="13"/>
      <c r="C13" s="59"/>
      <c r="D13" s="13"/>
      <c r="E13" s="13"/>
      <c r="F13" s="13"/>
      <c r="G13" s="13"/>
      <c r="H13" s="13"/>
      <c r="I13" s="13"/>
      <c r="J13" s="13"/>
      <c r="K13" s="13"/>
      <c r="L13" s="60"/>
    </row>
    <row r="14" spans="1:12" ht="15" thickBot="1" x14ac:dyDescent="0.35">
      <c r="A14" s="22"/>
      <c r="B14" s="20"/>
      <c r="C14" s="71"/>
      <c r="D14" s="72"/>
      <c r="E14" s="20"/>
      <c r="F14" s="20"/>
      <c r="G14" s="20"/>
      <c r="H14" s="20"/>
      <c r="I14" s="20"/>
      <c r="J14" s="20"/>
      <c r="K14" s="20"/>
      <c r="L14" s="73"/>
    </row>
  </sheetData>
  <mergeCells count="3">
    <mergeCell ref="A1:L1"/>
    <mergeCell ref="A2:L2"/>
    <mergeCell ref="A3:K3"/>
  </mergeCells>
  <conditionalFormatting sqref="C1:C12 C14:C65536">
    <cfRule type="expression" dxfId="62" priority="204" stopIfTrue="1">
      <formula>AND(COUNTIF($C$14:$C$65536, C1)+COUNTIF($C$1:$C$12, C1)&gt;1,NOT(ISBLANK(C1)))</formula>
    </cfRule>
  </conditionalFormatting>
  <conditionalFormatting sqref="C1:C1048576">
    <cfRule type="duplicateValues" dxfId="61" priority="198"/>
  </conditionalFormatting>
  <conditionalFormatting sqref="C5">
    <cfRule type="duplicateValues" dxfId="60" priority="194"/>
  </conditionalFormatting>
  <conditionalFormatting sqref="C13">
    <cfRule type="duplicateValues" dxfId="59" priority="46"/>
    <cfRule type="duplicateValues" dxfId="58" priority="47"/>
    <cfRule type="duplicateValues" dxfId="57" priority="48"/>
    <cfRule type="duplicateValues" dxfId="56" priority="49"/>
    <cfRule type="duplicateValues" dxfId="55" priority="50"/>
    <cfRule type="duplicateValues" dxfId="54" priority="51"/>
  </conditionalFormatting>
  <conditionalFormatting sqref="C14:C65536">
    <cfRule type="duplicateValues" dxfId="53" priority="74"/>
  </conditionalFormatting>
  <pageMargins left="0.7" right="0.7" top="0.75" bottom="0.75" header="0.3" footer="0.3"/>
  <pageSetup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0459A-289A-4685-A79A-A4C1CB2D2633}">
  <sheetPr codeName="Sheet21">
    <tabColor rgb="FFFF0000"/>
    <pageSetUpPr fitToPage="1"/>
  </sheetPr>
  <dimension ref="B1:K88"/>
  <sheetViews>
    <sheetView showGridLines="0" view="pageBreakPreview" zoomScale="106" zoomScaleNormal="100" zoomScaleSheetLayoutView="106" workbookViewId="0">
      <selection activeCell="J8" sqref="J8"/>
    </sheetView>
  </sheetViews>
  <sheetFormatPr defaultColWidth="9.21875" defaultRowHeight="14.4" x14ac:dyDescent="0.3"/>
  <cols>
    <col min="1" max="1" width="2" style="496" customWidth="1"/>
    <col min="2" max="2" width="9.21875" style="496"/>
    <col min="3" max="3" width="32.44140625" style="496" bestFit="1" customWidth="1"/>
    <col min="4" max="4" width="9" style="496" customWidth="1"/>
    <col min="5" max="5" width="10" style="496" customWidth="1"/>
    <col min="6" max="6" width="12.21875" style="496" customWidth="1"/>
    <col min="7" max="7" width="12.77734375" style="496" customWidth="1"/>
    <col min="8" max="8" width="13.21875" style="496" customWidth="1"/>
    <col min="9" max="9" width="11.44140625" style="496" customWidth="1"/>
    <col min="10" max="10" width="27.5546875" style="496" bestFit="1" customWidth="1"/>
    <col min="11" max="16384" width="9.21875" style="496"/>
  </cols>
  <sheetData>
    <row r="1" spans="2:11" ht="21" x14ac:dyDescent="0.3">
      <c r="B1" s="1403" t="s">
        <v>1037</v>
      </c>
      <c r="C1" s="1404"/>
      <c r="D1" s="1404"/>
      <c r="E1" s="1404"/>
      <c r="F1" s="1404"/>
      <c r="G1" s="1404"/>
      <c r="H1" s="1404"/>
      <c r="I1" s="1405"/>
      <c r="J1" s="886" t="str">
        <f>TA413_PBNTL!M1</f>
        <v>20.08.2025</v>
      </c>
    </row>
    <row r="2" spans="2:11" x14ac:dyDescent="0.3">
      <c r="B2" s="1406" t="str">
        <f>[173]TA413_PBNTL!A3</f>
        <v>Name of Line: 765 KV D/C Bikaner III - Neemrana II TL02</v>
      </c>
      <c r="C2" s="1407"/>
      <c r="D2" s="1407"/>
      <c r="E2" s="1407"/>
      <c r="F2" s="1407"/>
      <c r="G2" s="1407"/>
      <c r="H2" s="1407"/>
      <c r="I2" s="1408" t="s">
        <v>941</v>
      </c>
      <c r="J2" s="1409"/>
    </row>
    <row r="3" spans="2:11" ht="9.75" customHeight="1" thickBot="1" x14ac:dyDescent="0.35">
      <c r="B3" s="887"/>
      <c r="C3" s="888"/>
      <c r="D3" s="888"/>
      <c r="E3" s="888"/>
      <c r="F3" s="888"/>
      <c r="G3" s="888"/>
      <c r="H3" s="888"/>
      <c r="I3" s="888"/>
      <c r="J3" s="889"/>
    </row>
    <row r="4" spans="2:11" ht="18.75" customHeight="1" x14ac:dyDescent="0.3">
      <c r="B4" s="1410" t="s">
        <v>685</v>
      </c>
      <c r="C4" s="1412" t="s">
        <v>136</v>
      </c>
      <c r="D4" s="1412" t="s">
        <v>282</v>
      </c>
      <c r="E4" s="1414" t="s">
        <v>942</v>
      </c>
      <c r="F4" s="1414" t="s">
        <v>943</v>
      </c>
      <c r="G4" s="1412" t="s">
        <v>1553</v>
      </c>
      <c r="H4" s="1416" t="s">
        <v>944</v>
      </c>
      <c r="I4" s="1417"/>
      <c r="J4" s="883" t="s">
        <v>0</v>
      </c>
    </row>
    <row r="5" spans="2:11" x14ac:dyDescent="0.3">
      <c r="B5" s="1411"/>
      <c r="C5" s="1413"/>
      <c r="D5" s="1413"/>
      <c r="E5" s="1415"/>
      <c r="F5" s="1415"/>
      <c r="G5" s="1413"/>
      <c r="H5" s="884" t="s">
        <v>945</v>
      </c>
      <c r="I5" s="884" t="s">
        <v>837</v>
      </c>
      <c r="J5" s="885" t="s">
        <v>945</v>
      </c>
    </row>
    <row r="6" spans="2:11" x14ac:dyDescent="0.3">
      <c r="B6" s="497" t="s">
        <v>946</v>
      </c>
      <c r="C6" s="498" t="s">
        <v>947</v>
      </c>
      <c r="D6" s="499"/>
      <c r="E6" s="499"/>
      <c r="F6" s="499"/>
      <c r="G6" s="499"/>
      <c r="H6" s="499"/>
      <c r="I6" s="499"/>
      <c r="J6" s="500"/>
    </row>
    <row r="7" spans="2:11" x14ac:dyDescent="0.3">
      <c r="B7" s="851">
        <v>1</v>
      </c>
      <c r="C7" s="849" t="s">
        <v>521</v>
      </c>
      <c r="D7" s="835" t="s">
        <v>131</v>
      </c>
      <c r="E7" s="836">
        <v>287</v>
      </c>
      <c r="F7" s="836">
        <v>313</v>
      </c>
      <c r="G7" s="836">
        <v>287</v>
      </c>
      <c r="H7" s="836">
        <v>313</v>
      </c>
      <c r="I7" s="837">
        <f>H7/F7</f>
        <v>1</v>
      </c>
      <c r="J7" s="838">
        <f>F7-H7</f>
        <v>0</v>
      </c>
      <c r="K7" s="1069"/>
    </row>
    <row r="8" spans="2:11" x14ac:dyDescent="0.3">
      <c r="B8" s="851">
        <v>2</v>
      </c>
      <c r="C8" s="849" t="s">
        <v>232</v>
      </c>
      <c r="D8" s="835" t="s">
        <v>127</v>
      </c>
      <c r="E8" s="836">
        <v>287</v>
      </c>
      <c r="F8" s="836">
        <v>306</v>
      </c>
      <c r="G8" s="836">
        <v>287</v>
      </c>
      <c r="H8" s="836">
        <v>292</v>
      </c>
      <c r="I8" s="837">
        <f t="shared" ref="I8:I15" si="0">H8/F8</f>
        <v>0.95424836601307195</v>
      </c>
      <c r="J8" s="838">
        <f>F8-H8</f>
        <v>14</v>
      </c>
    </row>
    <row r="9" spans="2:11" x14ac:dyDescent="0.3">
      <c r="B9" s="851">
        <v>3</v>
      </c>
      <c r="C9" s="849" t="s">
        <v>948</v>
      </c>
      <c r="D9" s="835" t="s">
        <v>164</v>
      </c>
      <c r="E9" s="839">
        <v>4095</v>
      </c>
      <c r="F9" s="839">
        <v>4285.0559999999996</v>
      </c>
      <c r="G9" s="839">
        <v>4095</v>
      </c>
      <c r="H9" s="840">
        <v>4094.9850000000001</v>
      </c>
      <c r="I9" s="837">
        <f t="shared" si="0"/>
        <v>0.95564328680885391</v>
      </c>
      <c r="J9" s="838">
        <f t="shared" ref="J9:J15" si="1">F9-H9</f>
        <v>190.07099999999946</v>
      </c>
    </row>
    <row r="10" spans="2:11" ht="15.6" customHeight="1" x14ac:dyDescent="0.3">
      <c r="B10" s="851">
        <v>4</v>
      </c>
      <c r="C10" s="849" t="s">
        <v>961</v>
      </c>
      <c r="D10" s="835" t="s">
        <v>837</v>
      </c>
      <c r="E10" s="837">
        <v>1</v>
      </c>
      <c r="F10" s="837">
        <v>1</v>
      </c>
      <c r="G10" s="837">
        <v>1</v>
      </c>
      <c r="H10" s="841">
        <v>1</v>
      </c>
      <c r="I10" s="837">
        <f t="shared" si="0"/>
        <v>1</v>
      </c>
      <c r="J10" s="838">
        <f t="shared" si="1"/>
        <v>0</v>
      </c>
    </row>
    <row r="11" spans="2:11" x14ac:dyDescent="0.3">
      <c r="B11" s="851">
        <v>5</v>
      </c>
      <c r="C11" s="849" t="s">
        <v>949</v>
      </c>
      <c r="D11" s="835" t="s">
        <v>164</v>
      </c>
      <c r="E11" s="839">
        <v>114</v>
      </c>
      <c r="F11" s="839">
        <v>121.471</v>
      </c>
      <c r="G11" s="842">
        <v>1</v>
      </c>
      <c r="H11" s="843">
        <f>46.28+46.28+21.37</f>
        <v>113.93</v>
      </c>
      <c r="I11" s="837">
        <f t="shared" si="0"/>
        <v>0.93791933877221723</v>
      </c>
      <c r="J11" s="838">
        <f t="shared" si="1"/>
        <v>7.5409999999999968</v>
      </c>
    </row>
    <row r="12" spans="2:11" x14ac:dyDescent="0.3">
      <c r="B12" s="851">
        <v>6</v>
      </c>
      <c r="C12" s="849" t="s">
        <v>138</v>
      </c>
      <c r="D12" s="770" t="s">
        <v>837</v>
      </c>
      <c r="E12" s="837">
        <v>1</v>
      </c>
      <c r="F12" s="837">
        <v>1</v>
      </c>
      <c r="G12" s="842">
        <v>1</v>
      </c>
      <c r="H12" s="842">
        <v>1</v>
      </c>
      <c r="I12" s="837">
        <f t="shared" si="0"/>
        <v>1</v>
      </c>
      <c r="J12" s="838">
        <f t="shared" si="1"/>
        <v>0</v>
      </c>
    </row>
    <row r="13" spans="2:11" x14ac:dyDescent="0.3">
      <c r="B13" s="851">
        <v>7</v>
      </c>
      <c r="C13" s="849" t="s">
        <v>106</v>
      </c>
      <c r="D13" s="835" t="s">
        <v>127</v>
      </c>
      <c r="E13" s="839">
        <v>10480</v>
      </c>
      <c r="F13" s="839">
        <v>11844</v>
      </c>
      <c r="G13" s="839">
        <v>10480</v>
      </c>
      <c r="H13" s="843">
        <v>10480</v>
      </c>
      <c r="I13" s="837">
        <f t="shared" si="0"/>
        <v>0.88483620398514018</v>
      </c>
      <c r="J13" s="838">
        <f t="shared" si="1"/>
        <v>1364</v>
      </c>
      <c r="K13" s="1069"/>
    </row>
    <row r="14" spans="2:11" x14ac:dyDescent="0.3">
      <c r="B14" s="851">
        <v>8</v>
      </c>
      <c r="C14" s="849" t="s">
        <v>950</v>
      </c>
      <c r="D14" s="835" t="s">
        <v>164</v>
      </c>
      <c r="E14" s="844">
        <v>118.557</v>
      </c>
      <c r="F14" s="844">
        <v>123.542</v>
      </c>
      <c r="G14" s="845">
        <v>1</v>
      </c>
      <c r="H14" s="1019">
        <f>80+37.33</f>
        <v>117.33</v>
      </c>
      <c r="I14" s="837">
        <f t="shared" si="0"/>
        <v>0.94971750497806406</v>
      </c>
      <c r="J14" s="838">
        <f t="shared" si="1"/>
        <v>6.2120000000000033</v>
      </c>
    </row>
    <row r="15" spans="2:11" ht="15" thickBot="1" x14ac:dyDescent="0.35">
      <c r="B15" s="852">
        <v>9</v>
      </c>
      <c r="C15" s="850" t="s">
        <v>951</v>
      </c>
      <c r="D15" s="846" t="s">
        <v>837</v>
      </c>
      <c r="E15" s="847">
        <v>1</v>
      </c>
      <c r="F15" s="847">
        <v>1</v>
      </c>
      <c r="G15" s="848">
        <v>1</v>
      </c>
      <c r="H15" s="848">
        <v>1</v>
      </c>
      <c r="I15" s="837">
        <f t="shared" si="0"/>
        <v>1</v>
      </c>
      <c r="J15" s="838">
        <f t="shared" si="1"/>
        <v>0</v>
      </c>
    </row>
    <row r="16" spans="2:11" ht="18.600000000000001" thickBot="1" x14ac:dyDescent="0.35">
      <c r="B16" s="1426" t="s">
        <v>1038</v>
      </c>
      <c r="C16" s="1427"/>
      <c r="D16" s="1427"/>
      <c r="E16" s="1427"/>
      <c r="F16" s="1427"/>
      <c r="G16" s="1427"/>
      <c r="H16" s="1427"/>
      <c r="I16" s="1427"/>
      <c r="J16" s="1428"/>
    </row>
    <row r="17" spans="2:11" ht="27.75" customHeight="1" thickBot="1" x14ac:dyDescent="0.35">
      <c r="B17" s="501" t="s">
        <v>685</v>
      </c>
      <c r="C17" s="502" t="s">
        <v>136</v>
      </c>
      <c r="D17" s="502" t="s">
        <v>282</v>
      </c>
      <c r="E17" s="502" t="s">
        <v>942</v>
      </c>
      <c r="F17" s="502" t="s">
        <v>974</v>
      </c>
      <c r="G17" s="502" t="s">
        <v>952</v>
      </c>
      <c r="H17" s="502" t="s">
        <v>953</v>
      </c>
      <c r="I17" s="503" t="s">
        <v>965</v>
      </c>
      <c r="J17" s="503" t="s">
        <v>1</v>
      </c>
    </row>
    <row r="18" spans="2:11" ht="15" thickBot="1" x14ac:dyDescent="0.35">
      <c r="B18" s="504"/>
      <c r="C18" s="505"/>
      <c r="D18" s="506"/>
      <c r="E18" s="506"/>
      <c r="F18" s="507" t="s">
        <v>86</v>
      </c>
      <c r="G18" s="507" t="s">
        <v>87</v>
      </c>
      <c r="H18" s="508" t="s">
        <v>954</v>
      </c>
      <c r="I18" s="508" t="s">
        <v>837</v>
      </c>
      <c r="J18" s="509"/>
    </row>
    <row r="19" spans="2:11" x14ac:dyDescent="0.3">
      <c r="B19" s="853" t="s">
        <v>946</v>
      </c>
      <c r="C19" s="854" t="s">
        <v>956</v>
      </c>
      <c r="D19" s="855"/>
      <c r="E19" s="856"/>
      <c r="F19" s="857"/>
      <c r="G19" s="858"/>
      <c r="H19" s="859"/>
      <c r="I19" s="860"/>
      <c r="J19" s="861"/>
    </row>
    <row r="20" spans="2:11" x14ac:dyDescent="0.3">
      <c r="B20" s="862" t="s">
        <v>957</v>
      </c>
      <c r="C20" s="863" t="s">
        <v>879</v>
      </c>
      <c r="D20" s="864"/>
      <c r="E20" s="865"/>
      <c r="F20" s="865"/>
      <c r="G20" s="865"/>
      <c r="H20" s="865"/>
      <c r="I20" s="866"/>
      <c r="J20" s="867"/>
    </row>
    <row r="21" spans="2:11" x14ac:dyDescent="0.3">
      <c r="B21" s="868">
        <v>1</v>
      </c>
      <c r="C21" s="869" t="s">
        <v>975</v>
      </c>
      <c r="D21" s="864" t="s">
        <v>958</v>
      </c>
      <c r="E21" s="870">
        <v>241</v>
      </c>
      <c r="F21" s="871">
        <v>246</v>
      </c>
      <c r="G21" s="871">
        <v>246</v>
      </c>
      <c r="H21" s="872">
        <f>F21-G21</f>
        <v>0</v>
      </c>
      <c r="I21" s="873">
        <f>G21/F21</f>
        <v>1</v>
      </c>
      <c r="J21" s="874"/>
    </row>
    <row r="22" spans="2:11" x14ac:dyDescent="0.3">
      <c r="B22" s="868">
        <v>2</v>
      </c>
      <c r="C22" s="869" t="s">
        <v>1181</v>
      </c>
      <c r="D22" s="864" t="s">
        <v>958</v>
      </c>
      <c r="E22" s="875">
        <v>26</v>
      </c>
      <c r="F22" s="871">
        <v>27</v>
      </c>
      <c r="G22" s="871">
        <f>26+1</f>
        <v>27</v>
      </c>
      <c r="H22" s="872">
        <f t="shared" ref="H22:H31" si="2">F22-G22</f>
        <v>0</v>
      </c>
      <c r="I22" s="873">
        <f t="shared" ref="I22:I31" si="3">G22/F22</f>
        <v>1</v>
      </c>
      <c r="J22" s="874"/>
      <c r="K22" s="496">
        <f>241-233</f>
        <v>8</v>
      </c>
    </row>
    <row r="23" spans="2:11" x14ac:dyDescent="0.3">
      <c r="B23" s="868">
        <v>3</v>
      </c>
      <c r="C23" s="869" t="s">
        <v>1182</v>
      </c>
      <c r="D23" s="864" t="s">
        <v>958</v>
      </c>
      <c r="E23" s="875">
        <v>3</v>
      </c>
      <c r="F23" s="871">
        <v>4</v>
      </c>
      <c r="G23" s="871">
        <f>3+1</f>
        <v>4</v>
      </c>
      <c r="H23" s="872">
        <f t="shared" si="2"/>
        <v>0</v>
      </c>
      <c r="I23" s="873">
        <f t="shared" si="3"/>
        <v>1</v>
      </c>
      <c r="J23" s="874"/>
    </row>
    <row r="24" spans="2:11" x14ac:dyDescent="0.3">
      <c r="B24" s="868">
        <v>4</v>
      </c>
      <c r="C24" s="869" t="s">
        <v>1183</v>
      </c>
      <c r="D24" s="864" t="s">
        <v>958</v>
      </c>
      <c r="E24" s="875">
        <v>10</v>
      </c>
      <c r="F24" s="871">
        <v>10</v>
      </c>
      <c r="G24" s="871">
        <v>10</v>
      </c>
      <c r="H24" s="872">
        <f t="shared" si="2"/>
        <v>0</v>
      </c>
      <c r="I24" s="873">
        <f t="shared" si="3"/>
        <v>1</v>
      </c>
      <c r="J24" s="874"/>
    </row>
    <row r="25" spans="2:11" x14ac:dyDescent="0.3">
      <c r="B25" s="868">
        <v>5</v>
      </c>
      <c r="C25" s="869" t="s">
        <v>1184</v>
      </c>
      <c r="D25" s="864" t="s">
        <v>958</v>
      </c>
      <c r="E25" s="875">
        <v>2</v>
      </c>
      <c r="F25" s="871">
        <v>2</v>
      </c>
      <c r="G25" s="871">
        <v>2</v>
      </c>
      <c r="H25" s="872">
        <f t="shared" si="2"/>
        <v>0</v>
      </c>
      <c r="I25" s="873">
        <f t="shared" si="3"/>
        <v>1</v>
      </c>
      <c r="J25" s="874"/>
    </row>
    <row r="26" spans="2:11" x14ac:dyDescent="0.3">
      <c r="B26" s="868">
        <v>6</v>
      </c>
      <c r="C26" s="869" t="s">
        <v>1185</v>
      </c>
      <c r="D26" s="864" t="s">
        <v>958</v>
      </c>
      <c r="E26" s="875">
        <v>4</v>
      </c>
      <c r="F26" s="871">
        <v>3</v>
      </c>
      <c r="G26" s="871">
        <v>3</v>
      </c>
      <c r="H26" s="872">
        <f t="shared" si="2"/>
        <v>0</v>
      </c>
      <c r="I26" s="873">
        <f t="shared" si="3"/>
        <v>1</v>
      </c>
      <c r="J26" s="874"/>
    </row>
    <row r="27" spans="2:11" x14ac:dyDescent="0.3">
      <c r="B27" s="868">
        <v>7</v>
      </c>
      <c r="C27" s="869" t="s">
        <v>1186</v>
      </c>
      <c r="D27" s="864" t="s">
        <v>958</v>
      </c>
      <c r="E27" s="875">
        <v>1</v>
      </c>
      <c r="F27" s="871">
        <v>1</v>
      </c>
      <c r="G27" s="871">
        <v>1</v>
      </c>
      <c r="H27" s="872">
        <f t="shared" si="2"/>
        <v>0</v>
      </c>
      <c r="I27" s="873">
        <f t="shared" si="3"/>
        <v>1</v>
      </c>
      <c r="J27" s="874"/>
    </row>
    <row r="28" spans="2:11" x14ac:dyDescent="0.3">
      <c r="B28" s="868">
        <v>8</v>
      </c>
      <c r="C28" s="869" t="s">
        <v>1178</v>
      </c>
      <c r="D28" s="864" t="s">
        <v>958</v>
      </c>
      <c r="E28" s="870">
        <v>2</v>
      </c>
      <c r="F28" s="871">
        <v>3</v>
      </c>
      <c r="G28" s="871">
        <v>3</v>
      </c>
      <c r="H28" s="872">
        <f t="shared" si="2"/>
        <v>0</v>
      </c>
      <c r="I28" s="873">
        <f t="shared" si="3"/>
        <v>1</v>
      </c>
      <c r="J28" s="874"/>
    </row>
    <row r="29" spans="2:11" x14ac:dyDescent="0.3">
      <c r="B29" s="876">
        <v>9</v>
      </c>
      <c r="C29" s="869" t="s">
        <v>1179</v>
      </c>
      <c r="D29" s="864" t="s">
        <v>958</v>
      </c>
      <c r="E29" s="877">
        <v>4</v>
      </c>
      <c r="F29" s="878">
        <v>4</v>
      </c>
      <c r="G29" s="878">
        <v>4</v>
      </c>
      <c r="H29" s="879">
        <f t="shared" si="2"/>
        <v>0</v>
      </c>
      <c r="I29" s="880">
        <f t="shared" si="3"/>
        <v>1</v>
      </c>
      <c r="J29" s="881"/>
    </row>
    <row r="30" spans="2:11" x14ac:dyDescent="0.3">
      <c r="B30" s="876">
        <v>10</v>
      </c>
      <c r="C30" s="882" t="s">
        <v>1180</v>
      </c>
      <c r="D30" s="864" t="s">
        <v>958</v>
      </c>
      <c r="E30" s="877">
        <v>4</v>
      </c>
      <c r="F30" s="878">
        <v>4</v>
      </c>
      <c r="G30" s="878">
        <v>4</v>
      </c>
      <c r="H30" s="879">
        <f t="shared" si="2"/>
        <v>0</v>
      </c>
      <c r="I30" s="880">
        <f t="shared" si="3"/>
        <v>1</v>
      </c>
      <c r="J30" s="881"/>
    </row>
    <row r="31" spans="2:11" x14ac:dyDescent="0.3">
      <c r="B31" s="876">
        <v>11</v>
      </c>
      <c r="C31" s="882" t="s">
        <v>1241</v>
      </c>
      <c r="D31" s="864" t="s">
        <v>958</v>
      </c>
      <c r="E31" s="877">
        <v>2</v>
      </c>
      <c r="F31" s="878">
        <v>2</v>
      </c>
      <c r="G31" s="878">
        <v>2</v>
      </c>
      <c r="H31" s="879">
        <f t="shared" si="2"/>
        <v>0</v>
      </c>
      <c r="I31" s="880">
        <f t="shared" si="3"/>
        <v>1</v>
      </c>
      <c r="J31" s="881"/>
    </row>
    <row r="32" spans="2:11" x14ac:dyDescent="0.3">
      <c r="B32" s="1049"/>
      <c r="C32" s="1050" t="s">
        <v>233</v>
      </c>
      <c r="D32" s="864"/>
      <c r="E32" s="1046">
        <f>SUM(E21:E31)</f>
        <v>299</v>
      </c>
      <c r="F32" s="1046">
        <f>SUM(F21:F31)</f>
        <v>306</v>
      </c>
      <c r="G32" s="1046">
        <f>SUM(G21:G31)</f>
        <v>306</v>
      </c>
      <c r="H32" s="1046">
        <f>SUM(H21:H31)</f>
        <v>0</v>
      </c>
      <c r="I32" s="1046"/>
      <c r="J32" s="872"/>
    </row>
    <row r="33" spans="2:10" hidden="1" x14ac:dyDescent="0.3">
      <c r="B33" s="1047" t="s">
        <v>955</v>
      </c>
      <c r="C33" s="1048" t="s">
        <v>960</v>
      </c>
      <c r="D33" s="1043"/>
      <c r="E33" s="1044"/>
      <c r="F33" s="1044"/>
      <c r="G33" s="1044"/>
      <c r="H33" s="1044"/>
      <c r="I33" s="1044"/>
      <c r="J33" s="1045"/>
    </row>
    <row r="34" spans="2:10" hidden="1" x14ac:dyDescent="0.3">
      <c r="B34" s="511"/>
      <c r="C34" s="512" t="s">
        <v>959</v>
      </c>
      <c r="D34" s="513"/>
      <c r="E34" s="514"/>
      <c r="F34" s="514"/>
      <c r="G34" s="514"/>
      <c r="H34" s="514"/>
      <c r="I34" s="514"/>
      <c r="J34" s="518"/>
    </row>
    <row r="35" spans="2:10" hidden="1" x14ac:dyDescent="0.3">
      <c r="B35" s="519">
        <v>1</v>
      </c>
      <c r="C35" s="520" t="s">
        <v>970</v>
      </c>
      <c r="D35" s="513" t="s">
        <v>127</v>
      </c>
      <c r="E35" s="1418">
        <v>241</v>
      </c>
      <c r="F35" s="521">
        <v>12</v>
      </c>
      <c r="G35" s="750">
        <v>10</v>
      </c>
      <c r="H35" s="516">
        <f t="shared" ref="H35:H42" si="4">F35-G35</f>
        <v>2</v>
      </c>
      <c r="I35" s="557">
        <f t="shared" ref="I35:I42" si="5">G35/F35</f>
        <v>0.83333333333333337</v>
      </c>
      <c r="J35" s="522"/>
    </row>
    <row r="36" spans="2:10" hidden="1" x14ac:dyDescent="0.3">
      <c r="B36" s="519">
        <v>2</v>
      </c>
      <c r="C36" s="520" t="s">
        <v>971</v>
      </c>
      <c r="D36" s="513" t="s">
        <v>127</v>
      </c>
      <c r="E36" s="1419"/>
      <c r="F36" s="521">
        <v>12</v>
      </c>
      <c r="G36" s="750">
        <v>7</v>
      </c>
      <c r="H36" s="516">
        <f t="shared" si="4"/>
        <v>5</v>
      </c>
      <c r="I36" s="557">
        <f t="shared" si="5"/>
        <v>0.58333333333333337</v>
      </c>
      <c r="J36" s="522"/>
    </row>
    <row r="37" spans="2:10" hidden="1" x14ac:dyDescent="0.3">
      <c r="B37" s="519">
        <v>3</v>
      </c>
      <c r="C37" s="520" t="s">
        <v>911</v>
      </c>
      <c r="D37" s="513" t="s">
        <v>127</v>
      </c>
      <c r="E37" s="1419"/>
      <c r="F37" s="521">
        <v>33</v>
      </c>
      <c r="G37" s="749">
        <v>115</v>
      </c>
      <c r="H37" s="516">
        <f t="shared" si="4"/>
        <v>-82</v>
      </c>
      <c r="I37" s="557">
        <f t="shared" si="5"/>
        <v>3.4848484848484849</v>
      </c>
      <c r="J37" s="522"/>
    </row>
    <row r="38" spans="2:10" hidden="1" x14ac:dyDescent="0.3">
      <c r="B38" s="519">
        <v>4</v>
      </c>
      <c r="C38" s="520" t="s">
        <v>972</v>
      </c>
      <c r="D38" s="513" t="s">
        <v>127</v>
      </c>
      <c r="E38" s="1419"/>
      <c r="F38" s="521">
        <v>24</v>
      </c>
      <c r="G38" s="749">
        <v>17</v>
      </c>
      <c r="H38" s="516">
        <f t="shared" si="4"/>
        <v>7</v>
      </c>
      <c r="I38" s="557">
        <f t="shared" si="5"/>
        <v>0.70833333333333337</v>
      </c>
      <c r="J38" s="522"/>
    </row>
    <row r="39" spans="2:10" hidden="1" x14ac:dyDescent="0.3">
      <c r="B39" s="519">
        <v>5</v>
      </c>
      <c r="C39" s="520" t="s">
        <v>908</v>
      </c>
      <c r="D39" s="513" t="s">
        <v>127</v>
      </c>
      <c r="E39" s="1419"/>
      <c r="F39" s="525">
        <v>70</v>
      </c>
      <c r="G39" s="749">
        <v>60</v>
      </c>
      <c r="H39" s="516">
        <f t="shared" si="4"/>
        <v>10</v>
      </c>
      <c r="I39" s="557">
        <f t="shared" si="5"/>
        <v>0.8571428571428571</v>
      </c>
      <c r="J39" s="522"/>
    </row>
    <row r="40" spans="2:10" hidden="1" x14ac:dyDescent="0.3">
      <c r="B40" s="519">
        <v>6</v>
      </c>
      <c r="C40" s="520" t="s">
        <v>1035</v>
      </c>
      <c r="D40" s="513" t="s">
        <v>127</v>
      </c>
      <c r="E40" s="1419"/>
      <c r="F40" s="525">
        <v>1</v>
      </c>
      <c r="G40" s="523"/>
      <c r="H40" s="516">
        <f t="shared" si="4"/>
        <v>1</v>
      </c>
      <c r="I40" s="557">
        <f t="shared" si="5"/>
        <v>0</v>
      </c>
      <c r="J40" s="522"/>
    </row>
    <row r="41" spans="2:10" hidden="1" x14ac:dyDescent="0.3">
      <c r="B41" s="519">
        <v>7</v>
      </c>
      <c r="C41" s="520" t="s">
        <v>909</v>
      </c>
      <c r="D41" s="513" t="s">
        <v>127</v>
      </c>
      <c r="E41" s="1419"/>
      <c r="F41" s="525">
        <v>47</v>
      </c>
      <c r="G41" s="749">
        <v>44</v>
      </c>
      <c r="H41" s="516">
        <f t="shared" si="4"/>
        <v>3</v>
      </c>
      <c r="I41" s="557">
        <f t="shared" si="5"/>
        <v>0.93617021276595747</v>
      </c>
      <c r="J41" s="522"/>
    </row>
    <row r="42" spans="2:10" hidden="1" x14ac:dyDescent="0.3">
      <c r="B42" s="519">
        <v>8</v>
      </c>
      <c r="C42" s="520" t="s">
        <v>910</v>
      </c>
      <c r="D42" s="513" t="s">
        <v>127</v>
      </c>
      <c r="E42" s="1420"/>
      <c r="F42" s="525">
        <v>47</v>
      </c>
      <c r="G42" s="749">
        <v>38</v>
      </c>
      <c r="H42" s="516">
        <f t="shared" si="4"/>
        <v>9</v>
      </c>
      <c r="I42" s="557">
        <f t="shared" si="5"/>
        <v>0.80851063829787229</v>
      </c>
      <c r="J42" s="522"/>
    </row>
    <row r="43" spans="2:10" ht="15" hidden="1" thickBot="1" x14ac:dyDescent="0.35">
      <c r="B43" s="526"/>
      <c r="C43" s="527" t="s">
        <v>233</v>
      </c>
      <c r="D43" s="528"/>
      <c r="E43" s="529">
        <f>SUM(E35:E42)</f>
        <v>241</v>
      </c>
      <c r="F43" s="530">
        <f>SUM(F35:F42)</f>
        <v>246</v>
      </c>
      <c r="G43" s="530">
        <f>SUM(G35:G42)</f>
        <v>291</v>
      </c>
      <c r="H43" s="530">
        <f>SUM(H35:H42)</f>
        <v>-45</v>
      </c>
      <c r="I43" s="529"/>
      <c r="J43" s="531"/>
    </row>
    <row r="44" spans="2:10" hidden="1" x14ac:dyDescent="0.3">
      <c r="B44" s="532">
        <v>1</v>
      </c>
      <c r="C44" s="533" t="s">
        <v>409</v>
      </c>
      <c r="D44" s="517"/>
      <c r="E44" s="510"/>
      <c r="F44" s="534"/>
      <c r="G44" s="534"/>
      <c r="H44" s="534"/>
      <c r="I44" s="535"/>
      <c r="J44" s="518"/>
    </row>
    <row r="45" spans="2:10" hidden="1" x14ac:dyDescent="0.3">
      <c r="B45" s="519" t="s">
        <v>140</v>
      </c>
      <c r="C45" s="151" t="s">
        <v>205</v>
      </c>
      <c r="D45" s="537" t="s">
        <v>165</v>
      </c>
      <c r="E45" s="1421">
        <v>12</v>
      </c>
      <c r="F45" s="538">
        <v>7</v>
      </c>
      <c r="G45" s="523">
        <v>11</v>
      </c>
      <c r="H45" s="539"/>
      <c r="I45" s="557">
        <f t="shared" ref="I45" si="6">G45/F45</f>
        <v>1.5714285714285714</v>
      </c>
      <c r="J45" s="522"/>
    </row>
    <row r="46" spans="2:10" hidden="1" x14ac:dyDescent="0.3">
      <c r="B46" s="519" t="s">
        <v>141</v>
      </c>
      <c r="C46" s="151" t="s">
        <v>234</v>
      </c>
      <c r="D46" s="537" t="s">
        <v>165</v>
      </c>
      <c r="E46" s="1422"/>
      <c r="F46" s="538">
        <v>2</v>
      </c>
      <c r="G46" s="523"/>
      <c r="H46" s="539"/>
      <c r="I46" s="557">
        <f t="shared" ref="I46:I54" si="7">G46/F46</f>
        <v>0</v>
      </c>
      <c r="J46" s="522"/>
    </row>
    <row r="47" spans="2:10" hidden="1" x14ac:dyDescent="0.3">
      <c r="B47" s="519" t="s">
        <v>142</v>
      </c>
      <c r="C47" s="151" t="s">
        <v>235</v>
      </c>
      <c r="D47" s="537" t="s">
        <v>165</v>
      </c>
      <c r="E47" s="1422"/>
      <c r="F47" s="538">
        <v>6</v>
      </c>
      <c r="G47" s="523">
        <v>3</v>
      </c>
      <c r="H47" s="539"/>
      <c r="I47" s="557">
        <f t="shared" si="7"/>
        <v>0.5</v>
      </c>
      <c r="J47" s="522"/>
    </row>
    <row r="48" spans="2:10" hidden="1" x14ac:dyDescent="0.3">
      <c r="B48" s="519" t="s">
        <v>143</v>
      </c>
      <c r="C48" s="151" t="s">
        <v>219</v>
      </c>
      <c r="D48" s="537" t="s">
        <v>165</v>
      </c>
      <c r="E48" s="1422"/>
      <c r="F48" s="538">
        <v>12</v>
      </c>
      <c r="G48" s="523">
        <v>4</v>
      </c>
      <c r="H48" s="539"/>
      <c r="I48" s="557">
        <f t="shared" si="7"/>
        <v>0.33333333333333331</v>
      </c>
      <c r="J48" s="522"/>
    </row>
    <row r="49" spans="2:10" hidden="1" x14ac:dyDescent="0.3">
      <c r="B49" s="519" t="s">
        <v>144</v>
      </c>
      <c r="C49" s="151" t="s">
        <v>421</v>
      </c>
      <c r="D49" s="537" t="s">
        <v>165</v>
      </c>
      <c r="E49" s="1422"/>
      <c r="F49" s="538">
        <v>4</v>
      </c>
      <c r="G49" s="523"/>
      <c r="H49" s="539"/>
      <c r="I49" s="557">
        <f t="shared" si="7"/>
        <v>0</v>
      </c>
      <c r="J49" s="522"/>
    </row>
    <row r="50" spans="2:10" hidden="1" x14ac:dyDescent="0.3">
      <c r="B50" s="519">
        <v>2</v>
      </c>
      <c r="C50" s="512" t="s">
        <v>408</v>
      </c>
      <c r="D50" s="513"/>
      <c r="E50" s="1422"/>
      <c r="F50" s="540"/>
      <c r="G50" s="523"/>
      <c r="H50" s="539"/>
      <c r="I50" s="557"/>
      <c r="J50" s="522"/>
    </row>
    <row r="51" spans="2:10" hidden="1" x14ac:dyDescent="0.3">
      <c r="B51" s="519" t="s">
        <v>140</v>
      </c>
      <c r="C51" s="151" t="s">
        <v>192</v>
      </c>
      <c r="D51" s="537" t="s">
        <v>165</v>
      </c>
      <c r="E51" s="1422"/>
      <c r="F51" s="538">
        <v>6</v>
      </c>
      <c r="G51" s="523">
        <v>4</v>
      </c>
      <c r="H51" s="539"/>
      <c r="I51" s="557">
        <f t="shared" si="7"/>
        <v>0.66666666666666663</v>
      </c>
      <c r="J51" s="522"/>
    </row>
    <row r="52" spans="2:10" hidden="1" x14ac:dyDescent="0.3">
      <c r="B52" s="519" t="s">
        <v>141</v>
      </c>
      <c r="C52" s="151" t="s">
        <v>236</v>
      </c>
      <c r="D52" s="537" t="s">
        <v>165</v>
      </c>
      <c r="E52" s="1422"/>
      <c r="F52" s="538">
        <v>2</v>
      </c>
      <c r="G52" s="523"/>
      <c r="H52" s="539"/>
      <c r="I52" s="557">
        <f t="shared" si="7"/>
        <v>0</v>
      </c>
      <c r="J52" s="522"/>
    </row>
    <row r="53" spans="2:10" hidden="1" x14ac:dyDescent="0.3">
      <c r="B53" s="519" t="s">
        <v>142</v>
      </c>
      <c r="C53" s="151" t="s">
        <v>237</v>
      </c>
      <c r="D53" s="537" t="s">
        <v>165</v>
      </c>
      <c r="E53" s="1422"/>
      <c r="F53" s="538">
        <v>1</v>
      </c>
      <c r="G53" s="523"/>
      <c r="H53" s="539"/>
      <c r="I53" s="557">
        <f t="shared" si="7"/>
        <v>0</v>
      </c>
      <c r="J53" s="522"/>
    </row>
    <row r="54" spans="2:10" ht="15" hidden="1" thickBot="1" x14ac:dyDescent="0.35">
      <c r="B54" s="597" t="s">
        <v>143</v>
      </c>
      <c r="C54" s="598" t="s">
        <v>223</v>
      </c>
      <c r="D54" s="599" t="s">
        <v>165</v>
      </c>
      <c r="E54" s="1422"/>
      <c r="F54" s="600">
        <v>1</v>
      </c>
      <c r="G54" s="601"/>
      <c r="H54" s="596"/>
      <c r="I54" s="602">
        <f t="shared" si="7"/>
        <v>0</v>
      </c>
      <c r="J54" s="603"/>
    </row>
    <row r="55" spans="2:10" ht="15" hidden="1" thickBot="1" x14ac:dyDescent="0.35">
      <c r="B55" s="604"/>
      <c r="C55" s="605" t="s">
        <v>962</v>
      </c>
      <c r="D55" s="606"/>
      <c r="E55" s="607">
        <f>SUM(E45:E48)</f>
        <v>12</v>
      </c>
      <c r="F55" s="607">
        <f>SUM(F45:F54)</f>
        <v>41</v>
      </c>
      <c r="G55" s="607">
        <f>SUM(G45:G48)</f>
        <v>18</v>
      </c>
      <c r="H55" s="607">
        <f>SUM(H45:H49)</f>
        <v>0</v>
      </c>
      <c r="I55" s="607"/>
      <c r="J55" s="608"/>
    </row>
    <row r="56" spans="2:10" hidden="1" x14ac:dyDescent="0.3">
      <c r="B56" s="532">
        <v>1</v>
      </c>
      <c r="C56" s="533" t="s">
        <v>1036</v>
      </c>
      <c r="D56" s="517"/>
      <c r="E56" s="542"/>
      <c r="F56" s="542"/>
      <c r="G56" s="542"/>
      <c r="H56" s="542"/>
      <c r="I56" s="543"/>
      <c r="J56" s="536"/>
    </row>
    <row r="57" spans="2:10" hidden="1" x14ac:dyDescent="0.3">
      <c r="B57" s="519" t="s">
        <v>140</v>
      </c>
      <c r="C57" s="151" t="s">
        <v>206</v>
      </c>
      <c r="D57" s="537" t="s">
        <v>165</v>
      </c>
      <c r="E57" s="1423">
        <v>5</v>
      </c>
      <c r="F57" s="538">
        <v>0</v>
      </c>
      <c r="G57" s="539"/>
      <c r="H57" s="544"/>
      <c r="I57" s="557"/>
      <c r="J57" s="522"/>
    </row>
    <row r="58" spans="2:10" hidden="1" x14ac:dyDescent="0.3">
      <c r="B58" s="519" t="s">
        <v>141</v>
      </c>
      <c r="C58" s="151" t="s">
        <v>193</v>
      </c>
      <c r="D58" s="537" t="s">
        <v>165</v>
      </c>
      <c r="E58" s="1424"/>
      <c r="F58" s="538">
        <v>1</v>
      </c>
      <c r="G58" s="539"/>
      <c r="H58" s="544"/>
      <c r="I58" s="557"/>
      <c r="J58" s="522"/>
    </row>
    <row r="59" spans="2:10" hidden="1" x14ac:dyDescent="0.3">
      <c r="B59" s="519" t="s">
        <v>142</v>
      </c>
      <c r="C59" s="151" t="s">
        <v>225</v>
      </c>
      <c r="D59" s="537" t="s">
        <v>165</v>
      </c>
      <c r="E59" s="1424"/>
      <c r="F59" s="538">
        <v>1</v>
      </c>
      <c r="G59" s="539"/>
      <c r="H59" s="544"/>
      <c r="I59" s="557"/>
      <c r="J59" s="522"/>
    </row>
    <row r="60" spans="2:10" hidden="1" x14ac:dyDescent="0.3">
      <c r="B60" s="519" t="s">
        <v>143</v>
      </c>
      <c r="C60" s="151" t="s">
        <v>222</v>
      </c>
      <c r="D60" s="537" t="s">
        <v>165</v>
      </c>
      <c r="E60" s="1424"/>
      <c r="F60" s="538">
        <f>E60</f>
        <v>0</v>
      </c>
      <c r="G60" s="539"/>
      <c r="H60" s="544"/>
      <c r="I60" s="557"/>
      <c r="J60" s="522"/>
    </row>
    <row r="61" spans="2:10" hidden="1" x14ac:dyDescent="0.3">
      <c r="B61" s="519" t="s">
        <v>144</v>
      </c>
      <c r="C61" s="151" t="s">
        <v>218</v>
      </c>
      <c r="D61" s="537" t="s">
        <v>165</v>
      </c>
      <c r="E61" s="1424"/>
      <c r="F61" s="538">
        <f>E61</f>
        <v>0</v>
      </c>
      <c r="G61" s="539"/>
      <c r="H61" s="544"/>
      <c r="I61" s="557"/>
      <c r="J61" s="522"/>
    </row>
    <row r="62" spans="2:10" hidden="1" x14ac:dyDescent="0.3">
      <c r="B62" s="519">
        <v>2</v>
      </c>
      <c r="C62" s="545" t="s">
        <v>517</v>
      </c>
      <c r="D62" s="513"/>
      <c r="E62" s="1424"/>
      <c r="F62" s="523"/>
      <c r="G62" s="539"/>
      <c r="H62" s="544"/>
      <c r="I62" s="515"/>
      <c r="J62" s="522"/>
    </row>
    <row r="63" spans="2:10" hidden="1" x14ac:dyDescent="0.3">
      <c r="B63" s="519" t="s">
        <v>140</v>
      </c>
      <c r="C63" s="151" t="s">
        <v>258</v>
      </c>
      <c r="D63" s="537" t="s">
        <v>165</v>
      </c>
      <c r="E63" s="1424"/>
      <c r="F63" s="538">
        <f>E63</f>
        <v>0</v>
      </c>
      <c r="G63" s="539"/>
      <c r="H63" s="544"/>
      <c r="I63" s="515"/>
      <c r="J63" s="522"/>
    </row>
    <row r="64" spans="2:10" hidden="1" x14ac:dyDescent="0.3">
      <c r="B64" s="519" t="s">
        <v>141</v>
      </c>
      <c r="C64" s="151" t="s">
        <v>181</v>
      </c>
      <c r="D64" s="537" t="s">
        <v>165</v>
      </c>
      <c r="E64" s="1424"/>
      <c r="F64" s="538">
        <v>3</v>
      </c>
      <c r="G64" s="539">
        <v>2</v>
      </c>
      <c r="H64" s="544"/>
      <c r="I64" s="515"/>
      <c r="J64" s="522"/>
    </row>
    <row r="65" spans="2:10" hidden="1" x14ac:dyDescent="0.3">
      <c r="B65" s="519" t="s">
        <v>142</v>
      </c>
      <c r="C65" s="151" t="s">
        <v>227</v>
      </c>
      <c r="D65" s="537" t="s">
        <v>165</v>
      </c>
      <c r="E65" s="1424"/>
      <c r="F65" s="538">
        <f>E65</f>
        <v>0</v>
      </c>
      <c r="G65" s="539"/>
      <c r="H65" s="544"/>
      <c r="I65" s="515"/>
      <c r="J65" s="522"/>
    </row>
    <row r="66" spans="2:10" hidden="1" x14ac:dyDescent="0.3">
      <c r="B66" s="519" t="s">
        <v>143</v>
      </c>
      <c r="C66" s="151" t="s">
        <v>238</v>
      </c>
      <c r="D66" s="537" t="s">
        <v>165</v>
      </c>
      <c r="E66" s="1424"/>
      <c r="F66" s="538">
        <f>E66</f>
        <v>0</v>
      </c>
      <c r="G66" s="539"/>
      <c r="H66" s="544"/>
      <c r="I66" s="515"/>
      <c r="J66" s="522"/>
    </row>
    <row r="67" spans="2:10" hidden="1" x14ac:dyDescent="0.3">
      <c r="B67" s="519" t="s">
        <v>144</v>
      </c>
      <c r="C67" s="151" t="s">
        <v>224</v>
      </c>
      <c r="D67" s="537" t="s">
        <v>165</v>
      </c>
      <c r="E67" s="1424"/>
      <c r="F67" s="538">
        <f>E67</f>
        <v>0</v>
      </c>
      <c r="G67" s="539"/>
      <c r="H67" s="544"/>
      <c r="I67" s="515"/>
      <c r="J67" s="522"/>
    </row>
    <row r="68" spans="2:10" hidden="1" x14ac:dyDescent="0.3">
      <c r="B68" s="519" t="s">
        <v>1242</v>
      </c>
      <c r="C68" s="151" t="s">
        <v>448</v>
      </c>
      <c r="D68" s="537" t="s">
        <v>165</v>
      </c>
      <c r="E68" s="1425"/>
      <c r="F68" s="538">
        <v>1</v>
      </c>
      <c r="G68" s="539"/>
      <c r="H68" s="544"/>
      <c r="I68" s="515"/>
      <c r="J68" s="522"/>
    </row>
    <row r="69" spans="2:10" ht="15" hidden="1" thickBot="1" x14ac:dyDescent="0.35">
      <c r="B69" s="526"/>
      <c r="C69" s="527" t="s">
        <v>963</v>
      </c>
      <c r="D69" s="541"/>
      <c r="E69" s="546">
        <f>SUM(E57:E68)</f>
        <v>5</v>
      </c>
      <c r="F69" s="546">
        <f>SUM(F57:F68)</f>
        <v>6</v>
      </c>
      <c r="G69" s="547">
        <f>SUM(G57:G68)</f>
        <v>2</v>
      </c>
      <c r="H69" s="546">
        <f>SUM(H57:H61)</f>
        <v>0</v>
      </c>
      <c r="I69" s="547">
        <f>SUM(I57:I60)</f>
        <v>0</v>
      </c>
      <c r="J69" s="548"/>
    </row>
    <row r="70" spans="2:10" hidden="1" x14ac:dyDescent="0.3">
      <c r="B70" s="532"/>
      <c r="C70" s="533" t="s">
        <v>518</v>
      </c>
      <c r="D70" s="517"/>
      <c r="E70" s="510"/>
      <c r="F70" s="534"/>
      <c r="G70" s="534"/>
      <c r="H70" s="534"/>
      <c r="I70" s="535"/>
      <c r="J70" s="536"/>
    </row>
    <row r="71" spans="2:10" hidden="1" x14ac:dyDescent="0.3">
      <c r="B71" s="519" t="s">
        <v>140</v>
      </c>
      <c r="C71" s="151" t="s">
        <v>228</v>
      </c>
      <c r="D71" s="537" t="s">
        <v>165</v>
      </c>
      <c r="E71" s="1423">
        <v>29</v>
      </c>
      <c r="F71" s="538">
        <v>0</v>
      </c>
      <c r="G71" s="523"/>
      <c r="H71" s="544"/>
      <c r="I71" s="524"/>
      <c r="J71" s="522"/>
    </row>
    <row r="72" spans="2:10" hidden="1" x14ac:dyDescent="0.3">
      <c r="B72" s="519" t="s">
        <v>141</v>
      </c>
      <c r="C72" s="151" t="s">
        <v>186</v>
      </c>
      <c r="D72" s="537" t="s">
        <v>165</v>
      </c>
      <c r="E72" s="1424"/>
      <c r="F72" s="538">
        <v>2</v>
      </c>
      <c r="G72" s="523"/>
      <c r="H72" s="544"/>
      <c r="I72" s="515"/>
      <c r="J72" s="522"/>
    </row>
    <row r="73" spans="2:10" hidden="1" x14ac:dyDescent="0.3">
      <c r="B73" s="519" t="s">
        <v>142</v>
      </c>
      <c r="C73" s="151" t="s">
        <v>191</v>
      </c>
      <c r="D73" s="537" t="s">
        <v>165</v>
      </c>
      <c r="E73" s="1424"/>
      <c r="F73" s="538">
        <f>E73</f>
        <v>0</v>
      </c>
      <c r="G73" s="523"/>
      <c r="H73" s="544"/>
      <c r="I73" s="515"/>
      <c r="J73" s="522"/>
    </row>
    <row r="74" spans="2:10" hidden="1" x14ac:dyDescent="0.3">
      <c r="B74" s="519" t="s">
        <v>143</v>
      </c>
      <c r="C74" s="151" t="s">
        <v>239</v>
      </c>
      <c r="D74" s="537" t="s">
        <v>165</v>
      </c>
      <c r="E74" s="1424"/>
      <c r="F74" s="538">
        <f>E74</f>
        <v>0</v>
      </c>
      <c r="G74" s="523"/>
      <c r="H74" s="544"/>
      <c r="I74" s="515"/>
      <c r="J74" s="522"/>
    </row>
    <row r="75" spans="2:10" hidden="1" x14ac:dyDescent="0.3">
      <c r="B75" s="519" t="s">
        <v>144</v>
      </c>
      <c r="C75" s="151" t="s">
        <v>216</v>
      </c>
      <c r="D75" s="537" t="s">
        <v>165</v>
      </c>
      <c r="E75" s="1424"/>
      <c r="F75" s="538">
        <f>E75</f>
        <v>0</v>
      </c>
      <c r="G75" s="523"/>
      <c r="H75" s="544"/>
      <c r="I75" s="515"/>
      <c r="J75" s="522"/>
    </row>
    <row r="76" spans="2:10" hidden="1" x14ac:dyDescent="0.3">
      <c r="B76" s="519" t="s">
        <v>145</v>
      </c>
      <c r="C76" s="151" t="s">
        <v>251</v>
      </c>
      <c r="D76" s="537" t="s">
        <v>165</v>
      </c>
      <c r="E76" s="1424"/>
      <c r="F76" s="538">
        <f>E76</f>
        <v>0</v>
      </c>
      <c r="G76" s="523"/>
      <c r="H76" s="544"/>
      <c r="I76" s="515"/>
      <c r="J76" s="522"/>
    </row>
    <row r="77" spans="2:10" hidden="1" x14ac:dyDescent="0.3">
      <c r="B77" s="519" t="s">
        <v>146</v>
      </c>
      <c r="C77" s="151" t="s">
        <v>248</v>
      </c>
      <c r="D77" s="537" t="s">
        <v>165</v>
      </c>
      <c r="E77" s="1424"/>
      <c r="F77" s="538">
        <f>E77</f>
        <v>0</v>
      </c>
      <c r="G77" s="523"/>
      <c r="H77" s="544"/>
      <c r="I77" s="515"/>
      <c r="J77" s="522"/>
    </row>
    <row r="78" spans="2:10" hidden="1" x14ac:dyDescent="0.3">
      <c r="B78" s="519">
        <v>2</v>
      </c>
      <c r="C78" s="549" t="s">
        <v>407</v>
      </c>
      <c r="D78" s="513"/>
      <c r="E78" s="1424"/>
      <c r="F78" s="523"/>
      <c r="G78" s="523"/>
      <c r="H78" s="544"/>
      <c r="I78" s="515"/>
      <c r="J78" s="522"/>
    </row>
    <row r="79" spans="2:10" hidden="1" x14ac:dyDescent="0.3">
      <c r="B79" s="519" t="s">
        <v>140</v>
      </c>
      <c r="C79" s="151" t="s">
        <v>229</v>
      </c>
      <c r="D79" s="537" t="s">
        <v>165</v>
      </c>
      <c r="E79" s="1424"/>
      <c r="F79" s="523">
        <v>0</v>
      </c>
      <c r="G79" s="523"/>
      <c r="H79" s="544"/>
      <c r="I79" s="515"/>
      <c r="J79" s="522"/>
    </row>
    <row r="80" spans="2:10" hidden="1" x14ac:dyDescent="0.3">
      <c r="B80" s="519" t="s">
        <v>141</v>
      </c>
      <c r="C80" s="151" t="s">
        <v>196</v>
      </c>
      <c r="D80" s="537" t="s">
        <v>165</v>
      </c>
      <c r="E80" s="1424"/>
      <c r="F80" s="523">
        <v>1</v>
      </c>
      <c r="G80" s="523">
        <v>5</v>
      </c>
      <c r="H80" s="544"/>
      <c r="I80" s="515"/>
      <c r="J80" s="522"/>
    </row>
    <row r="81" spans="2:10" hidden="1" x14ac:dyDescent="0.3">
      <c r="B81" s="519" t="s">
        <v>142</v>
      </c>
      <c r="C81" s="151" t="s">
        <v>221</v>
      </c>
      <c r="D81" s="537" t="s">
        <v>165</v>
      </c>
      <c r="E81" s="1424"/>
      <c r="F81" s="523">
        <v>2</v>
      </c>
      <c r="G81" s="523">
        <v>2</v>
      </c>
      <c r="H81" s="544"/>
      <c r="I81" s="515"/>
      <c r="J81" s="522"/>
    </row>
    <row r="82" spans="2:10" hidden="1" x14ac:dyDescent="0.3">
      <c r="B82" s="519" t="s">
        <v>143</v>
      </c>
      <c r="C82" s="151" t="s">
        <v>220</v>
      </c>
      <c r="D82" s="537" t="s">
        <v>165</v>
      </c>
      <c r="E82" s="1424"/>
      <c r="F82" s="523">
        <v>0</v>
      </c>
      <c r="G82" s="523"/>
      <c r="H82" s="544"/>
      <c r="I82" s="515"/>
      <c r="J82" s="522"/>
    </row>
    <row r="83" spans="2:10" hidden="1" x14ac:dyDescent="0.3">
      <c r="B83" s="519" t="s">
        <v>144</v>
      </c>
      <c r="C83" s="151" t="s">
        <v>217</v>
      </c>
      <c r="D83" s="537" t="s">
        <v>165</v>
      </c>
      <c r="E83" s="1424"/>
      <c r="F83" s="523">
        <v>1</v>
      </c>
      <c r="G83" s="523">
        <v>1</v>
      </c>
      <c r="H83" s="544"/>
      <c r="I83" s="515"/>
      <c r="J83" s="522"/>
    </row>
    <row r="84" spans="2:10" hidden="1" x14ac:dyDescent="0.3">
      <c r="B84" s="519" t="s">
        <v>145</v>
      </c>
      <c r="C84" s="151" t="s">
        <v>194</v>
      </c>
      <c r="D84" s="537" t="s">
        <v>165</v>
      </c>
      <c r="E84" s="1424"/>
      <c r="F84" s="523">
        <v>2</v>
      </c>
      <c r="G84" s="523">
        <v>2</v>
      </c>
      <c r="H84" s="544"/>
      <c r="I84" s="515"/>
      <c r="J84" s="522"/>
    </row>
    <row r="85" spans="2:10" hidden="1" x14ac:dyDescent="0.3">
      <c r="B85" s="519" t="s">
        <v>146</v>
      </c>
      <c r="C85" s="151" t="s">
        <v>226</v>
      </c>
      <c r="D85" s="537" t="s">
        <v>165</v>
      </c>
      <c r="E85" s="1424"/>
      <c r="F85" s="523">
        <v>2</v>
      </c>
      <c r="G85" s="523">
        <v>2</v>
      </c>
      <c r="H85" s="544"/>
      <c r="I85" s="515"/>
      <c r="J85" s="522"/>
    </row>
    <row r="86" spans="2:10" hidden="1" x14ac:dyDescent="0.3">
      <c r="B86" s="519" t="s">
        <v>147</v>
      </c>
      <c r="C86" s="151" t="s">
        <v>449</v>
      </c>
      <c r="D86" s="537" t="s">
        <v>165</v>
      </c>
      <c r="E86" s="1425"/>
      <c r="F86" s="523">
        <v>2</v>
      </c>
      <c r="G86" s="523"/>
      <c r="H86" s="544"/>
      <c r="I86" s="515"/>
      <c r="J86" s="522"/>
    </row>
    <row r="87" spans="2:10" ht="15" hidden="1" thickBot="1" x14ac:dyDescent="0.35">
      <c r="B87" s="526"/>
      <c r="C87" s="527" t="s">
        <v>973</v>
      </c>
      <c r="D87" s="541"/>
      <c r="E87" s="547">
        <f t="shared" ref="E87:I87" si="8">SUM(E71:E76)</f>
        <v>29</v>
      </c>
      <c r="F87" s="547">
        <f>SUM(F71:F86)</f>
        <v>12</v>
      </c>
      <c r="G87" s="547">
        <f t="shared" si="8"/>
        <v>0</v>
      </c>
      <c r="H87" s="546">
        <f>SUM(H71:H76)</f>
        <v>0</v>
      </c>
      <c r="I87" s="550">
        <f t="shared" si="8"/>
        <v>0</v>
      </c>
      <c r="J87" s="548"/>
    </row>
    <row r="88" spans="2:10" ht="15" hidden="1" thickBot="1" x14ac:dyDescent="0.35">
      <c r="B88" s="551"/>
      <c r="C88" s="552" t="s">
        <v>964</v>
      </c>
      <c r="D88" s="553"/>
      <c r="E88" s="554">
        <f t="shared" ref="E88:I88" si="9">E43+E55+E69+E87</f>
        <v>287</v>
      </c>
      <c r="F88" s="554">
        <f t="shared" si="9"/>
        <v>305</v>
      </c>
      <c r="G88" s="554">
        <f t="shared" si="9"/>
        <v>311</v>
      </c>
      <c r="H88" s="555">
        <f t="shared" si="9"/>
        <v>-45</v>
      </c>
      <c r="I88" s="554">
        <f t="shared" si="9"/>
        <v>0</v>
      </c>
      <c r="J88" s="556"/>
    </row>
  </sheetData>
  <mergeCells count="15">
    <mergeCell ref="E35:E42"/>
    <mergeCell ref="E45:E54"/>
    <mergeCell ref="E57:E68"/>
    <mergeCell ref="E71:E86"/>
    <mergeCell ref="B16:J16"/>
    <mergeCell ref="B1:I1"/>
    <mergeCell ref="B2:H2"/>
    <mergeCell ref="I2:J2"/>
    <mergeCell ref="B4:B5"/>
    <mergeCell ref="C4:C5"/>
    <mergeCell ref="D4:D5"/>
    <mergeCell ref="E4:E5"/>
    <mergeCell ref="F4:F5"/>
    <mergeCell ref="G4:G5"/>
    <mergeCell ref="H4:I4"/>
  </mergeCells>
  <pageMargins left="0.7" right="0.7" top="0.75" bottom="0.75" header="0.3" footer="0.3"/>
  <pageSetup scale="89" orientation="landscape" horizontalDpi="300" verticalDpi="300" r:id="rId1"/>
  <ignoredErrors>
    <ignoredError sqref="F55:H55 F87 H69"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rgb="FFFFFF00"/>
    <pageSetUpPr fitToPage="1"/>
  </sheetPr>
  <dimension ref="A1:Q56"/>
  <sheetViews>
    <sheetView topLeftCell="A35" zoomScale="90" zoomScaleNormal="90" workbookViewId="0">
      <selection activeCell="A35" sqref="A35"/>
    </sheetView>
  </sheetViews>
  <sheetFormatPr defaultColWidth="9.21875" defaultRowHeight="14.4" x14ac:dyDescent="0.3"/>
  <cols>
    <col min="1" max="1" width="6.21875" style="2" bestFit="1" customWidth="1"/>
    <col min="2" max="2" width="83.77734375" style="9" customWidth="1"/>
    <col min="3" max="3" width="6.77734375" style="9" customWidth="1"/>
    <col min="4" max="4" width="9.21875" style="2" customWidth="1"/>
    <col min="5" max="5" width="11.21875" style="2" customWidth="1"/>
    <col min="6" max="6" width="11" style="16" bestFit="1" customWidth="1"/>
    <col min="7" max="7" width="13.21875" style="2" customWidth="1"/>
    <col min="8" max="8" width="12.77734375" style="2" hidden="1" customWidth="1"/>
    <col min="9" max="9" width="12.5546875" style="2" hidden="1" customWidth="1"/>
    <col min="10" max="10" width="28.44140625" style="16" bestFit="1" customWidth="1"/>
    <col min="11" max="11" width="29.77734375" style="16" hidden="1" customWidth="1"/>
    <col min="12" max="12" width="9.21875" style="170"/>
    <col min="13" max="16384" width="9.21875" style="2"/>
  </cols>
  <sheetData>
    <row r="1" spans="1:17" s="10" customFormat="1" ht="17.399999999999999" x14ac:dyDescent="0.3">
      <c r="A1" s="1430" t="s">
        <v>125</v>
      </c>
      <c r="B1" s="1431"/>
      <c r="C1" s="1431"/>
      <c r="D1" s="1431"/>
      <c r="E1" s="1431"/>
      <c r="F1" s="1431"/>
      <c r="G1" s="1431"/>
      <c r="H1" s="1431"/>
      <c r="I1" s="1431"/>
      <c r="J1" s="1431"/>
      <c r="K1" s="1431"/>
    </row>
    <row r="2" spans="1:17" s="10" customFormat="1" ht="17.399999999999999" x14ac:dyDescent="0.3">
      <c r="A2" s="713" t="str">
        <f>Foundation!A2</f>
        <v xml:space="preserve"> TA413 : 765 KV D/C Bikaner III - Neemrana II TL02</v>
      </c>
      <c r="B2" s="714"/>
      <c r="C2" s="714"/>
      <c r="D2" s="714"/>
      <c r="E2" s="714"/>
      <c r="F2" s="714"/>
      <c r="G2" s="714"/>
      <c r="H2" s="714"/>
      <c r="I2" s="714"/>
      <c r="J2" s="714"/>
      <c r="K2" s="714"/>
    </row>
    <row r="3" spans="1:17" s="10" customFormat="1" ht="17.399999999999999" x14ac:dyDescent="0.3">
      <c r="A3" s="1430" t="s">
        <v>149</v>
      </c>
      <c r="B3" s="1431"/>
      <c r="C3" s="1431"/>
      <c r="D3" s="1431"/>
      <c r="E3" s="1431"/>
      <c r="F3" s="1431"/>
      <c r="G3" s="1431"/>
      <c r="H3" s="1431"/>
      <c r="I3" s="1431"/>
      <c r="J3" s="1431"/>
      <c r="K3" s="1431"/>
    </row>
    <row r="4" spans="1:17" ht="15.6" x14ac:dyDescent="0.3">
      <c r="A4" s="1355"/>
      <c r="B4" s="1355"/>
      <c r="C4" s="1355"/>
      <c r="D4" s="1355"/>
      <c r="E4" s="1355"/>
      <c r="F4" s="1355"/>
      <c r="G4" s="1355"/>
      <c r="H4" s="1429" t="str">
        <f>TA413_PBNTL!M1</f>
        <v>20.08.2025</v>
      </c>
      <c r="I4" s="1429"/>
      <c r="J4" s="1429"/>
      <c r="K4" s="1429"/>
      <c r="L4" s="2"/>
    </row>
    <row r="5" spans="1:17" ht="43.2" x14ac:dyDescent="0.3">
      <c r="A5" s="47" t="s">
        <v>20</v>
      </c>
      <c r="B5" s="47" t="s">
        <v>136</v>
      </c>
      <c r="C5" s="95" t="s">
        <v>91</v>
      </c>
      <c r="D5" s="95" t="s">
        <v>253</v>
      </c>
      <c r="E5" s="95" t="s">
        <v>254</v>
      </c>
      <c r="F5" s="90" t="s">
        <v>92</v>
      </c>
      <c r="G5" s="95" t="s">
        <v>93</v>
      </c>
      <c r="H5" s="12" t="s">
        <v>85</v>
      </c>
      <c r="I5" s="11" t="s">
        <v>0</v>
      </c>
      <c r="J5" s="90" t="s">
        <v>230</v>
      </c>
      <c r="K5" s="90" t="s">
        <v>33</v>
      </c>
      <c r="L5" s="2"/>
    </row>
    <row r="6" spans="1:17" x14ac:dyDescent="0.3">
      <c r="A6" s="98" t="s">
        <v>86</v>
      </c>
      <c r="B6" s="99" t="s">
        <v>106</v>
      </c>
      <c r="C6" s="95"/>
      <c r="D6" s="95"/>
      <c r="E6" s="95"/>
      <c r="F6" s="495"/>
      <c r="G6" s="95"/>
      <c r="H6" s="12"/>
      <c r="I6" s="11"/>
      <c r="J6" s="90"/>
      <c r="K6" s="90"/>
      <c r="L6" s="2">
        <f>D7-F7</f>
        <v>0</v>
      </c>
    </row>
    <row r="7" spans="1:17" ht="15.6" x14ac:dyDescent="0.3">
      <c r="A7" s="3" t="s">
        <v>140</v>
      </c>
      <c r="B7" s="151" t="s">
        <v>328</v>
      </c>
      <c r="C7" s="3" t="s">
        <v>127</v>
      </c>
      <c r="D7" s="3">
        <v>5968</v>
      </c>
      <c r="E7" s="3">
        <v>6084</v>
      </c>
      <c r="F7" s="3">
        <v>5968</v>
      </c>
      <c r="G7" s="3">
        <f>+E7-F7</f>
        <v>116</v>
      </c>
      <c r="H7" s="100">
        <v>343</v>
      </c>
      <c r="I7" s="101">
        <f>+F7-H7</f>
        <v>5625</v>
      </c>
      <c r="J7" s="152" t="s">
        <v>1602</v>
      </c>
      <c r="K7" s="78"/>
      <c r="L7" s="2">
        <f>D8-F8</f>
        <v>0</v>
      </c>
      <c r="O7" s="207">
        <f>D7+D8</f>
        <v>10480</v>
      </c>
      <c r="P7" s="2">
        <f>G7+G8</f>
        <v>1364</v>
      </c>
      <c r="Q7" s="170">
        <f>P7/O7</f>
        <v>0.1301526717557252</v>
      </c>
    </row>
    <row r="8" spans="1:17" ht="15.6" x14ac:dyDescent="0.3">
      <c r="A8" s="3" t="s">
        <v>141</v>
      </c>
      <c r="B8" s="151" t="s">
        <v>329</v>
      </c>
      <c r="C8" s="3" t="s">
        <v>127</v>
      </c>
      <c r="D8" s="3">
        <v>4512</v>
      </c>
      <c r="E8" s="3">
        <v>5760</v>
      </c>
      <c r="F8" s="3">
        <v>4512</v>
      </c>
      <c r="G8" s="3">
        <f>+E8-F8</f>
        <v>1248</v>
      </c>
      <c r="H8" s="100">
        <v>313</v>
      </c>
      <c r="I8" s="101">
        <f>+F8-H8</f>
        <v>4199</v>
      </c>
      <c r="J8" s="152" t="s">
        <v>1602</v>
      </c>
      <c r="K8" s="78"/>
      <c r="L8" s="2"/>
    </row>
    <row r="9" spans="1:17" ht="15.6" x14ac:dyDescent="0.3">
      <c r="A9" s="98" t="s">
        <v>87</v>
      </c>
      <c r="B9" s="99" t="s">
        <v>1007</v>
      </c>
      <c r="C9" s="3" t="s">
        <v>148</v>
      </c>
      <c r="D9" s="3">
        <v>4095</v>
      </c>
      <c r="E9" s="148">
        <v>4285.0559999999996</v>
      </c>
      <c r="F9" s="786">
        <v>4094.9850000000001</v>
      </c>
      <c r="G9" s="148">
        <f>+E9-F9</f>
        <v>190.07099999999946</v>
      </c>
      <c r="H9" s="100">
        <v>288.67099999999999</v>
      </c>
      <c r="I9" s="101">
        <f>+F9-H9</f>
        <v>3806.3140000000003</v>
      </c>
      <c r="J9" s="152" t="s">
        <v>357</v>
      </c>
      <c r="K9" s="78"/>
      <c r="L9" s="2">
        <v>1788</v>
      </c>
      <c r="M9" s="2" t="s">
        <v>1018</v>
      </c>
      <c r="N9" s="169">
        <f>E9-F9</f>
        <v>190.07099999999946</v>
      </c>
      <c r="Q9" s="207"/>
    </row>
    <row r="10" spans="1:17" ht="15.6" x14ac:dyDescent="0.3">
      <c r="A10" s="98" t="s">
        <v>88</v>
      </c>
      <c r="B10" s="99" t="s">
        <v>130</v>
      </c>
      <c r="C10" s="3" t="s">
        <v>148</v>
      </c>
      <c r="D10" s="102">
        <v>114</v>
      </c>
      <c r="E10" s="32">
        <v>121.471</v>
      </c>
      <c r="F10" s="692">
        <f>46.275+46.275+21.37</f>
        <v>113.92</v>
      </c>
      <c r="G10" s="148">
        <f>+E10-F10</f>
        <v>7.5510000000000019</v>
      </c>
      <c r="H10" s="100">
        <v>29.32</v>
      </c>
      <c r="I10" s="101">
        <f t="shared" ref="I10:I33" si="0">+F10-H10</f>
        <v>84.6</v>
      </c>
      <c r="J10" s="152" t="s">
        <v>356</v>
      </c>
      <c r="K10" s="78"/>
      <c r="L10" s="2">
        <v>30</v>
      </c>
      <c r="M10" s="2" t="s">
        <v>1018</v>
      </c>
      <c r="O10" s="220"/>
    </row>
    <row r="11" spans="1:17" x14ac:dyDescent="0.3">
      <c r="A11" s="98" t="s">
        <v>89</v>
      </c>
      <c r="B11" s="99" t="s">
        <v>137</v>
      </c>
      <c r="C11" s="3"/>
      <c r="D11" s="102"/>
      <c r="E11" s="102"/>
      <c r="F11" s="81"/>
      <c r="G11" s="3"/>
      <c r="H11" s="100"/>
      <c r="I11" s="101"/>
      <c r="J11" s="13"/>
      <c r="K11" s="74"/>
      <c r="L11" s="2"/>
    </row>
    <row r="12" spans="1:17" ht="15.6" x14ac:dyDescent="0.3">
      <c r="A12" s="3" t="s">
        <v>140</v>
      </c>
      <c r="B12" s="77" t="s">
        <v>330</v>
      </c>
      <c r="C12" s="3" t="s">
        <v>131</v>
      </c>
      <c r="D12" s="3">
        <v>1446</v>
      </c>
      <c r="E12" s="3">
        <v>1476</v>
      </c>
      <c r="F12" s="81">
        <v>1446</v>
      </c>
      <c r="G12" s="3">
        <f>+E12-F12</f>
        <v>30</v>
      </c>
      <c r="H12" s="100">
        <v>348</v>
      </c>
      <c r="I12" s="101">
        <f t="shared" si="0"/>
        <v>1098</v>
      </c>
      <c r="J12" s="152" t="s">
        <v>358</v>
      </c>
      <c r="K12" s="78"/>
      <c r="L12" s="170">
        <f>F12/D12</f>
        <v>1</v>
      </c>
    </row>
    <row r="13" spans="1:17" ht="15.6" x14ac:dyDescent="0.3">
      <c r="A13" s="3" t="s">
        <v>141</v>
      </c>
      <c r="B13" s="77" t="s">
        <v>331</v>
      </c>
      <c r="C13" s="3" t="s">
        <v>131</v>
      </c>
      <c r="D13" s="3">
        <v>88</v>
      </c>
      <c r="E13" s="3">
        <v>86</v>
      </c>
      <c r="F13" s="81">
        <v>66</v>
      </c>
      <c r="G13" s="3">
        <f t="shared" ref="G13:G19" si="1">+E13-F13</f>
        <v>20</v>
      </c>
      <c r="H13" s="100">
        <v>156</v>
      </c>
      <c r="I13" s="101">
        <f t="shared" si="0"/>
        <v>-90</v>
      </c>
      <c r="J13" s="152" t="s">
        <v>358</v>
      </c>
      <c r="K13" s="78"/>
      <c r="L13" s="170">
        <f t="shared" ref="L13:L14" si="2">F13/D13</f>
        <v>0.75</v>
      </c>
    </row>
    <row r="14" spans="1:17" ht="15.6" x14ac:dyDescent="0.3">
      <c r="A14" s="3" t="s">
        <v>142</v>
      </c>
      <c r="B14" s="78" t="s">
        <v>332</v>
      </c>
      <c r="C14" s="3" t="s">
        <v>131</v>
      </c>
      <c r="D14" s="3">
        <v>564</v>
      </c>
      <c r="E14" s="3">
        <v>720</v>
      </c>
      <c r="F14" s="81">
        <v>563</v>
      </c>
      <c r="G14" s="3">
        <f t="shared" si="1"/>
        <v>157</v>
      </c>
      <c r="H14" s="100"/>
      <c r="I14" s="101">
        <f t="shared" si="0"/>
        <v>563</v>
      </c>
      <c r="J14" s="152" t="s">
        <v>358</v>
      </c>
      <c r="K14" s="78"/>
      <c r="L14" s="170">
        <f t="shared" si="2"/>
        <v>0.99822695035460995</v>
      </c>
      <c r="N14" s="169"/>
    </row>
    <row r="15" spans="1:17" x14ac:dyDescent="0.3">
      <c r="A15" s="98" t="s">
        <v>128</v>
      </c>
      <c r="B15" s="99" t="s">
        <v>1008</v>
      </c>
      <c r="C15" s="3"/>
      <c r="D15" s="3"/>
      <c r="E15" s="3"/>
      <c r="F15" s="81"/>
      <c r="G15" s="3"/>
      <c r="H15" s="100"/>
      <c r="I15" s="101"/>
      <c r="J15" s="13"/>
      <c r="K15" s="78"/>
      <c r="N15" s="207"/>
    </row>
    <row r="16" spans="1:17" ht="15.6" x14ac:dyDescent="0.3">
      <c r="A16" s="3" t="s">
        <v>140</v>
      </c>
      <c r="B16" s="77" t="s">
        <v>333</v>
      </c>
      <c r="C16" s="3" t="s">
        <v>127</v>
      </c>
      <c r="D16" s="3">
        <v>2048</v>
      </c>
      <c r="E16" s="3">
        <f t="shared" ref="E16:E17" si="3">D16</f>
        <v>2048</v>
      </c>
      <c r="F16" s="81">
        <v>1900</v>
      </c>
      <c r="G16" s="148">
        <f>+E16-F16</f>
        <v>148</v>
      </c>
      <c r="H16" s="100">
        <v>86</v>
      </c>
      <c r="I16" s="101">
        <f t="shared" si="0"/>
        <v>1814</v>
      </c>
      <c r="J16" s="152" t="s">
        <v>358</v>
      </c>
      <c r="K16" s="78"/>
      <c r="L16" s="170">
        <f t="shared" ref="L16:L19" si="4">F16/D16</f>
        <v>0.927734375</v>
      </c>
    </row>
    <row r="17" spans="1:15" ht="15.6" x14ac:dyDescent="0.3">
      <c r="A17" s="3" t="s">
        <v>141</v>
      </c>
      <c r="B17" s="77" t="s">
        <v>334</v>
      </c>
      <c r="C17" s="3" t="s">
        <v>127</v>
      </c>
      <c r="D17" s="3">
        <v>683</v>
      </c>
      <c r="E17" s="3">
        <f t="shared" si="3"/>
        <v>683</v>
      </c>
      <c r="F17" s="81">
        <v>478</v>
      </c>
      <c r="G17" s="148">
        <f t="shared" si="1"/>
        <v>205</v>
      </c>
      <c r="H17" s="100">
        <v>22</v>
      </c>
      <c r="I17" s="101">
        <f t="shared" si="0"/>
        <v>456</v>
      </c>
      <c r="J17" s="152" t="s">
        <v>358</v>
      </c>
      <c r="K17" s="78"/>
      <c r="L17" s="170">
        <f t="shared" si="4"/>
        <v>0.69985358711566614</v>
      </c>
    </row>
    <row r="18" spans="1:15" ht="33.6" customHeight="1" x14ac:dyDescent="0.3">
      <c r="A18" s="3" t="s">
        <v>142</v>
      </c>
      <c r="B18" s="77" t="s">
        <v>335</v>
      </c>
      <c r="C18" s="3" t="s">
        <v>127</v>
      </c>
      <c r="D18" s="3">
        <v>12054</v>
      </c>
      <c r="E18" s="3">
        <v>13002</v>
      </c>
      <c r="F18" s="81">
        <v>12054</v>
      </c>
      <c r="G18" s="148">
        <f t="shared" si="1"/>
        <v>948</v>
      </c>
      <c r="H18" s="100">
        <v>913</v>
      </c>
      <c r="I18" s="101">
        <f t="shared" si="0"/>
        <v>11141</v>
      </c>
      <c r="J18" s="152" t="s">
        <v>358</v>
      </c>
      <c r="K18" s="78"/>
      <c r="L18" s="170">
        <f t="shared" si="4"/>
        <v>1</v>
      </c>
    </row>
    <row r="19" spans="1:15" ht="15.6" x14ac:dyDescent="0.3">
      <c r="A19" s="3" t="s">
        <v>143</v>
      </c>
      <c r="B19" s="77" t="s">
        <v>336</v>
      </c>
      <c r="C19" s="3" t="s">
        <v>127</v>
      </c>
      <c r="D19" s="3">
        <v>1380</v>
      </c>
      <c r="E19" s="3">
        <v>2225</v>
      </c>
      <c r="F19" s="81">
        <v>1380</v>
      </c>
      <c r="G19" s="148">
        <f t="shared" si="1"/>
        <v>845</v>
      </c>
      <c r="H19" s="100">
        <v>73</v>
      </c>
      <c r="I19" s="101">
        <f t="shared" si="0"/>
        <v>1307</v>
      </c>
      <c r="J19" s="152" t="s">
        <v>358</v>
      </c>
      <c r="K19" s="78"/>
      <c r="L19" s="170">
        <f t="shared" si="4"/>
        <v>1</v>
      </c>
    </row>
    <row r="20" spans="1:15" x14ac:dyDescent="0.3">
      <c r="A20" s="98" t="s">
        <v>129</v>
      </c>
      <c r="B20" s="99" t="s">
        <v>138</v>
      </c>
      <c r="C20" s="3"/>
      <c r="D20" s="3"/>
      <c r="E20" s="3"/>
      <c r="F20" s="81"/>
      <c r="G20" s="148"/>
      <c r="H20" s="100"/>
      <c r="I20" s="101"/>
      <c r="J20" s="13"/>
      <c r="K20" s="74"/>
    </row>
    <row r="21" spans="1:15" ht="15.6" x14ac:dyDescent="0.3">
      <c r="A21" s="3" t="s">
        <v>141</v>
      </c>
      <c r="B21" s="77" t="s">
        <v>162</v>
      </c>
      <c r="C21" s="3" t="s">
        <v>127</v>
      </c>
      <c r="D21" s="3">
        <v>335</v>
      </c>
      <c r="E21" s="3">
        <v>366</v>
      </c>
      <c r="F21" s="81">
        <v>335</v>
      </c>
      <c r="G21" s="148">
        <f t="shared" ref="G21:G42" si="5">+E21-F21</f>
        <v>31</v>
      </c>
      <c r="H21" s="100">
        <v>14</v>
      </c>
      <c r="I21" s="101">
        <f t="shared" si="0"/>
        <v>321</v>
      </c>
      <c r="J21" s="152" t="s">
        <v>358</v>
      </c>
      <c r="K21" s="78"/>
      <c r="L21" s="170">
        <f>F21/D21</f>
        <v>1</v>
      </c>
    </row>
    <row r="22" spans="1:15" ht="15.6" x14ac:dyDescent="0.3">
      <c r="A22" s="3" t="s">
        <v>142</v>
      </c>
      <c r="B22" s="77" t="s">
        <v>133</v>
      </c>
      <c r="C22" s="3" t="s">
        <v>127</v>
      </c>
      <c r="D22" s="3">
        <v>670</v>
      </c>
      <c r="E22" s="3">
        <v>732</v>
      </c>
      <c r="F22" s="81">
        <v>670</v>
      </c>
      <c r="G22" s="148">
        <f t="shared" si="5"/>
        <v>62</v>
      </c>
      <c r="H22" s="100">
        <v>148</v>
      </c>
      <c r="I22" s="101">
        <f>+F22-H22</f>
        <v>522</v>
      </c>
      <c r="J22" s="152" t="s">
        <v>358</v>
      </c>
      <c r="K22" s="78"/>
      <c r="L22" s="170">
        <f>F22/D22</f>
        <v>1</v>
      </c>
    </row>
    <row r="23" spans="1:15" ht="22.2" customHeight="1" x14ac:dyDescent="0.3">
      <c r="A23" s="3" t="s">
        <v>143</v>
      </c>
      <c r="B23" s="77" t="s">
        <v>134</v>
      </c>
      <c r="C23" s="3" t="s">
        <v>127</v>
      </c>
      <c r="D23" s="3">
        <v>241</v>
      </c>
      <c r="E23" s="3">
        <v>246</v>
      </c>
      <c r="F23" s="81">
        <v>240</v>
      </c>
      <c r="G23" s="148">
        <f t="shared" si="5"/>
        <v>6</v>
      </c>
      <c r="H23" s="100">
        <v>50</v>
      </c>
      <c r="I23" s="101">
        <f t="shared" si="0"/>
        <v>190</v>
      </c>
      <c r="J23" s="152" t="s">
        <v>358</v>
      </c>
      <c r="K23" s="78"/>
      <c r="L23" s="170">
        <f t="shared" ref="L23:L25" si="6">F23/D23</f>
        <v>0.99585062240663902</v>
      </c>
    </row>
    <row r="24" spans="1:15" ht="15.6" x14ac:dyDescent="0.3">
      <c r="A24" s="3" t="s">
        <v>144</v>
      </c>
      <c r="B24" s="77" t="s">
        <v>135</v>
      </c>
      <c r="C24" s="3" t="s">
        <v>127</v>
      </c>
      <c r="D24" s="3">
        <v>92</v>
      </c>
      <c r="E24" s="3">
        <v>120</v>
      </c>
      <c r="F24" s="81">
        <v>92</v>
      </c>
      <c r="G24" s="148">
        <f t="shared" si="5"/>
        <v>28</v>
      </c>
      <c r="H24" s="100">
        <v>28</v>
      </c>
      <c r="I24" s="101">
        <f t="shared" si="0"/>
        <v>64</v>
      </c>
      <c r="J24" s="152" t="s">
        <v>358</v>
      </c>
      <c r="K24" s="78"/>
      <c r="L24" s="170">
        <f t="shared" si="6"/>
        <v>1</v>
      </c>
    </row>
    <row r="25" spans="1:15" ht="15.6" x14ac:dyDescent="0.3">
      <c r="A25" s="3" t="s">
        <v>145</v>
      </c>
      <c r="B25" s="77" t="s">
        <v>337</v>
      </c>
      <c r="C25" s="3" t="s">
        <v>127</v>
      </c>
      <c r="D25" s="3">
        <v>63</v>
      </c>
      <c r="E25" s="3">
        <f t="shared" ref="E25:E41" si="7">D25</f>
        <v>63</v>
      </c>
      <c r="F25" s="81">
        <v>58</v>
      </c>
      <c r="G25" s="148">
        <f t="shared" si="5"/>
        <v>5</v>
      </c>
      <c r="H25" s="100"/>
      <c r="I25" s="101"/>
      <c r="J25" s="152" t="s">
        <v>358</v>
      </c>
      <c r="K25" s="78"/>
      <c r="L25" s="170">
        <f t="shared" si="6"/>
        <v>0.92063492063492058</v>
      </c>
    </row>
    <row r="26" spans="1:15" x14ac:dyDescent="0.3">
      <c r="A26" s="98" t="s">
        <v>293</v>
      </c>
      <c r="B26" s="99" t="s">
        <v>139</v>
      </c>
      <c r="C26" s="3"/>
      <c r="D26" s="3"/>
      <c r="E26" s="3"/>
      <c r="F26" s="81"/>
      <c r="G26" s="3"/>
      <c r="H26" s="100"/>
      <c r="I26" s="101">
        <f t="shared" si="0"/>
        <v>0</v>
      </c>
      <c r="J26" s="13"/>
      <c r="K26" s="74"/>
    </row>
    <row r="27" spans="1:15" ht="15.6" x14ac:dyDescent="0.3">
      <c r="A27" s="3" t="s">
        <v>140</v>
      </c>
      <c r="B27" s="77" t="s">
        <v>338</v>
      </c>
      <c r="C27" s="3" t="s">
        <v>339</v>
      </c>
      <c r="D27" s="148">
        <v>118.557</v>
      </c>
      <c r="E27" s="148">
        <v>123.542</v>
      </c>
      <c r="F27" s="692">
        <f>80+37.33</f>
        <v>117.33</v>
      </c>
      <c r="G27" s="148">
        <f t="shared" si="5"/>
        <v>6.2120000000000033</v>
      </c>
      <c r="H27" s="100"/>
      <c r="I27" s="101">
        <f t="shared" si="0"/>
        <v>117.33</v>
      </c>
      <c r="J27" s="152" t="s">
        <v>357</v>
      </c>
      <c r="K27" s="78"/>
      <c r="L27" s="170">
        <f t="shared" ref="L27:L34" si="8">F27/D27</f>
        <v>0.98965054783774886</v>
      </c>
      <c r="O27" s="2">
        <v>117.33</v>
      </c>
    </row>
    <row r="28" spans="1:15" ht="15.6" x14ac:dyDescent="0.3">
      <c r="A28" s="3" t="s">
        <v>141</v>
      </c>
      <c r="B28" s="77" t="s">
        <v>340</v>
      </c>
      <c r="C28" s="3" t="s">
        <v>127</v>
      </c>
      <c r="D28" s="3">
        <v>1167</v>
      </c>
      <c r="E28" s="3">
        <v>933</v>
      </c>
      <c r="F28" s="81">
        <v>896</v>
      </c>
      <c r="G28" s="148">
        <f t="shared" si="5"/>
        <v>37</v>
      </c>
      <c r="H28" s="100"/>
      <c r="I28" s="101">
        <f t="shared" si="0"/>
        <v>896</v>
      </c>
      <c r="J28" s="152" t="s">
        <v>358</v>
      </c>
      <c r="K28" s="78"/>
      <c r="L28" s="170">
        <f t="shared" si="8"/>
        <v>0.76778063410454156</v>
      </c>
    </row>
    <row r="29" spans="1:15" ht="15.6" x14ac:dyDescent="0.3">
      <c r="A29" s="3" t="s">
        <v>142</v>
      </c>
      <c r="B29" s="77" t="s">
        <v>341</v>
      </c>
      <c r="C29" s="3" t="s">
        <v>127</v>
      </c>
      <c r="D29" s="3">
        <v>237</v>
      </c>
      <c r="E29" s="3">
        <v>226</v>
      </c>
      <c r="F29" s="81">
        <v>222</v>
      </c>
      <c r="G29" s="148">
        <f t="shared" si="5"/>
        <v>4</v>
      </c>
      <c r="H29" s="100"/>
      <c r="I29" s="101">
        <f t="shared" si="0"/>
        <v>222</v>
      </c>
      <c r="J29" s="152" t="s">
        <v>358</v>
      </c>
      <c r="K29" s="78"/>
      <c r="L29" s="170">
        <f t="shared" si="8"/>
        <v>0.93670886075949367</v>
      </c>
    </row>
    <row r="30" spans="1:15" ht="15.6" x14ac:dyDescent="0.3">
      <c r="A30" s="3" t="s">
        <v>143</v>
      </c>
      <c r="B30" s="77" t="s">
        <v>342</v>
      </c>
      <c r="C30" s="3" t="s">
        <v>127</v>
      </c>
      <c r="D30" s="3">
        <v>5</v>
      </c>
      <c r="E30" s="3">
        <v>20</v>
      </c>
      <c r="F30" s="81">
        <v>5</v>
      </c>
      <c r="G30" s="148">
        <f t="shared" si="5"/>
        <v>15</v>
      </c>
      <c r="H30" s="100"/>
      <c r="I30" s="101">
        <f t="shared" si="0"/>
        <v>5</v>
      </c>
      <c r="J30" s="152" t="s">
        <v>358</v>
      </c>
      <c r="K30" s="78"/>
      <c r="L30" s="170">
        <f t="shared" si="8"/>
        <v>1</v>
      </c>
    </row>
    <row r="31" spans="1:15" ht="15.6" x14ac:dyDescent="0.3">
      <c r="A31" s="3" t="s">
        <v>144</v>
      </c>
      <c r="B31" s="77" t="s">
        <v>343</v>
      </c>
      <c r="C31" s="3" t="s">
        <v>127</v>
      </c>
      <c r="D31" s="3">
        <v>20</v>
      </c>
      <c r="E31" s="3">
        <v>20</v>
      </c>
      <c r="F31" s="81">
        <v>20</v>
      </c>
      <c r="G31" s="148">
        <f t="shared" si="5"/>
        <v>0</v>
      </c>
      <c r="H31" s="100"/>
      <c r="I31" s="101">
        <f t="shared" si="0"/>
        <v>20</v>
      </c>
      <c r="J31" s="152" t="s">
        <v>358</v>
      </c>
      <c r="K31" s="78"/>
      <c r="L31" s="170">
        <f t="shared" si="8"/>
        <v>1</v>
      </c>
    </row>
    <row r="32" spans="1:15" ht="15.6" x14ac:dyDescent="0.3">
      <c r="A32" s="3" t="s">
        <v>145</v>
      </c>
      <c r="B32" s="77" t="s">
        <v>344</v>
      </c>
      <c r="C32" s="3" t="s">
        <v>127</v>
      </c>
      <c r="D32" s="3">
        <v>21</v>
      </c>
      <c r="E32" s="3">
        <v>53</v>
      </c>
      <c r="F32" s="81">
        <v>21</v>
      </c>
      <c r="G32" s="148">
        <f t="shared" si="5"/>
        <v>32</v>
      </c>
      <c r="H32" s="100"/>
      <c r="I32" s="101">
        <f t="shared" si="0"/>
        <v>21</v>
      </c>
      <c r="J32" s="152" t="s">
        <v>358</v>
      </c>
      <c r="K32" s="78"/>
      <c r="L32" s="170">
        <f t="shared" si="8"/>
        <v>1</v>
      </c>
    </row>
    <row r="33" spans="1:12" ht="15.6" x14ac:dyDescent="0.3">
      <c r="A33" s="3" t="s">
        <v>146</v>
      </c>
      <c r="B33" s="77" t="s">
        <v>345</v>
      </c>
      <c r="C33" s="3" t="s">
        <v>127</v>
      </c>
      <c r="D33" s="3">
        <v>1</v>
      </c>
      <c r="E33" s="3">
        <f t="shared" si="7"/>
        <v>1</v>
      </c>
      <c r="F33" s="81">
        <v>1</v>
      </c>
      <c r="G33" s="148">
        <f t="shared" si="5"/>
        <v>0</v>
      </c>
      <c r="H33" s="100"/>
      <c r="I33" s="101">
        <f t="shared" si="0"/>
        <v>1</v>
      </c>
      <c r="J33" s="152" t="s">
        <v>358</v>
      </c>
      <c r="K33" s="78"/>
      <c r="L33" s="170">
        <f t="shared" si="8"/>
        <v>1</v>
      </c>
    </row>
    <row r="34" spans="1:12" ht="15.6" x14ac:dyDescent="0.3">
      <c r="A34" s="3" t="s">
        <v>147</v>
      </c>
      <c r="B34" s="77" t="s">
        <v>163</v>
      </c>
      <c r="C34" s="3" t="s">
        <v>127</v>
      </c>
      <c r="D34" s="3">
        <v>1228</v>
      </c>
      <c r="E34" s="3">
        <v>859</v>
      </c>
      <c r="F34" s="81">
        <v>859</v>
      </c>
      <c r="G34" s="148">
        <f t="shared" si="5"/>
        <v>0</v>
      </c>
      <c r="H34" s="100">
        <v>2</v>
      </c>
      <c r="I34" s="101">
        <f>+F34-H34</f>
        <v>857</v>
      </c>
      <c r="J34" s="152" t="s">
        <v>358</v>
      </c>
      <c r="K34" s="78" t="s">
        <v>312</v>
      </c>
      <c r="L34" s="170">
        <f t="shared" si="8"/>
        <v>0.69951140065146578</v>
      </c>
    </row>
    <row r="35" spans="1:12" x14ac:dyDescent="0.3">
      <c r="A35" s="98" t="s">
        <v>294</v>
      </c>
      <c r="B35" s="99" t="s">
        <v>295</v>
      </c>
      <c r="C35" s="3"/>
      <c r="D35" s="3"/>
      <c r="E35" s="3"/>
      <c r="F35" s="81"/>
      <c r="G35" s="3"/>
      <c r="H35" s="100"/>
      <c r="I35" s="101"/>
      <c r="J35" s="13"/>
      <c r="K35" s="78"/>
    </row>
    <row r="36" spans="1:12" ht="15.6" x14ac:dyDescent="0.3">
      <c r="A36" s="3" t="s">
        <v>346</v>
      </c>
      <c r="B36" s="89" t="s">
        <v>347</v>
      </c>
      <c r="C36" s="3" t="s">
        <v>132</v>
      </c>
      <c r="D36" s="3">
        <v>200</v>
      </c>
      <c r="E36" s="13">
        <v>306</v>
      </c>
      <c r="F36" s="81">
        <v>303</v>
      </c>
      <c r="G36" s="148">
        <f t="shared" si="5"/>
        <v>3</v>
      </c>
      <c r="H36" s="118" t="e">
        <f>COUNTIF(Earthing!#REF!,"Pipe Type")</f>
        <v>#REF!</v>
      </c>
      <c r="I36" s="101" t="e">
        <f>+F36-H36</f>
        <v>#REF!</v>
      </c>
      <c r="J36" s="152" t="s">
        <v>359</v>
      </c>
      <c r="K36" s="13"/>
      <c r="L36" s="170">
        <f>F36/D36</f>
        <v>1.5149999999999999</v>
      </c>
    </row>
    <row r="37" spans="1:12" ht="15.6" x14ac:dyDescent="0.3">
      <c r="A37" s="3" t="s">
        <v>348</v>
      </c>
      <c r="B37" s="89" t="s">
        <v>349</v>
      </c>
      <c r="C37" s="3" t="s">
        <v>132</v>
      </c>
      <c r="D37" s="3">
        <v>80</v>
      </c>
      <c r="E37" s="13">
        <v>10</v>
      </c>
      <c r="F37" s="81">
        <v>10</v>
      </c>
      <c r="G37" s="148">
        <f t="shared" si="5"/>
        <v>0</v>
      </c>
      <c r="H37" s="100">
        <f>COUNTA(Foundation!G5:G551)</f>
        <v>313</v>
      </c>
      <c r="I37" s="101">
        <f>+F37-H37</f>
        <v>-303</v>
      </c>
      <c r="J37" s="152" t="s">
        <v>359</v>
      </c>
      <c r="K37" s="13"/>
    </row>
    <row r="38" spans="1:12" ht="15.6" x14ac:dyDescent="0.3">
      <c r="A38" s="3" t="s">
        <v>350</v>
      </c>
      <c r="B38" s="89" t="s">
        <v>351</v>
      </c>
      <c r="C38" s="3" t="s">
        <v>132</v>
      </c>
      <c r="D38" s="3">
        <v>200</v>
      </c>
      <c r="E38" s="13">
        <v>313</v>
      </c>
      <c r="F38" s="81">
        <v>310</v>
      </c>
      <c r="G38" s="148">
        <f t="shared" si="5"/>
        <v>3</v>
      </c>
      <c r="H38" s="118" t="e">
        <f>COUNTIF(Earthing!#REF!,"Counterpoise")</f>
        <v>#REF!</v>
      </c>
      <c r="I38" s="101" t="e">
        <f>+F38-H38</f>
        <v>#REF!</v>
      </c>
      <c r="J38" s="152" t="s">
        <v>359</v>
      </c>
      <c r="K38" s="13"/>
    </row>
    <row r="39" spans="1:12" ht="15.6" x14ac:dyDescent="0.3">
      <c r="A39" s="3" t="s">
        <v>143</v>
      </c>
      <c r="B39" s="89" t="s">
        <v>352</v>
      </c>
      <c r="C39" s="3" t="s">
        <v>132</v>
      </c>
      <c r="D39" s="3">
        <v>9</v>
      </c>
      <c r="E39" s="3">
        <f t="shared" si="7"/>
        <v>9</v>
      </c>
      <c r="F39" s="81"/>
      <c r="G39" s="148">
        <f t="shared" si="5"/>
        <v>9</v>
      </c>
      <c r="H39" s="118"/>
      <c r="I39" s="101"/>
      <c r="J39" s="152" t="s">
        <v>358</v>
      </c>
      <c r="K39" s="13"/>
    </row>
    <row r="40" spans="1:12" ht="15.6" x14ac:dyDescent="0.3">
      <c r="A40" s="3" t="s">
        <v>144</v>
      </c>
      <c r="B40" s="89" t="s">
        <v>353</v>
      </c>
      <c r="C40" s="3" t="s">
        <v>132</v>
      </c>
      <c r="D40" s="3">
        <v>12</v>
      </c>
      <c r="E40" s="3">
        <v>12</v>
      </c>
      <c r="F40" s="81"/>
      <c r="G40" s="148">
        <f t="shared" si="5"/>
        <v>12</v>
      </c>
      <c r="H40" s="118"/>
      <c r="I40" s="101"/>
      <c r="J40" s="152" t="s">
        <v>358</v>
      </c>
      <c r="K40" s="13"/>
    </row>
    <row r="41" spans="1:12" ht="15.6" x14ac:dyDescent="0.3">
      <c r="A41" s="3" t="s">
        <v>145</v>
      </c>
      <c r="B41" s="89" t="s">
        <v>354</v>
      </c>
      <c r="C41" s="3" t="s">
        <v>132</v>
      </c>
      <c r="D41" s="3">
        <v>4</v>
      </c>
      <c r="E41" s="3">
        <f t="shared" si="7"/>
        <v>4</v>
      </c>
      <c r="F41" s="81"/>
      <c r="G41" s="148">
        <f t="shared" si="5"/>
        <v>4</v>
      </c>
      <c r="H41" s="118"/>
      <c r="I41" s="101"/>
      <c r="J41" s="152" t="s">
        <v>358</v>
      </c>
      <c r="K41" s="13"/>
    </row>
    <row r="42" spans="1:12" ht="15.6" x14ac:dyDescent="0.3">
      <c r="A42" s="1172" t="s">
        <v>146</v>
      </c>
      <c r="B42" s="1173" t="s">
        <v>355</v>
      </c>
      <c r="C42" s="1172" t="s">
        <v>132</v>
      </c>
      <c r="D42" s="1172">
        <v>9</v>
      </c>
      <c r="E42" s="1172">
        <v>0</v>
      </c>
      <c r="F42" s="1165"/>
      <c r="G42" s="1174">
        <f t="shared" si="5"/>
        <v>0</v>
      </c>
      <c r="H42" s="118"/>
      <c r="I42" s="1175"/>
      <c r="J42" s="1176" t="s">
        <v>358</v>
      </c>
      <c r="K42" s="13"/>
    </row>
    <row r="43" spans="1:12" x14ac:dyDescent="0.3">
      <c r="A43" s="98" t="s">
        <v>946</v>
      </c>
      <c r="B43" s="99" t="s">
        <v>1591</v>
      </c>
      <c r="C43" s="89"/>
      <c r="D43" s="3"/>
      <c r="E43" s="3"/>
      <c r="F43" s="13"/>
      <c r="G43" s="3"/>
      <c r="H43" s="3"/>
      <c r="I43" s="3"/>
      <c r="J43" s="13"/>
      <c r="K43" s="13"/>
    </row>
    <row r="44" spans="1:12" ht="15.6" x14ac:dyDescent="0.3">
      <c r="A44" s="3" t="s">
        <v>346</v>
      </c>
      <c r="B44" s="652" t="s">
        <v>1585</v>
      </c>
      <c r="C44" s="1171" t="s">
        <v>1586</v>
      </c>
      <c r="D44" s="3">
        <v>287</v>
      </c>
      <c r="E44" s="3">
        <v>306</v>
      </c>
      <c r="F44" s="13">
        <v>306</v>
      </c>
      <c r="G44" s="3">
        <f>E44-F44</f>
        <v>0</v>
      </c>
      <c r="H44" s="3"/>
      <c r="I44" s="3"/>
      <c r="J44" s="1176" t="s">
        <v>1600</v>
      </c>
      <c r="K44" s="13"/>
    </row>
    <row r="45" spans="1:12" ht="15.6" x14ac:dyDescent="0.3">
      <c r="A45" s="3" t="s">
        <v>348</v>
      </c>
      <c r="B45" s="652" t="s">
        <v>1587</v>
      </c>
      <c r="C45" s="1171" t="s">
        <v>1586</v>
      </c>
      <c r="D45" s="3">
        <v>287</v>
      </c>
      <c r="E45" s="3">
        <v>306</v>
      </c>
      <c r="F45" s="13">
        <v>306</v>
      </c>
      <c r="G45" s="3">
        <f t="shared" ref="G45:G52" si="9">E45-F45</f>
        <v>0</v>
      </c>
      <c r="H45" s="3"/>
      <c r="I45" s="3"/>
      <c r="J45" s="1176" t="s">
        <v>1600</v>
      </c>
      <c r="K45" s="13"/>
    </row>
    <row r="46" spans="1:12" ht="15.6" x14ac:dyDescent="0.3">
      <c r="A46" s="3" t="s">
        <v>350</v>
      </c>
      <c r="B46" s="652" t="s">
        <v>1601</v>
      </c>
      <c r="C46" s="1171" t="s">
        <v>165</v>
      </c>
      <c r="D46" s="3">
        <v>574</v>
      </c>
      <c r="E46" s="3">
        <v>612</v>
      </c>
      <c r="F46" s="13">
        <v>612</v>
      </c>
      <c r="G46" s="3">
        <f t="shared" si="9"/>
        <v>0</v>
      </c>
      <c r="H46" s="3"/>
      <c r="I46" s="3"/>
      <c r="J46" s="1176" t="s">
        <v>1600</v>
      </c>
      <c r="K46" s="13"/>
    </row>
    <row r="47" spans="1:12" ht="15.6" x14ac:dyDescent="0.3">
      <c r="A47" s="3" t="s">
        <v>143</v>
      </c>
      <c r="B47" s="652" t="s">
        <v>1588</v>
      </c>
      <c r="C47" s="1171" t="s">
        <v>165</v>
      </c>
      <c r="D47" s="3">
        <v>287</v>
      </c>
      <c r="E47" s="3">
        <v>306</v>
      </c>
      <c r="F47" s="13">
        <v>306</v>
      </c>
      <c r="G47" s="3">
        <f t="shared" si="9"/>
        <v>0</v>
      </c>
      <c r="H47" s="3"/>
      <c r="I47" s="3"/>
      <c r="J47" s="1176" t="s">
        <v>1600</v>
      </c>
      <c r="K47" s="13"/>
    </row>
    <row r="48" spans="1:12" ht="15.6" x14ac:dyDescent="0.3">
      <c r="A48" s="3" t="s">
        <v>144</v>
      </c>
      <c r="B48" s="652" t="s">
        <v>1589</v>
      </c>
      <c r="C48" s="1171" t="s">
        <v>165</v>
      </c>
      <c r="D48" s="3">
        <v>287</v>
      </c>
      <c r="E48" s="3">
        <v>306</v>
      </c>
      <c r="F48" s="13"/>
      <c r="G48" s="3">
        <f t="shared" si="9"/>
        <v>306</v>
      </c>
      <c r="H48" s="3"/>
      <c r="I48" s="3"/>
      <c r="J48" s="1176" t="s">
        <v>1600</v>
      </c>
      <c r="K48" s="13"/>
    </row>
    <row r="49" spans="1:11" ht="28.8" x14ac:dyDescent="0.3">
      <c r="A49" s="3" t="s">
        <v>145</v>
      </c>
      <c r="B49" s="652" t="s">
        <v>1590</v>
      </c>
      <c r="C49" s="1171" t="s">
        <v>165</v>
      </c>
      <c r="D49" s="3">
        <v>482</v>
      </c>
      <c r="E49" s="3">
        <v>492</v>
      </c>
      <c r="F49" s="13">
        <v>492</v>
      </c>
      <c r="G49" s="3">
        <f t="shared" si="9"/>
        <v>0</v>
      </c>
      <c r="H49" s="3"/>
      <c r="I49" s="3"/>
      <c r="J49" s="1176" t="s">
        <v>1600</v>
      </c>
      <c r="K49" s="46" t="s">
        <v>1603</v>
      </c>
    </row>
    <row r="50" spans="1:11" ht="15.6" x14ac:dyDescent="0.3">
      <c r="A50" s="3" t="s">
        <v>146</v>
      </c>
      <c r="B50" s="89" t="s">
        <v>1592</v>
      </c>
      <c r="C50" s="3" t="s">
        <v>1586</v>
      </c>
      <c r="D50" s="3">
        <v>100</v>
      </c>
      <c r="E50" s="3">
        <v>100</v>
      </c>
      <c r="F50" s="13"/>
      <c r="G50" s="3">
        <f t="shared" si="9"/>
        <v>100</v>
      </c>
      <c r="H50" s="3"/>
      <c r="I50" s="3"/>
      <c r="J50" s="1176"/>
      <c r="K50" s="13"/>
    </row>
    <row r="51" spans="1:11" ht="15.6" x14ac:dyDescent="0.3">
      <c r="A51" s="3" t="s">
        <v>147</v>
      </c>
      <c r="B51" s="89" t="s">
        <v>1593</v>
      </c>
      <c r="C51" s="3" t="s">
        <v>165</v>
      </c>
      <c r="D51" s="3">
        <v>96</v>
      </c>
      <c r="E51" s="3">
        <v>96</v>
      </c>
      <c r="F51" s="13"/>
      <c r="G51" s="3">
        <f t="shared" si="9"/>
        <v>96</v>
      </c>
      <c r="H51" s="3"/>
      <c r="I51" s="3"/>
      <c r="J51" s="1176"/>
      <c r="K51" s="13"/>
    </row>
    <row r="52" spans="1:11" ht="15.6" x14ac:dyDescent="0.3">
      <c r="A52" s="3" t="s">
        <v>1595</v>
      </c>
      <c r="B52" s="89" t="s">
        <v>1594</v>
      </c>
      <c r="C52" s="3" t="s">
        <v>165</v>
      </c>
      <c r="D52" s="3">
        <v>4</v>
      </c>
      <c r="E52" s="3">
        <v>4</v>
      </c>
      <c r="F52" s="13"/>
      <c r="G52" s="3">
        <f t="shared" si="9"/>
        <v>4</v>
      </c>
      <c r="H52" s="3"/>
      <c r="I52" s="3"/>
      <c r="J52" s="152"/>
      <c r="K52" s="13"/>
    </row>
    <row r="55" spans="1:11" x14ac:dyDescent="0.3">
      <c r="E55" s="2">
        <f>E49*3</f>
        <v>1476</v>
      </c>
    </row>
    <row r="56" spans="1:11" x14ac:dyDescent="0.3">
      <c r="E56" s="2">
        <f>F49/2</f>
        <v>246</v>
      </c>
    </row>
  </sheetData>
  <mergeCells count="4">
    <mergeCell ref="A4:G4"/>
    <mergeCell ref="H4:K4"/>
    <mergeCell ref="A1:K1"/>
    <mergeCell ref="A3:K3"/>
  </mergeCells>
  <printOptions horizontalCentered="1"/>
  <pageMargins left="0.3" right="0.24" top="0.26" bottom="0" header="3.9370078740157501E-2" footer="0"/>
  <pageSetup paperSize="9" scale="9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2">
    <tabColor rgb="FF00B0F0"/>
  </sheetPr>
  <dimension ref="B1:L64"/>
  <sheetViews>
    <sheetView showGridLines="0" zoomScaleNormal="100" workbookViewId="0">
      <pane ySplit="3" topLeftCell="A4" activePane="bottomLeft" state="frozen"/>
      <selection activeCell="D60" sqref="D60"/>
      <selection pane="bottomLeft" activeCell="L9" sqref="L9"/>
    </sheetView>
  </sheetViews>
  <sheetFormatPr defaultRowHeight="14.4" x14ac:dyDescent="0.3"/>
  <cols>
    <col min="1" max="1" width="0.77734375" customWidth="1"/>
    <col min="3" max="3" width="10.77734375" bestFit="1" customWidth="1"/>
    <col min="6" max="6" width="24.5546875" customWidth="1"/>
    <col min="8" max="8" width="19.44140625" customWidth="1"/>
    <col min="9" max="9" width="17.21875" customWidth="1"/>
    <col min="10" max="10" width="14.5546875" customWidth="1"/>
    <col min="11" max="11" width="10.5546875" customWidth="1"/>
    <col min="12" max="12" width="23.77734375" customWidth="1"/>
    <col min="13" max="13" width="0.21875" customWidth="1"/>
  </cols>
  <sheetData>
    <row r="1" spans="2:12" x14ac:dyDescent="0.3">
      <c r="B1" s="1432" t="str">
        <f>TA413_PBNTL!A1</f>
        <v xml:space="preserve"> TA413 : 765 KV D/C Bikaner III - Neemrana II TL02</v>
      </c>
      <c r="C1" s="1433"/>
      <c r="D1" s="1433"/>
      <c r="E1" s="1433"/>
      <c r="F1" s="1433"/>
      <c r="G1" s="1433"/>
      <c r="H1" s="1433"/>
      <c r="I1" s="1433"/>
      <c r="J1" s="1433"/>
      <c r="K1" s="1433"/>
      <c r="L1" s="1434"/>
    </row>
    <row r="2" spans="2:12" x14ac:dyDescent="0.3">
      <c r="B2" s="123" t="s">
        <v>297</v>
      </c>
      <c r="C2" s="1435" t="s">
        <v>98</v>
      </c>
      <c r="D2" s="1435" t="s">
        <v>99</v>
      </c>
      <c r="E2" s="1435" t="s">
        <v>298</v>
      </c>
      <c r="F2" s="1435" t="s">
        <v>299</v>
      </c>
      <c r="G2" s="1435" t="s">
        <v>300</v>
      </c>
      <c r="H2" s="1435" t="s">
        <v>301</v>
      </c>
      <c r="I2" s="1432" t="s">
        <v>302</v>
      </c>
      <c r="J2" s="1433"/>
      <c r="K2" s="1434"/>
      <c r="L2" s="1435" t="s">
        <v>1</v>
      </c>
    </row>
    <row r="3" spans="2:12" x14ac:dyDescent="0.3">
      <c r="B3" s="124" t="s">
        <v>303</v>
      </c>
      <c r="C3" s="1436"/>
      <c r="D3" s="1436"/>
      <c r="E3" s="1436"/>
      <c r="F3" s="1436"/>
      <c r="G3" s="1436"/>
      <c r="H3" s="1436"/>
      <c r="I3" s="124" t="s">
        <v>304</v>
      </c>
      <c r="J3" s="124" t="s">
        <v>305</v>
      </c>
      <c r="K3" s="124" t="s">
        <v>306</v>
      </c>
      <c r="L3" s="1436"/>
    </row>
    <row r="4" spans="2:12" x14ac:dyDescent="0.3">
      <c r="B4" s="1432" t="s">
        <v>360</v>
      </c>
      <c r="C4" s="1433"/>
      <c r="D4" s="1433"/>
      <c r="E4" s="1433"/>
      <c r="F4" s="1433"/>
      <c r="G4" s="1433"/>
      <c r="H4" s="1433"/>
      <c r="I4" s="1433"/>
      <c r="J4" s="1433"/>
      <c r="K4" s="1433"/>
      <c r="L4" s="1434"/>
    </row>
    <row r="5" spans="2:12" ht="29.55" customHeight="1" x14ac:dyDescent="0.3">
      <c r="B5" s="153">
        <f>+SUBTOTAL(3,$C$5:$C5)</f>
        <v>1</v>
      </c>
      <c r="C5" s="153" t="s">
        <v>310</v>
      </c>
      <c r="D5" s="153" t="s">
        <v>368</v>
      </c>
      <c r="E5" s="154">
        <v>329.72800000000001</v>
      </c>
      <c r="F5" s="155" t="s">
        <v>967</v>
      </c>
      <c r="G5" s="153" t="s">
        <v>367</v>
      </c>
      <c r="H5" s="155" t="s">
        <v>51</v>
      </c>
      <c r="I5" s="1114" t="s">
        <v>1527</v>
      </c>
      <c r="J5" s="155"/>
      <c r="K5" s="156"/>
      <c r="L5" s="157"/>
    </row>
    <row r="6" spans="2:12" ht="29.55" customHeight="1" x14ac:dyDescent="0.3">
      <c r="B6" s="153">
        <f>+SUBTOTAL(3,$C$5:$C6)</f>
        <v>2</v>
      </c>
      <c r="C6" s="153" t="s">
        <v>370</v>
      </c>
      <c r="D6" s="153" t="s">
        <v>371</v>
      </c>
      <c r="E6" s="154">
        <v>223.816</v>
      </c>
      <c r="F6" s="155" t="s">
        <v>369</v>
      </c>
      <c r="G6" s="153" t="s">
        <v>1228</v>
      </c>
      <c r="H6" s="155" t="s">
        <v>51</v>
      </c>
      <c r="I6" s="153" t="s">
        <v>1490</v>
      </c>
      <c r="J6" s="155"/>
      <c r="K6" s="156"/>
      <c r="L6" s="157"/>
    </row>
    <row r="7" spans="2:12" ht="29.55" customHeight="1" x14ac:dyDescent="0.3">
      <c r="B7" s="153">
        <f>+SUBTOTAL(3,$C$5:$C7)</f>
        <v>3</v>
      </c>
      <c r="C7" s="153" t="s">
        <v>375</v>
      </c>
      <c r="D7" s="153" t="s">
        <v>376</v>
      </c>
      <c r="E7" s="154">
        <v>259.048</v>
      </c>
      <c r="F7" s="155" t="s">
        <v>969</v>
      </c>
      <c r="G7" s="153" t="s">
        <v>367</v>
      </c>
      <c r="H7" s="155" t="s">
        <v>51</v>
      </c>
      <c r="I7" s="153" t="s">
        <v>1506</v>
      </c>
      <c r="J7" s="155"/>
      <c r="K7" s="156"/>
      <c r="L7" s="157"/>
    </row>
    <row r="8" spans="2:12" ht="29.55" customHeight="1" x14ac:dyDescent="0.3">
      <c r="B8" s="153">
        <f>+SUBTOTAL(3,$C$5:$C8)</f>
        <v>4</v>
      </c>
      <c r="C8" s="153" t="s">
        <v>377</v>
      </c>
      <c r="D8" s="153" t="s">
        <v>307</v>
      </c>
      <c r="E8" s="154">
        <v>244.029</v>
      </c>
      <c r="F8" s="155" t="s">
        <v>968</v>
      </c>
      <c r="G8" s="153" t="s">
        <v>367</v>
      </c>
      <c r="H8" s="155" t="s">
        <v>51</v>
      </c>
      <c r="I8" s="153" t="s">
        <v>1507</v>
      </c>
      <c r="J8" s="155"/>
      <c r="K8" s="156"/>
      <c r="L8" s="157"/>
    </row>
    <row r="9" spans="2:12" ht="29.55" customHeight="1" x14ac:dyDescent="0.3">
      <c r="B9" s="153">
        <f>+SUBTOTAL(3,$C$5:$C9)</f>
        <v>5</v>
      </c>
      <c r="C9" s="153" t="s">
        <v>308</v>
      </c>
      <c r="D9" s="153" t="s">
        <v>378</v>
      </c>
      <c r="E9" s="154">
        <v>203.47900000000001</v>
      </c>
      <c r="F9" s="155" t="s">
        <v>379</v>
      </c>
      <c r="G9" s="153" t="s">
        <v>168</v>
      </c>
      <c r="H9" s="155" t="s">
        <v>51</v>
      </c>
      <c r="I9" s="153" t="s">
        <v>1508</v>
      </c>
      <c r="J9" s="155"/>
      <c r="K9" s="156"/>
      <c r="L9" s="157"/>
    </row>
    <row r="10" spans="2:12" ht="29.55" customHeight="1" x14ac:dyDescent="0.3">
      <c r="B10" s="153">
        <v>6</v>
      </c>
      <c r="C10" s="153" t="s">
        <v>1314</v>
      </c>
      <c r="D10" s="153" t="s">
        <v>1315</v>
      </c>
      <c r="E10" s="154">
        <v>208</v>
      </c>
      <c r="F10" s="155" t="s">
        <v>1416</v>
      </c>
      <c r="G10" s="153" t="s">
        <v>367</v>
      </c>
      <c r="H10" s="155" t="s">
        <v>51</v>
      </c>
      <c r="I10" s="153" t="s">
        <v>1509</v>
      </c>
      <c r="J10" s="155"/>
      <c r="K10" s="156"/>
      <c r="L10" s="157"/>
    </row>
    <row r="11" spans="2:12" ht="29.55" customHeight="1" x14ac:dyDescent="0.3">
      <c r="B11" s="1437" t="s">
        <v>966</v>
      </c>
      <c r="C11" s="1438"/>
      <c r="D11" s="1438"/>
      <c r="E11" s="1438"/>
      <c r="F11" s="1438"/>
      <c r="G11" s="1438"/>
      <c r="H11" s="1438"/>
      <c r="I11" s="1438"/>
      <c r="J11" s="1438"/>
      <c r="K11" s="1438"/>
      <c r="L11" s="1439"/>
    </row>
    <row r="12" spans="2:12" ht="29.55" customHeight="1" x14ac:dyDescent="0.3">
      <c r="B12" s="125">
        <f>+SUBTOTAL(3,$C$5:$C12)</f>
        <v>7</v>
      </c>
      <c r="C12" s="125" t="s">
        <v>309</v>
      </c>
      <c r="D12" s="125" t="s">
        <v>310</v>
      </c>
      <c r="E12" s="126">
        <v>242.893</v>
      </c>
      <c r="F12" s="127" t="s">
        <v>366</v>
      </c>
      <c r="G12" s="127"/>
      <c r="H12" s="155" t="s">
        <v>51</v>
      </c>
      <c r="I12" s="158" t="s">
        <v>1526</v>
      </c>
      <c r="J12" s="158"/>
      <c r="K12" s="156"/>
      <c r="L12" s="157" t="s">
        <v>1515</v>
      </c>
    </row>
    <row r="13" spans="2:12" ht="29.55" customHeight="1" x14ac:dyDescent="0.3">
      <c r="B13" s="125">
        <f>+SUBTOTAL(3,$C$5:$C13)</f>
        <v>8</v>
      </c>
      <c r="C13" s="125" t="s">
        <v>380</v>
      </c>
      <c r="D13" s="125" t="s">
        <v>381</v>
      </c>
      <c r="E13" s="126">
        <v>211.209</v>
      </c>
      <c r="F13" s="127" t="s">
        <v>1498</v>
      </c>
      <c r="G13" s="127"/>
      <c r="H13" s="155" t="s">
        <v>51</v>
      </c>
      <c r="I13" s="158" t="s">
        <v>1423</v>
      </c>
      <c r="J13" s="158"/>
      <c r="K13" s="156"/>
      <c r="L13" s="157" t="s">
        <v>1271</v>
      </c>
    </row>
    <row r="14" spans="2:12" hidden="1" x14ac:dyDescent="0.3">
      <c r="B14" s="1432" t="s">
        <v>365</v>
      </c>
      <c r="C14" s="1433"/>
      <c r="D14" s="1433"/>
      <c r="E14" s="1433"/>
      <c r="F14" s="1433"/>
      <c r="G14" s="1433"/>
      <c r="H14" s="1433"/>
      <c r="I14" s="1433"/>
      <c r="J14" s="1433"/>
      <c r="K14" s="1433"/>
      <c r="L14" s="1434"/>
    </row>
    <row r="15" spans="2:12" hidden="1" x14ac:dyDescent="0.3">
      <c r="B15" s="125">
        <f>+SUBTOTAL(3,$C$5:$C15)</f>
        <v>9</v>
      </c>
      <c r="C15" s="125" t="s">
        <v>364</v>
      </c>
      <c r="D15" s="125" t="s">
        <v>363</v>
      </c>
      <c r="E15" s="126">
        <v>311.12599999999998</v>
      </c>
      <c r="F15" s="127" t="s">
        <v>385</v>
      </c>
      <c r="G15" s="127"/>
      <c r="H15" s="155"/>
      <c r="I15" s="155"/>
      <c r="J15" s="158"/>
      <c r="K15" s="156"/>
      <c r="L15" s="128"/>
    </row>
    <row r="16" spans="2:12" hidden="1" x14ac:dyDescent="0.3">
      <c r="B16" s="125">
        <f>+SUBTOTAL(3,$C$5:$C16)</f>
        <v>10</v>
      </c>
      <c r="C16" s="125" t="s">
        <v>382</v>
      </c>
      <c r="D16" s="125" t="s">
        <v>383</v>
      </c>
      <c r="E16" s="126">
        <v>4333.3690000000006</v>
      </c>
      <c r="F16" s="127" t="s">
        <v>384</v>
      </c>
      <c r="G16" s="127"/>
      <c r="H16" s="155"/>
      <c r="I16" s="155"/>
      <c r="J16" s="158"/>
      <c r="K16" s="156"/>
      <c r="L16" s="128"/>
    </row>
    <row r="17" spans="2:12" ht="29.55" customHeight="1" x14ac:dyDescent="0.3">
      <c r="B17" s="1432" t="s">
        <v>361</v>
      </c>
      <c r="C17" s="1433"/>
      <c r="D17" s="1433"/>
      <c r="E17" s="1433"/>
      <c r="F17" s="1433"/>
      <c r="G17" s="1433"/>
      <c r="H17" s="1433"/>
      <c r="I17" s="1433"/>
      <c r="J17" s="1433"/>
      <c r="K17" s="1433"/>
      <c r="L17" s="1434"/>
    </row>
    <row r="18" spans="2:12" ht="29.55" customHeight="1" x14ac:dyDescent="0.3">
      <c r="B18" s="125">
        <f>+SUBTOTAL(3,$C$5:$C18)</f>
        <v>11</v>
      </c>
      <c r="C18" s="125" t="s">
        <v>372</v>
      </c>
      <c r="D18" s="125" t="s">
        <v>373</v>
      </c>
      <c r="E18" s="126">
        <v>279.36</v>
      </c>
      <c r="F18" s="127" t="s">
        <v>374</v>
      </c>
      <c r="G18" s="127"/>
      <c r="H18" s="155" t="s">
        <v>1225</v>
      </c>
      <c r="I18" s="158" t="s">
        <v>1522</v>
      </c>
      <c r="J18" s="158"/>
      <c r="K18" s="156"/>
      <c r="L18" s="157" t="s">
        <v>1512</v>
      </c>
    </row>
    <row r="19" spans="2:12" ht="29.55" hidden="1" customHeight="1" x14ac:dyDescent="0.3">
      <c r="B19" s="1432" t="s">
        <v>362</v>
      </c>
      <c r="C19" s="1433"/>
      <c r="D19" s="1433"/>
      <c r="E19" s="1433"/>
      <c r="F19" s="1433"/>
      <c r="G19" s="1433"/>
      <c r="H19" s="1433"/>
      <c r="I19" s="1433"/>
      <c r="J19" s="1433"/>
      <c r="K19" s="1433"/>
      <c r="L19" s="1434"/>
    </row>
    <row r="20" spans="2:12" ht="21.75" hidden="1" customHeight="1" x14ac:dyDescent="0.3">
      <c r="B20" s="125">
        <f>+SUBTOTAL(3,$C$5:$C20)</f>
        <v>12</v>
      </c>
      <c r="C20" s="125" t="s">
        <v>371</v>
      </c>
      <c r="D20" s="125" t="s">
        <v>386</v>
      </c>
      <c r="E20" s="126">
        <v>5020</v>
      </c>
      <c r="F20" s="127" t="s">
        <v>387</v>
      </c>
      <c r="G20" s="127"/>
      <c r="H20" s="127"/>
      <c r="I20" s="155"/>
      <c r="J20" s="155"/>
      <c r="K20" s="128"/>
      <c r="L20" s="125"/>
    </row>
    <row r="21" spans="2:12" hidden="1" x14ac:dyDescent="0.3"/>
    <row r="58" spans="2:2" x14ac:dyDescent="0.3">
      <c r="B58" t="s">
        <v>548</v>
      </c>
    </row>
    <row r="59" spans="2:2" x14ac:dyDescent="0.3">
      <c r="B59" t="s">
        <v>549</v>
      </c>
    </row>
    <row r="60" spans="2:2" x14ac:dyDescent="0.3">
      <c r="B60" t="s">
        <v>550</v>
      </c>
    </row>
    <row r="61" spans="2:2" x14ac:dyDescent="0.3">
      <c r="B61" t="s">
        <v>551</v>
      </c>
    </row>
    <row r="62" spans="2:2" x14ac:dyDescent="0.3">
      <c r="B62" t="s">
        <v>552</v>
      </c>
    </row>
    <row r="63" spans="2:2" x14ac:dyDescent="0.3">
      <c r="B63" t="s">
        <v>553</v>
      </c>
    </row>
    <row r="64" spans="2:2" x14ac:dyDescent="0.3">
      <c r="B64" t="s">
        <v>554</v>
      </c>
    </row>
  </sheetData>
  <mergeCells count="14">
    <mergeCell ref="B19:L19"/>
    <mergeCell ref="B1:L1"/>
    <mergeCell ref="C2:C3"/>
    <mergeCell ref="D2:D3"/>
    <mergeCell ref="E2:E3"/>
    <mergeCell ref="F2:F3"/>
    <mergeCell ref="G2:G3"/>
    <mergeCell ref="H2:H3"/>
    <mergeCell ref="I2:K2"/>
    <mergeCell ref="L2:L3"/>
    <mergeCell ref="B4:L4"/>
    <mergeCell ref="B11:L11"/>
    <mergeCell ref="B17:L17"/>
    <mergeCell ref="B14:L14"/>
  </mergeCells>
  <conditionalFormatting sqref="H1:H20">
    <cfRule type="cellIs" dxfId="52" priority="3" operator="equal">
      <formula>"Hold"</formula>
    </cfRule>
    <cfRule type="cellIs" dxfId="51" priority="4" operator="equal">
      <formula>"Approved"</formula>
    </cfRule>
  </conditionalFormatting>
  <pageMargins left="0.66" right="0.49" top="0.75" bottom="0.32" header="0.3" footer="0.3"/>
  <pageSetup paperSize="9" scale="81" orientation="landscape"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55059-0E0E-4D90-96F2-C8F9C46281D6}">
  <sheetPr codeName="Sheet24">
    <tabColor rgb="FFFF0000"/>
    <pageSetUpPr fitToPage="1"/>
  </sheetPr>
  <dimension ref="A1:O1279"/>
  <sheetViews>
    <sheetView view="pageBreakPreview" zoomScale="78" zoomScaleNormal="100" zoomScaleSheetLayoutView="96" workbookViewId="0">
      <pane ySplit="5" topLeftCell="A6" activePane="bottomLeft" state="frozen"/>
      <selection activeCell="F1276" sqref="F1276"/>
      <selection pane="bottomLeft" sqref="A1:I1"/>
    </sheetView>
  </sheetViews>
  <sheetFormatPr defaultColWidth="9.21875" defaultRowHeight="14.4" x14ac:dyDescent="0.3"/>
  <cols>
    <col min="1" max="1" width="8.77734375" style="43" customWidth="1"/>
    <col min="2" max="2" width="17" style="43" customWidth="1"/>
    <col min="3" max="3" width="19" style="43" customWidth="1"/>
    <col min="4" max="4" width="28.21875" style="43" customWidth="1"/>
    <col min="5" max="5" width="20.5546875" style="43" customWidth="1"/>
    <col min="6" max="6" width="32.5546875" style="43" customWidth="1"/>
    <col min="7" max="7" width="36.5546875" style="43" bestFit="1" customWidth="1"/>
    <col min="8" max="8" width="14.21875" style="43" hidden="1" customWidth="1"/>
    <col min="9" max="9" width="44.77734375" style="43" customWidth="1"/>
    <col min="10" max="11" width="9.21875" style="43"/>
    <col min="12" max="12" width="12.44140625" style="43" bestFit="1" customWidth="1"/>
    <col min="13" max="16384" width="9.21875" style="43"/>
  </cols>
  <sheetData>
    <row r="1" spans="1:12" ht="18" customHeight="1" x14ac:dyDescent="0.3">
      <c r="A1" s="1442" t="s">
        <v>1050</v>
      </c>
      <c r="B1" s="1442"/>
      <c r="C1" s="1442"/>
      <c r="D1" s="1442"/>
      <c r="E1" s="1442"/>
      <c r="F1" s="1442"/>
      <c r="G1" s="1442"/>
      <c r="H1" s="1442"/>
      <c r="I1" s="1442"/>
    </row>
    <row r="2" spans="1:12" ht="18" customHeight="1" x14ac:dyDescent="0.3">
      <c r="A2" s="1442" t="s">
        <v>1051</v>
      </c>
      <c r="B2" s="1442"/>
      <c r="C2" s="1442"/>
      <c r="D2" s="1442"/>
      <c r="E2" s="1442"/>
      <c r="F2" s="1442"/>
      <c r="G2" s="1442"/>
      <c r="H2" s="1442"/>
      <c r="I2" s="1442"/>
    </row>
    <row r="3" spans="1:12" ht="18" customHeight="1" x14ac:dyDescent="0.3">
      <c r="A3" s="1442" t="s">
        <v>1052</v>
      </c>
      <c r="B3" s="1442"/>
      <c r="C3" s="1442"/>
      <c r="D3" s="1442"/>
      <c r="E3" s="1442"/>
      <c r="F3" s="1442"/>
      <c r="G3" s="1442"/>
      <c r="H3" s="1442"/>
      <c r="I3" s="1442"/>
    </row>
    <row r="4" spans="1:12" ht="20.25" customHeight="1" x14ac:dyDescent="0.3">
      <c r="A4" s="1443" t="s">
        <v>1053</v>
      </c>
      <c r="B4" s="1443"/>
      <c r="C4" s="1443"/>
      <c r="D4" s="1443"/>
      <c r="E4" s="1443"/>
      <c r="F4" s="1443"/>
      <c r="G4" s="1443"/>
      <c r="H4" s="1443"/>
      <c r="I4" s="1443"/>
    </row>
    <row r="5" spans="1:12" ht="30" customHeight="1" x14ac:dyDescent="0.3">
      <c r="A5" s="563" t="s">
        <v>1054</v>
      </c>
      <c r="B5" s="1444" t="s">
        <v>1055</v>
      </c>
      <c r="C5" s="1445"/>
      <c r="D5" s="1446"/>
      <c r="E5" s="564" t="s">
        <v>1056</v>
      </c>
      <c r="F5" s="564" t="s">
        <v>1057</v>
      </c>
      <c r="G5" s="563" t="s">
        <v>95</v>
      </c>
      <c r="H5" s="563" t="s">
        <v>1058</v>
      </c>
      <c r="I5" s="563" t="s">
        <v>1</v>
      </c>
    </row>
    <row r="6" spans="1:12" ht="18" x14ac:dyDescent="0.3">
      <c r="A6" s="1447" t="s">
        <v>1059</v>
      </c>
      <c r="B6" s="1447"/>
      <c r="C6" s="1447"/>
      <c r="D6" s="1447"/>
      <c r="E6" s="1447"/>
      <c r="F6" s="1447"/>
      <c r="G6" s="1447"/>
      <c r="H6" s="1447"/>
      <c r="I6" s="1447"/>
    </row>
    <row r="7" spans="1:12" ht="64.5" customHeight="1" x14ac:dyDescent="0.3">
      <c r="A7" s="685">
        <v>1</v>
      </c>
      <c r="B7" s="686" t="s">
        <v>567</v>
      </c>
      <c r="C7" s="685" t="s">
        <v>568</v>
      </c>
      <c r="D7" s="687" t="s">
        <v>967</v>
      </c>
      <c r="E7" s="685" t="s">
        <v>367</v>
      </c>
      <c r="F7" s="685" t="s">
        <v>1060</v>
      </c>
      <c r="G7" s="687" t="s">
        <v>1124</v>
      </c>
      <c r="H7" s="688"/>
      <c r="I7" s="688" t="s">
        <v>1249</v>
      </c>
    </row>
    <row r="8" spans="1:12" ht="57.6" x14ac:dyDescent="0.3">
      <c r="A8" s="685">
        <v>2</v>
      </c>
      <c r="B8" s="686" t="s">
        <v>569</v>
      </c>
      <c r="C8" s="685" t="s">
        <v>570</v>
      </c>
      <c r="D8" s="687" t="s">
        <v>369</v>
      </c>
      <c r="E8" s="685" t="s">
        <v>1130</v>
      </c>
      <c r="F8" s="685" t="s">
        <v>1060</v>
      </c>
      <c r="G8" s="687" t="s">
        <v>1124</v>
      </c>
      <c r="H8" s="688"/>
      <c r="I8" s="688" t="s">
        <v>1251</v>
      </c>
      <c r="L8" s="659"/>
    </row>
    <row r="9" spans="1:12" ht="68.25" customHeight="1" x14ac:dyDescent="0.3">
      <c r="A9" s="685">
        <v>3</v>
      </c>
      <c r="B9" s="686" t="s">
        <v>577</v>
      </c>
      <c r="C9" s="685" t="s">
        <v>578</v>
      </c>
      <c r="D9" s="687" t="s">
        <v>969</v>
      </c>
      <c r="E9" s="685" t="s">
        <v>367</v>
      </c>
      <c r="F9" s="685" t="s">
        <v>1060</v>
      </c>
      <c r="G9" s="687" t="s">
        <v>1124</v>
      </c>
      <c r="H9" s="688"/>
      <c r="I9" s="688" t="s">
        <v>1248</v>
      </c>
    </row>
    <row r="10" spans="1:12" ht="66" customHeight="1" x14ac:dyDescent="0.3">
      <c r="A10" s="685">
        <v>4</v>
      </c>
      <c r="B10" s="686" t="s">
        <v>579</v>
      </c>
      <c r="C10" s="685" t="s">
        <v>580</v>
      </c>
      <c r="D10" s="687" t="s">
        <v>968</v>
      </c>
      <c r="E10" s="685" t="s">
        <v>367</v>
      </c>
      <c r="F10" s="685" t="s">
        <v>1060</v>
      </c>
      <c r="G10" s="687" t="s">
        <v>1124</v>
      </c>
      <c r="H10" s="688"/>
      <c r="I10" s="688" t="s">
        <v>1248</v>
      </c>
    </row>
    <row r="11" spans="1:12" ht="66" customHeight="1" x14ac:dyDescent="0.3">
      <c r="A11" s="685">
        <v>5</v>
      </c>
      <c r="B11" s="686" t="s">
        <v>581</v>
      </c>
      <c r="C11" s="685" t="s">
        <v>582</v>
      </c>
      <c r="D11" s="687" t="s">
        <v>379</v>
      </c>
      <c r="E11" s="685" t="s">
        <v>168</v>
      </c>
      <c r="F11" s="685" t="s">
        <v>1060</v>
      </c>
      <c r="G11" s="687" t="s">
        <v>1124</v>
      </c>
      <c r="H11" s="688"/>
      <c r="I11" s="688" t="s">
        <v>1250</v>
      </c>
    </row>
    <row r="12" spans="1:12" ht="66" customHeight="1" x14ac:dyDescent="0.3">
      <c r="A12" s="685">
        <v>6</v>
      </c>
      <c r="B12" s="686" t="s">
        <v>1314</v>
      </c>
      <c r="C12" s="685" t="s">
        <v>1315</v>
      </c>
      <c r="D12" s="687" t="s">
        <v>1416</v>
      </c>
      <c r="E12" s="685" t="s">
        <v>367</v>
      </c>
      <c r="F12" s="685" t="s">
        <v>1417</v>
      </c>
      <c r="G12" s="687" t="s">
        <v>1418</v>
      </c>
      <c r="H12" s="688"/>
      <c r="I12" s="688" t="s">
        <v>1470</v>
      </c>
    </row>
    <row r="13" spans="1:12" ht="19.5" customHeight="1" x14ac:dyDescent="0.3">
      <c r="A13" s="1448"/>
      <c r="B13" s="1449"/>
      <c r="C13" s="1449"/>
      <c r="D13" s="1449"/>
      <c r="E13" s="1449"/>
      <c r="F13" s="1449"/>
      <c r="G13" s="1449"/>
      <c r="H13" s="1449"/>
      <c r="I13" s="1450"/>
    </row>
    <row r="14" spans="1:12" ht="19.5" customHeight="1" x14ac:dyDescent="0.3">
      <c r="A14" s="1451" t="s">
        <v>1061</v>
      </c>
      <c r="B14" s="1452"/>
      <c r="C14" s="1452"/>
      <c r="D14" s="1452"/>
      <c r="E14" s="1452"/>
      <c r="F14" s="1452"/>
      <c r="G14" s="1452"/>
      <c r="H14" s="1452"/>
      <c r="I14" s="1453"/>
    </row>
    <row r="15" spans="1:12" ht="66.75" customHeight="1" x14ac:dyDescent="0.3">
      <c r="A15" s="565">
        <v>1</v>
      </c>
      <c r="B15" s="46" t="s">
        <v>574</v>
      </c>
      <c r="C15" s="565" t="s">
        <v>575</v>
      </c>
      <c r="D15" s="566" t="s">
        <v>1062</v>
      </c>
      <c r="E15" s="565" t="s">
        <v>1063</v>
      </c>
      <c r="F15" s="565" t="s">
        <v>1064</v>
      </c>
      <c r="G15" s="566" t="s">
        <v>1529</v>
      </c>
      <c r="H15" s="567"/>
      <c r="I15" s="567" t="s">
        <v>1520</v>
      </c>
    </row>
    <row r="16" spans="1:12" ht="19.5" customHeight="1" x14ac:dyDescent="0.3">
      <c r="A16" s="1448"/>
      <c r="B16" s="1449"/>
      <c r="C16" s="1449"/>
      <c r="D16" s="1449"/>
      <c r="E16" s="1449"/>
      <c r="F16" s="1449"/>
      <c r="G16" s="1449"/>
      <c r="H16" s="1449"/>
      <c r="I16" s="1450"/>
    </row>
    <row r="17" spans="1:9" ht="19.5" customHeight="1" x14ac:dyDescent="0.3">
      <c r="A17" s="1451" t="s">
        <v>1065</v>
      </c>
      <c r="B17" s="1452"/>
      <c r="C17" s="1452"/>
      <c r="D17" s="1452"/>
      <c r="E17" s="1452"/>
      <c r="F17" s="1452"/>
      <c r="G17" s="1452"/>
      <c r="H17" s="1452"/>
      <c r="I17" s="1453"/>
    </row>
    <row r="18" spans="1:9" ht="30" customHeight="1" x14ac:dyDescent="0.3">
      <c r="A18" s="565">
        <v>1</v>
      </c>
      <c r="B18" s="1440" t="s">
        <v>1105</v>
      </c>
      <c r="C18" s="1441"/>
      <c r="D18" s="566" t="s">
        <v>279</v>
      </c>
      <c r="E18" s="565" t="s">
        <v>1066</v>
      </c>
      <c r="F18" s="565" t="s">
        <v>1067</v>
      </c>
      <c r="G18" s="566" t="s">
        <v>1557</v>
      </c>
      <c r="H18" s="567"/>
      <c r="I18" s="566" t="s">
        <v>1557</v>
      </c>
    </row>
    <row r="19" spans="1:9" ht="30" customHeight="1" x14ac:dyDescent="0.3">
      <c r="A19" s="565">
        <v>2</v>
      </c>
      <c r="B19" s="1440" t="s">
        <v>1106</v>
      </c>
      <c r="C19" s="1441"/>
      <c r="D19" s="566" t="s">
        <v>279</v>
      </c>
      <c r="E19" s="565" t="s">
        <v>1066</v>
      </c>
      <c r="F19" s="565" t="s">
        <v>1067</v>
      </c>
      <c r="G19" s="566" t="s">
        <v>1557</v>
      </c>
      <c r="H19" s="567"/>
      <c r="I19" s="566" t="s">
        <v>1557</v>
      </c>
    </row>
    <row r="20" spans="1:9" ht="19.5" customHeight="1" x14ac:dyDescent="0.3">
      <c r="A20" s="1448"/>
      <c r="B20" s="1449"/>
      <c r="C20" s="1449"/>
      <c r="D20" s="1449"/>
      <c r="E20" s="1449"/>
      <c r="F20" s="1449"/>
      <c r="G20" s="1449"/>
      <c r="H20" s="1449"/>
      <c r="I20" s="1450"/>
    </row>
    <row r="21" spans="1:9" ht="19.5" customHeight="1" x14ac:dyDescent="0.3">
      <c r="A21" s="1451" t="s">
        <v>1068</v>
      </c>
      <c r="B21" s="1452"/>
      <c r="C21" s="1452"/>
      <c r="D21" s="1452"/>
      <c r="E21" s="1452"/>
      <c r="F21" s="1452"/>
      <c r="G21" s="1452"/>
      <c r="H21" s="1452"/>
      <c r="I21" s="1453"/>
    </row>
    <row r="22" spans="1:9" ht="59.25" customHeight="1" x14ac:dyDescent="0.3">
      <c r="A22" s="569">
        <v>1</v>
      </c>
      <c r="B22" s="570" t="s">
        <v>439</v>
      </c>
      <c r="C22" s="570" t="s">
        <v>440</v>
      </c>
      <c r="D22" s="566" t="s">
        <v>1069</v>
      </c>
      <c r="E22" s="565" t="s">
        <v>1070</v>
      </c>
      <c r="F22" s="565" t="s">
        <v>1117</v>
      </c>
      <c r="G22" s="566" t="s">
        <v>1125</v>
      </c>
      <c r="H22" s="565"/>
      <c r="I22" s="568" t="s">
        <v>1558</v>
      </c>
    </row>
    <row r="23" spans="1:9" ht="19.5" customHeight="1" x14ac:dyDescent="0.3">
      <c r="A23" s="1448"/>
      <c r="B23" s="1449"/>
      <c r="C23" s="1449"/>
      <c r="D23" s="1449"/>
      <c r="E23" s="1449"/>
      <c r="F23" s="1449"/>
      <c r="G23" s="1449"/>
      <c r="H23" s="1449"/>
      <c r="I23" s="1450"/>
    </row>
    <row r="24" spans="1:9" ht="19.5" customHeight="1" x14ac:dyDescent="0.3">
      <c r="A24" s="1451" t="s">
        <v>1071</v>
      </c>
      <c r="B24" s="1452"/>
      <c r="C24" s="1452"/>
      <c r="D24" s="1452"/>
      <c r="E24" s="1452"/>
      <c r="F24" s="1452"/>
      <c r="G24" s="1452"/>
      <c r="H24" s="1452"/>
      <c r="I24" s="1453"/>
    </row>
    <row r="25" spans="1:9" ht="72" customHeight="1" x14ac:dyDescent="0.3">
      <c r="A25" s="565">
        <v>1</v>
      </c>
      <c r="B25" s="1440" t="s">
        <v>566</v>
      </c>
      <c r="C25" s="1441" t="s">
        <v>567</v>
      </c>
      <c r="D25" s="566" t="s">
        <v>366</v>
      </c>
      <c r="E25" s="565" t="s">
        <v>1072</v>
      </c>
      <c r="F25" s="565" t="s">
        <v>1073</v>
      </c>
      <c r="G25" s="566" t="s">
        <v>1124</v>
      </c>
      <c r="H25" s="567"/>
      <c r="I25" s="566" t="s">
        <v>1516</v>
      </c>
    </row>
    <row r="26" spans="1:9" ht="66" customHeight="1" x14ac:dyDescent="0.3">
      <c r="A26" s="565">
        <v>2</v>
      </c>
      <c r="B26" s="1440" t="s">
        <v>583</v>
      </c>
      <c r="C26" s="1441" t="s">
        <v>584</v>
      </c>
      <c r="D26" s="566" t="s">
        <v>1074</v>
      </c>
      <c r="E26" s="565" t="s">
        <v>1072</v>
      </c>
      <c r="F26" s="565" t="s">
        <v>1073</v>
      </c>
      <c r="G26" s="566" t="s">
        <v>1124</v>
      </c>
      <c r="H26" s="567"/>
      <c r="I26" s="566" t="s">
        <v>1517</v>
      </c>
    </row>
    <row r="27" spans="1:9" ht="12" customHeight="1" x14ac:dyDescent="0.3">
      <c r="A27" s="1448"/>
      <c r="B27" s="1449"/>
      <c r="C27" s="1449"/>
      <c r="D27" s="1449"/>
      <c r="E27" s="1449"/>
      <c r="F27" s="1449"/>
      <c r="G27" s="1449"/>
      <c r="H27" s="1449"/>
      <c r="I27" s="1450"/>
    </row>
    <row r="28" spans="1:9" ht="19.5" hidden="1" customHeight="1" x14ac:dyDescent="0.3">
      <c r="A28" s="1451" t="s">
        <v>1075</v>
      </c>
      <c r="B28" s="1452"/>
      <c r="C28" s="1452"/>
      <c r="D28" s="1452"/>
      <c r="E28" s="1452"/>
      <c r="F28" s="1452"/>
      <c r="G28" s="1452"/>
      <c r="H28" s="1452"/>
      <c r="I28" s="1453"/>
    </row>
    <row r="29" spans="1:9" ht="26.25" hidden="1" customHeight="1" x14ac:dyDescent="0.3">
      <c r="A29" s="565">
        <v>1</v>
      </c>
      <c r="B29" s="570" t="s">
        <v>364</v>
      </c>
      <c r="C29" s="570" t="s">
        <v>363</v>
      </c>
      <c r="D29" s="566" t="s">
        <v>385</v>
      </c>
      <c r="E29" s="571" t="s">
        <v>1072</v>
      </c>
      <c r="F29" s="572" t="s">
        <v>1076</v>
      </c>
      <c r="G29" s="565" t="s">
        <v>1077</v>
      </c>
      <c r="H29" s="565"/>
      <c r="I29" s="566" t="s">
        <v>1078</v>
      </c>
    </row>
    <row r="30" spans="1:9" ht="19.5" hidden="1" customHeight="1" x14ac:dyDescent="0.3">
      <c r="A30" s="565">
        <v>2</v>
      </c>
      <c r="B30" s="570" t="s">
        <v>382</v>
      </c>
      <c r="C30" s="573" t="s">
        <v>383</v>
      </c>
      <c r="D30" s="566" t="s">
        <v>384</v>
      </c>
      <c r="E30" s="571" t="s">
        <v>1072</v>
      </c>
      <c r="F30" s="572" t="s">
        <v>1076</v>
      </c>
      <c r="G30" s="565" t="s">
        <v>1077</v>
      </c>
      <c r="H30" s="565"/>
      <c r="I30" s="566" t="s">
        <v>1078</v>
      </c>
    </row>
    <row r="31" spans="1:9" ht="19.5" hidden="1" customHeight="1" x14ac:dyDescent="0.3">
      <c r="A31" s="617"/>
      <c r="B31" s="618"/>
      <c r="C31" s="619"/>
      <c r="D31" s="620"/>
      <c r="E31" s="621"/>
      <c r="F31" s="622"/>
      <c r="G31" s="623"/>
      <c r="H31" s="623"/>
      <c r="I31" s="624"/>
    </row>
    <row r="32" spans="1:9" ht="19.5" customHeight="1" x14ac:dyDescent="0.3">
      <c r="A32" s="1451" t="s">
        <v>1113</v>
      </c>
      <c r="B32" s="1452"/>
      <c r="C32" s="1452"/>
      <c r="D32" s="1452"/>
      <c r="E32" s="1452"/>
      <c r="F32" s="1452"/>
      <c r="G32" s="1452"/>
      <c r="H32" s="1452"/>
      <c r="I32" s="1453"/>
    </row>
    <row r="33" spans="1:11" ht="72" x14ac:dyDescent="0.3">
      <c r="A33" s="565">
        <v>1</v>
      </c>
      <c r="B33" s="570" t="s">
        <v>1114</v>
      </c>
      <c r="C33" s="570" t="s">
        <v>1115</v>
      </c>
      <c r="D33" s="566" t="s">
        <v>1116</v>
      </c>
      <c r="E33" s="571" t="s">
        <v>1072</v>
      </c>
      <c r="F33" s="565" t="s">
        <v>1073</v>
      </c>
      <c r="G33" s="566" t="s">
        <v>1125</v>
      </c>
      <c r="H33" s="565"/>
      <c r="I33" s="566" t="s">
        <v>1579</v>
      </c>
    </row>
    <row r="34" spans="1:11" ht="19.5" customHeight="1" x14ac:dyDescent="0.3">
      <c r="A34" s="1448"/>
      <c r="B34" s="1449"/>
      <c r="C34" s="1449"/>
      <c r="D34" s="1449"/>
      <c r="E34" s="1449"/>
      <c r="F34" s="1449"/>
      <c r="G34" s="1449"/>
      <c r="H34" s="1449"/>
      <c r="I34" s="1450"/>
    </row>
    <row r="35" spans="1:11" ht="19.5" customHeight="1" x14ac:dyDescent="0.3">
      <c r="A35" s="574" t="s">
        <v>1054</v>
      </c>
      <c r="B35" s="1455" t="s">
        <v>1079</v>
      </c>
      <c r="C35" s="1455"/>
      <c r="D35" s="1455"/>
      <c r="E35" s="574" t="s">
        <v>1080</v>
      </c>
      <c r="F35" s="574" t="s">
        <v>1081</v>
      </c>
      <c r="G35" s="574" t="s">
        <v>1082</v>
      </c>
      <c r="H35" s="563" t="s">
        <v>1058</v>
      </c>
      <c r="I35" s="563" t="s">
        <v>1</v>
      </c>
    </row>
    <row r="36" spans="1:11" x14ac:dyDescent="0.3">
      <c r="A36" s="569">
        <v>1</v>
      </c>
      <c r="B36" s="1454" t="s">
        <v>1083</v>
      </c>
      <c r="C36" s="1454"/>
      <c r="D36" s="1454"/>
      <c r="E36" s="1020">
        <v>6</v>
      </c>
      <c r="F36" s="569">
        <v>6</v>
      </c>
      <c r="G36" s="571">
        <v>6</v>
      </c>
      <c r="H36" s="569"/>
      <c r="I36" s="567" t="s">
        <v>51</v>
      </c>
    </row>
    <row r="37" spans="1:11" x14ac:dyDescent="0.3">
      <c r="A37" s="569">
        <v>2</v>
      </c>
      <c r="B37" s="1454" t="s">
        <v>1084</v>
      </c>
      <c r="C37" s="1454"/>
      <c r="D37" s="1454"/>
      <c r="E37" s="1020">
        <v>2</v>
      </c>
      <c r="F37" s="569">
        <v>2</v>
      </c>
      <c r="G37" s="571">
        <v>2</v>
      </c>
      <c r="H37" s="571"/>
      <c r="I37" s="567" t="s">
        <v>51</v>
      </c>
      <c r="K37" s="8"/>
    </row>
    <row r="38" spans="1:11" x14ac:dyDescent="0.3">
      <c r="A38" s="569">
        <v>3</v>
      </c>
      <c r="B38" s="1454" t="s">
        <v>1085</v>
      </c>
      <c r="C38" s="1454"/>
      <c r="D38" s="1454"/>
      <c r="E38" s="1020">
        <v>1</v>
      </c>
      <c r="F38" s="569">
        <v>1</v>
      </c>
      <c r="G38" s="566">
        <v>1</v>
      </c>
      <c r="H38" s="571"/>
      <c r="I38" s="567" t="s">
        <v>1528</v>
      </c>
      <c r="K38" s="8"/>
    </row>
    <row r="39" spans="1:11" ht="33.75" customHeight="1" x14ac:dyDescent="0.3">
      <c r="A39" s="569">
        <v>4</v>
      </c>
      <c r="B39" s="1454" t="s">
        <v>1086</v>
      </c>
      <c r="C39" s="1454"/>
      <c r="D39" s="1454"/>
      <c r="E39" s="1020">
        <v>1</v>
      </c>
      <c r="F39" s="569">
        <v>1</v>
      </c>
      <c r="G39" s="566"/>
      <c r="H39" s="571"/>
      <c r="I39" s="567" t="s">
        <v>1559</v>
      </c>
      <c r="K39" s="8"/>
    </row>
    <row r="40" spans="1:11" x14ac:dyDescent="0.3">
      <c r="A40" s="569">
        <v>5</v>
      </c>
      <c r="B40" s="1454" t="s">
        <v>1419</v>
      </c>
      <c r="C40" s="1454"/>
      <c r="D40" s="1454"/>
      <c r="E40" s="569">
        <v>1</v>
      </c>
      <c r="F40" s="569">
        <v>1</v>
      </c>
      <c r="G40" s="77">
        <v>1</v>
      </c>
      <c r="H40" s="571"/>
      <c r="I40" s="77" t="s">
        <v>1530</v>
      </c>
      <c r="K40" s="8"/>
    </row>
    <row r="41" spans="1:11" ht="28.8" hidden="1" x14ac:dyDescent="0.3">
      <c r="A41" s="569">
        <v>6</v>
      </c>
      <c r="B41" s="1454" t="s">
        <v>1087</v>
      </c>
      <c r="C41" s="1454"/>
      <c r="D41" s="1454"/>
      <c r="E41" s="1020">
        <v>1</v>
      </c>
      <c r="F41" s="569">
        <v>1</v>
      </c>
      <c r="G41" s="571" t="s">
        <v>1510</v>
      </c>
      <c r="H41" s="571"/>
      <c r="I41" s="566" t="s">
        <v>1112</v>
      </c>
      <c r="K41" s="8"/>
    </row>
    <row r="42" spans="1:11" x14ac:dyDescent="0.3">
      <c r="A42" s="569">
        <v>5</v>
      </c>
      <c r="B42" s="1454" t="s">
        <v>1088</v>
      </c>
      <c r="C42" s="1454"/>
      <c r="D42" s="1454"/>
      <c r="E42" s="1020">
        <v>1</v>
      </c>
      <c r="F42" s="569">
        <v>1</v>
      </c>
      <c r="G42" s="571">
        <v>1</v>
      </c>
      <c r="H42" s="571"/>
      <c r="I42" s="77" t="s">
        <v>1530</v>
      </c>
      <c r="K42" s="8"/>
    </row>
    <row r="43" spans="1:11" ht="33.75" customHeight="1" x14ac:dyDescent="0.3">
      <c r="A43" s="569">
        <v>6</v>
      </c>
      <c r="B43" s="1457" t="s">
        <v>1089</v>
      </c>
      <c r="C43" s="1458"/>
      <c r="D43" s="1459"/>
      <c r="E43" s="1020">
        <v>1</v>
      </c>
      <c r="F43" s="569">
        <v>1</v>
      </c>
      <c r="G43" s="571" t="s">
        <v>1511</v>
      </c>
      <c r="H43" s="568"/>
      <c r="I43" s="566" t="s">
        <v>1580</v>
      </c>
    </row>
    <row r="44" spans="1:11" ht="28.8" x14ac:dyDescent="0.3">
      <c r="A44" s="569">
        <v>7</v>
      </c>
      <c r="B44" s="609" t="s">
        <v>1118</v>
      </c>
      <c r="C44" s="610"/>
      <c r="D44" s="611"/>
      <c r="E44" s="1020">
        <v>1</v>
      </c>
      <c r="F44" s="569">
        <v>1</v>
      </c>
      <c r="G44" s="566" t="s">
        <v>1560</v>
      </c>
      <c r="H44" s="568"/>
      <c r="I44" s="566" t="s">
        <v>1131</v>
      </c>
    </row>
    <row r="45" spans="1:11" ht="18" x14ac:dyDescent="0.3">
      <c r="A45" s="569">
        <v>8</v>
      </c>
      <c r="B45" s="609" t="s">
        <v>1531</v>
      </c>
      <c r="C45" s="610"/>
      <c r="D45" s="611"/>
      <c r="E45" s="1020"/>
      <c r="F45" s="569"/>
      <c r="G45" s="566"/>
      <c r="H45" s="568"/>
      <c r="I45" s="566" t="s">
        <v>1532</v>
      </c>
    </row>
    <row r="46" spans="1:11" ht="19.5" customHeight="1" x14ac:dyDescent="0.3">
      <c r="A46" s="1456" t="s">
        <v>83</v>
      </c>
      <c r="B46" s="1456"/>
      <c r="C46" s="1456"/>
      <c r="D46" s="1456"/>
      <c r="E46" s="575">
        <f>SUM(E36:E44)</f>
        <v>15</v>
      </c>
      <c r="F46" s="575">
        <f>SUM(F36:F44)</f>
        <v>15</v>
      </c>
      <c r="G46" s="575">
        <f>SUM(G36:G44)</f>
        <v>11</v>
      </c>
      <c r="H46" s="575"/>
      <c r="I46" s="576"/>
    </row>
    <row r="1279" spans="2:15" x14ac:dyDescent="0.3">
      <c r="B1279" s="1082">
        <v>45795</v>
      </c>
      <c r="K1279" s="43">
        <v>1</v>
      </c>
      <c r="L1279" s="43">
        <v>1</v>
      </c>
      <c r="N1279" s="43">
        <v>1</v>
      </c>
      <c r="O1279" s="43">
        <v>1</v>
      </c>
    </row>
  </sheetData>
  <mergeCells count="32">
    <mergeCell ref="A46:D46"/>
    <mergeCell ref="B38:D38"/>
    <mergeCell ref="B39:D39"/>
    <mergeCell ref="B40:D40"/>
    <mergeCell ref="B41:D41"/>
    <mergeCell ref="B42:D42"/>
    <mergeCell ref="B43:D43"/>
    <mergeCell ref="B37:D37"/>
    <mergeCell ref="A20:I20"/>
    <mergeCell ref="A21:I21"/>
    <mergeCell ref="A23:I23"/>
    <mergeCell ref="A24:I24"/>
    <mergeCell ref="B25:C25"/>
    <mergeCell ref="B26:C26"/>
    <mergeCell ref="A27:I27"/>
    <mergeCell ref="A28:I28"/>
    <mergeCell ref="A34:I34"/>
    <mergeCell ref="B35:D35"/>
    <mergeCell ref="B36:D36"/>
    <mergeCell ref="A32:I32"/>
    <mergeCell ref="B19:C19"/>
    <mergeCell ref="A1:I1"/>
    <mergeCell ref="A2:I2"/>
    <mergeCell ref="A3:I3"/>
    <mergeCell ref="A4:I4"/>
    <mergeCell ref="B5:D5"/>
    <mergeCell ref="A6:I6"/>
    <mergeCell ref="A13:I13"/>
    <mergeCell ref="A14:I14"/>
    <mergeCell ref="A16:I16"/>
    <mergeCell ref="A17:I17"/>
    <mergeCell ref="B18:C18"/>
  </mergeCells>
  <printOptions horizontalCentered="1"/>
  <pageMargins left="0.118110236220472" right="0.118110236220472" top="0.39" bottom="0.17" header="0.118110236220472" footer="0.118110236220472"/>
  <pageSetup paperSize="9" scale="49" orientation="portrait" r:id="rId1"/>
  <rowBreaks count="1" manualBreakCount="1">
    <brk id="27" max="16383" man="1"/>
  </rowBreaks>
  <colBreaks count="1" manualBreakCount="1">
    <brk id="9"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7B723-8176-4E60-8DA2-B1E49E93C3B0}">
  <sheetPr codeName="Sheet26">
    <tabColor rgb="FFFF0000"/>
  </sheetPr>
  <dimension ref="A1:M303"/>
  <sheetViews>
    <sheetView showGridLines="0" topLeftCell="A125" zoomScaleNormal="100" workbookViewId="0">
      <selection activeCell="H17" sqref="H17"/>
    </sheetView>
  </sheetViews>
  <sheetFormatPr defaultColWidth="9.21875" defaultRowHeight="14.4" x14ac:dyDescent="0.3"/>
  <cols>
    <col min="1" max="2" width="12.21875" style="164" customWidth="1"/>
    <col min="3" max="3" width="14.77734375" style="165" bestFit="1" customWidth="1"/>
    <col min="4" max="4" width="11.21875" style="183" bestFit="1" customWidth="1"/>
    <col min="5" max="5" width="22" style="165" customWidth="1"/>
    <col min="6" max="6" width="16.77734375" style="165" customWidth="1"/>
    <col min="7" max="7" width="3.44140625" style="164" customWidth="1"/>
    <col min="8" max="8" width="13" style="164" bestFit="1" customWidth="1"/>
    <col min="9" max="9" width="12" style="164" customWidth="1"/>
    <col min="10" max="10" width="11.21875" style="164" customWidth="1"/>
    <col min="11" max="16384" width="9.21875" style="164"/>
  </cols>
  <sheetData>
    <row r="1" spans="1:6" ht="15" thickBot="1" x14ac:dyDescent="0.35"/>
    <row r="2" spans="1:6" s="162" customFormat="1" ht="16.5" customHeight="1" thickBot="1" x14ac:dyDescent="0.35">
      <c r="A2" s="1460" t="s">
        <v>682</v>
      </c>
      <c r="B2" s="1461"/>
      <c r="C2" s="1461"/>
      <c r="D2" s="1462"/>
      <c r="E2" s="1461"/>
      <c r="F2" s="1463"/>
    </row>
    <row r="3" spans="1:6" s="163" customFormat="1" ht="18" x14ac:dyDescent="0.3">
      <c r="A3" s="1464" t="s">
        <v>94</v>
      </c>
      <c r="B3" s="333" t="s">
        <v>672</v>
      </c>
      <c r="C3" s="333" t="s">
        <v>671</v>
      </c>
      <c r="D3" s="333" t="s">
        <v>504</v>
      </c>
      <c r="E3" s="333" t="s">
        <v>1011</v>
      </c>
      <c r="F3" s="333" t="s">
        <v>1</v>
      </c>
    </row>
    <row r="4" spans="1:6" s="163" customFormat="1" ht="18.600000000000001" thickBot="1" x14ac:dyDescent="0.35">
      <c r="A4" s="1465"/>
      <c r="B4" s="454" t="s">
        <v>540</v>
      </c>
      <c r="C4" s="454" t="s">
        <v>541</v>
      </c>
      <c r="D4" s="454" t="s">
        <v>505</v>
      </c>
      <c r="E4" s="455" t="str">
        <f>TA413_PBNTL!M1</f>
        <v>20.08.2025</v>
      </c>
      <c r="F4" s="454"/>
    </row>
    <row r="5" spans="1:6" s="334" customFormat="1" ht="15.6" x14ac:dyDescent="0.3">
      <c r="A5" s="456">
        <f>SUBTOTAL(103,$C$5:C5)</f>
        <v>1</v>
      </c>
      <c r="B5" s="457" t="s">
        <v>542</v>
      </c>
      <c r="C5" s="458" t="s">
        <v>252</v>
      </c>
      <c r="D5" s="459" t="s">
        <v>252</v>
      </c>
      <c r="E5" s="460" t="s">
        <v>51</v>
      </c>
      <c r="F5" s="461"/>
    </row>
    <row r="6" spans="1:6" s="334" customFormat="1" ht="15.6" x14ac:dyDescent="0.3">
      <c r="A6" s="462">
        <f>SUBTOTAL(103,$C$5:C6)</f>
        <v>2</v>
      </c>
      <c r="B6" s="463" t="s">
        <v>543</v>
      </c>
      <c r="C6" s="464" t="s">
        <v>276</v>
      </c>
      <c r="D6" s="465" t="s">
        <v>196</v>
      </c>
      <c r="E6" s="466" t="s">
        <v>673</v>
      </c>
      <c r="F6" s="467"/>
    </row>
    <row r="7" spans="1:6" s="334" customFormat="1" ht="15.6" x14ac:dyDescent="0.3">
      <c r="A7" s="462">
        <f>SUBTOTAL(103,$C$5:C7)</f>
        <v>3</v>
      </c>
      <c r="B7" s="463" t="s">
        <v>544</v>
      </c>
      <c r="C7" s="464" t="s">
        <v>277</v>
      </c>
      <c r="D7" s="465" t="s">
        <v>186</v>
      </c>
      <c r="E7" s="466" t="s">
        <v>673</v>
      </c>
      <c r="F7" s="467"/>
    </row>
    <row r="8" spans="1:6" s="334" customFormat="1" ht="15.6" x14ac:dyDescent="0.3">
      <c r="A8" s="462">
        <f>SUBTOTAL(103,$C$5:C8)</f>
        <v>4</v>
      </c>
      <c r="B8" s="463" t="s">
        <v>545</v>
      </c>
      <c r="C8" s="464" t="s">
        <v>278</v>
      </c>
      <c r="D8" s="468" t="s">
        <v>192</v>
      </c>
      <c r="E8" s="466" t="s">
        <v>51</v>
      </c>
      <c r="F8" s="467"/>
    </row>
    <row r="9" spans="1:6" s="334" customFormat="1" ht="15.6" x14ac:dyDescent="0.3">
      <c r="A9" s="462">
        <f>SUBTOTAL(103,$C$5:C9)</f>
        <v>5</v>
      </c>
      <c r="B9" s="464"/>
      <c r="C9" s="464" t="s">
        <v>546</v>
      </c>
      <c r="D9" s="468" t="s">
        <v>2</v>
      </c>
      <c r="E9" s="466" t="s">
        <v>51</v>
      </c>
      <c r="F9" s="467"/>
    </row>
    <row r="10" spans="1:6" s="334" customFormat="1" ht="15.6" x14ac:dyDescent="0.3">
      <c r="A10" s="462">
        <f>SUBTOTAL(103,$C$5:C10)</f>
        <v>6</v>
      </c>
      <c r="B10" s="464"/>
      <c r="C10" s="464" t="s">
        <v>547</v>
      </c>
      <c r="D10" s="468" t="s">
        <v>80</v>
      </c>
      <c r="E10" s="466" t="s">
        <v>51</v>
      </c>
      <c r="F10" s="467"/>
    </row>
    <row r="11" spans="1:6" s="334" customFormat="1" ht="15.6" x14ac:dyDescent="0.3">
      <c r="A11" s="462">
        <f>SUBTOTAL(103,$C$5:C11)</f>
        <v>7</v>
      </c>
      <c r="B11" s="464"/>
      <c r="C11" s="464" t="s">
        <v>548</v>
      </c>
      <c r="D11" s="468" t="s">
        <v>2</v>
      </c>
      <c r="E11" s="466" t="s">
        <v>51</v>
      </c>
      <c r="F11" s="467"/>
    </row>
    <row r="12" spans="1:6" s="334" customFormat="1" ht="15.6" x14ac:dyDescent="0.3">
      <c r="A12" s="462">
        <f>SUBTOTAL(103,$C$5:C12)</f>
        <v>8</v>
      </c>
      <c r="B12" s="464"/>
      <c r="C12" s="464" t="s">
        <v>549</v>
      </c>
      <c r="D12" s="468" t="s">
        <v>80</v>
      </c>
      <c r="E12" s="466" t="s">
        <v>51</v>
      </c>
      <c r="F12" s="467"/>
    </row>
    <row r="13" spans="1:6" s="334" customFormat="1" ht="15.6" x14ac:dyDescent="0.3">
      <c r="A13" s="462">
        <f>SUBTOTAL(103,$C$5:C13)</f>
        <v>9</v>
      </c>
      <c r="B13" s="464"/>
      <c r="C13" s="464" t="s">
        <v>550</v>
      </c>
      <c r="D13" s="468" t="s">
        <v>2</v>
      </c>
      <c r="E13" s="466" t="s">
        <v>51</v>
      </c>
      <c r="F13" s="467"/>
    </row>
    <row r="14" spans="1:6" s="334" customFormat="1" ht="15.6" x14ac:dyDescent="0.3">
      <c r="A14" s="462">
        <f>SUBTOTAL(103,$C$5:C14)</f>
        <v>10</v>
      </c>
      <c r="B14" s="464"/>
      <c r="C14" s="464" t="s">
        <v>551</v>
      </c>
      <c r="D14" s="468" t="s">
        <v>2</v>
      </c>
      <c r="E14" s="466" t="s">
        <v>51</v>
      </c>
      <c r="F14" s="467"/>
    </row>
    <row r="15" spans="1:6" s="334" customFormat="1" ht="15.6" x14ac:dyDescent="0.3">
      <c r="A15" s="462">
        <f>SUBTOTAL(103,$C$5:C15)</f>
        <v>11</v>
      </c>
      <c r="B15" s="464"/>
      <c r="C15" s="464" t="s">
        <v>552</v>
      </c>
      <c r="D15" s="468" t="s">
        <v>2</v>
      </c>
      <c r="E15" s="466" t="s">
        <v>51</v>
      </c>
      <c r="F15" s="467"/>
    </row>
    <row r="16" spans="1:6" s="334" customFormat="1" ht="15.6" x14ac:dyDescent="0.3">
      <c r="A16" s="462">
        <f>SUBTOTAL(103,$C$5:C16)</f>
        <v>12</v>
      </c>
      <c r="B16" s="464"/>
      <c r="C16" s="464" t="s">
        <v>553</v>
      </c>
      <c r="D16" s="468" t="s">
        <v>3</v>
      </c>
      <c r="E16" s="466" t="s">
        <v>51</v>
      </c>
      <c r="F16" s="467"/>
    </row>
    <row r="17" spans="1:13" s="334" customFormat="1" ht="15.6" x14ac:dyDescent="0.3">
      <c r="A17" s="462">
        <f>SUBTOTAL(103,$C$5:C17)</f>
        <v>13</v>
      </c>
      <c r="B17" s="464"/>
      <c r="C17" s="464" t="s">
        <v>554</v>
      </c>
      <c r="D17" s="468" t="s">
        <v>3</v>
      </c>
      <c r="E17" s="466" t="s">
        <v>51</v>
      </c>
      <c r="F17" s="467"/>
    </row>
    <row r="18" spans="1:13" s="334" customFormat="1" ht="15.6" x14ac:dyDescent="0.3">
      <c r="A18" s="462">
        <f>SUBTOTAL(103,$C$5:C18)</f>
        <v>14</v>
      </c>
      <c r="B18" s="464"/>
      <c r="C18" s="464" t="s">
        <v>555</v>
      </c>
      <c r="D18" s="468" t="s">
        <v>50</v>
      </c>
      <c r="E18" s="466" t="s">
        <v>51</v>
      </c>
      <c r="F18" s="467"/>
    </row>
    <row r="19" spans="1:13" s="334" customFormat="1" ht="15.6" x14ac:dyDescent="0.3">
      <c r="A19" s="462">
        <f>SUBTOTAL(103,$C$5:C19)</f>
        <v>15</v>
      </c>
      <c r="B19" s="464"/>
      <c r="C19" s="464" t="s">
        <v>556</v>
      </c>
      <c r="D19" s="468" t="s">
        <v>3</v>
      </c>
      <c r="E19" s="466" t="s">
        <v>51</v>
      </c>
      <c r="F19" s="467"/>
    </row>
    <row r="20" spans="1:13" s="334" customFormat="1" ht="15.6" x14ac:dyDescent="0.3">
      <c r="A20" s="462">
        <f>SUBTOTAL(103,$C$5:C20)</f>
        <v>16</v>
      </c>
      <c r="B20" s="463" t="s">
        <v>557</v>
      </c>
      <c r="C20" s="469" t="s">
        <v>264</v>
      </c>
      <c r="D20" s="468" t="s">
        <v>219</v>
      </c>
      <c r="E20" s="466" t="s">
        <v>51</v>
      </c>
      <c r="F20" s="467"/>
      <c r="M20" s="984"/>
    </row>
    <row r="21" spans="1:13" s="334" customFormat="1" ht="15.6" x14ac:dyDescent="0.3">
      <c r="A21" s="462">
        <f>SUBTOTAL(103,$C$5:C21)</f>
        <v>17</v>
      </c>
      <c r="B21" s="464"/>
      <c r="C21" s="464" t="s">
        <v>472</v>
      </c>
      <c r="D21" s="468" t="s">
        <v>80</v>
      </c>
      <c r="E21" s="466" t="s">
        <v>51</v>
      </c>
      <c r="F21" s="467"/>
      <c r="M21" s="984"/>
    </row>
    <row r="22" spans="1:13" s="334" customFormat="1" ht="15.6" x14ac:dyDescent="0.3">
      <c r="A22" s="462">
        <f>SUBTOTAL(103,$C$5:C22)</f>
        <v>18</v>
      </c>
      <c r="B22" s="464"/>
      <c r="C22" s="464" t="s">
        <v>473</v>
      </c>
      <c r="D22" s="468" t="s">
        <v>2</v>
      </c>
      <c r="E22" s="466" t="s">
        <v>51</v>
      </c>
      <c r="F22" s="467"/>
    </row>
    <row r="23" spans="1:13" s="334" customFormat="1" ht="15.6" x14ac:dyDescent="0.3">
      <c r="A23" s="462">
        <f>SUBTOTAL(103,$C$5:C23)</f>
        <v>19</v>
      </c>
      <c r="B23" s="464"/>
      <c r="C23" s="464" t="s">
        <v>474</v>
      </c>
      <c r="D23" s="468" t="s">
        <v>2</v>
      </c>
      <c r="E23" s="466" t="s">
        <v>51</v>
      </c>
      <c r="F23" s="467"/>
    </row>
    <row r="24" spans="1:13" s="334" customFormat="1" ht="15.6" x14ac:dyDescent="0.3">
      <c r="A24" s="462">
        <f>SUBTOTAL(103,$C$5:C24)</f>
        <v>20</v>
      </c>
      <c r="B24" s="464"/>
      <c r="C24" s="464" t="s">
        <v>475</v>
      </c>
      <c r="D24" s="468" t="s">
        <v>80</v>
      </c>
      <c r="E24" s="466" t="s">
        <v>51</v>
      </c>
      <c r="F24" s="467"/>
    </row>
    <row r="25" spans="1:13" s="334" customFormat="1" ht="15.6" x14ac:dyDescent="0.3">
      <c r="A25" s="462">
        <f>SUBTOTAL(103,$C$5:C25)</f>
        <v>21</v>
      </c>
      <c r="B25" s="464"/>
      <c r="C25" s="464" t="s">
        <v>476</v>
      </c>
      <c r="D25" s="468" t="s">
        <v>80</v>
      </c>
      <c r="E25" s="466" t="s">
        <v>51</v>
      </c>
      <c r="F25" s="467"/>
    </row>
    <row r="26" spans="1:13" s="334" customFormat="1" ht="15.6" x14ac:dyDescent="0.3">
      <c r="A26" s="462">
        <f>SUBTOTAL(103,$C$5:C26)</f>
        <v>22</v>
      </c>
      <c r="B26" s="463" t="s">
        <v>915</v>
      </c>
      <c r="C26" s="469" t="s">
        <v>916</v>
      </c>
      <c r="D26" s="468" t="s">
        <v>234</v>
      </c>
      <c r="E26" s="466" t="s">
        <v>51</v>
      </c>
      <c r="F26" s="467"/>
    </row>
    <row r="27" spans="1:13" s="334" customFormat="1" ht="15.6" x14ac:dyDescent="0.3">
      <c r="A27" s="462">
        <f>SUBTOTAL(103,$C$5:C27)</f>
        <v>23</v>
      </c>
      <c r="B27" s="464"/>
      <c r="C27" s="464" t="s">
        <v>917</v>
      </c>
      <c r="D27" s="468" t="s">
        <v>80</v>
      </c>
      <c r="E27" s="466" t="s">
        <v>51</v>
      </c>
      <c r="F27" s="467"/>
    </row>
    <row r="28" spans="1:13" s="334" customFormat="1" ht="15.6" x14ac:dyDescent="0.3">
      <c r="A28" s="462">
        <f>SUBTOTAL(103,$C$5:C28)</f>
        <v>24</v>
      </c>
      <c r="B28" s="464"/>
      <c r="C28" s="464" t="s">
        <v>918</v>
      </c>
      <c r="D28" s="468" t="s">
        <v>80</v>
      </c>
      <c r="E28" s="466" t="s">
        <v>51</v>
      </c>
      <c r="F28" s="467"/>
    </row>
    <row r="29" spans="1:13" s="334" customFormat="1" ht="15.6" x14ac:dyDescent="0.3">
      <c r="A29" s="462">
        <f>SUBTOTAL(103,$C$5:C29)</f>
        <v>25</v>
      </c>
      <c r="B29" s="464"/>
      <c r="C29" s="464" t="s">
        <v>919</v>
      </c>
      <c r="D29" s="468" t="s">
        <v>50</v>
      </c>
      <c r="E29" s="466" t="s">
        <v>51</v>
      </c>
      <c r="F29" s="467"/>
    </row>
    <row r="30" spans="1:13" s="334" customFormat="1" ht="15.6" x14ac:dyDescent="0.3">
      <c r="A30" s="462">
        <f>SUBTOTAL(103,$C$5:C30)</f>
        <v>26</v>
      </c>
      <c r="B30" s="464"/>
      <c r="C30" s="464" t="s">
        <v>920</v>
      </c>
      <c r="D30" s="468" t="s">
        <v>80</v>
      </c>
      <c r="E30" s="466" t="s">
        <v>51</v>
      </c>
      <c r="F30" s="467"/>
    </row>
    <row r="31" spans="1:13" s="334" customFormat="1" ht="15.6" x14ac:dyDescent="0.3">
      <c r="A31" s="462">
        <f>SUBTOTAL(103,$C$5:C31)</f>
        <v>27</v>
      </c>
      <c r="B31" s="464"/>
      <c r="C31" s="464" t="s">
        <v>921</v>
      </c>
      <c r="D31" s="468" t="s">
        <v>50</v>
      </c>
      <c r="E31" s="466" t="s">
        <v>51</v>
      </c>
      <c r="F31" s="467"/>
    </row>
    <row r="32" spans="1:13" s="334" customFormat="1" ht="15.6" x14ac:dyDescent="0.3">
      <c r="A32" s="462">
        <f>SUBTOTAL(103,$C$5:C32)</f>
        <v>28</v>
      </c>
      <c r="B32" s="464"/>
      <c r="C32" s="464" t="s">
        <v>922</v>
      </c>
      <c r="D32" s="468" t="s">
        <v>50</v>
      </c>
      <c r="E32" s="466" t="s">
        <v>51</v>
      </c>
      <c r="F32" s="467"/>
    </row>
    <row r="33" spans="1:10" s="334" customFormat="1" ht="15.6" x14ac:dyDescent="0.3">
      <c r="A33" s="462">
        <f>SUBTOTAL(103,$C$5:C33)</f>
        <v>29</v>
      </c>
      <c r="B33" s="463" t="s">
        <v>558</v>
      </c>
      <c r="C33" s="469" t="s">
        <v>265</v>
      </c>
      <c r="D33" s="468" t="s">
        <v>235</v>
      </c>
      <c r="E33" s="466" t="s">
        <v>51</v>
      </c>
      <c r="F33" s="467"/>
    </row>
    <row r="34" spans="1:10" s="334" customFormat="1" ht="15.6" x14ac:dyDescent="0.3">
      <c r="A34" s="462">
        <f>SUBTOTAL(103,$C$5:C34)</f>
        <v>30</v>
      </c>
      <c r="B34" s="464"/>
      <c r="C34" s="464" t="s">
        <v>477</v>
      </c>
      <c r="D34" s="468" t="s">
        <v>80</v>
      </c>
      <c r="E34" s="466" t="s">
        <v>51</v>
      </c>
      <c r="F34" s="467"/>
    </row>
    <row r="35" spans="1:10" s="334" customFormat="1" ht="15.6" x14ac:dyDescent="0.3">
      <c r="A35" s="462">
        <f>SUBTOTAL(103,$C$5:C35)</f>
        <v>31</v>
      </c>
      <c r="B35" s="464"/>
      <c r="C35" s="464" t="s">
        <v>478</v>
      </c>
      <c r="D35" s="468" t="s">
        <v>50</v>
      </c>
      <c r="E35" s="466" t="s">
        <v>51</v>
      </c>
      <c r="F35" s="467"/>
    </row>
    <row r="36" spans="1:10" s="334" customFormat="1" ht="15.6" x14ac:dyDescent="0.3">
      <c r="A36" s="462">
        <f>SUBTOTAL(103,$C$5:C36)</f>
        <v>32</v>
      </c>
      <c r="B36" s="464"/>
      <c r="C36" s="464" t="s">
        <v>479</v>
      </c>
      <c r="D36" s="468" t="s">
        <v>50</v>
      </c>
      <c r="E36" s="466" t="s">
        <v>51</v>
      </c>
      <c r="F36" s="467"/>
      <c r="J36" s="334">
        <f>SUM(J35:J35)</f>
        <v>0</v>
      </c>
    </row>
    <row r="37" spans="1:10" s="334" customFormat="1" ht="15.6" x14ac:dyDescent="0.3">
      <c r="A37" s="462">
        <f>SUBTOTAL(103,$C$5:C37)</f>
        <v>33</v>
      </c>
      <c r="B37" s="464"/>
      <c r="C37" s="464" t="s">
        <v>480</v>
      </c>
      <c r="D37" s="468" t="s">
        <v>159</v>
      </c>
      <c r="E37" s="466" t="s">
        <v>51</v>
      </c>
      <c r="F37" s="467"/>
    </row>
    <row r="38" spans="1:10" s="334" customFormat="1" ht="15.6" x14ac:dyDescent="0.3">
      <c r="A38" s="462">
        <f>SUBTOTAL(103,$C$5:C38)</f>
        <v>34</v>
      </c>
      <c r="B38" s="464"/>
      <c r="C38" s="464" t="s">
        <v>481</v>
      </c>
      <c r="D38" s="468" t="s">
        <v>80</v>
      </c>
      <c r="E38" s="466" t="s">
        <v>51</v>
      </c>
      <c r="F38" s="467"/>
    </row>
    <row r="39" spans="1:10" s="334" customFormat="1" ht="15.6" x14ac:dyDescent="0.3">
      <c r="A39" s="462">
        <f>SUBTOTAL(103,$C$5:C39)</f>
        <v>35</v>
      </c>
      <c r="B39" s="464"/>
      <c r="C39" s="464" t="s">
        <v>482</v>
      </c>
      <c r="D39" s="468" t="s">
        <v>2</v>
      </c>
      <c r="E39" s="466" t="s">
        <v>51</v>
      </c>
      <c r="F39" s="467"/>
    </row>
    <row r="40" spans="1:10" s="334" customFormat="1" ht="15.6" x14ac:dyDescent="0.3">
      <c r="A40" s="462">
        <f>SUBTOTAL(103,$C$5:C40)</f>
        <v>36</v>
      </c>
      <c r="B40" s="464"/>
      <c r="C40" s="464" t="s">
        <v>483</v>
      </c>
      <c r="D40" s="468" t="s">
        <v>50</v>
      </c>
      <c r="E40" s="466" t="s">
        <v>51</v>
      </c>
      <c r="F40" s="467"/>
    </row>
    <row r="41" spans="1:10" s="334" customFormat="1" ht="15.6" x14ac:dyDescent="0.3">
      <c r="A41" s="462">
        <f>SUBTOTAL(103,$C$5:C41)</f>
        <v>37</v>
      </c>
      <c r="B41" s="464"/>
      <c r="C41" s="464" t="s">
        <v>484</v>
      </c>
      <c r="D41" s="468" t="s">
        <v>80</v>
      </c>
      <c r="E41" s="466" t="s">
        <v>51</v>
      </c>
      <c r="F41" s="467"/>
    </row>
    <row r="42" spans="1:10" s="334" customFormat="1" ht="15.6" x14ac:dyDescent="0.3">
      <c r="A42" s="462">
        <f>SUBTOTAL(103,$C$5:C42)</f>
        <v>38</v>
      </c>
      <c r="B42" s="464"/>
      <c r="C42" s="464" t="s">
        <v>485</v>
      </c>
      <c r="D42" s="468" t="s">
        <v>80</v>
      </c>
      <c r="E42" s="466" t="s">
        <v>51</v>
      </c>
      <c r="F42" s="467"/>
    </row>
    <row r="43" spans="1:10" s="334" customFormat="1" ht="15.6" x14ac:dyDescent="0.3">
      <c r="A43" s="462">
        <f>SUBTOTAL(103,$C$5:C43)</f>
        <v>39</v>
      </c>
      <c r="B43" s="464"/>
      <c r="C43" s="464" t="s">
        <v>486</v>
      </c>
      <c r="D43" s="468" t="s">
        <v>50</v>
      </c>
      <c r="E43" s="466" t="s">
        <v>51</v>
      </c>
      <c r="F43" s="467"/>
    </row>
    <row r="44" spans="1:10" s="334" customFormat="1" ht="15.6" x14ac:dyDescent="0.3">
      <c r="A44" s="462">
        <f>SUBTOTAL(103,$C$5:C44)</f>
        <v>40</v>
      </c>
      <c r="B44" s="463" t="s">
        <v>691</v>
      </c>
      <c r="C44" s="464" t="s">
        <v>692</v>
      </c>
      <c r="D44" s="468" t="s">
        <v>421</v>
      </c>
      <c r="E44" s="466" t="s">
        <v>51</v>
      </c>
      <c r="F44" s="467"/>
    </row>
    <row r="45" spans="1:10" s="334" customFormat="1" ht="15.6" x14ac:dyDescent="0.3">
      <c r="A45" s="462">
        <f>SUBTOTAL(103,$C$5:C45)</f>
        <v>41</v>
      </c>
      <c r="B45" s="463" t="s">
        <v>559</v>
      </c>
      <c r="C45" s="469" t="s">
        <v>266</v>
      </c>
      <c r="D45" s="468" t="s">
        <v>219</v>
      </c>
      <c r="E45" s="466" t="s">
        <v>51</v>
      </c>
      <c r="F45" s="467"/>
    </row>
    <row r="46" spans="1:10" s="334" customFormat="1" ht="15.6" x14ac:dyDescent="0.3">
      <c r="A46" s="462">
        <f>SUBTOTAL(103,$C$5:C46)</f>
        <v>42</v>
      </c>
      <c r="B46" s="464"/>
      <c r="C46" s="464" t="s">
        <v>267</v>
      </c>
      <c r="D46" s="468" t="s">
        <v>50</v>
      </c>
      <c r="E46" s="466" t="s">
        <v>51</v>
      </c>
      <c r="F46" s="467"/>
    </row>
    <row r="47" spans="1:10" s="334" customFormat="1" ht="15.6" x14ac:dyDescent="0.3">
      <c r="A47" s="462">
        <f>SUBTOTAL(103,$C$5:C47)</f>
        <v>43</v>
      </c>
      <c r="B47" s="464"/>
      <c r="C47" s="464" t="s">
        <v>268</v>
      </c>
      <c r="D47" s="468" t="s">
        <v>80</v>
      </c>
      <c r="E47" s="466" t="s">
        <v>51</v>
      </c>
      <c r="F47" s="467"/>
    </row>
    <row r="48" spans="1:10" s="334" customFormat="1" ht="15.6" x14ac:dyDescent="0.3">
      <c r="A48" s="462">
        <f>SUBTOTAL(103,$C$5:C48)</f>
        <v>44</v>
      </c>
      <c r="B48" s="464"/>
      <c r="C48" s="464" t="s">
        <v>487</v>
      </c>
      <c r="D48" s="468" t="s">
        <v>2</v>
      </c>
      <c r="E48" s="466" t="s">
        <v>51</v>
      </c>
      <c r="F48" s="467"/>
    </row>
    <row r="49" spans="1:6" s="334" customFormat="1" ht="15.6" x14ac:dyDescent="0.3">
      <c r="A49" s="462">
        <f>SUBTOTAL(103,$C$5:C49)</f>
        <v>45</v>
      </c>
      <c r="B49" s="464"/>
      <c r="C49" s="464" t="s">
        <v>488</v>
      </c>
      <c r="D49" s="468" t="s">
        <v>50</v>
      </c>
      <c r="E49" s="466" t="s">
        <v>51</v>
      </c>
      <c r="F49" s="467"/>
    </row>
    <row r="50" spans="1:6" s="334" customFormat="1" ht="15.6" x14ac:dyDescent="0.3">
      <c r="A50" s="462">
        <f>SUBTOTAL(103,$C$5:C50)</f>
        <v>46</v>
      </c>
      <c r="B50" s="464"/>
      <c r="C50" s="464" t="s">
        <v>489</v>
      </c>
      <c r="D50" s="468" t="s">
        <v>50</v>
      </c>
      <c r="E50" s="466" t="s">
        <v>51</v>
      </c>
      <c r="F50" s="467"/>
    </row>
    <row r="51" spans="1:6" s="334" customFormat="1" ht="15.6" x14ac:dyDescent="0.3">
      <c r="A51" s="462">
        <f>SUBTOTAL(103,$C$5:C51)</f>
        <v>47</v>
      </c>
      <c r="B51" s="464"/>
      <c r="C51" s="464" t="s">
        <v>490</v>
      </c>
      <c r="D51" s="468" t="s">
        <v>4</v>
      </c>
      <c r="E51" s="466" t="s">
        <v>51</v>
      </c>
      <c r="F51" s="467"/>
    </row>
    <row r="52" spans="1:6" s="334" customFormat="1" ht="15.6" x14ac:dyDescent="0.3">
      <c r="A52" s="462">
        <f>SUBTOTAL(103,$C$5:C52)</f>
        <v>48</v>
      </c>
      <c r="B52" s="464"/>
      <c r="C52" s="464" t="s">
        <v>491</v>
      </c>
      <c r="D52" s="468" t="s">
        <v>178</v>
      </c>
      <c r="E52" s="466" t="s">
        <v>51</v>
      </c>
      <c r="F52" s="467"/>
    </row>
    <row r="53" spans="1:6" s="334" customFormat="1" ht="15.6" x14ac:dyDescent="0.3">
      <c r="A53" s="462">
        <f>SUBTOTAL(103,$C$5:C53)</f>
        <v>49</v>
      </c>
      <c r="B53" s="464"/>
      <c r="C53" s="464" t="s">
        <v>492</v>
      </c>
      <c r="D53" s="468" t="s">
        <v>2</v>
      </c>
      <c r="E53" s="466" t="s">
        <v>51</v>
      </c>
      <c r="F53" s="467"/>
    </row>
    <row r="54" spans="1:6" s="334" customFormat="1" ht="15.6" x14ac:dyDescent="0.3">
      <c r="A54" s="462">
        <f>SUBTOTAL(103,$C$5:C54)</f>
        <v>50</v>
      </c>
      <c r="B54" s="464"/>
      <c r="C54" s="464" t="s">
        <v>493</v>
      </c>
      <c r="D54" s="468" t="s">
        <v>80</v>
      </c>
      <c r="E54" s="466" t="s">
        <v>51</v>
      </c>
      <c r="F54" s="467"/>
    </row>
    <row r="55" spans="1:6" s="334" customFormat="1" ht="15.6" x14ac:dyDescent="0.3">
      <c r="A55" s="462">
        <f>SUBTOTAL(103,$C$5:C55)</f>
        <v>51</v>
      </c>
      <c r="B55" s="464"/>
      <c r="C55" s="464" t="s">
        <v>494</v>
      </c>
      <c r="D55" s="468" t="s">
        <v>178</v>
      </c>
      <c r="E55" s="466" t="s">
        <v>51</v>
      </c>
      <c r="F55" s="467"/>
    </row>
    <row r="56" spans="1:6" s="334" customFormat="1" ht="15.6" x14ac:dyDescent="0.3">
      <c r="A56" s="462">
        <f>SUBTOTAL(103,$C$5:C56)</f>
        <v>52</v>
      </c>
      <c r="B56" s="464"/>
      <c r="C56" s="464" t="s">
        <v>495</v>
      </c>
      <c r="D56" s="468" t="s">
        <v>159</v>
      </c>
      <c r="E56" s="466" t="s">
        <v>51</v>
      </c>
      <c r="F56" s="467"/>
    </row>
    <row r="57" spans="1:6" s="334" customFormat="1" ht="15.6" x14ac:dyDescent="0.3">
      <c r="A57" s="462">
        <f>SUBTOTAL(103,$C$5:C57)</f>
        <v>53</v>
      </c>
      <c r="B57" s="464"/>
      <c r="C57" s="464" t="s">
        <v>510</v>
      </c>
      <c r="D57" s="468" t="s">
        <v>178</v>
      </c>
      <c r="E57" s="466" t="s">
        <v>51</v>
      </c>
      <c r="F57" s="467"/>
    </row>
    <row r="58" spans="1:6" s="334" customFormat="1" ht="15.6" x14ac:dyDescent="0.3">
      <c r="A58" s="462">
        <f>SUBTOTAL(103,$C$5:C58)</f>
        <v>54</v>
      </c>
      <c r="B58" s="463" t="s">
        <v>560</v>
      </c>
      <c r="C58" s="464" t="s">
        <v>269</v>
      </c>
      <c r="D58" s="468" t="s">
        <v>192</v>
      </c>
      <c r="E58" s="466" t="s">
        <v>51</v>
      </c>
      <c r="F58" s="467"/>
    </row>
    <row r="59" spans="1:6" s="334" customFormat="1" ht="15.6" x14ac:dyDescent="0.3">
      <c r="A59" s="462">
        <f>SUBTOTAL(103,$C$5:C59)</f>
        <v>55</v>
      </c>
      <c r="B59" s="464"/>
      <c r="C59" s="464" t="s">
        <v>496</v>
      </c>
      <c r="D59" s="468" t="s">
        <v>4</v>
      </c>
      <c r="E59" s="466" t="s">
        <v>51</v>
      </c>
      <c r="F59" s="467"/>
    </row>
    <row r="60" spans="1:6" s="334" customFormat="1" ht="15.6" x14ac:dyDescent="0.3">
      <c r="A60" s="462">
        <f>SUBTOTAL(103,$C$5:C60)</f>
        <v>56</v>
      </c>
      <c r="B60" s="464"/>
      <c r="C60" s="464" t="s">
        <v>497</v>
      </c>
      <c r="D60" s="468" t="s">
        <v>80</v>
      </c>
      <c r="E60" s="466" t="s">
        <v>51</v>
      </c>
      <c r="F60" s="467"/>
    </row>
    <row r="61" spans="1:6" s="334" customFormat="1" ht="15.6" x14ac:dyDescent="0.3">
      <c r="A61" s="462">
        <f>SUBTOTAL(103,$C$5:C61)</f>
        <v>57</v>
      </c>
      <c r="B61" s="464"/>
      <c r="C61" s="464" t="s">
        <v>498</v>
      </c>
      <c r="D61" s="468" t="s">
        <v>50</v>
      </c>
      <c r="E61" s="466" t="s">
        <v>51</v>
      </c>
      <c r="F61" s="467"/>
    </row>
    <row r="62" spans="1:6" s="334" customFormat="1" ht="15.6" x14ac:dyDescent="0.3">
      <c r="A62" s="462">
        <f>SUBTOTAL(103,$C$5:C62)</f>
        <v>58</v>
      </c>
      <c r="B62" s="464"/>
      <c r="C62" s="464" t="s">
        <v>499</v>
      </c>
      <c r="D62" s="468" t="s">
        <v>80</v>
      </c>
      <c r="E62" s="466" t="s">
        <v>51</v>
      </c>
      <c r="F62" s="467"/>
    </row>
    <row r="63" spans="1:6" s="334" customFormat="1" ht="15.6" x14ac:dyDescent="0.3">
      <c r="A63" s="462">
        <f>SUBTOTAL(103,$C$5:C63)</f>
        <v>59</v>
      </c>
      <c r="B63" s="464"/>
      <c r="C63" s="464" t="s">
        <v>500</v>
      </c>
      <c r="D63" s="468" t="s">
        <v>80</v>
      </c>
      <c r="E63" s="466" t="s">
        <v>51</v>
      </c>
      <c r="F63" s="467"/>
    </row>
    <row r="64" spans="1:6" s="334" customFormat="1" ht="15.6" x14ac:dyDescent="0.3">
      <c r="A64" s="462">
        <f>SUBTOTAL(103,$C$5:C64)</f>
        <v>60</v>
      </c>
      <c r="B64" s="464"/>
      <c r="C64" s="464" t="s">
        <v>501</v>
      </c>
      <c r="D64" s="468" t="s">
        <v>159</v>
      </c>
      <c r="E64" s="466" t="s">
        <v>51</v>
      </c>
      <c r="F64" s="467"/>
    </row>
    <row r="65" spans="1:6" s="334" customFormat="1" ht="15.6" x14ac:dyDescent="0.3">
      <c r="A65" s="462">
        <f>SUBTOTAL(103,$C$5:C65)</f>
        <v>61</v>
      </c>
      <c r="B65" s="463" t="s">
        <v>561</v>
      </c>
      <c r="C65" s="469" t="s">
        <v>511</v>
      </c>
      <c r="D65" s="468" t="s">
        <v>235</v>
      </c>
      <c r="E65" s="466" t="s">
        <v>51</v>
      </c>
      <c r="F65" s="467"/>
    </row>
    <row r="66" spans="1:6" s="334" customFormat="1" ht="15.6" x14ac:dyDescent="0.3">
      <c r="A66" s="462">
        <f>SUBTOTAL(103,$C$5:C66)</f>
        <v>62</v>
      </c>
      <c r="B66" s="464"/>
      <c r="C66" s="464" t="s">
        <v>512</v>
      </c>
      <c r="D66" s="468" t="s">
        <v>178</v>
      </c>
      <c r="E66" s="466" t="s">
        <v>51</v>
      </c>
      <c r="F66" s="467"/>
    </row>
    <row r="67" spans="1:6" s="334" customFormat="1" ht="15.6" x14ac:dyDescent="0.3">
      <c r="A67" s="462">
        <f>SUBTOTAL(103,$C$5:C67)</f>
        <v>63</v>
      </c>
      <c r="B67" s="464"/>
      <c r="C67" s="464" t="s">
        <v>513</v>
      </c>
      <c r="D67" s="468" t="s">
        <v>2</v>
      </c>
      <c r="E67" s="466" t="s">
        <v>51</v>
      </c>
      <c r="F67" s="467"/>
    </row>
    <row r="68" spans="1:6" s="334" customFormat="1" ht="15.6" x14ac:dyDescent="0.3">
      <c r="A68" s="462">
        <f>SUBTOTAL(103,$C$5:C68)</f>
        <v>64</v>
      </c>
      <c r="B68" s="464"/>
      <c r="C68" s="464" t="s">
        <v>514</v>
      </c>
      <c r="D68" s="468" t="s">
        <v>2</v>
      </c>
      <c r="E68" s="466" t="s">
        <v>51</v>
      </c>
      <c r="F68" s="467"/>
    </row>
    <row r="69" spans="1:6" s="334" customFormat="1" ht="15.6" x14ac:dyDescent="0.3">
      <c r="A69" s="462">
        <f>SUBTOTAL(103,$C$5:C69)</f>
        <v>65</v>
      </c>
      <c r="B69" s="464"/>
      <c r="C69" s="464" t="s">
        <v>515</v>
      </c>
      <c r="D69" s="468" t="s">
        <v>2</v>
      </c>
      <c r="E69" s="466" t="s">
        <v>51</v>
      </c>
      <c r="F69" s="467"/>
    </row>
    <row r="70" spans="1:6" s="334" customFormat="1" ht="15.6" x14ac:dyDescent="0.3">
      <c r="A70" s="462">
        <f>SUBTOTAL(103,$C$5:C70)</f>
        <v>66</v>
      </c>
      <c r="B70" s="464"/>
      <c r="C70" s="464" t="s">
        <v>516</v>
      </c>
      <c r="D70" s="468" t="s">
        <v>2</v>
      </c>
      <c r="E70" s="466" t="s">
        <v>51</v>
      </c>
      <c r="F70" s="467"/>
    </row>
    <row r="71" spans="1:6" s="334" customFormat="1" ht="15.6" x14ac:dyDescent="0.3">
      <c r="A71" s="462">
        <f>SUBTOTAL(103,$C$5:C71)</f>
        <v>67</v>
      </c>
      <c r="B71" s="463" t="s">
        <v>562</v>
      </c>
      <c r="C71" s="469" t="s">
        <v>270</v>
      </c>
      <c r="D71" s="468" t="s">
        <v>205</v>
      </c>
      <c r="E71" s="466" t="s">
        <v>51</v>
      </c>
      <c r="F71" s="467"/>
    </row>
    <row r="72" spans="1:6" s="334" customFormat="1" ht="15.6" x14ac:dyDescent="0.3">
      <c r="A72" s="462">
        <f>SUBTOTAL(103,$C$5:C72)</f>
        <v>68</v>
      </c>
      <c r="B72" s="464"/>
      <c r="C72" s="464" t="s">
        <v>410</v>
      </c>
      <c r="D72" s="468" t="s">
        <v>4</v>
      </c>
      <c r="E72" s="466" t="s">
        <v>51</v>
      </c>
      <c r="F72" s="467"/>
    </row>
    <row r="73" spans="1:6" s="334" customFormat="1" ht="15.6" x14ac:dyDescent="0.3">
      <c r="A73" s="462">
        <f>SUBTOTAL(103,$C$5:C73)</f>
        <v>69</v>
      </c>
      <c r="B73" s="464"/>
      <c r="C73" s="464" t="s">
        <v>411</v>
      </c>
      <c r="D73" s="468" t="s">
        <v>80</v>
      </c>
      <c r="E73" s="466" t="s">
        <v>51</v>
      </c>
      <c r="F73" s="467"/>
    </row>
    <row r="74" spans="1:6" s="334" customFormat="1" ht="15.6" x14ac:dyDescent="0.3">
      <c r="A74" s="462">
        <f>SUBTOTAL(103,$C$5:C74)</f>
        <v>70</v>
      </c>
      <c r="B74" s="464"/>
      <c r="C74" s="464" t="s">
        <v>412</v>
      </c>
      <c r="D74" s="468" t="s">
        <v>50</v>
      </c>
      <c r="E74" s="466" t="s">
        <v>51</v>
      </c>
      <c r="F74" s="467"/>
    </row>
    <row r="75" spans="1:6" s="334" customFormat="1" ht="15.6" x14ac:dyDescent="0.3">
      <c r="A75" s="462">
        <f>SUBTOTAL(103,$C$5:C75)</f>
        <v>71</v>
      </c>
      <c r="B75" s="464"/>
      <c r="C75" s="464" t="s">
        <v>413</v>
      </c>
      <c r="D75" s="468" t="s">
        <v>80</v>
      </c>
      <c r="E75" s="466" t="s">
        <v>51</v>
      </c>
      <c r="F75" s="467"/>
    </row>
    <row r="76" spans="1:6" s="334" customFormat="1" ht="15.6" x14ac:dyDescent="0.3">
      <c r="A76" s="462">
        <f>SUBTOTAL(103,$C$5:C76)</f>
        <v>72</v>
      </c>
      <c r="B76" s="464"/>
      <c r="C76" s="464" t="s">
        <v>414</v>
      </c>
      <c r="D76" s="468" t="s">
        <v>50</v>
      </c>
      <c r="E76" s="466" t="s">
        <v>51</v>
      </c>
      <c r="F76" s="467"/>
    </row>
    <row r="77" spans="1:6" s="334" customFormat="1" ht="15.6" x14ac:dyDescent="0.3">
      <c r="A77" s="462">
        <f>SUBTOTAL(103,$C$5:C77)</f>
        <v>73</v>
      </c>
      <c r="B77" s="464"/>
      <c r="C77" s="464" t="s">
        <v>415</v>
      </c>
      <c r="D77" s="468" t="s">
        <v>2</v>
      </c>
      <c r="E77" s="466" t="s">
        <v>51</v>
      </c>
      <c r="F77" s="467"/>
    </row>
    <row r="78" spans="1:6" s="334" customFormat="1" ht="15.6" x14ac:dyDescent="0.3">
      <c r="A78" s="462">
        <f>SUBTOTAL(103,$C$5:C78)</f>
        <v>74</v>
      </c>
      <c r="B78" s="464"/>
      <c r="C78" s="464" t="s">
        <v>416</v>
      </c>
      <c r="D78" s="468" t="s">
        <v>2</v>
      </c>
      <c r="E78" s="466" t="s">
        <v>51</v>
      </c>
      <c r="F78" s="467"/>
    </row>
    <row r="79" spans="1:6" s="334" customFormat="1" ht="15.6" x14ac:dyDescent="0.3">
      <c r="A79" s="462">
        <f>SUBTOTAL(103,$C$5:C79)</f>
        <v>75</v>
      </c>
      <c r="B79" s="464"/>
      <c r="C79" s="464" t="s">
        <v>417</v>
      </c>
      <c r="D79" s="468" t="s">
        <v>50</v>
      </c>
      <c r="E79" s="466" t="s">
        <v>51</v>
      </c>
      <c r="F79" s="467"/>
    </row>
    <row r="80" spans="1:6" s="334" customFormat="1" ht="15.6" x14ac:dyDescent="0.3">
      <c r="A80" s="462">
        <f>SUBTOTAL(103,$C$5:C80)</f>
        <v>76</v>
      </c>
      <c r="B80" s="464"/>
      <c r="C80" s="464" t="s">
        <v>418</v>
      </c>
      <c r="D80" s="468" t="s">
        <v>2</v>
      </c>
      <c r="E80" s="466" t="s">
        <v>51</v>
      </c>
      <c r="F80" s="467"/>
    </row>
    <row r="81" spans="1:6" s="334" customFormat="1" ht="15.6" x14ac:dyDescent="0.3">
      <c r="A81" s="462">
        <f>SUBTOTAL(103,$C$5:C81)</f>
        <v>77</v>
      </c>
      <c r="B81" s="464"/>
      <c r="C81" s="464" t="s">
        <v>419</v>
      </c>
      <c r="D81" s="468" t="s">
        <v>3</v>
      </c>
      <c r="E81" s="466" t="s">
        <v>51</v>
      </c>
      <c r="F81" s="467"/>
    </row>
    <row r="82" spans="1:6" s="334" customFormat="1" ht="15.6" x14ac:dyDescent="0.3">
      <c r="A82" s="462">
        <f>SUBTOTAL(103,$C$5:C82)</f>
        <v>78</v>
      </c>
      <c r="B82" s="464"/>
      <c r="C82" s="464" t="s">
        <v>420</v>
      </c>
      <c r="D82" s="468" t="s">
        <v>50</v>
      </c>
      <c r="E82" s="466" t="s">
        <v>51</v>
      </c>
      <c r="F82" s="467"/>
    </row>
    <row r="83" spans="1:6" s="334" customFormat="1" ht="15.6" x14ac:dyDescent="0.3">
      <c r="A83" s="462">
        <f>SUBTOTAL(103,$C$5:C83)</f>
        <v>79</v>
      </c>
      <c r="B83" s="463" t="s">
        <v>563</v>
      </c>
      <c r="C83" s="464" t="s">
        <v>502</v>
      </c>
      <c r="D83" s="468" t="s">
        <v>421</v>
      </c>
      <c r="E83" s="466" t="s">
        <v>51</v>
      </c>
      <c r="F83" s="467"/>
    </row>
    <row r="84" spans="1:6" s="334" customFormat="1" ht="15.6" x14ac:dyDescent="0.3">
      <c r="A84" s="462">
        <f>SUBTOTAL(103,$C$5:C84)</f>
        <v>80</v>
      </c>
      <c r="B84" s="463" t="s">
        <v>564</v>
      </c>
      <c r="C84" s="464" t="s">
        <v>271</v>
      </c>
      <c r="D84" s="468" t="s">
        <v>421</v>
      </c>
      <c r="E84" s="466" t="s">
        <v>51</v>
      </c>
      <c r="F84" s="467"/>
    </row>
    <row r="85" spans="1:6" s="334" customFormat="1" ht="15.6" x14ac:dyDescent="0.3">
      <c r="A85" s="462">
        <f>SUBTOTAL(103,$C$5:C85)</f>
        <v>81</v>
      </c>
      <c r="B85" s="464"/>
      <c r="C85" s="464" t="s">
        <v>422</v>
      </c>
      <c r="D85" s="468" t="s">
        <v>2</v>
      </c>
      <c r="E85" s="466" t="s">
        <v>51</v>
      </c>
      <c r="F85" s="467"/>
    </row>
    <row r="86" spans="1:6" s="334" customFormat="1" ht="15.6" x14ac:dyDescent="0.3">
      <c r="A86" s="462">
        <f>SUBTOTAL(103,$C$5:C86)</f>
        <v>82</v>
      </c>
      <c r="B86" s="464"/>
      <c r="C86" s="464" t="s">
        <v>424</v>
      </c>
      <c r="D86" s="468" t="s">
        <v>2</v>
      </c>
      <c r="E86" s="466" t="s">
        <v>51</v>
      </c>
      <c r="F86" s="467"/>
    </row>
    <row r="87" spans="1:6" s="334" customFormat="1" ht="15.6" x14ac:dyDescent="0.3">
      <c r="A87" s="462">
        <f>SUBTOTAL(103,$C$5:C87)</f>
        <v>83</v>
      </c>
      <c r="B87" s="464"/>
      <c r="C87" s="464" t="s">
        <v>425</v>
      </c>
      <c r="D87" s="468" t="s">
        <v>3</v>
      </c>
      <c r="E87" s="466" t="s">
        <v>51</v>
      </c>
      <c r="F87" s="467"/>
    </row>
    <row r="88" spans="1:6" s="334" customFormat="1" ht="15.6" x14ac:dyDescent="0.3">
      <c r="A88" s="462">
        <f>SUBTOTAL(103,$C$5:C88)</f>
        <v>84</v>
      </c>
      <c r="B88" s="464"/>
      <c r="C88" s="464" t="s">
        <v>388</v>
      </c>
      <c r="D88" s="468" t="s">
        <v>80</v>
      </c>
      <c r="E88" s="466" t="s">
        <v>51</v>
      </c>
      <c r="F88" s="467"/>
    </row>
    <row r="89" spans="1:6" s="334" customFormat="1" ht="15.6" x14ac:dyDescent="0.3">
      <c r="A89" s="462">
        <f>SUBTOTAL(103,$C$5:C89)</f>
        <v>85</v>
      </c>
      <c r="B89" s="464"/>
      <c r="C89" s="464" t="s">
        <v>389</v>
      </c>
      <c r="D89" s="468" t="s">
        <v>2</v>
      </c>
      <c r="E89" s="466" t="s">
        <v>51</v>
      </c>
      <c r="F89" s="467"/>
    </row>
    <row r="90" spans="1:6" s="334" customFormat="1" ht="15.6" x14ac:dyDescent="0.3">
      <c r="A90" s="462">
        <f>SUBTOTAL(103,$C$5:C90)</f>
        <v>86</v>
      </c>
      <c r="B90" s="464"/>
      <c r="C90" s="464" t="s">
        <v>390</v>
      </c>
      <c r="D90" s="468" t="s">
        <v>2</v>
      </c>
      <c r="E90" s="466" t="s">
        <v>51</v>
      </c>
      <c r="F90" s="467"/>
    </row>
    <row r="91" spans="1:6" s="334" customFormat="1" ht="15.6" x14ac:dyDescent="0.3">
      <c r="A91" s="462">
        <f>SUBTOTAL(103,$C$5:C91)</f>
        <v>87</v>
      </c>
      <c r="B91" s="464"/>
      <c r="C91" s="464" t="s">
        <v>426</v>
      </c>
      <c r="D91" s="468" t="s">
        <v>50</v>
      </c>
      <c r="E91" s="466" t="s">
        <v>51</v>
      </c>
      <c r="F91" s="467"/>
    </row>
    <row r="92" spans="1:6" s="334" customFormat="1" ht="15.6" x14ac:dyDescent="0.3">
      <c r="A92" s="462">
        <f>SUBTOTAL(103,$C$5:C92)</f>
        <v>88</v>
      </c>
      <c r="B92" s="464"/>
      <c r="C92" s="464" t="s">
        <v>427</v>
      </c>
      <c r="D92" s="468" t="s">
        <v>3</v>
      </c>
      <c r="E92" s="466" t="s">
        <v>51</v>
      </c>
      <c r="F92" s="467"/>
    </row>
    <row r="93" spans="1:6" s="334" customFormat="1" ht="15.6" x14ac:dyDescent="0.3">
      <c r="A93" s="462">
        <f>SUBTOTAL(103,$C$5:C93)</f>
        <v>89</v>
      </c>
      <c r="B93" s="464"/>
      <c r="C93" s="464" t="s">
        <v>428</v>
      </c>
      <c r="D93" s="468" t="s">
        <v>3</v>
      </c>
      <c r="E93" s="466" t="s">
        <v>51</v>
      </c>
      <c r="F93" s="467"/>
    </row>
    <row r="94" spans="1:6" s="334" customFormat="1" ht="15.6" x14ac:dyDescent="0.3">
      <c r="A94" s="462">
        <f>SUBTOTAL(103,$C$5:C94)</f>
        <v>90</v>
      </c>
      <c r="B94" s="464"/>
      <c r="C94" s="464" t="s">
        <v>429</v>
      </c>
      <c r="D94" s="468" t="s">
        <v>2</v>
      </c>
      <c r="E94" s="466" t="s">
        <v>51</v>
      </c>
      <c r="F94" s="467"/>
    </row>
    <row r="95" spans="1:6" s="334" customFormat="1" ht="15.6" x14ac:dyDescent="0.3">
      <c r="A95" s="462">
        <f>SUBTOTAL(103,$C$5:C95)</f>
        <v>91</v>
      </c>
      <c r="B95" s="464"/>
      <c r="C95" s="464" t="s">
        <v>430</v>
      </c>
      <c r="D95" s="468" t="s">
        <v>2</v>
      </c>
      <c r="E95" s="466" t="s">
        <v>51</v>
      </c>
      <c r="F95" s="467"/>
    </row>
    <row r="96" spans="1:6" s="334" customFormat="1" ht="15.6" x14ac:dyDescent="0.3">
      <c r="A96" s="462">
        <f>SUBTOTAL(103,$C$5:C96)</f>
        <v>92</v>
      </c>
      <c r="B96" s="463" t="s">
        <v>565</v>
      </c>
      <c r="C96" s="464" t="s">
        <v>272</v>
      </c>
      <c r="D96" s="468" t="s">
        <v>235</v>
      </c>
      <c r="E96" s="466" t="s">
        <v>51</v>
      </c>
      <c r="F96" s="467"/>
    </row>
    <row r="97" spans="1:6" s="334" customFormat="1" ht="15.6" x14ac:dyDescent="0.3">
      <c r="A97" s="462">
        <f>SUBTOTAL(103,$C$5:C97)</f>
        <v>93</v>
      </c>
      <c r="B97" s="464"/>
      <c r="C97" s="464" t="s">
        <v>431</v>
      </c>
      <c r="D97" s="468" t="s">
        <v>2</v>
      </c>
      <c r="E97" s="466" t="s">
        <v>51</v>
      </c>
      <c r="F97" s="467"/>
    </row>
    <row r="98" spans="1:6" s="334" customFormat="1" ht="15.6" x14ac:dyDescent="0.3">
      <c r="A98" s="462">
        <f>SUBTOTAL(103,$C$5:C98)</f>
        <v>94</v>
      </c>
      <c r="B98" s="464"/>
      <c r="C98" s="464" t="s">
        <v>432</v>
      </c>
      <c r="D98" s="468" t="s">
        <v>2</v>
      </c>
      <c r="E98" s="466" t="s">
        <v>51</v>
      </c>
      <c r="F98" s="467"/>
    </row>
    <row r="99" spans="1:6" s="334" customFormat="1" ht="15.6" x14ac:dyDescent="0.3">
      <c r="A99" s="462">
        <f>SUBTOTAL(103,$C$5:C99)</f>
        <v>95</v>
      </c>
      <c r="B99" s="463" t="s">
        <v>566</v>
      </c>
      <c r="C99" s="464" t="s">
        <v>273</v>
      </c>
      <c r="D99" s="468" t="s">
        <v>186</v>
      </c>
      <c r="E99" s="466" t="s">
        <v>673</v>
      </c>
      <c r="F99" s="467" t="s">
        <v>1095</v>
      </c>
    </row>
    <row r="100" spans="1:6" s="334" customFormat="1" ht="15.6" x14ac:dyDescent="0.3">
      <c r="A100" s="462">
        <f>SUBTOTAL(103,$C$5:C100)</f>
        <v>96</v>
      </c>
      <c r="B100" s="463" t="s">
        <v>567</v>
      </c>
      <c r="C100" s="464" t="s">
        <v>274</v>
      </c>
      <c r="D100" s="468" t="s">
        <v>219</v>
      </c>
      <c r="E100" s="466" t="s">
        <v>1206</v>
      </c>
      <c r="F100" s="467" t="s">
        <v>1094</v>
      </c>
    </row>
    <row r="101" spans="1:6" s="334" customFormat="1" ht="15.6" x14ac:dyDescent="0.3">
      <c r="A101" s="462">
        <f>SUBTOTAL(103,$C$5:C101)</f>
        <v>97</v>
      </c>
      <c r="B101" s="463" t="s">
        <v>568</v>
      </c>
      <c r="C101" s="464" t="s">
        <v>275</v>
      </c>
      <c r="D101" s="468" t="s">
        <v>217</v>
      </c>
      <c r="E101" s="466" t="s">
        <v>673</v>
      </c>
      <c r="F101" s="467" t="s">
        <v>1094</v>
      </c>
    </row>
    <row r="102" spans="1:6" s="334" customFormat="1" ht="15.6" x14ac:dyDescent="0.3">
      <c r="A102" s="462">
        <f>SUBTOTAL(103,$C$5:C102)</f>
        <v>98</v>
      </c>
      <c r="B102" s="463" t="s">
        <v>674</v>
      </c>
      <c r="C102" s="464" t="s">
        <v>503</v>
      </c>
      <c r="D102" s="468" t="s">
        <v>219</v>
      </c>
      <c r="E102" s="466" t="s">
        <v>51</v>
      </c>
      <c r="F102" s="467"/>
    </row>
    <row r="103" spans="1:6" s="334" customFormat="1" ht="15.6" x14ac:dyDescent="0.3">
      <c r="A103" s="462">
        <f>SUBTOTAL(103,$C$5:C103)</f>
        <v>99</v>
      </c>
      <c r="B103" s="463" t="s">
        <v>569</v>
      </c>
      <c r="C103" s="464" t="s">
        <v>11</v>
      </c>
      <c r="D103" s="468" t="s">
        <v>194</v>
      </c>
      <c r="E103" s="466" t="s">
        <v>673</v>
      </c>
      <c r="F103" s="467" t="s">
        <v>1094</v>
      </c>
    </row>
    <row r="104" spans="1:6" s="334" customFormat="1" ht="15.6" x14ac:dyDescent="0.3">
      <c r="A104" s="462">
        <f>SUBTOTAL(103,$C$5:C104)</f>
        <v>100</v>
      </c>
      <c r="B104" s="463" t="s">
        <v>570</v>
      </c>
      <c r="C104" s="464" t="s">
        <v>174</v>
      </c>
      <c r="D104" s="468" t="s">
        <v>226</v>
      </c>
      <c r="E104" s="466" t="s">
        <v>673</v>
      </c>
      <c r="F104" s="467" t="s">
        <v>1094</v>
      </c>
    </row>
    <row r="105" spans="1:6" s="334" customFormat="1" ht="15.6" x14ac:dyDescent="0.3">
      <c r="A105" s="462">
        <f>SUBTOTAL(103,$C$5:C105)</f>
        <v>101</v>
      </c>
      <c r="B105" s="464"/>
      <c r="C105" s="464" t="s">
        <v>316</v>
      </c>
      <c r="D105" s="468" t="s">
        <v>80</v>
      </c>
      <c r="E105" s="466" t="s">
        <v>51</v>
      </c>
      <c r="F105" s="467"/>
    </row>
    <row r="106" spans="1:6" s="334" customFormat="1" ht="15.6" x14ac:dyDescent="0.3">
      <c r="A106" s="462">
        <f>SUBTOTAL(103,$C$5:C106)</f>
        <v>102</v>
      </c>
      <c r="B106" s="464"/>
      <c r="C106" s="464" t="s">
        <v>433</v>
      </c>
      <c r="D106" s="468" t="s">
        <v>2</v>
      </c>
      <c r="E106" s="466" t="s">
        <v>51</v>
      </c>
      <c r="F106" s="467"/>
    </row>
    <row r="107" spans="1:6" s="334" customFormat="1" ht="15.6" x14ac:dyDescent="0.3">
      <c r="A107" s="462">
        <f>SUBTOTAL(103,$C$5:C107)</f>
        <v>103</v>
      </c>
      <c r="B107" s="464"/>
      <c r="C107" s="464" t="s">
        <v>434</v>
      </c>
      <c r="D107" s="468" t="s">
        <v>2</v>
      </c>
      <c r="E107" s="466" t="s">
        <v>51</v>
      </c>
      <c r="F107" s="467"/>
    </row>
    <row r="108" spans="1:6" s="334" customFormat="1" ht="15.6" x14ac:dyDescent="0.3">
      <c r="A108" s="462">
        <f>SUBTOTAL(103,$C$5:C108)</f>
        <v>104</v>
      </c>
      <c r="B108" s="464"/>
      <c r="C108" s="464" t="s">
        <v>435</v>
      </c>
      <c r="D108" s="468" t="s">
        <v>80</v>
      </c>
      <c r="E108" s="466" t="s">
        <v>51</v>
      </c>
      <c r="F108" s="467"/>
    </row>
    <row r="109" spans="1:6" s="334" customFormat="1" ht="15.6" x14ac:dyDescent="0.3">
      <c r="A109" s="462">
        <f>SUBTOTAL(103,$C$5:C109)</f>
        <v>105</v>
      </c>
      <c r="B109" s="464"/>
      <c r="C109" s="464" t="s">
        <v>436</v>
      </c>
      <c r="D109" s="468" t="s">
        <v>2</v>
      </c>
      <c r="E109" s="466" t="s">
        <v>51</v>
      </c>
      <c r="F109" s="467"/>
    </row>
    <row r="110" spans="1:6" s="334" customFormat="1" ht="15.6" x14ac:dyDescent="0.3">
      <c r="A110" s="462">
        <f>SUBTOTAL(103,$C$5:C110)</f>
        <v>106</v>
      </c>
      <c r="B110" s="464"/>
      <c r="C110" s="464" t="s">
        <v>437</v>
      </c>
      <c r="D110" s="468" t="s">
        <v>50</v>
      </c>
      <c r="E110" s="466" t="s">
        <v>51</v>
      </c>
      <c r="F110" s="467"/>
    </row>
    <row r="111" spans="1:6" s="334" customFormat="1" ht="15.6" x14ac:dyDescent="0.3">
      <c r="A111" s="462">
        <f>SUBTOTAL(103,$C$5:C111)</f>
        <v>107</v>
      </c>
      <c r="B111" s="464"/>
      <c r="C111" s="464" t="s">
        <v>438</v>
      </c>
      <c r="D111" s="468" t="s">
        <v>3</v>
      </c>
      <c r="E111" s="466" t="s">
        <v>51</v>
      </c>
      <c r="F111" s="467"/>
    </row>
    <row r="112" spans="1:6" s="334" customFormat="1" ht="15.6" x14ac:dyDescent="0.3">
      <c r="A112" s="462">
        <f>SUBTOTAL(103,$C$5:C112)</f>
        <v>108</v>
      </c>
      <c r="B112" s="464"/>
      <c r="C112" s="464" t="s">
        <v>439</v>
      </c>
      <c r="D112" s="468" t="s">
        <v>178</v>
      </c>
      <c r="E112" s="466" t="s">
        <v>51</v>
      </c>
      <c r="F112" s="467"/>
    </row>
    <row r="113" spans="1:6" s="334" customFormat="1" ht="15.6" x14ac:dyDescent="0.3">
      <c r="A113" s="462">
        <f>SUBTOTAL(103,$C$5:C113)</f>
        <v>109</v>
      </c>
      <c r="B113" s="464"/>
      <c r="C113" s="464" t="s">
        <v>440</v>
      </c>
      <c r="D113" s="468" t="s">
        <v>3</v>
      </c>
      <c r="E113" s="466" t="s">
        <v>51</v>
      </c>
      <c r="F113" s="467"/>
    </row>
    <row r="114" spans="1:6" s="334" customFormat="1" ht="15.6" x14ac:dyDescent="0.3">
      <c r="A114" s="462">
        <f>SUBTOTAL(103,$C$5:C114)</f>
        <v>110</v>
      </c>
      <c r="B114" s="464"/>
      <c r="C114" s="464" t="s">
        <v>441</v>
      </c>
      <c r="D114" s="468" t="s">
        <v>159</v>
      </c>
      <c r="E114" s="466" t="s">
        <v>51</v>
      </c>
      <c r="F114" s="467"/>
    </row>
    <row r="115" spans="1:6" s="334" customFormat="1" ht="15.6" x14ac:dyDescent="0.3">
      <c r="A115" s="462">
        <f>SUBTOTAL(103,$C$5:C115)</f>
        <v>111</v>
      </c>
      <c r="B115" s="464"/>
      <c r="C115" s="464" t="s">
        <v>442</v>
      </c>
      <c r="D115" s="468" t="s">
        <v>3</v>
      </c>
      <c r="E115" s="466" t="s">
        <v>51</v>
      </c>
      <c r="F115" s="467"/>
    </row>
    <row r="116" spans="1:6" s="334" customFormat="1" ht="15.6" x14ac:dyDescent="0.3">
      <c r="A116" s="462">
        <f>SUBTOTAL(103,$C$5:C116)</f>
        <v>112</v>
      </c>
      <c r="B116" s="464"/>
      <c r="C116" s="464" t="s">
        <v>443</v>
      </c>
      <c r="D116" s="468" t="s">
        <v>80</v>
      </c>
      <c r="E116" s="466" t="s">
        <v>51</v>
      </c>
      <c r="F116" s="467"/>
    </row>
    <row r="117" spans="1:6" s="334" customFormat="1" ht="15.6" x14ac:dyDescent="0.3">
      <c r="A117" s="462">
        <f>SUBTOTAL(103,$C$5:C117)</f>
        <v>113</v>
      </c>
      <c r="B117" s="463" t="s">
        <v>571</v>
      </c>
      <c r="C117" s="464" t="s">
        <v>12</v>
      </c>
      <c r="D117" s="468" t="s">
        <v>181</v>
      </c>
      <c r="E117" s="466" t="s">
        <v>51</v>
      </c>
      <c r="F117" s="467"/>
    </row>
    <row r="118" spans="1:6" s="334" customFormat="1" ht="15.6" x14ac:dyDescent="0.3">
      <c r="A118" s="462">
        <f>SUBTOTAL(103,$C$5:C118)</f>
        <v>114</v>
      </c>
      <c r="B118" s="463" t="s">
        <v>572</v>
      </c>
      <c r="C118" s="464" t="s">
        <v>13</v>
      </c>
      <c r="D118" s="468" t="s">
        <v>225</v>
      </c>
      <c r="E118" s="466" t="s">
        <v>51</v>
      </c>
      <c r="F118" s="467"/>
    </row>
    <row r="119" spans="1:6" s="334" customFormat="1" ht="15.6" x14ac:dyDescent="0.3">
      <c r="A119" s="462">
        <f>SUBTOTAL(103,$C$5:C119)</f>
        <v>115</v>
      </c>
      <c r="B119" s="463" t="s">
        <v>573</v>
      </c>
      <c r="C119" s="464" t="s">
        <v>52</v>
      </c>
      <c r="D119" s="468" t="s">
        <v>237</v>
      </c>
      <c r="E119" s="466" t="s">
        <v>51</v>
      </c>
      <c r="F119" s="467"/>
    </row>
    <row r="120" spans="1:6" s="334" customFormat="1" ht="15.6" x14ac:dyDescent="0.3">
      <c r="A120" s="462">
        <f>SUBTOTAL(103,$C$5:C120)</f>
        <v>116</v>
      </c>
      <c r="B120" s="464"/>
      <c r="C120" s="464" t="s">
        <v>200</v>
      </c>
      <c r="D120" s="468" t="s">
        <v>2</v>
      </c>
      <c r="E120" s="466" t="s">
        <v>51</v>
      </c>
      <c r="F120" s="467"/>
    </row>
    <row r="121" spans="1:6" s="334" customFormat="1" ht="15.6" x14ac:dyDescent="0.3">
      <c r="A121" s="462">
        <f>SUBTOTAL(103,$C$5:C121)</f>
        <v>117</v>
      </c>
      <c r="B121" s="464"/>
      <c r="C121" s="464" t="s">
        <v>201</v>
      </c>
      <c r="D121" s="468" t="s">
        <v>178</v>
      </c>
      <c r="E121" s="466" t="s">
        <v>51</v>
      </c>
      <c r="F121" s="467"/>
    </row>
    <row r="122" spans="1:6" s="334" customFormat="1" ht="15.6" x14ac:dyDescent="0.3">
      <c r="A122" s="462">
        <f>SUBTOTAL(103,$C$5:C122)</f>
        <v>118</v>
      </c>
      <c r="B122" s="464"/>
      <c r="C122" s="464" t="s">
        <v>262</v>
      </c>
      <c r="D122" s="468" t="s">
        <v>80</v>
      </c>
      <c r="E122" s="466" t="s">
        <v>51</v>
      </c>
      <c r="F122" s="467"/>
    </row>
    <row r="123" spans="1:6" s="334" customFormat="1" ht="15.6" x14ac:dyDescent="0.3">
      <c r="A123" s="462">
        <f>SUBTOTAL(103,$C$5:C123)</f>
        <v>119</v>
      </c>
      <c r="B123" s="464"/>
      <c r="C123" s="464" t="s">
        <v>261</v>
      </c>
      <c r="D123" s="468" t="s">
        <v>4</v>
      </c>
      <c r="E123" s="466" t="s">
        <v>51</v>
      </c>
      <c r="F123" s="467"/>
    </row>
    <row r="124" spans="1:6" s="334" customFormat="1" ht="15.6" x14ac:dyDescent="0.3">
      <c r="A124" s="462">
        <f>SUBTOTAL(103,$C$5:C124)</f>
        <v>120</v>
      </c>
      <c r="B124" s="464"/>
      <c r="C124" s="464" t="s">
        <v>260</v>
      </c>
      <c r="D124" s="468" t="s">
        <v>3</v>
      </c>
      <c r="E124" s="466" t="s">
        <v>51</v>
      </c>
      <c r="F124" s="467"/>
    </row>
    <row r="125" spans="1:6" s="334" customFormat="1" ht="15.6" x14ac:dyDescent="0.3">
      <c r="A125" s="462">
        <f>SUBTOTAL(103,$C$5:C125)</f>
        <v>121</v>
      </c>
      <c r="B125" s="464"/>
      <c r="C125" s="464" t="s">
        <v>259</v>
      </c>
      <c r="D125" s="468" t="s">
        <v>50</v>
      </c>
      <c r="E125" s="466" t="s">
        <v>51</v>
      </c>
      <c r="F125" s="467"/>
    </row>
    <row r="126" spans="1:6" s="334" customFormat="1" ht="15.6" x14ac:dyDescent="0.3">
      <c r="A126" s="462">
        <f>SUBTOTAL(103,$C$5:C126)</f>
        <v>122</v>
      </c>
      <c r="B126" s="464"/>
      <c r="C126" s="464" t="s">
        <v>444</v>
      </c>
      <c r="D126" s="468" t="s">
        <v>178</v>
      </c>
      <c r="E126" s="466" t="s">
        <v>51</v>
      </c>
      <c r="F126" s="467"/>
    </row>
    <row r="127" spans="1:6" s="334" customFormat="1" ht="15.6" x14ac:dyDescent="0.3">
      <c r="A127" s="462">
        <f>SUBTOTAL(103,$C$5:C127)</f>
        <v>123</v>
      </c>
      <c r="B127" s="463" t="s">
        <v>574</v>
      </c>
      <c r="C127" s="464" t="s">
        <v>53</v>
      </c>
      <c r="D127" s="468" t="s">
        <v>221</v>
      </c>
      <c r="E127" s="466" t="s">
        <v>673</v>
      </c>
      <c r="F127" s="467" t="s">
        <v>1093</v>
      </c>
    </row>
    <row r="128" spans="1:6" s="334" customFormat="1" ht="15.6" x14ac:dyDescent="0.3">
      <c r="A128" s="462">
        <f>SUBTOTAL(103,$C$5:C128)</f>
        <v>124</v>
      </c>
      <c r="B128" s="463" t="s">
        <v>575</v>
      </c>
      <c r="C128" s="464" t="s">
        <v>54</v>
      </c>
      <c r="D128" s="468" t="s">
        <v>221</v>
      </c>
      <c r="E128" s="466" t="s">
        <v>673</v>
      </c>
      <c r="F128" s="467" t="s">
        <v>1093</v>
      </c>
    </row>
    <row r="129" spans="1:6" s="334" customFormat="1" ht="15.6" x14ac:dyDescent="0.3">
      <c r="A129" s="462">
        <f>SUBTOTAL(103,$C$5:C129)</f>
        <v>125</v>
      </c>
      <c r="B129" s="464"/>
      <c r="C129" s="464" t="s">
        <v>182</v>
      </c>
      <c r="D129" s="468" t="s">
        <v>4</v>
      </c>
      <c r="E129" s="466" t="s">
        <v>51</v>
      </c>
      <c r="F129" s="467"/>
    </row>
    <row r="130" spans="1:6" s="334" customFormat="1" ht="15.6" x14ac:dyDescent="0.3">
      <c r="A130" s="462">
        <f>SUBTOTAL(103,$C$5:C130)</f>
        <v>126</v>
      </c>
      <c r="B130" s="464"/>
      <c r="C130" s="464" t="s">
        <v>183</v>
      </c>
      <c r="D130" s="468" t="s">
        <v>4</v>
      </c>
      <c r="E130" s="466" t="s">
        <v>51</v>
      </c>
      <c r="F130" s="467"/>
    </row>
    <row r="131" spans="1:6" s="334" customFormat="1" ht="15.6" x14ac:dyDescent="0.3">
      <c r="A131" s="462">
        <f>SUBTOTAL(103,$C$5:C131)</f>
        <v>127</v>
      </c>
      <c r="B131" s="464"/>
      <c r="C131" s="464" t="s">
        <v>184</v>
      </c>
      <c r="D131" s="468" t="s">
        <v>178</v>
      </c>
      <c r="E131" s="466" t="s">
        <v>51</v>
      </c>
      <c r="F131" s="467"/>
    </row>
    <row r="132" spans="1:6" s="334" customFormat="1" ht="15.6" x14ac:dyDescent="0.3">
      <c r="A132" s="462">
        <f>SUBTOTAL(103,$C$5:C132)</f>
        <v>128</v>
      </c>
      <c r="B132" s="464"/>
      <c r="C132" s="464" t="s">
        <v>185</v>
      </c>
      <c r="D132" s="468" t="s">
        <v>2</v>
      </c>
      <c r="E132" s="466" t="s">
        <v>51</v>
      </c>
      <c r="F132" s="467"/>
    </row>
    <row r="133" spans="1:6" s="334" customFormat="1" ht="15.6" x14ac:dyDescent="0.3">
      <c r="A133" s="462">
        <f>SUBTOTAL(103,$C$5:C133)</f>
        <v>129</v>
      </c>
      <c r="B133" s="464"/>
      <c r="C133" s="464" t="s">
        <v>445</v>
      </c>
      <c r="D133" s="468" t="s">
        <v>3</v>
      </c>
      <c r="E133" s="466" t="s">
        <v>51</v>
      </c>
      <c r="F133" s="467"/>
    </row>
    <row r="134" spans="1:6" s="334" customFormat="1" ht="15.6" x14ac:dyDescent="0.3">
      <c r="A134" s="462">
        <f>SUBTOTAL(103,$C$5:C134)</f>
        <v>130</v>
      </c>
      <c r="B134" s="464"/>
      <c r="C134" s="464" t="s">
        <v>446</v>
      </c>
      <c r="D134" s="468" t="s">
        <v>4</v>
      </c>
      <c r="E134" s="466" t="s">
        <v>51</v>
      </c>
      <c r="F134" s="467"/>
    </row>
    <row r="135" spans="1:6" s="334" customFormat="1" ht="15.6" x14ac:dyDescent="0.3">
      <c r="A135" s="462">
        <f>SUBTOTAL(103,$C$5:C135)</f>
        <v>131</v>
      </c>
      <c r="B135" s="463" t="s">
        <v>576</v>
      </c>
      <c r="C135" s="464" t="s">
        <v>55</v>
      </c>
      <c r="D135" s="468" t="s">
        <v>205</v>
      </c>
      <c r="E135" s="466" t="s">
        <v>51</v>
      </c>
      <c r="F135" s="467"/>
    </row>
    <row r="136" spans="1:6" s="334" customFormat="1" ht="15.6" x14ac:dyDescent="0.3">
      <c r="A136" s="462">
        <f>SUBTOTAL(103,$C$5:C136)</f>
        <v>132</v>
      </c>
      <c r="B136" s="464"/>
      <c r="C136" s="464" t="s">
        <v>187</v>
      </c>
      <c r="D136" s="468" t="s">
        <v>3</v>
      </c>
      <c r="E136" s="466" t="s">
        <v>51</v>
      </c>
      <c r="F136" s="467"/>
    </row>
    <row r="137" spans="1:6" s="334" customFormat="1" ht="15.6" x14ac:dyDescent="0.3">
      <c r="A137" s="462">
        <f>SUBTOTAL(103,$C$5:C137)</f>
        <v>133</v>
      </c>
      <c r="B137" s="464"/>
      <c r="C137" s="464" t="s">
        <v>188</v>
      </c>
      <c r="D137" s="468" t="s">
        <v>80</v>
      </c>
      <c r="E137" s="466" t="s">
        <v>51</v>
      </c>
      <c r="F137" s="467"/>
    </row>
    <row r="138" spans="1:6" s="334" customFormat="1" ht="15.6" x14ac:dyDescent="0.3">
      <c r="A138" s="462">
        <f>SUBTOTAL(103,$C$5:C138)</f>
        <v>134</v>
      </c>
      <c r="B138" s="464"/>
      <c r="C138" s="464" t="s">
        <v>189</v>
      </c>
      <c r="D138" s="468" t="s">
        <v>80</v>
      </c>
      <c r="E138" s="466" t="s">
        <v>51</v>
      </c>
      <c r="F138" s="467"/>
    </row>
    <row r="139" spans="1:6" s="334" customFormat="1" ht="15.6" x14ac:dyDescent="0.3">
      <c r="A139" s="462">
        <f>SUBTOTAL(103,$C$5:C139)</f>
        <v>135</v>
      </c>
      <c r="B139" s="464"/>
      <c r="C139" s="464" t="s">
        <v>190</v>
      </c>
      <c r="D139" s="468" t="s">
        <v>3</v>
      </c>
      <c r="E139" s="466" t="s">
        <v>51</v>
      </c>
      <c r="F139" s="467"/>
    </row>
    <row r="140" spans="1:6" s="334" customFormat="1" ht="15.6" x14ac:dyDescent="0.3">
      <c r="A140" s="462">
        <f>SUBTOTAL(103,$C$5:C140)</f>
        <v>136</v>
      </c>
      <c r="B140" s="464"/>
      <c r="C140" s="464" t="s">
        <v>447</v>
      </c>
      <c r="D140" s="468" t="s">
        <v>3</v>
      </c>
      <c r="E140" s="466" t="s">
        <v>51</v>
      </c>
      <c r="F140" s="467"/>
    </row>
    <row r="141" spans="1:6" s="334" customFormat="1" ht="15.6" x14ac:dyDescent="0.3">
      <c r="A141" s="462">
        <f>SUBTOTAL(103,$C$5:C141)</f>
        <v>137</v>
      </c>
      <c r="B141" s="463" t="s">
        <v>577</v>
      </c>
      <c r="C141" s="464" t="s">
        <v>56</v>
      </c>
      <c r="D141" s="468" t="s">
        <v>448</v>
      </c>
      <c r="E141" s="466" t="s">
        <v>51</v>
      </c>
      <c r="F141" s="467" t="s">
        <v>1094</v>
      </c>
    </row>
    <row r="142" spans="1:6" s="334" customFormat="1" ht="15.6" x14ac:dyDescent="0.3">
      <c r="A142" s="462">
        <f>SUBTOTAL(103,$C$5:C142)</f>
        <v>138</v>
      </c>
      <c r="B142" s="463" t="s">
        <v>578</v>
      </c>
      <c r="C142" s="464" t="s">
        <v>57</v>
      </c>
      <c r="D142" s="468" t="s">
        <v>223</v>
      </c>
      <c r="E142" s="466" t="s">
        <v>51</v>
      </c>
      <c r="F142" s="467" t="s">
        <v>1094</v>
      </c>
    </row>
    <row r="143" spans="1:6" s="334" customFormat="1" ht="15.6" x14ac:dyDescent="0.3">
      <c r="A143" s="462">
        <f>SUBTOTAL(103,$C$5:C143)</f>
        <v>139</v>
      </c>
      <c r="B143" s="463" t="s">
        <v>693</v>
      </c>
      <c r="C143" s="464" t="s">
        <v>694</v>
      </c>
      <c r="D143" s="468" t="s">
        <v>219</v>
      </c>
      <c r="E143" s="466" t="s">
        <v>51</v>
      </c>
      <c r="F143" s="467"/>
    </row>
    <row r="144" spans="1:6" s="334" customFormat="1" ht="15.6" x14ac:dyDescent="0.3">
      <c r="A144" s="462">
        <f>SUBTOTAL(103,$C$5:C144)</f>
        <v>140</v>
      </c>
      <c r="B144" s="463" t="s">
        <v>579</v>
      </c>
      <c r="C144" s="464" t="s">
        <v>58</v>
      </c>
      <c r="D144" s="468" t="s">
        <v>194</v>
      </c>
      <c r="E144" s="466" t="s">
        <v>51</v>
      </c>
      <c r="F144" s="467" t="s">
        <v>1094</v>
      </c>
    </row>
    <row r="145" spans="1:6" s="334" customFormat="1" ht="15.6" x14ac:dyDescent="0.3">
      <c r="A145" s="462">
        <f>SUBTOTAL(103,$C$5:C145)</f>
        <v>141</v>
      </c>
      <c r="B145" s="463" t="s">
        <v>580</v>
      </c>
      <c r="C145" s="464" t="s">
        <v>59</v>
      </c>
      <c r="D145" s="468" t="s">
        <v>194</v>
      </c>
      <c r="E145" s="466" t="s">
        <v>51</v>
      </c>
      <c r="F145" s="467" t="s">
        <v>1094</v>
      </c>
    </row>
    <row r="146" spans="1:6" s="334" customFormat="1" ht="15.6" x14ac:dyDescent="0.3">
      <c r="A146" s="462">
        <f>SUBTOTAL(103,$C$5:C146)</f>
        <v>142</v>
      </c>
      <c r="B146" s="463" t="s">
        <v>581</v>
      </c>
      <c r="C146" s="464" t="s">
        <v>60</v>
      </c>
      <c r="D146" s="468" t="s">
        <v>449</v>
      </c>
      <c r="E146" s="466" t="s">
        <v>51</v>
      </c>
      <c r="F146" s="467" t="s">
        <v>1094</v>
      </c>
    </row>
    <row r="147" spans="1:6" s="334" customFormat="1" ht="15.6" x14ac:dyDescent="0.3">
      <c r="A147" s="462">
        <f>SUBTOTAL(103,$C$5:C147)</f>
        <v>143</v>
      </c>
      <c r="B147" s="463" t="s">
        <v>582</v>
      </c>
      <c r="C147" s="464" t="s">
        <v>61</v>
      </c>
      <c r="D147" s="468" t="s">
        <v>449</v>
      </c>
      <c r="E147" s="466" t="s">
        <v>51</v>
      </c>
      <c r="F147" s="467" t="s">
        <v>1094</v>
      </c>
    </row>
    <row r="148" spans="1:6" s="334" customFormat="1" ht="15.6" x14ac:dyDescent="0.3">
      <c r="A148" s="462">
        <f>SUBTOTAL(103,$C$5:C148)</f>
        <v>144</v>
      </c>
      <c r="B148" s="464"/>
      <c r="C148" s="464" t="s">
        <v>62</v>
      </c>
      <c r="D148" s="468" t="s">
        <v>50</v>
      </c>
      <c r="E148" s="466" t="s">
        <v>51</v>
      </c>
      <c r="F148" s="467"/>
    </row>
    <row r="149" spans="1:6" s="334" customFormat="1" ht="15.6" x14ac:dyDescent="0.3">
      <c r="A149" s="462">
        <f>SUBTOTAL(103,$C$5:C149)</f>
        <v>145</v>
      </c>
      <c r="B149" s="470"/>
      <c r="C149" s="464" t="s">
        <v>63</v>
      </c>
      <c r="D149" s="468" t="s">
        <v>159</v>
      </c>
      <c r="E149" s="466" t="s">
        <v>51</v>
      </c>
      <c r="F149" s="467"/>
    </row>
    <row r="150" spans="1:6" s="334" customFormat="1" ht="15.6" x14ac:dyDescent="0.3">
      <c r="A150" s="462">
        <f>SUBTOTAL(103,$C$5:C150)</f>
        <v>146</v>
      </c>
      <c r="B150" s="464"/>
      <c r="C150" s="464" t="s">
        <v>158</v>
      </c>
      <c r="D150" s="468" t="s">
        <v>178</v>
      </c>
      <c r="E150" s="466" t="s">
        <v>51</v>
      </c>
      <c r="F150" s="467"/>
    </row>
    <row r="151" spans="1:6" s="334" customFormat="1" ht="15.6" x14ac:dyDescent="0.3">
      <c r="A151" s="462">
        <f>SUBTOTAL(103,$C$5:C151)</f>
        <v>147</v>
      </c>
      <c r="B151" s="464"/>
      <c r="C151" s="464" t="s">
        <v>160</v>
      </c>
      <c r="D151" s="468" t="s">
        <v>178</v>
      </c>
      <c r="E151" s="466" t="s">
        <v>51</v>
      </c>
      <c r="F151" s="467"/>
    </row>
    <row r="152" spans="1:6" s="334" customFormat="1" ht="15.6" x14ac:dyDescent="0.3">
      <c r="A152" s="462">
        <f>SUBTOTAL(103,$C$5:C152)</f>
        <v>148</v>
      </c>
      <c r="B152" s="464"/>
      <c r="C152" s="464" t="s">
        <v>161</v>
      </c>
      <c r="D152" s="468" t="s">
        <v>159</v>
      </c>
      <c r="E152" s="466" t="s">
        <v>51</v>
      </c>
      <c r="F152" s="467"/>
    </row>
    <row r="153" spans="1:6" s="334" customFormat="1" ht="15.6" x14ac:dyDescent="0.3">
      <c r="A153" s="462">
        <f>SUBTOTAL(103,$C$5:C153)</f>
        <v>149</v>
      </c>
      <c r="B153" s="464"/>
      <c r="C153" s="464" t="s">
        <v>169</v>
      </c>
      <c r="D153" s="468" t="s">
        <v>4</v>
      </c>
      <c r="E153" s="466" t="s">
        <v>51</v>
      </c>
      <c r="F153" s="467"/>
    </row>
    <row r="154" spans="1:6" s="334" customFormat="1" ht="15.6" x14ac:dyDescent="0.3">
      <c r="A154" s="462">
        <f>SUBTOTAL(103,$C$5:C154)</f>
        <v>150</v>
      </c>
      <c r="B154" s="463" t="s">
        <v>583</v>
      </c>
      <c r="C154" s="464" t="s">
        <v>64</v>
      </c>
      <c r="D154" s="468" t="s">
        <v>258</v>
      </c>
      <c r="E154" s="466" t="s">
        <v>673</v>
      </c>
      <c r="F154" s="467" t="s">
        <v>1095</v>
      </c>
    </row>
    <row r="155" spans="1:6" s="334" customFormat="1" ht="15.6" x14ac:dyDescent="0.3">
      <c r="A155" s="462">
        <f>SUBTOTAL(103,$C$5:C155)</f>
        <v>151</v>
      </c>
      <c r="B155" s="463" t="s">
        <v>584</v>
      </c>
      <c r="C155" s="464" t="s">
        <v>65</v>
      </c>
      <c r="D155" s="468" t="s">
        <v>193</v>
      </c>
      <c r="E155" s="466" t="s">
        <v>673</v>
      </c>
      <c r="F155" s="467" t="s">
        <v>1095</v>
      </c>
    </row>
    <row r="156" spans="1:6" s="334" customFormat="1" ht="15.6" x14ac:dyDescent="0.3">
      <c r="A156" s="462">
        <f>SUBTOTAL(103,$C$5:C156)</f>
        <v>152</v>
      </c>
      <c r="B156" s="464"/>
      <c r="C156" s="464" t="s">
        <v>450</v>
      </c>
      <c r="D156" s="468" t="s">
        <v>80</v>
      </c>
      <c r="E156" s="466" t="s">
        <v>51</v>
      </c>
      <c r="F156" s="467"/>
    </row>
    <row r="157" spans="1:6" s="334" customFormat="1" ht="15.6" x14ac:dyDescent="0.3">
      <c r="A157" s="462">
        <f>SUBTOTAL(103,$C$5:C157)</f>
        <v>153</v>
      </c>
      <c r="B157" s="464"/>
      <c r="C157" s="464" t="s">
        <v>451</v>
      </c>
      <c r="D157" s="468" t="s">
        <v>3</v>
      </c>
      <c r="E157" s="466" t="s">
        <v>51</v>
      </c>
      <c r="F157" s="467"/>
    </row>
    <row r="158" spans="1:6" s="334" customFormat="1" ht="15.6" x14ac:dyDescent="0.3">
      <c r="A158" s="462">
        <f>SUBTOTAL(103,$C$5:C158)</f>
        <v>154</v>
      </c>
      <c r="B158" s="464"/>
      <c r="C158" s="464" t="s">
        <v>452</v>
      </c>
      <c r="D158" s="468" t="s">
        <v>3</v>
      </c>
      <c r="E158" s="466" t="s">
        <v>51</v>
      </c>
      <c r="F158" s="467"/>
    </row>
    <row r="159" spans="1:6" s="334" customFormat="1" ht="15.6" x14ac:dyDescent="0.3">
      <c r="A159" s="462">
        <f>SUBTOTAL(103,$C$5:C159)</f>
        <v>155</v>
      </c>
      <c r="B159" s="464"/>
      <c r="C159" s="464" t="s">
        <v>453</v>
      </c>
      <c r="D159" s="468" t="s">
        <v>2</v>
      </c>
      <c r="E159" s="466" t="s">
        <v>51</v>
      </c>
      <c r="F159" s="467"/>
    </row>
    <row r="160" spans="1:6" s="334" customFormat="1" ht="15.6" x14ac:dyDescent="0.3">
      <c r="A160" s="462">
        <f>SUBTOTAL(103,$C$5:C160)</f>
        <v>156</v>
      </c>
      <c r="B160" s="464"/>
      <c r="C160" s="464" t="s">
        <v>454</v>
      </c>
      <c r="D160" s="468" t="s">
        <v>3</v>
      </c>
      <c r="E160" s="466" t="s">
        <v>51</v>
      </c>
      <c r="F160" s="467"/>
    </row>
    <row r="161" spans="1:6" s="334" customFormat="1" ht="15.6" x14ac:dyDescent="0.3">
      <c r="A161" s="462">
        <f>SUBTOTAL(103,$C$5:C161)</f>
        <v>157</v>
      </c>
      <c r="B161" s="463" t="s">
        <v>923</v>
      </c>
      <c r="C161" s="464" t="s">
        <v>924</v>
      </c>
      <c r="D161" s="468" t="s">
        <v>205</v>
      </c>
      <c r="E161" s="466" t="s">
        <v>51</v>
      </c>
      <c r="F161" s="467"/>
    </row>
    <row r="162" spans="1:6" s="334" customFormat="1" ht="15.6" x14ac:dyDescent="0.3">
      <c r="A162" s="462">
        <f>SUBTOTAL(103,$C$5:C162)</f>
        <v>158</v>
      </c>
      <c r="B162" s="464"/>
      <c r="C162" s="464" t="s">
        <v>925</v>
      </c>
      <c r="D162" s="468" t="s">
        <v>80</v>
      </c>
      <c r="E162" s="466" t="s">
        <v>51</v>
      </c>
      <c r="F162" s="467"/>
    </row>
    <row r="163" spans="1:6" s="334" customFormat="1" ht="15.6" x14ac:dyDescent="0.3">
      <c r="A163" s="462">
        <f>SUBTOTAL(103,$C$5:C163)</f>
        <v>159</v>
      </c>
      <c r="B163" s="464"/>
      <c r="C163" s="464" t="s">
        <v>926</v>
      </c>
      <c r="D163" s="468" t="s">
        <v>80</v>
      </c>
      <c r="E163" s="466" t="s">
        <v>51</v>
      </c>
      <c r="F163" s="467"/>
    </row>
    <row r="164" spans="1:6" s="334" customFormat="1" ht="15.6" x14ac:dyDescent="0.3">
      <c r="A164" s="462">
        <f>SUBTOTAL(103,$C$5:C164)</f>
        <v>160</v>
      </c>
      <c r="B164" s="464"/>
      <c r="C164" s="464" t="s">
        <v>927</v>
      </c>
      <c r="D164" s="468" t="s">
        <v>80</v>
      </c>
      <c r="E164" s="466" t="s">
        <v>51</v>
      </c>
      <c r="F164" s="467"/>
    </row>
    <row r="165" spans="1:6" s="334" customFormat="1" ht="15.6" x14ac:dyDescent="0.3">
      <c r="A165" s="462">
        <f>SUBTOTAL(103,$C$5:C165)</f>
        <v>161</v>
      </c>
      <c r="B165" s="464"/>
      <c r="C165" s="464" t="s">
        <v>928</v>
      </c>
      <c r="D165" s="468" t="s">
        <v>2</v>
      </c>
      <c r="E165" s="466" t="s">
        <v>51</v>
      </c>
      <c r="F165" s="467"/>
    </row>
    <row r="166" spans="1:6" s="334" customFormat="1" ht="15.6" x14ac:dyDescent="0.3">
      <c r="A166" s="462">
        <f>SUBTOTAL(103,$C$5:C166)</f>
        <v>162</v>
      </c>
      <c r="B166" s="464"/>
      <c r="C166" s="560" t="s">
        <v>929</v>
      </c>
      <c r="D166" s="561" t="s">
        <v>80</v>
      </c>
      <c r="E166" s="466" t="s">
        <v>51</v>
      </c>
      <c r="F166" s="467"/>
    </row>
    <row r="167" spans="1:6" s="334" customFormat="1" ht="15.6" x14ac:dyDescent="0.3">
      <c r="A167" s="462">
        <f>SUBTOTAL(103,$C$5:C167)</f>
        <v>163</v>
      </c>
      <c r="B167" s="464"/>
      <c r="C167" s="464" t="s">
        <v>930</v>
      </c>
      <c r="D167" s="468" t="s">
        <v>50</v>
      </c>
      <c r="E167" s="466" t="s">
        <v>51</v>
      </c>
      <c r="F167" s="467"/>
    </row>
    <row r="168" spans="1:6" s="334" customFormat="1" ht="15.6" x14ac:dyDescent="0.3">
      <c r="A168" s="462">
        <f>SUBTOTAL(103,$C$5:C168)</f>
        <v>164</v>
      </c>
      <c r="B168" s="463" t="s">
        <v>585</v>
      </c>
      <c r="C168" s="464" t="s">
        <v>66</v>
      </c>
      <c r="D168" s="468" t="s">
        <v>205</v>
      </c>
      <c r="E168" s="466" t="s">
        <v>51</v>
      </c>
      <c r="F168" s="467"/>
    </row>
    <row r="169" spans="1:6" s="334" customFormat="1" ht="15.6" x14ac:dyDescent="0.3">
      <c r="A169" s="462">
        <f>SUBTOTAL(103,$C$5:C169)</f>
        <v>165</v>
      </c>
      <c r="B169" s="464"/>
      <c r="C169" s="464" t="s">
        <v>26</v>
      </c>
      <c r="D169" s="468" t="s">
        <v>3</v>
      </c>
      <c r="E169" s="466" t="s">
        <v>51</v>
      </c>
      <c r="F169" s="467"/>
    </row>
    <row r="170" spans="1:6" s="334" customFormat="1" ht="15.6" x14ac:dyDescent="0.3">
      <c r="A170" s="462">
        <f>SUBTOTAL(103,$C$5:C170)</f>
        <v>166</v>
      </c>
      <c r="B170" s="464"/>
      <c r="C170" s="464" t="s">
        <v>455</v>
      </c>
      <c r="D170" s="468" t="s">
        <v>50</v>
      </c>
      <c r="E170" s="466" t="s">
        <v>51</v>
      </c>
      <c r="F170" s="467"/>
    </row>
    <row r="171" spans="1:6" s="334" customFormat="1" ht="15.6" x14ac:dyDescent="0.3">
      <c r="A171" s="462">
        <f>SUBTOTAL(103,$C$5:C171)</f>
        <v>167</v>
      </c>
      <c r="B171" s="464"/>
      <c r="C171" s="464" t="s">
        <v>456</v>
      </c>
      <c r="D171" s="468" t="s">
        <v>2</v>
      </c>
      <c r="E171" s="466" t="s">
        <v>51</v>
      </c>
      <c r="F171" s="467"/>
    </row>
    <row r="172" spans="1:6" s="334" customFormat="1" ht="15.6" x14ac:dyDescent="0.3">
      <c r="A172" s="462">
        <f>SUBTOTAL(103,$C$5:C172)</f>
        <v>168</v>
      </c>
      <c r="B172" s="464"/>
      <c r="C172" s="464" t="s">
        <v>457</v>
      </c>
      <c r="D172" s="468" t="s">
        <v>50</v>
      </c>
      <c r="E172" s="466" t="s">
        <v>51</v>
      </c>
      <c r="F172" s="467"/>
    </row>
    <row r="173" spans="1:6" s="334" customFormat="1" ht="15.6" x14ac:dyDescent="0.3">
      <c r="A173" s="462">
        <f>SUBTOTAL(103,$C$5:C173)</f>
        <v>169</v>
      </c>
      <c r="B173" s="464"/>
      <c r="C173" s="464" t="s">
        <v>458</v>
      </c>
      <c r="D173" s="468" t="s">
        <v>3</v>
      </c>
      <c r="E173" s="466" t="s">
        <v>51</v>
      </c>
      <c r="F173" s="467"/>
    </row>
    <row r="174" spans="1:6" s="334" customFormat="1" ht="15.6" x14ac:dyDescent="0.3">
      <c r="A174" s="462">
        <f>SUBTOTAL(103,$C$5:C174)</f>
        <v>170</v>
      </c>
      <c r="B174" s="464"/>
      <c r="C174" s="464" t="s">
        <v>459</v>
      </c>
      <c r="D174" s="468" t="s">
        <v>80</v>
      </c>
      <c r="E174" s="466" t="s">
        <v>51</v>
      </c>
      <c r="F174" s="467"/>
    </row>
    <row r="175" spans="1:6" s="334" customFormat="1" ht="15.6" x14ac:dyDescent="0.3">
      <c r="A175" s="462">
        <f>SUBTOTAL(103,$C$5:C175)</f>
        <v>171</v>
      </c>
      <c r="B175" s="464"/>
      <c r="C175" s="464" t="s">
        <v>460</v>
      </c>
      <c r="D175" s="468" t="s">
        <v>4</v>
      </c>
      <c r="E175" s="466" t="s">
        <v>51</v>
      </c>
      <c r="F175" s="467"/>
    </row>
    <row r="176" spans="1:6" s="334" customFormat="1" ht="15.6" x14ac:dyDescent="0.3">
      <c r="A176" s="462">
        <f>SUBTOTAL(103,$C$5:C176)</f>
        <v>172</v>
      </c>
      <c r="B176" s="464"/>
      <c r="C176" s="464" t="s">
        <v>461</v>
      </c>
      <c r="D176" s="468" t="s">
        <v>2</v>
      </c>
      <c r="E176" s="466" t="s">
        <v>51</v>
      </c>
      <c r="F176" s="467"/>
    </row>
    <row r="177" spans="1:6" s="334" customFormat="1" ht="15.6" x14ac:dyDescent="0.3">
      <c r="A177" s="462">
        <f>SUBTOTAL(103,$C$5:C177)</f>
        <v>173</v>
      </c>
      <c r="B177" s="464"/>
      <c r="C177" s="464" t="s">
        <v>462</v>
      </c>
      <c r="D177" s="468" t="s">
        <v>4</v>
      </c>
      <c r="E177" s="466" t="s">
        <v>51</v>
      </c>
      <c r="F177" s="467"/>
    </row>
    <row r="178" spans="1:6" s="334" customFormat="1" ht="15.6" x14ac:dyDescent="0.3">
      <c r="A178" s="462">
        <f>SUBTOTAL(103,$C$5:C178)</f>
        <v>174</v>
      </c>
      <c r="B178" s="464"/>
      <c r="C178" s="464" t="s">
        <v>463</v>
      </c>
      <c r="D178" s="468" t="s">
        <v>2</v>
      </c>
      <c r="E178" s="466" t="s">
        <v>51</v>
      </c>
      <c r="F178" s="467"/>
    </row>
    <row r="179" spans="1:6" s="334" customFormat="1" ht="15.6" x14ac:dyDescent="0.3">
      <c r="A179" s="462">
        <f>SUBTOTAL(103,$C$5:C179)</f>
        <v>175</v>
      </c>
      <c r="B179" s="463" t="s">
        <v>586</v>
      </c>
      <c r="C179" s="464" t="s">
        <v>9</v>
      </c>
      <c r="D179" s="468" t="s">
        <v>205</v>
      </c>
      <c r="E179" s="466" t="s">
        <v>51</v>
      </c>
      <c r="F179" s="467"/>
    </row>
    <row r="180" spans="1:6" s="334" customFormat="1" ht="15.6" x14ac:dyDescent="0.3">
      <c r="A180" s="462">
        <f>SUBTOTAL(103,$C$5:C180)</f>
        <v>176</v>
      </c>
      <c r="B180" s="464"/>
      <c r="C180" s="464" t="s">
        <v>84</v>
      </c>
      <c r="D180" s="468" t="s">
        <v>2</v>
      </c>
      <c r="E180" s="466" t="s">
        <v>51</v>
      </c>
      <c r="F180" s="467"/>
    </row>
    <row r="181" spans="1:6" s="334" customFormat="1" ht="15.6" x14ac:dyDescent="0.3">
      <c r="A181" s="462">
        <f>SUBTOTAL(103,$C$5:C181)</f>
        <v>177</v>
      </c>
      <c r="B181" s="464"/>
      <c r="C181" s="464" t="s">
        <v>170</v>
      </c>
      <c r="D181" s="468" t="s">
        <v>178</v>
      </c>
      <c r="E181" s="466" t="s">
        <v>51</v>
      </c>
      <c r="F181" s="467"/>
    </row>
    <row r="182" spans="1:6" s="334" customFormat="1" ht="15.6" x14ac:dyDescent="0.3">
      <c r="A182" s="462">
        <f>SUBTOTAL(103,$C$5:C182)</f>
        <v>178</v>
      </c>
      <c r="B182" s="464"/>
      <c r="C182" s="464" t="s">
        <v>171</v>
      </c>
      <c r="D182" s="468" t="s">
        <v>2</v>
      </c>
      <c r="E182" s="466" t="s">
        <v>51</v>
      </c>
      <c r="F182" s="467"/>
    </row>
    <row r="183" spans="1:6" s="334" customFormat="1" ht="15.6" x14ac:dyDescent="0.3">
      <c r="A183" s="462">
        <f>SUBTOTAL(103,$C$5:C183)</f>
        <v>179</v>
      </c>
      <c r="B183" s="464"/>
      <c r="C183" s="464" t="s">
        <v>464</v>
      </c>
      <c r="D183" s="468" t="s">
        <v>159</v>
      </c>
      <c r="E183" s="466" t="s">
        <v>51</v>
      </c>
      <c r="F183" s="467"/>
    </row>
    <row r="184" spans="1:6" s="334" customFormat="1" ht="15.6" x14ac:dyDescent="0.3">
      <c r="A184" s="462">
        <f>SUBTOTAL(103,$C$5:C184)</f>
        <v>180</v>
      </c>
      <c r="B184" s="464"/>
      <c r="C184" s="464" t="s">
        <v>465</v>
      </c>
      <c r="D184" s="468" t="s">
        <v>80</v>
      </c>
      <c r="E184" s="466" t="s">
        <v>51</v>
      </c>
      <c r="F184" s="467"/>
    </row>
    <row r="185" spans="1:6" s="334" customFormat="1" ht="15.6" x14ac:dyDescent="0.3">
      <c r="A185" s="462">
        <f>SUBTOTAL(103,$C$5:C185)</f>
        <v>181</v>
      </c>
      <c r="B185" s="464"/>
      <c r="C185" s="464" t="s">
        <v>466</v>
      </c>
      <c r="D185" s="468" t="s">
        <v>50</v>
      </c>
      <c r="E185" s="466" t="s">
        <v>51</v>
      </c>
      <c r="F185" s="467"/>
    </row>
    <row r="186" spans="1:6" s="334" customFormat="1" ht="15.6" x14ac:dyDescent="0.3">
      <c r="A186" s="462">
        <f>SUBTOTAL(103,$C$5:C186)</f>
        <v>182</v>
      </c>
      <c r="B186" s="464"/>
      <c r="C186" s="464" t="s">
        <v>467</v>
      </c>
      <c r="D186" s="468" t="s">
        <v>3</v>
      </c>
      <c r="E186" s="466" t="s">
        <v>51</v>
      </c>
      <c r="F186" s="467"/>
    </row>
    <row r="187" spans="1:6" s="334" customFormat="1" ht="15.6" x14ac:dyDescent="0.3">
      <c r="A187" s="462">
        <f>SUBTOTAL(103,$C$5:C187)</f>
        <v>183</v>
      </c>
      <c r="B187" s="464"/>
      <c r="C187" s="464" t="s">
        <v>468</v>
      </c>
      <c r="D187" s="468" t="s">
        <v>3</v>
      </c>
      <c r="E187" s="466" t="s">
        <v>51</v>
      </c>
      <c r="F187" s="467"/>
    </row>
    <row r="188" spans="1:6" s="334" customFormat="1" ht="15.6" x14ac:dyDescent="0.3">
      <c r="A188" s="462">
        <f>SUBTOTAL(103,$C$5:C188)</f>
        <v>184</v>
      </c>
      <c r="B188" s="464"/>
      <c r="C188" s="464" t="s">
        <v>469</v>
      </c>
      <c r="D188" s="468" t="s">
        <v>178</v>
      </c>
      <c r="E188" s="466" t="s">
        <v>51</v>
      </c>
      <c r="F188" s="467"/>
    </row>
    <row r="189" spans="1:6" s="334" customFormat="1" ht="15.6" x14ac:dyDescent="0.3">
      <c r="A189" s="462">
        <f>SUBTOTAL(103,$C$5:C189)</f>
        <v>185</v>
      </c>
      <c r="B189" s="464"/>
      <c r="C189" s="464" t="s">
        <v>470</v>
      </c>
      <c r="D189" s="468" t="s">
        <v>1013</v>
      </c>
      <c r="E189" s="466" t="s">
        <v>51</v>
      </c>
      <c r="F189" s="467"/>
    </row>
    <row r="190" spans="1:6" s="334" customFormat="1" ht="15.6" x14ac:dyDescent="0.3">
      <c r="A190" s="462">
        <f>SUBTOTAL(103,$C$5:C190)</f>
        <v>186</v>
      </c>
      <c r="B190" s="463" t="s">
        <v>587</v>
      </c>
      <c r="C190" s="464" t="s">
        <v>10</v>
      </c>
      <c r="D190" s="468" t="s">
        <v>192</v>
      </c>
      <c r="E190" s="466" t="s">
        <v>51</v>
      </c>
      <c r="F190" s="467"/>
    </row>
    <row r="191" spans="1:6" s="334" customFormat="1" ht="15.6" x14ac:dyDescent="0.3">
      <c r="A191" s="462">
        <f>SUBTOTAL(103,$C$5:C191)</f>
        <v>187</v>
      </c>
      <c r="B191" s="464"/>
      <c r="C191" s="464" t="s">
        <v>67</v>
      </c>
      <c r="D191" s="468" t="s">
        <v>80</v>
      </c>
      <c r="E191" s="466" t="s">
        <v>51</v>
      </c>
      <c r="F191" s="467"/>
    </row>
    <row r="192" spans="1:6" s="334" customFormat="1" ht="15.6" x14ac:dyDescent="0.3">
      <c r="A192" s="462">
        <f>SUBTOTAL(103,$C$5:C192)</f>
        <v>188</v>
      </c>
      <c r="B192" s="464"/>
      <c r="C192" s="464" t="s">
        <v>172</v>
      </c>
      <c r="D192" s="468" t="s">
        <v>50</v>
      </c>
      <c r="E192" s="466" t="s">
        <v>51</v>
      </c>
      <c r="F192" s="467"/>
    </row>
    <row r="193" spans="1:6" s="334" customFormat="1" ht="15.6" x14ac:dyDescent="0.3">
      <c r="A193" s="462">
        <f>SUBTOTAL(103,$C$5:C193)</f>
        <v>189</v>
      </c>
      <c r="B193" s="464"/>
      <c r="C193" s="464" t="s">
        <v>899</v>
      </c>
      <c r="D193" s="468" t="s">
        <v>80</v>
      </c>
      <c r="E193" s="466" t="s">
        <v>51</v>
      </c>
      <c r="F193" s="467"/>
    </row>
    <row r="194" spans="1:6" s="334" customFormat="1" ht="15.6" x14ac:dyDescent="0.3">
      <c r="A194" s="462">
        <f>SUBTOTAL(103,$C$5:C194)</f>
        <v>190</v>
      </c>
      <c r="B194" s="464"/>
      <c r="C194" s="464" t="s">
        <v>900</v>
      </c>
      <c r="D194" s="468" t="s">
        <v>50</v>
      </c>
      <c r="E194" s="466" t="s">
        <v>51</v>
      </c>
      <c r="F194" s="467"/>
    </row>
    <row r="195" spans="1:6" s="334" customFormat="1" ht="15.6" x14ac:dyDescent="0.3">
      <c r="A195" s="462">
        <f>SUBTOTAL(103,$C$5:C195)</f>
        <v>191</v>
      </c>
      <c r="B195" s="464"/>
      <c r="C195" s="464" t="s">
        <v>901</v>
      </c>
      <c r="D195" s="468" t="s">
        <v>50</v>
      </c>
      <c r="E195" s="466" t="s">
        <v>51</v>
      </c>
      <c r="F195" s="467"/>
    </row>
    <row r="196" spans="1:6" s="334" customFormat="1" ht="15.6" x14ac:dyDescent="0.3">
      <c r="A196" s="462">
        <f>SUBTOTAL(103,$C$5:C196)</f>
        <v>192</v>
      </c>
      <c r="B196" s="464"/>
      <c r="C196" s="464" t="s">
        <v>902</v>
      </c>
      <c r="D196" s="468" t="s">
        <v>50</v>
      </c>
      <c r="E196" s="466" t="s">
        <v>51</v>
      </c>
      <c r="F196" s="467"/>
    </row>
    <row r="197" spans="1:6" s="334" customFormat="1" ht="15.6" x14ac:dyDescent="0.3">
      <c r="A197" s="462">
        <f>SUBTOTAL(103,$C$5:C197)</f>
        <v>193</v>
      </c>
      <c r="B197" s="464"/>
      <c r="C197" s="464" t="s">
        <v>903</v>
      </c>
      <c r="D197" s="468" t="s">
        <v>2</v>
      </c>
      <c r="E197" s="466" t="s">
        <v>51</v>
      </c>
      <c r="F197" s="467"/>
    </row>
    <row r="198" spans="1:6" s="334" customFormat="1" ht="15.6" x14ac:dyDescent="0.3">
      <c r="A198" s="462">
        <f>SUBTOTAL(103,$C$5:C198)</f>
        <v>194</v>
      </c>
      <c r="B198" s="463" t="s">
        <v>931</v>
      </c>
      <c r="C198" s="464" t="s">
        <v>799</v>
      </c>
      <c r="D198" s="468" t="s">
        <v>219</v>
      </c>
      <c r="E198" s="466" t="s">
        <v>51</v>
      </c>
      <c r="F198" s="467"/>
    </row>
    <row r="199" spans="1:6" s="334" customFormat="1" ht="15.6" x14ac:dyDescent="0.3">
      <c r="A199" s="462">
        <f>SUBTOTAL(103,$C$5:C199)</f>
        <v>195</v>
      </c>
      <c r="B199" s="464"/>
      <c r="C199" s="464" t="s">
        <v>800</v>
      </c>
      <c r="D199" s="468" t="s">
        <v>80</v>
      </c>
      <c r="E199" s="466" t="s">
        <v>51</v>
      </c>
      <c r="F199" s="467"/>
    </row>
    <row r="200" spans="1:6" s="334" customFormat="1" ht="15.6" x14ac:dyDescent="0.3">
      <c r="A200" s="462">
        <f>SUBTOTAL(103,$C$5:C200)</f>
        <v>196</v>
      </c>
      <c r="B200" s="463" t="s">
        <v>588</v>
      </c>
      <c r="C200" s="464" t="s">
        <v>68</v>
      </c>
      <c r="D200" s="468" t="s">
        <v>219</v>
      </c>
      <c r="E200" s="466" t="s">
        <v>51</v>
      </c>
      <c r="F200" s="467"/>
    </row>
    <row r="201" spans="1:6" s="334" customFormat="1" ht="15.6" x14ac:dyDescent="0.3">
      <c r="A201" s="462">
        <f>SUBTOTAL(103,$C$5:C201)</f>
        <v>197</v>
      </c>
      <c r="B201" s="464"/>
      <c r="C201" s="464" t="s">
        <v>69</v>
      </c>
      <c r="D201" s="468" t="s">
        <v>50</v>
      </c>
      <c r="E201" s="466" t="s">
        <v>51</v>
      </c>
      <c r="F201" s="467"/>
    </row>
    <row r="202" spans="1:6" s="334" customFormat="1" ht="15.6" x14ac:dyDescent="0.3">
      <c r="A202" s="462">
        <f>SUBTOTAL(103,$C$5:C202)</f>
        <v>198</v>
      </c>
      <c r="B202" s="464"/>
      <c r="C202" s="464" t="s">
        <v>70</v>
      </c>
      <c r="D202" s="468" t="s">
        <v>50</v>
      </c>
      <c r="E202" s="466" t="s">
        <v>51</v>
      </c>
      <c r="F202" s="467"/>
    </row>
    <row r="203" spans="1:6" s="334" customFormat="1" ht="15.6" x14ac:dyDescent="0.3">
      <c r="A203" s="462">
        <f>SUBTOTAL(103,$C$5:C203)</f>
        <v>199</v>
      </c>
      <c r="B203" s="464"/>
      <c r="C203" s="464" t="s">
        <v>71</v>
      </c>
      <c r="D203" s="468" t="s">
        <v>2</v>
      </c>
      <c r="E203" s="466" t="s">
        <v>51</v>
      </c>
      <c r="F203" s="467"/>
    </row>
    <row r="204" spans="1:6" s="334" customFormat="1" ht="15.6" x14ac:dyDescent="0.3">
      <c r="A204" s="462">
        <f>SUBTOTAL(103,$C$5:C204)</f>
        <v>200</v>
      </c>
      <c r="B204" s="464"/>
      <c r="C204" s="464" t="s">
        <v>195</v>
      </c>
      <c r="D204" s="468" t="s">
        <v>2</v>
      </c>
      <c r="E204" s="466" t="s">
        <v>51</v>
      </c>
      <c r="F204" s="467"/>
    </row>
    <row r="205" spans="1:6" s="334" customFormat="1" ht="15.6" x14ac:dyDescent="0.3">
      <c r="A205" s="462">
        <f>SUBTOTAL(103,$C$5:C205)</f>
        <v>201</v>
      </c>
      <c r="B205" s="464"/>
      <c r="C205" s="464" t="s">
        <v>589</v>
      </c>
      <c r="D205" s="468" t="s">
        <v>3</v>
      </c>
      <c r="E205" s="466" t="s">
        <v>51</v>
      </c>
      <c r="F205" s="467"/>
    </row>
    <row r="206" spans="1:6" s="334" customFormat="1" ht="15.6" x14ac:dyDescent="0.3">
      <c r="A206" s="462">
        <f>SUBTOTAL(103,$C$5:C206)</f>
        <v>202</v>
      </c>
      <c r="B206" s="464"/>
      <c r="C206" s="464" t="s">
        <v>590</v>
      </c>
      <c r="D206" s="468" t="s">
        <v>80</v>
      </c>
      <c r="E206" s="466" t="s">
        <v>51</v>
      </c>
      <c r="F206" s="467"/>
    </row>
    <row r="207" spans="1:6" s="334" customFormat="1" ht="15.6" x14ac:dyDescent="0.3">
      <c r="A207" s="462">
        <f>SUBTOTAL(103,$C$5:C207)</f>
        <v>203</v>
      </c>
      <c r="B207" s="464"/>
      <c r="C207" s="464" t="s">
        <v>591</v>
      </c>
      <c r="D207" s="468" t="s">
        <v>80</v>
      </c>
      <c r="E207" s="466" t="s">
        <v>51</v>
      </c>
      <c r="F207" s="467"/>
    </row>
    <row r="208" spans="1:6" s="334" customFormat="1" ht="15.6" x14ac:dyDescent="0.3">
      <c r="A208" s="462">
        <f>SUBTOTAL(103,$C$5:C208)</f>
        <v>204</v>
      </c>
      <c r="B208" s="464"/>
      <c r="C208" s="464" t="s">
        <v>592</v>
      </c>
      <c r="D208" s="468" t="s">
        <v>2</v>
      </c>
      <c r="E208" s="466" t="s">
        <v>51</v>
      </c>
      <c r="F208" s="467"/>
    </row>
    <row r="209" spans="1:6" s="334" customFormat="1" ht="15.6" x14ac:dyDescent="0.3">
      <c r="A209" s="462">
        <f>SUBTOTAL(103,$C$5:C209)</f>
        <v>205</v>
      </c>
      <c r="B209" s="464"/>
      <c r="C209" s="464" t="s">
        <v>593</v>
      </c>
      <c r="D209" s="468" t="s">
        <v>178</v>
      </c>
      <c r="E209" s="466" t="s">
        <v>51</v>
      </c>
      <c r="F209" s="467"/>
    </row>
    <row r="210" spans="1:6" s="334" customFormat="1" ht="15.6" x14ac:dyDescent="0.3">
      <c r="A210" s="462">
        <f>SUBTOTAL(103,$C$5:C210)</f>
        <v>206</v>
      </c>
      <c r="B210" s="463" t="s">
        <v>594</v>
      </c>
      <c r="C210" s="464" t="s">
        <v>173</v>
      </c>
      <c r="D210" s="468" t="s">
        <v>235</v>
      </c>
      <c r="E210" s="466" t="s">
        <v>51</v>
      </c>
      <c r="F210" s="467"/>
    </row>
    <row r="211" spans="1:6" s="334" customFormat="1" ht="15.6" x14ac:dyDescent="0.3">
      <c r="A211" s="462">
        <f>SUBTOTAL(103,$C$5:C211)</f>
        <v>207</v>
      </c>
      <c r="B211" s="464"/>
      <c r="C211" s="464" t="s">
        <v>595</v>
      </c>
      <c r="D211" s="468" t="s">
        <v>50</v>
      </c>
      <c r="E211" s="466" t="s">
        <v>51</v>
      </c>
      <c r="F211" s="467"/>
    </row>
    <row r="212" spans="1:6" s="334" customFormat="1" ht="15.6" x14ac:dyDescent="0.3">
      <c r="A212" s="462">
        <f>SUBTOTAL(103,$C$5:C212)</f>
        <v>208</v>
      </c>
      <c r="B212" s="464"/>
      <c r="C212" s="464" t="s">
        <v>596</v>
      </c>
      <c r="D212" s="468" t="s">
        <v>50</v>
      </c>
      <c r="E212" s="466" t="s">
        <v>51</v>
      </c>
      <c r="F212" s="467"/>
    </row>
    <row r="213" spans="1:6" s="334" customFormat="1" ht="15.6" x14ac:dyDescent="0.3">
      <c r="A213" s="462">
        <f>SUBTOTAL(103,$C$5:C213)</f>
        <v>209</v>
      </c>
      <c r="B213" s="464"/>
      <c r="C213" s="464" t="s">
        <v>597</v>
      </c>
      <c r="D213" s="468" t="s">
        <v>178</v>
      </c>
      <c r="E213" s="466" t="s">
        <v>51</v>
      </c>
      <c r="F213" s="467"/>
    </row>
    <row r="214" spans="1:6" s="334" customFormat="1" ht="15.6" x14ac:dyDescent="0.3">
      <c r="A214" s="462">
        <f>SUBTOTAL(103,$C$5:C214)</f>
        <v>210</v>
      </c>
      <c r="B214" s="464"/>
      <c r="C214" s="464" t="s">
        <v>598</v>
      </c>
      <c r="D214" s="468" t="s">
        <v>80</v>
      </c>
      <c r="E214" s="466" t="s">
        <v>51</v>
      </c>
      <c r="F214" s="467"/>
    </row>
    <row r="215" spans="1:6" s="334" customFormat="1" ht="15.6" x14ac:dyDescent="0.3">
      <c r="A215" s="462">
        <f>SUBTOTAL(103,$C$5:C215)</f>
        <v>211</v>
      </c>
      <c r="B215" s="464"/>
      <c r="C215" s="464" t="s">
        <v>599</v>
      </c>
      <c r="D215" s="468" t="s">
        <v>50</v>
      </c>
      <c r="E215" s="466" t="s">
        <v>51</v>
      </c>
      <c r="F215" s="467"/>
    </row>
    <row r="216" spans="1:6" s="334" customFormat="1" ht="15.6" x14ac:dyDescent="0.3">
      <c r="A216" s="462">
        <f>SUBTOTAL(103,$C$5:C216)</f>
        <v>212</v>
      </c>
      <c r="B216" s="464"/>
      <c r="C216" s="464" t="s">
        <v>600</v>
      </c>
      <c r="D216" s="468" t="s">
        <v>2</v>
      </c>
      <c r="E216" s="466" t="s">
        <v>51</v>
      </c>
      <c r="F216" s="467"/>
    </row>
    <row r="217" spans="1:6" s="334" customFormat="1" ht="15.6" x14ac:dyDescent="0.3">
      <c r="A217" s="462">
        <f>SUBTOTAL(103,$C$5:C217)</f>
        <v>213</v>
      </c>
      <c r="B217" s="464"/>
      <c r="C217" s="464" t="s">
        <v>601</v>
      </c>
      <c r="D217" s="468" t="s">
        <v>3</v>
      </c>
      <c r="E217" s="466" t="s">
        <v>51</v>
      </c>
      <c r="F217" s="467"/>
    </row>
    <row r="218" spans="1:6" s="334" customFormat="1" ht="15.6" x14ac:dyDescent="0.3">
      <c r="A218" s="462">
        <f>SUBTOTAL(103,$C$5:C218)</f>
        <v>214</v>
      </c>
      <c r="B218" s="464"/>
      <c r="C218" s="464" t="s">
        <v>602</v>
      </c>
      <c r="D218" s="468" t="s">
        <v>3</v>
      </c>
      <c r="E218" s="466" t="s">
        <v>51</v>
      </c>
      <c r="F218" s="467"/>
    </row>
    <row r="219" spans="1:6" s="334" customFormat="1" ht="15.6" x14ac:dyDescent="0.3">
      <c r="A219" s="462">
        <f>SUBTOTAL(103,$C$5:C219)</f>
        <v>215</v>
      </c>
      <c r="B219" s="464"/>
      <c r="C219" s="464" t="s">
        <v>603</v>
      </c>
      <c r="D219" s="468" t="s">
        <v>178</v>
      </c>
      <c r="E219" s="466" t="s">
        <v>51</v>
      </c>
      <c r="F219" s="467"/>
    </row>
    <row r="220" spans="1:6" s="334" customFormat="1" ht="15.6" x14ac:dyDescent="0.3">
      <c r="A220" s="462">
        <f>SUBTOTAL(103,$C$5:C220)</f>
        <v>216</v>
      </c>
      <c r="B220" s="464"/>
      <c r="C220" s="464" t="s">
        <v>604</v>
      </c>
      <c r="D220" s="468" t="s">
        <v>4</v>
      </c>
      <c r="E220" s="466" t="s">
        <v>51</v>
      </c>
      <c r="F220" s="467"/>
    </row>
    <row r="221" spans="1:6" s="334" customFormat="1" ht="15.6" x14ac:dyDescent="0.3">
      <c r="A221" s="462">
        <f>SUBTOTAL(103,$C$5:C221)</f>
        <v>217</v>
      </c>
      <c r="B221" s="464"/>
      <c r="C221" s="464" t="s">
        <v>605</v>
      </c>
      <c r="D221" s="468" t="s">
        <v>178</v>
      </c>
      <c r="E221" s="466" t="s">
        <v>51</v>
      </c>
      <c r="F221" s="467"/>
    </row>
    <row r="222" spans="1:6" s="334" customFormat="1" ht="15.6" x14ac:dyDescent="0.3">
      <c r="A222" s="462">
        <f>SUBTOTAL(103,$C$5:C222)</f>
        <v>218</v>
      </c>
      <c r="B222" s="464"/>
      <c r="C222" s="464" t="s">
        <v>606</v>
      </c>
      <c r="D222" s="468" t="s">
        <v>2</v>
      </c>
      <c r="E222" s="466" t="s">
        <v>51</v>
      </c>
      <c r="F222" s="467"/>
    </row>
    <row r="223" spans="1:6" s="334" customFormat="1" ht="15.6" x14ac:dyDescent="0.3">
      <c r="A223" s="462">
        <f>SUBTOTAL(103,$C$5:C223)</f>
        <v>219</v>
      </c>
      <c r="B223" s="463" t="s">
        <v>607</v>
      </c>
      <c r="C223" s="464" t="s">
        <v>72</v>
      </c>
      <c r="D223" s="468" t="s">
        <v>192</v>
      </c>
      <c r="E223" s="466" t="s">
        <v>51</v>
      </c>
      <c r="F223" s="467"/>
    </row>
    <row r="224" spans="1:6" s="334" customFormat="1" ht="15.6" x14ac:dyDescent="0.3">
      <c r="A224" s="462">
        <f>SUBTOTAL(103,$C$5:C224)</f>
        <v>220</v>
      </c>
      <c r="B224" s="464"/>
      <c r="C224" s="464" t="s">
        <v>608</v>
      </c>
      <c r="D224" s="468" t="s">
        <v>80</v>
      </c>
      <c r="E224" s="466" t="s">
        <v>51</v>
      </c>
      <c r="F224" s="467"/>
    </row>
    <row r="225" spans="1:6" s="334" customFormat="1" ht="15.6" x14ac:dyDescent="0.3">
      <c r="A225" s="462">
        <f>SUBTOTAL(103,$C$5:C225)</f>
        <v>221</v>
      </c>
      <c r="B225" s="464"/>
      <c r="C225" s="464" t="s">
        <v>609</v>
      </c>
      <c r="D225" s="468" t="s">
        <v>80</v>
      </c>
      <c r="E225" s="466" t="s">
        <v>51</v>
      </c>
      <c r="F225" s="467"/>
    </row>
    <row r="226" spans="1:6" s="334" customFormat="1" ht="15.6" x14ac:dyDescent="0.3">
      <c r="A226" s="462">
        <f>SUBTOTAL(103,$C$5:C226)</f>
        <v>222</v>
      </c>
      <c r="B226" s="464"/>
      <c r="C226" s="464" t="s">
        <v>610</v>
      </c>
      <c r="D226" s="468" t="s">
        <v>4</v>
      </c>
      <c r="E226" s="466" t="s">
        <v>51</v>
      </c>
      <c r="F226" s="467"/>
    </row>
    <row r="227" spans="1:6" s="334" customFormat="1" ht="15.6" x14ac:dyDescent="0.3">
      <c r="A227" s="462">
        <f>SUBTOTAL(103,$C$5:C227)</f>
        <v>223</v>
      </c>
      <c r="B227" s="464"/>
      <c r="C227" s="464" t="s">
        <v>611</v>
      </c>
      <c r="D227" s="468" t="s">
        <v>50</v>
      </c>
      <c r="E227" s="466" t="s">
        <v>51</v>
      </c>
      <c r="F227" s="467"/>
    </row>
    <row r="228" spans="1:6" s="334" customFormat="1" ht="15.6" x14ac:dyDescent="0.3">
      <c r="A228" s="462">
        <f>SUBTOTAL(103,$C$5:C228)</f>
        <v>224</v>
      </c>
      <c r="B228" s="464"/>
      <c r="C228" s="464" t="s">
        <v>612</v>
      </c>
      <c r="D228" s="468" t="s">
        <v>50</v>
      </c>
      <c r="E228" s="466" t="s">
        <v>51</v>
      </c>
      <c r="F228" s="467"/>
    </row>
    <row r="229" spans="1:6" s="334" customFormat="1" ht="15.6" x14ac:dyDescent="0.3">
      <c r="A229" s="462">
        <f>SUBTOTAL(103,$C$5:C229)</f>
        <v>225</v>
      </c>
      <c r="B229" s="464"/>
      <c r="C229" s="464" t="s">
        <v>613</v>
      </c>
      <c r="D229" s="468" t="s">
        <v>80</v>
      </c>
      <c r="E229" s="466" t="s">
        <v>51</v>
      </c>
      <c r="F229" s="467"/>
    </row>
    <row r="230" spans="1:6" s="334" customFormat="1" ht="15.6" x14ac:dyDescent="0.3">
      <c r="A230" s="462">
        <f>SUBTOTAL(103,$C$5:C230)</f>
        <v>226</v>
      </c>
      <c r="B230" s="464"/>
      <c r="C230" s="464" t="s">
        <v>614</v>
      </c>
      <c r="D230" s="468" t="s">
        <v>2</v>
      </c>
      <c r="E230" s="466" t="s">
        <v>51</v>
      </c>
      <c r="F230" s="467"/>
    </row>
    <row r="231" spans="1:6" s="334" customFormat="1" ht="15.6" x14ac:dyDescent="0.3">
      <c r="A231" s="462">
        <f>SUBTOTAL(103,$C$5:C231)</f>
        <v>227</v>
      </c>
      <c r="B231" s="464"/>
      <c r="C231" s="464" t="s">
        <v>615</v>
      </c>
      <c r="D231" s="468" t="s">
        <v>80</v>
      </c>
      <c r="E231" s="466" t="s">
        <v>51</v>
      </c>
      <c r="F231" s="467"/>
    </row>
    <row r="232" spans="1:6" s="334" customFormat="1" ht="15.6" x14ac:dyDescent="0.3">
      <c r="A232" s="462">
        <f>SUBTOTAL(103,$C$5:C232)</f>
        <v>228</v>
      </c>
      <c r="B232" s="464"/>
      <c r="C232" s="464" t="s">
        <v>616</v>
      </c>
      <c r="D232" s="468" t="s">
        <v>178</v>
      </c>
      <c r="E232" s="466" t="s">
        <v>51</v>
      </c>
      <c r="F232" s="467"/>
    </row>
    <row r="233" spans="1:6" s="334" customFormat="1" ht="15.6" x14ac:dyDescent="0.3">
      <c r="A233" s="462">
        <f>SUBTOTAL(103,$C$5:C233)</f>
        <v>229</v>
      </c>
      <c r="B233" s="464"/>
      <c r="C233" s="464" t="s">
        <v>617</v>
      </c>
      <c r="D233" s="468" t="s">
        <v>2</v>
      </c>
      <c r="E233" s="466" t="s">
        <v>51</v>
      </c>
      <c r="F233" s="467"/>
    </row>
    <row r="234" spans="1:6" s="334" customFormat="1" ht="15.6" x14ac:dyDescent="0.3">
      <c r="A234" s="462">
        <f>SUBTOTAL(103,$C$5:C234)</f>
        <v>230</v>
      </c>
      <c r="B234" s="464"/>
      <c r="C234" s="464" t="s">
        <v>618</v>
      </c>
      <c r="D234" s="468" t="s">
        <v>2</v>
      </c>
      <c r="E234" s="466" t="s">
        <v>51</v>
      </c>
      <c r="F234" s="467"/>
    </row>
    <row r="235" spans="1:6" s="334" customFormat="1" ht="15.6" x14ac:dyDescent="0.3">
      <c r="A235" s="462">
        <f>SUBTOTAL(103,$C$5:C235)</f>
        <v>231</v>
      </c>
      <c r="B235" s="463" t="s">
        <v>619</v>
      </c>
      <c r="C235" s="464" t="s">
        <v>8</v>
      </c>
      <c r="D235" s="468" t="s">
        <v>236</v>
      </c>
      <c r="E235" s="466" t="s">
        <v>51</v>
      </c>
      <c r="F235" s="467"/>
    </row>
    <row r="236" spans="1:6" s="334" customFormat="1" ht="15.6" x14ac:dyDescent="0.3">
      <c r="A236" s="462">
        <f>SUBTOTAL(103,$C$5:C236)</f>
        <v>232</v>
      </c>
      <c r="B236" s="464"/>
      <c r="C236" s="464" t="s">
        <v>249</v>
      </c>
      <c r="D236" s="468" t="s">
        <v>219</v>
      </c>
      <c r="E236" s="466" t="s">
        <v>51</v>
      </c>
      <c r="F236" s="467"/>
    </row>
    <row r="237" spans="1:6" s="334" customFormat="1" ht="15.6" x14ac:dyDescent="0.3">
      <c r="A237" s="462">
        <f>SUBTOTAL(103,$C$5:C237)</f>
        <v>233</v>
      </c>
      <c r="B237" s="464"/>
      <c r="C237" s="464" t="s">
        <v>250</v>
      </c>
      <c r="D237" s="468" t="s">
        <v>2</v>
      </c>
      <c r="E237" s="466" t="s">
        <v>51</v>
      </c>
      <c r="F237" s="467"/>
    </row>
    <row r="238" spans="1:6" s="334" customFormat="1" ht="15.6" x14ac:dyDescent="0.3">
      <c r="A238" s="462">
        <f>SUBTOTAL(103,$C$5:C238)</f>
        <v>234</v>
      </c>
      <c r="B238" s="464"/>
      <c r="C238" s="464" t="s">
        <v>213</v>
      </c>
      <c r="D238" s="468" t="s">
        <v>50</v>
      </c>
      <c r="E238" s="466" t="s">
        <v>51</v>
      </c>
      <c r="F238" s="467"/>
    </row>
    <row r="239" spans="1:6" s="334" customFormat="1" ht="15.6" x14ac:dyDescent="0.3">
      <c r="A239" s="462">
        <f>SUBTOTAL(103,$C$5:C239)</f>
        <v>235</v>
      </c>
      <c r="B239" s="463" t="s">
        <v>620</v>
      </c>
      <c r="C239" s="464" t="s">
        <v>175</v>
      </c>
      <c r="D239" s="468" t="s">
        <v>236</v>
      </c>
      <c r="E239" s="466" t="s">
        <v>51</v>
      </c>
      <c r="F239" s="467"/>
    </row>
    <row r="240" spans="1:6" s="334" customFormat="1" ht="15.6" x14ac:dyDescent="0.3">
      <c r="A240" s="462">
        <f>SUBTOTAL(103,$C$5:C240)</f>
        <v>236</v>
      </c>
      <c r="B240" s="464"/>
      <c r="C240" s="464" t="s">
        <v>621</v>
      </c>
      <c r="D240" s="468" t="s">
        <v>2</v>
      </c>
      <c r="E240" s="466" t="s">
        <v>51</v>
      </c>
      <c r="F240" s="467"/>
    </row>
    <row r="241" spans="1:6" s="334" customFormat="1" ht="15.6" x14ac:dyDescent="0.3">
      <c r="A241" s="462">
        <f>SUBTOTAL(103,$C$5:C241)</f>
        <v>237</v>
      </c>
      <c r="B241" s="464"/>
      <c r="C241" s="464" t="s">
        <v>622</v>
      </c>
      <c r="D241" s="468" t="s">
        <v>2</v>
      </c>
      <c r="E241" s="466" t="s">
        <v>51</v>
      </c>
      <c r="F241" s="467"/>
    </row>
    <row r="242" spans="1:6" s="334" customFormat="1" ht="15.6" x14ac:dyDescent="0.3">
      <c r="A242" s="462">
        <f>SUBTOTAL(103,$C$5:C242)</f>
        <v>238</v>
      </c>
      <c r="B242" s="464"/>
      <c r="C242" s="464" t="s">
        <v>623</v>
      </c>
      <c r="D242" s="468" t="s">
        <v>159</v>
      </c>
      <c r="E242" s="466" t="s">
        <v>51</v>
      </c>
      <c r="F242" s="467"/>
    </row>
    <row r="243" spans="1:6" s="334" customFormat="1" ht="15.6" x14ac:dyDescent="0.3">
      <c r="A243" s="462">
        <f>SUBTOTAL(103,$C$5:C243)</f>
        <v>239</v>
      </c>
      <c r="B243" s="464"/>
      <c r="C243" s="464" t="s">
        <v>624</v>
      </c>
      <c r="D243" s="468" t="s">
        <v>50</v>
      </c>
      <c r="E243" s="466" t="s">
        <v>51</v>
      </c>
      <c r="F243" s="467"/>
    </row>
    <row r="244" spans="1:6" s="334" customFormat="1" ht="15.6" x14ac:dyDescent="0.3">
      <c r="A244" s="462">
        <f>SUBTOTAL(103,$C$5:C244)</f>
        <v>240</v>
      </c>
      <c r="B244" s="464"/>
      <c r="C244" s="464" t="s">
        <v>625</v>
      </c>
      <c r="D244" s="468" t="s">
        <v>2</v>
      </c>
      <c r="E244" s="466" t="s">
        <v>51</v>
      </c>
      <c r="F244" s="467"/>
    </row>
    <row r="245" spans="1:6" s="334" customFormat="1" ht="15.6" x14ac:dyDescent="0.3">
      <c r="A245" s="462">
        <f>SUBTOTAL(103,$C$5:C245)</f>
        <v>241</v>
      </c>
      <c r="B245" s="463" t="s">
        <v>816</v>
      </c>
      <c r="C245" s="464" t="s">
        <v>801</v>
      </c>
      <c r="D245" s="468" t="s">
        <v>205</v>
      </c>
      <c r="E245" s="466" t="s">
        <v>51</v>
      </c>
      <c r="F245" s="467"/>
    </row>
    <row r="246" spans="1:6" s="334" customFormat="1" ht="15.6" x14ac:dyDescent="0.3">
      <c r="A246" s="462">
        <f>SUBTOTAL(103,$C$5:C246)</f>
        <v>242</v>
      </c>
      <c r="B246" s="464"/>
      <c r="C246" s="464" t="s">
        <v>802</v>
      </c>
      <c r="D246" s="468" t="s">
        <v>2</v>
      </c>
      <c r="E246" s="466" t="s">
        <v>51</v>
      </c>
      <c r="F246" s="467"/>
    </row>
    <row r="247" spans="1:6" s="334" customFormat="1" ht="15.6" x14ac:dyDescent="0.3">
      <c r="A247" s="462">
        <f>SUBTOTAL(103,$C$5:C247)</f>
        <v>243</v>
      </c>
      <c r="B247" s="464"/>
      <c r="C247" s="464" t="s">
        <v>803</v>
      </c>
      <c r="D247" s="468" t="s">
        <v>178</v>
      </c>
      <c r="E247" s="466" t="s">
        <v>51</v>
      </c>
      <c r="F247" s="467"/>
    </row>
    <row r="248" spans="1:6" s="334" customFormat="1" ht="15.6" x14ac:dyDescent="0.3">
      <c r="A248" s="462">
        <f>SUBTOTAL(103,$C$5:C248)</f>
        <v>244</v>
      </c>
      <c r="B248" s="464"/>
      <c r="C248" s="464" t="s">
        <v>804</v>
      </c>
      <c r="D248" s="468" t="s">
        <v>2</v>
      </c>
      <c r="E248" s="466" t="s">
        <v>51</v>
      </c>
      <c r="F248" s="467"/>
    </row>
    <row r="249" spans="1:6" s="334" customFormat="1" ht="15.6" x14ac:dyDescent="0.3">
      <c r="A249" s="462">
        <f>SUBTOTAL(103,$C$5:C249)</f>
        <v>245</v>
      </c>
      <c r="B249" s="464"/>
      <c r="C249" s="464" t="s">
        <v>805</v>
      </c>
      <c r="D249" s="468" t="s">
        <v>50</v>
      </c>
      <c r="E249" s="466" t="s">
        <v>51</v>
      </c>
      <c r="F249" s="467"/>
    </row>
    <row r="250" spans="1:6" s="334" customFormat="1" ht="15.6" x14ac:dyDescent="0.3">
      <c r="A250" s="462">
        <f>SUBTOTAL(103,$C$5:C250)</f>
        <v>246</v>
      </c>
      <c r="B250" s="464"/>
      <c r="C250" s="464" t="s">
        <v>806</v>
      </c>
      <c r="D250" s="468" t="s">
        <v>2</v>
      </c>
      <c r="E250" s="466" t="s">
        <v>51</v>
      </c>
      <c r="F250" s="467"/>
    </row>
    <row r="251" spans="1:6" s="334" customFormat="1" ht="15.6" x14ac:dyDescent="0.3">
      <c r="A251" s="462">
        <f>SUBTOTAL(103,$C$5:C251)</f>
        <v>247</v>
      </c>
      <c r="B251" s="464"/>
      <c r="C251" s="464" t="s">
        <v>807</v>
      </c>
      <c r="D251" s="468" t="s">
        <v>2</v>
      </c>
      <c r="E251" s="466" t="s">
        <v>51</v>
      </c>
      <c r="F251" s="467"/>
    </row>
    <row r="252" spans="1:6" s="334" customFormat="1" ht="15.6" x14ac:dyDescent="0.3">
      <c r="A252" s="462">
        <f>SUBTOTAL(103,$C$5:C252)</f>
        <v>248</v>
      </c>
      <c r="B252" s="463" t="s">
        <v>626</v>
      </c>
      <c r="C252" s="464" t="s">
        <v>73</v>
      </c>
      <c r="D252" s="468" t="s">
        <v>234</v>
      </c>
      <c r="E252" s="466" t="s">
        <v>51</v>
      </c>
      <c r="F252" s="467"/>
    </row>
    <row r="253" spans="1:6" s="334" customFormat="1" ht="15.6" x14ac:dyDescent="0.3">
      <c r="A253" s="462">
        <f>SUBTOTAL(103,$C$5:C253)</f>
        <v>249</v>
      </c>
      <c r="B253" s="464"/>
      <c r="C253" s="464" t="s">
        <v>627</v>
      </c>
      <c r="D253" s="468" t="s">
        <v>3</v>
      </c>
      <c r="E253" s="466" t="s">
        <v>51</v>
      </c>
      <c r="F253" s="467"/>
    </row>
    <row r="254" spans="1:6" s="334" customFormat="1" ht="15.6" x14ac:dyDescent="0.3">
      <c r="A254" s="462">
        <f>SUBTOTAL(103,$C$5:C254)</f>
        <v>250</v>
      </c>
      <c r="B254" s="464"/>
      <c r="C254" s="464" t="s">
        <v>628</v>
      </c>
      <c r="D254" s="468" t="s">
        <v>3</v>
      </c>
      <c r="E254" s="466" t="s">
        <v>51</v>
      </c>
      <c r="F254" s="467"/>
    </row>
    <row r="255" spans="1:6" s="334" customFormat="1" ht="15.6" x14ac:dyDescent="0.3">
      <c r="A255" s="462">
        <f>SUBTOTAL(103,$C$5:C255)</f>
        <v>251</v>
      </c>
      <c r="B255" s="464"/>
      <c r="C255" s="464" t="s">
        <v>629</v>
      </c>
      <c r="D255" s="468" t="s">
        <v>2</v>
      </c>
      <c r="E255" s="466" t="s">
        <v>51</v>
      </c>
      <c r="F255" s="467"/>
    </row>
    <row r="256" spans="1:6" s="334" customFormat="1" ht="15.6" x14ac:dyDescent="0.3">
      <c r="A256" s="462">
        <f>SUBTOTAL(103,$C$5:C256)</f>
        <v>252</v>
      </c>
      <c r="B256" s="464"/>
      <c r="C256" s="464" t="s">
        <v>630</v>
      </c>
      <c r="D256" s="468" t="s">
        <v>178</v>
      </c>
      <c r="E256" s="466" t="s">
        <v>51</v>
      </c>
      <c r="F256" s="467"/>
    </row>
    <row r="257" spans="1:6" s="334" customFormat="1" ht="15.6" x14ac:dyDescent="0.3">
      <c r="A257" s="462">
        <f>SUBTOTAL(103,$C$5:C257)</f>
        <v>253</v>
      </c>
      <c r="B257" s="464"/>
      <c r="C257" s="464" t="s">
        <v>631</v>
      </c>
      <c r="D257" s="468" t="s">
        <v>2</v>
      </c>
      <c r="E257" s="466" t="s">
        <v>51</v>
      </c>
      <c r="F257" s="467"/>
    </row>
    <row r="258" spans="1:6" s="334" customFormat="1" ht="15.6" x14ac:dyDescent="0.3">
      <c r="A258" s="462">
        <f>SUBTOTAL(103,$C$5:C258)</f>
        <v>254</v>
      </c>
      <c r="B258" s="464"/>
      <c r="C258" s="464" t="s">
        <v>632</v>
      </c>
      <c r="D258" s="468" t="s">
        <v>80</v>
      </c>
      <c r="E258" s="466" t="s">
        <v>51</v>
      </c>
      <c r="F258" s="467"/>
    </row>
    <row r="259" spans="1:6" s="334" customFormat="1" ht="15.6" x14ac:dyDescent="0.3">
      <c r="A259" s="462">
        <f>SUBTOTAL(103,$C$5:C259)</f>
        <v>255</v>
      </c>
      <c r="B259" s="464"/>
      <c r="C259" s="464" t="s">
        <v>633</v>
      </c>
      <c r="D259" s="468" t="s">
        <v>50</v>
      </c>
      <c r="E259" s="466" t="s">
        <v>51</v>
      </c>
      <c r="F259" s="467"/>
    </row>
    <row r="260" spans="1:6" s="334" customFormat="1" ht="15.6" x14ac:dyDescent="0.3">
      <c r="A260" s="462">
        <f>SUBTOTAL(103,$C$5:C260)</f>
        <v>256</v>
      </c>
      <c r="B260" s="464"/>
      <c r="C260" s="464" t="s">
        <v>634</v>
      </c>
      <c r="D260" s="468" t="s">
        <v>178</v>
      </c>
      <c r="E260" s="466" t="s">
        <v>51</v>
      </c>
      <c r="F260" s="467"/>
    </row>
    <row r="261" spans="1:6" s="334" customFormat="1" ht="15.6" x14ac:dyDescent="0.3">
      <c r="A261" s="462">
        <f>SUBTOTAL(103,$C$5:C261)</f>
        <v>257</v>
      </c>
      <c r="B261" s="464"/>
      <c r="C261" s="464" t="s">
        <v>635</v>
      </c>
      <c r="D261" s="468" t="s">
        <v>3</v>
      </c>
      <c r="E261" s="466" t="s">
        <v>51</v>
      </c>
      <c r="F261" s="467"/>
    </row>
    <row r="262" spans="1:6" s="334" customFormat="1" ht="15.6" x14ac:dyDescent="0.3">
      <c r="A262" s="462">
        <f>SUBTOTAL(103,$C$5:C262)</f>
        <v>258</v>
      </c>
      <c r="B262" s="464"/>
      <c r="C262" s="464" t="s">
        <v>636</v>
      </c>
      <c r="D262" s="468" t="s">
        <v>2</v>
      </c>
      <c r="E262" s="466" t="s">
        <v>51</v>
      </c>
      <c r="F262" s="467"/>
    </row>
    <row r="263" spans="1:6" s="334" customFormat="1" ht="15.6" x14ac:dyDescent="0.3">
      <c r="A263" s="462">
        <f>SUBTOTAL(103,$C$5:C263)</f>
        <v>259</v>
      </c>
      <c r="B263" s="463" t="s">
        <v>637</v>
      </c>
      <c r="C263" s="464" t="s">
        <v>74</v>
      </c>
      <c r="D263" s="468" t="s">
        <v>192</v>
      </c>
      <c r="E263" s="466" t="s">
        <v>51</v>
      </c>
      <c r="F263" s="467"/>
    </row>
    <row r="264" spans="1:6" s="334" customFormat="1" ht="15.6" x14ac:dyDescent="0.3">
      <c r="A264" s="462">
        <f>SUBTOTAL(103,$C$5:C264)</f>
        <v>260</v>
      </c>
      <c r="B264" s="464"/>
      <c r="C264" s="464" t="s">
        <v>638</v>
      </c>
      <c r="D264" s="468" t="s">
        <v>159</v>
      </c>
      <c r="E264" s="466" t="s">
        <v>51</v>
      </c>
      <c r="F264" s="467"/>
    </row>
    <row r="265" spans="1:6" s="334" customFormat="1" ht="15.6" x14ac:dyDescent="0.3">
      <c r="A265" s="462">
        <f>SUBTOTAL(103,$C$5:C265)</f>
        <v>261</v>
      </c>
      <c r="B265" s="464"/>
      <c r="C265" s="464" t="s">
        <v>639</v>
      </c>
      <c r="D265" s="468" t="s">
        <v>2</v>
      </c>
      <c r="E265" s="466" t="s">
        <v>51</v>
      </c>
      <c r="F265" s="467"/>
    </row>
    <row r="266" spans="1:6" s="334" customFormat="1" ht="15.6" x14ac:dyDescent="0.3">
      <c r="A266" s="462">
        <f>SUBTOTAL(103,$C$5:C266)</f>
        <v>262</v>
      </c>
      <c r="B266" s="464"/>
      <c r="C266" s="464" t="s">
        <v>640</v>
      </c>
      <c r="D266" s="468" t="s">
        <v>178</v>
      </c>
      <c r="E266" s="466" t="s">
        <v>51</v>
      </c>
      <c r="F266" s="467"/>
    </row>
    <row r="267" spans="1:6" s="334" customFormat="1" ht="15.6" x14ac:dyDescent="0.3">
      <c r="A267" s="462">
        <f>SUBTOTAL(103,$C$5:C267)</f>
        <v>263</v>
      </c>
      <c r="B267" s="464"/>
      <c r="C267" s="464" t="s">
        <v>641</v>
      </c>
      <c r="D267" s="468" t="s">
        <v>2</v>
      </c>
      <c r="E267" s="466" t="s">
        <v>51</v>
      </c>
      <c r="F267" s="467"/>
    </row>
    <row r="268" spans="1:6" s="334" customFormat="1" ht="15.6" x14ac:dyDescent="0.3">
      <c r="A268" s="462">
        <f>SUBTOTAL(103,$C$5:C268)</f>
        <v>264</v>
      </c>
      <c r="B268" s="464"/>
      <c r="C268" s="464" t="s">
        <v>642</v>
      </c>
      <c r="D268" s="468" t="s">
        <v>178</v>
      </c>
      <c r="E268" s="466" t="s">
        <v>51</v>
      </c>
      <c r="F268" s="467"/>
    </row>
    <row r="269" spans="1:6" s="334" customFormat="1" ht="15.6" x14ac:dyDescent="0.3">
      <c r="A269" s="462">
        <f>SUBTOTAL(103,$C$5:C269)</f>
        <v>265</v>
      </c>
      <c r="B269" s="464"/>
      <c r="C269" s="464" t="s">
        <v>643</v>
      </c>
      <c r="D269" s="468" t="s">
        <v>178</v>
      </c>
      <c r="E269" s="466" t="s">
        <v>51</v>
      </c>
      <c r="F269" s="467"/>
    </row>
    <row r="270" spans="1:6" s="334" customFormat="1" ht="15.6" x14ac:dyDescent="0.3">
      <c r="A270" s="462">
        <f>SUBTOTAL(103,$C$5:C270)</f>
        <v>266</v>
      </c>
      <c r="B270" s="464"/>
      <c r="C270" s="464" t="s">
        <v>644</v>
      </c>
      <c r="D270" s="468" t="s">
        <v>2</v>
      </c>
      <c r="E270" s="466" t="s">
        <v>51</v>
      </c>
      <c r="F270" s="467"/>
    </row>
    <row r="271" spans="1:6" s="334" customFormat="1" ht="15.6" x14ac:dyDescent="0.3">
      <c r="A271" s="462">
        <f>SUBTOTAL(103,$C$5:C271)</f>
        <v>267</v>
      </c>
      <c r="B271" s="464"/>
      <c r="C271" s="464" t="s">
        <v>645</v>
      </c>
      <c r="D271" s="468" t="s">
        <v>178</v>
      </c>
      <c r="E271" s="466" t="s">
        <v>51</v>
      </c>
      <c r="F271" s="467"/>
    </row>
    <row r="272" spans="1:6" s="334" customFormat="1" ht="15.6" x14ac:dyDescent="0.3">
      <c r="A272" s="462">
        <f>SUBTOTAL(103,$C$5:C272)</f>
        <v>268</v>
      </c>
      <c r="B272" s="464"/>
      <c r="C272" s="464" t="s">
        <v>646</v>
      </c>
      <c r="D272" s="468" t="s">
        <v>80</v>
      </c>
      <c r="E272" s="466" t="s">
        <v>51</v>
      </c>
      <c r="F272" s="467"/>
    </row>
    <row r="273" spans="1:6" s="334" customFormat="1" ht="15.6" x14ac:dyDescent="0.3">
      <c r="A273" s="462">
        <f>SUBTOTAL(103,$C$5:C273)</f>
        <v>269</v>
      </c>
      <c r="B273" s="464"/>
      <c r="C273" s="464" t="s">
        <v>647</v>
      </c>
      <c r="D273" s="468" t="s">
        <v>2</v>
      </c>
      <c r="E273" s="466" t="s">
        <v>51</v>
      </c>
      <c r="F273" s="467"/>
    </row>
    <row r="274" spans="1:6" s="334" customFormat="1" ht="15.6" x14ac:dyDescent="0.3">
      <c r="A274" s="462">
        <f>SUBTOTAL(103,$C$5:C274)</f>
        <v>270</v>
      </c>
      <c r="B274" s="464"/>
      <c r="C274" s="464" t="s">
        <v>648</v>
      </c>
      <c r="D274" s="468" t="s">
        <v>80</v>
      </c>
      <c r="E274" s="466" t="s">
        <v>51</v>
      </c>
      <c r="F274" s="467"/>
    </row>
    <row r="275" spans="1:6" s="334" customFormat="1" ht="15.6" x14ac:dyDescent="0.3">
      <c r="A275" s="462">
        <f>SUBTOTAL(103,$C$5:C275)</f>
        <v>271</v>
      </c>
      <c r="B275" s="463" t="s">
        <v>649</v>
      </c>
      <c r="C275" s="464" t="s">
        <v>75</v>
      </c>
      <c r="D275" s="468" t="s">
        <v>235</v>
      </c>
      <c r="E275" s="466" t="s">
        <v>51</v>
      </c>
      <c r="F275" s="467"/>
    </row>
    <row r="276" spans="1:6" s="334" customFormat="1" ht="15.6" x14ac:dyDescent="0.3">
      <c r="A276" s="462">
        <f>SUBTOTAL(103,$C$5:C276)</f>
        <v>272</v>
      </c>
      <c r="B276" s="464"/>
      <c r="C276" s="464" t="s">
        <v>214</v>
      </c>
      <c r="D276" s="468" t="s">
        <v>50</v>
      </c>
      <c r="E276" s="466" t="s">
        <v>51</v>
      </c>
      <c r="F276" s="467"/>
    </row>
    <row r="277" spans="1:6" s="334" customFormat="1" ht="15.6" x14ac:dyDescent="0.3">
      <c r="A277" s="462">
        <f>SUBTOTAL(103,$C$5:C277)</f>
        <v>273</v>
      </c>
      <c r="B277" s="464"/>
      <c r="C277" s="464" t="s">
        <v>215</v>
      </c>
      <c r="D277" s="468" t="s">
        <v>80</v>
      </c>
      <c r="E277" s="466" t="s">
        <v>51</v>
      </c>
      <c r="F277" s="467"/>
    </row>
    <row r="278" spans="1:6" s="334" customFormat="1" ht="15.6" x14ac:dyDescent="0.3">
      <c r="A278" s="462">
        <f>SUBTOTAL(103,$C$5:C278)</f>
        <v>274</v>
      </c>
      <c r="B278" s="464"/>
      <c r="C278" s="464" t="s">
        <v>5</v>
      </c>
      <c r="D278" s="468" t="s">
        <v>2</v>
      </c>
      <c r="E278" s="466" t="s">
        <v>51</v>
      </c>
      <c r="F278" s="467"/>
    </row>
    <row r="279" spans="1:6" s="334" customFormat="1" ht="15.6" x14ac:dyDescent="0.3">
      <c r="A279" s="462">
        <f>SUBTOTAL(103,$C$5:C279)</f>
        <v>275</v>
      </c>
      <c r="B279" s="464"/>
      <c r="C279" s="464" t="s">
        <v>6</v>
      </c>
      <c r="D279" s="468" t="s">
        <v>80</v>
      </c>
      <c r="E279" s="466" t="s">
        <v>51</v>
      </c>
      <c r="F279" s="467"/>
    </row>
    <row r="280" spans="1:6" s="334" customFormat="1" ht="15.6" x14ac:dyDescent="0.3">
      <c r="A280" s="462">
        <f>SUBTOTAL(103,$C$5:C280)</f>
        <v>276</v>
      </c>
      <c r="B280" s="464"/>
      <c r="C280" s="464" t="s">
        <v>650</v>
      </c>
      <c r="D280" s="468" t="s">
        <v>50</v>
      </c>
      <c r="E280" s="466" t="s">
        <v>51</v>
      </c>
      <c r="F280" s="467"/>
    </row>
    <row r="281" spans="1:6" s="334" customFormat="1" ht="15.6" x14ac:dyDescent="0.3">
      <c r="A281" s="462">
        <f>SUBTOTAL(103,$C$5:C281)</f>
        <v>277</v>
      </c>
      <c r="B281" s="464"/>
      <c r="C281" s="464" t="s">
        <v>651</v>
      </c>
      <c r="D281" s="468" t="s">
        <v>50</v>
      </c>
      <c r="E281" s="466" t="s">
        <v>51</v>
      </c>
      <c r="F281" s="467"/>
    </row>
    <row r="282" spans="1:6" s="334" customFormat="1" ht="15.6" x14ac:dyDescent="0.3">
      <c r="A282" s="462">
        <f>SUBTOTAL(103,$C$5:C282)</f>
        <v>278</v>
      </c>
      <c r="B282" s="464"/>
      <c r="C282" s="464" t="s">
        <v>652</v>
      </c>
      <c r="D282" s="468" t="s">
        <v>2</v>
      </c>
      <c r="E282" s="466" t="s">
        <v>51</v>
      </c>
      <c r="F282" s="467"/>
    </row>
    <row r="283" spans="1:6" s="334" customFormat="1" ht="15.6" x14ac:dyDescent="0.3">
      <c r="A283" s="462">
        <f>SUBTOTAL(103,$C$5:C283)</f>
        <v>279</v>
      </c>
      <c r="B283" s="464"/>
      <c r="C283" s="464" t="s">
        <v>653</v>
      </c>
      <c r="D283" s="468" t="s">
        <v>159</v>
      </c>
      <c r="E283" s="466" t="s">
        <v>51</v>
      </c>
      <c r="F283" s="467"/>
    </row>
    <row r="284" spans="1:6" s="334" customFormat="1" ht="15.6" x14ac:dyDescent="0.3">
      <c r="A284" s="462">
        <f>SUBTOTAL(103,$C$5:C284)</f>
        <v>280</v>
      </c>
      <c r="B284" s="464"/>
      <c r="C284" s="464" t="s">
        <v>654</v>
      </c>
      <c r="D284" s="468" t="s">
        <v>50</v>
      </c>
      <c r="E284" s="466" t="s">
        <v>51</v>
      </c>
      <c r="F284" s="467"/>
    </row>
    <row r="285" spans="1:6" s="334" customFormat="1" ht="15.6" x14ac:dyDescent="0.3">
      <c r="A285" s="462">
        <f>SUBTOTAL(103,$C$5:C285)</f>
        <v>281</v>
      </c>
      <c r="B285" s="464"/>
      <c r="C285" s="464" t="s">
        <v>655</v>
      </c>
      <c r="D285" s="468" t="s">
        <v>2</v>
      </c>
      <c r="E285" s="466" t="s">
        <v>51</v>
      </c>
      <c r="F285" s="467"/>
    </row>
    <row r="286" spans="1:6" s="334" customFormat="1" ht="15.6" x14ac:dyDescent="0.3">
      <c r="A286" s="462">
        <f>SUBTOTAL(103,$C$5:C286)</f>
        <v>282</v>
      </c>
      <c r="B286" s="464"/>
      <c r="C286" s="464" t="s">
        <v>656</v>
      </c>
      <c r="D286" s="468" t="s">
        <v>50</v>
      </c>
      <c r="E286" s="466" t="s">
        <v>51</v>
      </c>
      <c r="F286" s="467"/>
    </row>
    <row r="287" spans="1:6" s="334" customFormat="1" ht="15.6" x14ac:dyDescent="0.3">
      <c r="A287" s="462">
        <f>SUBTOTAL(103,$C$5:C287)</f>
        <v>283</v>
      </c>
      <c r="B287" s="463" t="s">
        <v>657</v>
      </c>
      <c r="C287" s="464" t="s">
        <v>658</v>
      </c>
      <c r="D287" s="468" t="s">
        <v>219</v>
      </c>
      <c r="E287" s="466" t="s">
        <v>51</v>
      </c>
      <c r="F287" s="467"/>
    </row>
    <row r="288" spans="1:6" s="334" customFormat="1" ht="15.6" x14ac:dyDescent="0.3">
      <c r="A288" s="462">
        <f>SUBTOTAL(103,$C$5:C288)</f>
        <v>284</v>
      </c>
      <c r="B288" s="463" t="s">
        <v>659</v>
      </c>
      <c r="C288" s="464" t="s">
        <v>76</v>
      </c>
      <c r="D288" s="468" t="s">
        <v>219</v>
      </c>
      <c r="E288" s="466" t="s">
        <v>51</v>
      </c>
      <c r="F288" s="467"/>
    </row>
    <row r="289" spans="1:6" s="334" customFormat="1" ht="15.6" x14ac:dyDescent="0.3">
      <c r="A289" s="462">
        <f>SUBTOTAL(103,$C$5:C289)</f>
        <v>285</v>
      </c>
      <c r="B289" s="464"/>
      <c r="C289" s="464" t="s">
        <v>77</v>
      </c>
      <c r="D289" s="468" t="s">
        <v>50</v>
      </c>
      <c r="E289" s="466" t="s">
        <v>51</v>
      </c>
      <c r="F289" s="467"/>
    </row>
    <row r="290" spans="1:6" s="334" customFormat="1" ht="15.6" x14ac:dyDescent="0.3">
      <c r="A290" s="462">
        <f>SUBTOTAL(103,$C$5:C290)</f>
        <v>286</v>
      </c>
      <c r="B290" s="463" t="s">
        <v>660</v>
      </c>
      <c r="C290" s="464" t="s">
        <v>78</v>
      </c>
      <c r="D290" s="468" t="s">
        <v>192</v>
      </c>
      <c r="E290" s="466" t="s">
        <v>51</v>
      </c>
      <c r="F290" s="467"/>
    </row>
    <row r="291" spans="1:6" s="334" customFormat="1" ht="15.6" x14ac:dyDescent="0.3">
      <c r="A291" s="462">
        <f>SUBTOTAL(103,$C$5:C291)</f>
        <v>287</v>
      </c>
      <c r="B291" s="464"/>
      <c r="C291" s="464" t="s">
        <v>179</v>
      </c>
      <c r="D291" s="468" t="s">
        <v>2</v>
      </c>
      <c r="E291" s="466" t="s">
        <v>51</v>
      </c>
      <c r="F291" s="467"/>
    </row>
    <row r="292" spans="1:6" s="334" customFormat="1" ht="15.6" x14ac:dyDescent="0.3">
      <c r="A292" s="462">
        <f>SUBTOTAL(103,$C$5:C292)</f>
        <v>288</v>
      </c>
      <c r="B292" s="464"/>
      <c r="C292" s="464" t="s">
        <v>180</v>
      </c>
      <c r="D292" s="468" t="s">
        <v>50</v>
      </c>
      <c r="E292" s="466" t="s">
        <v>51</v>
      </c>
      <c r="F292" s="467"/>
    </row>
    <row r="293" spans="1:6" s="334" customFormat="1" ht="15.6" x14ac:dyDescent="0.3">
      <c r="A293" s="462">
        <f>SUBTOTAL(103,$C$5:C293)</f>
        <v>289</v>
      </c>
      <c r="B293" s="464"/>
      <c r="C293" s="464" t="s">
        <v>177</v>
      </c>
      <c r="D293" s="468" t="s">
        <v>219</v>
      </c>
      <c r="E293" s="466" t="s">
        <v>51</v>
      </c>
      <c r="F293" s="467"/>
    </row>
    <row r="294" spans="1:6" s="334" customFormat="1" ht="15.6" x14ac:dyDescent="0.3">
      <c r="A294" s="462">
        <f>SUBTOTAL(103,$C$5:C294)</f>
        <v>290</v>
      </c>
      <c r="B294" s="463" t="s">
        <v>661</v>
      </c>
      <c r="C294" s="464" t="s">
        <v>79</v>
      </c>
      <c r="D294" s="468" t="s">
        <v>205</v>
      </c>
      <c r="E294" s="466" t="s">
        <v>51</v>
      </c>
      <c r="F294" s="467"/>
    </row>
    <row r="295" spans="1:6" s="334" customFormat="1" ht="15.6" x14ac:dyDescent="0.3">
      <c r="A295" s="462">
        <f>SUBTOTAL(103,$C$5:C295)</f>
        <v>291</v>
      </c>
      <c r="B295" s="464"/>
      <c r="C295" s="464" t="s">
        <v>662</v>
      </c>
      <c r="D295" s="468" t="s">
        <v>159</v>
      </c>
      <c r="E295" s="466" t="s">
        <v>51</v>
      </c>
      <c r="F295" s="467"/>
    </row>
    <row r="296" spans="1:6" s="334" customFormat="1" ht="15.6" x14ac:dyDescent="0.3">
      <c r="A296" s="462">
        <f>SUBTOTAL(103,$C$5:C296)</f>
        <v>292</v>
      </c>
      <c r="B296" s="464"/>
      <c r="C296" s="464" t="s">
        <v>663</v>
      </c>
      <c r="D296" s="468" t="s">
        <v>80</v>
      </c>
      <c r="E296" s="466" t="s">
        <v>51</v>
      </c>
      <c r="F296" s="467"/>
    </row>
    <row r="297" spans="1:6" s="334" customFormat="1" ht="15.6" x14ac:dyDescent="0.3">
      <c r="A297" s="462">
        <f>SUBTOTAL(103,$C$5:C297)</f>
        <v>293</v>
      </c>
      <c r="B297" s="464"/>
      <c r="C297" s="464" t="s">
        <v>664</v>
      </c>
      <c r="D297" s="468" t="s">
        <v>159</v>
      </c>
      <c r="E297" s="466" t="s">
        <v>51</v>
      </c>
      <c r="F297" s="467"/>
    </row>
    <row r="298" spans="1:6" s="334" customFormat="1" ht="15.6" x14ac:dyDescent="0.3">
      <c r="A298" s="462">
        <f>SUBTOTAL(103,$C$5:C298)</f>
        <v>294</v>
      </c>
      <c r="B298" s="464"/>
      <c r="C298" s="464" t="s">
        <v>665</v>
      </c>
      <c r="D298" s="468" t="s">
        <v>3</v>
      </c>
      <c r="E298" s="466" t="s">
        <v>51</v>
      </c>
      <c r="F298" s="467"/>
    </row>
    <row r="299" spans="1:6" s="334" customFormat="1" ht="46.8" x14ac:dyDescent="0.3">
      <c r="A299" s="462">
        <f>SUBTOTAL(103,$C$5:C299)</f>
        <v>295</v>
      </c>
      <c r="B299" s="464" t="s">
        <v>1270</v>
      </c>
      <c r="C299" s="650" t="s">
        <v>666</v>
      </c>
      <c r="D299" s="649" t="s">
        <v>181</v>
      </c>
      <c r="E299" s="466" t="s">
        <v>51</v>
      </c>
      <c r="F299" s="722" t="s">
        <v>1173</v>
      </c>
    </row>
    <row r="300" spans="1:6" s="334" customFormat="1" ht="15.6" x14ac:dyDescent="0.3">
      <c r="A300" s="462">
        <f>SUBTOTAL(103,$C$5:C300)</f>
        <v>296</v>
      </c>
      <c r="B300" s="464"/>
      <c r="C300" s="464" t="s">
        <v>667</v>
      </c>
      <c r="D300" s="468" t="s">
        <v>2</v>
      </c>
      <c r="E300" s="466" t="s">
        <v>51</v>
      </c>
      <c r="F300" s="467"/>
    </row>
    <row r="301" spans="1:6" s="334" customFormat="1" ht="15.6" x14ac:dyDescent="0.3">
      <c r="A301" s="462">
        <f>SUBTOTAL(103,$C$5:C301)</f>
        <v>297</v>
      </c>
      <c r="B301" s="464"/>
      <c r="C301" s="464" t="s">
        <v>668</v>
      </c>
      <c r="D301" s="468" t="s">
        <v>3</v>
      </c>
      <c r="E301" s="466" t="s">
        <v>51</v>
      </c>
      <c r="F301" s="467"/>
    </row>
    <row r="302" spans="1:6" s="334" customFormat="1" ht="15.6" x14ac:dyDescent="0.3">
      <c r="A302" s="462">
        <f>SUBTOTAL(103,$C$5:C302)</f>
        <v>298</v>
      </c>
      <c r="B302" s="464"/>
      <c r="C302" s="464" t="s">
        <v>669</v>
      </c>
      <c r="D302" s="468" t="s">
        <v>50</v>
      </c>
      <c r="E302" s="466" t="s">
        <v>51</v>
      </c>
      <c r="F302" s="467"/>
    </row>
    <row r="303" spans="1:6" s="334" customFormat="1" ht="16.2" thickBot="1" x14ac:dyDescent="0.35">
      <c r="A303" s="471">
        <f>SUBTOTAL(103,$C$5:C303)</f>
        <v>299</v>
      </c>
      <c r="B303" s="472" t="s">
        <v>670</v>
      </c>
      <c r="C303" s="473" t="s">
        <v>7</v>
      </c>
      <c r="D303" s="474" t="s">
        <v>235</v>
      </c>
      <c r="E303" s="475" t="s">
        <v>51</v>
      </c>
      <c r="F303" s="476"/>
    </row>
  </sheetData>
  <autoFilter ref="A4:G302" xr:uid="{1D362497-E018-47D6-96F1-15FDDB54571B}"/>
  <mergeCells count="2">
    <mergeCell ref="A2:F2"/>
    <mergeCell ref="A3:A4"/>
  </mergeCells>
  <conditionalFormatting sqref="C3:C1048576">
    <cfRule type="duplicateValues" dxfId="50" priority="3"/>
    <cfRule type="duplicateValues" dxfId="49" priority="4"/>
  </conditionalFormatting>
  <pageMargins left="0.7" right="0.7" top="0.75" bottom="0.75" header="0.3" footer="0.3"/>
  <pageSetup scale="68"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16C91-871D-4CE7-8F08-2774E0259BFF}">
  <sheetPr codeName="Sheet2">
    <tabColor rgb="FFFFFF00"/>
    <pageSetUpPr fitToPage="1"/>
  </sheetPr>
  <dimension ref="A1:O314"/>
  <sheetViews>
    <sheetView showGridLines="0" view="pageBreakPreview" zoomScale="85" zoomScaleNormal="70" zoomScaleSheetLayoutView="85" workbookViewId="0">
      <pane ySplit="3" topLeftCell="A214" activePane="bottomLeft" state="frozen"/>
      <selection activeCell="B1" sqref="B1:L1"/>
      <selection pane="bottomLeft" activeCell="M42" sqref="M42"/>
    </sheetView>
  </sheetViews>
  <sheetFormatPr defaultColWidth="9.21875" defaultRowHeight="14.4" x14ac:dyDescent="0.3"/>
  <cols>
    <col min="2" max="2" width="16.77734375" customWidth="1"/>
    <col min="3" max="3" width="18" customWidth="1"/>
    <col min="4" max="4" width="4" customWidth="1"/>
    <col min="5" max="5" width="11.44140625" style="164" bestFit="1" customWidth="1"/>
    <col min="6" max="6" width="13.77734375" style="164" customWidth="1"/>
    <col min="7" max="7" width="16.77734375" style="164" customWidth="1"/>
    <col min="8" max="8" width="1.77734375" style="164" customWidth="1"/>
    <col min="9" max="9" width="12.21875" style="164" customWidth="1"/>
    <col min="10" max="10" width="16.44140625" style="664" customWidth="1"/>
    <col min="11" max="11" width="18.5546875" style="665" customWidth="1"/>
    <col min="12" max="12" width="4.21875" style="164" customWidth="1"/>
    <col min="13" max="13" width="14.21875" style="164" customWidth="1"/>
    <col min="14" max="14" width="14.5546875" style="164" customWidth="1"/>
    <col min="15" max="15" width="16.21875" style="164" customWidth="1"/>
    <col min="16" max="16384" width="9.21875" style="164"/>
  </cols>
  <sheetData>
    <row r="1" spans="1:15" s="162" customFormat="1" ht="27" customHeight="1" thickBot="1" x14ac:dyDescent="0.35">
      <c r="A1" s="1469" t="s">
        <v>1404</v>
      </c>
      <c r="B1" s="1470"/>
      <c r="C1" s="1470"/>
      <c r="D1" s="1470"/>
      <c r="E1" s="1470"/>
      <c r="F1" s="1470"/>
      <c r="G1" s="1471"/>
      <c r="H1" s="1466"/>
      <c r="I1" s="1460" t="s">
        <v>1405</v>
      </c>
      <c r="J1" s="1461"/>
      <c r="K1" s="1461"/>
      <c r="L1" s="1461"/>
      <c r="M1" s="1461"/>
      <c r="N1" s="1461"/>
      <c r="O1" s="1463"/>
    </row>
    <row r="2" spans="1:15" s="163" customFormat="1" ht="29.25" customHeight="1" thickBot="1" x14ac:dyDescent="0.35">
      <c r="A2" s="1476" t="s">
        <v>94</v>
      </c>
      <c r="B2" s="932" t="s">
        <v>671</v>
      </c>
      <c r="C2" s="933" t="s">
        <v>504</v>
      </c>
      <c r="E2" s="1488" t="s">
        <v>1010</v>
      </c>
      <c r="F2" s="1488"/>
      <c r="G2" s="1489"/>
      <c r="H2" s="1467"/>
      <c r="I2" s="1476" t="s">
        <v>94</v>
      </c>
      <c r="J2" s="932" t="s">
        <v>671</v>
      </c>
      <c r="K2" s="933" t="s">
        <v>504</v>
      </c>
      <c r="L2" s="970"/>
      <c r="M2" s="1485" t="s">
        <v>1010</v>
      </c>
      <c r="N2" s="1485"/>
      <c r="O2" s="1486"/>
    </row>
    <row r="3" spans="1:15" s="163" customFormat="1" ht="31.5" customHeight="1" thickBot="1" x14ac:dyDescent="0.35">
      <c r="A3" s="1477"/>
      <c r="B3" s="939" t="s">
        <v>541</v>
      </c>
      <c r="C3" s="940" t="s">
        <v>505</v>
      </c>
      <c r="E3" s="968" t="s">
        <v>937</v>
      </c>
      <c r="F3" s="969" t="s">
        <v>1403</v>
      </c>
      <c r="G3" s="977" t="s">
        <v>1012</v>
      </c>
      <c r="H3" s="1467"/>
      <c r="I3" s="1484"/>
      <c r="J3" s="427" t="s">
        <v>541</v>
      </c>
      <c r="K3" s="934" t="s">
        <v>505</v>
      </c>
      <c r="M3" s="1004" t="s">
        <v>937</v>
      </c>
      <c r="N3" s="1004" t="s">
        <v>1403</v>
      </c>
      <c r="O3" s="1005" t="s">
        <v>1012</v>
      </c>
    </row>
    <row r="4" spans="1:15" s="163" customFormat="1" ht="18" x14ac:dyDescent="0.3">
      <c r="A4" s="941">
        <v>0</v>
      </c>
      <c r="B4" s="942" t="s">
        <v>252</v>
      </c>
      <c r="C4" s="943" t="s">
        <v>252</v>
      </c>
      <c r="E4" s="936" t="s">
        <v>3</v>
      </c>
      <c r="F4" s="931">
        <f>COUNTIF('Tower Abstarct '!$D$5:D303,E4)</f>
        <v>30</v>
      </c>
      <c r="G4" s="1487">
        <v>241</v>
      </c>
      <c r="H4" s="1467"/>
      <c r="I4" s="951">
        <v>0</v>
      </c>
      <c r="J4" s="437" t="s">
        <v>1192</v>
      </c>
      <c r="K4" s="952" t="s">
        <v>252</v>
      </c>
      <c r="M4" s="663" t="s">
        <v>3</v>
      </c>
      <c r="N4" s="931">
        <f t="shared" ref="N4:N33" si="0">COUNTIF($K$4:$K$310,M4)</f>
        <v>33</v>
      </c>
      <c r="O4" s="1478">
        <v>246</v>
      </c>
    </row>
    <row r="5" spans="1:15" s="163" customFormat="1" ht="18.75" customHeight="1" x14ac:dyDescent="0.3">
      <c r="A5" s="944">
        <v>1</v>
      </c>
      <c r="B5" s="810" t="s">
        <v>276</v>
      </c>
      <c r="C5" s="945" t="s">
        <v>196</v>
      </c>
      <c r="E5" s="936" t="s">
        <v>178</v>
      </c>
      <c r="F5" s="931">
        <f>COUNTIF('Tower Abstarct '!$D$5:D304,E5)</f>
        <v>24</v>
      </c>
      <c r="G5" s="1487"/>
      <c r="H5" s="1467"/>
      <c r="I5" s="951">
        <f>SUBTOTAL(103,$J$5:J5)</f>
        <v>1</v>
      </c>
      <c r="J5" s="437" t="s">
        <v>276</v>
      </c>
      <c r="K5" s="953" t="s">
        <v>196</v>
      </c>
      <c r="M5" s="663" t="s">
        <v>159</v>
      </c>
      <c r="N5" s="931">
        <f t="shared" si="0"/>
        <v>12</v>
      </c>
      <c r="O5" s="1479"/>
    </row>
    <row r="6" spans="1:15" s="163" customFormat="1" ht="18.75" customHeight="1" x14ac:dyDescent="0.3">
      <c r="A6" s="944">
        <v>2</v>
      </c>
      <c r="B6" s="810" t="s">
        <v>277</v>
      </c>
      <c r="C6" s="945" t="s">
        <v>186</v>
      </c>
      <c r="E6" s="936" t="s">
        <v>2</v>
      </c>
      <c r="F6" s="931">
        <f>COUNTIF('Tower Abstarct '!$D$5:D305,E6)</f>
        <v>66</v>
      </c>
      <c r="G6" s="1487"/>
      <c r="H6" s="1467"/>
      <c r="I6" s="951">
        <f>SUBTOTAL(103,$J$5:J6)</f>
        <v>2</v>
      </c>
      <c r="J6" s="803" t="s">
        <v>1294</v>
      </c>
      <c r="K6" s="953" t="s">
        <v>186</v>
      </c>
      <c r="M6" s="663" t="s">
        <v>4</v>
      </c>
      <c r="N6" s="929">
        <f t="shared" si="0"/>
        <v>12</v>
      </c>
      <c r="O6" s="1479"/>
    </row>
    <row r="7" spans="1:15" s="163" customFormat="1" ht="18.75" customHeight="1" x14ac:dyDescent="0.3">
      <c r="A7" s="944">
        <v>3</v>
      </c>
      <c r="B7" s="810" t="s">
        <v>278</v>
      </c>
      <c r="C7" s="946" t="s">
        <v>192</v>
      </c>
      <c r="E7" s="936" t="s">
        <v>1013</v>
      </c>
      <c r="F7" s="931">
        <f>COUNTIF('Tower Abstarct '!$D$5:D306,E7)</f>
        <v>1</v>
      </c>
      <c r="G7" s="1487"/>
      <c r="H7" s="1467"/>
      <c r="I7" s="951">
        <f>SUBTOTAL(103,$J$5:J7)</f>
        <v>3</v>
      </c>
      <c r="J7" s="437" t="s">
        <v>1296</v>
      </c>
      <c r="K7" s="952" t="s">
        <v>3</v>
      </c>
      <c r="M7" s="663" t="s">
        <v>178</v>
      </c>
      <c r="N7" s="929">
        <f t="shared" si="0"/>
        <v>24</v>
      </c>
      <c r="O7" s="1479"/>
    </row>
    <row r="8" spans="1:15" s="163" customFormat="1" ht="18.75" customHeight="1" x14ac:dyDescent="0.3">
      <c r="A8" s="944">
        <v>4</v>
      </c>
      <c r="B8" s="810" t="s">
        <v>546</v>
      </c>
      <c r="C8" s="946" t="s">
        <v>2</v>
      </c>
      <c r="E8" s="936" t="s">
        <v>80</v>
      </c>
      <c r="F8" s="931">
        <f>COUNTIF('Tower Abstarct '!$D$5:D306,E8)</f>
        <v>49</v>
      </c>
      <c r="G8" s="1487"/>
      <c r="H8" s="1467"/>
      <c r="I8" s="951">
        <f>SUBTOTAL(103,$J$5:J8)</f>
        <v>4</v>
      </c>
      <c r="J8" s="437" t="s">
        <v>1297</v>
      </c>
      <c r="K8" s="952" t="s">
        <v>2</v>
      </c>
      <c r="M8" s="663" t="s">
        <v>2</v>
      </c>
      <c r="N8" s="929">
        <f t="shared" si="0"/>
        <v>70</v>
      </c>
      <c r="O8" s="1479"/>
    </row>
    <row r="9" spans="1:15" s="163" customFormat="1" ht="18.75" customHeight="1" x14ac:dyDescent="0.3">
      <c r="A9" s="944">
        <v>5</v>
      </c>
      <c r="B9" s="810" t="s">
        <v>547</v>
      </c>
      <c r="C9" s="946" t="s">
        <v>80</v>
      </c>
      <c r="E9" s="936" t="s">
        <v>50</v>
      </c>
      <c r="F9" s="931">
        <f>COUNTIF('Tower Abstarct '!$D$5:D307,E9)</f>
        <v>47</v>
      </c>
      <c r="G9" s="1487"/>
      <c r="H9" s="1467"/>
      <c r="I9" s="951">
        <f>SUBTOTAL(103,$J$5:J9)</f>
        <v>5</v>
      </c>
      <c r="J9" s="437" t="s">
        <v>1298</v>
      </c>
      <c r="K9" s="952" t="s">
        <v>2</v>
      </c>
      <c r="M9" s="663" t="s">
        <v>1013</v>
      </c>
      <c r="N9" s="929">
        <f t="shared" si="0"/>
        <v>1</v>
      </c>
      <c r="O9" s="1479"/>
    </row>
    <row r="10" spans="1:15" s="163" customFormat="1" ht="18.75" customHeight="1" x14ac:dyDescent="0.3">
      <c r="A10" s="944">
        <v>6</v>
      </c>
      <c r="B10" s="810" t="s">
        <v>548</v>
      </c>
      <c r="C10" s="946" t="s">
        <v>2</v>
      </c>
      <c r="E10" s="936" t="s">
        <v>159</v>
      </c>
      <c r="F10" s="931">
        <f>COUNTIF('Tower Abstarct '!$D$5:D308,E10)</f>
        <v>12</v>
      </c>
      <c r="G10" s="1487"/>
      <c r="H10" s="1467"/>
      <c r="I10" s="951">
        <f>SUBTOTAL(103,$J$5:J10)</f>
        <v>6</v>
      </c>
      <c r="J10" s="437" t="s">
        <v>1299</v>
      </c>
      <c r="K10" s="952" t="s">
        <v>2</v>
      </c>
      <c r="M10" s="663" t="s">
        <v>80</v>
      </c>
      <c r="N10" s="929">
        <f t="shared" si="0"/>
        <v>47</v>
      </c>
      <c r="O10" s="1479"/>
    </row>
    <row r="11" spans="1:15" s="163" customFormat="1" ht="18.75" customHeight="1" x14ac:dyDescent="0.3">
      <c r="A11" s="944">
        <v>7</v>
      </c>
      <c r="B11" s="810" t="s">
        <v>549</v>
      </c>
      <c r="C11" s="946" t="s">
        <v>80</v>
      </c>
      <c r="E11" s="936" t="s">
        <v>4</v>
      </c>
      <c r="F11" s="931">
        <f>COUNTIF('Tower Abstarct '!$D$5:D309,E11)</f>
        <v>12</v>
      </c>
      <c r="G11" s="1487"/>
      <c r="H11" s="1467"/>
      <c r="I11" s="951">
        <f>SUBTOTAL(103,$J$5:J11)</f>
        <v>7</v>
      </c>
      <c r="J11" s="437" t="s">
        <v>1300</v>
      </c>
      <c r="K11" s="952" t="s">
        <v>2</v>
      </c>
      <c r="M11" s="663" t="s">
        <v>50</v>
      </c>
      <c r="N11" s="929">
        <f t="shared" si="0"/>
        <v>47</v>
      </c>
      <c r="O11" s="1480"/>
    </row>
    <row r="12" spans="1:15" s="163" customFormat="1" ht="18.75" customHeight="1" x14ac:dyDescent="0.3">
      <c r="A12" s="944">
        <v>8</v>
      </c>
      <c r="B12" s="810" t="s">
        <v>550</v>
      </c>
      <c r="C12" s="946" t="s">
        <v>2</v>
      </c>
      <c r="E12" s="960" t="s">
        <v>205</v>
      </c>
      <c r="F12" s="961">
        <f>COUNTIF('Tower Abstarct '!$D$5:D310,E12)</f>
        <v>7</v>
      </c>
      <c r="G12" s="1487">
        <v>29</v>
      </c>
      <c r="H12" s="1467"/>
      <c r="I12" s="951">
        <f>SUBTOTAL(103,$J$5:J12)</f>
        <v>8</v>
      </c>
      <c r="J12" s="437" t="s">
        <v>1301</v>
      </c>
      <c r="K12" s="952" t="s">
        <v>80</v>
      </c>
      <c r="M12" s="663" t="s">
        <v>205</v>
      </c>
      <c r="N12" s="929">
        <f t="shared" si="0"/>
        <v>7</v>
      </c>
      <c r="O12" s="1478">
        <v>31</v>
      </c>
    </row>
    <row r="13" spans="1:15" s="163" customFormat="1" ht="18.75" customHeight="1" x14ac:dyDescent="0.3">
      <c r="A13" s="944">
        <v>9</v>
      </c>
      <c r="B13" s="810" t="s">
        <v>551</v>
      </c>
      <c r="C13" s="946" t="s">
        <v>2</v>
      </c>
      <c r="E13" s="960" t="s">
        <v>234</v>
      </c>
      <c r="F13" s="961">
        <f>COUNTIF('Tower Abstarct '!$D$5:D312,E13)</f>
        <v>2</v>
      </c>
      <c r="G13" s="1487"/>
      <c r="H13" s="1467"/>
      <c r="I13" s="951">
        <f>SUBTOTAL(103,$J$5:J13)</f>
        <v>9</v>
      </c>
      <c r="J13" s="437" t="s">
        <v>1302</v>
      </c>
      <c r="K13" s="952" t="s">
        <v>191</v>
      </c>
      <c r="M13" s="663" t="s">
        <v>234</v>
      </c>
      <c r="N13" s="929">
        <f t="shared" si="0"/>
        <v>2</v>
      </c>
      <c r="O13" s="1479"/>
    </row>
    <row r="14" spans="1:15" s="163" customFormat="1" ht="18.75" customHeight="1" x14ac:dyDescent="0.3">
      <c r="A14" s="944">
        <v>10</v>
      </c>
      <c r="B14" s="810" t="s">
        <v>552</v>
      </c>
      <c r="C14" s="946" t="s">
        <v>2</v>
      </c>
      <c r="E14" s="960" t="s">
        <v>235</v>
      </c>
      <c r="F14" s="961">
        <f>COUNTIF('Tower Abstarct '!$D$5:D313,E14)</f>
        <v>6</v>
      </c>
      <c r="G14" s="1487"/>
      <c r="H14" s="1467"/>
      <c r="I14" s="951">
        <f>SUBTOTAL(103,$J$5:J14)</f>
        <v>10</v>
      </c>
      <c r="J14" s="437" t="s">
        <v>1303</v>
      </c>
      <c r="K14" s="952" t="s">
        <v>2</v>
      </c>
      <c r="M14" s="663" t="s">
        <v>235</v>
      </c>
      <c r="N14" s="929">
        <f t="shared" si="0"/>
        <v>6</v>
      </c>
      <c r="O14" s="1479"/>
    </row>
    <row r="15" spans="1:15" s="163" customFormat="1" ht="18.75" customHeight="1" x14ac:dyDescent="0.3">
      <c r="A15" s="944">
        <v>11</v>
      </c>
      <c r="B15" s="810" t="s">
        <v>553</v>
      </c>
      <c r="C15" s="946" t="s">
        <v>3</v>
      </c>
      <c r="E15" s="960" t="s">
        <v>219</v>
      </c>
      <c r="F15" s="961">
        <f>COUNTIF('Tower Abstarct '!$D$5:D314,E15)</f>
        <v>11</v>
      </c>
      <c r="G15" s="1487"/>
      <c r="H15" s="1467"/>
      <c r="I15" s="951">
        <f>SUBTOTAL(103,$J$5:J15)</f>
        <v>11</v>
      </c>
      <c r="J15" s="437" t="s">
        <v>1304</v>
      </c>
      <c r="K15" s="952" t="s">
        <v>2</v>
      </c>
      <c r="M15" s="663" t="s">
        <v>219</v>
      </c>
      <c r="N15" s="929">
        <f t="shared" si="0"/>
        <v>12</v>
      </c>
      <c r="O15" s="1479"/>
    </row>
    <row r="16" spans="1:15" s="163" customFormat="1" ht="18.75" customHeight="1" x14ac:dyDescent="0.3">
      <c r="A16" s="944">
        <v>12</v>
      </c>
      <c r="B16" s="810" t="s">
        <v>554</v>
      </c>
      <c r="C16" s="946" t="s">
        <v>3</v>
      </c>
      <c r="E16" s="960" t="s">
        <v>421</v>
      </c>
      <c r="F16" s="961">
        <f>COUNTIF('Tower Abstarct '!$D$5:D311,E16)</f>
        <v>3</v>
      </c>
      <c r="G16" s="1487"/>
      <c r="H16" s="1467"/>
      <c r="I16" s="951">
        <f>SUBTOTAL(103,$J$5:J16)</f>
        <v>12</v>
      </c>
      <c r="J16" s="437" t="s">
        <v>1305</v>
      </c>
      <c r="K16" s="952" t="s">
        <v>3</v>
      </c>
      <c r="M16" s="663" t="s">
        <v>421</v>
      </c>
      <c r="N16" s="929">
        <f t="shared" si="0"/>
        <v>4</v>
      </c>
      <c r="O16" s="1480"/>
    </row>
    <row r="17" spans="1:15" s="163" customFormat="1" ht="18.75" customHeight="1" x14ac:dyDescent="0.3">
      <c r="A17" s="944">
        <v>13</v>
      </c>
      <c r="B17" s="810" t="s">
        <v>555</v>
      </c>
      <c r="C17" s="946" t="s">
        <v>50</v>
      </c>
      <c r="E17" s="960" t="s">
        <v>192</v>
      </c>
      <c r="F17" s="961">
        <f>COUNTIF('Tower Abstarct '!$D$5:D315,E17)</f>
        <v>6</v>
      </c>
      <c r="G17" s="1487">
        <v>10</v>
      </c>
      <c r="H17" s="1467"/>
      <c r="I17" s="951">
        <f>SUBTOTAL(103,$J$5:J17)</f>
        <v>13</v>
      </c>
      <c r="J17" s="437" t="s">
        <v>1306</v>
      </c>
      <c r="K17" s="952" t="s">
        <v>3</v>
      </c>
      <c r="M17" s="663" t="s">
        <v>192</v>
      </c>
      <c r="N17" s="929">
        <f t="shared" si="0"/>
        <v>5</v>
      </c>
      <c r="O17" s="1481">
        <v>10</v>
      </c>
    </row>
    <row r="18" spans="1:15" s="163" customFormat="1" ht="18.75" customHeight="1" x14ac:dyDescent="0.3">
      <c r="A18" s="944">
        <v>14</v>
      </c>
      <c r="B18" s="810" t="s">
        <v>556</v>
      </c>
      <c r="C18" s="946" t="s">
        <v>3</v>
      </c>
      <c r="E18" s="960" t="s">
        <v>236</v>
      </c>
      <c r="F18" s="961">
        <f>COUNTIF('Tower Abstarct '!$D$5:D316,E18)</f>
        <v>2</v>
      </c>
      <c r="G18" s="1487"/>
      <c r="H18" s="1467"/>
      <c r="I18" s="951">
        <f>SUBTOTAL(103,$J$5:J18)</f>
        <v>14</v>
      </c>
      <c r="J18" s="437" t="s">
        <v>1307</v>
      </c>
      <c r="K18" s="952" t="s">
        <v>2</v>
      </c>
      <c r="M18" s="663" t="s">
        <v>236</v>
      </c>
      <c r="N18" s="929">
        <f t="shared" si="0"/>
        <v>2</v>
      </c>
      <c r="O18" s="1482"/>
    </row>
    <row r="19" spans="1:15" s="615" customFormat="1" ht="18.75" customHeight="1" x14ac:dyDescent="0.3">
      <c r="A19" s="944">
        <v>15</v>
      </c>
      <c r="B19" s="981" t="s">
        <v>264</v>
      </c>
      <c r="C19" s="982" t="s">
        <v>219</v>
      </c>
      <c r="D19" s="697"/>
      <c r="E19" s="960" t="s">
        <v>237</v>
      </c>
      <c r="F19" s="961">
        <f>COUNTIF('Tower Abstarct '!$D$5:D317,E19)</f>
        <v>1</v>
      </c>
      <c r="G19" s="1487"/>
      <c r="H19" s="1467"/>
      <c r="I19" s="951">
        <f>SUBTOTAL(103,$J$5:J19)</f>
        <v>15</v>
      </c>
      <c r="J19" s="612" t="s">
        <v>1308</v>
      </c>
      <c r="K19" s="954" t="s">
        <v>3</v>
      </c>
      <c r="M19" s="663" t="s">
        <v>237</v>
      </c>
      <c r="N19" s="929">
        <f t="shared" si="0"/>
        <v>1</v>
      </c>
      <c r="O19" s="1482"/>
    </row>
    <row r="20" spans="1:15" s="163" customFormat="1" ht="18.75" customHeight="1" x14ac:dyDescent="0.3">
      <c r="A20" s="944">
        <v>16</v>
      </c>
      <c r="B20" s="810" t="s">
        <v>472</v>
      </c>
      <c r="C20" s="946" t="s">
        <v>80</v>
      </c>
      <c r="E20" s="960" t="s">
        <v>223</v>
      </c>
      <c r="F20" s="961">
        <f>COUNTIF('Tower Abstarct '!$D$5:D318,E20)</f>
        <v>1</v>
      </c>
      <c r="G20" s="1487"/>
      <c r="H20" s="1467"/>
      <c r="I20" s="951">
        <f>SUBTOTAL(103,$J$5:J20)</f>
        <v>16</v>
      </c>
      <c r="J20" s="437" t="s">
        <v>1309</v>
      </c>
      <c r="K20" s="952" t="s">
        <v>219</v>
      </c>
      <c r="M20" s="663" t="s">
        <v>223</v>
      </c>
      <c r="N20" s="929">
        <f t="shared" si="0"/>
        <v>2</v>
      </c>
      <c r="O20" s="1483"/>
    </row>
    <row r="21" spans="1:15" s="163" customFormat="1" ht="18.75" customHeight="1" x14ac:dyDescent="0.3">
      <c r="A21" s="944">
        <v>17</v>
      </c>
      <c r="B21" s="810" t="s">
        <v>473</v>
      </c>
      <c r="C21" s="946" t="s">
        <v>2</v>
      </c>
      <c r="E21" s="962" t="s">
        <v>193</v>
      </c>
      <c r="F21" s="963">
        <f>COUNTIF('Tower Abstarct '!$D$5:D319,E21)</f>
        <v>1</v>
      </c>
      <c r="G21" s="1487">
        <v>2</v>
      </c>
      <c r="H21" s="1467"/>
      <c r="I21" s="951">
        <f>SUBTOTAL(103,$J$5:J21)</f>
        <v>17</v>
      </c>
      <c r="J21" s="437" t="s">
        <v>1310</v>
      </c>
      <c r="K21" s="952" t="s">
        <v>2</v>
      </c>
      <c r="M21" s="663" t="s">
        <v>193</v>
      </c>
      <c r="N21" s="929">
        <f t="shared" si="0"/>
        <v>1</v>
      </c>
      <c r="O21" s="1481">
        <v>2</v>
      </c>
    </row>
    <row r="22" spans="1:15" s="163" customFormat="1" ht="18.75" customHeight="1" x14ac:dyDescent="0.3">
      <c r="A22" s="944">
        <v>18</v>
      </c>
      <c r="B22" s="810" t="s">
        <v>474</v>
      </c>
      <c r="C22" s="946" t="s">
        <v>2</v>
      </c>
      <c r="E22" s="962" t="s">
        <v>225</v>
      </c>
      <c r="F22" s="963">
        <f>COUNTIF('Tower Abstarct '!$D$5:D320,E22)</f>
        <v>1</v>
      </c>
      <c r="G22" s="1487"/>
      <c r="H22" s="1467"/>
      <c r="I22" s="951">
        <f>SUBTOTAL(103,$J$5:J22)</f>
        <v>18</v>
      </c>
      <c r="J22" s="437" t="s">
        <v>1311</v>
      </c>
      <c r="K22" s="952" t="s">
        <v>50</v>
      </c>
      <c r="M22" s="663" t="s">
        <v>225</v>
      </c>
      <c r="N22" s="929">
        <f t="shared" si="0"/>
        <v>1</v>
      </c>
      <c r="O22" s="1483"/>
    </row>
    <row r="23" spans="1:15" s="163" customFormat="1" ht="18.75" customHeight="1" x14ac:dyDescent="0.3">
      <c r="A23" s="944">
        <v>19</v>
      </c>
      <c r="B23" s="810" t="s">
        <v>475</v>
      </c>
      <c r="C23" s="946" t="s">
        <v>80</v>
      </c>
      <c r="E23" s="964" t="s">
        <v>181</v>
      </c>
      <c r="F23" s="963">
        <v>1</v>
      </c>
      <c r="G23" s="1487">
        <v>3</v>
      </c>
      <c r="H23" s="1467"/>
      <c r="I23" s="951">
        <f>SUBTOTAL(103,$J$5:J23)</f>
        <v>19</v>
      </c>
      <c r="J23" s="437" t="s">
        <v>1312</v>
      </c>
      <c r="K23" s="952" t="s">
        <v>80</v>
      </c>
      <c r="M23" s="1006" t="s">
        <v>181</v>
      </c>
      <c r="N23" s="929">
        <f t="shared" si="0"/>
        <v>2</v>
      </c>
      <c r="O23" s="1481">
        <v>4</v>
      </c>
    </row>
    <row r="24" spans="1:15" s="163" customFormat="1" ht="18.75" customHeight="1" x14ac:dyDescent="0.3">
      <c r="A24" s="944">
        <v>20</v>
      </c>
      <c r="B24" s="810" t="s">
        <v>476</v>
      </c>
      <c r="C24" s="946" t="s">
        <v>80</v>
      </c>
      <c r="E24" s="964" t="s">
        <v>258</v>
      </c>
      <c r="F24" s="963">
        <f>COUNTIF('Tower Abstarct '!$D$5:D322,E24)</f>
        <v>1</v>
      </c>
      <c r="G24" s="1487"/>
      <c r="H24" s="1467"/>
      <c r="I24" s="1003">
        <f>SUBTOTAL(103,$J$5:J24)</f>
        <v>20</v>
      </c>
      <c r="J24" s="662" t="s">
        <v>264</v>
      </c>
      <c r="K24" s="955" t="s">
        <v>223</v>
      </c>
      <c r="M24" s="1006" t="s">
        <v>258</v>
      </c>
      <c r="N24" s="929">
        <f t="shared" si="0"/>
        <v>1</v>
      </c>
      <c r="O24" s="1482"/>
    </row>
    <row r="25" spans="1:15" s="163" customFormat="1" ht="18.75" customHeight="1" x14ac:dyDescent="0.3">
      <c r="A25" s="944">
        <v>21</v>
      </c>
      <c r="B25" s="981" t="s">
        <v>916</v>
      </c>
      <c r="C25" s="982" t="s">
        <v>234</v>
      </c>
      <c r="E25" s="962" t="s">
        <v>448</v>
      </c>
      <c r="F25" s="963">
        <f>COUNTIF('Tower Abstarct '!$D$5:D322,E25)</f>
        <v>1</v>
      </c>
      <c r="G25" s="1487"/>
      <c r="H25" s="1467"/>
      <c r="I25" s="951">
        <f>SUBTOTAL(103,$J$5:J25)</f>
        <v>21</v>
      </c>
      <c r="J25" s="437" t="s">
        <v>476</v>
      </c>
      <c r="K25" s="952" t="s">
        <v>80</v>
      </c>
      <c r="M25" s="1006" t="s">
        <v>448</v>
      </c>
      <c r="N25" s="929">
        <f t="shared" si="0"/>
        <v>1</v>
      </c>
      <c r="O25" s="1483"/>
    </row>
    <row r="26" spans="1:15" s="697" customFormat="1" ht="18.75" customHeight="1" x14ac:dyDescent="0.3">
      <c r="A26" s="944">
        <v>22</v>
      </c>
      <c r="B26" s="810" t="s">
        <v>917</v>
      </c>
      <c r="C26" s="946" t="s">
        <v>80</v>
      </c>
      <c r="E26" s="965" t="s">
        <v>1270</v>
      </c>
      <c r="F26" s="930">
        <v>1</v>
      </c>
      <c r="G26" s="978">
        <v>1</v>
      </c>
      <c r="H26" s="1467"/>
      <c r="I26" s="951">
        <f>SUBTOTAL(103,$J$5:J26)</f>
        <v>22</v>
      </c>
      <c r="J26" s="437" t="s">
        <v>916</v>
      </c>
      <c r="K26" s="952" t="s">
        <v>234</v>
      </c>
      <c r="M26" s="796" t="s">
        <v>186</v>
      </c>
      <c r="N26" s="929">
        <f t="shared" si="0"/>
        <v>2</v>
      </c>
      <c r="O26" s="1481">
        <v>3</v>
      </c>
    </row>
    <row r="27" spans="1:15" s="163" customFormat="1" ht="18.75" customHeight="1" x14ac:dyDescent="0.3">
      <c r="A27" s="944">
        <v>23</v>
      </c>
      <c r="B27" s="810" t="s">
        <v>918</v>
      </c>
      <c r="C27" s="946" t="s">
        <v>80</v>
      </c>
      <c r="E27" s="966" t="s">
        <v>186</v>
      </c>
      <c r="F27" s="967">
        <f>COUNTIF('Tower Abstarct '!$D$5:D323,E27)</f>
        <v>2</v>
      </c>
      <c r="G27" s="971">
        <v>2</v>
      </c>
      <c r="H27" s="1467"/>
      <c r="I27" s="951">
        <f>SUBTOTAL(103,$J$5:J27)</f>
        <v>23</v>
      </c>
      <c r="J27" s="437" t="s">
        <v>917</v>
      </c>
      <c r="K27" s="952" t="s">
        <v>80</v>
      </c>
      <c r="M27" s="663" t="s">
        <v>191</v>
      </c>
      <c r="N27" s="929">
        <f t="shared" si="0"/>
        <v>1</v>
      </c>
      <c r="O27" s="1482"/>
    </row>
    <row r="28" spans="1:15" s="163" customFormat="1" ht="18.75" customHeight="1" x14ac:dyDescent="0.3">
      <c r="A28" s="944">
        <v>24</v>
      </c>
      <c r="B28" s="810" t="s">
        <v>919</v>
      </c>
      <c r="C28" s="946" t="s">
        <v>50</v>
      </c>
      <c r="E28" s="966" t="s">
        <v>196</v>
      </c>
      <c r="F28" s="967">
        <f>COUNTIF('Tower Abstarct '!$D$5:D324,E28)</f>
        <v>1</v>
      </c>
      <c r="G28" s="1487">
        <v>10</v>
      </c>
      <c r="H28" s="1467"/>
      <c r="I28" s="951">
        <f>SUBTOTAL(103,$J$5:J28)</f>
        <v>24</v>
      </c>
      <c r="J28" s="437" t="s">
        <v>918</v>
      </c>
      <c r="K28" s="952" t="s">
        <v>80</v>
      </c>
      <c r="M28" s="796" t="s">
        <v>196</v>
      </c>
      <c r="N28" s="929">
        <f t="shared" si="0"/>
        <v>1</v>
      </c>
      <c r="O28" s="1481">
        <v>10</v>
      </c>
    </row>
    <row r="29" spans="1:15" s="163" customFormat="1" ht="18.75" customHeight="1" x14ac:dyDescent="0.3">
      <c r="A29" s="944">
        <v>25</v>
      </c>
      <c r="B29" s="810" t="s">
        <v>920</v>
      </c>
      <c r="C29" s="946" t="s">
        <v>80</v>
      </c>
      <c r="E29" s="966" t="s">
        <v>221</v>
      </c>
      <c r="F29" s="967">
        <f>COUNTIF('Tower Abstarct '!$D$5:D327,E29)</f>
        <v>2</v>
      </c>
      <c r="G29" s="1487"/>
      <c r="H29" s="1467"/>
      <c r="I29" s="951">
        <f>SUBTOTAL(103,$J$5:J29)</f>
        <v>25</v>
      </c>
      <c r="J29" s="437" t="s">
        <v>919</v>
      </c>
      <c r="K29" s="952" t="s">
        <v>50</v>
      </c>
      <c r="M29" s="663" t="s">
        <v>221</v>
      </c>
      <c r="N29" s="929">
        <f t="shared" si="0"/>
        <v>2</v>
      </c>
      <c r="O29" s="1482"/>
    </row>
    <row r="30" spans="1:15" s="163" customFormat="1" ht="18.75" customHeight="1" x14ac:dyDescent="0.3">
      <c r="A30" s="944">
        <v>26</v>
      </c>
      <c r="B30" s="810" t="s">
        <v>921</v>
      </c>
      <c r="C30" s="946" t="s">
        <v>50</v>
      </c>
      <c r="E30" s="966" t="s">
        <v>217</v>
      </c>
      <c r="F30" s="967">
        <f>COUNTIF('Tower Abstarct '!$D$5:D329,E30)</f>
        <v>1</v>
      </c>
      <c r="G30" s="1487"/>
      <c r="H30" s="1467"/>
      <c r="I30" s="951">
        <f>SUBTOTAL(103,$J$5:J30)</f>
        <v>26</v>
      </c>
      <c r="J30" s="437" t="s">
        <v>920</v>
      </c>
      <c r="K30" s="952" t="s">
        <v>80</v>
      </c>
      <c r="M30" s="663" t="s">
        <v>217</v>
      </c>
      <c r="N30" s="929">
        <f t="shared" si="0"/>
        <v>1</v>
      </c>
      <c r="O30" s="1482"/>
    </row>
    <row r="31" spans="1:15" s="163" customFormat="1" ht="18.75" customHeight="1" x14ac:dyDescent="0.3">
      <c r="A31" s="944">
        <v>27</v>
      </c>
      <c r="B31" s="810" t="s">
        <v>922</v>
      </c>
      <c r="C31" s="946" t="s">
        <v>50</v>
      </c>
      <c r="E31" s="966" t="s">
        <v>194</v>
      </c>
      <c r="F31" s="967">
        <f>COUNTIF('Tower Abstarct '!$D$5:D325,E31)</f>
        <v>3</v>
      </c>
      <c r="G31" s="1487"/>
      <c r="H31" s="1467"/>
      <c r="I31" s="951">
        <f>SUBTOTAL(103,$J$5:J31)</f>
        <v>27</v>
      </c>
      <c r="J31" s="437" t="s">
        <v>921</v>
      </c>
      <c r="K31" s="952" t="s">
        <v>50</v>
      </c>
      <c r="M31" s="663" t="s">
        <v>194</v>
      </c>
      <c r="N31" s="929">
        <f t="shared" si="0"/>
        <v>3</v>
      </c>
      <c r="O31" s="1482"/>
    </row>
    <row r="32" spans="1:15" s="163" customFormat="1" ht="18.75" customHeight="1" x14ac:dyDescent="0.3">
      <c r="A32" s="944">
        <v>28</v>
      </c>
      <c r="B32" s="981" t="s">
        <v>265</v>
      </c>
      <c r="C32" s="946" t="s">
        <v>235</v>
      </c>
      <c r="E32" s="966" t="s">
        <v>226</v>
      </c>
      <c r="F32" s="967">
        <f>COUNTIF('Tower Abstarct '!$D$5:D326,E32)</f>
        <v>1</v>
      </c>
      <c r="G32" s="1487"/>
      <c r="H32" s="1467"/>
      <c r="I32" s="951">
        <f>SUBTOTAL(103,$J$5:J32)</f>
        <v>28</v>
      </c>
      <c r="J32" s="437" t="s">
        <v>922</v>
      </c>
      <c r="K32" s="952" t="s">
        <v>50</v>
      </c>
      <c r="M32" s="663" t="s">
        <v>226</v>
      </c>
      <c r="N32" s="929">
        <f t="shared" si="0"/>
        <v>1</v>
      </c>
      <c r="O32" s="1482"/>
    </row>
    <row r="33" spans="1:15" s="163" customFormat="1" ht="18.75" customHeight="1" x14ac:dyDescent="0.3">
      <c r="A33" s="944">
        <v>29</v>
      </c>
      <c r="B33" s="810" t="s">
        <v>477</v>
      </c>
      <c r="C33" s="946" t="s">
        <v>80</v>
      </c>
      <c r="E33" s="966" t="s">
        <v>449</v>
      </c>
      <c r="F33" s="967">
        <f>COUNTIF('Tower Abstarct '!$D$5:D328,E33)</f>
        <v>2</v>
      </c>
      <c r="G33" s="1487"/>
      <c r="H33" s="1467"/>
      <c r="I33" s="951">
        <f>SUBTOTAL(103,$J$5:J33)</f>
        <v>29</v>
      </c>
      <c r="J33" s="437" t="s">
        <v>265</v>
      </c>
      <c r="K33" s="952" t="s">
        <v>235</v>
      </c>
      <c r="M33" s="663" t="s">
        <v>449</v>
      </c>
      <c r="N33" s="929">
        <f t="shared" si="0"/>
        <v>2</v>
      </c>
      <c r="O33" s="1483"/>
    </row>
    <row r="34" spans="1:15" s="163" customFormat="1" ht="18.75" customHeight="1" x14ac:dyDescent="0.3">
      <c r="A34" s="944">
        <v>30</v>
      </c>
      <c r="B34" s="810" t="s">
        <v>478</v>
      </c>
      <c r="C34" s="946" t="s">
        <v>50</v>
      </c>
      <c r="E34" s="1472" t="s">
        <v>1012</v>
      </c>
      <c r="F34" s="1473"/>
      <c r="G34" s="971">
        <f>SUM(G4:G33)</f>
        <v>298</v>
      </c>
      <c r="H34" s="1467"/>
      <c r="I34" s="951">
        <f>SUBTOTAL(103,$J$5:J34)</f>
        <v>30</v>
      </c>
      <c r="J34" s="437" t="s">
        <v>477</v>
      </c>
      <c r="K34" s="952" t="s">
        <v>80</v>
      </c>
      <c r="M34" s="1474" t="s">
        <v>1012</v>
      </c>
      <c r="N34" s="1475"/>
      <c r="O34" s="1007">
        <f>SUM(O4:O33)</f>
        <v>306</v>
      </c>
    </row>
    <row r="35" spans="1:15" s="163" customFormat="1" ht="18.75" customHeight="1" x14ac:dyDescent="0.3">
      <c r="A35" s="944">
        <v>31</v>
      </c>
      <c r="B35" s="810" t="s">
        <v>479</v>
      </c>
      <c r="C35" s="946" t="s">
        <v>50</v>
      </c>
      <c r="G35" s="972"/>
      <c r="H35" s="1467"/>
      <c r="I35" s="951">
        <f>SUBTOTAL(103,$J$5:J35)</f>
        <v>31</v>
      </c>
      <c r="J35" s="437" t="s">
        <v>478</v>
      </c>
      <c r="K35" s="952" t="s">
        <v>50</v>
      </c>
      <c r="O35" s="972"/>
    </row>
    <row r="36" spans="1:15" s="163" customFormat="1" ht="18.75" customHeight="1" x14ac:dyDescent="0.3">
      <c r="A36" s="944">
        <v>32</v>
      </c>
      <c r="B36" s="810" t="s">
        <v>480</v>
      </c>
      <c r="C36" s="946" t="s">
        <v>159</v>
      </c>
      <c r="G36" s="972"/>
      <c r="H36" s="1467"/>
      <c r="I36" s="951">
        <f>SUBTOTAL(103,$J$5:J36)</f>
        <v>32</v>
      </c>
      <c r="J36" s="437" t="s">
        <v>479</v>
      </c>
      <c r="K36" s="952" t="s">
        <v>50</v>
      </c>
      <c r="O36" s="972"/>
    </row>
    <row r="37" spans="1:15" s="163" customFormat="1" ht="18.75" customHeight="1" x14ac:dyDescent="0.3">
      <c r="A37" s="944">
        <v>33</v>
      </c>
      <c r="B37" s="810" t="s">
        <v>481</v>
      </c>
      <c r="C37" s="946" t="s">
        <v>80</v>
      </c>
      <c r="G37" s="972"/>
      <c r="H37" s="1467"/>
      <c r="I37" s="951">
        <f>SUBTOTAL(103,$J$5:J37)</f>
        <v>33</v>
      </c>
      <c r="J37" s="437" t="s">
        <v>480</v>
      </c>
      <c r="K37" s="952" t="s">
        <v>159</v>
      </c>
      <c r="O37" s="972"/>
    </row>
    <row r="38" spans="1:15" s="163" customFormat="1" ht="18.75" customHeight="1" x14ac:dyDescent="0.3">
      <c r="A38" s="944">
        <v>34</v>
      </c>
      <c r="B38" s="810" t="s">
        <v>482</v>
      </c>
      <c r="C38" s="946" t="s">
        <v>2</v>
      </c>
      <c r="G38" s="972"/>
      <c r="H38" s="1467"/>
      <c r="I38" s="951">
        <f>SUBTOTAL(103,$J$5:J38)</f>
        <v>34</v>
      </c>
      <c r="J38" s="437" t="s">
        <v>481</v>
      </c>
      <c r="K38" s="952" t="s">
        <v>80</v>
      </c>
      <c r="O38" s="972"/>
    </row>
    <row r="39" spans="1:15" s="163" customFormat="1" ht="18.75" customHeight="1" x14ac:dyDescent="0.3">
      <c r="A39" s="944">
        <v>35</v>
      </c>
      <c r="B39" s="810" t="s">
        <v>483</v>
      </c>
      <c r="C39" s="946" t="s">
        <v>50</v>
      </c>
      <c r="G39" s="972"/>
      <c r="H39" s="1467"/>
      <c r="I39" s="951">
        <f>SUBTOTAL(103,$J$5:J39)</f>
        <v>35</v>
      </c>
      <c r="J39" s="437" t="s">
        <v>482</v>
      </c>
      <c r="K39" s="952" t="s">
        <v>2</v>
      </c>
      <c r="O39" s="972"/>
    </row>
    <row r="40" spans="1:15" s="163" customFormat="1" ht="18.75" customHeight="1" x14ac:dyDescent="0.3">
      <c r="A40" s="944">
        <v>36</v>
      </c>
      <c r="B40" s="810" t="s">
        <v>484</v>
      </c>
      <c r="C40" s="946" t="s">
        <v>80</v>
      </c>
      <c r="G40" s="972"/>
      <c r="H40" s="1467"/>
      <c r="I40" s="951">
        <f>SUBTOTAL(103,$J$5:J40)</f>
        <v>36</v>
      </c>
      <c r="J40" s="437" t="s">
        <v>483</v>
      </c>
      <c r="K40" s="952" t="s">
        <v>50</v>
      </c>
      <c r="O40" s="972"/>
    </row>
    <row r="41" spans="1:15" s="163" customFormat="1" ht="18.75" customHeight="1" x14ac:dyDescent="0.3">
      <c r="A41" s="944">
        <v>37</v>
      </c>
      <c r="B41" s="810" t="s">
        <v>485</v>
      </c>
      <c r="C41" s="946" t="s">
        <v>80</v>
      </c>
      <c r="G41" s="972"/>
      <c r="H41" s="1467"/>
      <c r="I41" s="951">
        <f>SUBTOTAL(103,$J$5:J41)</f>
        <v>37</v>
      </c>
      <c r="J41" s="437" t="s">
        <v>484</v>
      </c>
      <c r="K41" s="952" t="s">
        <v>80</v>
      </c>
      <c r="O41" s="972"/>
    </row>
    <row r="42" spans="1:15" s="163" customFormat="1" ht="18.75" customHeight="1" x14ac:dyDescent="0.3">
      <c r="A42" s="944">
        <v>38</v>
      </c>
      <c r="B42" s="810" t="s">
        <v>486</v>
      </c>
      <c r="C42" s="946" t="s">
        <v>50</v>
      </c>
      <c r="G42" s="972"/>
      <c r="H42" s="1467"/>
      <c r="I42" s="951">
        <f>SUBTOTAL(103,$J$5:J42)</f>
        <v>38</v>
      </c>
      <c r="J42" s="437" t="s">
        <v>485</v>
      </c>
      <c r="K42" s="952" t="s">
        <v>80</v>
      </c>
      <c r="O42" s="972"/>
    </row>
    <row r="43" spans="1:15" s="163" customFormat="1" ht="18.75" customHeight="1" x14ac:dyDescent="0.3">
      <c r="A43" s="944">
        <v>39</v>
      </c>
      <c r="B43" s="810" t="s">
        <v>692</v>
      </c>
      <c r="C43" s="946" t="s">
        <v>421</v>
      </c>
      <c r="G43" s="972"/>
      <c r="H43" s="1467"/>
      <c r="I43" s="951">
        <f>SUBTOTAL(103,$J$5:J43)</f>
        <v>39</v>
      </c>
      <c r="J43" s="437" t="s">
        <v>486</v>
      </c>
      <c r="K43" s="952" t="s">
        <v>50</v>
      </c>
      <c r="O43" s="972"/>
    </row>
    <row r="44" spans="1:15" s="697" customFormat="1" ht="18.75" customHeight="1" x14ac:dyDescent="0.3">
      <c r="A44" s="983">
        <v>40</v>
      </c>
      <c r="B44" s="981" t="s">
        <v>266</v>
      </c>
      <c r="C44" s="982" t="s">
        <v>219</v>
      </c>
      <c r="G44" s="973"/>
      <c r="H44" s="1467"/>
      <c r="I44" s="956">
        <f>SUBTOTAL(103,$J$5:J44)</f>
        <v>40</v>
      </c>
      <c r="J44" s="437" t="s">
        <v>692</v>
      </c>
      <c r="K44" s="952" t="s">
        <v>421</v>
      </c>
      <c r="O44" s="973"/>
    </row>
    <row r="45" spans="1:15" s="697" customFormat="1" ht="18.75" customHeight="1" x14ac:dyDescent="0.3">
      <c r="A45" s="983">
        <v>41</v>
      </c>
      <c r="B45" s="981" t="s">
        <v>267</v>
      </c>
      <c r="C45" s="982" t="s">
        <v>50</v>
      </c>
      <c r="G45" s="973"/>
      <c r="H45" s="1467"/>
      <c r="I45" s="956">
        <f>SUBTOTAL(103,$J$5:J45)</f>
        <v>41</v>
      </c>
      <c r="J45" s="437" t="s">
        <v>266</v>
      </c>
      <c r="K45" s="952" t="s">
        <v>219</v>
      </c>
      <c r="O45" s="973"/>
    </row>
    <row r="46" spans="1:15" s="697" customFormat="1" ht="18.75" customHeight="1" x14ac:dyDescent="0.3">
      <c r="A46" s="983">
        <v>42</v>
      </c>
      <c r="B46" s="981" t="s">
        <v>268</v>
      </c>
      <c r="C46" s="982" t="s">
        <v>80</v>
      </c>
      <c r="G46" s="973"/>
      <c r="H46" s="1467"/>
      <c r="I46" s="956">
        <f>SUBTOTAL(103,$J$5:J46)</f>
        <v>42</v>
      </c>
      <c r="J46" s="437" t="s">
        <v>267</v>
      </c>
      <c r="K46" s="952" t="s">
        <v>50</v>
      </c>
      <c r="O46" s="973"/>
    </row>
    <row r="47" spans="1:15" s="697" customFormat="1" ht="18.75" customHeight="1" x14ac:dyDescent="0.3">
      <c r="A47" s="983">
        <v>43</v>
      </c>
      <c r="B47" s="981" t="s">
        <v>487</v>
      </c>
      <c r="C47" s="982" t="s">
        <v>2</v>
      </c>
      <c r="G47" s="973"/>
      <c r="H47" s="1467"/>
      <c r="I47" s="956">
        <f>SUBTOTAL(103,$J$5:J47)</f>
        <v>43</v>
      </c>
      <c r="J47" s="437" t="s">
        <v>268</v>
      </c>
      <c r="K47" s="952" t="s">
        <v>80</v>
      </c>
      <c r="O47" s="973"/>
    </row>
    <row r="48" spans="1:15" s="697" customFormat="1" ht="18.75" customHeight="1" x14ac:dyDescent="0.3">
      <c r="A48" s="983">
        <v>44</v>
      </c>
      <c r="B48" s="981" t="s">
        <v>488</v>
      </c>
      <c r="C48" s="982" t="s">
        <v>50</v>
      </c>
      <c r="G48" s="973"/>
      <c r="H48" s="1467"/>
      <c r="I48" s="956">
        <f>SUBTOTAL(103,$J$5:J48)</f>
        <v>44</v>
      </c>
      <c r="J48" s="437" t="s">
        <v>487</v>
      </c>
      <c r="K48" s="952" t="s">
        <v>2</v>
      </c>
      <c r="O48" s="973"/>
    </row>
    <row r="49" spans="1:15" s="697" customFormat="1" ht="18.75" customHeight="1" x14ac:dyDescent="0.3">
      <c r="A49" s="983">
        <v>45</v>
      </c>
      <c r="B49" s="981" t="s">
        <v>489</v>
      </c>
      <c r="C49" s="982" t="s">
        <v>50</v>
      </c>
      <c r="G49" s="973"/>
      <c r="H49" s="1467"/>
      <c r="I49" s="956">
        <f>SUBTOTAL(103,$J$5:J49)</f>
        <v>45</v>
      </c>
      <c r="J49" s="437" t="s">
        <v>488</v>
      </c>
      <c r="K49" s="952" t="s">
        <v>50</v>
      </c>
      <c r="O49" s="973"/>
    </row>
    <row r="50" spans="1:15" s="697" customFormat="1" ht="18.75" customHeight="1" x14ac:dyDescent="0.3">
      <c r="A50" s="983">
        <v>46</v>
      </c>
      <c r="B50" s="981" t="s">
        <v>490</v>
      </c>
      <c r="C50" s="982" t="s">
        <v>4</v>
      </c>
      <c r="G50" s="973"/>
      <c r="H50" s="1467"/>
      <c r="I50" s="956">
        <f>SUBTOTAL(103,$J$5:J50)</f>
        <v>46</v>
      </c>
      <c r="J50" s="437" t="s">
        <v>489</v>
      </c>
      <c r="K50" s="952" t="s">
        <v>50</v>
      </c>
      <c r="O50" s="973"/>
    </row>
    <row r="51" spans="1:15" s="697" customFormat="1" ht="18.75" customHeight="1" x14ac:dyDescent="0.3">
      <c r="A51" s="983">
        <v>47</v>
      </c>
      <c r="B51" s="981" t="s">
        <v>491</v>
      </c>
      <c r="C51" s="982" t="s">
        <v>178</v>
      </c>
      <c r="G51" s="973"/>
      <c r="H51" s="1467"/>
      <c r="I51" s="956">
        <f>SUBTOTAL(103,$J$5:J51)</f>
        <v>47</v>
      </c>
      <c r="J51" s="437" t="s">
        <v>490</v>
      </c>
      <c r="K51" s="952" t="s">
        <v>4</v>
      </c>
      <c r="O51" s="973"/>
    </row>
    <row r="52" spans="1:15" s="697" customFormat="1" ht="18.75" customHeight="1" x14ac:dyDescent="0.3">
      <c r="A52" s="983">
        <v>48</v>
      </c>
      <c r="B52" s="981" t="s">
        <v>492</v>
      </c>
      <c r="C52" s="982" t="s">
        <v>2</v>
      </c>
      <c r="G52" s="973"/>
      <c r="H52" s="1467"/>
      <c r="I52" s="956">
        <f>SUBTOTAL(103,$J$5:J52)</f>
        <v>48</v>
      </c>
      <c r="J52" s="437" t="s">
        <v>491</v>
      </c>
      <c r="K52" s="952" t="s">
        <v>178</v>
      </c>
      <c r="O52" s="973"/>
    </row>
    <row r="53" spans="1:15" s="697" customFormat="1" ht="18.75" customHeight="1" x14ac:dyDescent="0.3">
      <c r="A53" s="983">
        <v>49</v>
      </c>
      <c r="B53" s="981" t="s">
        <v>493</v>
      </c>
      <c r="C53" s="982" t="s">
        <v>80</v>
      </c>
      <c r="G53" s="973"/>
      <c r="H53" s="1467"/>
      <c r="I53" s="956">
        <f>SUBTOTAL(103,$J$5:J53)</f>
        <v>49</v>
      </c>
      <c r="J53" s="437" t="s">
        <v>492</v>
      </c>
      <c r="K53" s="952" t="s">
        <v>2</v>
      </c>
      <c r="O53" s="973"/>
    </row>
    <row r="54" spans="1:15" s="697" customFormat="1" ht="18.75" customHeight="1" x14ac:dyDescent="0.3">
      <c r="A54" s="983">
        <v>50</v>
      </c>
      <c r="B54" s="981" t="s">
        <v>494</v>
      </c>
      <c r="C54" s="982" t="s">
        <v>178</v>
      </c>
      <c r="G54" s="973"/>
      <c r="H54" s="1467"/>
      <c r="I54" s="956">
        <f>SUBTOTAL(103,$J$5:J54)</f>
        <v>50</v>
      </c>
      <c r="J54" s="437" t="s">
        <v>493</v>
      </c>
      <c r="K54" s="952" t="s">
        <v>80</v>
      </c>
      <c r="O54" s="973"/>
    </row>
    <row r="55" spans="1:15" s="697" customFormat="1" ht="18.75" customHeight="1" x14ac:dyDescent="0.3">
      <c r="A55" s="983">
        <v>51</v>
      </c>
      <c r="B55" s="981" t="s">
        <v>495</v>
      </c>
      <c r="C55" s="982" t="s">
        <v>159</v>
      </c>
      <c r="G55" s="973"/>
      <c r="H55" s="1467"/>
      <c r="I55" s="956">
        <f>SUBTOTAL(103,$J$5:J55)</f>
        <v>51</v>
      </c>
      <c r="J55" s="437" t="s">
        <v>494</v>
      </c>
      <c r="K55" s="952" t="s">
        <v>178</v>
      </c>
      <c r="O55" s="973"/>
    </row>
    <row r="56" spans="1:15" s="697" customFormat="1" ht="18.75" customHeight="1" x14ac:dyDescent="0.3">
      <c r="A56" s="983">
        <v>52</v>
      </c>
      <c r="B56" s="981" t="s">
        <v>510</v>
      </c>
      <c r="C56" s="982" t="s">
        <v>178</v>
      </c>
      <c r="G56" s="973"/>
      <c r="H56" s="1467"/>
      <c r="I56" s="956">
        <f>SUBTOTAL(103,$J$5:J56)</f>
        <v>52</v>
      </c>
      <c r="J56" s="437" t="s">
        <v>495</v>
      </c>
      <c r="K56" s="952" t="s">
        <v>159</v>
      </c>
      <c r="O56" s="973"/>
    </row>
    <row r="57" spans="1:15" s="697" customFormat="1" ht="18.75" customHeight="1" x14ac:dyDescent="0.3">
      <c r="A57" s="983">
        <v>53</v>
      </c>
      <c r="B57" s="981" t="s">
        <v>269</v>
      </c>
      <c r="C57" s="982" t="s">
        <v>192</v>
      </c>
      <c r="G57" s="973"/>
      <c r="H57" s="1467"/>
      <c r="I57" s="956">
        <f>SUBTOTAL(103,$J$5:J57)</f>
        <v>53</v>
      </c>
      <c r="J57" s="437" t="s">
        <v>510</v>
      </c>
      <c r="K57" s="952" t="s">
        <v>178</v>
      </c>
      <c r="O57" s="973"/>
    </row>
    <row r="58" spans="1:15" s="697" customFormat="1" ht="18.75" customHeight="1" x14ac:dyDescent="0.3">
      <c r="A58" s="983">
        <v>54</v>
      </c>
      <c r="B58" s="981" t="s">
        <v>496</v>
      </c>
      <c r="C58" s="982" t="s">
        <v>4</v>
      </c>
      <c r="G58" s="973"/>
      <c r="H58" s="1467"/>
      <c r="I58" s="956">
        <f>SUBTOTAL(103,$J$5:J58)</f>
        <v>54</v>
      </c>
      <c r="J58" s="437" t="s">
        <v>269</v>
      </c>
      <c r="K58" s="952" t="s">
        <v>192</v>
      </c>
      <c r="O58" s="973"/>
    </row>
    <row r="59" spans="1:15" s="697" customFormat="1" ht="18.75" customHeight="1" x14ac:dyDescent="0.3">
      <c r="A59" s="983">
        <v>55</v>
      </c>
      <c r="B59" s="981" t="s">
        <v>497</v>
      </c>
      <c r="C59" s="982" t="s">
        <v>80</v>
      </c>
      <c r="G59" s="973"/>
      <c r="H59" s="1467"/>
      <c r="I59" s="956">
        <f>SUBTOTAL(103,$J$5:J59)</f>
        <v>55</v>
      </c>
      <c r="J59" s="437" t="s">
        <v>496</v>
      </c>
      <c r="K59" s="952" t="s">
        <v>4</v>
      </c>
      <c r="O59" s="973"/>
    </row>
    <row r="60" spans="1:15" s="697" customFormat="1" ht="18.75" customHeight="1" x14ac:dyDescent="0.3">
      <c r="A60" s="983">
        <v>56</v>
      </c>
      <c r="B60" s="981" t="s">
        <v>498</v>
      </c>
      <c r="C60" s="982" t="s">
        <v>50</v>
      </c>
      <c r="G60" s="973"/>
      <c r="H60" s="1467"/>
      <c r="I60" s="956">
        <f>SUBTOTAL(103,$J$5:J60)</f>
        <v>56</v>
      </c>
      <c r="J60" s="437" t="s">
        <v>497</v>
      </c>
      <c r="K60" s="952" t="s">
        <v>80</v>
      </c>
      <c r="O60" s="973"/>
    </row>
    <row r="61" spans="1:15" s="697" customFormat="1" ht="18.75" customHeight="1" x14ac:dyDescent="0.3">
      <c r="A61" s="983">
        <v>57</v>
      </c>
      <c r="B61" s="981" t="s">
        <v>499</v>
      </c>
      <c r="C61" s="982" t="s">
        <v>80</v>
      </c>
      <c r="G61" s="973"/>
      <c r="H61" s="1467"/>
      <c r="I61" s="956">
        <f>SUBTOTAL(103,$J$5:J61)</f>
        <v>57</v>
      </c>
      <c r="J61" s="437" t="s">
        <v>498</v>
      </c>
      <c r="K61" s="952" t="s">
        <v>50</v>
      </c>
      <c r="O61" s="973"/>
    </row>
    <row r="62" spans="1:15" s="697" customFormat="1" ht="18.75" customHeight="1" x14ac:dyDescent="0.3">
      <c r="A62" s="983">
        <v>58</v>
      </c>
      <c r="B62" s="981" t="s">
        <v>500</v>
      </c>
      <c r="C62" s="982" t="s">
        <v>80</v>
      </c>
      <c r="G62" s="973"/>
      <c r="H62" s="1467"/>
      <c r="I62" s="956">
        <f>SUBTOTAL(103,$J$5:J62)</f>
        <v>58</v>
      </c>
      <c r="J62" s="437" t="s">
        <v>499</v>
      </c>
      <c r="K62" s="952" t="s">
        <v>80</v>
      </c>
      <c r="O62" s="973"/>
    </row>
    <row r="63" spans="1:15" s="697" customFormat="1" ht="18.75" customHeight="1" x14ac:dyDescent="0.3">
      <c r="A63" s="983">
        <v>59</v>
      </c>
      <c r="B63" s="981" t="s">
        <v>501</v>
      </c>
      <c r="C63" s="982" t="s">
        <v>159</v>
      </c>
      <c r="G63" s="973"/>
      <c r="H63" s="1467"/>
      <c r="I63" s="956">
        <f>SUBTOTAL(103,$J$5:J63)</f>
        <v>59</v>
      </c>
      <c r="J63" s="437" t="s">
        <v>500</v>
      </c>
      <c r="K63" s="952" t="s">
        <v>80</v>
      </c>
      <c r="O63" s="973"/>
    </row>
    <row r="64" spans="1:15" s="697" customFormat="1" ht="18.75" customHeight="1" x14ac:dyDescent="0.3">
      <c r="A64" s="983">
        <v>60</v>
      </c>
      <c r="B64" s="981" t="s">
        <v>511</v>
      </c>
      <c r="C64" s="982" t="s">
        <v>235</v>
      </c>
      <c r="G64" s="973"/>
      <c r="H64" s="1467"/>
      <c r="I64" s="956">
        <f>SUBTOTAL(103,$J$5:J64)</f>
        <v>60</v>
      </c>
      <c r="J64" s="437" t="s">
        <v>501</v>
      </c>
      <c r="K64" s="952" t="s">
        <v>159</v>
      </c>
      <c r="O64" s="973"/>
    </row>
    <row r="65" spans="1:15" s="697" customFormat="1" ht="18.75" customHeight="1" x14ac:dyDescent="0.3">
      <c r="A65" s="983">
        <v>61</v>
      </c>
      <c r="B65" s="981" t="s">
        <v>512</v>
      </c>
      <c r="C65" s="982" t="s">
        <v>178</v>
      </c>
      <c r="G65" s="973"/>
      <c r="H65" s="1467"/>
      <c r="I65" s="956">
        <f>SUBTOTAL(103,$J$5:J65)</f>
        <v>61</v>
      </c>
      <c r="J65" s="437" t="s">
        <v>511</v>
      </c>
      <c r="K65" s="952" t="s">
        <v>235</v>
      </c>
      <c r="O65" s="973"/>
    </row>
    <row r="66" spans="1:15" s="697" customFormat="1" ht="18.75" customHeight="1" x14ac:dyDescent="0.3">
      <c r="A66" s="983">
        <v>62</v>
      </c>
      <c r="B66" s="981" t="s">
        <v>513</v>
      </c>
      <c r="C66" s="982" t="s">
        <v>2</v>
      </c>
      <c r="G66" s="973"/>
      <c r="H66" s="1467"/>
      <c r="I66" s="956">
        <f>SUBTOTAL(103,$J$5:J66)</f>
        <v>62</v>
      </c>
      <c r="J66" s="437" t="s">
        <v>512</v>
      </c>
      <c r="K66" s="952" t="s">
        <v>178</v>
      </c>
      <c r="O66" s="973"/>
    </row>
    <row r="67" spans="1:15" s="697" customFormat="1" ht="18.75" customHeight="1" x14ac:dyDescent="0.3">
      <c r="A67" s="983">
        <v>63</v>
      </c>
      <c r="B67" s="981" t="s">
        <v>514</v>
      </c>
      <c r="C67" s="982" t="s">
        <v>2</v>
      </c>
      <c r="G67" s="973"/>
      <c r="H67" s="1467"/>
      <c r="I67" s="956">
        <f>SUBTOTAL(103,$J$5:J67)</f>
        <v>63</v>
      </c>
      <c r="J67" s="437" t="s">
        <v>513</v>
      </c>
      <c r="K67" s="952" t="s">
        <v>2</v>
      </c>
      <c r="O67" s="973"/>
    </row>
    <row r="68" spans="1:15" s="697" customFormat="1" ht="18.75" customHeight="1" x14ac:dyDescent="0.3">
      <c r="A68" s="983">
        <v>64</v>
      </c>
      <c r="B68" s="981" t="s">
        <v>515</v>
      </c>
      <c r="C68" s="982" t="s">
        <v>2</v>
      </c>
      <c r="G68" s="973"/>
      <c r="H68" s="1467"/>
      <c r="I68" s="956">
        <f>SUBTOTAL(103,$J$5:J68)</f>
        <v>64</v>
      </c>
      <c r="J68" s="437" t="s">
        <v>514</v>
      </c>
      <c r="K68" s="952" t="s">
        <v>2</v>
      </c>
      <c r="O68" s="973"/>
    </row>
    <row r="69" spans="1:15" s="697" customFormat="1" ht="18.75" customHeight="1" x14ac:dyDescent="0.3">
      <c r="A69" s="983">
        <v>65</v>
      </c>
      <c r="B69" s="981" t="s">
        <v>516</v>
      </c>
      <c r="C69" s="982" t="s">
        <v>2</v>
      </c>
      <c r="G69" s="973"/>
      <c r="H69" s="1467"/>
      <c r="I69" s="956">
        <f>SUBTOTAL(103,$J$5:J69)</f>
        <v>65</v>
      </c>
      <c r="J69" s="437" t="s">
        <v>515</v>
      </c>
      <c r="K69" s="952" t="s">
        <v>2</v>
      </c>
      <c r="O69" s="973"/>
    </row>
    <row r="70" spans="1:15" s="697" customFormat="1" ht="18.75" customHeight="1" x14ac:dyDescent="0.3">
      <c r="A70" s="983">
        <v>66</v>
      </c>
      <c r="B70" s="981" t="s">
        <v>270</v>
      </c>
      <c r="C70" s="982" t="s">
        <v>205</v>
      </c>
      <c r="G70" s="973"/>
      <c r="H70" s="1467"/>
      <c r="I70" s="956">
        <f>SUBTOTAL(103,$J$5:J70)</f>
        <v>66</v>
      </c>
      <c r="J70" s="437" t="s">
        <v>516</v>
      </c>
      <c r="K70" s="952" t="s">
        <v>2</v>
      </c>
      <c r="O70" s="973"/>
    </row>
    <row r="71" spans="1:15" s="697" customFormat="1" ht="18.75" customHeight="1" x14ac:dyDescent="0.3">
      <c r="A71" s="983">
        <v>67</v>
      </c>
      <c r="B71" s="981" t="s">
        <v>410</v>
      </c>
      <c r="C71" s="982" t="s">
        <v>4</v>
      </c>
      <c r="G71" s="973"/>
      <c r="H71" s="1467"/>
      <c r="I71" s="956">
        <f>SUBTOTAL(103,$J$5:J71)</f>
        <v>67</v>
      </c>
      <c r="J71" s="437" t="s">
        <v>270</v>
      </c>
      <c r="K71" s="952" t="s">
        <v>205</v>
      </c>
      <c r="O71" s="973"/>
    </row>
    <row r="72" spans="1:15" s="697" customFormat="1" ht="18.75" customHeight="1" x14ac:dyDescent="0.3">
      <c r="A72" s="983">
        <v>68</v>
      </c>
      <c r="B72" s="981" t="s">
        <v>411</v>
      </c>
      <c r="C72" s="982" t="s">
        <v>80</v>
      </c>
      <c r="G72" s="973"/>
      <c r="H72" s="1467"/>
      <c r="I72" s="956">
        <f>SUBTOTAL(103,$J$5:J72)</f>
        <v>68</v>
      </c>
      <c r="J72" s="437" t="s">
        <v>410</v>
      </c>
      <c r="K72" s="952" t="s">
        <v>4</v>
      </c>
      <c r="O72" s="973"/>
    </row>
    <row r="73" spans="1:15" s="697" customFormat="1" ht="18.75" customHeight="1" x14ac:dyDescent="0.3">
      <c r="A73" s="983">
        <v>69</v>
      </c>
      <c r="B73" s="981" t="s">
        <v>412</v>
      </c>
      <c r="C73" s="982" t="s">
        <v>50</v>
      </c>
      <c r="G73" s="973"/>
      <c r="H73" s="1467"/>
      <c r="I73" s="956">
        <f>SUBTOTAL(103,$J$5:J73)</f>
        <v>69</v>
      </c>
      <c r="J73" s="437" t="s">
        <v>411</v>
      </c>
      <c r="K73" s="952" t="s">
        <v>80</v>
      </c>
      <c r="O73" s="973"/>
    </row>
    <row r="74" spans="1:15" s="697" customFormat="1" ht="18.75" customHeight="1" x14ac:dyDescent="0.3">
      <c r="A74" s="983">
        <v>70</v>
      </c>
      <c r="B74" s="981" t="s">
        <v>413</v>
      </c>
      <c r="C74" s="982" t="s">
        <v>80</v>
      </c>
      <c r="G74" s="973"/>
      <c r="H74" s="1467"/>
      <c r="I74" s="956">
        <f>SUBTOTAL(103,$J$5:J74)</f>
        <v>70</v>
      </c>
      <c r="J74" s="437" t="s">
        <v>412</v>
      </c>
      <c r="K74" s="952" t="s">
        <v>50</v>
      </c>
      <c r="O74" s="973"/>
    </row>
    <row r="75" spans="1:15" s="697" customFormat="1" ht="18.75" customHeight="1" x14ac:dyDescent="0.3">
      <c r="A75" s="983">
        <v>71</v>
      </c>
      <c r="B75" s="981" t="s">
        <v>414</v>
      </c>
      <c r="C75" s="982" t="s">
        <v>50</v>
      </c>
      <c r="G75" s="973"/>
      <c r="H75" s="1467"/>
      <c r="I75" s="956">
        <f>SUBTOTAL(103,$J$5:J75)</f>
        <v>71</v>
      </c>
      <c r="J75" s="437" t="s">
        <v>413</v>
      </c>
      <c r="K75" s="952" t="s">
        <v>80</v>
      </c>
      <c r="O75" s="973"/>
    </row>
    <row r="76" spans="1:15" s="697" customFormat="1" ht="18.75" customHeight="1" x14ac:dyDescent="0.3">
      <c r="A76" s="983">
        <v>72</v>
      </c>
      <c r="B76" s="981" t="s">
        <v>415</v>
      </c>
      <c r="C76" s="982" t="s">
        <v>2</v>
      </c>
      <c r="G76" s="973"/>
      <c r="H76" s="1467"/>
      <c r="I76" s="956">
        <f>SUBTOTAL(103,$J$5:J76)</f>
        <v>72</v>
      </c>
      <c r="J76" s="437" t="s">
        <v>414</v>
      </c>
      <c r="K76" s="952" t="s">
        <v>50</v>
      </c>
      <c r="O76" s="973"/>
    </row>
    <row r="77" spans="1:15" s="697" customFormat="1" ht="18.75" customHeight="1" x14ac:dyDescent="0.3">
      <c r="A77" s="983">
        <v>73</v>
      </c>
      <c r="B77" s="981" t="s">
        <v>416</v>
      </c>
      <c r="C77" s="982" t="s">
        <v>2</v>
      </c>
      <c r="G77" s="973"/>
      <c r="H77" s="1467"/>
      <c r="I77" s="956">
        <f>SUBTOTAL(103,$J$5:J77)</f>
        <v>73</v>
      </c>
      <c r="J77" s="437" t="s">
        <v>415</v>
      </c>
      <c r="K77" s="952" t="s">
        <v>2</v>
      </c>
      <c r="O77" s="973"/>
    </row>
    <row r="78" spans="1:15" s="697" customFormat="1" ht="18.75" customHeight="1" x14ac:dyDescent="0.3">
      <c r="A78" s="983">
        <v>74</v>
      </c>
      <c r="B78" s="981" t="s">
        <v>417</v>
      </c>
      <c r="C78" s="982" t="s">
        <v>50</v>
      </c>
      <c r="G78" s="973"/>
      <c r="H78" s="1467"/>
      <c r="I78" s="956">
        <f>SUBTOTAL(103,$J$5:J78)</f>
        <v>74</v>
      </c>
      <c r="J78" s="437" t="s">
        <v>416</v>
      </c>
      <c r="K78" s="952" t="s">
        <v>2</v>
      </c>
      <c r="O78" s="973"/>
    </row>
    <row r="79" spans="1:15" s="697" customFormat="1" ht="18.75" customHeight="1" x14ac:dyDescent="0.3">
      <c r="A79" s="983">
        <v>75</v>
      </c>
      <c r="B79" s="981" t="s">
        <v>418</v>
      </c>
      <c r="C79" s="982" t="s">
        <v>2</v>
      </c>
      <c r="G79" s="973"/>
      <c r="H79" s="1467"/>
      <c r="I79" s="956">
        <f>SUBTOTAL(103,$J$5:J79)</f>
        <v>75</v>
      </c>
      <c r="J79" s="437" t="s">
        <v>417</v>
      </c>
      <c r="K79" s="952" t="s">
        <v>50</v>
      </c>
      <c r="O79" s="973"/>
    </row>
    <row r="80" spans="1:15" s="697" customFormat="1" ht="18.75" customHeight="1" x14ac:dyDescent="0.3">
      <c r="A80" s="983">
        <v>76</v>
      </c>
      <c r="B80" s="981" t="s">
        <v>419</v>
      </c>
      <c r="C80" s="982" t="s">
        <v>3</v>
      </c>
      <c r="G80" s="973"/>
      <c r="H80" s="1467"/>
      <c r="I80" s="956">
        <f>SUBTOTAL(103,$J$5:J80)</f>
        <v>76</v>
      </c>
      <c r="J80" s="437" t="s">
        <v>418</v>
      </c>
      <c r="K80" s="952" t="s">
        <v>2</v>
      </c>
      <c r="O80" s="973"/>
    </row>
    <row r="81" spans="1:15" s="163" customFormat="1" ht="18.75" customHeight="1" x14ac:dyDescent="0.3">
      <c r="A81" s="944">
        <v>77</v>
      </c>
      <c r="B81" s="810" t="s">
        <v>420</v>
      </c>
      <c r="C81" s="946" t="s">
        <v>50</v>
      </c>
      <c r="G81" s="972"/>
      <c r="H81" s="1467"/>
      <c r="I81" s="951">
        <f>SUBTOTAL(103,$J$5:J81)</f>
        <v>77</v>
      </c>
      <c r="J81" s="437" t="s">
        <v>419</v>
      </c>
      <c r="K81" s="952" t="s">
        <v>3</v>
      </c>
      <c r="O81" s="972"/>
    </row>
    <row r="82" spans="1:15" s="163" customFormat="1" ht="18.75" customHeight="1" x14ac:dyDescent="0.3">
      <c r="A82" s="944">
        <v>78</v>
      </c>
      <c r="B82" s="810" t="s">
        <v>502</v>
      </c>
      <c r="C82" s="946" t="s">
        <v>421</v>
      </c>
      <c r="G82" s="972"/>
      <c r="H82" s="1467"/>
      <c r="I82" s="951">
        <f>SUBTOTAL(103,$J$5:J82)</f>
        <v>78</v>
      </c>
      <c r="J82" s="437" t="s">
        <v>420</v>
      </c>
      <c r="K82" s="952" t="s">
        <v>50</v>
      </c>
      <c r="O82" s="972"/>
    </row>
    <row r="83" spans="1:15" s="163" customFormat="1" ht="18.75" customHeight="1" x14ac:dyDescent="0.3">
      <c r="A83" s="944">
        <v>79</v>
      </c>
      <c r="B83" s="810" t="s">
        <v>271</v>
      </c>
      <c r="C83" s="946" t="s">
        <v>421</v>
      </c>
      <c r="G83" s="972"/>
      <c r="H83" s="1467"/>
      <c r="I83" s="951">
        <f>SUBTOTAL(103,$J$5:J83)</f>
        <v>79</v>
      </c>
      <c r="J83" s="437" t="s">
        <v>502</v>
      </c>
      <c r="K83" s="952" t="s">
        <v>421</v>
      </c>
      <c r="O83" s="972"/>
    </row>
    <row r="84" spans="1:15" s="163" customFormat="1" ht="18.75" customHeight="1" x14ac:dyDescent="0.3">
      <c r="A84" s="944">
        <v>80</v>
      </c>
      <c r="B84" s="810" t="s">
        <v>422</v>
      </c>
      <c r="C84" s="946" t="s">
        <v>2</v>
      </c>
      <c r="G84" s="972"/>
      <c r="H84" s="1467"/>
      <c r="I84" s="951">
        <f>SUBTOTAL(103,$J$5:J84)</f>
        <v>80</v>
      </c>
      <c r="J84" s="437" t="s">
        <v>271</v>
      </c>
      <c r="K84" s="952" t="s">
        <v>421</v>
      </c>
      <c r="O84" s="972"/>
    </row>
    <row r="85" spans="1:15" s="163" customFormat="1" ht="18.75" customHeight="1" x14ac:dyDescent="0.3">
      <c r="A85" s="944">
        <v>81</v>
      </c>
      <c r="B85" s="810" t="s">
        <v>424</v>
      </c>
      <c r="C85" s="946" t="s">
        <v>2</v>
      </c>
      <c r="G85" s="972"/>
      <c r="H85" s="1467"/>
      <c r="I85" s="951">
        <f>SUBTOTAL(103,$J$5:J85)</f>
        <v>81</v>
      </c>
      <c r="J85" s="437" t="s">
        <v>422</v>
      </c>
      <c r="K85" s="952" t="s">
        <v>2</v>
      </c>
      <c r="O85" s="972"/>
    </row>
    <row r="86" spans="1:15" s="163" customFormat="1" ht="18.75" customHeight="1" x14ac:dyDescent="0.3">
      <c r="A86" s="944">
        <v>82</v>
      </c>
      <c r="B86" s="810" t="s">
        <v>425</v>
      </c>
      <c r="C86" s="946" t="s">
        <v>3</v>
      </c>
      <c r="G86" s="972"/>
      <c r="H86" s="1467"/>
      <c r="I86" s="951">
        <f>SUBTOTAL(103,$J$5:J86)</f>
        <v>82</v>
      </c>
      <c r="J86" s="437" t="s">
        <v>424</v>
      </c>
      <c r="K86" s="952" t="s">
        <v>2</v>
      </c>
      <c r="O86" s="972"/>
    </row>
    <row r="87" spans="1:15" s="163" customFormat="1" ht="18.75" customHeight="1" x14ac:dyDescent="0.3">
      <c r="A87" s="944">
        <v>83</v>
      </c>
      <c r="B87" s="810" t="s">
        <v>388</v>
      </c>
      <c r="C87" s="946" t="s">
        <v>80</v>
      </c>
      <c r="G87" s="972"/>
      <c r="H87" s="1467"/>
      <c r="I87" s="951">
        <f>SUBTOTAL(103,$J$5:J87)</f>
        <v>83</v>
      </c>
      <c r="J87" s="437" t="s">
        <v>425</v>
      </c>
      <c r="K87" s="952" t="s">
        <v>3</v>
      </c>
      <c r="O87" s="972"/>
    </row>
    <row r="88" spans="1:15" s="163" customFormat="1" ht="18.75" customHeight="1" x14ac:dyDescent="0.3">
      <c r="A88" s="944">
        <v>84</v>
      </c>
      <c r="B88" s="810" t="s">
        <v>389</v>
      </c>
      <c r="C88" s="946" t="s">
        <v>2</v>
      </c>
      <c r="G88" s="972"/>
      <c r="H88" s="1467"/>
      <c r="I88" s="951">
        <f>SUBTOTAL(103,$J$5:J88)</f>
        <v>84</v>
      </c>
      <c r="J88" s="437" t="s">
        <v>388</v>
      </c>
      <c r="K88" s="952" t="s">
        <v>80</v>
      </c>
      <c r="O88" s="972"/>
    </row>
    <row r="89" spans="1:15" s="163" customFormat="1" ht="18.75" customHeight="1" x14ac:dyDescent="0.3">
      <c r="A89" s="944">
        <v>85</v>
      </c>
      <c r="B89" s="810" t="s">
        <v>390</v>
      </c>
      <c r="C89" s="946" t="s">
        <v>2</v>
      </c>
      <c r="G89" s="972"/>
      <c r="H89" s="1467"/>
      <c r="I89" s="951">
        <f>SUBTOTAL(103,$J$5:J89)</f>
        <v>85</v>
      </c>
      <c r="J89" s="437" t="s">
        <v>389</v>
      </c>
      <c r="K89" s="952" t="s">
        <v>2</v>
      </c>
      <c r="O89" s="972"/>
    </row>
    <row r="90" spans="1:15" s="163" customFormat="1" ht="18.75" customHeight="1" x14ac:dyDescent="0.3">
      <c r="A90" s="944">
        <v>86</v>
      </c>
      <c r="B90" s="810" t="s">
        <v>426</v>
      </c>
      <c r="C90" s="946" t="s">
        <v>50</v>
      </c>
      <c r="G90" s="972"/>
      <c r="H90" s="1467"/>
      <c r="I90" s="951">
        <f>SUBTOTAL(103,$J$5:J90)</f>
        <v>86</v>
      </c>
      <c r="J90" s="437" t="s">
        <v>390</v>
      </c>
      <c r="K90" s="952" t="s">
        <v>2</v>
      </c>
      <c r="O90" s="972"/>
    </row>
    <row r="91" spans="1:15" s="163" customFormat="1" ht="18.75" customHeight="1" x14ac:dyDescent="0.3">
      <c r="A91" s="944">
        <v>87</v>
      </c>
      <c r="B91" s="810" t="s">
        <v>427</v>
      </c>
      <c r="C91" s="946" t="s">
        <v>3</v>
      </c>
      <c r="G91" s="972"/>
      <c r="H91" s="1467"/>
      <c r="I91" s="951">
        <f>SUBTOTAL(103,$J$5:J91)</f>
        <v>87</v>
      </c>
      <c r="J91" s="437" t="s">
        <v>426</v>
      </c>
      <c r="K91" s="952" t="s">
        <v>50</v>
      </c>
      <c r="O91" s="972"/>
    </row>
    <row r="92" spans="1:15" s="163" customFormat="1" ht="18.75" customHeight="1" x14ac:dyDescent="0.3">
      <c r="A92" s="944">
        <v>88</v>
      </c>
      <c r="B92" s="810" t="s">
        <v>428</v>
      </c>
      <c r="C92" s="946" t="s">
        <v>3</v>
      </c>
      <c r="G92" s="972"/>
      <c r="H92" s="1467"/>
      <c r="I92" s="951">
        <f>SUBTOTAL(103,$J$4:J93)</f>
        <v>90</v>
      </c>
      <c r="J92" s="437" t="s">
        <v>427</v>
      </c>
      <c r="K92" s="952" t="s">
        <v>3</v>
      </c>
      <c r="O92" s="972"/>
    </row>
    <row r="93" spans="1:15" s="163" customFormat="1" ht="18.75" customHeight="1" x14ac:dyDescent="0.3">
      <c r="A93" s="944">
        <v>89</v>
      </c>
      <c r="B93" s="810" t="s">
        <v>429</v>
      </c>
      <c r="C93" s="946" t="s">
        <v>2</v>
      </c>
      <c r="G93" s="972"/>
      <c r="H93" s="1467"/>
      <c r="I93" s="951">
        <f>SUBTOTAL(103,$J$5:J93)</f>
        <v>89</v>
      </c>
      <c r="J93" s="437" t="s">
        <v>428</v>
      </c>
      <c r="K93" s="952" t="s">
        <v>3</v>
      </c>
      <c r="O93" s="972"/>
    </row>
    <row r="94" spans="1:15" s="163" customFormat="1" ht="18.75" customHeight="1" x14ac:dyDescent="0.3">
      <c r="A94" s="944">
        <v>90</v>
      </c>
      <c r="B94" s="810" t="s">
        <v>430</v>
      </c>
      <c r="C94" s="946" t="s">
        <v>2</v>
      </c>
      <c r="G94" s="972"/>
      <c r="H94" s="1467"/>
      <c r="I94" s="951">
        <f>SUBTOTAL(103,$J$5:J94)</f>
        <v>90</v>
      </c>
      <c r="J94" s="437" t="s">
        <v>429</v>
      </c>
      <c r="K94" s="952" t="s">
        <v>2</v>
      </c>
      <c r="O94" s="972"/>
    </row>
    <row r="95" spans="1:15" s="163" customFormat="1" ht="18.75" customHeight="1" x14ac:dyDescent="0.3">
      <c r="A95" s="944">
        <v>91</v>
      </c>
      <c r="B95" s="810" t="s">
        <v>272</v>
      </c>
      <c r="C95" s="946" t="s">
        <v>235</v>
      </c>
      <c r="G95" s="972"/>
      <c r="H95" s="1467"/>
      <c r="I95" s="951">
        <f>SUBTOTAL(103,$J$5:J95)</f>
        <v>91</v>
      </c>
      <c r="J95" s="437" t="s">
        <v>430</v>
      </c>
      <c r="K95" s="952" t="s">
        <v>2</v>
      </c>
      <c r="O95" s="972"/>
    </row>
    <row r="96" spans="1:15" s="163" customFormat="1" ht="18.75" customHeight="1" x14ac:dyDescent="0.3">
      <c r="A96" s="944">
        <v>92</v>
      </c>
      <c r="B96" s="810" t="s">
        <v>431</v>
      </c>
      <c r="C96" s="946" t="s">
        <v>2</v>
      </c>
      <c r="G96" s="972"/>
      <c r="H96" s="1467"/>
      <c r="I96" s="951">
        <f>SUBTOTAL(103,$J$5:J96)</f>
        <v>92</v>
      </c>
      <c r="J96" s="437" t="s">
        <v>272</v>
      </c>
      <c r="K96" s="952" t="s">
        <v>235</v>
      </c>
      <c r="O96" s="972"/>
    </row>
    <row r="97" spans="1:15" s="163" customFormat="1" ht="18.75" customHeight="1" x14ac:dyDescent="0.3">
      <c r="A97" s="944">
        <v>93</v>
      </c>
      <c r="B97" s="810" t="s">
        <v>432</v>
      </c>
      <c r="C97" s="946" t="s">
        <v>2</v>
      </c>
      <c r="G97" s="972"/>
      <c r="H97" s="1467"/>
      <c r="I97" s="951">
        <f>SUBTOTAL(103,$J$5:J97)</f>
        <v>93</v>
      </c>
      <c r="J97" s="437" t="s">
        <v>431</v>
      </c>
      <c r="K97" s="952" t="s">
        <v>2</v>
      </c>
      <c r="O97" s="972"/>
    </row>
    <row r="98" spans="1:15" s="163" customFormat="1" ht="18.75" customHeight="1" x14ac:dyDescent="0.3">
      <c r="A98" s="944">
        <v>94</v>
      </c>
      <c r="B98" s="810" t="s">
        <v>273</v>
      </c>
      <c r="C98" s="946" t="s">
        <v>186</v>
      </c>
      <c r="G98" s="972"/>
      <c r="H98" s="1467"/>
      <c r="I98" s="951">
        <f>SUBTOTAL(103,$J$5:J98)</f>
        <v>94</v>
      </c>
      <c r="J98" s="437" t="s">
        <v>432</v>
      </c>
      <c r="K98" s="952" t="s">
        <v>2</v>
      </c>
      <c r="O98" s="972"/>
    </row>
    <row r="99" spans="1:15" s="163" customFormat="1" ht="18.75" customHeight="1" x14ac:dyDescent="0.3">
      <c r="A99" s="944">
        <v>95</v>
      </c>
      <c r="B99" s="810" t="s">
        <v>274</v>
      </c>
      <c r="C99" s="946" t="s">
        <v>219</v>
      </c>
      <c r="G99" s="972"/>
      <c r="H99" s="1467"/>
      <c r="I99" s="951">
        <f>SUBTOTAL(103,$J$5:J99)</f>
        <v>95</v>
      </c>
      <c r="J99" s="437" t="s">
        <v>273</v>
      </c>
      <c r="K99" s="952" t="s">
        <v>186</v>
      </c>
      <c r="O99" s="972"/>
    </row>
    <row r="100" spans="1:15" s="163" customFormat="1" ht="18.75" customHeight="1" x14ac:dyDescent="0.3">
      <c r="A100" s="944">
        <v>96</v>
      </c>
      <c r="B100" s="810" t="s">
        <v>275</v>
      </c>
      <c r="C100" s="946" t="s">
        <v>217</v>
      </c>
      <c r="G100" s="972"/>
      <c r="H100" s="1467"/>
      <c r="I100" s="951">
        <f>SUBTOTAL(103,$J$5:J100)</f>
        <v>96</v>
      </c>
      <c r="J100" s="437" t="s">
        <v>274</v>
      </c>
      <c r="K100" s="952" t="s">
        <v>219</v>
      </c>
      <c r="O100" s="972"/>
    </row>
    <row r="101" spans="1:15" s="163" customFormat="1" ht="18.75" customHeight="1" x14ac:dyDescent="0.3">
      <c r="A101" s="944">
        <v>97</v>
      </c>
      <c r="B101" s="810" t="s">
        <v>503</v>
      </c>
      <c r="C101" s="946" t="s">
        <v>219</v>
      </c>
      <c r="G101" s="972"/>
      <c r="H101" s="1467"/>
      <c r="I101" s="951">
        <f>SUBTOTAL(103,$J$5:J101)</f>
        <v>97</v>
      </c>
      <c r="J101" s="437" t="s">
        <v>275</v>
      </c>
      <c r="K101" s="952" t="s">
        <v>217</v>
      </c>
      <c r="O101" s="972"/>
    </row>
    <row r="102" spans="1:15" s="163" customFormat="1" ht="18.75" customHeight="1" x14ac:dyDescent="0.3">
      <c r="A102" s="944">
        <v>98</v>
      </c>
      <c r="B102" s="810" t="s">
        <v>11</v>
      </c>
      <c r="C102" s="946" t="s">
        <v>194</v>
      </c>
      <c r="G102" s="972"/>
      <c r="H102" s="1467"/>
      <c r="I102" s="951">
        <f>SUBTOTAL(103,$J$5:J102)</f>
        <v>98</v>
      </c>
      <c r="J102" s="437" t="s">
        <v>503</v>
      </c>
      <c r="K102" s="952" t="s">
        <v>219</v>
      </c>
      <c r="O102" s="972"/>
    </row>
    <row r="103" spans="1:15" s="163" customFormat="1" ht="18.75" customHeight="1" x14ac:dyDescent="0.3">
      <c r="A103" s="944">
        <v>99</v>
      </c>
      <c r="B103" s="810" t="s">
        <v>174</v>
      </c>
      <c r="C103" s="946" t="s">
        <v>226</v>
      </c>
      <c r="G103" s="972"/>
      <c r="H103" s="1467"/>
      <c r="I103" s="951">
        <f>SUBTOTAL(103,$J$5:J103)</f>
        <v>99</v>
      </c>
      <c r="J103" s="437" t="s">
        <v>11</v>
      </c>
      <c r="K103" s="952" t="s">
        <v>194</v>
      </c>
      <c r="O103" s="972"/>
    </row>
    <row r="104" spans="1:15" s="163" customFormat="1" ht="18.75" customHeight="1" x14ac:dyDescent="0.3">
      <c r="A104" s="944">
        <v>100</v>
      </c>
      <c r="B104" s="810" t="s">
        <v>316</v>
      </c>
      <c r="C104" s="946" t="s">
        <v>80</v>
      </c>
      <c r="G104" s="972"/>
      <c r="H104" s="1467"/>
      <c r="I104" s="951">
        <f>SUBTOTAL(103,$J$5:J104)</f>
        <v>100</v>
      </c>
      <c r="J104" s="437" t="s">
        <v>174</v>
      </c>
      <c r="K104" s="952" t="s">
        <v>226</v>
      </c>
      <c r="O104" s="972"/>
    </row>
    <row r="105" spans="1:15" s="163" customFormat="1" ht="18.75" customHeight="1" x14ac:dyDescent="0.3">
      <c r="A105" s="944">
        <v>101</v>
      </c>
      <c r="B105" s="810" t="s">
        <v>433</v>
      </c>
      <c r="C105" s="946" t="s">
        <v>2</v>
      </c>
      <c r="G105" s="972"/>
      <c r="H105" s="1467"/>
      <c r="I105" s="951">
        <f>SUBTOTAL(103,$J$5:J105)</f>
        <v>101</v>
      </c>
      <c r="J105" s="437" t="s">
        <v>316</v>
      </c>
      <c r="K105" s="952" t="s">
        <v>80</v>
      </c>
      <c r="O105" s="972"/>
    </row>
    <row r="106" spans="1:15" s="163" customFormat="1" ht="18.75" customHeight="1" x14ac:dyDescent="0.3">
      <c r="A106" s="944">
        <v>102</v>
      </c>
      <c r="B106" s="810" t="s">
        <v>434</v>
      </c>
      <c r="C106" s="946" t="s">
        <v>2</v>
      </c>
      <c r="G106" s="972"/>
      <c r="H106" s="1467"/>
      <c r="I106" s="951">
        <f>SUBTOTAL(103,$J$5:J106)</f>
        <v>102</v>
      </c>
      <c r="J106" s="437" t="s">
        <v>433</v>
      </c>
      <c r="K106" s="952" t="s">
        <v>2</v>
      </c>
      <c r="O106" s="972"/>
    </row>
    <row r="107" spans="1:15" s="163" customFormat="1" ht="18.75" customHeight="1" x14ac:dyDescent="0.3">
      <c r="A107" s="944">
        <v>103</v>
      </c>
      <c r="B107" s="810" t="s">
        <v>435</v>
      </c>
      <c r="C107" s="946" t="s">
        <v>80</v>
      </c>
      <c r="G107" s="972"/>
      <c r="H107" s="1467"/>
      <c r="I107" s="951">
        <f>SUBTOTAL(103,$J$5:J107)</f>
        <v>103</v>
      </c>
      <c r="J107" s="437" t="s">
        <v>434</v>
      </c>
      <c r="K107" s="952" t="s">
        <v>2</v>
      </c>
      <c r="O107" s="972"/>
    </row>
    <row r="108" spans="1:15" s="163" customFormat="1" ht="18.75" customHeight="1" x14ac:dyDescent="0.3">
      <c r="A108" s="944">
        <v>104</v>
      </c>
      <c r="B108" s="810" t="s">
        <v>436</v>
      </c>
      <c r="C108" s="946" t="s">
        <v>2</v>
      </c>
      <c r="G108" s="972"/>
      <c r="H108" s="1467"/>
      <c r="I108" s="951">
        <f>SUBTOTAL(103,$J$5:J108)</f>
        <v>104</v>
      </c>
      <c r="J108" s="437" t="s">
        <v>435</v>
      </c>
      <c r="K108" s="952" t="s">
        <v>80</v>
      </c>
      <c r="O108" s="972"/>
    </row>
    <row r="109" spans="1:15" s="163" customFormat="1" ht="18.75" customHeight="1" x14ac:dyDescent="0.3">
      <c r="A109" s="944">
        <v>105</v>
      </c>
      <c r="B109" s="810" t="s">
        <v>437</v>
      </c>
      <c r="C109" s="946" t="s">
        <v>50</v>
      </c>
      <c r="G109" s="972"/>
      <c r="H109" s="1467"/>
      <c r="I109" s="951">
        <f>SUBTOTAL(103,$J$5:J109)</f>
        <v>105</v>
      </c>
      <c r="J109" s="437" t="s">
        <v>436</v>
      </c>
      <c r="K109" s="952" t="s">
        <v>2</v>
      </c>
      <c r="O109" s="972"/>
    </row>
    <row r="110" spans="1:15" s="163" customFormat="1" ht="18.75" customHeight="1" x14ac:dyDescent="0.3">
      <c r="A110" s="944">
        <v>106</v>
      </c>
      <c r="B110" s="810" t="s">
        <v>438</v>
      </c>
      <c r="C110" s="946" t="s">
        <v>3</v>
      </c>
      <c r="G110" s="972"/>
      <c r="H110" s="1467"/>
      <c r="I110" s="951">
        <f>SUBTOTAL(103,$J$5:J110)</f>
        <v>106</v>
      </c>
      <c r="J110" s="437" t="s">
        <v>437</v>
      </c>
      <c r="K110" s="952" t="s">
        <v>50</v>
      </c>
      <c r="O110" s="972"/>
    </row>
    <row r="111" spans="1:15" s="163" customFormat="1" ht="18.75" customHeight="1" x14ac:dyDescent="0.3">
      <c r="A111" s="944">
        <v>107</v>
      </c>
      <c r="B111" s="810" t="s">
        <v>439</v>
      </c>
      <c r="C111" s="946" t="s">
        <v>178</v>
      </c>
      <c r="G111" s="972"/>
      <c r="H111" s="1467"/>
      <c r="I111" s="951">
        <f>SUBTOTAL(103,$J$5:J111)</f>
        <v>107</v>
      </c>
      <c r="J111" s="437" t="s">
        <v>438</v>
      </c>
      <c r="K111" s="952" t="s">
        <v>3</v>
      </c>
      <c r="O111" s="972"/>
    </row>
    <row r="112" spans="1:15" s="163" customFormat="1" ht="18.75" customHeight="1" x14ac:dyDescent="0.3">
      <c r="A112" s="944">
        <v>108</v>
      </c>
      <c r="B112" s="810" t="s">
        <v>440</v>
      </c>
      <c r="C112" s="946" t="s">
        <v>3</v>
      </c>
      <c r="G112" s="972"/>
      <c r="H112" s="1467"/>
      <c r="I112" s="951">
        <f>SUBTOTAL(103,$J$5:J112)</f>
        <v>108</v>
      </c>
      <c r="J112" s="437" t="s">
        <v>439</v>
      </c>
      <c r="K112" s="952" t="s">
        <v>178</v>
      </c>
      <c r="O112" s="972"/>
    </row>
    <row r="113" spans="1:15" s="163" customFormat="1" ht="18.75" customHeight="1" x14ac:dyDescent="0.3">
      <c r="A113" s="944">
        <v>109</v>
      </c>
      <c r="B113" s="810" t="s">
        <v>441</v>
      </c>
      <c r="C113" s="946" t="s">
        <v>159</v>
      </c>
      <c r="G113" s="972"/>
      <c r="H113" s="1467"/>
      <c r="I113" s="951">
        <f>SUBTOTAL(103,$J$5:J113)</f>
        <v>109</v>
      </c>
      <c r="J113" s="437" t="s">
        <v>440</v>
      </c>
      <c r="K113" s="952" t="s">
        <v>3</v>
      </c>
      <c r="O113" s="972"/>
    </row>
    <row r="114" spans="1:15" s="163" customFormat="1" ht="18.75" customHeight="1" x14ac:dyDescent="0.3">
      <c r="A114" s="944">
        <v>110</v>
      </c>
      <c r="B114" s="810" t="s">
        <v>442</v>
      </c>
      <c r="C114" s="946" t="s">
        <v>3</v>
      </c>
      <c r="G114" s="972"/>
      <c r="H114" s="1467"/>
      <c r="I114" s="951">
        <f>SUBTOTAL(103,$J$5:J114)</f>
        <v>110</v>
      </c>
      <c r="J114" s="437" t="s">
        <v>441</v>
      </c>
      <c r="K114" s="952" t="s">
        <v>159</v>
      </c>
      <c r="O114" s="972"/>
    </row>
    <row r="115" spans="1:15" s="163" customFormat="1" ht="18.75" customHeight="1" x14ac:dyDescent="0.3">
      <c r="A115" s="944">
        <v>111</v>
      </c>
      <c r="B115" s="810" t="s">
        <v>443</v>
      </c>
      <c r="C115" s="946" t="s">
        <v>80</v>
      </c>
      <c r="G115" s="972"/>
      <c r="H115" s="1467"/>
      <c r="I115" s="951">
        <f>SUBTOTAL(103,$J$5:J115)</f>
        <v>111</v>
      </c>
      <c r="J115" s="437" t="s">
        <v>442</v>
      </c>
      <c r="K115" s="952" t="s">
        <v>3</v>
      </c>
      <c r="O115" s="972"/>
    </row>
    <row r="116" spans="1:15" s="163" customFormat="1" ht="18.75" customHeight="1" x14ac:dyDescent="0.3">
      <c r="A116" s="944">
        <v>112</v>
      </c>
      <c r="B116" s="810" t="s">
        <v>12</v>
      </c>
      <c r="C116" s="946" t="s">
        <v>181</v>
      </c>
      <c r="G116" s="972"/>
      <c r="H116" s="1467"/>
      <c r="I116" s="951">
        <f>SUBTOTAL(103,$J$5:J116)</f>
        <v>112</v>
      </c>
      <c r="J116" s="437" t="s">
        <v>443</v>
      </c>
      <c r="K116" s="952" t="s">
        <v>80</v>
      </c>
      <c r="O116" s="972"/>
    </row>
    <row r="117" spans="1:15" s="163" customFormat="1" ht="18.75" customHeight="1" x14ac:dyDescent="0.3">
      <c r="A117" s="944">
        <v>113</v>
      </c>
      <c r="B117" s="810" t="s">
        <v>13</v>
      </c>
      <c r="C117" s="946" t="s">
        <v>225</v>
      </c>
      <c r="G117" s="972"/>
      <c r="H117" s="1467"/>
      <c r="I117" s="951">
        <f>SUBTOTAL(103,$J$5:J117)</f>
        <v>113</v>
      </c>
      <c r="J117" s="437" t="s">
        <v>12</v>
      </c>
      <c r="K117" s="952" t="s">
        <v>181</v>
      </c>
      <c r="O117" s="972"/>
    </row>
    <row r="118" spans="1:15" s="163" customFormat="1" ht="18.75" customHeight="1" x14ac:dyDescent="0.3">
      <c r="A118" s="944">
        <v>114</v>
      </c>
      <c r="B118" s="810" t="s">
        <v>52</v>
      </c>
      <c r="C118" s="946" t="s">
        <v>237</v>
      </c>
      <c r="G118" s="972"/>
      <c r="H118" s="1467"/>
      <c r="I118" s="951">
        <f>SUBTOTAL(103,$J$5:J118)</f>
        <v>114</v>
      </c>
      <c r="J118" s="437" t="s">
        <v>13</v>
      </c>
      <c r="K118" s="952" t="s">
        <v>225</v>
      </c>
      <c r="O118" s="972"/>
    </row>
    <row r="119" spans="1:15" s="163" customFormat="1" ht="18.75" customHeight="1" x14ac:dyDescent="0.3">
      <c r="A119" s="944">
        <v>115</v>
      </c>
      <c r="B119" s="810" t="s">
        <v>200</v>
      </c>
      <c r="C119" s="946" t="s">
        <v>2</v>
      </c>
      <c r="G119" s="972"/>
      <c r="H119" s="1467"/>
      <c r="I119" s="951">
        <f>SUBTOTAL(103,$J$5:J119)</f>
        <v>115</v>
      </c>
      <c r="J119" s="437" t="s">
        <v>52</v>
      </c>
      <c r="K119" s="952" t="s">
        <v>237</v>
      </c>
      <c r="O119" s="972"/>
    </row>
    <row r="120" spans="1:15" s="163" customFormat="1" ht="18.75" customHeight="1" x14ac:dyDescent="0.3">
      <c r="A120" s="944">
        <v>116</v>
      </c>
      <c r="B120" s="810" t="s">
        <v>201</v>
      </c>
      <c r="C120" s="946" t="s">
        <v>178</v>
      </c>
      <c r="G120" s="972"/>
      <c r="H120" s="1467"/>
      <c r="I120" s="951">
        <f>SUBTOTAL(103,$J$5:J120)</f>
        <v>116</v>
      </c>
      <c r="J120" s="437" t="s">
        <v>200</v>
      </c>
      <c r="K120" s="952" t="s">
        <v>2</v>
      </c>
      <c r="O120" s="972"/>
    </row>
    <row r="121" spans="1:15" s="163" customFormat="1" ht="18.75" customHeight="1" x14ac:dyDescent="0.3">
      <c r="A121" s="944">
        <v>117</v>
      </c>
      <c r="B121" s="810" t="s">
        <v>262</v>
      </c>
      <c r="C121" s="946" t="s">
        <v>80</v>
      </c>
      <c r="G121" s="972"/>
      <c r="H121" s="1467"/>
      <c r="I121" s="951">
        <f>SUBTOTAL(103,$J$5:J121)</f>
        <v>117</v>
      </c>
      <c r="J121" s="437" t="s">
        <v>201</v>
      </c>
      <c r="K121" s="952" t="s">
        <v>178</v>
      </c>
      <c r="O121" s="972"/>
    </row>
    <row r="122" spans="1:15" s="163" customFormat="1" ht="18.75" customHeight="1" x14ac:dyDescent="0.3">
      <c r="A122" s="944">
        <v>118</v>
      </c>
      <c r="B122" s="810" t="s">
        <v>261</v>
      </c>
      <c r="C122" s="946" t="s">
        <v>4</v>
      </c>
      <c r="G122" s="972"/>
      <c r="H122" s="1467"/>
      <c r="I122" s="951">
        <f>SUBTOTAL(103,$J$5:J122)</f>
        <v>118</v>
      </c>
      <c r="J122" s="437" t="s">
        <v>262</v>
      </c>
      <c r="K122" s="952" t="s">
        <v>80</v>
      </c>
      <c r="O122" s="972"/>
    </row>
    <row r="123" spans="1:15" s="163" customFormat="1" ht="18.75" customHeight="1" x14ac:dyDescent="0.3">
      <c r="A123" s="944">
        <v>119</v>
      </c>
      <c r="B123" s="810" t="s">
        <v>260</v>
      </c>
      <c r="C123" s="946" t="s">
        <v>3</v>
      </c>
      <c r="G123" s="972"/>
      <c r="H123" s="1467"/>
      <c r="I123" s="951">
        <f>SUBTOTAL(103,$J$5:J123)</f>
        <v>119</v>
      </c>
      <c r="J123" s="437" t="s">
        <v>261</v>
      </c>
      <c r="K123" s="952" t="s">
        <v>4</v>
      </c>
      <c r="O123" s="972"/>
    </row>
    <row r="124" spans="1:15" s="163" customFormat="1" ht="18.75" customHeight="1" x14ac:dyDescent="0.3">
      <c r="A124" s="944">
        <v>120</v>
      </c>
      <c r="B124" s="810" t="s">
        <v>259</v>
      </c>
      <c r="C124" s="946" t="s">
        <v>50</v>
      </c>
      <c r="G124" s="972"/>
      <c r="H124" s="1467"/>
      <c r="I124" s="951">
        <f>SUBTOTAL(103,$J$5:J124)</f>
        <v>120</v>
      </c>
      <c r="J124" s="437" t="s">
        <v>260</v>
      </c>
      <c r="K124" s="952" t="s">
        <v>3</v>
      </c>
      <c r="O124" s="972"/>
    </row>
    <row r="125" spans="1:15" s="163" customFormat="1" ht="18.75" customHeight="1" x14ac:dyDescent="0.3">
      <c r="A125" s="944">
        <v>121</v>
      </c>
      <c r="B125" s="810" t="s">
        <v>444</v>
      </c>
      <c r="C125" s="946" t="s">
        <v>178</v>
      </c>
      <c r="G125" s="972"/>
      <c r="H125" s="1467"/>
      <c r="I125" s="951">
        <f>SUBTOTAL(103,$J$5:J125)</f>
        <v>121</v>
      </c>
      <c r="J125" s="437" t="s">
        <v>259</v>
      </c>
      <c r="K125" s="952" t="s">
        <v>50</v>
      </c>
      <c r="O125" s="972"/>
    </row>
    <row r="126" spans="1:15" s="163" customFormat="1" ht="18.75" customHeight="1" x14ac:dyDescent="0.3">
      <c r="A126" s="944">
        <v>122</v>
      </c>
      <c r="B126" s="810" t="s">
        <v>53</v>
      </c>
      <c r="C126" s="946" t="s">
        <v>221</v>
      </c>
      <c r="G126" s="972"/>
      <c r="H126" s="1467"/>
      <c r="I126" s="951">
        <f>SUBTOTAL(103,$J$5:J126)</f>
        <v>122</v>
      </c>
      <c r="J126" s="437" t="s">
        <v>444</v>
      </c>
      <c r="K126" s="952" t="s">
        <v>178</v>
      </c>
      <c r="O126" s="972"/>
    </row>
    <row r="127" spans="1:15" s="163" customFormat="1" ht="18.75" customHeight="1" x14ac:dyDescent="0.3">
      <c r="A127" s="944">
        <v>123</v>
      </c>
      <c r="B127" s="810" t="s">
        <v>54</v>
      </c>
      <c r="C127" s="946" t="s">
        <v>221</v>
      </c>
      <c r="G127" s="972"/>
      <c r="H127" s="1467"/>
      <c r="I127" s="951">
        <f>SUBTOTAL(103,$J$5:J127)</f>
        <v>123</v>
      </c>
      <c r="J127" s="437" t="s">
        <v>53</v>
      </c>
      <c r="K127" s="952" t="s">
        <v>221</v>
      </c>
      <c r="O127" s="972"/>
    </row>
    <row r="128" spans="1:15" s="163" customFormat="1" ht="18.75" customHeight="1" x14ac:dyDescent="0.3">
      <c r="A128" s="944">
        <v>124</v>
      </c>
      <c r="B128" s="810" t="s">
        <v>182</v>
      </c>
      <c r="C128" s="946" t="s">
        <v>4</v>
      </c>
      <c r="G128" s="972"/>
      <c r="H128" s="1467"/>
      <c r="I128" s="951">
        <f>SUBTOTAL(103,$J$5:J128)</f>
        <v>124</v>
      </c>
      <c r="J128" s="437" t="s">
        <v>54</v>
      </c>
      <c r="K128" s="952" t="s">
        <v>221</v>
      </c>
      <c r="O128" s="972"/>
    </row>
    <row r="129" spans="1:15" s="163" customFormat="1" ht="18.75" customHeight="1" x14ac:dyDescent="0.3">
      <c r="A129" s="944">
        <v>125</v>
      </c>
      <c r="B129" s="810" t="s">
        <v>183</v>
      </c>
      <c r="C129" s="946" t="s">
        <v>4</v>
      </c>
      <c r="G129" s="972"/>
      <c r="H129" s="1467"/>
      <c r="I129" s="951">
        <f>SUBTOTAL(103,$J$5:J129)</f>
        <v>125</v>
      </c>
      <c r="J129" s="437" t="s">
        <v>182</v>
      </c>
      <c r="K129" s="952" t="s">
        <v>4</v>
      </c>
      <c r="O129" s="972"/>
    </row>
    <row r="130" spans="1:15" s="163" customFormat="1" ht="18.75" customHeight="1" x14ac:dyDescent="0.3">
      <c r="A130" s="944">
        <v>126</v>
      </c>
      <c r="B130" s="810" t="s">
        <v>184</v>
      </c>
      <c r="C130" s="946" t="s">
        <v>178</v>
      </c>
      <c r="G130" s="972"/>
      <c r="H130" s="1467"/>
      <c r="I130" s="951">
        <f>SUBTOTAL(103,$J$5:J130)</f>
        <v>126</v>
      </c>
      <c r="J130" s="437" t="s">
        <v>183</v>
      </c>
      <c r="K130" s="952" t="s">
        <v>4</v>
      </c>
      <c r="O130" s="972"/>
    </row>
    <row r="131" spans="1:15" s="163" customFormat="1" ht="18.75" customHeight="1" x14ac:dyDescent="0.3">
      <c r="A131" s="944">
        <v>127</v>
      </c>
      <c r="B131" s="810" t="s">
        <v>185</v>
      </c>
      <c r="C131" s="946" t="s">
        <v>2</v>
      </c>
      <c r="G131" s="972"/>
      <c r="H131" s="1467"/>
      <c r="I131" s="951">
        <f>SUBTOTAL(103,$J$5:J131)</f>
        <v>127</v>
      </c>
      <c r="J131" s="437" t="s">
        <v>184</v>
      </c>
      <c r="K131" s="952" t="s">
        <v>178</v>
      </c>
      <c r="O131" s="972"/>
    </row>
    <row r="132" spans="1:15" s="163" customFormat="1" ht="18.75" customHeight="1" x14ac:dyDescent="0.3">
      <c r="A132" s="944">
        <v>128</v>
      </c>
      <c r="B132" s="810" t="s">
        <v>445</v>
      </c>
      <c r="C132" s="946" t="s">
        <v>3</v>
      </c>
      <c r="G132" s="972"/>
      <c r="H132" s="1467"/>
      <c r="I132" s="951">
        <f>SUBTOTAL(103,$J$5:J132)</f>
        <v>128</v>
      </c>
      <c r="J132" s="437" t="s">
        <v>185</v>
      </c>
      <c r="K132" s="952" t="s">
        <v>2</v>
      </c>
      <c r="O132" s="972"/>
    </row>
    <row r="133" spans="1:15" s="163" customFormat="1" ht="18.75" customHeight="1" x14ac:dyDescent="0.3">
      <c r="A133" s="944">
        <v>129</v>
      </c>
      <c r="B133" s="810" t="s">
        <v>446</v>
      </c>
      <c r="C133" s="946" t="s">
        <v>4</v>
      </c>
      <c r="G133" s="972"/>
      <c r="H133" s="1467"/>
      <c r="I133" s="951">
        <f>SUBTOTAL(103,$J$5:J133)</f>
        <v>129</v>
      </c>
      <c r="J133" s="437" t="s">
        <v>445</v>
      </c>
      <c r="K133" s="952" t="s">
        <v>3</v>
      </c>
      <c r="O133" s="972"/>
    </row>
    <row r="134" spans="1:15" s="163" customFormat="1" ht="18.75" customHeight="1" x14ac:dyDescent="0.3">
      <c r="A134" s="944">
        <v>130</v>
      </c>
      <c r="B134" s="810" t="s">
        <v>55</v>
      </c>
      <c r="C134" s="946" t="s">
        <v>205</v>
      </c>
      <c r="G134" s="972"/>
      <c r="H134" s="1467"/>
      <c r="I134" s="951">
        <f>SUBTOTAL(103,$J$5:J134)</f>
        <v>130</v>
      </c>
      <c r="J134" s="437" t="s">
        <v>446</v>
      </c>
      <c r="K134" s="952" t="s">
        <v>4</v>
      </c>
      <c r="O134" s="972"/>
    </row>
    <row r="135" spans="1:15" s="163" customFormat="1" ht="18.75" customHeight="1" x14ac:dyDescent="0.3">
      <c r="A135" s="944">
        <v>131</v>
      </c>
      <c r="B135" s="810" t="s">
        <v>187</v>
      </c>
      <c r="C135" s="946" t="s">
        <v>3</v>
      </c>
      <c r="G135" s="972"/>
      <c r="H135" s="1467"/>
      <c r="I135" s="951">
        <f>SUBTOTAL(103,$J$5:J135)</f>
        <v>131</v>
      </c>
      <c r="J135" s="437" t="s">
        <v>55</v>
      </c>
      <c r="K135" s="952" t="s">
        <v>205</v>
      </c>
      <c r="O135" s="972"/>
    </row>
    <row r="136" spans="1:15" s="163" customFormat="1" ht="18.75" customHeight="1" x14ac:dyDescent="0.3">
      <c r="A136" s="944">
        <v>132</v>
      </c>
      <c r="B136" s="810" t="s">
        <v>188</v>
      </c>
      <c r="C136" s="946" t="s">
        <v>80</v>
      </c>
      <c r="G136" s="972"/>
      <c r="H136" s="1467"/>
      <c r="I136" s="951">
        <f>SUBTOTAL(103,$J$5:J136)</f>
        <v>132</v>
      </c>
      <c r="J136" s="437" t="s">
        <v>187</v>
      </c>
      <c r="K136" s="952" t="s">
        <v>3</v>
      </c>
      <c r="O136" s="972"/>
    </row>
    <row r="137" spans="1:15" s="163" customFormat="1" ht="18.75" customHeight="1" x14ac:dyDescent="0.3">
      <c r="A137" s="944">
        <v>133</v>
      </c>
      <c r="B137" s="810" t="s">
        <v>189</v>
      </c>
      <c r="C137" s="946" t="s">
        <v>80</v>
      </c>
      <c r="G137" s="972"/>
      <c r="H137" s="1467"/>
      <c r="I137" s="951">
        <f>SUBTOTAL(103,$J$5:J137)</f>
        <v>133</v>
      </c>
      <c r="J137" s="437" t="s">
        <v>188</v>
      </c>
      <c r="K137" s="952" t="s">
        <v>80</v>
      </c>
      <c r="O137" s="972"/>
    </row>
    <row r="138" spans="1:15" s="163" customFormat="1" ht="18.75" customHeight="1" x14ac:dyDescent="0.3">
      <c r="A138" s="944">
        <v>134</v>
      </c>
      <c r="B138" s="810" t="s">
        <v>190</v>
      </c>
      <c r="C138" s="946" t="s">
        <v>3</v>
      </c>
      <c r="G138" s="972"/>
      <c r="H138" s="1467"/>
      <c r="I138" s="951">
        <f>SUBTOTAL(103,$J$5:J138)</f>
        <v>134</v>
      </c>
      <c r="J138" s="437" t="s">
        <v>189</v>
      </c>
      <c r="K138" s="952" t="s">
        <v>80</v>
      </c>
      <c r="O138" s="972"/>
    </row>
    <row r="139" spans="1:15" s="163" customFormat="1" ht="18.75" customHeight="1" x14ac:dyDescent="0.3">
      <c r="A139" s="944">
        <v>135</v>
      </c>
      <c r="B139" s="810" t="s">
        <v>447</v>
      </c>
      <c r="C139" s="946" t="s">
        <v>3</v>
      </c>
      <c r="G139" s="972"/>
      <c r="H139" s="1467"/>
      <c r="I139" s="951">
        <f>SUBTOTAL(103,$J$5:J139)</f>
        <v>135</v>
      </c>
      <c r="J139" s="437" t="s">
        <v>190</v>
      </c>
      <c r="K139" s="952" t="s">
        <v>3</v>
      </c>
      <c r="O139" s="972"/>
    </row>
    <row r="140" spans="1:15" s="163" customFormat="1" ht="18.75" customHeight="1" x14ac:dyDescent="0.3">
      <c r="A140" s="944">
        <v>136</v>
      </c>
      <c r="B140" s="810" t="s">
        <v>56</v>
      </c>
      <c r="C140" s="946" t="s">
        <v>448</v>
      </c>
      <c r="G140" s="972"/>
      <c r="H140" s="1467"/>
      <c r="I140" s="951">
        <f>SUBTOTAL(103,$J$5:J140)</f>
        <v>136</v>
      </c>
      <c r="J140" s="437" t="s">
        <v>447</v>
      </c>
      <c r="K140" s="952" t="s">
        <v>3</v>
      </c>
      <c r="O140" s="972"/>
    </row>
    <row r="141" spans="1:15" s="163" customFormat="1" ht="18.75" customHeight="1" x14ac:dyDescent="0.3">
      <c r="A141" s="944">
        <v>137</v>
      </c>
      <c r="B141" s="810" t="s">
        <v>57</v>
      </c>
      <c r="C141" s="946" t="s">
        <v>223</v>
      </c>
      <c r="G141" s="972"/>
      <c r="H141" s="1467"/>
      <c r="I141" s="951">
        <f>SUBTOTAL(103,$J$5:J141)</f>
        <v>137</v>
      </c>
      <c r="J141" s="437" t="s">
        <v>56</v>
      </c>
      <c r="K141" s="952" t="s">
        <v>448</v>
      </c>
      <c r="O141" s="972"/>
    </row>
    <row r="142" spans="1:15" s="163" customFormat="1" ht="18.75" customHeight="1" x14ac:dyDescent="0.3">
      <c r="A142" s="944">
        <v>138</v>
      </c>
      <c r="B142" s="810" t="s">
        <v>694</v>
      </c>
      <c r="C142" s="946" t="s">
        <v>219</v>
      </c>
      <c r="G142" s="972"/>
      <c r="H142" s="1467"/>
      <c r="I142" s="951">
        <f>SUBTOTAL(103,$J$5:J142)</f>
        <v>138</v>
      </c>
      <c r="J142" s="437" t="s">
        <v>57</v>
      </c>
      <c r="K142" s="952" t="s">
        <v>223</v>
      </c>
      <c r="O142" s="972"/>
    </row>
    <row r="143" spans="1:15" s="163" customFormat="1" ht="18.75" customHeight="1" x14ac:dyDescent="0.3">
      <c r="A143" s="944">
        <v>139</v>
      </c>
      <c r="B143" s="810" t="s">
        <v>58</v>
      </c>
      <c r="C143" s="946" t="s">
        <v>194</v>
      </c>
      <c r="G143" s="972"/>
      <c r="H143" s="1467"/>
      <c r="I143" s="951">
        <f>SUBTOTAL(103,$J$5:J143)</f>
        <v>139</v>
      </c>
      <c r="J143" s="437" t="s">
        <v>694</v>
      </c>
      <c r="K143" s="952" t="s">
        <v>219</v>
      </c>
      <c r="O143" s="972"/>
    </row>
    <row r="144" spans="1:15" s="163" customFormat="1" ht="18.75" customHeight="1" x14ac:dyDescent="0.3">
      <c r="A144" s="944">
        <v>140</v>
      </c>
      <c r="B144" s="810" t="s">
        <v>59</v>
      </c>
      <c r="C144" s="946" t="s">
        <v>194</v>
      </c>
      <c r="G144" s="972"/>
      <c r="H144" s="1467"/>
      <c r="I144" s="951">
        <f>SUBTOTAL(103,$J$5:J144)</f>
        <v>140</v>
      </c>
      <c r="J144" s="437" t="s">
        <v>58</v>
      </c>
      <c r="K144" s="952" t="s">
        <v>194</v>
      </c>
      <c r="O144" s="972"/>
    </row>
    <row r="145" spans="1:15" s="163" customFormat="1" ht="18.75" customHeight="1" x14ac:dyDescent="0.3">
      <c r="A145" s="944">
        <v>141</v>
      </c>
      <c r="B145" s="810" t="s">
        <v>60</v>
      </c>
      <c r="C145" s="946" t="s">
        <v>449</v>
      </c>
      <c r="G145" s="972"/>
      <c r="H145" s="1467"/>
      <c r="I145" s="951">
        <f>SUBTOTAL(103,$J$5:J145)</f>
        <v>141</v>
      </c>
      <c r="J145" s="437" t="s">
        <v>59</v>
      </c>
      <c r="K145" s="952" t="s">
        <v>194</v>
      </c>
      <c r="O145" s="972"/>
    </row>
    <row r="146" spans="1:15" s="163" customFormat="1" ht="18.75" customHeight="1" x14ac:dyDescent="0.3">
      <c r="A146" s="944">
        <v>142</v>
      </c>
      <c r="B146" s="810" t="s">
        <v>61</v>
      </c>
      <c r="C146" s="946" t="s">
        <v>449</v>
      </c>
      <c r="G146" s="972"/>
      <c r="H146" s="1467"/>
      <c r="I146" s="951">
        <f>SUBTOTAL(103,$J$5:J146)</f>
        <v>142</v>
      </c>
      <c r="J146" s="437" t="s">
        <v>60</v>
      </c>
      <c r="K146" s="952" t="s">
        <v>449</v>
      </c>
      <c r="O146" s="972"/>
    </row>
    <row r="147" spans="1:15" s="163" customFormat="1" ht="18.75" customHeight="1" x14ac:dyDescent="0.3">
      <c r="A147" s="944">
        <v>143</v>
      </c>
      <c r="B147" s="810" t="s">
        <v>62</v>
      </c>
      <c r="C147" s="946" t="s">
        <v>50</v>
      </c>
      <c r="G147" s="972"/>
      <c r="H147" s="1467"/>
      <c r="I147" s="951">
        <f>SUBTOTAL(103,$J$5:J147)</f>
        <v>143</v>
      </c>
      <c r="J147" s="437" t="s">
        <v>61</v>
      </c>
      <c r="K147" s="952" t="s">
        <v>449</v>
      </c>
      <c r="O147" s="972"/>
    </row>
    <row r="148" spans="1:15" s="163" customFormat="1" ht="18.75" customHeight="1" x14ac:dyDescent="0.3">
      <c r="A148" s="944">
        <v>144</v>
      </c>
      <c r="B148" s="810" t="s">
        <v>63</v>
      </c>
      <c r="C148" s="946" t="s">
        <v>159</v>
      </c>
      <c r="G148" s="972"/>
      <c r="H148" s="1467"/>
      <c r="I148" s="951">
        <f>SUBTOTAL(103,$J$5:J148)</f>
        <v>144</v>
      </c>
      <c r="J148" s="437" t="s">
        <v>62</v>
      </c>
      <c r="K148" s="952" t="s">
        <v>50</v>
      </c>
      <c r="O148" s="972"/>
    </row>
    <row r="149" spans="1:15" s="163" customFormat="1" ht="18.75" customHeight="1" x14ac:dyDescent="0.3">
      <c r="A149" s="944">
        <v>145</v>
      </c>
      <c r="B149" s="810" t="s">
        <v>158</v>
      </c>
      <c r="C149" s="946" t="s">
        <v>178</v>
      </c>
      <c r="G149" s="972"/>
      <c r="H149" s="1467"/>
      <c r="I149" s="951">
        <f>SUBTOTAL(103,$J$5:J149)</f>
        <v>145</v>
      </c>
      <c r="J149" s="437" t="s">
        <v>63</v>
      </c>
      <c r="K149" s="952" t="s">
        <v>159</v>
      </c>
      <c r="O149" s="972"/>
    </row>
    <row r="150" spans="1:15" s="163" customFormat="1" ht="18.75" customHeight="1" x14ac:dyDescent="0.3">
      <c r="A150" s="944">
        <v>146</v>
      </c>
      <c r="B150" s="810" t="s">
        <v>160</v>
      </c>
      <c r="C150" s="946" t="s">
        <v>178</v>
      </c>
      <c r="G150" s="972"/>
      <c r="H150" s="1467"/>
      <c r="I150" s="951">
        <f>SUBTOTAL(103,$J$5:J150)</f>
        <v>146</v>
      </c>
      <c r="J150" s="437" t="s">
        <v>158</v>
      </c>
      <c r="K150" s="952" t="s">
        <v>178</v>
      </c>
      <c r="O150" s="972"/>
    </row>
    <row r="151" spans="1:15" s="163" customFormat="1" ht="18.75" customHeight="1" x14ac:dyDescent="0.3">
      <c r="A151" s="944">
        <v>147</v>
      </c>
      <c r="B151" s="810" t="s">
        <v>161</v>
      </c>
      <c r="C151" s="946" t="s">
        <v>159</v>
      </c>
      <c r="G151" s="972"/>
      <c r="H151" s="1467"/>
      <c r="I151" s="951">
        <f>SUBTOTAL(103,$J$5:J151)</f>
        <v>147</v>
      </c>
      <c r="J151" s="437" t="s">
        <v>160</v>
      </c>
      <c r="K151" s="952" t="s">
        <v>178</v>
      </c>
      <c r="O151" s="972"/>
    </row>
    <row r="152" spans="1:15" s="163" customFormat="1" ht="18.75" customHeight="1" x14ac:dyDescent="0.3">
      <c r="A152" s="944">
        <v>148</v>
      </c>
      <c r="B152" s="810" t="s">
        <v>169</v>
      </c>
      <c r="C152" s="946" t="s">
        <v>4</v>
      </c>
      <c r="G152" s="972"/>
      <c r="H152" s="1467"/>
      <c r="I152" s="951">
        <f>SUBTOTAL(103,$J$5:J152)</f>
        <v>148</v>
      </c>
      <c r="J152" s="437" t="s">
        <v>161</v>
      </c>
      <c r="K152" s="952" t="s">
        <v>159</v>
      </c>
      <c r="O152" s="972"/>
    </row>
    <row r="153" spans="1:15" s="163" customFormat="1" ht="18.75" customHeight="1" x14ac:dyDescent="0.3">
      <c r="A153" s="944">
        <v>149</v>
      </c>
      <c r="B153" s="810" t="s">
        <v>64</v>
      </c>
      <c r="C153" s="946" t="s">
        <v>258</v>
      </c>
      <c r="G153" s="972"/>
      <c r="H153" s="1467"/>
      <c r="I153" s="951">
        <f>SUBTOTAL(103,$J$5:J153)</f>
        <v>149</v>
      </c>
      <c r="J153" s="437" t="s">
        <v>169</v>
      </c>
      <c r="K153" s="952" t="s">
        <v>4</v>
      </c>
      <c r="O153" s="972"/>
    </row>
    <row r="154" spans="1:15" s="163" customFormat="1" ht="18.75" customHeight="1" x14ac:dyDescent="0.3">
      <c r="A154" s="944">
        <v>150</v>
      </c>
      <c r="B154" s="810" t="s">
        <v>65</v>
      </c>
      <c r="C154" s="946" t="s">
        <v>193</v>
      </c>
      <c r="G154" s="972"/>
      <c r="H154" s="1467"/>
      <c r="I154" s="951">
        <f>SUBTOTAL(103,$J$5:J154)</f>
        <v>150</v>
      </c>
      <c r="J154" s="437" t="s">
        <v>64</v>
      </c>
      <c r="K154" s="952" t="s">
        <v>258</v>
      </c>
      <c r="O154" s="972"/>
    </row>
    <row r="155" spans="1:15" s="163" customFormat="1" ht="18.75" customHeight="1" x14ac:dyDescent="0.3">
      <c r="A155" s="944">
        <v>151</v>
      </c>
      <c r="B155" s="810" t="s">
        <v>450</v>
      </c>
      <c r="C155" s="946" t="s">
        <v>80</v>
      </c>
      <c r="G155" s="972"/>
      <c r="H155" s="1467"/>
      <c r="I155" s="951">
        <f>SUBTOTAL(103,$J$5:J155)</f>
        <v>151</v>
      </c>
      <c r="J155" s="437" t="s">
        <v>65</v>
      </c>
      <c r="K155" s="952" t="s">
        <v>193</v>
      </c>
      <c r="O155" s="972"/>
    </row>
    <row r="156" spans="1:15" s="163" customFormat="1" ht="18.75" customHeight="1" x14ac:dyDescent="0.3">
      <c r="A156" s="944">
        <v>152</v>
      </c>
      <c r="B156" s="810" t="s">
        <v>451</v>
      </c>
      <c r="C156" s="946" t="s">
        <v>3</v>
      </c>
      <c r="G156" s="972"/>
      <c r="H156" s="1467"/>
      <c r="I156" s="951">
        <f>SUBTOTAL(103,$J$5:J156)</f>
        <v>152</v>
      </c>
      <c r="J156" s="437" t="s">
        <v>450</v>
      </c>
      <c r="K156" s="952" t="s">
        <v>80</v>
      </c>
      <c r="O156" s="972"/>
    </row>
    <row r="157" spans="1:15" s="163" customFormat="1" ht="18.75" customHeight="1" x14ac:dyDescent="0.3">
      <c r="A157" s="944">
        <v>153</v>
      </c>
      <c r="B157" s="810" t="s">
        <v>452</v>
      </c>
      <c r="C157" s="946" t="s">
        <v>3</v>
      </c>
      <c r="G157" s="972"/>
      <c r="H157" s="1467"/>
      <c r="I157" s="951">
        <f>SUBTOTAL(103,$J$5:J157)</f>
        <v>153</v>
      </c>
      <c r="J157" s="437" t="s">
        <v>451</v>
      </c>
      <c r="K157" s="952" t="s">
        <v>3</v>
      </c>
      <c r="O157" s="972"/>
    </row>
    <row r="158" spans="1:15" s="163" customFormat="1" ht="18.75" customHeight="1" x14ac:dyDescent="0.3">
      <c r="A158" s="944">
        <v>154</v>
      </c>
      <c r="B158" s="810" t="s">
        <v>453</v>
      </c>
      <c r="C158" s="946" t="s">
        <v>2</v>
      </c>
      <c r="G158" s="972"/>
      <c r="H158" s="1467"/>
      <c r="I158" s="951">
        <f>SUBTOTAL(103,$J$5:J158)</f>
        <v>154</v>
      </c>
      <c r="J158" s="437" t="s">
        <v>452</v>
      </c>
      <c r="K158" s="952" t="s">
        <v>3</v>
      </c>
      <c r="O158" s="972"/>
    </row>
    <row r="159" spans="1:15" s="163" customFormat="1" ht="18.75" customHeight="1" x14ac:dyDescent="0.3">
      <c r="A159" s="944">
        <v>155</v>
      </c>
      <c r="B159" s="810" t="s">
        <v>454</v>
      </c>
      <c r="C159" s="946" t="s">
        <v>3</v>
      </c>
      <c r="G159" s="972"/>
      <c r="H159" s="1467"/>
      <c r="I159" s="951">
        <f>SUBTOTAL(103,$J$5:J159)</f>
        <v>155</v>
      </c>
      <c r="J159" s="437" t="s">
        <v>453</v>
      </c>
      <c r="K159" s="952" t="s">
        <v>2</v>
      </c>
      <c r="O159" s="972"/>
    </row>
    <row r="160" spans="1:15" s="163" customFormat="1" ht="18.75" customHeight="1" x14ac:dyDescent="0.3">
      <c r="A160" s="944">
        <v>156</v>
      </c>
      <c r="B160" s="810" t="s">
        <v>924</v>
      </c>
      <c r="C160" s="946" t="s">
        <v>205</v>
      </c>
      <c r="G160" s="972"/>
      <c r="H160" s="1467"/>
      <c r="I160" s="951">
        <f>SUBTOTAL(103,$J$5:J160)</f>
        <v>156</v>
      </c>
      <c r="J160" s="437" t="s">
        <v>454</v>
      </c>
      <c r="K160" s="952" t="s">
        <v>3</v>
      </c>
      <c r="O160" s="972"/>
    </row>
    <row r="161" spans="1:15" s="163" customFormat="1" ht="18.75" customHeight="1" x14ac:dyDescent="0.3">
      <c r="A161" s="944">
        <v>157</v>
      </c>
      <c r="B161" s="810" t="s">
        <v>925</v>
      </c>
      <c r="C161" s="946" t="s">
        <v>80</v>
      </c>
      <c r="G161" s="972"/>
      <c r="H161" s="1467"/>
      <c r="I161" s="951">
        <f>SUBTOTAL(103,$J$5:J161)</f>
        <v>157</v>
      </c>
      <c r="J161" s="437" t="s">
        <v>924</v>
      </c>
      <c r="K161" s="952" t="s">
        <v>205</v>
      </c>
      <c r="O161" s="972"/>
    </row>
    <row r="162" spans="1:15" s="163" customFormat="1" ht="18.75" customHeight="1" x14ac:dyDescent="0.3">
      <c r="A162" s="944">
        <v>158</v>
      </c>
      <c r="B162" s="810" t="s">
        <v>926</v>
      </c>
      <c r="C162" s="946" t="s">
        <v>80</v>
      </c>
      <c r="G162" s="972"/>
      <c r="H162" s="1467"/>
      <c r="I162" s="951">
        <f>SUBTOTAL(103,$J$5:J162)</f>
        <v>158</v>
      </c>
      <c r="J162" s="437" t="s">
        <v>925</v>
      </c>
      <c r="K162" s="952" t="s">
        <v>80</v>
      </c>
      <c r="O162" s="972"/>
    </row>
    <row r="163" spans="1:15" s="163" customFormat="1" ht="18.75" customHeight="1" x14ac:dyDescent="0.3">
      <c r="A163" s="944">
        <v>159</v>
      </c>
      <c r="B163" s="810" t="s">
        <v>927</v>
      </c>
      <c r="C163" s="946" t="s">
        <v>80</v>
      </c>
      <c r="G163" s="972"/>
      <c r="H163" s="1467"/>
      <c r="I163" s="951">
        <f>SUBTOTAL(103,$J$5:J163)</f>
        <v>159</v>
      </c>
      <c r="J163" s="437" t="s">
        <v>926</v>
      </c>
      <c r="K163" s="952" t="s">
        <v>80</v>
      </c>
      <c r="O163" s="972"/>
    </row>
    <row r="164" spans="1:15" s="163" customFormat="1" ht="18.75" customHeight="1" x14ac:dyDescent="0.3">
      <c r="A164" s="944">
        <v>160</v>
      </c>
      <c r="B164" s="810" t="s">
        <v>928</v>
      </c>
      <c r="C164" s="946" t="s">
        <v>2</v>
      </c>
      <c r="G164" s="972"/>
      <c r="H164" s="1467"/>
      <c r="I164" s="951">
        <f>SUBTOTAL(103,$J$5:J164)</f>
        <v>160</v>
      </c>
      <c r="J164" s="437" t="s">
        <v>927</v>
      </c>
      <c r="K164" s="952" t="s">
        <v>80</v>
      </c>
      <c r="O164" s="972"/>
    </row>
    <row r="165" spans="1:15" s="163" customFormat="1" ht="18.75" customHeight="1" x14ac:dyDescent="0.3">
      <c r="A165" s="944">
        <v>161</v>
      </c>
      <c r="B165" s="937" t="s">
        <v>929</v>
      </c>
      <c r="C165" s="947" t="s">
        <v>80</v>
      </c>
      <c r="G165" s="972"/>
      <c r="H165" s="1467"/>
      <c r="I165" s="951">
        <f>SUBTOTAL(103,$J$5:J165)</f>
        <v>161</v>
      </c>
      <c r="J165" s="437" t="s">
        <v>928</v>
      </c>
      <c r="K165" s="952" t="s">
        <v>2</v>
      </c>
      <c r="O165" s="972"/>
    </row>
    <row r="166" spans="1:15" s="163" customFormat="1" ht="18.75" customHeight="1" x14ac:dyDescent="0.3">
      <c r="A166" s="944">
        <v>162</v>
      </c>
      <c r="B166" s="810" t="s">
        <v>930</v>
      </c>
      <c r="C166" s="946" t="s">
        <v>50</v>
      </c>
      <c r="G166" s="972"/>
      <c r="H166" s="1467"/>
      <c r="I166" s="951">
        <f>SUBTOTAL(103,$J$5:J166)</f>
        <v>162</v>
      </c>
      <c r="J166" s="437" t="s">
        <v>929</v>
      </c>
      <c r="K166" s="952" t="s">
        <v>80</v>
      </c>
      <c r="O166" s="972"/>
    </row>
    <row r="167" spans="1:15" s="163" customFormat="1" ht="18.75" customHeight="1" x14ac:dyDescent="0.3">
      <c r="A167" s="944">
        <v>163</v>
      </c>
      <c r="B167" s="810" t="s">
        <v>66</v>
      </c>
      <c r="C167" s="946" t="s">
        <v>205</v>
      </c>
      <c r="G167" s="972"/>
      <c r="H167" s="1467"/>
      <c r="I167" s="951">
        <f>SUBTOTAL(103,$J$5:J167)</f>
        <v>163</v>
      </c>
      <c r="J167" s="437" t="s">
        <v>930</v>
      </c>
      <c r="K167" s="952" t="s">
        <v>50</v>
      </c>
      <c r="O167" s="972"/>
    </row>
    <row r="168" spans="1:15" s="163" customFormat="1" ht="18.75" customHeight="1" x14ac:dyDescent="0.3">
      <c r="A168" s="944">
        <v>164</v>
      </c>
      <c r="B168" s="810" t="s">
        <v>26</v>
      </c>
      <c r="C168" s="946" t="s">
        <v>3</v>
      </c>
      <c r="G168" s="972"/>
      <c r="H168" s="1467"/>
      <c r="I168" s="951">
        <f>SUBTOTAL(103,$J$5:J168)</f>
        <v>164</v>
      </c>
      <c r="J168" s="437" t="s">
        <v>66</v>
      </c>
      <c r="K168" s="952" t="s">
        <v>205</v>
      </c>
      <c r="O168" s="972"/>
    </row>
    <row r="169" spans="1:15" s="163" customFormat="1" ht="18.75" customHeight="1" x14ac:dyDescent="0.3">
      <c r="A169" s="944">
        <v>165</v>
      </c>
      <c r="B169" s="810" t="s">
        <v>455</v>
      </c>
      <c r="C169" s="946" t="s">
        <v>50</v>
      </c>
      <c r="G169" s="972"/>
      <c r="H169" s="1467"/>
      <c r="I169" s="951">
        <f>SUBTOTAL(103,$J$5:J169)</f>
        <v>165</v>
      </c>
      <c r="J169" s="437" t="s">
        <v>26</v>
      </c>
      <c r="K169" s="952" t="s">
        <v>3</v>
      </c>
      <c r="O169" s="972"/>
    </row>
    <row r="170" spans="1:15" s="163" customFormat="1" ht="18.75" customHeight="1" x14ac:dyDescent="0.3">
      <c r="A170" s="944">
        <v>166</v>
      </c>
      <c r="B170" s="810" t="s">
        <v>456</v>
      </c>
      <c r="C170" s="946" t="s">
        <v>2</v>
      </c>
      <c r="G170" s="972"/>
      <c r="H170" s="1467"/>
      <c r="I170" s="951">
        <f>SUBTOTAL(103,$J$5:J170)</f>
        <v>166</v>
      </c>
      <c r="J170" s="437" t="s">
        <v>455</v>
      </c>
      <c r="K170" s="952" t="s">
        <v>50</v>
      </c>
      <c r="O170" s="972"/>
    </row>
    <row r="171" spans="1:15" s="163" customFormat="1" ht="18.75" customHeight="1" x14ac:dyDescent="0.3">
      <c r="A171" s="944">
        <v>167</v>
      </c>
      <c r="B171" s="810" t="s">
        <v>457</v>
      </c>
      <c r="C171" s="946" t="s">
        <v>50</v>
      </c>
      <c r="G171" s="972"/>
      <c r="H171" s="1467"/>
      <c r="I171" s="951">
        <f>SUBTOTAL(103,$J$5:J171)</f>
        <v>167</v>
      </c>
      <c r="J171" s="437" t="s">
        <v>456</v>
      </c>
      <c r="K171" s="952" t="s">
        <v>2</v>
      </c>
      <c r="O171" s="972"/>
    </row>
    <row r="172" spans="1:15" s="163" customFormat="1" ht="18.75" customHeight="1" x14ac:dyDescent="0.3">
      <c r="A172" s="944">
        <v>168</v>
      </c>
      <c r="B172" s="810" t="s">
        <v>458</v>
      </c>
      <c r="C172" s="946" t="s">
        <v>3</v>
      </c>
      <c r="G172" s="972"/>
      <c r="H172" s="1467"/>
      <c r="I172" s="951">
        <f>SUBTOTAL(103,$J$5:J172)</f>
        <v>168</v>
      </c>
      <c r="J172" s="437" t="s">
        <v>457</v>
      </c>
      <c r="K172" s="952" t="s">
        <v>50</v>
      </c>
      <c r="O172" s="972"/>
    </row>
    <row r="173" spans="1:15" s="163" customFormat="1" ht="18.75" customHeight="1" x14ac:dyDescent="0.3">
      <c r="A173" s="944">
        <v>169</v>
      </c>
      <c r="B173" s="810" t="s">
        <v>459</v>
      </c>
      <c r="C173" s="946" t="s">
        <v>80</v>
      </c>
      <c r="G173" s="972"/>
      <c r="H173" s="1467"/>
      <c r="I173" s="951">
        <f>SUBTOTAL(103,$J$5:J173)</f>
        <v>169</v>
      </c>
      <c r="J173" s="437" t="s">
        <v>458</v>
      </c>
      <c r="K173" s="952" t="s">
        <v>3</v>
      </c>
      <c r="O173" s="972"/>
    </row>
    <row r="174" spans="1:15" s="163" customFormat="1" ht="18.75" customHeight="1" x14ac:dyDescent="0.3">
      <c r="A174" s="944">
        <v>170</v>
      </c>
      <c r="B174" s="810" t="s">
        <v>460</v>
      </c>
      <c r="C174" s="946" t="s">
        <v>4</v>
      </c>
      <c r="G174" s="972"/>
      <c r="H174" s="1467"/>
      <c r="I174" s="951">
        <f>SUBTOTAL(103,$J$5:J174)</f>
        <v>170</v>
      </c>
      <c r="J174" s="437" t="s">
        <v>459</v>
      </c>
      <c r="K174" s="952" t="s">
        <v>80</v>
      </c>
      <c r="O174" s="972"/>
    </row>
    <row r="175" spans="1:15" s="163" customFormat="1" ht="18.75" customHeight="1" x14ac:dyDescent="0.3">
      <c r="A175" s="944">
        <v>171</v>
      </c>
      <c r="B175" s="810" t="s">
        <v>461</v>
      </c>
      <c r="C175" s="946" t="s">
        <v>2</v>
      </c>
      <c r="G175" s="972"/>
      <c r="H175" s="1467"/>
      <c r="I175" s="951">
        <f>SUBTOTAL(103,$J$5:J175)</f>
        <v>171</v>
      </c>
      <c r="J175" s="437" t="s">
        <v>460</v>
      </c>
      <c r="K175" s="952" t="s">
        <v>4</v>
      </c>
      <c r="O175" s="972"/>
    </row>
    <row r="176" spans="1:15" s="163" customFormat="1" ht="18.75" customHeight="1" x14ac:dyDescent="0.3">
      <c r="A176" s="944">
        <v>172</v>
      </c>
      <c r="B176" s="810" t="s">
        <v>462</v>
      </c>
      <c r="C176" s="946" t="s">
        <v>4</v>
      </c>
      <c r="G176" s="972"/>
      <c r="H176" s="1467"/>
      <c r="I176" s="951">
        <f>SUBTOTAL(103,$J$5:J176)</f>
        <v>172</v>
      </c>
      <c r="J176" s="437" t="s">
        <v>461</v>
      </c>
      <c r="K176" s="952" t="s">
        <v>2</v>
      </c>
      <c r="O176" s="972"/>
    </row>
    <row r="177" spans="1:15" s="163" customFormat="1" ht="18.75" customHeight="1" x14ac:dyDescent="0.3">
      <c r="A177" s="944">
        <v>173</v>
      </c>
      <c r="B177" s="810" t="s">
        <v>463</v>
      </c>
      <c r="C177" s="946" t="s">
        <v>2</v>
      </c>
      <c r="G177" s="972"/>
      <c r="H177" s="1467"/>
      <c r="I177" s="951">
        <f>SUBTOTAL(103,$J$5:J177)</f>
        <v>173</v>
      </c>
      <c r="J177" s="437" t="s">
        <v>462</v>
      </c>
      <c r="K177" s="952" t="s">
        <v>4</v>
      </c>
      <c r="O177" s="972"/>
    </row>
    <row r="178" spans="1:15" s="163" customFormat="1" ht="18.75" customHeight="1" x14ac:dyDescent="0.3">
      <c r="A178" s="944">
        <v>174</v>
      </c>
      <c r="B178" s="810" t="s">
        <v>9</v>
      </c>
      <c r="C178" s="946" t="s">
        <v>205</v>
      </c>
      <c r="G178" s="972"/>
      <c r="H178" s="1467"/>
      <c r="I178" s="951">
        <f>SUBTOTAL(103,$J$5:J178)</f>
        <v>174</v>
      </c>
      <c r="J178" s="437" t="s">
        <v>463</v>
      </c>
      <c r="K178" s="952" t="s">
        <v>2</v>
      </c>
      <c r="O178" s="972"/>
    </row>
    <row r="179" spans="1:15" s="163" customFormat="1" ht="18.75" customHeight="1" x14ac:dyDescent="0.3">
      <c r="A179" s="944">
        <v>175</v>
      </c>
      <c r="B179" s="810" t="s">
        <v>84</v>
      </c>
      <c r="C179" s="946" t="s">
        <v>2</v>
      </c>
      <c r="G179" s="972"/>
      <c r="H179" s="1467"/>
      <c r="I179" s="951">
        <f>SUBTOTAL(103,$J$5:J179)</f>
        <v>175</v>
      </c>
      <c r="J179" s="437" t="s">
        <v>9</v>
      </c>
      <c r="K179" s="952" t="s">
        <v>205</v>
      </c>
      <c r="O179" s="972"/>
    </row>
    <row r="180" spans="1:15" s="163" customFormat="1" ht="18.75" customHeight="1" x14ac:dyDescent="0.3">
      <c r="A180" s="944">
        <v>176</v>
      </c>
      <c r="B180" s="810" t="s">
        <v>170</v>
      </c>
      <c r="C180" s="946" t="s">
        <v>178</v>
      </c>
      <c r="G180" s="972"/>
      <c r="H180" s="1467"/>
      <c r="I180" s="951">
        <f>SUBTOTAL(103,$J$5:J180)</f>
        <v>176</v>
      </c>
      <c r="J180" s="437" t="s">
        <v>84</v>
      </c>
      <c r="K180" s="952" t="s">
        <v>2</v>
      </c>
      <c r="O180" s="972"/>
    </row>
    <row r="181" spans="1:15" s="163" customFormat="1" ht="18.75" customHeight="1" x14ac:dyDescent="0.3">
      <c r="A181" s="944">
        <v>177</v>
      </c>
      <c r="B181" s="810" t="s">
        <v>171</v>
      </c>
      <c r="C181" s="946" t="s">
        <v>2</v>
      </c>
      <c r="G181" s="972"/>
      <c r="H181" s="1467"/>
      <c r="I181" s="951">
        <f>SUBTOTAL(103,$J$5:J181)</f>
        <v>177</v>
      </c>
      <c r="J181" s="437" t="s">
        <v>170</v>
      </c>
      <c r="K181" s="952" t="s">
        <v>178</v>
      </c>
      <c r="O181" s="972"/>
    </row>
    <row r="182" spans="1:15" s="163" customFormat="1" ht="18.75" customHeight="1" x14ac:dyDescent="0.3">
      <c r="A182" s="944">
        <v>178</v>
      </c>
      <c r="B182" s="810" t="s">
        <v>464</v>
      </c>
      <c r="C182" s="946" t="s">
        <v>159</v>
      </c>
      <c r="G182" s="972"/>
      <c r="H182" s="1467"/>
      <c r="I182" s="951">
        <f>SUBTOTAL(103,$J$5:J182)</f>
        <v>178</v>
      </c>
      <c r="J182" s="437" t="s">
        <v>171</v>
      </c>
      <c r="K182" s="952" t="s">
        <v>2</v>
      </c>
      <c r="O182" s="972"/>
    </row>
    <row r="183" spans="1:15" s="163" customFormat="1" ht="18.75" customHeight="1" x14ac:dyDescent="0.3">
      <c r="A183" s="944">
        <v>179</v>
      </c>
      <c r="B183" s="810" t="s">
        <v>465</v>
      </c>
      <c r="C183" s="946" t="s">
        <v>80</v>
      </c>
      <c r="G183" s="972"/>
      <c r="H183" s="1467"/>
      <c r="I183" s="951">
        <f>SUBTOTAL(103,$J$5:J183)</f>
        <v>179</v>
      </c>
      <c r="J183" s="437" t="s">
        <v>464</v>
      </c>
      <c r="K183" s="952" t="s">
        <v>159</v>
      </c>
      <c r="O183" s="972"/>
    </row>
    <row r="184" spans="1:15" s="163" customFormat="1" ht="18.75" customHeight="1" x14ac:dyDescent="0.3">
      <c r="A184" s="944">
        <v>180</v>
      </c>
      <c r="B184" s="810" t="s">
        <v>466</v>
      </c>
      <c r="C184" s="946" t="s">
        <v>50</v>
      </c>
      <c r="G184" s="972"/>
      <c r="H184" s="1467"/>
      <c r="I184" s="951">
        <f>SUBTOTAL(103,$J$5:J184)</f>
        <v>180</v>
      </c>
      <c r="J184" s="437" t="s">
        <v>465</v>
      </c>
      <c r="K184" s="952" t="s">
        <v>80</v>
      </c>
      <c r="O184" s="972"/>
    </row>
    <row r="185" spans="1:15" s="163" customFormat="1" ht="18.75" customHeight="1" x14ac:dyDescent="0.3">
      <c r="A185" s="944">
        <v>181</v>
      </c>
      <c r="B185" s="810" t="s">
        <v>467</v>
      </c>
      <c r="C185" s="946" t="s">
        <v>3</v>
      </c>
      <c r="G185" s="972"/>
      <c r="H185" s="1467"/>
      <c r="I185" s="951">
        <f>SUBTOTAL(103,$J$5:J185)</f>
        <v>181</v>
      </c>
      <c r="J185" s="437" t="s">
        <v>466</v>
      </c>
      <c r="K185" s="952" t="s">
        <v>50</v>
      </c>
      <c r="O185" s="972"/>
    </row>
    <row r="186" spans="1:15" s="163" customFormat="1" ht="18.75" customHeight="1" x14ac:dyDescent="0.3">
      <c r="A186" s="944">
        <v>182</v>
      </c>
      <c r="B186" s="810" t="s">
        <v>468</v>
      </c>
      <c r="C186" s="946" t="s">
        <v>3</v>
      </c>
      <c r="G186" s="972"/>
      <c r="H186" s="1467"/>
      <c r="I186" s="951">
        <f>SUBTOTAL(103,$J$5:J186)</f>
        <v>182</v>
      </c>
      <c r="J186" s="437" t="s">
        <v>467</v>
      </c>
      <c r="K186" s="952" t="s">
        <v>3</v>
      </c>
      <c r="O186" s="972"/>
    </row>
    <row r="187" spans="1:15" s="163" customFormat="1" ht="18.75" customHeight="1" x14ac:dyDescent="0.3">
      <c r="A187" s="944">
        <v>183</v>
      </c>
      <c r="B187" s="810" t="s">
        <v>469</v>
      </c>
      <c r="C187" s="946" t="s">
        <v>178</v>
      </c>
      <c r="G187" s="972"/>
      <c r="H187" s="1467"/>
      <c r="I187" s="951">
        <f>SUBTOTAL(103,$J$5:J187)</f>
        <v>183</v>
      </c>
      <c r="J187" s="437" t="s">
        <v>468</v>
      </c>
      <c r="K187" s="952" t="s">
        <v>3</v>
      </c>
      <c r="O187" s="972"/>
    </row>
    <row r="188" spans="1:15" s="163" customFormat="1" ht="18.75" customHeight="1" x14ac:dyDescent="0.3">
      <c r="A188" s="944">
        <v>184</v>
      </c>
      <c r="B188" s="810" t="s">
        <v>470</v>
      </c>
      <c r="C188" s="946" t="s">
        <v>1013</v>
      </c>
      <c r="G188" s="972"/>
      <c r="H188" s="1467"/>
      <c r="I188" s="951">
        <f>SUBTOTAL(103,$J$5:J188)</f>
        <v>184</v>
      </c>
      <c r="J188" s="437" t="s">
        <v>469</v>
      </c>
      <c r="K188" s="952" t="s">
        <v>178</v>
      </c>
      <c r="O188" s="972"/>
    </row>
    <row r="189" spans="1:15" s="163" customFormat="1" ht="18.75" customHeight="1" x14ac:dyDescent="0.3">
      <c r="A189" s="944">
        <v>185</v>
      </c>
      <c r="B189" s="810" t="s">
        <v>10</v>
      </c>
      <c r="C189" s="946" t="s">
        <v>192</v>
      </c>
      <c r="G189" s="972"/>
      <c r="H189" s="1467"/>
      <c r="I189" s="951">
        <f>SUBTOTAL(103,$J$5:J189)</f>
        <v>185</v>
      </c>
      <c r="J189" s="437" t="s">
        <v>470</v>
      </c>
      <c r="K189" s="952" t="s">
        <v>1013</v>
      </c>
      <c r="O189" s="972"/>
    </row>
    <row r="190" spans="1:15" s="163" customFormat="1" ht="18.75" customHeight="1" x14ac:dyDescent="0.3">
      <c r="A190" s="944">
        <v>186</v>
      </c>
      <c r="B190" s="810" t="s">
        <v>67</v>
      </c>
      <c r="C190" s="946" t="s">
        <v>80</v>
      </c>
      <c r="G190" s="972"/>
      <c r="H190" s="1467"/>
      <c r="I190" s="951">
        <f>SUBTOTAL(103,$J$5:J190)</f>
        <v>186</v>
      </c>
      <c r="J190" s="437" t="s">
        <v>10</v>
      </c>
      <c r="K190" s="952" t="s">
        <v>192</v>
      </c>
      <c r="O190" s="972"/>
    </row>
    <row r="191" spans="1:15" s="163" customFormat="1" ht="18.75" customHeight="1" x14ac:dyDescent="0.3">
      <c r="A191" s="944">
        <v>187</v>
      </c>
      <c r="B191" s="810" t="s">
        <v>172</v>
      </c>
      <c r="C191" s="946" t="s">
        <v>50</v>
      </c>
      <c r="G191" s="972"/>
      <c r="H191" s="1467"/>
      <c r="I191" s="951">
        <f>SUBTOTAL(103,$J$5:J191)</f>
        <v>187</v>
      </c>
      <c r="J191" s="437" t="s">
        <v>67</v>
      </c>
      <c r="K191" s="952" t="s">
        <v>80</v>
      </c>
      <c r="O191" s="972"/>
    </row>
    <row r="192" spans="1:15" s="163" customFormat="1" ht="18.75" customHeight="1" x14ac:dyDescent="0.3">
      <c r="A192" s="944">
        <v>188</v>
      </c>
      <c r="B192" s="810" t="s">
        <v>899</v>
      </c>
      <c r="C192" s="946" t="s">
        <v>80</v>
      </c>
      <c r="G192" s="972"/>
      <c r="H192" s="1467"/>
      <c r="I192" s="951">
        <f>SUBTOTAL(103,$J$5:J192)</f>
        <v>188</v>
      </c>
      <c r="J192" s="437" t="s">
        <v>172</v>
      </c>
      <c r="K192" s="952" t="s">
        <v>50</v>
      </c>
      <c r="O192" s="972"/>
    </row>
    <row r="193" spans="1:15" s="163" customFormat="1" ht="18.75" customHeight="1" x14ac:dyDescent="0.3">
      <c r="A193" s="944">
        <v>189</v>
      </c>
      <c r="B193" s="810" t="s">
        <v>900</v>
      </c>
      <c r="C193" s="946" t="s">
        <v>50</v>
      </c>
      <c r="G193" s="972"/>
      <c r="H193" s="1467"/>
      <c r="I193" s="951">
        <f>SUBTOTAL(103,$J$5:J193)</f>
        <v>189</v>
      </c>
      <c r="J193" s="437" t="s">
        <v>899</v>
      </c>
      <c r="K193" s="952" t="s">
        <v>80</v>
      </c>
      <c r="O193" s="972"/>
    </row>
    <row r="194" spans="1:15" s="163" customFormat="1" ht="18.75" customHeight="1" x14ac:dyDescent="0.3">
      <c r="A194" s="944">
        <v>190</v>
      </c>
      <c r="B194" s="810" t="s">
        <v>901</v>
      </c>
      <c r="C194" s="946" t="s">
        <v>50</v>
      </c>
      <c r="G194" s="972"/>
      <c r="H194" s="1467"/>
      <c r="I194" s="951">
        <f>SUBTOTAL(103,$J$5:J194)</f>
        <v>190</v>
      </c>
      <c r="J194" s="437" t="s">
        <v>900</v>
      </c>
      <c r="K194" s="952" t="s">
        <v>50</v>
      </c>
      <c r="O194" s="972"/>
    </row>
    <row r="195" spans="1:15" s="163" customFormat="1" ht="18.75" customHeight="1" x14ac:dyDescent="0.3">
      <c r="A195" s="944">
        <v>191</v>
      </c>
      <c r="B195" s="810" t="s">
        <v>902</v>
      </c>
      <c r="C195" s="946" t="s">
        <v>50</v>
      </c>
      <c r="G195" s="972"/>
      <c r="H195" s="1467"/>
      <c r="I195" s="951">
        <f>SUBTOTAL(103,$J$5:J195)</f>
        <v>191</v>
      </c>
      <c r="J195" s="437" t="s">
        <v>901</v>
      </c>
      <c r="K195" s="952" t="s">
        <v>50</v>
      </c>
      <c r="O195" s="972"/>
    </row>
    <row r="196" spans="1:15" s="163" customFormat="1" ht="18.75" customHeight="1" x14ac:dyDescent="0.3">
      <c r="A196" s="944">
        <v>192</v>
      </c>
      <c r="B196" s="810" t="s">
        <v>903</v>
      </c>
      <c r="C196" s="946" t="s">
        <v>2</v>
      </c>
      <c r="G196" s="972"/>
      <c r="H196" s="1467"/>
      <c r="I196" s="951">
        <f>SUBTOTAL(103,$J$5:J196)</f>
        <v>192</v>
      </c>
      <c r="J196" s="437" t="s">
        <v>902</v>
      </c>
      <c r="K196" s="952" t="s">
        <v>50</v>
      </c>
      <c r="O196" s="972"/>
    </row>
    <row r="197" spans="1:15" s="163" customFormat="1" ht="18.75" customHeight="1" x14ac:dyDescent="0.3">
      <c r="A197" s="944">
        <v>193</v>
      </c>
      <c r="B197" s="810" t="s">
        <v>799</v>
      </c>
      <c r="C197" s="946" t="s">
        <v>219</v>
      </c>
      <c r="G197" s="972"/>
      <c r="H197" s="1467"/>
      <c r="I197" s="951">
        <f>SUBTOTAL(103,$J$5:J197)</f>
        <v>193</v>
      </c>
      <c r="J197" s="437" t="s">
        <v>903</v>
      </c>
      <c r="K197" s="952" t="s">
        <v>2</v>
      </c>
      <c r="O197" s="972"/>
    </row>
    <row r="198" spans="1:15" s="163" customFormat="1" ht="18.75" customHeight="1" x14ac:dyDescent="0.3">
      <c r="A198" s="944">
        <v>194</v>
      </c>
      <c r="B198" s="810" t="s">
        <v>800</v>
      </c>
      <c r="C198" s="946" t="s">
        <v>80</v>
      </c>
      <c r="G198" s="972"/>
      <c r="H198" s="1467"/>
      <c r="I198" s="951">
        <f>SUBTOTAL(103,$J$5:J198)</f>
        <v>194</v>
      </c>
      <c r="J198" s="437" t="s">
        <v>799</v>
      </c>
      <c r="K198" s="952" t="s">
        <v>219</v>
      </c>
      <c r="O198" s="972"/>
    </row>
    <row r="199" spans="1:15" s="163" customFormat="1" ht="18.75" customHeight="1" x14ac:dyDescent="0.3">
      <c r="A199" s="944">
        <v>195</v>
      </c>
      <c r="B199" s="810" t="s">
        <v>68</v>
      </c>
      <c r="C199" s="946" t="s">
        <v>219</v>
      </c>
      <c r="G199" s="972"/>
      <c r="H199" s="1467"/>
      <c r="I199" s="951">
        <f>SUBTOTAL(103,$J$5:J199)</f>
        <v>195</v>
      </c>
      <c r="J199" s="437" t="s">
        <v>800</v>
      </c>
      <c r="K199" s="952" t="s">
        <v>80</v>
      </c>
      <c r="O199" s="972"/>
    </row>
    <row r="200" spans="1:15" s="163" customFormat="1" ht="18.75" customHeight="1" x14ac:dyDescent="0.3">
      <c r="A200" s="944">
        <v>196</v>
      </c>
      <c r="B200" s="810" t="s">
        <v>69</v>
      </c>
      <c r="C200" s="946" t="s">
        <v>50</v>
      </c>
      <c r="G200" s="972"/>
      <c r="H200" s="1467"/>
      <c r="I200" s="951">
        <f>SUBTOTAL(103,$J$5:J200)</f>
        <v>196</v>
      </c>
      <c r="J200" s="437" t="s">
        <v>68</v>
      </c>
      <c r="K200" s="952" t="s">
        <v>219</v>
      </c>
      <c r="O200" s="972"/>
    </row>
    <row r="201" spans="1:15" s="163" customFormat="1" ht="18.75" customHeight="1" x14ac:dyDescent="0.3">
      <c r="A201" s="944">
        <v>197</v>
      </c>
      <c r="B201" s="810" t="s">
        <v>70</v>
      </c>
      <c r="C201" s="946" t="s">
        <v>50</v>
      </c>
      <c r="G201" s="972"/>
      <c r="H201" s="1467"/>
      <c r="I201" s="951">
        <f>SUBTOTAL(103,$J$5:J201)</f>
        <v>197</v>
      </c>
      <c r="J201" s="437" t="s">
        <v>69</v>
      </c>
      <c r="K201" s="952" t="s">
        <v>50</v>
      </c>
      <c r="O201" s="972"/>
    </row>
    <row r="202" spans="1:15" s="163" customFormat="1" ht="18.75" customHeight="1" x14ac:dyDescent="0.3">
      <c r="A202" s="944">
        <v>198</v>
      </c>
      <c r="B202" s="810" t="s">
        <v>71</v>
      </c>
      <c r="C202" s="946" t="s">
        <v>2</v>
      </c>
      <c r="G202" s="972"/>
      <c r="H202" s="1467"/>
      <c r="I202" s="951">
        <f>SUBTOTAL(103,$J$5:J202)</f>
        <v>198</v>
      </c>
      <c r="J202" s="437" t="s">
        <v>70</v>
      </c>
      <c r="K202" s="952" t="s">
        <v>50</v>
      </c>
      <c r="O202" s="972"/>
    </row>
    <row r="203" spans="1:15" s="163" customFormat="1" ht="18.75" customHeight="1" x14ac:dyDescent="0.3">
      <c r="A203" s="944">
        <v>199</v>
      </c>
      <c r="B203" s="810" t="s">
        <v>195</v>
      </c>
      <c r="C203" s="946" t="s">
        <v>2</v>
      </c>
      <c r="G203" s="972"/>
      <c r="H203" s="1467"/>
      <c r="I203" s="951">
        <f>SUBTOTAL(103,$J$5:J203)</f>
        <v>199</v>
      </c>
      <c r="J203" s="437" t="s">
        <v>71</v>
      </c>
      <c r="K203" s="952" t="s">
        <v>2</v>
      </c>
      <c r="O203" s="972"/>
    </row>
    <row r="204" spans="1:15" s="163" customFormat="1" ht="18.75" customHeight="1" x14ac:dyDescent="0.3">
      <c r="A204" s="944">
        <v>200</v>
      </c>
      <c r="B204" s="810" t="s">
        <v>589</v>
      </c>
      <c r="C204" s="946" t="s">
        <v>3</v>
      </c>
      <c r="G204" s="972"/>
      <c r="H204" s="1467"/>
      <c r="I204" s="951">
        <f>SUBTOTAL(103,$J$5:J204)</f>
        <v>200</v>
      </c>
      <c r="J204" s="437" t="s">
        <v>195</v>
      </c>
      <c r="K204" s="952" t="s">
        <v>2</v>
      </c>
      <c r="O204" s="972"/>
    </row>
    <row r="205" spans="1:15" s="163" customFormat="1" ht="18.75" customHeight="1" x14ac:dyDescent="0.3">
      <c r="A205" s="944">
        <v>201</v>
      </c>
      <c r="B205" s="810" t="s">
        <v>590</v>
      </c>
      <c r="C205" s="946" t="s">
        <v>80</v>
      </c>
      <c r="G205" s="972"/>
      <c r="H205" s="1467"/>
      <c r="I205" s="951">
        <f>SUBTOTAL(103,$J$5:J205)</f>
        <v>201</v>
      </c>
      <c r="J205" s="437" t="s">
        <v>589</v>
      </c>
      <c r="K205" s="952" t="s">
        <v>3</v>
      </c>
      <c r="O205" s="972"/>
    </row>
    <row r="206" spans="1:15" s="163" customFormat="1" ht="18.75" customHeight="1" x14ac:dyDescent="0.3">
      <c r="A206" s="944">
        <v>202</v>
      </c>
      <c r="B206" s="810" t="s">
        <v>591</v>
      </c>
      <c r="C206" s="946" t="s">
        <v>80</v>
      </c>
      <c r="G206" s="972"/>
      <c r="H206" s="1467"/>
      <c r="I206" s="951">
        <f>SUBTOTAL(103,$J$5:J206)</f>
        <v>202</v>
      </c>
      <c r="J206" s="437" t="s">
        <v>590</v>
      </c>
      <c r="K206" s="952" t="s">
        <v>80</v>
      </c>
      <c r="O206" s="972"/>
    </row>
    <row r="207" spans="1:15" s="163" customFormat="1" ht="18.75" customHeight="1" x14ac:dyDescent="0.3">
      <c r="A207" s="944">
        <v>203</v>
      </c>
      <c r="B207" s="810" t="s">
        <v>592</v>
      </c>
      <c r="C207" s="946" t="s">
        <v>2</v>
      </c>
      <c r="G207" s="972"/>
      <c r="H207" s="1467"/>
      <c r="I207" s="951">
        <f>SUBTOTAL(103,$J$5:J207)</f>
        <v>203</v>
      </c>
      <c r="J207" s="437" t="s">
        <v>591</v>
      </c>
      <c r="K207" s="952" t="s">
        <v>80</v>
      </c>
      <c r="O207" s="972"/>
    </row>
    <row r="208" spans="1:15" s="163" customFormat="1" ht="18.75" customHeight="1" x14ac:dyDescent="0.3">
      <c r="A208" s="944">
        <v>204</v>
      </c>
      <c r="B208" s="810" t="s">
        <v>593</v>
      </c>
      <c r="C208" s="946" t="s">
        <v>178</v>
      </c>
      <c r="G208" s="972"/>
      <c r="H208" s="1467"/>
      <c r="I208" s="951">
        <f>SUBTOTAL(103,$J$5:J208)</f>
        <v>204</v>
      </c>
      <c r="J208" s="437" t="s">
        <v>592</v>
      </c>
      <c r="K208" s="952" t="s">
        <v>2</v>
      </c>
      <c r="O208" s="972"/>
    </row>
    <row r="209" spans="1:15" s="163" customFormat="1" ht="18.75" customHeight="1" x14ac:dyDescent="0.3">
      <c r="A209" s="944">
        <v>205</v>
      </c>
      <c r="B209" s="810" t="s">
        <v>173</v>
      </c>
      <c r="C209" s="946" t="s">
        <v>235</v>
      </c>
      <c r="G209" s="972"/>
      <c r="H209" s="1467"/>
      <c r="I209" s="951">
        <f>SUBTOTAL(103,$J$5:J209)</f>
        <v>205</v>
      </c>
      <c r="J209" s="437" t="s">
        <v>593</v>
      </c>
      <c r="K209" s="952" t="s">
        <v>178</v>
      </c>
      <c r="O209" s="972"/>
    </row>
    <row r="210" spans="1:15" s="163" customFormat="1" ht="18.75" customHeight="1" x14ac:dyDescent="0.3">
      <c r="A210" s="944">
        <v>206</v>
      </c>
      <c r="B210" s="810" t="s">
        <v>595</v>
      </c>
      <c r="C210" s="946" t="s">
        <v>50</v>
      </c>
      <c r="G210" s="972"/>
      <c r="H210" s="1467"/>
      <c r="I210" s="951">
        <f>SUBTOTAL(103,$J$5:J210)</f>
        <v>206</v>
      </c>
      <c r="J210" s="437" t="s">
        <v>173</v>
      </c>
      <c r="K210" s="952" t="s">
        <v>235</v>
      </c>
      <c r="O210" s="972"/>
    </row>
    <row r="211" spans="1:15" s="163" customFormat="1" ht="18.75" customHeight="1" x14ac:dyDescent="0.3">
      <c r="A211" s="944">
        <v>207</v>
      </c>
      <c r="B211" s="810" t="s">
        <v>596</v>
      </c>
      <c r="C211" s="946" t="s">
        <v>50</v>
      </c>
      <c r="G211" s="972"/>
      <c r="H211" s="1467"/>
      <c r="I211" s="951">
        <f>SUBTOTAL(103,$J$5:J211)</f>
        <v>207</v>
      </c>
      <c r="J211" s="437" t="s">
        <v>595</v>
      </c>
      <c r="K211" s="952" t="s">
        <v>50</v>
      </c>
      <c r="O211" s="972"/>
    </row>
    <row r="212" spans="1:15" s="163" customFormat="1" ht="18.75" customHeight="1" x14ac:dyDescent="0.3">
      <c r="A212" s="944">
        <v>208</v>
      </c>
      <c r="B212" s="810" t="s">
        <v>597</v>
      </c>
      <c r="C212" s="946" t="s">
        <v>178</v>
      </c>
      <c r="G212" s="972"/>
      <c r="H212" s="1467"/>
      <c r="I212" s="951">
        <f>SUBTOTAL(103,$J$5:J212)</f>
        <v>208</v>
      </c>
      <c r="J212" s="437" t="s">
        <v>596</v>
      </c>
      <c r="K212" s="952" t="s">
        <v>50</v>
      </c>
      <c r="O212" s="972"/>
    </row>
    <row r="213" spans="1:15" s="163" customFormat="1" ht="18.75" customHeight="1" x14ac:dyDescent="0.3">
      <c r="A213" s="944">
        <v>209</v>
      </c>
      <c r="B213" s="810" t="s">
        <v>598</v>
      </c>
      <c r="C213" s="946" t="s">
        <v>80</v>
      </c>
      <c r="G213" s="972"/>
      <c r="H213" s="1467"/>
      <c r="I213" s="951">
        <f>SUBTOTAL(103,$J$5:J213)</f>
        <v>209</v>
      </c>
      <c r="J213" s="437" t="s">
        <v>597</v>
      </c>
      <c r="K213" s="952" t="s">
        <v>178</v>
      </c>
      <c r="O213" s="972"/>
    </row>
    <row r="214" spans="1:15" s="163" customFormat="1" ht="18.75" customHeight="1" x14ac:dyDescent="0.3">
      <c r="A214" s="944">
        <v>210</v>
      </c>
      <c r="B214" s="810" t="s">
        <v>599</v>
      </c>
      <c r="C214" s="946" t="s">
        <v>50</v>
      </c>
      <c r="G214" s="972"/>
      <c r="H214" s="1467"/>
      <c r="I214" s="951">
        <f>SUBTOTAL(103,$J$5:J214)</f>
        <v>210</v>
      </c>
      <c r="J214" s="437" t="s">
        <v>598</v>
      </c>
      <c r="K214" s="952" t="s">
        <v>80</v>
      </c>
      <c r="O214" s="972"/>
    </row>
    <row r="215" spans="1:15" s="163" customFormat="1" ht="18.75" customHeight="1" x14ac:dyDescent="0.3">
      <c r="A215" s="944">
        <v>211</v>
      </c>
      <c r="B215" s="810" t="s">
        <v>600</v>
      </c>
      <c r="C215" s="946" t="s">
        <v>2</v>
      </c>
      <c r="G215" s="972"/>
      <c r="H215" s="1467"/>
      <c r="I215" s="951">
        <f>SUBTOTAL(103,$J$5:J215)</f>
        <v>211</v>
      </c>
      <c r="J215" s="437" t="s">
        <v>599</v>
      </c>
      <c r="K215" s="952" t="s">
        <v>50</v>
      </c>
      <c r="O215" s="972"/>
    </row>
    <row r="216" spans="1:15" s="163" customFormat="1" ht="18.75" customHeight="1" x14ac:dyDescent="0.3">
      <c r="A216" s="944">
        <v>212</v>
      </c>
      <c r="B216" s="810" t="s">
        <v>601</v>
      </c>
      <c r="C216" s="946" t="s">
        <v>3</v>
      </c>
      <c r="G216" s="972"/>
      <c r="H216" s="1467"/>
      <c r="I216" s="951">
        <f>SUBTOTAL(103,$J$5:J216)</f>
        <v>212</v>
      </c>
      <c r="J216" s="437" t="s">
        <v>600</v>
      </c>
      <c r="K216" s="952" t="s">
        <v>2</v>
      </c>
      <c r="O216" s="972"/>
    </row>
    <row r="217" spans="1:15" s="163" customFormat="1" ht="18.75" customHeight="1" x14ac:dyDescent="0.3">
      <c r="A217" s="944">
        <v>213</v>
      </c>
      <c r="B217" s="810" t="s">
        <v>602</v>
      </c>
      <c r="C217" s="946" t="s">
        <v>3</v>
      </c>
      <c r="G217" s="972"/>
      <c r="H217" s="1467"/>
      <c r="I217" s="951">
        <f>SUBTOTAL(103,$J$5:J217)</f>
        <v>213</v>
      </c>
      <c r="J217" s="437" t="s">
        <v>601</v>
      </c>
      <c r="K217" s="952" t="s">
        <v>3</v>
      </c>
      <c r="O217" s="972"/>
    </row>
    <row r="218" spans="1:15" s="163" customFormat="1" ht="18.75" customHeight="1" x14ac:dyDescent="0.3">
      <c r="A218" s="944">
        <v>214</v>
      </c>
      <c r="B218" s="810" t="s">
        <v>603</v>
      </c>
      <c r="C218" s="946" t="s">
        <v>178</v>
      </c>
      <c r="G218" s="972"/>
      <c r="H218" s="1467"/>
      <c r="I218" s="951">
        <f>SUBTOTAL(103,$J$5:J218)</f>
        <v>214</v>
      </c>
      <c r="J218" s="437" t="s">
        <v>602</v>
      </c>
      <c r="K218" s="952" t="s">
        <v>3</v>
      </c>
      <c r="O218" s="972"/>
    </row>
    <row r="219" spans="1:15" s="163" customFormat="1" ht="18.75" customHeight="1" x14ac:dyDescent="0.3">
      <c r="A219" s="944">
        <v>215</v>
      </c>
      <c r="B219" s="810" t="s">
        <v>604</v>
      </c>
      <c r="C219" s="946" t="s">
        <v>4</v>
      </c>
      <c r="G219" s="972"/>
      <c r="H219" s="1467"/>
      <c r="I219" s="951">
        <f>SUBTOTAL(103,$J$5:J219)</f>
        <v>215</v>
      </c>
      <c r="J219" s="437" t="s">
        <v>603</v>
      </c>
      <c r="K219" s="952" t="s">
        <v>178</v>
      </c>
      <c r="O219" s="972"/>
    </row>
    <row r="220" spans="1:15" s="163" customFormat="1" ht="18.75" customHeight="1" x14ac:dyDescent="0.3">
      <c r="A220" s="944">
        <v>216</v>
      </c>
      <c r="B220" s="810" t="s">
        <v>605</v>
      </c>
      <c r="C220" s="946" t="s">
        <v>178</v>
      </c>
      <c r="G220" s="972"/>
      <c r="H220" s="1467"/>
      <c r="I220" s="951">
        <f>SUBTOTAL(103,$J$5:J220)</f>
        <v>216</v>
      </c>
      <c r="J220" s="437" t="s">
        <v>604</v>
      </c>
      <c r="K220" s="952" t="s">
        <v>4</v>
      </c>
      <c r="O220" s="972"/>
    </row>
    <row r="221" spans="1:15" s="163" customFormat="1" ht="18.75" customHeight="1" x14ac:dyDescent="0.3">
      <c r="A221" s="944">
        <v>217</v>
      </c>
      <c r="B221" s="810" t="s">
        <v>606</v>
      </c>
      <c r="C221" s="946" t="s">
        <v>2</v>
      </c>
      <c r="G221" s="972"/>
      <c r="H221" s="1467"/>
      <c r="I221" s="951">
        <f>SUBTOTAL(103,$J$5:J221)</f>
        <v>217</v>
      </c>
      <c r="J221" s="437" t="s">
        <v>605</v>
      </c>
      <c r="K221" s="952" t="s">
        <v>178</v>
      </c>
      <c r="O221" s="972"/>
    </row>
    <row r="222" spans="1:15" s="163" customFormat="1" ht="18.75" customHeight="1" x14ac:dyDescent="0.3">
      <c r="A222" s="944">
        <v>218</v>
      </c>
      <c r="B222" s="810" t="s">
        <v>72</v>
      </c>
      <c r="C222" s="946" t="s">
        <v>192</v>
      </c>
      <c r="G222" s="972"/>
      <c r="H222" s="1467"/>
      <c r="I222" s="951">
        <f>SUBTOTAL(103,$J$5:J222)</f>
        <v>218</v>
      </c>
      <c r="J222" s="437" t="s">
        <v>606</v>
      </c>
      <c r="K222" s="952" t="s">
        <v>2</v>
      </c>
      <c r="O222" s="972"/>
    </row>
    <row r="223" spans="1:15" s="163" customFormat="1" ht="18.75" customHeight="1" x14ac:dyDescent="0.3">
      <c r="A223" s="944">
        <v>219</v>
      </c>
      <c r="B223" s="810" t="s">
        <v>608</v>
      </c>
      <c r="C223" s="946" t="s">
        <v>80</v>
      </c>
      <c r="G223" s="972"/>
      <c r="H223" s="1467"/>
      <c r="I223" s="951">
        <f>SUBTOTAL(103,$J$5:J223)</f>
        <v>219</v>
      </c>
      <c r="J223" s="437" t="s">
        <v>72</v>
      </c>
      <c r="K223" s="952" t="s">
        <v>192</v>
      </c>
      <c r="O223" s="972"/>
    </row>
    <row r="224" spans="1:15" s="163" customFormat="1" ht="18.75" customHeight="1" x14ac:dyDescent="0.3">
      <c r="A224" s="944">
        <v>220</v>
      </c>
      <c r="B224" s="810" t="s">
        <v>609</v>
      </c>
      <c r="C224" s="946" t="s">
        <v>80</v>
      </c>
      <c r="G224" s="972"/>
      <c r="H224" s="1467"/>
      <c r="I224" s="951">
        <f>SUBTOTAL(103,$J$5:J224)</f>
        <v>220</v>
      </c>
      <c r="J224" s="437" t="s">
        <v>608</v>
      </c>
      <c r="K224" s="952" t="s">
        <v>80</v>
      </c>
      <c r="O224" s="972"/>
    </row>
    <row r="225" spans="1:15" s="163" customFormat="1" ht="18.75" customHeight="1" x14ac:dyDescent="0.3">
      <c r="A225" s="944">
        <v>221</v>
      </c>
      <c r="B225" s="810" t="s">
        <v>610</v>
      </c>
      <c r="C225" s="946" t="s">
        <v>4</v>
      </c>
      <c r="G225" s="972"/>
      <c r="H225" s="1467"/>
      <c r="I225" s="951">
        <f>SUBTOTAL(103,$J$5:J225)</f>
        <v>221</v>
      </c>
      <c r="J225" s="437" t="s">
        <v>609</v>
      </c>
      <c r="K225" s="952" t="s">
        <v>80</v>
      </c>
      <c r="O225" s="972"/>
    </row>
    <row r="226" spans="1:15" s="163" customFormat="1" ht="18.75" customHeight="1" x14ac:dyDescent="0.3">
      <c r="A226" s="944">
        <v>222</v>
      </c>
      <c r="B226" s="810" t="s">
        <v>611</v>
      </c>
      <c r="C226" s="946" t="s">
        <v>50</v>
      </c>
      <c r="G226" s="972"/>
      <c r="H226" s="1467"/>
      <c r="I226" s="951">
        <f>SUBTOTAL(103,$J$5:J226)</f>
        <v>222</v>
      </c>
      <c r="J226" s="437" t="s">
        <v>610</v>
      </c>
      <c r="K226" s="952" t="s">
        <v>4</v>
      </c>
      <c r="O226" s="972"/>
    </row>
    <row r="227" spans="1:15" s="163" customFormat="1" ht="18.75" customHeight="1" x14ac:dyDescent="0.3">
      <c r="A227" s="944">
        <v>223</v>
      </c>
      <c r="B227" s="810" t="s">
        <v>612</v>
      </c>
      <c r="C227" s="946" t="s">
        <v>50</v>
      </c>
      <c r="G227" s="972"/>
      <c r="H227" s="1467"/>
      <c r="I227" s="951">
        <f>SUBTOTAL(103,$J$5:J227)</f>
        <v>223</v>
      </c>
      <c r="J227" s="437" t="s">
        <v>611</v>
      </c>
      <c r="K227" s="952" t="s">
        <v>50</v>
      </c>
      <c r="O227" s="972"/>
    </row>
    <row r="228" spans="1:15" s="163" customFormat="1" ht="18.75" customHeight="1" x14ac:dyDescent="0.3">
      <c r="A228" s="944">
        <v>224</v>
      </c>
      <c r="B228" s="810" t="s">
        <v>613</v>
      </c>
      <c r="C228" s="946" t="s">
        <v>80</v>
      </c>
      <c r="G228" s="972"/>
      <c r="H228" s="1467"/>
      <c r="I228" s="951">
        <f>SUBTOTAL(103,$J$5:J228)</f>
        <v>224</v>
      </c>
      <c r="J228" s="437" t="s">
        <v>612</v>
      </c>
      <c r="K228" s="952" t="s">
        <v>50</v>
      </c>
      <c r="O228" s="972"/>
    </row>
    <row r="229" spans="1:15" s="163" customFormat="1" ht="18.75" customHeight="1" x14ac:dyDescent="0.3">
      <c r="A229" s="944">
        <v>225</v>
      </c>
      <c r="B229" s="810" t="s">
        <v>614</v>
      </c>
      <c r="C229" s="946" t="s">
        <v>2</v>
      </c>
      <c r="G229" s="972"/>
      <c r="H229" s="1467"/>
      <c r="I229" s="951">
        <f>SUBTOTAL(103,$J$5:J229)</f>
        <v>225</v>
      </c>
      <c r="J229" s="437" t="s">
        <v>613</v>
      </c>
      <c r="K229" s="952" t="s">
        <v>80</v>
      </c>
      <c r="O229" s="972"/>
    </row>
    <row r="230" spans="1:15" s="163" customFormat="1" ht="18.75" customHeight="1" x14ac:dyDescent="0.3">
      <c r="A230" s="944">
        <v>226</v>
      </c>
      <c r="B230" s="810" t="s">
        <v>615</v>
      </c>
      <c r="C230" s="946" t="s">
        <v>80</v>
      </c>
      <c r="G230" s="972"/>
      <c r="H230" s="1467"/>
      <c r="I230" s="951">
        <f>SUBTOTAL(103,$J$5:J230)</f>
        <v>226</v>
      </c>
      <c r="J230" s="437" t="s">
        <v>614</v>
      </c>
      <c r="K230" s="952" t="s">
        <v>2</v>
      </c>
      <c r="O230" s="972"/>
    </row>
    <row r="231" spans="1:15" s="163" customFormat="1" ht="18.75" customHeight="1" x14ac:dyDescent="0.3">
      <c r="A231" s="944">
        <v>227</v>
      </c>
      <c r="B231" s="810" t="s">
        <v>616</v>
      </c>
      <c r="C231" s="946" t="s">
        <v>178</v>
      </c>
      <c r="G231" s="972"/>
      <c r="H231" s="1467"/>
      <c r="I231" s="951">
        <f>SUBTOTAL(103,$J$5:J231)</f>
        <v>227</v>
      </c>
      <c r="J231" s="437" t="s">
        <v>615</v>
      </c>
      <c r="K231" s="952" t="s">
        <v>80</v>
      </c>
      <c r="O231" s="972"/>
    </row>
    <row r="232" spans="1:15" s="163" customFormat="1" ht="18.75" customHeight="1" x14ac:dyDescent="0.3">
      <c r="A232" s="944">
        <v>228</v>
      </c>
      <c r="B232" s="810" t="s">
        <v>617</v>
      </c>
      <c r="C232" s="946" t="s">
        <v>2</v>
      </c>
      <c r="G232" s="972"/>
      <c r="H232" s="1467"/>
      <c r="I232" s="951">
        <f>SUBTOTAL(103,$J$5:J232)</f>
        <v>228</v>
      </c>
      <c r="J232" s="437" t="s">
        <v>616</v>
      </c>
      <c r="K232" s="952" t="s">
        <v>178</v>
      </c>
      <c r="O232" s="972"/>
    </row>
    <row r="233" spans="1:15" s="163" customFormat="1" ht="18.75" customHeight="1" x14ac:dyDescent="0.3">
      <c r="A233" s="944">
        <v>229</v>
      </c>
      <c r="B233" s="810" t="s">
        <v>618</v>
      </c>
      <c r="C233" s="946" t="s">
        <v>2</v>
      </c>
      <c r="G233" s="972"/>
      <c r="H233" s="1467"/>
      <c r="I233" s="951">
        <f>SUBTOTAL(103,$J$5:J233)</f>
        <v>229</v>
      </c>
      <c r="J233" s="437" t="s">
        <v>617</v>
      </c>
      <c r="K233" s="952" t="s">
        <v>2</v>
      </c>
      <c r="O233" s="972"/>
    </row>
    <row r="234" spans="1:15" s="163" customFormat="1" ht="18.75" customHeight="1" x14ac:dyDescent="0.3">
      <c r="A234" s="944">
        <v>230</v>
      </c>
      <c r="B234" s="810" t="s">
        <v>8</v>
      </c>
      <c r="C234" s="946" t="s">
        <v>236</v>
      </c>
      <c r="G234" s="972"/>
      <c r="H234" s="1467"/>
      <c r="I234" s="951">
        <f>SUBTOTAL(103,$J$5:J234)</f>
        <v>230</v>
      </c>
      <c r="J234" s="437" t="s">
        <v>618</v>
      </c>
      <c r="K234" s="952" t="s">
        <v>2</v>
      </c>
      <c r="O234" s="972"/>
    </row>
    <row r="235" spans="1:15" s="163" customFormat="1" ht="18.75" customHeight="1" x14ac:dyDescent="0.3">
      <c r="A235" s="944">
        <v>231</v>
      </c>
      <c r="B235" s="810" t="s">
        <v>249</v>
      </c>
      <c r="C235" s="946" t="s">
        <v>219</v>
      </c>
      <c r="G235" s="972"/>
      <c r="H235" s="1467"/>
      <c r="I235" s="951">
        <f>SUBTOTAL(103,$J$5:J235)</f>
        <v>231</v>
      </c>
      <c r="J235" s="437" t="s">
        <v>8</v>
      </c>
      <c r="K235" s="952" t="s">
        <v>236</v>
      </c>
      <c r="O235" s="972"/>
    </row>
    <row r="236" spans="1:15" s="163" customFormat="1" ht="18.75" customHeight="1" x14ac:dyDescent="0.3">
      <c r="A236" s="944">
        <v>232</v>
      </c>
      <c r="B236" s="810" t="s">
        <v>250</v>
      </c>
      <c r="C236" s="946" t="s">
        <v>2</v>
      </c>
      <c r="G236" s="972"/>
      <c r="H236" s="1467"/>
      <c r="I236" s="951">
        <f>SUBTOTAL(103,$J$5:J236)</f>
        <v>232</v>
      </c>
      <c r="J236" s="437" t="s">
        <v>1096</v>
      </c>
      <c r="K236" s="952" t="s">
        <v>219</v>
      </c>
      <c r="O236" s="972"/>
    </row>
    <row r="237" spans="1:15" s="163" customFormat="1" ht="18.75" customHeight="1" x14ac:dyDescent="0.3">
      <c r="A237" s="944">
        <v>233</v>
      </c>
      <c r="B237" s="810" t="s">
        <v>213</v>
      </c>
      <c r="C237" s="946" t="s">
        <v>50</v>
      </c>
      <c r="G237" s="972"/>
      <c r="H237" s="1467"/>
      <c r="I237" s="951">
        <f>SUBTOTAL(103,$J$5:J237)</f>
        <v>233</v>
      </c>
      <c r="J237" s="437" t="s">
        <v>1097</v>
      </c>
      <c r="K237" s="952" t="s">
        <v>2</v>
      </c>
      <c r="O237" s="972"/>
    </row>
    <row r="238" spans="1:15" s="163" customFormat="1" ht="18.75" customHeight="1" x14ac:dyDescent="0.3">
      <c r="A238" s="944">
        <v>234</v>
      </c>
      <c r="B238" s="810" t="s">
        <v>175</v>
      </c>
      <c r="C238" s="946" t="s">
        <v>236</v>
      </c>
      <c r="G238" s="972"/>
      <c r="H238" s="1467"/>
      <c r="I238" s="951">
        <f>SUBTOTAL(103,$J$5:J238)</f>
        <v>234</v>
      </c>
      <c r="J238" s="437" t="s">
        <v>1098</v>
      </c>
      <c r="K238" s="952" t="s">
        <v>50</v>
      </c>
      <c r="O238" s="972"/>
    </row>
    <row r="239" spans="1:15" s="163" customFormat="1" ht="18.75" customHeight="1" x14ac:dyDescent="0.3">
      <c r="A239" s="944">
        <v>235</v>
      </c>
      <c r="B239" s="810" t="s">
        <v>621</v>
      </c>
      <c r="C239" s="946" t="s">
        <v>2</v>
      </c>
      <c r="G239" s="972"/>
      <c r="H239" s="1467"/>
      <c r="I239" s="951">
        <f>SUBTOTAL(103,$J$5:J239)</f>
        <v>235</v>
      </c>
      <c r="J239" s="437" t="s">
        <v>175</v>
      </c>
      <c r="K239" s="952" t="s">
        <v>236</v>
      </c>
      <c r="O239" s="972"/>
    </row>
    <row r="240" spans="1:15" s="163" customFormat="1" ht="18.75" customHeight="1" x14ac:dyDescent="0.3">
      <c r="A240" s="944">
        <v>236</v>
      </c>
      <c r="B240" s="810" t="s">
        <v>622</v>
      </c>
      <c r="C240" s="946" t="s">
        <v>2</v>
      </c>
      <c r="G240" s="972"/>
      <c r="H240" s="1467"/>
      <c r="I240" s="951">
        <f>SUBTOTAL(103,$J$5:J240)</f>
        <v>236</v>
      </c>
      <c r="J240" s="437" t="s">
        <v>621</v>
      </c>
      <c r="K240" s="952" t="s">
        <v>2</v>
      </c>
      <c r="O240" s="972"/>
    </row>
    <row r="241" spans="1:15" s="163" customFormat="1" ht="18.75" customHeight="1" x14ac:dyDescent="0.3">
      <c r="A241" s="944">
        <v>237</v>
      </c>
      <c r="B241" s="810" t="s">
        <v>623</v>
      </c>
      <c r="C241" s="946" t="s">
        <v>159</v>
      </c>
      <c r="G241" s="972"/>
      <c r="H241" s="1467"/>
      <c r="I241" s="951">
        <f>SUBTOTAL(103,$J$5:J241)</f>
        <v>237</v>
      </c>
      <c r="J241" s="437" t="s">
        <v>622</v>
      </c>
      <c r="K241" s="952" t="s">
        <v>2</v>
      </c>
      <c r="O241" s="972"/>
    </row>
    <row r="242" spans="1:15" s="163" customFormat="1" ht="18.75" customHeight="1" x14ac:dyDescent="0.3">
      <c r="A242" s="944">
        <v>238</v>
      </c>
      <c r="B242" s="810" t="s">
        <v>624</v>
      </c>
      <c r="C242" s="946" t="s">
        <v>50</v>
      </c>
      <c r="G242" s="972"/>
      <c r="H242" s="1467"/>
      <c r="I242" s="951">
        <f>SUBTOTAL(103,$J$5:J242)</f>
        <v>238</v>
      </c>
      <c r="J242" s="437" t="s">
        <v>623</v>
      </c>
      <c r="K242" s="952" t="s">
        <v>159</v>
      </c>
      <c r="O242" s="972"/>
    </row>
    <row r="243" spans="1:15" s="163" customFormat="1" ht="18.75" customHeight="1" x14ac:dyDescent="0.3">
      <c r="A243" s="944">
        <v>239</v>
      </c>
      <c r="B243" s="810" t="s">
        <v>625</v>
      </c>
      <c r="C243" s="946" t="s">
        <v>2</v>
      </c>
      <c r="G243" s="972"/>
      <c r="H243" s="1467"/>
      <c r="I243" s="951">
        <f>SUBTOTAL(103,$J$5:J243)</f>
        <v>239</v>
      </c>
      <c r="J243" s="437" t="s">
        <v>624</v>
      </c>
      <c r="K243" s="952" t="s">
        <v>50</v>
      </c>
      <c r="O243" s="972"/>
    </row>
    <row r="244" spans="1:15" s="163" customFormat="1" ht="18.75" customHeight="1" x14ac:dyDescent="0.3">
      <c r="A244" s="944">
        <v>240</v>
      </c>
      <c r="B244" s="810" t="s">
        <v>801</v>
      </c>
      <c r="C244" s="946" t="s">
        <v>205</v>
      </c>
      <c r="G244" s="972"/>
      <c r="H244" s="1467"/>
      <c r="I244" s="951">
        <f>SUBTOTAL(103,$J$5:J244)</f>
        <v>240</v>
      </c>
      <c r="J244" s="437" t="s">
        <v>625</v>
      </c>
      <c r="K244" s="952" t="s">
        <v>2</v>
      </c>
      <c r="O244" s="972"/>
    </row>
    <row r="245" spans="1:15" s="163" customFormat="1" ht="18.75" customHeight="1" x14ac:dyDescent="0.3">
      <c r="A245" s="944">
        <v>241</v>
      </c>
      <c r="B245" s="810" t="s">
        <v>802</v>
      </c>
      <c r="C245" s="946" t="s">
        <v>2</v>
      </c>
      <c r="G245" s="972"/>
      <c r="H245" s="1467"/>
      <c r="I245" s="951">
        <f>SUBTOTAL(103,$J$5:J245)</f>
        <v>241</v>
      </c>
      <c r="J245" s="437" t="s">
        <v>801</v>
      </c>
      <c r="K245" s="952" t="s">
        <v>205</v>
      </c>
      <c r="O245" s="972"/>
    </row>
    <row r="246" spans="1:15" s="163" customFormat="1" ht="18.75" customHeight="1" x14ac:dyDescent="0.3">
      <c r="A246" s="944">
        <v>242</v>
      </c>
      <c r="B246" s="810" t="s">
        <v>803</v>
      </c>
      <c r="C246" s="946" t="s">
        <v>178</v>
      </c>
      <c r="G246" s="972"/>
      <c r="H246" s="1467"/>
      <c r="I246" s="951">
        <f>SUBTOTAL(103,$J$5:J246)</f>
        <v>242</v>
      </c>
      <c r="J246" s="437" t="s">
        <v>802</v>
      </c>
      <c r="K246" s="952" t="s">
        <v>2</v>
      </c>
      <c r="O246" s="972"/>
    </row>
    <row r="247" spans="1:15" s="163" customFormat="1" ht="18.75" customHeight="1" x14ac:dyDescent="0.3">
      <c r="A247" s="944">
        <v>243</v>
      </c>
      <c r="B247" s="810" t="s">
        <v>804</v>
      </c>
      <c r="C247" s="946" t="s">
        <v>2</v>
      </c>
      <c r="G247" s="972"/>
      <c r="H247" s="1467"/>
      <c r="I247" s="951">
        <f>SUBTOTAL(103,$J$5:J247)</f>
        <v>243</v>
      </c>
      <c r="J247" s="437" t="s">
        <v>803</v>
      </c>
      <c r="K247" s="952" t="s">
        <v>178</v>
      </c>
      <c r="O247" s="972"/>
    </row>
    <row r="248" spans="1:15" s="163" customFormat="1" ht="18.75" customHeight="1" x14ac:dyDescent="0.3">
      <c r="A248" s="944">
        <v>244</v>
      </c>
      <c r="B248" s="810" t="s">
        <v>805</v>
      </c>
      <c r="C248" s="946" t="s">
        <v>50</v>
      </c>
      <c r="G248" s="972"/>
      <c r="H248" s="1467"/>
      <c r="I248" s="951">
        <f>SUBTOTAL(103,$J$5:J248)</f>
        <v>244</v>
      </c>
      <c r="J248" s="437" t="s">
        <v>804</v>
      </c>
      <c r="K248" s="952" t="s">
        <v>2</v>
      </c>
      <c r="O248" s="972"/>
    </row>
    <row r="249" spans="1:15" s="163" customFormat="1" ht="18.75" customHeight="1" x14ac:dyDescent="0.3">
      <c r="A249" s="944">
        <v>245</v>
      </c>
      <c r="B249" s="810" t="s">
        <v>806</v>
      </c>
      <c r="C249" s="946" t="s">
        <v>2</v>
      </c>
      <c r="G249" s="972"/>
      <c r="H249" s="1467"/>
      <c r="I249" s="951">
        <f>SUBTOTAL(103,$J$5:J249)</f>
        <v>245</v>
      </c>
      <c r="J249" s="437" t="s">
        <v>805</v>
      </c>
      <c r="K249" s="952" t="s">
        <v>50</v>
      </c>
      <c r="O249" s="972"/>
    </row>
    <row r="250" spans="1:15" s="163" customFormat="1" ht="18.75" customHeight="1" x14ac:dyDescent="0.3">
      <c r="A250" s="944">
        <v>246</v>
      </c>
      <c r="B250" s="810" t="s">
        <v>807</v>
      </c>
      <c r="C250" s="946" t="s">
        <v>2</v>
      </c>
      <c r="G250" s="972"/>
      <c r="H250" s="1467"/>
      <c r="I250" s="951">
        <f>SUBTOTAL(103,$J$5:J250)</f>
        <v>246</v>
      </c>
      <c r="J250" s="437" t="s">
        <v>806</v>
      </c>
      <c r="K250" s="952" t="s">
        <v>2</v>
      </c>
      <c r="O250" s="972"/>
    </row>
    <row r="251" spans="1:15" s="163" customFormat="1" ht="18.75" customHeight="1" x14ac:dyDescent="0.3">
      <c r="A251" s="944">
        <v>247</v>
      </c>
      <c r="B251" s="810" t="s">
        <v>73</v>
      </c>
      <c r="C251" s="946" t="s">
        <v>234</v>
      </c>
      <c r="G251" s="972"/>
      <c r="H251" s="1467"/>
      <c r="I251" s="951">
        <f>SUBTOTAL(103,$J$5:J251)</f>
        <v>247</v>
      </c>
      <c r="J251" s="437" t="s">
        <v>807</v>
      </c>
      <c r="K251" s="952" t="s">
        <v>2</v>
      </c>
      <c r="O251" s="972"/>
    </row>
    <row r="252" spans="1:15" s="163" customFormat="1" ht="18.75" customHeight="1" x14ac:dyDescent="0.3">
      <c r="A252" s="944">
        <v>248</v>
      </c>
      <c r="B252" s="810" t="s">
        <v>627</v>
      </c>
      <c r="C252" s="946" t="s">
        <v>3</v>
      </c>
      <c r="G252" s="972"/>
      <c r="H252" s="1467"/>
      <c r="I252" s="951">
        <f>SUBTOTAL(103,$J$5:J252)</f>
        <v>248</v>
      </c>
      <c r="J252" s="437" t="s">
        <v>73</v>
      </c>
      <c r="K252" s="952" t="s">
        <v>234</v>
      </c>
      <c r="O252" s="972"/>
    </row>
    <row r="253" spans="1:15" s="163" customFormat="1" ht="18.75" customHeight="1" x14ac:dyDescent="0.3">
      <c r="A253" s="944">
        <v>249</v>
      </c>
      <c r="B253" s="810" t="s">
        <v>628</v>
      </c>
      <c r="C253" s="946" t="s">
        <v>3</v>
      </c>
      <c r="G253" s="972"/>
      <c r="H253" s="1467"/>
      <c r="I253" s="951">
        <f>SUBTOTAL(103,$J$5:J253)</f>
        <v>249</v>
      </c>
      <c r="J253" s="437" t="s">
        <v>627</v>
      </c>
      <c r="K253" s="952" t="s">
        <v>3</v>
      </c>
      <c r="O253" s="972"/>
    </row>
    <row r="254" spans="1:15" s="163" customFormat="1" ht="18.75" customHeight="1" x14ac:dyDescent="0.3">
      <c r="A254" s="944">
        <v>250</v>
      </c>
      <c r="B254" s="810" t="s">
        <v>629</v>
      </c>
      <c r="C254" s="946" t="s">
        <v>2</v>
      </c>
      <c r="G254" s="972"/>
      <c r="H254" s="1467"/>
      <c r="I254" s="951">
        <f>SUBTOTAL(103,$J$5:J254)</f>
        <v>250</v>
      </c>
      <c r="J254" s="437" t="s">
        <v>628</v>
      </c>
      <c r="K254" s="952" t="s">
        <v>3</v>
      </c>
      <c r="O254" s="972"/>
    </row>
    <row r="255" spans="1:15" s="163" customFormat="1" ht="18.75" customHeight="1" x14ac:dyDescent="0.3">
      <c r="A255" s="944">
        <v>251</v>
      </c>
      <c r="B255" s="810" t="s">
        <v>630</v>
      </c>
      <c r="C255" s="946" t="s">
        <v>178</v>
      </c>
      <c r="G255" s="972"/>
      <c r="H255" s="1467"/>
      <c r="I255" s="951">
        <f>SUBTOTAL(103,$J$5:J255)</f>
        <v>251</v>
      </c>
      <c r="J255" s="437" t="s">
        <v>629</v>
      </c>
      <c r="K255" s="952" t="s">
        <v>2</v>
      </c>
      <c r="O255" s="972"/>
    </row>
    <row r="256" spans="1:15" s="163" customFormat="1" ht="18.75" customHeight="1" x14ac:dyDescent="0.3">
      <c r="A256" s="944">
        <v>252</v>
      </c>
      <c r="B256" s="810" t="s">
        <v>631</v>
      </c>
      <c r="C256" s="946" t="s">
        <v>2</v>
      </c>
      <c r="G256" s="972"/>
      <c r="H256" s="1467"/>
      <c r="I256" s="951">
        <f>SUBTOTAL(103,$J$5:J256)</f>
        <v>252</v>
      </c>
      <c r="J256" s="437" t="s">
        <v>630</v>
      </c>
      <c r="K256" s="952" t="s">
        <v>178</v>
      </c>
      <c r="O256" s="972"/>
    </row>
    <row r="257" spans="1:15" s="163" customFormat="1" ht="18.75" customHeight="1" x14ac:dyDescent="0.3">
      <c r="A257" s="944">
        <v>253</v>
      </c>
      <c r="B257" s="810" t="s">
        <v>632</v>
      </c>
      <c r="C257" s="946" t="s">
        <v>80</v>
      </c>
      <c r="G257" s="972"/>
      <c r="H257" s="1467"/>
      <c r="I257" s="951">
        <f>SUBTOTAL(103,$J$5:J257)</f>
        <v>253</v>
      </c>
      <c r="J257" s="437" t="s">
        <v>631</v>
      </c>
      <c r="K257" s="952" t="s">
        <v>2</v>
      </c>
      <c r="O257" s="972"/>
    </row>
    <row r="258" spans="1:15" s="163" customFormat="1" ht="18.75" customHeight="1" x14ac:dyDescent="0.3">
      <c r="A258" s="944">
        <v>254</v>
      </c>
      <c r="B258" s="810" t="s">
        <v>633</v>
      </c>
      <c r="C258" s="946" t="s">
        <v>50</v>
      </c>
      <c r="G258" s="972"/>
      <c r="H258" s="1467"/>
      <c r="I258" s="951">
        <f>SUBTOTAL(103,$J$5:J258)</f>
        <v>254</v>
      </c>
      <c r="J258" s="437" t="s">
        <v>632</v>
      </c>
      <c r="K258" s="952" t="s">
        <v>80</v>
      </c>
      <c r="O258" s="972"/>
    </row>
    <row r="259" spans="1:15" s="163" customFormat="1" ht="18.75" customHeight="1" x14ac:dyDescent="0.3">
      <c r="A259" s="944">
        <v>255</v>
      </c>
      <c r="B259" s="810" t="s">
        <v>634</v>
      </c>
      <c r="C259" s="946" t="s">
        <v>178</v>
      </c>
      <c r="G259" s="972"/>
      <c r="H259" s="1467"/>
      <c r="I259" s="951">
        <f>SUBTOTAL(103,$J$5:J259)</f>
        <v>255</v>
      </c>
      <c r="J259" s="437" t="s">
        <v>633</v>
      </c>
      <c r="K259" s="952" t="s">
        <v>50</v>
      </c>
      <c r="O259" s="972"/>
    </row>
    <row r="260" spans="1:15" s="163" customFormat="1" ht="18.75" customHeight="1" x14ac:dyDescent="0.3">
      <c r="A260" s="944">
        <v>256</v>
      </c>
      <c r="B260" s="810" t="s">
        <v>635</v>
      </c>
      <c r="C260" s="946" t="s">
        <v>3</v>
      </c>
      <c r="G260" s="972"/>
      <c r="H260" s="1467"/>
      <c r="I260" s="951">
        <f>SUBTOTAL(103,$J$5:J260)</f>
        <v>256</v>
      </c>
      <c r="J260" s="437" t="s">
        <v>634</v>
      </c>
      <c r="K260" s="952" t="s">
        <v>178</v>
      </c>
      <c r="O260" s="972"/>
    </row>
    <row r="261" spans="1:15" s="163" customFormat="1" ht="18.75" customHeight="1" x14ac:dyDescent="0.3">
      <c r="A261" s="944">
        <v>257</v>
      </c>
      <c r="B261" s="810" t="s">
        <v>636</v>
      </c>
      <c r="C261" s="946" t="s">
        <v>2</v>
      </c>
      <c r="G261" s="972"/>
      <c r="H261" s="1467"/>
      <c r="I261" s="951">
        <f>SUBTOTAL(103,$J$5:J261)</f>
        <v>257</v>
      </c>
      <c r="J261" s="437" t="s">
        <v>635</v>
      </c>
      <c r="K261" s="952" t="s">
        <v>3</v>
      </c>
      <c r="O261" s="972"/>
    </row>
    <row r="262" spans="1:15" s="163" customFormat="1" ht="18.75" customHeight="1" x14ac:dyDescent="0.3">
      <c r="A262" s="944">
        <v>258</v>
      </c>
      <c r="B262" s="810" t="s">
        <v>74</v>
      </c>
      <c r="C262" s="946" t="s">
        <v>192</v>
      </c>
      <c r="G262" s="972"/>
      <c r="H262" s="1467"/>
      <c r="I262" s="951">
        <f>SUBTOTAL(103,$J$5:J262)</f>
        <v>258</v>
      </c>
      <c r="J262" s="437" t="s">
        <v>636</v>
      </c>
      <c r="K262" s="952" t="s">
        <v>2</v>
      </c>
      <c r="O262" s="972"/>
    </row>
    <row r="263" spans="1:15" s="163" customFormat="1" ht="18.75" customHeight="1" x14ac:dyDescent="0.3">
      <c r="A263" s="944">
        <v>259</v>
      </c>
      <c r="B263" s="810" t="s">
        <v>638</v>
      </c>
      <c r="C263" s="946" t="s">
        <v>159</v>
      </c>
      <c r="G263" s="972"/>
      <c r="H263" s="1467"/>
      <c r="I263" s="951">
        <f>SUBTOTAL(103,$J$5:J263)</f>
        <v>259</v>
      </c>
      <c r="J263" s="437" t="s">
        <v>74</v>
      </c>
      <c r="K263" s="952" t="s">
        <v>192</v>
      </c>
      <c r="O263" s="972"/>
    </row>
    <row r="264" spans="1:15" s="163" customFormat="1" ht="18.75" customHeight="1" x14ac:dyDescent="0.3">
      <c r="A264" s="944">
        <v>260</v>
      </c>
      <c r="B264" s="810" t="s">
        <v>639</v>
      </c>
      <c r="C264" s="946" t="s">
        <v>2</v>
      </c>
      <c r="G264" s="972"/>
      <c r="H264" s="1467"/>
      <c r="I264" s="951">
        <f>SUBTOTAL(103,$J$5:J264)</f>
        <v>260</v>
      </c>
      <c r="J264" s="437" t="s">
        <v>638</v>
      </c>
      <c r="K264" s="952" t="s">
        <v>159</v>
      </c>
      <c r="O264" s="972"/>
    </row>
    <row r="265" spans="1:15" s="163" customFormat="1" ht="18.75" customHeight="1" x14ac:dyDescent="0.3">
      <c r="A265" s="944">
        <v>261</v>
      </c>
      <c r="B265" s="810" t="s">
        <v>640</v>
      </c>
      <c r="C265" s="946" t="s">
        <v>178</v>
      </c>
      <c r="G265" s="972"/>
      <c r="H265" s="1467"/>
      <c r="I265" s="951">
        <f>SUBTOTAL(103,$J$5:J265)</f>
        <v>261</v>
      </c>
      <c r="J265" s="437" t="s">
        <v>639</v>
      </c>
      <c r="K265" s="952" t="s">
        <v>2</v>
      </c>
      <c r="O265" s="972"/>
    </row>
    <row r="266" spans="1:15" s="163" customFormat="1" ht="18.75" customHeight="1" x14ac:dyDescent="0.3">
      <c r="A266" s="944">
        <v>262</v>
      </c>
      <c r="B266" s="810" t="s">
        <v>641</v>
      </c>
      <c r="C266" s="946" t="s">
        <v>2</v>
      </c>
      <c r="G266" s="972"/>
      <c r="H266" s="1467"/>
      <c r="I266" s="951">
        <f>SUBTOTAL(103,$J$5:J266)</f>
        <v>262</v>
      </c>
      <c r="J266" s="437" t="s">
        <v>640</v>
      </c>
      <c r="K266" s="952" t="s">
        <v>178</v>
      </c>
      <c r="O266" s="972"/>
    </row>
    <row r="267" spans="1:15" s="163" customFormat="1" ht="18.75" customHeight="1" x14ac:dyDescent="0.3">
      <c r="A267" s="944">
        <v>263</v>
      </c>
      <c r="B267" s="810" t="s">
        <v>642</v>
      </c>
      <c r="C267" s="946" t="s">
        <v>178</v>
      </c>
      <c r="G267" s="972"/>
      <c r="H267" s="1467"/>
      <c r="I267" s="951">
        <f>SUBTOTAL(103,$J$5:J267)</f>
        <v>263</v>
      </c>
      <c r="J267" s="437" t="s">
        <v>641</v>
      </c>
      <c r="K267" s="952" t="s">
        <v>2</v>
      </c>
      <c r="O267" s="972"/>
    </row>
    <row r="268" spans="1:15" s="163" customFormat="1" ht="18.75" customHeight="1" x14ac:dyDescent="0.3">
      <c r="A268" s="944">
        <v>264</v>
      </c>
      <c r="B268" s="810" t="s">
        <v>643</v>
      </c>
      <c r="C268" s="946" t="s">
        <v>178</v>
      </c>
      <c r="G268" s="972"/>
      <c r="H268" s="1467"/>
      <c r="I268" s="951">
        <f>SUBTOTAL(103,$J$5:J268)</f>
        <v>264</v>
      </c>
      <c r="J268" s="437" t="s">
        <v>642</v>
      </c>
      <c r="K268" s="952" t="s">
        <v>178</v>
      </c>
      <c r="O268" s="972"/>
    </row>
    <row r="269" spans="1:15" s="163" customFormat="1" ht="18.75" customHeight="1" x14ac:dyDescent="0.3">
      <c r="A269" s="944">
        <v>265</v>
      </c>
      <c r="B269" s="810" t="s">
        <v>644</v>
      </c>
      <c r="C269" s="946" t="s">
        <v>2</v>
      </c>
      <c r="G269" s="972"/>
      <c r="H269" s="1467"/>
      <c r="I269" s="951">
        <f>SUBTOTAL(103,$J$5:J269)</f>
        <v>265</v>
      </c>
      <c r="J269" s="437" t="s">
        <v>643</v>
      </c>
      <c r="K269" s="952" t="s">
        <v>178</v>
      </c>
      <c r="O269" s="972"/>
    </row>
    <row r="270" spans="1:15" s="163" customFormat="1" ht="18.75" customHeight="1" x14ac:dyDescent="0.3">
      <c r="A270" s="944">
        <v>266</v>
      </c>
      <c r="B270" s="810" t="s">
        <v>645</v>
      </c>
      <c r="C270" s="946" t="s">
        <v>178</v>
      </c>
      <c r="G270" s="972"/>
      <c r="H270" s="1467"/>
      <c r="I270" s="951">
        <f>SUBTOTAL(103,$J$5:J270)</f>
        <v>266</v>
      </c>
      <c r="J270" s="437" t="s">
        <v>644</v>
      </c>
      <c r="K270" s="952" t="s">
        <v>2</v>
      </c>
      <c r="O270" s="972"/>
    </row>
    <row r="271" spans="1:15" s="163" customFormat="1" ht="18.75" customHeight="1" x14ac:dyDescent="0.3">
      <c r="A271" s="944">
        <v>267</v>
      </c>
      <c r="B271" s="810" t="s">
        <v>646</v>
      </c>
      <c r="C271" s="946" t="s">
        <v>80</v>
      </c>
      <c r="G271" s="972"/>
      <c r="H271" s="1467"/>
      <c r="I271" s="951">
        <f>SUBTOTAL(103,$J$5:J271)</f>
        <v>267</v>
      </c>
      <c r="J271" s="437" t="s">
        <v>645</v>
      </c>
      <c r="K271" s="952" t="s">
        <v>178</v>
      </c>
      <c r="O271" s="972"/>
    </row>
    <row r="272" spans="1:15" s="163" customFormat="1" ht="18.75" customHeight="1" x14ac:dyDescent="0.3">
      <c r="A272" s="944">
        <v>268</v>
      </c>
      <c r="B272" s="810" t="s">
        <v>647</v>
      </c>
      <c r="C272" s="946" t="s">
        <v>2</v>
      </c>
      <c r="G272" s="972"/>
      <c r="H272" s="1467"/>
      <c r="I272" s="951">
        <f>SUBTOTAL(103,$J$5:J272)</f>
        <v>268</v>
      </c>
      <c r="J272" s="437" t="s">
        <v>646</v>
      </c>
      <c r="K272" s="952" t="s">
        <v>80</v>
      </c>
      <c r="O272" s="972"/>
    </row>
    <row r="273" spans="1:15" s="163" customFormat="1" ht="18.75" customHeight="1" x14ac:dyDescent="0.3">
      <c r="A273" s="944">
        <v>269</v>
      </c>
      <c r="B273" s="810" t="s">
        <v>648</v>
      </c>
      <c r="C273" s="946" t="s">
        <v>80</v>
      </c>
      <c r="G273" s="972"/>
      <c r="H273" s="1467"/>
      <c r="I273" s="951">
        <f>SUBTOTAL(103,$J$5:J273)</f>
        <v>269</v>
      </c>
      <c r="J273" s="437" t="s">
        <v>647</v>
      </c>
      <c r="K273" s="952" t="s">
        <v>2</v>
      </c>
      <c r="O273" s="972"/>
    </row>
    <row r="274" spans="1:15" s="163" customFormat="1" ht="18.75" customHeight="1" x14ac:dyDescent="0.3">
      <c r="A274" s="944">
        <v>270</v>
      </c>
      <c r="B274" s="810" t="s">
        <v>75</v>
      </c>
      <c r="C274" s="946" t="s">
        <v>235</v>
      </c>
      <c r="G274" s="972"/>
      <c r="H274" s="1467"/>
      <c r="I274" s="951">
        <f>SUBTOTAL(103,$J$5:J274)</f>
        <v>270</v>
      </c>
      <c r="J274" s="437" t="s">
        <v>648</v>
      </c>
      <c r="K274" s="952" t="s">
        <v>80</v>
      </c>
      <c r="O274" s="972"/>
    </row>
    <row r="275" spans="1:15" s="163" customFormat="1" ht="18.75" customHeight="1" x14ac:dyDescent="0.3">
      <c r="A275" s="944">
        <v>271</v>
      </c>
      <c r="B275" s="810" t="s">
        <v>214</v>
      </c>
      <c r="C275" s="946" t="s">
        <v>50</v>
      </c>
      <c r="G275" s="972"/>
      <c r="H275" s="1467"/>
      <c r="I275" s="951">
        <f>SUBTOTAL(103,$J$5:J275)</f>
        <v>271</v>
      </c>
      <c r="J275" s="437" t="s">
        <v>75</v>
      </c>
      <c r="K275" s="952" t="s">
        <v>235</v>
      </c>
      <c r="O275" s="972"/>
    </row>
    <row r="276" spans="1:15" s="163" customFormat="1" ht="18.75" customHeight="1" x14ac:dyDescent="0.3">
      <c r="A276" s="944">
        <v>272</v>
      </c>
      <c r="B276" s="810" t="s">
        <v>215</v>
      </c>
      <c r="C276" s="946" t="s">
        <v>80</v>
      </c>
      <c r="G276" s="972"/>
      <c r="H276" s="1467"/>
      <c r="I276" s="951">
        <f>SUBTOTAL(103,$J$5:J276)</f>
        <v>272</v>
      </c>
      <c r="J276" s="437" t="s">
        <v>214</v>
      </c>
      <c r="K276" s="952" t="s">
        <v>50</v>
      </c>
      <c r="O276" s="972"/>
    </row>
    <row r="277" spans="1:15" s="163" customFormat="1" ht="18.75" customHeight="1" x14ac:dyDescent="0.3">
      <c r="A277" s="944">
        <v>273</v>
      </c>
      <c r="B277" s="810" t="s">
        <v>5</v>
      </c>
      <c r="C277" s="946" t="s">
        <v>2</v>
      </c>
      <c r="G277" s="972"/>
      <c r="H277" s="1467"/>
      <c r="I277" s="951">
        <f>SUBTOTAL(103,$J$5:J277)</f>
        <v>273</v>
      </c>
      <c r="J277" s="437" t="s">
        <v>215</v>
      </c>
      <c r="K277" s="952" t="s">
        <v>80</v>
      </c>
      <c r="O277" s="972"/>
    </row>
    <row r="278" spans="1:15" s="163" customFormat="1" ht="18.75" customHeight="1" x14ac:dyDescent="0.3">
      <c r="A278" s="944">
        <v>274</v>
      </c>
      <c r="B278" s="810" t="s">
        <v>6</v>
      </c>
      <c r="C278" s="946" t="s">
        <v>80</v>
      </c>
      <c r="G278" s="972"/>
      <c r="H278" s="1467"/>
      <c r="I278" s="951">
        <f>SUBTOTAL(103,$J$5:J278)</f>
        <v>274</v>
      </c>
      <c r="J278" s="437" t="s">
        <v>5</v>
      </c>
      <c r="K278" s="952" t="s">
        <v>2</v>
      </c>
      <c r="O278" s="972"/>
    </row>
    <row r="279" spans="1:15" s="163" customFormat="1" ht="18.75" customHeight="1" x14ac:dyDescent="0.3">
      <c r="A279" s="944">
        <v>275</v>
      </c>
      <c r="B279" s="810" t="s">
        <v>650</v>
      </c>
      <c r="C279" s="946" t="s">
        <v>50</v>
      </c>
      <c r="G279" s="972"/>
      <c r="H279" s="1467"/>
      <c r="I279" s="951">
        <f>SUBTOTAL(103,$J$5:J279)</f>
        <v>275</v>
      </c>
      <c r="J279" s="437" t="s">
        <v>6</v>
      </c>
      <c r="K279" s="952" t="s">
        <v>80</v>
      </c>
      <c r="O279" s="972"/>
    </row>
    <row r="280" spans="1:15" s="163" customFormat="1" ht="18.75" customHeight="1" x14ac:dyDescent="0.3">
      <c r="A280" s="944">
        <v>276</v>
      </c>
      <c r="B280" s="810" t="s">
        <v>651</v>
      </c>
      <c r="C280" s="946" t="s">
        <v>50</v>
      </c>
      <c r="G280" s="972"/>
      <c r="H280" s="1467"/>
      <c r="I280" s="951">
        <f>SUBTOTAL(103,$J$5:J280)</f>
        <v>276</v>
      </c>
      <c r="J280" s="437" t="s">
        <v>650</v>
      </c>
      <c r="K280" s="952" t="s">
        <v>50</v>
      </c>
      <c r="O280" s="972"/>
    </row>
    <row r="281" spans="1:15" s="163" customFormat="1" ht="18.75" customHeight="1" x14ac:dyDescent="0.3">
      <c r="A281" s="944">
        <v>277</v>
      </c>
      <c r="B281" s="810" t="s">
        <v>652</v>
      </c>
      <c r="C281" s="946" t="s">
        <v>2</v>
      </c>
      <c r="G281" s="972"/>
      <c r="H281" s="1467"/>
      <c r="I281" s="951">
        <f>SUBTOTAL(103,$J$5:J281)</f>
        <v>277</v>
      </c>
      <c r="J281" s="437" t="s">
        <v>651</v>
      </c>
      <c r="K281" s="952" t="s">
        <v>50</v>
      </c>
      <c r="O281" s="972"/>
    </row>
    <row r="282" spans="1:15" s="163" customFormat="1" ht="18.75" customHeight="1" x14ac:dyDescent="0.3">
      <c r="A282" s="944">
        <v>278</v>
      </c>
      <c r="B282" s="810" t="s">
        <v>653</v>
      </c>
      <c r="C282" s="946" t="s">
        <v>159</v>
      </c>
      <c r="G282" s="972"/>
      <c r="H282" s="1467"/>
      <c r="I282" s="951">
        <f>SUBTOTAL(103,$J$5:J282)</f>
        <v>278</v>
      </c>
      <c r="J282" s="437" t="s">
        <v>652</v>
      </c>
      <c r="K282" s="952" t="s">
        <v>2</v>
      </c>
      <c r="O282" s="972"/>
    </row>
    <row r="283" spans="1:15" s="163" customFormat="1" ht="18.75" customHeight="1" x14ac:dyDescent="0.3">
      <c r="A283" s="944">
        <v>279</v>
      </c>
      <c r="B283" s="810" t="s">
        <v>654</v>
      </c>
      <c r="C283" s="946" t="s">
        <v>50</v>
      </c>
      <c r="G283" s="972"/>
      <c r="H283" s="1467"/>
      <c r="I283" s="951">
        <f>SUBTOTAL(103,$J$5:J283)</f>
        <v>279</v>
      </c>
      <c r="J283" s="437" t="s">
        <v>653</v>
      </c>
      <c r="K283" s="952" t="s">
        <v>159</v>
      </c>
      <c r="O283" s="972"/>
    </row>
    <row r="284" spans="1:15" s="163" customFormat="1" ht="18.75" customHeight="1" x14ac:dyDescent="0.3">
      <c r="A284" s="944">
        <v>280</v>
      </c>
      <c r="B284" s="810" t="s">
        <v>655</v>
      </c>
      <c r="C284" s="946" t="s">
        <v>2</v>
      </c>
      <c r="G284" s="972"/>
      <c r="H284" s="1467"/>
      <c r="I284" s="951">
        <f>SUBTOTAL(103,$J$5:J284)</f>
        <v>280</v>
      </c>
      <c r="J284" s="437" t="s">
        <v>654</v>
      </c>
      <c r="K284" s="952" t="s">
        <v>50</v>
      </c>
      <c r="O284" s="972"/>
    </row>
    <row r="285" spans="1:15" s="163" customFormat="1" ht="18.75" customHeight="1" x14ac:dyDescent="0.3">
      <c r="A285" s="944">
        <v>281</v>
      </c>
      <c r="B285" s="810" t="s">
        <v>656</v>
      </c>
      <c r="C285" s="946" t="s">
        <v>50</v>
      </c>
      <c r="G285" s="972"/>
      <c r="H285" s="1467"/>
      <c r="I285" s="951">
        <f>SUBTOTAL(103,$J$5:J285)</f>
        <v>281</v>
      </c>
      <c r="J285" s="437" t="s">
        <v>655</v>
      </c>
      <c r="K285" s="952" t="s">
        <v>2</v>
      </c>
      <c r="O285" s="972"/>
    </row>
    <row r="286" spans="1:15" s="163" customFormat="1" ht="18.75" customHeight="1" x14ac:dyDescent="0.3">
      <c r="A286" s="944">
        <v>282</v>
      </c>
      <c r="B286" s="810" t="s">
        <v>658</v>
      </c>
      <c r="C286" s="946" t="s">
        <v>219</v>
      </c>
      <c r="G286" s="972"/>
      <c r="H286" s="1467"/>
      <c r="I286" s="951">
        <f>SUBTOTAL(103,$J$5:J286)</f>
        <v>282</v>
      </c>
      <c r="J286" s="437" t="s">
        <v>656</v>
      </c>
      <c r="K286" s="952" t="s">
        <v>50</v>
      </c>
      <c r="O286" s="972"/>
    </row>
    <row r="287" spans="1:15" s="697" customFormat="1" ht="18.75" customHeight="1" x14ac:dyDescent="0.3">
      <c r="A287" s="944">
        <v>283</v>
      </c>
      <c r="B287" s="810" t="s">
        <v>76</v>
      </c>
      <c r="C287" s="946" t="s">
        <v>219</v>
      </c>
      <c r="G287" s="973"/>
      <c r="H287" s="1467"/>
      <c r="I287" s="951">
        <f>SUBTOTAL(103,$J$5:J287)</f>
        <v>283</v>
      </c>
      <c r="J287" s="437" t="s">
        <v>658</v>
      </c>
      <c r="K287" s="952" t="s">
        <v>219</v>
      </c>
      <c r="O287" s="973"/>
    </row>
    <row r="288" spans="1:15" s="163" customFormat="1" ht="18.75" customHeight="1" x14ac:dyDescent="0.3">
      <c r="A288" s="944">
        <v>284</v>
      </c>
      <c r="B288" s="810" t="s">
        <v>77</v>
      </c>
      <c r="C288" s="946" t="s">
        <v>50</v>
      </c>
      <c r="G288" s="972"/>
      <c r="H288" s="1467"/>
      <c r="I288" s="951">
        <f>SUBTOTAL(103,$J$5:J288)</f>
        <v>284</v>
      </c>
      <c r="J288" s="437" t="s">
        <v>76</v>
      </c>
      <c r="K288" s="952" t="s">
        <v>219</v>
      </c>
      <c r="O288" s="972"/>
    </row>
    <row r="289" spans="1:15" s="163" customFormat="1" ht="18.75" customHeight="1" x14ac:dyDescent="0.3">
      <c r="A289" s="944">
        <v>285</v>
      </c>
      <c r="B289" s="810" t="s">
        <v>78</v>
      </c>
      <c r="C289" s="946" t="s">
        <v>192</v>
      </c>
      <c r="G289" s="972"/>
      <c r="H289" s="1467"/>
      <c r="I289" s="951">
        <f>SUBTOTAL(103,$J$5:J289)</f>
        <v>285</v>
      </c>
      <c r="J289" s="437" t="s">
        <v>77</v>
      </c>
      <c r="K289" s="952" t="s">
        <v>50</v>
      </c>
      <c r="O289" s="972"/>
    </row>
    <row r="290" spans="1:15" s="163" customFormat="1" ht="18.75" customHeight="1" x14ac:dyDescent="0.3">
      <c r="A290" s="944">
        <v>286</v>
      </c>
      <c r="B290" s="810" t="s">
        <v>179</v>
      </c>
      <c r="C290" s="946" t="s">
        <v>2</v>
      </c>
      <c r="G290" s="972"/>
      <c r="H290" s="1467"/>
      <c r="I290" s="951">
        <f>SUBTOTAL(103,$J$5:J290)</f>
        <v>286</v>
      </c>
      <c r="J290" s="437" t="s">
        <v>78</v>
      </c>
      <c r="K290" s="952" t="s">
        <v>192</v>
      </c>
      <c r="O290" s="972"/>
    </row>
    <row r="291" spans="1:15" s="163" customFormat="1" ht="18.75" customHeight="1" x14ac:dyDescent="0.3">
      <c r="A291" s="944">
        <v>287</v>
      </c>
      <c r="B291" s="810" t="s">
        <v>180</v>
      </c>
      <c r="C291" s="946" t="s">
        <v>50</v>
      </c>
      <c r="G291" s="972"/>
      <c r="H291" s="1467"/>
      <c r="I291" s="951">
        <f>SUBTOTAL(103,$J$5:J291)</f>
        <v>287</v>
      </c>
      <c r="J291" s="437" t="s">
        <v>179</v>
      </c>
      <c r="K291" s="952" t="s">
        <v>2</v>
      </c>
      <c r="O291" s="972"/>
    </row>
    <row r="292" spans="1:15" s="163" customFormat="1" ht="18.75" customHeight="1" x14ac:dyDescent="0.3">
      <c r="A292" s="944">
        <v>288</v>
      </c>
      <c r="B292" s="810" t="s">
        <v>177</v>
      </c>
      <c r="C292" s="946" t="s">
        <v>219</v>
      </c>
      <c r="G292" s="972"/>
      <c r="H292" s="1467"/>
      <c r="I292" s="951">
        <f>SUBTOTAL(103,$J$5:J292)</f>
        <v>288</v>
      </c>
      <c r="J292" s="437" t="s">
        <v>180</v>
      </c>
      <c r="K292" s="952" t="s">
        <v>50</v>
      </c>
      <c r="O292" s="972"/>
    </row>
    <row r="293" spans="1:15" s="163" customFormat="1" ht="18.75" customHeight="1" x14ac:dyDescent="0.3">
      <c r="A293" s="944">
        <v>289</v>
      </c>
      <c r="B293" s="810" t="s">
        <v>79</v>
      </c>
      <c r="C293" s="946" t="s">
        <v>205</v>
      </c>
      <c r="G293" s="972"/>
      <c r="H293" s="1467"/>
      <c r="I293" s="951">
        <f>SUBTOTAL(103,$J$5:J293)</f>
        <v>289</v>
      </c>
      <c r="J293" s="437" t="s">
        <v>177</v>
      </c>
      <c r="K293" s="952" t="s">
        <v>219</v>
      </c>
      <c r="O293" s="972"/>
    </row>
    <row r="294" spans="1:15" s="163" customFormat="1" ht="18.75" customHeight="1" x14ac:dyDescent="0.3">
      <c r="A294" s="944">
        <v>290</v>
      </c>
      <c r="B294" s="810" t="s">
        <v>662</v>
      </c>
      <c r="C294" s="946" t="s">
        <v>159</v>
      </c>
      <c r="G294" s="972"/>
      <c r="H294" s="1467"/>
      <c r="I294" s="951">
        <f>SUBTOTAL(103,$J$5:J294)</f>
        <v>290</v>
      </c>
      <c r="J294" s="437" t="s">
        <v>79</v>
      </c>
      <c r="K294" s="952" t="s">
        <v>205</v>
      </c>
      <c r="O294" s="972"/>
    </row>
    <row r="295" spans="1:15" s="163" customFormat="1" ht="18.75" customHeight="1" x14ac:dyDescent="0.3">
      <c r="A295" s="944">
        <v>291</v>
      </c>
      <c r="B295" s="810" t="s">
        <v>663</v>
      </c>
      <c r="C295" s="946" t="s">
        <v>80</v>
      </c>
      <c r="G295" s="972"/>
      <c r="H295" s="1467"/>
      <c r="I295" s="951">
        <f>SUBTOTAL(103,$J$5:J295)</f>
        <v>291</v>
      </c>
      <c r="J295" s="437" t="s">
        <v>662</v>
      </c>
      <c r="K295" s="952" t="s">
        <v>159</v>
      </c>
      <c r="O295" s="972"/>
    </row>
    <row r="296" spans="1:15" s="163" customFormat="1" ht="18.75" customHeight="1" x14ac:dyDescent="0.3">
      <c r="A296" s="944">
        <v>292</v>
      </c>
      <c r="B296" s="810" t="s">
        <v>664</v>
      </c>
      <c r="C296" s="946" t="s">
        <v>159</v>
      </c>
      <c r="G296" s="972"/>
      <c r="H296" s="1467"/>
      <c r="I296" s="951">
        <f>SUBTOTAL(103,$J$5:J296)</f>
        <v>292</v>
      </c>
      <c r="J296" s="437" t="s">
        <v>663</v>
      </c>
      <c r="K296" s="952" t="s">
        <v>80</v>
      </c>
      <c r="O296" s="972"/>
    </row>
    <row r="297" spans="1:15" s="697" customFormat="1" ht="18.75" customHeight="1" x14ac:dyDescent="0.3">
      <c r="A297" s="944">
        <v>293</v>
      </c>
      <c r="B297" s="810" t="s">
        <v>665</v>
      </c>
      <c r="C297" s="946" t="s">
        <v>3</v>
      </c>
      <c r="G297" s="973"/>
      <c r="H297" s="1467"/>
      <c r="I297" s="951">
        <f>SUBTOTAL(103,$J$5:J297)</f>
        <v>293</v>
      </c>
      <c r="J297" s="437" t="s">
        <v>664</v>
      </c>
      <c r="K297" s="952" t="s">
        <v>159</v>
      </c>
      <c r="O297" s="973"/>
    </row>
    <row r="298" spans="1:15" s="163" customFormat="1" ht="18.75" customHeight="1" x14ac:dyDescent="0.3">
      <c r="A298" s="944">
        <v>294</v>
      </c>
      <c r="B298" s="938" t="s">
        <v>666</v>
      </c>
      <c r="C298" s="948" t="s">
        <v>181</v>
      </c>
      <c r="G298" s="972"/>
      <c r="H298" s="1467"/>
      <c r="I298" s="951">
        <f>SUBTOTAL(103,$J$5:J298)</f>
        <v>294</v>
      </c>
      <c r="J298" s="437" t="s">
        <v>665</v>
      </c>
      <c r="K298" s="952" t="s">
        <v>3</v>
      </c>
      <c r="O298" s="972"/>
    </row>
    <row r="299" spans="1:15" s="163" customFormat="1" ht="18.75" customHeight="1" x14ac:dyDescent="0.3">
      <c r="A299" s="944">
        <v>295</v>
      </c>
      <c r="B299" s="810" t="s">
        <v>667</v>
      </c>
      <c r="C299" s="946" t="s">
        <v>2</v>
      </c>
      <c r="G299" s="972"/>
      <c r="H299" s="1467"/>
      <c r="I299" s="951">
        <f>SUBTOTAL(103,$J$5:J299)</f>
        <v>295</v>
      </c>
      <c r="J299" s="437" t="s">
        <v>666</v>
      </c>
      <c r="K299" s="952" t="s">
        <v>181</v>
      </c>
      <c r="O299" s="972"/>
    </row>
    <row r="300" spans="1:15" s="163" customFormat="1" ht="18.75" customHeight="1" x14ac:dyDescent="0.3">
      <c r="A300" s="944">
        <v>296</v>
      </c>
      <c r="B300" s="810" t="s">
        <v>668</v>
      </c>
      <c r="C300" s="946" t="s">
        <v>3</v>
      </c>
      <c r="G300" s="972"/>
      <c r="H300" s="1467"/>
      <c r="I300" s="951">
        <f>SUBTOTAL(103,$J$5:J300)</f>
        <v>296</v>
      </c>
      <c r="J300" s="437" t="s">
        <v>667</v>
      </c>
      <c r="K300" s="952" t="s">
        <v>2</v>
      </c>
      <c r="O300" s="972"/>
    </row>
    <row r="301" spans="1:15" s="163" customFormat="1" ht="18.75" customHeight="1" x14ac:dyDescent="0.3">
      <c r="A301" s="944">
        <v>297</v>
      </c>
      <c r="B301" s="810" t="s">
        <v>669</v>
      </c>
      <c r="C301" s="946" t="s">
        <v>50</v>
      </c>
      <c r="G301" s="972"/>
      <c r="H301" s="1467"/>
      <c r="I301" s="951">
        <f>SUBTOTAL(103,$J$5:J301)</f>
        <v>297</v>
      </c>
      <c r="J301" s="437" t="s">
        <v>668</v>
      </c>
      <c r="K301" s="952" t="s">
        <v>3</v>
      </c>
      <c r="O301" s="972"/>
    </row>
    <row r="302" spans="1:15" s="163" customFormat="1" ht="18.75" customHeight="1" thickBot="1" x14ac:dyDescent="0.35">
      <c r="A302" s="944">
        <v>298</v>
      </c>
      <c r="B302" s="949" t="s">
        <v>7</v>
      </c>
      <c r="C302" s="950" t="s">
        <v>235</v>
      </c>
      <c r="G302" s="972"/>
      <c r="H302" s="1467"/>
      <c r="I302" s="951">
        <f>SUBTOTAL(103,$J$5:J302)</f>
        <v>298</v>
      </c>
      <c r="J302" s="437" t="s">
        <v>669</v>
      </c>
      <c r="K302" s="952" t="s">
        <v>50</v>
      </c>
      <c r="O302" s="972"/>
    </row>
    <row r="303" spans="1:15" s="163" customFormat="1" ht="18.75" customHeight="1" x14ac:dyDescent="0.3">
      <c r="A303" s="935"/>
      <c r="G303" s="972"/>
      <c r="H303" s="1467"/>
      <c r="I303" s="951">
        <f>SUBTOTAL(103,$J$5:J303)</f>
        <v>299</v>
      </c>
      <c r="J303" s="437" t="s">
        <v>7</v>
      </c>
      <c r="K303" s="952" t="s">
        <v>235</v>
      </c>
      <c r="O303" s="972"/>
    </row>
    <row r="304" spans="1:15" s="162" customFormat="1" ht="18.75" customHeight="1" x14ac:dyDescent="0.3">
      <c r="A304" s="979"/>
      <c r="G304" s="974"/>
      <c r="H304" s="1467"/>
      <c r="I304" s="956">
        <f>SUBTOTAL(103,$J$5:J304)</f>
        <v>300</v>
      </c>
      <c r="J304" s="437" t="s">
        <v>1284</v>
      </c>
      <c r="K304" s="952" t="s">
        <v>2</v>
      </c>
      <c r="O304" s="974"/>
    </row>
    <row r="305" spans="1:15" s="162" customFormat="1" ht="18.75" customHeight="1" x14ac:dyDescent="0.3">
      <c r="A305" s="979"/>
      <c r="G305" s="974"/>
      <c r="H305" s="1467"/>
      <c r="I305" s="956">
        <f>SUBTOTAL(103,$J$5:J305)</f>
        <v>301</v>
      </c>
      <c r="J305" s="437" t="s">
        <v>1286</v>
      </c>
      <c r="K305" s="952" t="s">
        <v>2</v>
      </c>
      <c r="O305" s="974"/>
    </row>
    <row r="306" spans="1:15" s="162" customFormat="1" ht="18.75" customHeight="1" x14ac:dyDescent="0.3">
      <c r="A306" s="979"/>
      <c r="G306" s="974"/>
      <c r="H306" s="1467"/>
      <c r="I306" s="956">
        <f>SUBTOTAL(103,$J$5:J306)</f>
        <v>302</v>
      </c>
      <c r="J306" s="437" t="s">
        <v>1287</v>
      </c>
      <c r="K306" s="952" t="s">
        <v>2</v>
      </c>
      <c r="O306" s="974"/>
    </row>
    <row r="307" spans="1:15" s="162" customFormat="1" ht="18.75" customHeight="1" x14ac:dyDescent="0.3">
      <c r="A307" s="979"/>
      <c r="G307" s="974"/>
      <c r="H307" s="1467"/>
      <c r="I307" s="956">
        <f>SUBTOTAL(103,$J$5:J307)</f>
        <v>303</v>
      </c>
      <c r="J307" s="437" t="s">
        <v>1288</v>
      </c>
      <c r="K307" s="952" t="s">
        <v>3</v>
      </c>
      <c r="O307" s="974"/>
    </row>
    <row r="308" spans="1:15" s="162" customFormat="1" ht="18.75" customHeight="1" x14ac:dyDescent="0.3">
      <c r="A308" s="979"/>
      <c r="G308" s="974"/>
      <c r="H308" s="1467"/>
      <c r="I308" s="956">
        <f>SUBTOTAL(103,$J$5:J308)</f>
        <v>304</v>
      </c>
      <c r="J308" s="437" t="s">
        <v>1289</v>
      </c>
      <c r="K308" s="952" t="s">
        <v>3</v>
      </c>
      <c r="O308" s="974"/>
    </row>
    <row r="309" spans="1:15" s="162" customFormat="1" ht="18.75" customHeight="1" x14ac:dyDescent="0.3">
      <c r="A309" s="979"/>
      <c r="G309" s="974"/>
      <c r="H309" s="1467"/>
      <c r="I309" s="956">
        <f>SUBTOTAL(103,$J$5:J309)</f>
        <v>305</v>
      </c>
      <c r="J309" s="437" t="s">
        <v>1290</v>
      </c>
      <c r="K309" s="952" t="s">
        <v>219</v>
      </c>
      <c r="O309" s="974"/>
    </row>
    <row r="310" spans="1:15" s="162" customFormat="1" ht="18.75" customHeight="1" thickBot="1" x14ac:dyDescent="0.35">
      <c r="A310" s="980"/>
      <c r="B310" s="975"/>
      <c r="C310" s="975"/>
      <c r="D310" s="975"/>
      <c r="E310" s="975"/>
      <c r="F310" s="975"/>
      <c r="G310" s="976"/>
      <c r="H310" s="1468"/>
      <c r="I310" s="957">
        <f>SUBTOTAL(103,$J$5:J310)</f>
        <v>306</v>
      </c>
      <c r="J310" s="958" t="s">
        <v>1291</v>
      </c>
      <c r="K310" s="959" t="s">
        <v>421</v>
      </c>
      <c r="L310" s="975"/>
      <c r="M310" s="975"/>
      <c r="N310" s="975"/>
      <c r="O310" s="976"/>
    </row>
    <row r="312" spans="1:15" x14ac:dyDescent="0.3">
      <c r="J312" s="926"/>
    </row>
    <row r="313" spans="1:15" x14ac:dyDescent="0.3">
      <c r="J313" s="926"/>
    </row>
    <row r="314" spans="1:15" x14ac:dyDescent="0.3">
      <c r="J314" s="926"/>
    </row>
  </sheetData>
  <autoFilter ref="I3:K309" xr:uid="{3E47E529-5BE9-4B2E-8A21-97BE8ECE68B5}"/>
  <mergeCells count="22">
    <mergeCell ref="E2:G2"/>
    <mergeCell ref="G12:G16"/>
    <mergeCell ref="G17:G20"/>
    <mergeCell ref="G21:G22"/>
    <mergeCell ref="G23:G25"/>
    <mergeCell ref="G4:G11"/>
    <mergeCell ref="H1:H310"/>
    <mergeCell ref="A1:G1"/>
    <mergeCell ref="E34:F34"/>
    <mergeCell ref="M34:N34"/>
    <mergeCell ref="I1:O1"/>
    <mergeCell ref="A2:A3"/>
    <mergeCell ref="O12:O16"/>
    <mergeCell ref="O17:O20"/>
    <mergeCell ref="O21:O22"/>
    <mergeCell ref="O23:O25"/>
    <mergeCell ref="O26:O27"/>
    <mergeCell ref="O28:O33"/>
    <mergeCell ref="I2:I3"/>
    <mergeCell ref="M2:O2"/>
    <mergeCell ref="O4:O11"/>
    <mergeCell ref="G28:G33"/>
  </mergeCells>
  <conditionalFormatting sqref="B2:B3">
    <cfRule type="duplicateValues" dxfId="48" priority="3"/>
  </conditionalFormatting>
  <conditionalFormatting sqref="B4:B302">
    <cfRule type="duplicateValues" dxfId="47" priority="4"/>
    <cfRule type="duplicateValues" dxfId="46" priority="5"/>
  </conditionalFormatting>
  <conditionalFormatting sqref="E4:E25 E27:E33">
    <cfRule type="duplicateValues" dxfId="45" priority="2"/>
  </conditionalFormatting>
  <conditionalFormatting sqref="E26">
    <cfRule type="duplicateValues" dxfId="44" priority="1"/>
  </conditionalFormatting>
  <conditionalFormatting sqref="J2:J1048576">
    <cfRule type="duplicateValues" dxfId="43" priority="6"/>
  </conditionalFormatting>
  <conditionalFormatting sqref="J299">
    <cfRule type="duplicateValues" dxfId="42" priority="16"/>
    <cfRule type="duplicateValues" dxfId="41" priority="17"/>
    <cfRule type="duplicateValues" dxfId="40" priority="18"/>
    <cfRule type="duplicateValues" dxfId="39" priority="19"/>
  </conditionalFormatting>
  <conditionalFormatting sqref="J311">
    <cfRule type="duplicateValues" dxfId="38" priority="1107"/>
    <cfRule type="duplicateValues" dxfId="37" priority="1108"/>
  </conditionalFormatting>
  <conditionalFormatting sqref="J311:J1048576 J4:J18 J20:J286 J288:J298 J300:J303">
    <cfRule type="duplicateValues" dxfId="36" priority="1112"/>
    <cfRule type="duplicateValues" dxfId="35" priority="1113"/>
  </conditionalFormatting>
  <printOptions horizontalCentered="1"/>
  <pageMargins left="0.47244094488188981" right="0.15748031496062992" top="0.51181102362204722" bottom="0.74803149606299213" header="0.31496062992125984" footer="0.31496062992125984"/>
  <pageSetup paperSize="9" scale="51" fitToHeight="0" orientation="portrait" r:id="rId1"/>
  <rowBreaks count="3" manualBreakCount="3">
    <brk id="79" max="14" man="1"/>
    <brk id="156" max="14" man="1"/>
    <brk id="224" max="14" man="1"/>
  </rowBreaks>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10E80-376A-4913-85CF-2FB3BBD18DDB}">
  <sheetPr codeName="Sheet3">
    <tabColor rgb="FFFFFF00"/>
    <pageSetUpPr fitToPage="1"/>
  </sheetPr>
  <dimension ref="A1:K75"/>
  <sheetViews>
    <sheetView showGridLines="0" zoomScale="102" zoomScaleNormal="100" zoomScaleSheetLayoutView="89" workbookViewId="0">
      <pane ySplit="10" topLeftCell="A16" activePane="bottomLeft" state="frozen"/>
      <selection activeCell="B1" sqref="B1:L1"/>
      <selection pane="bottomLeft" activeCell="C21" sqref="C21"/>
    </sheetView>
  </sheetViews>
  <sheetFormatPr defaultColWidth="9.21875" defaultRowHeight="13.8" x14ac:dyDescent="0.3"/>
  <cols>
    <col min="1" max="1" width="8.5546875" style="890" customWidth="1"/>
    <col min="2" max="2" width="18.5546875" style="890" customWidth="1"/>
    <col min="3" max="3" width="17.5546875" style="890" customWidth="1"/>
    <col min="4" max="4" width="15.44140625" style="890" customWidth="1"/>
    <col min="5" max="5" width="13" style="890" customWidth="1"/>
    <col min="6" max="6" width="16.44140625" style="890" customWidth="1"/>
    <col min="7" max="7" width="11.21875" style="890" customWidth="1"/>
    <col min="8" max="8" width="8" style="890" customWidth="1"/>
    <col min="9" max="9" width="13.21875" style="890" customWidth="1"/>
    <col min="10" max="10" width="10.44140625" style="890" customWidth="1"/>
    <col min="11" max="11" width="31.44140625" style="890" customWidth="1"/>
    <col min="12" max="16384" width="9.21875" style="890"/>
  </cols>
  <sheetData>
    <row r="1" spans="1:11" ht="9.75" customHeight="1" x14ac:dyDescent="0.3"/>
    <row r="2" spans="1:11" ht="16.5" customHeight="1" x14ac:dyDescent="0.4">
      <c r="A2" s="1495" t="s">
        <v>1386</v>
      </c>
      <c r="B2" s="1495"/>
      <c r="C2" s="1495"/>
      <c r="D2" s="1495"/>
      <c r="E2" s="1495"/>
      <c r="F2" s="1495"/>
      <c r="G2" s="1495"/>
      <c r="H2" s="1495"/>
      <c r="I2" s="1495"/>
      <c r="J2" s="1495"/>
    </row>
    <row r="3" spans="1:11" ht="16.5" customHeight="1" x14ac:dyDescent="0.4">
      <c r="A3" s="902"/>
      <c r="B3" s="902"/>
      <c r="C3" s="902"/>
      <c r="D3" s="902"/>
      <c r="E3" s="902"/>
      <c r="F3" s="902"/>
      <c r="G3" s="902"/>
      <c r="H3" s="902"/>
      <c r="I3" s="902"/>
      <c r="J3" s="902"/>
    </row>
    <row r="4" spans="1:11" ht="28.5" customHeight="1" x14ac:dyDescent="0.4">
      <c r="A4" s="902"/>
      <c r="B4" s="912" t="s">
        <v>136</v>
      </c>
      <c r="C4" s="912" t="s">
        <v>1465</v>
      </c>
      <c r="D4" s="1023" t="s">
        <v>1397</v>
      </c>
      <c r="E4" s="1496" t="s">
        <v>1466</v>
      </c>
      <c r="F4" s="1497"/>
      <c r="G4" s="1498" t="s">
        <v>1467</v>
      </c>
      <c r="H4" s="1498"/>
      <c r="I4" s="1018" t="s">
        <v>1468</v>
      </c>
      <c r="J4" s="1018" t="s">
        <v>1</v>
      </c>
    </row>
    <row r="5" spans="1:11" ht="16.5" customHeight="1" x14ac:dyDescent="0.4">
      <c r="A5" s="902"/>
      <c r="B5" s="913" t="s">
        <v>1390</v>
      </c>
      <c r="C5" s="903"/>
      <c r="D5" s="168">
        <f>SUM(C11:C70)/1000</f>
        <v>117.85083100000003</v>
      </c>
      <c r="E5" s="1499">
        <v>16.363</v>
      </c>
      <c r="F5" s="1500"/>
      <c r="G5" s="1501"/>
      <c r="H5" s="1501"/>
      <c r="I5" s="168">
        <f>D5-E5</f>
        <v>101.48783100000003</v>
      </c>
      <c r="J5" s="168"/>
    </row>
    <row r="6" spans="1:11" ht="16.5" customHeight="1" x14ac:dyDescent="0.4">
      <c r="A6" s="902"/>
      <c r="B6" s="913" t="s">
        <v>1451</v>
      </c>
      <c r="C6" s="1024">
        <v>37</v>
      </c>
      <c r="D6" s="168">
        <f>D5-D7</f>
        <v>110.17009600000003</v>
      </c>
      <c r="E6" s="1499">
        <v>16.363</v>
      </c>
      <c r="F6" s="1500"/>
      <c r="G6" s="1501"/>
      <c r="H6" s="1501"/>
      <c r="I6" s="168">
        <f>D6-E6</f>
        <v>93.80709600000003</v>
      </c>
      <c r="J6" s="168"/>
    </row>
    <row r="7" spans="1:11" ht="16.5" customHeight="1" x14ac:dyDescent="0.4">
      <c r="A7" s="902"/>
      <c r="B7" s="913" t="s">
        <v>1325</v>
      </c>
      <c r="C7" s="1024">
        <v>23</v>
      </c>
      <c r="D7" s="168">
        <f>ROUNDUP(SUMIF($D$11:$D$70,$B7,$C$11:$C$70),3)/1000</f>
        <v>7.6807349999999994</v>
      </c>
      <c r="E7" s="1499">
        <v>0</v>
      </c>
      <c r="F7" s="1500"/>
      <c r="G7" s="1501"/>
      <c r="H7" s="1501"/>
      <c r="I7" s="168">
        <f>D7-E7</f>
        <v>7.6807349999999994</v>
      </c>
      <c r="J7" s="168"/>
    </row>
    <row r="8" spans="1:11" ht="16.5" customHeight="1" thickBot="1" x14ac:dyDescent="0.45">
      <c r="A8" s="902"/>
      <c r="B8" s="902"/>
      <c r="C8" s="902"/>
      <c r="D8" s="902"/>
      <c r="E8" s="902"/>
      <c r="F8" s="902"/>
      <c r="G8" s="902"/>
      <c r="H8" s="902"/>
    </row>
    <row r="9" spans="1:11" ht="25.5" customHeight="1" x14ac:dyDescent="0.3">
      <c r="A9" s="1376" t="s">
        <v>1505</v>
      </c>
      <c r="B9" s="1494" t="s">
        <v>97</v>
      </c>
      <c r="C9" s="1494" t="s">
        <v>1469</v>
      </c>
      <c r="D9" s="1494" t="s">
        <v>1323</v>
      </c>
      <c r="E9" s="1494" t="s">
        <v>1324</v>
      </c>
      <c r="F9" s="1494" t="s">
        <v>1394</v>
      </c>
      <c r="G9" s="1492" t="s">
        <v>104</v>
      </c>
      <c r="H9" s="1493"/>
      <c r="I9" s="1492" t="s">
        <v>1389</v>
      </c>
      <c r="J9" s="1493"/>
      <c r="K9" s="909" t="s">
        <v>1390</v>
      </c>
    </row>
    <row r="10" spans="1:11" ht="16.5" customHeight="1" thickBot="1" x14ac:dyDescent="0.35">
      <c r="A10" s="1377"/>
      <c r="B10" s="1395"/>
      <c r="C10" s="1395"/>
      <c r="D10" s="1395"/>
      <c r="E10" s="1395"/>
      <c r="F10" s="1395"/>
      <c r="G10" s="27" t="s">
        <v>263</v>
      </c>
      <c r="H10" s="27" t="s">
        <v>0</v>
      </c>
      <c r="I10" s="27" t="s">
        <v>263</v>
      </c>
      <c r="J10" s="27" t="s">
        <v>0</v>
      </c>
      <c r="K10" s="911" t="s">
        <v>1</v>
      </c>
    </row>
    <row r="11" spans="1:11" customFormat="1" ht="14.25" customHeight="1" x14ac:dyDescent="0.3">
      <c r="A11" s="1025">
        <f>IF(B11="","",SUBTOTAL(3,$B$11:B11))</f>
        <v>1</v>
      </c>
      <c r="B11" s="915" t="s">
        <v>1396</v>
      </c>
      <c r="C11" s="916">
        <v>150.01400000000001</v>
      </c>
      <c r="D11" s="453" t="s">
        <v>1325</v>
      </c>
      <c r="E11" s="453"/>
      <c r="F11" s="453">
        <v>1</v>
      </c>
      <c r="G11" s="453">
        <v>1</v>
      </c>
      <c r="H11" s="453">
        <f>F11-G11</f>
        <v>0</v>
      </c>
      <c r="I11" s="453">
        <v>0</v>
      </c>
      <c r="J11" s="323">
        <f t="shared" ref="J11:J42" si="0">F11-I11</f>
        <v>1</v>
      </c>
      <c r="K11" s="1026"/>
    </row>
    <row r="12" spans="1:11" customFormat="1" ht="14.25" customHeight="1" x14ac:dyDescent="0.3">
      <c r="A12" s="1027">
        <f>IF(B12="","",SUBTOTAL(3,$B$11:B12))</f>
        <v>2</v>
      </c>
      <c r="B12" s="915" t="s">
        <v>1424</v>
      </c>
      <c r="C12" s="916">
        <v>290.20999999999998</v>
      </c>
      <c r="D12" s="323" t="s">
        <v>1325</v>
      </c>
      <c r="E12" s="323"/>
      <c r="F12" s="323">
        <v>1</v>
      </c>
      <c r="G12" s="323">
        <v>1</v>
      </c>
      <c r="H12" s="323">
        <f t="shared" ref="H12:H70" si="1">F12-G12</f>
        <v>0</v>
      </c>
      <c r="I12" s="323">
        <v>0</v>
      </c>
      <c r="J12" s="323">
        <f t="shared" si="0"/>
        <v>1</v>
      </c>
      <c r="K12" s="1028"/>
    </row>
    <row r="13" spans="1:11" customFormat="1" ht="13.95" customHeight="1" x14ac:dyDescent="0.3">
      <c r="A13" s="1025">
        <f>IF(B13="","",SUBTOTAL(3,$B$11:B13))</f>
        <v>3</v>
      </c>
      <c r="B13" s="915" t="s">
        <v>1425</v>
      </c>
      <c r="C13" s="916">
        <v>2836.9920000000002</v>
      </c>
      <c r="D13" s="323" t="s">
        <v>1326</v>
      </c>
      <c r="E13" s="323"/>
      <c r="F13" s="323">
        <v>7</v>
      </c>
      <c r="G13" s="323">
        <v>7</v>
      </c>
      <c r="H13" s="323">
        <f t="shared" si="1"/>
        <v>0</v>
      </c>
      <c r="I13" s="323">
        <v>0</v>
      </c>
      <c r="J13" s="323">
        <f t="shared" si="0"/>
        <v>7</v>
      </c>
      <c r="K13" s="1028"/>
    </row>
    <row r="14" spans="1:11" customFormat="1" ht="13.95" customHeight="1" x14ac:dyDescent="0.3">
      <c r="A14" s="1027">
        <f>IF(B14="","",SUBTOTAL(3,$B$11:B14))</f>
        <v>4</v>
      </c>
      <c r="B14" s="915" t="s">
        <v>1427</v>
      </c>
      <c r="C14" s="916">
        <v>2691.4670000000001</v>
      </c>
      <c r="D14" s="323" t="s">
        <v>1326</v>
      </c>
      <c r="E14" s="323"/>
      <c r="F14" s="323">
        <v>7</v>
      </c>
      <c r="G14" s="323">
        <v>7</v>
      </c>
      <c r="H14" s="323">
        <f t="shared" si="1"/>
        <v>0</v>
      </c>
      <c r="I14" s="323">
        <v>0</v>
      </c>
      <c r="J14" s="323">
        <f t="shared" si="0"/>
        <v>7</v>
      </c>
      <c r="K14" s="1028"/>
    </row>
    <row r="15" spans="1:11" customFormat="1" ht="14.25" customHeight="1" x14ac:dyDescent="0.3">
      <c r="A15" s="1025">
        <f>IF(B15="","",SUBTOTAL(3,$B$11:B15))</f>
        <v>5</v>
      </c>
      <c r="B15" s="915" t="s">
        <v>1429</v>
      </c>
      <c r="C15" s="916">
        <v>1627.07</v>
      </c>
      <c r="D15" s="323" t="s">
        <v>1326</v>
      </c>
      <c r="E15" s="323"/>
      <c r="F15" s="323">
        <v>4</v>
      </c>
      <c r="G15" s="323">
        <v>4</v>
      </c>
      <c r="H15" s="323">
        <f t="shared" si="1"/>
        <v>0</v>
      </c>
      <c r="I15" s="323">
        <v>0</v>
      </c>
      <c r="J15" s="323">
        <f t="shared" si="0"/>
        <v>4</v>
      </c>
      <c r="K15" s="1028"/>
    </row>
    <row r="16" spans="1:11" customFormat="1" ht="14.25" customHeight="1" x14ac:dyDescent="0.3">
      <c r="A16" s="1027">
        <f>IF(B16="","",SUBTOTAL(3,$B$11:B16))</f>
        <v>6</v>
      </c>
      <c r="B16" s="920" t="s">
        <v>1334</v>
      </c>
      <c r="C16" s="916">
        <v>709.16300000000001</v>
      </c>
      <c r="D16" s="323" t="s">
        <v>1326</v>
      </c>
      <c r="E16" s="323"/>
      <c r="F16" s="323">
        <v>2</v>
      </c>
      <c r="G16" s="323">
        <v>2</v>
      </c>
      <c r="H16" s="323">
        <f t="shared" si="1"/>
        <v>0</v>
      </c>
      <c r="I16" s="323">
        <v>0</v>
      </c>
      <c r="J16" s="323">
        <f t="shared" si="0"/>
        <v>2</v>
      </c>
      <c r="K16" s="1028"/>
    </row>
    <row r="17" spans="1:11" customFormat="1" ht="14.25" customHeight="1" x14ac:dyDescent="0.3">
      <c r="A17" s="1025">
        <f>IF(B17="","",SUBTOTAL(3,$B$11:B17))</f>
        <v>7</v>
      </c>
      <c r="B17" s="920" t="s">
        <v>1335</v>
      </c>
      <c r="C17" s="916">
        <v>2681.6109999999999</v>
      </c>
      <c r="D17" s="323" t="s">
        <v>1326</v>
      </c>
      <c r="E17" s="323"/>
      <c r="F17" s="323">
        <v>7</v>
      </c>
      <c r="G17" s="323">
        <v>7</v>
      </c>
      <c r="H17" s="323">
        <f t="shared" si="1"/>
        <v>0</v>
      </c>
      <c r="I17" s="323">
        <v>0</v>
      </c>
      <c r="J17" s="323">
        <f t="shared" si="0"/>
        <v>7</v>
      </c>
      <c r="K17" s="1028"/>
    </row>
    <row r="18" spans="1:11" customFormat="1" ht="14.25" customHeight="1" x14ac:dyDescent="0.3">
      <c r="A18" s="1027">
        <f>IF(B18="","",SUBTOTAL(3,$B$11:B18))</f>
        <v>8</v>
      </c>
      <c r="B18" s="920" t="s">
        <v>1336</v>
      </c>
      <c r="C18" s="916">
        <v>4418.3890000000001</v>
      </c>
      <c r="D18" s="323" t="s">
        <v>1326</v>
      </c>
      <c r="E18" s="323"/>
      <c r="F18" s="323">
        <v>11</v>
      </c>
      <c r="G18" s="323">
        <v>11</v>
      </c>
      <c r="H18" s="323">
        <f t="shared" si="1"/>
        <v>0</v>
      </c>
      <c r="I18" s="323">
        <v>0</v>
      </c>
      <c r="J18" s="323">
        <f t="shared" si="0"/>
        <v>11</v>
      </c>
      <c r="K18" s="1028"/>
    </row>
    <row r="19" spans="1:11" customFormat="1" ht="14.25" customHeight="1" x14ac:dyDescent="0.3">
      <c r="A19" s="1025">
        <f>IF(B19="","",SUBTOTAL(3,$B$11:B19))</f>
        <v>9</v>
      </c>
      <c r="B19" s="920" t="s">
        <v>1337</v>
      </c>
      <c r="C19" s="916">
        <v>419.48</v>
      </c>
      <c r="D19" s="323" t="s">
        <v>1325</v>
      </c>
      <c r="E19" s="323"/>
      <c r="F19" s="323">
        <v>1</v>
      </c>
      <c r="G19" s="323">
        <v>1</v>
      </c>
      <c r="H19" s="323">
        <f t="shared" si="1"/>
        <v>0</v>
      </c>
      <c r="I19" s="323">
        <v>0</v>
      </c>
      <c r="J19" s="323">
        <f t="shared" si="0"/>
        <v>1</v>
      </c>
      <c r="K19" s="1028"/>
    </row>
    <row r="20" spans="1:11" customFormat="1" ht="14.25" customHeight="1" x14ac:dyDescent="0.3">
      <c r="A20" s="1148">
        <f>IF(B20="","",SUBTOTAL(3,$B$11:B20))</f>
        <v>10</v>
      </c>
      <c r="B20" s="1015" t="s">
        <v>1338</v>
      </c>
      <c r="C20" s="1008">
        <v>4901.2360000000008</v>
      </c>
      <c r="D20" s="204" t="s">
        <v>1326</v>
      </c>
      <c r="E20" s="204"/>
      <c r="F20" s="204">
        <v>13</v>
      </c>
      <c r="G20" s="204">
        <v>13</v>
      </c>
      <c r="H20" s="204">
        <f t="shared" si="1"/>
        <v>0</v>
      </c>
      <c r="I20" s="204">
        <v>6</v>
      </c>
      <c r="J20" s="204">
        <f t="shared" si="0"/>
        <v>7</v>
      </c>
      <c r="K20" s="1080"/>
    </row>
    <row r="21" spans="1:11" customFormat="1" ht="14.25" customHeight="1" x14ac:dyDescent="0.3">
      <c r="A21" s="1081">
        <f>IF(B21="","",SUBTOTAL(3,$B$11:B21))</f>
        <v>11</v>
      </c>
      <c r="B21" s="1015" t="s">
        <v>1339</v>
      </c>
      <c r="C21" s="1008">
        <v>2699.2840000000001</v>
      </c>
      <c r="D21" s="204" t="s">
        <v>1326</v>
      </c>
      <c r="E21" s="204"/>
      <c r="F21" s="204">
        <v>7</v>
      </c>
      <c r="G21" s="204">
        <v>7</v>
      </c>
      <c r="H21" s="204">
        <f t="shared" si="1"/>
        <v>0</v>
      </c>
      <c r="I21" s="204">
        <v>7</v>
      </c>
      <c r="J21" s="204">
        <f t="shared" si="0"/>
        <v>0</v>
      </c>
      <c r="K21" s="1080"/>
    </row>
    <row r="22" spans="1:11" customFormat="1" ht="13.95" customHeight="1" x14ac:dyDescent="0.3">
      <c r="A22" s="1081">
        <f>IF(B22="","",SUBTOTAL(3,$B$11:B22))</f>
        <v>12</v>
      </c>
      <c r="B22" s="1015" t="s">
        <v>1340</v>
      </c>
      <c r="C22" s="1008">
        <v>2434.77</v>
      </c>
      <c r="D22" s="204" t="s">
        <v>1326</v>
      </c>
      <c r="E22" s="204"/>
      <c r="F22" s="204">
        <v>6</v>
      </c>
      <c r="G22" s="204">
        <v>6</v>
      </c>
      <c r="H22" s="204">
        <f t="shared" si="1"/>
        <v>0</v>
      </c>
      <c r="I22" s="204">
        <v>6</v>
      </c>
      <c r="J22" s="204">
        <f t="shared" si="0"/>
        <v>0</v>
      </c>
      <c r="K22" s="1080"/>
    </row>
    <row r="23" spans="1:11" customFormat="1" ht="14.25" customHeight="1" x14ac:dyDescent="0.3">
      <c r="A23" s="1081">
        <f>IF(B23="","",SUBTOTAL(3,$B$11:B23))</f>
        <v>13</v>
      </c>
      <c r="B23" s="1015" t="s">
        <v>1341</v>
      </c>
      <c r="C23" s="1008">
        <v>4455</v>
      </c>
      <c r="D23" s="204" t="s">
        <v>1326</v>
      </c>
      <c r="E23" s="204"/>
      <c r="F23" s="204">
        <v>12</v>
      </c>
      <c r="G23" s="204">
        <v>12</v>
      </c>
      <c r="H23" s="204">
        <f t="shared" si="1"/>
        <v>0</v>
      </c>
      <c r="I23" s="204">
        <v>12</v>
      </c>
      <c r="J23" s="204">
        <f t="shared" si="0"/>
        <v>0</v>
      </c>
      <c r="K23" s="1080"/>
    </row>
    <row r="24" spans="1:11" customFormat="1" ht="14.25" customHeight="1" x14ac:dyDescent="0.3">
      <c r="A24" s="1148">
        <f>IF(B24="","",SUBTOTAL(3,$B$11:B24))</f>
        <v>14</v>
      </c>
      <c r="B24" s="1015" t="s">
        <v>1342</v>
      </c>
      <c r="C24" s="1008">
        <v>466.62900000000002</v>
      </c>
      <c r="D24" s="204" t="s">
        <v>1325</v>
      </c>
      <c r="E24" s="204"/>
      <c r="F24" s="204">
        <v>1</v>
      </c>
      <c r="G24" s="204">
        <v>1</v>
      </c>
      <c r="H24" s="204">
        <f t="shared" si="1"/>
        <v>0</v>
      </c>
      <c r="I24" s="204">
        <v>0</v>
      </c>
      <c r="J24" s="204">
        <f t="shared" si="0"/>
        <v>1</v>
      </c>
      <c r="K24" s="1080"/>
    </row>
    <row r="25" spans="1:11" customFormat="1" ht="14.25" customHeight="1" x14ac:dyDescent="0.3">
      <c r="A25" s="1025">
        <f>IF(B25="","",SUBTOTAL(3,$B$11:B25))</f>
        <v>15</v>
      </c>
      <c r="B25" s="920" t="s">
        <v>1343</v>
      </c>
      <c r="C25" s="916">
        <v>4964.92</v>
      </c>
      <c r="D25" s="323" t="s">
        <v>1326</v>
      </c>
      <c r="E25" s="323"/>
      <c r="F25" s="323">
        <v>12</v>
      </c>
      <c r="G25" s="323">
        <v>12</v>
      </c>
      <c r="H25" s="323">
        <f t="shared" si="1"/>
        <v>0</v>
      </c>
      <c r="I25" s="323">
        <v>4</v>
      </c>
      <c r="J25" s="323">
        <f t="shared" si="0"/>
        <v>8</v>
      </c>
      <c r="K25" s="1028"/>
    </row>
    <row r="26" spans="1:11" customFormat="1" ht="14.25" customHeight="1" x14ac:dyDescent="0.3">
      <c r="A26" s="1027">
        <f>IF(B26="","",SUBTOTAL(3,$B$11:B26))</f>
        <v>16</v>
      </c>
      <c r="B26" s="920" t="s">
        <v>1344</v>
      </c>
      <c r="C26" s="916">
        <v>1004.183</v>
      </c>
      <c r="D26" s="323" t="s">
        <v>1326</v>
      </c>
      <c r="E26" s="323"/>
      <c r="F26" s="323">
        <v>3</v>
      </c>
      <c r="G26" s="323">
        <v>3</v>
      </c>
      <c r="H26" s="323">
        <f t="shared" si="1"/>
        <v>0</v>
      </c>
      <c r="I26" s="323">
        <v>0</v>
      </c>
      <c r="J26" s="323">
        <f t="shared" si="0"/>
        <v>3</v>
      </c>
      <c r="K26" s="1028"/>
    </row>
    <row r="27" spans="1:11" customFormat="1" ht="14.25" customHeight="1" x14ac:dyDescent="0.3">
      <c r="A27" s="1025">
        <f>IF(B27="","",SUBTOTAL(3,$B$11:B27))</f>
        <v>17</v>
      </c>
      <c r="B27" s="920" t="s">
        <v>1345</v>
      </c>
      <c r="C27" s="916">
        <v>242.893</v>
      </c>
      <c r="D27" s="323" t="s">
        <v>1325</v>
      </c>
      <c r="E27" s="323" t="s">
        <v>707</v>
      </c>
      <c r="F27" s="323">
        <v>1</v>
      </c>
      <c r="G27" s="323">
        <v>1</v>
      </c>
      <c r="H27" s="323">
        <f t="shared" si="1"/>
        <v>0</v>
      </c>
      <c r="I27" s="323">
        <v>0</v>
      </c>
      <c r="J27" s="323">
        <f t="shared" si="0"/>
        <v>1</v>
      </c>
      <c r="K27" s="1028"/>
    </row>
    <row r="28" spans="1:11" customFormat="1" ht="14.25" customHeight="1" x14ac:dyDescent="0.3">
      <c r="A28" s="1027">
        <f>IF(B28="","",SUBTOTAL(3,$B$11:B28))</f>
        <v>18</v>
      </c>
      <c r="B28" s="920" t="s">
        <v>1346</v>
      </c>
      <c r="C28" s="916">
        <v>329.72800000000001</v>
      </c>
      <c r="D28" s="323" t="s">
        <v>1325</v>
      </c>
      <c r="E28" s="323" t="s">
        <v>1327</v>
      </c>
      <c r="F28" s="323">
        <v>1</v>
      </c>
      <c r="G28" s="323">
        <v>1</v>
      </c>
      <c r="H28" s="323">
        <f t="shared" si="1"/>
        <v>0</v>
      </c>
      <c r="I28" s="323">
        <v>0</v>
      </c>
      <c r="J28" s="323">
        <f t="shared" si="0"/>
        <v>1</v>
      </c>
      <c r="K28" s="1028"/>
    </row>
    <row r="29" spans="1:11" customFormat="1" ht="14.25" customHeight="1" x14ac:dyDescent="0.3">
      <c r="A29" s="1025">
        <f>IF(B29="","",SUBTOTAL(3,$B$11:B29))</f>
        <v>19</v>
      </c>
      <c r="B29" s="920" t="s">
        <v>1347</v>
      </c>
      <c r="C29" s="916">
        <v>416.87799999999999</v>
      </c>
      <c r="D29" s="323" t="s">
        <v>1325</v>
      </c>
      <c r="E29" s="323"/>
      <c r="F29" s="323">
        <v>1</v>
      </c>
      <c r="G29" s="323">
        <v>1</v>
      </c>
      <c r="H29" s="323">
        <f t="shared" si="1"/>
        <v>0</v>
      </c>
      <c r="I29" s="323">
        <v>0</v>
      </c>
      <c r="J29" s="323">
        <f t="shared" si="0"/>
        <v>1</v>
      </c>
      <c r="K29" s="1028"/>
    </row>
    <row r="30" spans="1:11" customFormat="1" ht="14.25" customHeight="1" x14ac:dyDescent="0.3">
      <c r="A30" s="1027">
        <f>IF(B30="","",SUBTOTAL(3,$B$11:B30))</f>
        <v>20</v>
      </c>
      <c r="B30" s="920" t="s">
        <v>1348</v>
      </c>
      <c r="C30" s="916">
        <v>480.26900000000001</v>
      </c>
      <c r="D30" s="323" t="s">
        <v>1325</v>
      </c>
      <c r="E30" s="323"/>
      <c r="F30" s="323">
        <v>1</v>
      </c>
      <c r="G30" s="323">
        <v>1</v>
      </c>
      <c r="H30" s="323">
        <f t="shared" si="1"/>
        <v>0</v>
      </c>
      <c r="I30" s="323">
        <v>0</v>
      </c>
      <c r="J30" s="323">
        <f t="shared" si="0"/>
        <v>1</v>
      </c>
      <c r="K30" s="1028"/>
    </row>
    <row r="31" spans="1:11" customFormat="1" ht="14.25" customHeight="1" x14ac:dyDescent="0.3">
      <c r="A31" s="1025">
        <f>IF(B31="","",SUBTOTAL(3,$B$11:B31))</f>
        <v>21</v>
      </c>
      <c r="B31" s="920" t="s">
        <v>1349</v>
      </c>
      <c r="C31" s="916">
        <v>223.816</v>
      </c>
      <c r="D31" s="323" t="s">
        <v>1325</v>
      </c>
      <c r="E31" s="323" t="s">
        <v>1328</v>
      </c>
      <c r="F31" s="323">
        <v>1</v>
      </c>
      <c r="G31" s="323">
        <v>1</v>
      </c>
      <c r="H31" s="323">
        <f t="shared" si="1"/>
        <v>0</v>
      </c>
      <c r="I31" s="323">
        <v>0</v>
      </c>
      <c r="J31" s="323">
        <f t="shared" si="0"/>
        <v>1</v>
      </c>
      <c r="K31" s="1028"/>
    </row>
    <row r="32" spans="1:11" customFormat="1" ht="14.25" customHeight="1" x14ac:dyDescent="0.3">
      <c r="A32" s="1027">
        <f>IF(B32="","",SUBTOTAL(3,$B$11:B32))</f>
        <v>22</v>
      </c>
      <c r="B32" s="920" t="s">
        <v>1350</v>
      </c>
      <c r="C32" s="916">
        <v>5019.34</v>
      </c>
      <c r="D32" s="323" t="s">
        <v>1326</v>
      </c>
      <c r="E32" s="323"/>
      <c r="F32" s="323">
        <v>13</v>
      </c>
      <c r="G32" s="323">
        <v>13</v>
      </c>
      <c r="H32" s="323">
        <f t="shared" si="1"/>
        <v>0</v>
      </c>
      <c r="I32" s="323">
        <v>5</v>
      </c>
      <c r="J32" s="323">
        <f t="shared" si="0"/>
        <v>8</v>
      </c>
      <c r="K32" s="1028"/>
    </row>
    <row r="33" spans="1:11" customFormat="1" ht="14.25" customHeight="1" x14ac:dyDescent="0.3">
      <c r="A33" s="1025">
        <f>IF(B33="","",SUBTOTAL(3,$B$11:B33))</f>
        <v>23</v>
      </c>
      <c r="B33" s="920" t="s">
        <v>1351</v>
      </c>
      <c r="C33" s="916">
        <v>392.69400000000002</v>
      </c>
      <c r="D33" s="323" t="s">
        <v>1325</v>
      </c>
      <c r="E33" s="323"/>
      <c r="F33" s="323">
        <v>1</v>
      </c>
      <c r="G33" s="323">
        <v>1</v>
      </c>
      <c r="H33" s="323">
        <f t="shared" si="1"/>
        <v>0</v>
      </c>
      <c r="I33" s="323">
        <v>0</v>
      </c>
      <c r="J33" s="323">
        <f t="shared" si="0"/>
        <v>1</v>
      </c>
      <c r="K33" s="1028"/>
    </row>
    <row r="34" spans="1:11" customFormat="1" ht="14.25" customHeight="1" x14ac:dyDescent="0.3">
      <c r="A34" s="1025">
        <f>IF(B34="","",SUBTOTAL(3,$B$11:B34))</f>
        <v>24</v>
      </c>
      <c r="B34" s="920" t="s">
        <v>1352</v>
      </c>
      <c r="C34" s="916">
        <v>398.404</v>
      </c>
      <c r="D34" s="323" t="s">
        <v>1325</v>
      </c>
      <c r="E34" s="323"/>
      <c r="F34" s="323">
        <v>1</v>
      </c>
      <c r="G34" s="323">
        <v>1</v>
      </c>
      <c r="H34" s="323">
        <f t="shared" si="1"/>
        <v>0</v>
      </c>
      <c r="I34" s="323">
        <v>0</v>
      </c>
      <c r="J34" s="323">
        <f t="shared" si="0"/>
        <v>1</v>
      </c>
      <c r="K34" s="1028"/>
    </row>
    <row r="35" spans="1:11" customFormat="1" ht="14.25" customHeight="1" x14ac:dyDescent="0.3">
      <c r="A35" s="1025">
        <f>IF(B35="","",SUBTOTAL(3,$B$11:B35))</f>
        <v>25</v>
      </c>
      <c r="B35" s="920" t="s">
        <v>1353</v>
      </c>
      <c r="C35" s="916">
        <v>3030.0290000000005</v>
      </c>
      <c r="D35" s="323" t="s">
        <v>1326</v>
      </c>
      <c r="E35" s="323"/>
      <c r="F35" s="323">
        <v>8</v>
      </c>
      <c r="G35" s="323">
        <v>8</v>
      </c>
      <c r="H35" s="323">
        <f t="shared" si="1"/>
        <v>0</v>
      </c>
      <c r="I35" s="323">
        <v>0</v>
      </c>
      <c r="J35" s="323">
        <f t="shared" si="0"/>
        <v>8</v>
      </c>
      <c r="K35" s="1028"/>
    </row>
    <row r="36" spans="1:11" customFormat="1" ht="14.25" customHeight="1" x14ac:dyDescent="0.3">
      <c r="A36" s="1025">
        <f>IF(B36="","",SUBTOTAL(3,$B$11:B36))</f>
        <v>26</v>
      </c>
      <c r="B36" s="920" t="s">
        <v>1354</v>
      </c>
      <c r="C36" s="916">
        <v>279.36</v>
      </c>
      <c r="D36" s="323" t="s">
        <v>1325</v>
      </c>
      <c r="E36" s="323" t="s">
        <v>1395</v>
      </c>
      <c r="F36" s="323">
        <v>1</v>
      </c>
      <c r="G36" s="323">
        <v>1</v>
      </c>
      <c r="H36" s="323">
        <f t="shared" si="1"/>
        <v>0</v>
      </c>
      <c r="I36" s="323">
        <v>0</v>
      </c>
      <c r="J36" s="323">
        <f t="shared" si="0"/>
        <v>1</v>
      </c>
      <c r="K36" s="1028"/>
    </row>
    <row r="37" spans="1:11" customFormat="1" ht="13.95" customHeight="1" x14ac:dyDescent="0.3">
      <c r="A37" s="1025">
        <f>IF(B37="","",SUBTOTAL(3,$B$11:B37))</f>
        <v>27</v>
      </c>
      <c r="B37" s="920" t="s">
        <v>1355</v>
      </c>
      <c r="C37" s="916">
        <v>2550.1669999999999</v>
      </c>
      <c r="D37" s="323" t="s">
        <v>1326</v>
      </c>
      <c r="E37" s="323"/>
      <c r="F37" s="323">
        <v>7</v>
      </c>
      <c r="G37" s="323">
        <v>7</v>
      </c>
      <c r="H37" s="323">
        <f t="shared" si="1"/>
        <v>0</v>
      </c>
      <c r="I37" s="323">
        <v>0</v>
      </c>
      <c r="J37" s="323">
        <f t="shared" si="0"/>
        <v>7</v>
      </c>
      <c r="K37" s="1028"/>
    </row>
    <row r="38" spans="1:11" customFormat="1" ht="14.4" x14ac:dyDescent="0.3">
      <c r="A38" s="1025">
        <f>IF(B38="","",SUBTOTAL(3,$B$11:B38))</f>
        <v>28</v>
      </c>
      <c r="B38" s="920" t="s">
        <v>1356</v>
      </c>
      <c r="C38" s="916">
        <v>2283.5349999999999</v>
      </c>
      <c r="D38" s="323" t="s">
        <v>1326</v>
      </c>
      <c r="E38" s="323"/>
      <c r="F38" s="323">
        <v>6</v>
      </c>
      <c r="G38" s="323">
        <v>6</v>
      </c>
      <c r="H38" s="323">
        <f t="shared" si="1"/>
        <v>0</v>
      </c>
      <c r="I38" s="323">
        <v>0</v>
      </c>
      <c r="J38" s="323">
        <f t="shared" si="0"/>
        <v>6</v>
      </c>
      <c r="K38" s="1028"/>
    </row>
    <row r="39" spans="1:11" customFormat="1" ht="14.25" customHeight="1" x14ac:dyDescent="0.3">
      <c r="A39" s="1025">
        <f>IF(B39="","",SUBTOTAL(3,$B$11:B39))</f>
        <v>29</v>
      </c>
      <c r="B39" s="920" t="s">
        <v>1357</v>
      </c>
      <c r="C39" s="916">
        <v>259.048</v>
      </c>
      <c r="D39" s="323" t="s">
        <v>1325</v>
      </c>
      <c r="E39" s="323" t="s">
        <v>1329</v>
      </c>
      <c r="F39" s="323">
        <v>1</v>
      </c>
      <c r="G39" s="323">
        <v>1</v>
      </c>
      <c r="H39" s="323">
        <f t="shared" si="1"/>
        <v>0</v>
      </c>
      <c r="I39" s="323">
        <v>0</v>
      </c>
      <c r="J39" s="323">
        <f t="shared" si="0"/>
        <v>1</v>
      </c>
      <c r="K39" s="1028"/>
    </row>
    <row r="40" spans="1:11" customFormat="1" ht="14.25" customHeight="1" x14ac:dyDescent="0.3">
      <c r="A40" s="1025">
        <f>IF(B40="","",SUBTOTAL(3,$B$11:B40))</f>
        <v>30</v>
      </c>
      <c r="B40" s="920" t="s">
        <v>1358</v>
      </c>
      <c r="C40" s="916">
        <v>440.45499999999998</v>
      </c>
      <c r="D40" s="323" t="s">
        <v>1325</v>
      </c>
      <c r="E40" s="323"/>
      <c r="F40" s="323">
        <v>1</v>
      </c>
      <c r="G40" s="323">
        <v>1</v>
      </c>
      <c r="H40" s="323">
        <f t="shared" si="1"/>
        <v>0</v>
      </c>
      <c r="I40" s="323">
        <v>0</v>
      </c>
      <c r="J40" s="323">
        <f t="shared" si="0"/>
        <v>1</v>
      </c>
      <c r="K40" s="1028"/>
    </row>
    <row r="41" spans="1:11" customFormat="1" ht="14.25" customHeight="1" x14ac:dyDescent="0.3">
      <c r="A41" s="1025">
        <f>IF(B41="","",SUBTOTAL(3,$B$11:B41))</f>
        <v>31</v>
      </c>
      <c r="B41" s="920" t="s">
        <v>1359</v>
      </c>
      <c r="C41" s="916">
        <v>496.685</v>
      </c>
      <c r="D41" s="323" t="s">
        <v>1325</v>
      </c>
      <c r="E41" s="323"/>
      <c r="F41" s="323">
        <v>1</v>
      </c>
      <c r="G41" s="323">
        <v>1</v>
      </c>
      <c r="H41" s="323">
        <f t="shared" si="1"/>
        <v>0</v>
      </c>
      <c r="I41" s="323">
        <v>0</v>
      </c>
      <c r="J41" s="323">
        <f t="shared" si="0"/>
        <v>1</v>
      </c>
      <c r="K41" s="1028"/>
    </row>
    <row r="42" spans="1:11" customFormat="1" ht="14.25" customHeight="1" x14ac:dyDescent="0.3">
      <c r="A42" s="1025">
        <f>IF(B42="","",SUBTOTAL(3,$B$11:B42))</f>
        <v>32</v>
      </c>
      <c r="B42" s="920" t="s">
        <v>1360</v>
      </c>
      <c r="C42" s="916">
        <v>244.029</v>
      </c>
      <c r="D42" s="323" t="s">
        <v>1325</v>
      </c>
      <c r="E42" s="323" t="s">
        <v>1328</v>
      </c>
      <c r="F42" s="323">
        <v>1</v>
      </c>
      <c r="G42" s="323">
        <v>1</v>
      </c>
      <c r="H42" s="323">
        <f t="shared" si="1"/>
        <v>0</v>
      </c>
      <c r="I42" s="323">
        <v>0</v>
      </c>
      <c r="J42" s="323">
        <f t="shared" si="0"/>
        <v>1</v>
      </c>
      <c r="K42" s="1028"/>
    </row>
    <row r="43" spans="1:11" customFormat="1" ht="14.25" customHeight="1" x14ac:dyDescent="0.3">
      <c r="A43" s="1025">
        <f>IF(B43="","",SUBTOTAL(3,$B$11:B43))</f>
        <v>33</v>
      </c>
      <c r="B43" s="920" t="s">
        <v>1361</v>
      </c>
      <c r="C43" s="916">
        <v>237.428</v>
      </c>
      <c r="D43" s="323" t="s">
        <v>1325</v>
      </c>
      <c r="E43" s="323"/>
      <c r="F43" s="323">
        <v>1</v>
      </c>
      <c r="G43" s="323">
        <v>1</v>
      </c>
      <c r="H43" s="323">
        <f t="shared" si="1"/>
        <v>0</v>
      </c>
      <c r="I43" s="323">
        <v>0</v>
      </c>
      <c r="J43" s="323">
        <f t="shared" ref="J43:J70" si="2">F43-I43</f>
        <v>1</v>
      </c>
      <c r="K43" s="1028"/>
    </row>
    <row r="44" spans="1:11" customFormat="1" ht="14.25" customHeight="1" x14ac:dyDescent="0.3">
      <c r="A44" s="1025">
        <f>IF(B44="","",SUBTOTAL(3,$B$11:B44))</f>
        <v>34</v>
      </c>
      <c r="B44" s="920" t="s">
        <v>1362</v>
      </c>
      <c r="C44" s="916">
        <v>203.47900000000001</v>
      </c>
      <c r="D44" s="323" t="s">
        <v>1325</v>
      </c>
      <c r="E44" s="323" t="s">
        <v>1330</v>
      </c>
      <c r="F44" s="323">
        <v>1</v>
      </c>
      <c r="G44" s="323">
        <v>1</v>
      </c>
      <c r="H44" s="323">
        <f t="shared" si="1"/>
        <v>0</v>
      </c>
      <c r="I44" s="323">
        <v>0</v>
      </c>
      <c r="J44" s="323">
        <f t="shared" si="2"/>
        <v>1</v>
      </c>
      <c r="K44" s="1028"/>
    </row>
    <row r="45" spans="1:11" customFormat="1" ht="14.25" customHeight="1" x14ac:dyDescent="0.3">
      <c r="A45" s="1025">
        <f>IF(B45="","",SUBTOTAL(3,$B$11:B45))</f>
        <v>35</v>
      </c>
      <c r="B45" s="920" t="s">
        <v>1363</v>
      </c>
      <c r="C45" s="916">
        <v>2548.2750000000001</v>
      </c>
      <c r="D45" s="323" t="s">
        <v>1326</v>
      </c>
      <c r="E45" s="323"/>
      <c r="F45" s="323">
        <v>7</v>
      </c>
      <c r="G45" s="323">
        <v>7</v>
      </c>
      <c r="H45" s="323">
        <f t="shared" si="1"/>
        <v>0</v>
      </c>
      <c r="I45" s="323">
        <v>0</v>
      </c>
      <c r="J45" s="323">
        <f t="shared" si="2"/>
        <v>7</v>
      </c>
      <c r="K45" s="1028"/>
    </row>
    <row r="46" spans="1:11" customFormat="1" ht="14.25" customHeight="1" x14ac:dyDescent="0.3">
      <c r="A46" s="1025">
        <f>IF(B46="","",SUBTOTAL(3,$B$11:B46))</f>
        <v>36</v>
      </c>
      <c r="B46" s="920" t="s">
        <v>1364</v>
      </c>
      <c r="C46" s="916">
        <v>211.209</v>
      </c>
      <c r="D46" s="323" t="s">
        <v>1325</v>
      </c>
      <c r="E46" s="323" t="s">
        <v>1331</v>
      </c>
      <c r="F46" s="323">
        <v>1</v>
      </c>
      <c r="G46" s="323">
        <v>1</v>
      </c>
      <c r="H46" s="323">
        <f t="shared" si="1"/>
        <v>0</v>
      </c>
      <c r="I46" s="323">
        <v>0</v>
      </c>
      <c r="J46" s="323">
        <f t="shared" si="2"/>
        <v>1</v>
      </c>
      <c r="K46" s="1028"/>
    </row>
    <row r="47" spans="1:11" customFormat="1" ht="14.25" customHeight="1" x14ac:dyDescent="0.3">
      <c r="A47" s="1025">
        <f>IF(B47="","",SUBTOTAL(3,$B$11:B47))</f>
        <v>37</v>
      </c>
      <c r="B47" s="920" t="s">
        <v>1365</v>
      </c>
      <c r="C47" s="916">
        <v>2379.2039999999997</v>
      </c>
      <c r="D47" s="323" t="s">
        <v>1326</v>
      </c>
      <c r="E47" s="323"/>
      <c r="F47" s="323">
        <v>6</v>
      </c>
      <c r="G47" s="323">
        <v>6</v>
      </c>
      <c r="H47" s="323">
        <f t="shared" si="1"/>
        <v>0</v>
      </c>
      <c r="I47" s="323">
        <v>3</v>
      </c>
      <c r="J47" s="323">
        <f t="shared" si="2"/>
        <v>3</v>
      </c>
      <c r="K47" s="1028"/>
    </row>
    <row r="48" spans="1:11" customFormat="1" ht="14.25" customHeight="1" x14ac:dyDescent="0.3">
      <c r="A48" s="1025">
        <f>IF(B48="","",SUBTOTAL(3,$B$11:B48))</f>
        <v>38</v>
      </c>
      <c r="B48" s="920" t="s">
        <v>1366</v>
      </c>
      <c r="C48" s="916">
        <v>2669.0070000000001</v>
      </c>
      <c r="D48" s="323" t="s">
        <v>1326</v>
      </c>
      <c r="E48" s="323"/>
      <c r="F48" s="323">
        <v>7</v>
      </c>
      <c r="G48" s="323">
        <v>7</v>
      </c>
      <c r="H48" s="323">
        <f t="shared" si="1"/>
        <v>0</v>
      </c>
      <c r="I48" s="323">
        <v>3</v>
      </c>
      <c r="J48" s="323">
        <f t="shared" si="2"/>
        <v>4</v>
      </c>
      <c r="K48" s="1028"/>
    </row>
    <row r="49" spans="1:11" customFormat="1" ht="14.25" customHeight="1" x14ac:dyDescent="0.3">
      <c r="A49" s="1025">
        <f>IF(B49="","",SUBTOTAL(3,$B$11:B49))</f>
        <v>39</v>
      </c>
      <c r="B49" s="920" t="s">
        <v>1367</v>
      </c>
      <c r="C49" s="916">
        <v>4124.232</v>
      </c>
      <c r="D49" s="323" t="s">
        <v>1326</v>
      </c>
      <c r="E49" s="323"/>
      <c r="F49" s="323">
        <v>11</v>
      </c>
      <c r="G49" s="323">
        <v>11</v>
      </c>
      <c r="H49" s="323">
        <f t="shared" si="1"/>
        <v>0</v>
      </c>
      <c r="I49" s="323">
        <v>2</v>
      </c>
      <c r="J49" s="323">
        <f t="shared" si="2"/>
        <v>9</v>
      </c>
      <c r="K49" s="1028"/>
    </row>
    <row r="50" spans="1:11" customFormat="1" ht="14.25" customHeight="1" x14ac:dyDescent="0.3">
      <c r="A50" s="1025">
        <f>IF(B50="","",SUBTOTAL(3,$B$11:B50))</f>
        <v>40</v>
      </c>
      <c r="B50" s="920" t="s">
        <v>1368</v>
      </c>
      <c r="C50" s="916">
        <v>4333.3689999999997</v>
      </c>
      <c r="D50" s="323" t="s">
        <v>1326</v>
      </c>
      <c r="E50" s="323"/>
      <c r="F50" s="323">
        <v>11</v>
      </c>
      <c r="G50" s="323">
        <v>11</v>
      </c>
      <c r="H50" s="323">
        <f t="shared" si="1"/>
        <v>0</v>
      </c>
      <c r="I50" s="323">
        <v>3</v>
      </c>
      <c r="J50" s="323">
        <f t="shared" si="2"/>
        <v>8</v>
      </c>
      <c r="K50" s="1028"/>
    </row>
    <row r="51" spans="1:11" customFormat="1" ht="14.25" customHeight="1" x14ac:dyDescent="0.3">
      <c r="A51" s="1025">
        <f>IF(B51="","",SUBTOTAL(3,$B$11:B51))</f>
        <v>41</v>
      </c>
      <c r="B51" s="920" t="s">
        <v>1369</v>
      </c>
      <c r="C51" s="916">
        <v>3283.51</v>
      </c>
      <c r="D51" s="323" t="s">
        <v>1326</v>
      </c>
      <c r="E51" s="323"/>
      <c r="F51" s="323">
        <v>8</v>
      </c>
      <c r="G51" s="323">
        <v>8</v>
      </c>
      <c r="H51" s="323">
        <f t="shared" si="1"/>
        <v>0</v>
      </c>
      <c r="I51" s="323">
        <v>8</v>
      </c>
      <c r="J51" s="323">
        <f t="shared" si="2"/>
        <v>0</v>
      </c>
      <c r="K51" s="1028"/>
    </row>
    <row r="52" spans="1:11" customFormat="1" ht="14.25" customHeight="1" x14ac:dyDescent="0.3">
      <c r="A52" s="1025">
        <f>IF(B52="","",SUBTOTAL(3,$B$11:B52))</f>
        <v>42</v>
      </c>
      <c r="B52" s="920" t="s">
        <v>1370</v>
      </c>
      <c r="C52" s="916">
        <v>840.43900000000008</v>
      </c>
      <c r="D52" s="323" t="s">
        <v>1326</v>
      </c>
      <c r="E52" s="323"/>
      <c r="F52" s="323">
        <v>2</v>
      </c>
      <c r="G52" s="323">
        <v>2</v>
      </c>
      <c r="H52" s="323">
        <f t="shared" si="1"/>
        <v>0</v>
      </c>
      <c r="I52" s="323">
        <v>0</v>
      </c>
      <c r="J52" s="323">
        <f t="shared" si="2"/>
        <v>2</v>
      </c>
      <c r="K52" s="1028"/>
    </row>
    <row r="53" spans="1:11" customFormat="1" ht="14.25" customHeight="1" x14ac:dyDescent="0.3">
      <c r="A53" s="1025">
        <f>IF(B53="","",SUBTOTAL(3,$B$11:B53))</f>
        <v>43</v>
      </c>
      <c r="B53" s="920" t="s">
        <v>1371</v>
      </c>
      <c r="C53" s="916">
        <v>4049.7639999999997</v>
      </c>
      <c r="D53" s="323" t="s">
        <v>1326</v>
      </c>
      <c r="E53" s="323"/>
      <c r="F53" s="323">
        <v>10</v>
      </c>
      <c r="G53" s="323">
        <v>10</v>
      </c>
      <c r="H53" s="323">
        <f t="shared" si="1"/>
        <v>0</v>
      </c>
      <c r="I53" s="323">
        <v>6</v>
      </c>
      <c r="J53" s="323">
        <f t="shared" si="2"/>
        <v>4</v>
      </c>
      <c r="K53" s="1028"/>
    </row>
    <row r="54" spans="1:11" customFormat="1" ht="14.25" customHeight="1" x14ac:dyDescent="0.3">
      <c r="A54" s="1033">
        <f>IF(B54="","",SUBTOTAL(3,$B$11:B54))</f>
        <v>44</v>
      </c>
      <c r="B54" s="1014" t="s">
        <v>1372</v>
      </c>
      <c r="C54" s="1034">
        <v>4898.5879999999997</v>
      </c>
      <c r="D54" s="101" t="s">
        <v>1326</v>
      </c>
      <c r="E54" s="101"/>
      <c r="F54" s="101">
        <v>13</v>
      </c>
      <c r="G54" s="101">
        <v>13</v>
      </c>
      <c r="H54" s="101">
        <f t="shared" si="1"/>
        <v>0</v>
      </c>
      <c r="I54" s="101">
        <v>13</v>
      </c>
      <c r="J54" s="101">
        <f t="shared" si="2"/>
        <v>0</v>
      </c>
      <c r="K54" s="1035" t="s">
        <v>263</v>
      </c>
    </row>
    <row r="55" spans="1:11" customFormat="1" ht="14.4" x14ac:dyDescent="0.3">
      <c r="A55" s="1025">
        <f>IF(B55="","",SUBTOTAL(3,$B$11:B55))</f>
        <v>45</v>
      </c>
      <c r="B55" s="920" t="s">
        <v>1373</v>
      </c>
      <c r="C55" s="916">
        <v>4916.2929999999997</v>
      </c>
      <c r="D55" s="323" t="s">
        <v>1326</v>
      </c>
      <c r="E55" s="323"/>
      <c r="F55" s="323">
        <v>12</v>
      </c>
      <c r="G55" s="323">
        <v>12</v>
      </c>
      <c r="H55" s="323">
        <f t="shared" si="1"/>
        <v>0</v>
      </c>
      <c r="I55" s="323">
        <v>9</v>
      </c>
      <c r="J55" s="323">
        <f t="shared" si="2"/>
        <v>3</v>
      </c>
      <c r="K55" s="1028"/>
    </row>
    <row r="56" spans="1:11" customFormat="1" ht="14.25" customHeight="1" x14ac:dyDescent="0.3">
      <c r="A56" s="1025">
        <f>IF(B56="","",SUBTOTAL(3,$B$11:B56))</f>
        <v>46</v>
      </c>
      <c r="B56" s="920" t="s">
        <v>1374</v>
      </c>
      <c r="C56" s="916">
        <v>453.99900000000002</v>
      </c>
      <c r="D56" s="323" t="s">
        <v>1325</v>
      </c>
      <c r="E56" s="323"/>
      <c r="F56" s="323">
        <v>1</v>
      </c>
      <c r="G56" s="323">
        <v>1</v>
      </c>
      <c r="H56" s="323">
        <f t="shared" si="1"/>
        <v>0</v>
      </c>
      <c r="I56" s="323">
        <v>1</v>
      </c>
      <c r="J56" s="323">
        <f t="shared" si="2"/>
        <v>0</v>
      </c>
      <c r="K56" s="1028"/>
    </row>
    <row r="57" spans="1:11" customFormat="1" ht="14.25" customHeight="1" x14ac:dyDescent="0.3">
      <c r="A57" s="1025">
        <f>IF(B57="","",SUBTOTAL(3,$B$11:B57))</f>
        <v>47</v>
      </c>
      <c r="B57" s="920" t="s">
        <v>1375</v>
      </c>
      <c r="C57" s="916">
        <v>1291.5230000000001</v>
      </c>
      <c r="D57" s="323" t="s">
        <v>1326</v>
      </c>
      <c r="E57" s="323"/>
      <c r="F57" s="323">
        <v>3</v>
      </c>
      <c r="G57" s="323">
        <v>3</v>
      </c>
      <c r="H57" s="323">
        <f t="shared" si="1"/>
        <v>0</v>
      </c>
      <c r="I57" s="323">
        <v>2</v>
      </c>
      <c r="J57" s="323">
        <f t="shared" si="2"/>
        <v>1</v>
      </c>
      <c r="K57" s="1028"/>
    </row>
    <row r="58" spans="1:11" customFormat="1" ht="13.95" customHeight="1" x14ac:dyDescent="0.3">
      <c r="A58" s="1025">
        <f>IF(B58="","",SUBTOTAL(3,$B$11:B58))</f>
        <v>48</v>
      </c>
      <c r="B58" s="920" t="s">
        <v>1376</v>
      </c>
      <c r="C58" s="916">
        <v>2496.3940000000002</v>
      </c>
      <c r="D58" s="323" t="s">
        <v>1326</v>
      </c>
      <c r="E58" s="323"/>
      <c r="F58" s="323">
        <v>6</v>
      </c>
      <c r="G58" s="323">
        <v>6</v>
      </c>
      <c r="H58" s="323">
        <f t="shared" si="1"/>
        <v>0</v>
      </c>
      <c r="I58" s="323">
        <v>3</v>
      </c>
      <c r="J58" s="323">
        <f t="shared" si="2"/>
        <v>3</v>
      </c>
      <c r="K58" s="1028"/>
    </row>
    <row r="59" spans="1:11" customFormat="1" ht="14.25" customHeight="1" x14ac:dyDescent="0.3">
      <c r="A59" s="1033">
        <f>IF(B59="","",SUBTOTAL(3,$B$11:B59))</f>
        <v>49</v>
      </c>
      <c r="B59" s="1014" t="s">
        <v>1377</v>
      </c>
      <c r="C59" s="1034">
        <v>2583.5889999999999</v>
      </c>
      <c r="D59" s="101" t="s">
        <v>1326</v>
      </c>
      <c r="E59" s="101"/>
      <c r="F59" s="101">
        <v>7</v>
      </c>
      <c r="G59" s="101">
        <v>7</v>
      </c>
      <c r="H59" s="101">
        <f t="shared" si="1"/>
        <v>0</v>
      </c>
      <c r="I59" s="101">
        <v>7</v>
      </c>
      <c r="J59" s="101">
        <f t="shared" si="2"/>
        <v>0</v>
      </c>
      <c r="K59" s="1035" t="s">
        <v>263</v>
      </c>
    </row>
    <row r="60" spans="1:11" customFormat="1" ht="14.25" customHeight="1" x14ac:dyDescent="0.3">
      <c r="A60" s="1033">
        <f>IF(B60="","",SUBTOTAL(3,$B$11:B60))</f>
        <v>50</v>
      </c>
      <c r="B60" s="1014" t="s">
        <v>1378</v>
      </c>
      <c r="C60" s="1034">
        <v>4163.6769999999997</v>
      </c>
      <c r="D60" s="101" t="s">
        <v>1326</v>
      </c>
      <c r="E60" s="101"/>
      <c r="F60" s="101">
        <v>11</v>
      </c>
      <c r="G60" s="101">
        <v>11</v>
      </c>
      <c r="H60" s="101">
        <f t="shared" si="1"/>
        <v>0</v>
      </c>
      <c r="I60" s="101">
        <v>11</v>
      </c>
      <c r="J60" s="101">
        <f t="shared" si="2"/>
        <v>0</v>
      </c>
      <c r="K60" s="1035" t="s">
        <v>263</v>
      </c>
    </row>
    <row r="61" spans="1:11" customFormat="1" ht="14.25" customHeight="1" x14ac:dyDescent="0.3">
      <c r="A61" s="1033">
        <f>IF(B61="","",SUBTOTAL(3,$B$11:B61))</f>
        <v>51</v>
      </c>
      <c r="B61" s="1014" t="s">
        <v>1379</v>
      </c>
      <c r="C61" s="1034">
        <v>4716.8109999999997</v>
      </c>
      <c r="D61" s="101" t="s">
        <v>1326</v>
      </c>
      <c r="E61" s="101"/>
      <c r="F61" s="101">
        <v>12</v>
      </c>
      <c r="G61" s="101">
        <v>12</v>
      </c>
      <c r="H61" s="101">
        <f t="shared" si="1"/>
        <v>0</v>
      </c>
      <c r="I61" s="101">
        <v>12</v>
      </c>
      <c r="J61" s="101">
        <f t="shared" si="2"/>
        <v>0</v>
      </c>
      <c r="K61" s="1035" t="s">
        <v>263</v>
      </c>
    </row>
    <row r="62" spans="1:11" customFormat="1" ht="14.25" customHeight="1" x14ac:dyDescent="0.3">
      <c r="A62" s="1025">
        <f>IF(B62="","",SUBTOTAL(3,$B$11:B62))</f>
        <v>52</v>
      </c>
      <c r="B62" s="920" t="s">
        <v>1380</v>
      </c>
      <c r="C62" s="916">
        <v>4665.9179999999997</v>
      </c>
      <c r="D62" s="323" t="s">
        <v>1326</v>
      </c>
      <c r="E62" s="323"/>
      <c r="F62" s="323">
        <v>12</v>
      </c>
      <c r="G62" s="323">
        <v>12</v>
      </c>
      <c r="H62" s="323">
        <f t="shared" si="1"/>
        <v>0</v>
      </c>
      <c r="I62" s="323">
        <v>7</v>
      </c>
      <c r="J62" s="323">
        <f t="shared" si="2"/>
        <v>5</v>
      </c>
      <c r="K62" s="1028"/>
    </row>
    <row r="63" spans="1:11" customFormat="1" ht="14.25" customHeight="1" x14ac:dyDescent="0.3">
      <c r="A63" s="1025">
        <f>IF(B63="","",SUBTOTAL(3,$B$11:B63))</f>
        <v>53</v>
      </c>
      <c r="B63" s="920" t="s">
        <v>1381</v>
      </c>
      <c r="C63" s="916">
        <v>410.60700000000003</v>
      </c>
      <c r="D63" s="323" t="s">
        <v>1325</v>
      </c>
      <c r="E63" s="323"/>
      <c r="F63" s="323">
        <v>1</v>
      </c>
      <c r="G63" s="323">
        <v>1</v>
      </c>
      <c r="H63" s="323">
        <f t="shared" si="1"/>
        <v>0</v>
      </c>
      <c r="I63" s="323">
        <v>0</v>
      </c>
      <c r="J63" s="323">
        <f t="shared" si="2"/>
        <v>1</v>
      </c>
      <c r="K63" s="1028"/>
    </row>
    <row r="64" spans="1:11" customFormat="1" ht="14.25" customHeight="1" x14ac:dyDescent="0.3">
      <c r="A64" s="1025">
        <f>IF(B64="","",SUBTOTAL(3,$B$11:B64))</f>
        <v>54</v>
      </c>
      <c r="B64" s="920" t="s">
        <v>1382</v>
      </c>
      <c r="C64" s="916">
        <v>823.78199999999993</v>
      </c>
      <c r="D64" s="323" t="s">
        <v>1326</v>
      </c>
      <c r="E64" s="323"/>
      <c r="F64" s="323">
        <v>2</v>
      </c>
      <c r="G64" s="323">
        <v>2</v>
      </c>
      <c r="H64" s="323">
        <f t="shared" si="1"/>
        <v>0</v>
      </c>
      <c r="I64" s="323">
        <v>0</v>
      </c>
      <c r="J64" s="323">
        <f t="shared" si="2"/>
        <v>2</v>
      </c>
      <c r="K64" s="1028"/>
    </row>
    <row r="65" spans="1:11" customFormat="1" ht="14.25" customHeight="1" x14ac:dyDescent="0.3">
      <c r="A65" s="1025">
        <f>IF(B65="","",SUBTOTAL(3,$B$11:B65))</f>
        <v>55</v>
      </c>
      <c r="B65" s="920" t="s">
        <v>1383</v>
      </c>
      <c r="C65" s="916">
        <v>1258.998</v>
      </c>
      <c r="D65" s="323" t="s">
        <v>1326</v>
      </c>
      <c r="E65" s="323"/>
      <c r="F65" s="323">
        <v>3</v>
      </c>
      <c r="G65" s="323">
        <v>3</v>
      </c>
      <c r="H65" s="323">
        <f t="shared" si="1"/>
        <v>0</v>
      </c>
      <c r="I65" s="323">
        <v>3</v>
      </c>
      <c r="J65" s="323">
        <f t="shared" si="2"/>
        <v>0</v>
      </c>
      <c r="K65" s="1028"/>
    </row>
    <row r="66" spans="1:11" customFormat="1" ht="14.25" customHeight="1" x14ac:dyDescent="0.3">
      <c r="A66" s="1025">
        <f>IF(B66="","",SUBTOTAL(3,$B$11:B66))</f>
        <v>56</v>
      </c>
      <c r="B66" s="920" t="s">
        <v>1384</v>
      </c>
      <c r="C66" s="916">
        <v>424.89100000000002</v>
      </c>
      <c r="D66" s="323" t="s">
        <v>1325</v>
      </c>
      <c r="E66" s="323"/>
      <c r="F66" s="323">
        <v>1</v>
      </c>
      <c r="G66" s="323">
        <v>1</v>
      </c>
      <c r="H66" s="323">
        <f t="shared" si="1"/>
        <v>0</v>
      </c>
      <c r="I66" s="323">
        <v>0</v>
      </c>
      <c r="J66" s="323">
        <f t="shared" si="2"/>
        <v>1</v>
      </c>
      <c r="K66" s="1028"/>
    </row>
    <row r="67" spans="1:11" customFormat="1" ht="14.25" customHeight="1" x14ac:dyDescent="0.3">
      <c r="A67" s="1025">
        <f>IF(B67="","",SUBTOTAL(3,$B$11:B67))</f>
        <v>57</v>
      </c>
      <c r="B67" s="920" t="s">
        <v>1501</v>
      </c>
      <c r="C67" s="916">
        <v>1851.866</v>
      </c>
      <c r="D67" s="323" t="s">
        <v>1326</v>
      </c>
      <c r="E67" s="323"/>
      <c r="F67" s="323">
        <v>5</v>
      </c>
      <c r="G67" s="323">
        <v>5</v>
      </c>
      <c r="H67" s="323">
        <f t="shared" si="1"/>
        <v>0</v>
      </c>
      <c r="I67" s="323">
        <v>0</v>
      </c>
      <c r="J67" s="323">
        <f t="shared" si="2"/>
        <v>5</v>
      </c>
      <c r="K67" s="1028"/>
    </row>
    <row r="68" spans="1:11" customFormat="1" ht="14.25" customHeight="1" x14ac:dyDescent="0.3">
      <c r="A68" s="1025">
        <f>IF(B68="","",SUBTOTAL(3,$B$11:B68))</f>
        <v>58</v>
      </c>
      <c r="B68" s="920" t="s">
        <v>1502</v>
      </c>
      <c r="C68" s="916">
        <v>1584.546</v>
      </c>
      <c r="D68" s="323" t="s">
        <v>1326</v>
      </c>
      <c r="E68" s="323"/>
      <c r="F68" s="323">
        <v>4</v>
      </c>
      <c r="G68" s="323">
        <v>4</v>
      </c>
      <c r="H68" s="323">
        <f t="shared" si="1"/>
        <v>0</v>
      </c>
      <c r="I68" s="323">
        <v>0</v>
      </c>
      <c r="J68" s="323">
        <f t="shared" si="2"/>
        <v>4</v>
      </c>
      <c r="K68" s="1028"/>
    </row>
    <row r="69" spans="1:11" customFormat="1" ht="14.25" customHeight="1" x14ac:dyDescent="0.3">
      <c r="A69" s="1025">
        <f>IF(B69="","",SUBTOTAL(3,$B$11:B69))</f>
        <v>59</v>
      </c>
      <c r="B69" s="920" t="s">
        <v>1443</v>
      </c>
      <c r="C69" s="916">
        <v>2383.1549999999997</v>
      </c>
      <c r="D69" s="323" t="s">
        <v>1326</v>
      </c>
      <c r="E69" s="323"/>
      <c r="F69" s="323">
        <v>6</v>
      </c>
      <c r="G69" s="323">
        <v>6</v>
      </c>
      <c r="H69" s="323">
        <f t="shared" si="1"/>
        <v>0</v>
      </c>
      <c r="I69" s="323">
        <v>0</v>
      </c>
      <c r="J69" s="323">
        <f t="shared" si="2"/>
        <v>6</v>
      </c>
      <c r="K69" s="1028"/>
    </row>
    <row r="70" spans="1:11" customFormat="1" ht="14.25" customHeight="1" thickBot="1" x14ac:dyDescent="0.35">
      <c r="A70" s="1025">
        <f>IF(B70="","",SUBTOTAL(3,$B$11:B70))</f>
        <v>60</v>
      </c>
      <c r="B70" s="1029" t="s">
        <v>1445</v>
      </c>
      <c r="C70" s="1030">
        <v>208.53</v>
      </c>
      <c r="D70" s="326" t="s">
        <v>1325</v>
      </c>
      <c r="E70" s="326"/>
      <c r="F70" s="326">
        <v>1</v>
      </c>
      <c r="G70" s="326">
        <v>1</v>
      </c>
      <c r="H70" s="326">
        <f t="shared" si="1"/>
        <v>0</v>
      </c>
      <c r="I70" s="326">
        <v>0</v>
      </c>
      <c r="J70" s="326">
        <f t="shared" si="2"/>
        <v>1</v>
      </c>
      <c r="K70" s="1031"/>
    </row>
    <row r="71" spans="1:11" ht="14.4" thickBot="1" x14ac:dyDescent="0.35">
      <c r="C71" s="895">
        <f>SUM(C11:C70)</f>
        <v>117850.83100000003</v>
      </c>
      <c r="F71" s="895">
        <f t="shared" ref="F71:J71" si="3">SUM(F11:F70)</f>
        <v>306</v>
      </c>
      <c r="G71" s="895">
        <f t="shared" si="3"/>
        <v>306</v>
      </c>
      <c r="H71" s="895">
        <f t="shared" si="3"/>
        <v>0</v>
      </c>
      <c r="I71" s="895">
        <f t="shared" si="3"/>
        <v>133</v>
      </c>
      <c r="J71" s="895">
        <f t="shared" si="3"/>
        <v>173</v>
      </c>
    </row>
    <row r="72" spans="1:11" ht="38.25" customHeight="1" thickBot="1" x14ac:dyDescent="0.35">
      <c r="A72" s="891" t="s">
        <v>1322</v>
      </c>
      <c r="B72" s="893" t="s">
        <v>1323</v>
      </c>
      <c r="C72" s="892" t="s">
        <v>1332</v>
      </c>
      <c r="D72" s="907"/>
      <c r="E72" s="904"/>
      <c r="F72" s="904"/>
      <c r="G72" s="895">
        <f>G71+7</f>
        <v>313</v>
      </c>
      <c r="H72" s="2"/>
    </row>
    <row r="73" spans="1:11" ht="14.4" x14ac:dyDescent="0.3">
      <c r="A73" s="894">
        <v>1</v>
      </c>
      <c r="B73" s="896" t="s">
        <v>1326</v>
      </c>
      <c r="C73" s="897">
        <f>SUMIF(D11:D70,B73,C11:C70)/1000</f>
        <v>110.170096</v>
      </c>
      <c r="D73" s="895"/>
      <c r="E73" s="905"/>
      <c r="F73" s="905"/>
      <c r="H73" s="2"/>
    </row>
    <row r="74" spans="1:11" ht="15" thickBot="1" x14ac:dyDescent="0.35">
      <c r="A74" s="898">
        <v>2</v>
      </c>
      <c r="B74" s="899" t="s">
        <v>1325</v>
      </c>
      <c r="C74" s="900">
        <f>SUMIF(D11:D70,B74,C11:C70)/1000</f>
        <v>7.6807349999999994</v>
      </c>
      <c r="D74" s="895"/>
      <c r="E74" s="905"/>
      <c r="F74" s="905"/>
      <c r="H74" s="2"/>
    </row>
    <row r="75" spans="1:11" ht="15" thickBot="1" x14ac:dyDescent="0.35">
      <c r="A75" s="1490" t="s">
        <v>1333</v>
      </c>
      <c r="B75" s="1491"/>
      <c r="C75" s="901">
        <f>C74+C73</f>
        <v>117.850831</v>
      </c>
      <c r="D75" s="908"/>
      <c r="E75" s="906"/>
      <c r="F75" s="906"/>
      <c r="H75" s="2"/>
    </row>
  </sheetData>
  <autoFilter ref="A10:K75" xr:uid="{70EC563B-FBAF-4C6C-B646-8C551870EAC0}"/>
  <mergeCells count="18">
    <mergeCell ref="A2:J2"/>
    <mergeCell ref="E4:F4"/>
    <mergeCell ref="G4:H4"/>
    <mergeCell ref="E7:F7"/>
    <mergeCell ref="G7:H7"/>
    <mergeCell ref="E5:F5"/>
    <mergeCell ref="G5:H5"/>
    <mergeCell ref="E6:F6"/>
    <mergeCell ref="G6:H6"/>
    <mergeCell ref="A75:B75"/>
    <mergeCell ref="I9:J9"/>
    <mergeCell ref="G9:H9"/>
    <mergeCell ref="E9:E10"/>
    <mergeCell ref="F9:F10"/>
    <mergeCell ref="D9:D10"/>
    <mergeCell ref="C9:C10"/>
    <mergeCell ref="B9:B10"/>
    <mergeCell ref="A9:A10"/>
  </mergeCells>
  <conditionalFormatting sqref="B71:B76">
    <cfRule type="duplicateValues" dxfId="34" priority="4"/>
    <cfRule type="duplicateValues" dxfId="33" priority="5"/>
  </conditionalFormatting>
  <conditionalFormatting sqref="B71:B1048576">
    <cfRule type="duplicateValues" dxfId="32" priority="3"/>
  </conditionalFormatting>
  <pageMargins left="0.59055118110236227" right="0.27559055118110237" top="0.47244094488188981" bottom="0.31496062992125984" header="0.31496062992125984" footer="0.31496062992125984"/>
  <pageSetup scale="69" fitToHeight="0" orientation="portrait" horizontalDpi="4294967293" verticalDpi="300"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7E529-5BE9-4B2E-8A21-97BE8ECE68B5}">
  <sheetPr codeName="Sheet25">
    <tabColor theme="5" tint="0.39997558519241921"/>
    <pageSetUpPr fitToPage="1"/>
  </sheetPr>
  <dimension ref="A1:U617"/>
  <sheetViews>
    <sheetView view="pageBreakPreview" zoomScale="93" zoomScaleNormal="70" zoomScaleSheetLayoutView="93" workbookViewId="0">
      <pane ySplit="3" topLeftCell="A551" activePane="bottomLeft" state="frozen"/>
      <selection activeCell="B1" sqref="B1:L1"/>
      <selection pane="bottomLeft" activeCell="N560" sqref="N560"/>
    </sheetView>
  </sheetViews>
  <sheetFormatPr defaultColWidth="9.21875" defaultRowHeight="14.4" x14ac:dyDescent="0.3"/>
  <cols>
    <col min="1" max="2" width="12.21875" style="164" customWidth="1"/>
    <col min="3" max="3" width="16.44140625" style="664" customWidth="1"/>
    <col min="4" max="4" width="22.44140625" style="665" customWidth="1"/>
    <col min="5" max="5" width="22.44140625" style="665" hidden="1" customWidth="1"/>
    <col min="6" max="6" width="13.77734375" style="183" hidden="1" customWidth="1"/>
    <col min="7" max="7" width="8.21875" style="814" hidden="1" customWidth="1"/>
    <col min="8" max="8" width="14.44140625" style="183" bestFit="1" customWidth="1"/>
    <col min="9" max="9" width="14.44140625" style="183" customWidth="1"/>
    <col min="10" max="10" width="22" style="165" customWidth="1"/>
    <col min="11" max="12" width="17.77734375" style="165" customWidth="1"/>
    <col min="13" max="14" width="20" style="165" customWidth="1"/>
    <col min="15" max="15" width="22" style="165" customWidth="1"/>
    <col min="16" max="16" width="28" style="165" customWidth="1"/>
    <col min="17" max="16384" width="9.21875" style="164"/>
  </cols>
  <sheetData>
    <row r="1" spans="1:16" s="162" customFormat="1" ht="36" customHeight="1" x14ac:dyDescent="0.3">
      <c r="A1" s="1469" t="s">
        <v>682</v>
      </c>
      <c r="B1" s="1470"/>
      <c r="C1" s="1470"/>
      <c r="D1" s="1502"/>
      <c r="E1" s="1502"/>
      <c r="F1" s="1502"/>
      <c r="G1" s="1502"/>
      <c r="H1" s="1502"/>
      <c r="I1" s="1502"/>
      <c r="J1" s="1470"/>
      <c r="K1" s="1470"/>
      <c r="L1" s="1470"/>
      <c r="M1" s="1470"/>
      <c r="N1" s="1470"/>
      <c r="O1" s="1470"/>
      <c r="P1" s="1471"/>
    </row>
    <row r="2" spans="1:16" s="163" customFormat="1" ht="29.25" customHeight="1" x14ac:dyDescent="0.3">
      <c r="A2" s="1503" t="s">
        <v>94</v>
      </c>
      <c r="B2" s="427" t="s">
        <v>672</v>
      </c>
      <c r="C2" s="427" t="s">
        <v>671</v>
      </c>
      <c r="D2" s="427" t="s">
        <v>504</v>
      </c>
      <c r="E2" s="427"/>
      <c r="F2" s="427" t="s">
        <v>1144</v>
      </c>
      <c r="G2" s="427"/>
      <c r="H2" s="427" t="s">
        <v>982</v>
      </c>
      <c r="I2" s="427" t="s">
        <v>983</v>
      </c>
      <c r="J2" s="427" t="s">
        <v>984</v>
      </c>
      <c r="K2" s="427">
        <f>COUNTIFS(K4:K616,K140)</f>
        <v>306</v>
      </c>
      <c r="L2" s="427">
        <f>COUNTIFS(L4:L616,L140)</f>
        <v>292</v>
      </c>
      <c r="M2" s="427">
        <f>COUNTIFS(M4:M602,M322)</f>
        <v>137</v>
      </c>
      <c r="N2" s="427">
        <f>COUNTIFS(N4:N602,N322)</f>
        <v>90</v>
      </c>
      <c r="O2" s="427">
        <f>SUBTOTAL(3,O4:O604)</f>
        <v>26</v>
      </c>
      <c r="P2" s="427" t="s">
        <v>1</v>
      </c>
    </row>
    <row r="3" spans="1:16" s="163" customFormat="1" ht="18" x14ac:dyDescent="0.3">
      <c r="A3" s="1503"/>
      <c r="B3" s="427" t="s">
        <v>540</v>
      </c>
      <c r="C3" s="427" t="s">
        <v>541</v>
      </c>
      <c r="D3" s="427" t="s">
        <v>505</v>
      </c>
      <c r="E3" s="427"/>
      <c r="F3" s="427"/>
      <c r="G3" s="427"/>
      <c r="H3" s="427" t="s">
        <v>985</v>
      </c>
      <c r="I3" s="427" t="s">
        <v>986</v>
      </c>
      <c r="J3" s="428">
        <v>45887</v>
      </c>
      <c r="K3" s="428" t="s">
        <v>104</v>
      </c>
      <c r="L3" s="428" t="s">
        <v>35</v>
      </c>
      <c r="M3" s="428" t="s">
        <v>1041</v>
      </c>
      <c r="N3" s="428" t="s">
        <v>1541</v>
      </c>
      <c r="O3" s="428" t="s">
        <v>987</v>
      </c>
      <c r="P3" s="427"/>
    </row>
    <row r="4" spans="1:16" s="163" customFormat="1" ht="18" x14ac:dyDescent="0.3">
      <c r="A4" s="429">
        <v>0</v>
      </c>
      <c r="B4" s="437"/>
      <c r="C4" s="437" t="s">
        <v>1192</v>
      </c>
      <c r="D4" s="663" t="s">
        <v>252</v>
      </c>
      <c r="E4" s="663"/>
      <c r="F4" s="432"/>
      <c r="G4" s="431"/>
      <c r="H4" s="485"/>
      <c r="I4" s="433">
        <v>0</v>
      </c>
      <c r="J4" s="437"/>
      <c r="K4" s="429"/>
      <c r="L4" s="429"/>
      <c r="M4" s="429"/>
      <c r="N4" s="429"/>
      <c r="O4" s="429"/>
      <c r="P4" s="429"/>
    </row>
    <row r="5" spans="1:16" s="163" customFormat="1" ht="18" x14ac:dyDescent="0.3">
      <c r="A5" s="435"/>
      <c r="B5" s="429"/>
      <c r="C5" s="662"/>
      <c r="D5" s="485"/>
      <c r="E5" s="485"/>
      <c r="F5" s="432"/>
      <c r="G5" s="810" t="str">
        <f>C4</f>
        <v xml:space="preserve">Gantry </v>
      </c>
      <c r="H5" s="487">
        <v>150.01400000000001</v>
      </c>
      <c r="J5" s="437"/>
      <c r="K5" s="429"/>
      <c r="L5" s="429"/>
      <c r="M5" s="429"/>
      <c r="N5" s="429"/>
      <c r="O5" s="429"/>
      <c r="P5" s="429"/>
    </row>
    <row r="6" spans="1:16" s="163" customFormat="1" ht="18" x14ac:dyDescent="0.3">
      <c r="A6" s="429">
        <f>SUBTOTAL(103,$C$6:C6)</f>
        <v>1</v>
      </c>
      <c r="B6" s="430" t="s">
        <v>543</v>
      </c>
      <c r="C6" s="437" t="s">
        <v>276</v>
      </c>
      <c r="D6" s="796" t="s">
        <v>196</v>
      </c>
      <c r="E6" s="796" t="s">
        <v>1463</v>
      </c>
      <c r="F6" s="438"/>
      <c r="G6" s="811"/>
      <c r="H6" s="487"/>
      <c r="I6" s="433">
        <f>ROUND(H5/1000,4)</f>
        <v>0.15</v>
      </c>
      <c r="J6" s="437" t="s">
        <v>51</v>
      </c>
      <c r="K6" s="429" t="s">
        <v>263</v>
      </c>
      <c r="L6" s="429" t="s">
        <v>263</v>
      </c>
      <c r="M6" s="429"/>
      <c r="N6" s="429"/>
      <c r="O6" s="429"/>
      <c r="P6" s="429"/>
    </row>
    <row r="7" spans="1:16" s="163" customFormat="1" ht="18" x14ac:dyDescent="0.3">
      <c r="A7" s="429"/>
      <c r="B7" s="429"/>
      <c r="C7" s="662"/>
      <c r="D7" s="485"/>
      <c r="E7" s="485"/>
      <c r="F7" s="432"/>
      <c r="G7" s="810" t="str">
        <f>C6</f>
        <v>1/0</v>
      </c>
      <c r="H7" s="487">
        <v>290.20999999999998</v>
      </c>
      <c r="I7" s="436"/>
      <c r="J7" s="437"/>
      <c r="K7" s="429"/>
      <c r="L7" s="429"/>
      <c r="M7" s="429"/>
      <c r="N7" s="429"/>
      <c r="O7" s="429"/>
      <c r="P7" s="429"/>
    </row>
    <row r="8" spans="1:16" s="163" customFormat="1" ht="18" x14ac:dyDescent="0.3">
      <c r="A8" s="429">
        <f>SUBTOTAL(103,$C$6:C8)</f>
        <v>2</v>
      </c>
      <c r="B8" s="430" t="s">
        <v>1295</v>
      </c>
      <c r="C8" s="803" t="s">
        <v>1294</v>
      </c>
      <c r="D8" s="796" t="s">
        <v>186</v>
      </c>
      <c r="E8" s="796" t="s">
        <v>1463</v>
      </c>
      <c r="F8" s="438"/>
      <c r="G8" s="811"/>
      <c r="H8" s="487"/>
      <c r="I8" s="433">
        <f>ROUND(H7/1000,4)+I6</f>
        <v>0.44020000000000004</v>
      </c>
      <c r="J8" s="434" t="s">
        <v>51</v>
      </c>
      <c r="K8" s="429" t="s">
        <v>263</v>
      </c>
      <c r="L8" s="429" t="s">
        <v>263</v>
      </c>
      <c r="M8" s="429"/>
      <c r="N8" s="429"/>
      <c r="O8" s="429"/>
      <c r="P8" s="429"/>
    </row>
    <row r="9" spans="1:16" s="163" customFormat="1" ht="18" x14ac:dyDescent="0.3">
      <c r="A9" s="429"/>
      <c r="B9" s="429"/>
      <c r="C9" s="662"/>
      <c r="D9" s="485"/>
      <c r="E9" s="485"/>
      <c r="F9" s="432"/>
      <c r="G9" s="810" t="str">
        <f>C8</f>
        <v>2A/0</v>
      </c>
      <c r="H9" s="487">
        <v>378</v>
      </c>
      <c r="I9" s="436"/>
      <c r="J9" s="437"/>
      <c r="K9" s="429"/>
      <c r="L9" s="429"/>
      <c r="M9" s="429"/>
      <c r="N9" s="429"/>
      <c r="O9" s="429"/>
      <c r="P9" s="429"/>
    </row>
    <row r="10" spans="1:16" s="163" customFormat="1" ht="18" x14ac:dyDescent="0.3">
      <c r="A10" s="429">
        <f>SUBTOTAL(103,$C$6:C10)</f>
        <v>3</v>
      </c>
      <c r="B10" s="430" t="s">
        <v>545</v>
      </c>
      <c r="C10" s="437" t="s">
        <v>1296</v>
      </c>
      <c r="D10" s="663" t="s">
        <v>3</v>
      </c>
      <c r="E10" s="663"/>
      <c r="F10" s="432"/>
      <c r="G10" s="431"/>
      <c r="H10" s="487"/>
      <c r="I10" s="433">
        <f>ROUND(H9/1000,4)+I8</f>
        <v>0.81820000000000004</v>
      </c>
      <c r="J10" s="434" t="s">
        <v>51</v>
      </c>
      <c r="K10" s="429" t="s">
        <v>263</v>
      </c>
      <c r="L10" s="429" t="s">
        <v>263</v>
      </c>
      <c r="M10" s="429"/>
      <c r="N10" s="429"/>
      <c r="O10" s="429"/>
      <c r="P10" s="429"/>
    </row>
    <row r="11" spans="1:16" s="163" customFormat="1" ht="18" x14ac:dyDescent="0.3">
      <c r="A11" s="429"/>
      <c r="B11" s="429"/>
      <c r="C11" s="662"/>
      <c r="D11" s="485"/>
      <c r="E11" s="485"/>
      <c r="F11" s="432"/>
      <c r="G11" s="810" t="str">
        <f>C10</f>
        <v>2A/1</v>
      </c>
      <c r="H11" s="487">
        <v>381</v>
      </c>
      <c r="I11" s="436"/>
      <c r="J11" s="437"/>
      <c r="K11" s="429"/>
      <c r="L11" s="429"/>
      <c r="M11" s="429"/>
      <c r="N11" s="429"/>
      <c r="O11" s="429"/>
      <c r="P11" s="429"/>
    </row>
    <row r="12" spans="1:16" s="163" customFormat="1" ht="18" x14ac:dyDescent="0.3">
      <c r="A12" s="429">
        <f>SUBTOTAL(103,$C$6:C12)</f>
        <v>4</v>
      </c>
      <c r="B12" s="429"/>
      <c r="C12" s="437" t="s">
        <v>1297</v>
      </c>
      <c r="D12" s="663" t="s">
        <v>2</v>
      </c>
      <c r="E12" s="663"/>
      <c r="F12" s="439"/>
      <c r="G12" s="429"/>
      <c r="H12" s="486"/>
      <c r="I12" s="433">
        <f>ROUND(H11/1000,4)+I10</f>
        <v>1.1992</v>
      </c>
      <c r="J12" s="434" t="s">
        <v>51</v>
      </c>
      <c r="K12" s="429" t="s">
        <v>263</v>
      </c>
      <c r="L12" s="429" t="s">
        <v>263</v>
      </c>
      <c r="M12" s="429"/>
      <c r="N12" s="429"/>
      <c r="O12" s="429"/>
      <c r="P12" s="429"/>
    </row>
    <row r="13" spans="1:16" s="163" customFormat="1" ht="18" x14ac:dyDescent="0.3">
      <c r="A13" s="429"/>
      <c r="B13" s="429"/>
      <c r="C13" s="662"/>
      <c r="D13" s="485"/>
      <c r="E13" s="485"/>
      <c r="F13" s="432"/>
      <c r="G13" s="810" t="str">
        <f>C12</f>
        <v>2A/2</v>
      </c>
      <c r="H13" s="487">
        <v>419</v>
      </c>
      <c r="I13" s="436"/>
      <c r="J13" s="437"/>
      <c r="K13" s="429"/>
      <c r="L13" s="429"/>
      <c r="M13" s="429"/>
      <c r="N13" s="429"/>
      <c r="O13" s="429"/>
      <c r="P13" s="429"/>
    </row>
    <row r="14" spans="1:16" s="163" customFormat="1" ht="18" x14ac:dyDescent="0.3">
      <c r="A14" s="429">
        <f>SUBTOTAL(103,$C$6:C14)</f>
        <v>5</v>
      </c>
      <c r="B14" s="429"/>
      <c r="C14" s="437" t="s">
        <v>1298</v>
      </c>
      <c r="D14" s="663" t="s">
        <v>2</v>
      </c>
      <c r="E14" s="663"/>
      <c r="F14" s="439"/>
      <c r="G14" s="429"/>
      <c r="H14" s="487"/>
      <c r="I14" s="441">
        <f>ROUND(H13/1000,4)+I12</f>
        <v>1.6182000000000001</v>
      </c>
      <c r="J14" s="434" t="s">
        <v>51</v>
      </c>
      <c r="K14" s="429" t="s">
        <v>263</v>
      </c>
      <c r="L14" s="429" t="s">
        <v>263</v>
      </c>
      <c r="M14" s="429"/>
      <c r="N14" s="429"/>
      <c r="O14" s="429"/>
      <c r="P14" s="429"/>
    </row>
    <row r="15" spans="1:16" s="163" customFormat="1" ht="18" x14ac:dyDescent="0.3">
      <c r="A15" s="429"/>
      <c r="B15" s="429"/>
      <c r="C15" s="662"/>
      <c r="D15" s="485"/>
      <c r="E15" s="485"/>
      <c r="F15" s="432"/>
      <c r="G15" s="810" t="str">
        <f>C14</f>
        <v>2A/3</v>
      </c>
      <c r="H15" s="487">
        <v>422</v>
      </c>
      <c r="I15" s="436"/>
      <c r="J15" s="437"/>
      <c r="K15" s="429"/>
      <c r="L15" s="429"/>
      <c r="M15" s="429"/>
      <c r="N15" s="429"/>
      <c r="O15" s="429"/>
      <c r="P15" s="429"/>
    </row>
    <row r="16" spans="1:16" s="163" customFormat="1" ht="18" x14ac:dyDescent="0.3">
      <c r="A16" s="429">
        <f>SUBTOTAL(103,$C$6:C16)</f>
        <v>6</v>
      </c>
      <c r="B16" s="429"/>
      <c r="C16" s="437" t="s">
        <v>1299</v>
      </c>
      <c r="D16" s="663" t="s">
        <v>2</v>
      </c>
      <c r="E16" s="663"/>
      <c r="F16" s="439"/>
      <c r="G16" s="429"/>
      <c r="H16" s="487"/>
      <c r="I16" s="441">
        <f>ROUND(H15/1000,4)+I14</f>
        <v>2.0402</v>
      </c>
      <c r="J16" s="434" t="s">
        <v>51</v>
      </c>
      <c r="K16" s="429" t="s">
        <v>263</v>
      </c>
      <c r="L16" s="429" t="s">
        <v>263</v>
      </c>
      <c r="M16" s="429"/>
      <c r="N16" s="429"/>
      <c r="O16" s="429"/>
      <c r="P16" s="429"/>
    </row>
    <row r="17" spans="1:21" s="163" customFormat="1" ht="18" x14ac:dyDescent="0.3">
      <c r="A17" s="429"/>
      <c r="B17" s="429"/>
      <c r="C17" s="662"/>
      <c r="D17" s="485"/>
      <c r="E17" s="485"/>
      <c r="F17" s="432"/>
      <c r="G17" s="810" t="str">
        <f>C16</f>
        <v>2A/4</v>
      </c>
      <c r="H17" s="487">
        <v>399</v>
      </c>
      <c r="I17" s="436"/>
      <c r="J17" s="437"/>
      <c r="K17" s="429"/>
      <c r="L17" s="429"/>
      <c r="M17" s="429"/>
      <c r="N17" s="429"/>
      <c r="O17" s="429"/>
      <c r="P17" s="429"/>
    </row>
    <row r="18" spans="1:21" s="163" customFormat="1" ht="18" x14ac:dyDescent="0.3">
      <c r="A18" s="429">
        <f>SUBTOTAL(103,$C$6:C18)</f>
        <v>7</v>
      </c>
      <c r="B18" s="429"/>
      <c r="C18" s="437" t="s">
        <v>1300</v>
      </c>
      <c r="D18" s="663" t="s">
        <v>2</v>
      </c>
      <c r="E18" s="663"/>
      <c r="F18" s="439"/>
      <c r="G18" s="429"/>
      <c r="H18" s="487"/>
      <c r="I18" s="441">
        <f>ROUND(H17/1000,4)+I16</f>
        <v>2.4392</v>
      </c>
      <c r="J18" s="434" t="s">
        <v>51</v>
      </c>
      <c r="K18" s="429" t="s">
        <v>263</v>
      </c>
      <c r="L18" s="429" t="s">
        <v>263</v>
      </c>
      <c r="M18" s="429"/>
      <c r="N18" s="429"/>
      <c r="O18" s="429"/>
      <c r="P18" s="429"/>
    </row>
    <row r="19" spans="1:21" s="163" customFormat="1" ht="18" x14ac:dyDescent="0.3">
      <c r="A19" s="429"/>
      <c r="B19" s="429"/>
      <c r="C19" s="662"/>
      <c r="D19" s="485"/>
      <c r="E19" s="485"/>
      <c r="F19" s="432"/>
      <c r="G19" s="810" t="str">
        <f>C18</f>
        <v>2A/5</v>
      </c>
      <c r="H19" s="487">
        <v>423</v>
      </c>
      <c r="I19" s="436"/>
      <c r="J19" s="437"/>
      <c r="K19" s="429"/>
      <c r="L19" s="429"/>
      <c r="M19" s="429"/>
      <c r="N19" s="429"/>
      <c r="O19" s="429"/>
      <c r="P19" s="429"/>
    </row>
    <row r="20" spans="1:21" s="163" customFormat="1" ht="18" x14ac:dyDescent="0.3">
      <c r="A20" s="429">
        <f>SUBTOTAL(103,$C$6:C20)</f>
        <v>8</v>
      </c>
      <c r="B20" s="429"/>
      <c r="C20" s="437" t="s">
        <v>1301</v>
      </c>
      <c r="D20" s="663" t="s">
        <v>80</v>
      </c>
      <c r="E20" s="663"/>
      <c r="F20" s="439"/>
      <c r="G20" s="429"/>
      <c r="H20" s="487"/>
      <c r="I20" s="441">
        <f>ROUND(H19/1000,4)+I18</f>
        <v>2.8622000000000001</v>
      </c>
      <c r="J20" s="434" t="s">
        <v>51</v>
      </c>
      <c r="K20" s="429" t="s">
        <v>263</v>
      </c>
      <c r="L20" s="429" t="s">
        <v>263</v>
      </c>
      <c r="M20" s="429"/>
      <c r="N20" s="429"/>
      <c r="O20" s="429"/>
      <c r="P20" s="429"/>
    </row>
    <row r="21" spans="1:21" s="163" customFormat="1" ht="18" x14ac:dyDescent="0.3">
      <c r="A21" s="429"/>
      <c r="B21" s="429"/>
      <c r="C21" s="662"/>
      <c r="D21" s="485"/>
      <c r="E21" s="485"/>
      <c r="F21" s="432"/>
      <c r="G21" s="810" t="str">
        <f>C20</f>
        <v>2A/6</v>
      </c>
      <c r="H21" s="487">
        <v>414.99200000000002</v>
      </c>
      <c r="I21" s="436"/>
      <c r="J21" s="437"/>
      <c r="K21" s="429"/>
      <c r="L21" s="429"/>
      <c r="M21" s="429"/>
      <c r="N21" s="429"/>
      <c r="O21" s="429"/>
      <c r="P21" s="429"/>
    </row>
    <row r="22" spans="1:21" s="163" customFormat="1" ht="18" x14ac:dyDescent="0.3">
      <c r="A22" s="429">
        <f>SUBTOTAL(103,$C$6:C22)</f>
        <v>9</v>
      </c>
      <c r="B22" s="429"/>
      <c r="C22" s="437" t="s">
        <v>1302</v>
      </c>
      <c r="D22" s="663" t="s">
        <v>191</v>
      </c>
      <c r="E22" s="663" t="s">
        <v>1463</v>
      </c>
      <c r="F22" s="439"/>
      <c r="G22" s="429"/>
      <c r="H22" s="487"/>
      <c r="I22" s="441">
        <f>ROUND(H21/1000,4)+I20</f>
        <v>3.2772000000000001</v>
      </c>
      <c r="J22" s="434" t="s">
        <v>51</v>
      </c>
      <c r="K22" s="429" t="s">
        <v>263</v>
      </c>
      <c r="L22" s="429" t="s">
        <v>263</v>
      </c>
      <c r="M22" s="429"/>
      <c r="N22" s="429"/>
      <c r="O22" s="429"/>
      <c r="P22" s="429"/>
    </row>
    <row r="23" spans="1:21" s="163" customFormat="1" ht="18" x14ac:dyDescent="0.3">
      <c r="A23" s="429"/>
      <c r="B23" s="429"/>
      <c r="C23" s="662"/>
      <c r="D23" s="485"/>
      <c r="E23" s="485"/>
      <c r="F23" s="432"/>
      <c r="G23" s="810" t="str">
        <f>C22</f>
        <v>3A/0</v>
      </c>
      <c r="H23" s="487">
        <v>409</v>
      </c>
      <c r="I23" s="436"/>
      <c r="J23" s="437"/>
      <c r="K23" s="429"/>
      <c r="L23" s="429"/>
      <c r="M23" s="429"/>
      <c r="N23" s="429"/>
      <c r="O23" s="429"/>
      <c r="P23" s="429"/>
    </row>
    <row r="24" spans="1:21" s="163" customFormat="1" ht="18" x14ac:dyDescent="0.3">
      <c r="A24" s="429">
        <f>SUBTOTAL(103,$C$6:C24)</f>
        <v>10</v>
      </c>
      <c r="B24" s="429"/>
      <c r="C24" s="437" t="s">
        <v>1303</v>
      </c>
      <c r="D24" s="663" t="s">
        <v>2</v>
      </c>
      <c r="E24" s="663"/>
      <c r="F24" s="439"/>
      <c r="G24" s="429"/>
      <c r="H24" s="487"/>
      <c r="I24" s="441">
        <f>ROUND(H23/1000,4)+I22</f>
        <v>3.6861999999999999</v>
      </c>
      <c r="J24" s="434" t="s">
        <v>51</v>
      </c>
      <c r="K24" s="429" t="s">
        <v>263</v>
      </c>
      <c r="L24" s="429" t="s">
        <v>263</v>
      </c>
      <c r="M24" s="429"/>
      <c r="N24" s="429"/>
      <c r="O24" s="429"/>
      <c r="P24" s="429"/>
    </row>
    <row r="25" spans="1:21" s="163" customFormat="1" ht="18" x14ac:dyDescent="0.3">
      <c r="A25" s="429"/>
      <c r="B25" s="429"/>
      <c r="C25" s="662"/>
      <c r="D25" s="485"/>
      <c r="E25" s="485"/>
      <c r="F25" s="432"/>
      <c r="G25" s="810" t="str">
        <f>C24</f>
        <v>3A/1</v>
      </c>
      <c r="H25" s="487">
        <v>402</v>
      </c>
      <c r="I25" s="436"/>
      <c r="J25" s="437"/>
      <c r="K25" s="437"/>
      <c r="L25" s="437"/>
      <c r="M25" s="429"/>
      <c r="N25" s="429"/>
      <c r="O25" s="429"/>
      <c r="P25" s="429"/>
    </row>
    <row r="26" spans="1:21" s="163" customFormat="1" ht="18" x14ac:dyDescent="0.3">
      <c r="A26" s="429">
        <f>SUBTOTAL(103,$C$6:C26)</f>
        <v>11</v>
      </c>
      <c r="B26" s="429"/>
      <c r="C26" s="437" t="s">
        <v>1304</v>
      </c>
      <c r="D26" s="663" t="s">
        <v>2</v>
      </c>
      <c r="E26" s="663"/>
      <c r="F26" s="439"/>
      <c r="G26" s="429"/>
      <c r="H26" s="487"/>
      <c r="I26" s="441">
        <f>ROUND(H25/1000,4)+I24</f>
        <v>4.0881999999999996</v>
      </c>
      <c r="J26" s="434" t="s">
        <v>51</v>
      </c>
      <c r="K26" s="429" t="s">
        <v>263</v>
      </c>
      <c r="L26" s="429" t="s">
        <v>263</v>
      </c>
      <c r="M26" s="429"/>
      <c r="N26" s="429"/>
      <c r="O26" s="429"/>
      <c r="P26" s="429"/>
    </row>
    <row r="27" spans="1:21" s="163" customFormat="1" ht="18" x14ac:dyDescent="0.3">
      <c r="A27" s="429"/>
      <c r="B27" s="429"/>
      <c r="C27" s="662"/>
      <c r="D27" s="485"/>
      <c r="E27" s="485"/>
      <c r="F27" s="432"/>
      <c r="G27" s="810" t="str">
        <f>C26</f>
        <v>3A/2</v>
      </c>
      <c r="H27" s="487">
        <v>409</v>
      </c>
      <c r="I27" s="436"/>
      <c r="J27" s="437"/>
      <c r="K27" s="437"/>
      <c r="L27" s="437"/>
      <c r="M27" s="429"/>
      <c r="N27" s="429"/>
      <c r="O27" s="429"/>
      <c r="P27" s="429"/>
    </row>
    <row r="28" spans="1:21" s="163" customFormat="1" ht="18" x14ac:dyDescent="0.3">
      <c r="A28" s="429">
        <f>SUBTOTAL(103,$C$6:C28)</f>
        <v>12</v>
      </c>
      <c r="B28" s="429"/>
      <c r="C28" s="437" t="s">
        <v>1305</v>
      </c>
      <c r="D28" s="663" t="s">
        <v>3</v>
      </c>
      <c r="E28" s="663"/>
      <c r="F28" s="439"/>
      <c r="G28" s="429"/>
      <c r="H28" s="487"/>
      <c r="I28" s="441">
        <f>ROUND(H27/1000,4)+I26</f>
        <v>4.4971999999999994</v>
      </c>
      <c r="J28" s="434" t="s">
        <v>51</v>
      </c>
      <c r="K28" s="429" t="s">
        <v>263</v>
      </c>
      <c r="L28" s="429" t="s">
        <v>263</v>
      </c>
      <c r="M28" s="429"/>
      <c r="N28" s="429"/>
      <c r="O28" s="429" t="s">
        <v>988</v>
      </c>
      <c r="P28" s="429"/>
      <c r="U28" s="163">
        <f>280-6</f>
        <v>274</v>
      </c>
    </row>
    <row r="29" spans="1:21" s="163" customFormat="1" ht="18" x14ac:dyDescent="0.3">
      <c r="A29" s="429"/>
      <c r="B29" s="429"/>
      <c r="C29" s="662"/>
      <c r="D29" s="485"/>
      <c r="E29" s="485"/>
      <c r="F29" s="432"/>
      <c r="G29" s="810" t="str">
        <f>C28</f>
        <v>3A/3</v>
      </c>
      <c r="H29" s="487">
        <v>337</v>
      </c>
      <c r="I29" s="436"/>
      <c r="J29" s="437"/>
      <c r="K29" s="437"/>
      <c r="L29" s="437"/>
      <c r="M29" s="429"/>
      <c r="N29" s="429"/>
      <c r="O29" s="429"/>
      <c r="P29" s="429"/>
    </row>
    <row r="30" spans="1:21" s="163" customFormat="1" ht="18" x14ac:dyDescent="0.3">
      <c r="A30" s="429">
        <f>SUBTOTAL(103,$C$6:C30)</f>
        <v>13</v>
      </c>
      <c r="B30" s="429"/>
      <c r="C30" s="437" t="s">
        <v>1306</v>
      </c>
      <c r="D30" s="663" t="s">
        <v>3</v>
      </c>
      <c r="E30" s="663"/>
      <c r="F30" s="439"/>
      <c r="G30" s="429"/>
      <c r="H30" s="487"/>
      <c r="I30" s="441">
        <f>ROUND(H29/1000,4)+I28</f>
        <v>4.8341999999999992</v>
      </c>
      <c r="J30" s="434" t="s">
        <v>51</v>
      </c>
      <c r="K30" s="429" t="s">
        <v>263</v>
      </c>
      <c r="L30" s="429" t="s">
        <v>263</v>
      </c>
      <c r="M30" s="429"/>
      <c r="N30" s="429"/>
      <c r="O30" s="429"/>
      <c r="P30" s="429"/>
    </row>
    <row r="31" spans="1:21" s="163" customFormat="1" ht="18" x14ac:dyDescent="0.3">
      <c r="A31" s="429"/>
      <c r="B31" s="429"/>
      <c r="C31" s="662"/>
      <c r="D31" s="485"/>
      <c r="E31" s="485"/>
      <c r="F31" s="432"/>
      <c r="G31" s="810" t="str">
        <f>C30</f>
        <v>3A/4</v>
      </c>
      <c r="H31" s="487">
        <v>365</v>
      </c>
      <c r="I31" s="436"/>
      <c r="J31" s="437"/>
      <c r="K31" s="437"/>
      <c r="L31" s="437"/>
      <c r="M31" s="429"/>
      <c r="N31" s="429"/>
      <c r="O31" s="429"/>
      <c r="P31" s="429"/>
    </row>
    <row r="32" spans="1:21" s="163" customFormat="1" ht="21.75" customHeight="1" x14ac:dyDescent="0.3">
      <c r="A32" s="429">
        <f>SUBTOTAL(103,$C$6:C32)</f>
        <v>14</v>
      </c>
      <c r="B32" s="429"/>
      <c r="C32" s="437" t="s">
        <v>1307</v>
      </c>
      <c r="D32" s="663" t="s">
        <v>2</v>
      </c>
      <c r="E32" s="663"/>
      <c r="F32" s="439"/>
      <c r="G32" s="429"/>
      <c r="H32" s="487"/>
      <c r="I32" s="441">
        <f>ROUND(H31/1000,4)+I30</f>
        <v>5.1991999999999994</v>
      </c>
      <c r="J32" s="434" t="s">
        <v>51</v>
      </c>
      <c r="K32" s="429" t="s">
        <v>263</v>
      </c>
      <c r="L32" s="429" t="s">
        <v>263</v>
      </c>
      <c r="M32" s="429"/>
      <c r="N32" s="429"/>
      <c r="O32" s="429"/>
      <c r="P32" s="429"/>
    </row>
    <row r="33" spans="1:21" s="163" customFormat="1" ht="21.75" customHeight="1" x14ac:dyDescent="0.3">
      <c r="A33" s="429"/>
      <c r="B33" s="429"/>
      <c r="C33" s="662"/>
      <c r="D33" s="485"/>
      <c r="E33" s="485"/>
      <c r="F33" s="432"/>
      <c r="G33" s="810" t="str">
        <f>C32</f>
        <v>3A/5</v>
      </c>
      <c r="H33" s="487">
        <v>378</v>
      </c>
      <c r="I33" s="436"/>
      <c r="J33" s="437"/>
      <c r="K33" s="437"/>
      <c r="L33" s="437"/>
      <c r="M33" s="429"/>
      <c r="N33" s="429"/>
      <c r="O33" s="429"/>
      <c r="P33" s="429"/>
    </row>
    <row r="34" spans="1:21" s="615" customFormat="1" ht="21.75" customHeight="1" x14ac:dyDescent="0.3">
      <c r="A34" s="429">
        <f>SUBTOTAL(103,$C$6:C34)</f>
        <v>15</v>
      </c>
      <c r="B34" s="612" t="s">
        <v>557</v>
      </c>
      <c r="C34" s="612" t="s">
        <v>1308</v>
      </c>
      <c r="D34" s="797" t="s">
        <v>3</v>
      </c>
      <c r="E34" s="797"/>
      <c r="F34" s="613"/>
      <c r="G34" s="812"/>
      <c r="H34" s="614"/>
      <c r="I34" s="614">
        <f>ROUND(H33/1000,4)+I32</f>
        <v>5.5771999999999995</v>
      </c>
      <c r="J34" s="612" t="s">
        <v>51</v>
      </c>
      <c r="K34" s="612" t="s">
        <v>263</v>
      </c>
      <c r="L34" s="429" t="s">
        <v>263</v>
      </c>
      <c r="M34" s="612"/>
      <c r="N34" s="429"/>
      <c r="O34" s="612"/>
      <c r="P34" s="612"/>
    </row>
    <row r="35" spans="1:21" s="163" customFormat="1" ht="21.75" customHeight="1" x14ac:dyDescent="0.3">
      <c r="A35" s="429"/>
      <c r="B35" s="429"/>
      <c r="C35" s="662"/>
      <c r="D35" s="485"/>
      <c r="E35" s="485"/>
      <c r="F35" s="432"/>
      <c r="G35" s="810" t="str">
        <f>C34</f>
        <v>3A/6</v>
      </c>
      <c r="H35" s="488">
        <v>391.46699999999998</v>
      </c>
      <c r="I35" s="436"/>
      <c r="J35" s="437"/>
      <c r="K35" s="429"/>
      <c r="L35" s="429"/>
      <c r="M35" s="429"/>
      <c r="N35" s="429"/>
      <c r="O35" s="429"/>
      <c r="P35" s="429"/>
    </row>
    <row r="36" spans="1:21" s="163" customFormat="1" ht="21.75" customHeight="1" x14ac:dyDescent="0.3">
      <c r="A36" s="429">
        <f>SUBTOTAL(103,$C$6:C36)</f>
        <v>16</v>
      </c>
      <c r="B36" s="429"/>
      <c r="C36" s="437" t="s">
        <v>1309</v>
      </c>
      <c r="D36" s="663" t="s">
        <v>219</v>
      </c>
      <c r="E36" s="663"/>
      <c r="F36" s="439"/>
      <c r="G36" s="429"/>
      <c r="H36" s="488"/>
      <c r="I36" s="441">
        <f>ROUND(H35/1000,4)+I34</f>
        <v>5.9686999999999992</v>
      </c>
      <c r="J36" s="434" t="s">
        <v>51</v>
      </c>
      <c r="K36" s="429" t="s">
        <v>263</v>
      </c>
      <c r="L36" s="429" t="s">
        <v>263</v>
      </c>
      <c r="M36" s="429"/>
      <c r="N36" s="429"/>
      <c r="O36" s="429"/>
      <c r="P36" s="437"/>
    </row>
    <row r="37" spans="1:21" s="163" customFormat="1" ht="21.75" customHeight="1" x14ac:dyDescent="0.3">
      <c r="A37" s="429"/>
      <c r="B37" s="429"/>
      <c r="C37" s="662"/>
      <c r="D37" s="485"/>
      <c r="E37" s="485"/>
      <c r="F37" s="432"/>
      <c r="G37" s="810" t="str">
        <f>C36</f>
        <v>3B/0</v>
      </c>
      <c r="H37" s="488">
        <v>356</v>
      </c>
      <c r="I37" s="436"/>
      <c r="J37" s="437"/>
      <c r="K37" s="429"/>
      <c r="L37" s="429"/>
      <c r="M37" s="429"/>
      <c r="N37" s="429"/>
      <c r="O37" s="429"/>
      <c r="P37" s="429"/>
    </row>
    <row r="38" spans="1:21" s="163" customFormat="1" ht="21.75" customHeight="1" x14ac:dyDescent="0.3">
      <c r="A38" s="429">
        <f>SUBTOTAL(103,$C$6:C38)</f>
        <v>17</v>
      </c>
      <c r="B38" s="429"/>
      <c r="C38" s="437" t="s">
        <v>1310</v>
      </c>
      <c r="D38" s="663" t="s">
        <v>2</v>
      </c>
      <c r="E38" s="663"/>
      <c r="F38" s="439"/>
      <c r="G38" s="429"/>
      <c r="H38" s="488"/>
      <c r="I38" s="433">
        <f>ROUND(H37/1000,4)+I36</f>
        <v>6.3246999999999991</v>
      </c>
      <c r="J38" s="434" t="s">
        <v>51</v>
      </c>
      <c r="K38" s="429" t="s">
        <v>263</v>
      </c>
      <c r="L38" s="429" t="s">
        <v>263</v>
      </c>
      <c r="M38" s="429"/>
      <c r="N38" s="429"/>
      <c r="O38" s="429"/>
      <c r="P38" s="437"/>
    </row>
    <row r="39" spans="1:21" s="163" customFormat="1" ht="21.75" customHeight="1" x14ac:dyDescent="0.3">
      <c r="A39" s="429"/>
      <c r="B39" s="429"/>
      <c r="C39" s="662"/>
      <c r="D39" s="485"/>
      <c r="E39" s="485"/>
      <c r="F39" s="432"/>
      <c r="G39" s="810" t="str">
        <f>C38</f>
        <v>3B/1</v>
      </c>
      <c r="H39" s="488">
        <v>439</v>
      </c>
      <c r="I39" s="436"/>
      <c r="J39" s="437"/>
      <c r="K39" s="429"/>
      <c r="L39" s="429"/>
      <c r="M39" s="429"/>
      <c r="N39" s="429"/>
      <c r="O39" s="429"/>
      <c r="P39" s="429"/>
    </row>
    <row r="40" spans="1:21" s="163" customFormat="1" ht="21.75" customHeight="1" x14ac:dyDescent="0.3">
      <c r="A40" s="429">
        <f>SUBTOTAL(103,$C$6:C40)</f>
        <v>18</v>
      </c>
      <c r="B40" s="429"/>
      <c r="C40" s="437" t="s">
        <v>1311</v>
      </c>
      <c r="D40" s="663" t="s">
        <v>50</v>
      </c>
      <c r="E40" s="663"/>
      <c r="F40" s="439"/>
      <c r="G40" s="429"/>
      <c r="H40" s="488"/>
      <c r="I40" s="433">
        <f>ROUND(H39/1000,4)+I38</f>
        <v>6.7636999999999992</v>
      </c>
      <c r="J40" s="434" t="s">
        <v>51</v>
      </c>
      <c r="K40" s="429" t="s">
        <v>263</v>
      </c>
      <c r="L40" s="429" t="s">
        <v>263</v>
      </c>
      <c r="M40" s="429"/>
      <c r="N40" s="429"/>
      <c r="O40" s="429"/>
      <c r="P40" s="437"/>
    </row>
    <row r="41" spans="1:21" s="163" customFormat="1" ht="21.75" customHeight="1" x14ac:dyDescent="0.3">
      <c r="A41" s="429"/>
      <c r="B41" s="429"/>
      <c r="C41" s="662"/>
      <c r="D41" s="485"/>
      <c r="E41" s="485"/>
      <c r="F41" s="432"/>
      <c r="G41" s="810" t="str">
        <f>C40</f>
        <v>3B/2</v>
      </c>
      <c r="H41" s="488">
        <v>377</v>
      </c>
      <c r="I41" s="433"/>
      <c r="J41" s="437"/>
      <c r="K41" s="429"/>
      <c r="L41" s="429"/>
      <c r="M41" s="429"/>
      <c r="N41" s="429"/>
      <c r="O41" s="429"/>
      <c r="P41" s="429"/>
    </row>
    <row r="42" spans="1:21" s="163" customFormat="1" ht="21.75" customHeight="1" x14ac:dyDescent="0.3">
      <c r="A42" s="429">
        <f>SUBTOTAL(103,$C$6:C42)</f>
        <v>19</v>
      </c>
      <c r="B42" s="429"/>
      <c r="C42" s="437" t="s">
        <v>1312</v>
      </c>
      <c r="D42" s="663" t="s">
        <v>80</v>
      </c>
      <c r="E42" s="663"/>
      <c r="F42" s="439"/>
      <c r="G42" s="429"/>
      <c r="H42" s="488"/>
      <c r="I42" s="433">
        <f>ROUND(H41/1000,4)+I40</f>
        <v>7.1406999999999989</v>
      </c>
      <c r="J42" s="434" t="s">
        <v>51</v>
      </c>
      <c r="K42" s="429" t="s">
        <v>263</v>
      </c>
      <c r="L42" s="429" t="s">
        <v>263</v>
      </c>
      <c r="M42" s="429"/>
      <c r="N42" s="429"/>
      <c r="O42" s="429"/>
      <c r="P42" s="437"/>
    </row>
    <row r="43" spans="1:21" s="163" customFormat="1" ht="21.75" customHeight="1" x14ac:dyDescent="0.3">
      <c r="A43" s="429"/>
      <c r="B43" s="429"/>
      <c r="C43" s="662"/>
      <c r="D43" s="485"/>
      <c r="E43" s="485"/>
      <c r="F43" s="432"/>
      <c r="G43" s="810" t="str">
        <f>C42</f>
        <v>3B/3</v>
      </c>
      <c r="H43" s="488">
        <v>455.07</v>
      </c>
      <c r="I43" s="433"/>
      <c r="J43" s="437"/>
      <c r="K43" s="429"/>
      <c r="L43" s="429"/>
      <c r="M43" s="429"/>
      <c r="N43" s="429"/>
      <c r="O43" s="429"/>
      <c r="P43" s="429"/>
      <c r="U43" s="163">
        <f>306-267</f>
        <v>39</v>
      </c>
    </row>
    <row r="44" spans="1:21" s="163" customFormat="1" ht="21.75" customHeight="1" x14ac:dyDescent="0.3">
      <c r="A44" s="429">
        <f>SUBTOTAL(103,$C$6:C44)</f>
        <v>20</v>
      </c>
      <c r="B44" s="429"/>
      <c r="C44" s="662" t="s">
        <v>264</v>
      </c>
      <c r="D44" s="485" t="s">
        <v>223</v>
      </c>
      <c r="E44" s="485"/>
      <c r="F44" s="432"/>
      <c r="G44" s="810"/>
      <c r="H44" s="488"/>
      <c r="I44" s="433">
        <f>ROUND(H43/1000,4)+I42</f>
        <v>7.5957999999999988</v>
      </c>
      <c r="J44" s="437" t="s">
        <v>51</v>
      </c>
      <c r="K44" s="429" t="s">
        <v>263</v>
      </c>
      <c r="L44" s="429" t="s">
        <v>263</v>
      </c>
      <c r="M44" s="429"/>
      <c r="N44" s="429"/>
      <c r="O44" s="429"/>
      <c r="P44" s="429"/>
    </row>
    <row r="45" spans="1:21" s="163" customFormat="1" ht="21.75" customHeight="1" x14ac:dyDescent="0.3">
      <c r="A45" s="429"/>
      <c r="B45" s="429"/>
      <c r="C45" s="662"/>
      <c r="D45" s="485"/>
      <c r="E45" s="485"/>
      <c r="F45" s="432"/>
      <c r="G45" s="810" t="str">
        <f>C44</f>
        <v>4/0</v>
      </c>
      <c r="H45" s="488">
        <v>344.16300000000001</v>
      </c>
      <c r="I45" s="436"/>
      <c r="J45" s="437"/>
      <c r="K45" s="429"/>
      <c r="L45" s="429"/>
      <c r="M45" s="429"/>
      <c r="N45" s="429"/>
      <c r="O45" s="429"/>
      <c r="P45" s="429"/>
    </row>
    <row r="46" spans="1:21" s="163" customFormat="1" ht="21.75" customHeight="1" x14ac:dyDescent="0.3">
      <c r="A46" s="429">
        <f>SUBTOTAL(103,$C$6:C46)</f>
        <v>21</v>
      </c>
      <c r="B46" s="429"/>
      <c r="C46" s="437" t="s">
        <v>476</v>
      </c>
      <c r="D46" s="663" t="s">
        <v>80</v>
      </c>
      <c r="E46" s="663"/>
      <c r="F46" s="439"/>
      <c r="G46" s="429"/>
      <c r="H46" s="488"/>
      <c r="I46" s="433">
        <f>ROUND(H45/1000,4)+I44</f>
        <v>7.9399999999999986</v>
      </c>
      <c r="J46" s="434" t="s">
        <v>51</v>
      </c>
      <c r="K46" s="429" t="s">
        <v>263</v>
      </c>
      <c r="L46" s="429" t="s">
        <v>263</v>
      </c>
      <c r="M46" s="429"/>
      <c r="N46" s="429"/>
      <c r="O46" s="429"/>
      <c r="P46" s="437" t="s">
        <v>1313</v>
      </c>
    </row>
    <row r="47" spans="1:21" s="163" customFormat="1" ht="21.75" customHeight="1" x14ac:dyDescent="0.3">
      <c r="A47" s="429"/>
      <c r="B47" s="429"/>
      <c r="C47" s="662"/>
      <c r="D47" s="485"/>
      <c r="E47" s="485"/>
      <c r="F47" s="432"/>
      <c r="G47" s="810" t="str">
        <f>C46</f>
        <v>4/5</v>
      </c>
      <c r="H47" s="488">
        <v>365</v>
      </c>
      <c r="I47" s="436"/>
      <c r="J47" s="437"/>
      <c r="K47" s="429"/>
      <c r="L47" s="429"/>
      <c r="M47" s="429"/>
      <c r="N47" s="429"/>
      <c r="O47" s="429"/>
      <c r="P47" s="429"/>
    </row>
    <row r="48" spans="1:21" s="697" customFormat="1" ht="21.75" customHeight="1" x14ac:dyDescent="0.3">
      <c r="A48" s="429">
        <f>SUBTOTAL(103,$C$6:C48)</f>
        <v>22</v>
      </c>
      <c r="B48" s="437" t="s">
        <v>915</v>
      </c>
      <c r="C48" s="437" t="s">
        <v>916</v>
      </c>
      <c r="D48" s="663" t="s">
        <v>234</v>
      </c>
      <c r="E48" s="663"/>
      <c r="F48" s="485"/>
      <c r="G48" s="437"/>
      <c r="H48" s="488"/>
      <c r="I48" s="696">
        <f>ROUND(H47/1000,4)+I46</f>
        <v>8.3049999999999979</v>
      </c>
      <c r="J48" s="437" t="s">
        <v>51</v>
      </c>
      <c r="K48" s="437" t="s">
        <v>263</v>
      </c>
      <c r="L48" s="429" t="s">
        <v>263</v>
      </c>
      <c r="M48" s="437"/>
      <c r="N48" s="429"/>
      <c r="O48" s="437"/>
      <c r="P48" s="437"/>
    </row>
    <row r="49" spans="1:16" s="163" customFormat="1" ht="21.75" customHeight="1" x14ac:dyDescent="0.3">
      <c r="A49" s="429"/>
      <c r="B49" s="429"/>
      <c r="C49" s="662"/>
      <c r="D49" s="485"/>
      <c r="E49" s="485"/>
      <c r="F49" s="432"/>
      <c r="G49" s="810" t="str">
        <f>C48</f>
        <v>4A/0</v>
      </c>
      <c r="H49" s="488">
        <v>340</v>
      </c>
      <c r="I49" s="436"/>
      <c r="J49" s="437"/>
      <c r="K49" s="429"/>
      <c r="L49" s="429"/>
      <c r="M49" s="429"/>
      <c r="N49" s="429"/>
      <c r="O49" s="429"/>
      <c r="P49" s="429"/>
    </row>
    <row r="50" spans="1:16" s="163" customFormat="1" ht="21.75" customHeight="1" x14ac:dyDescent="0.3">
      <c r="A50" s="429">
        <f>SUBTOTAL(103,$C$6:C50)</f>
        <v>23</v>
      </c>
      <c r="B50" s="429"/>
      <c r="C50" s="437" t="s">
        <v>917</v>
      </c>
      <c r="D50" s="663" t="s">
        <v>80</v>
      </c>
      <c r="E50" s="663"/>
      <c r="F50" s="439"/>
      <c r="G50" s="429"/>
      <c r="H50" s="488"/>
      <c r="I50" s="433">
        <f>ROUND(H49/1000,4)+I48</f>
        <v>8.6449999999999978</v>
      </c>
      <c r="J50" s="434" t="s">
        <v>51</v>
      </c>
      <c r="K50" s="429" t="s">
        <v>263</v>
      </c>
      <c r="L50" s="429" t="s">
        <v>263</v>
      </c>
      <c r="M50" s="429"/>
      <c r="N50" s="429"/>
      <c r="O50" s="429"/>
      <c r="P50" s="437"/>
    </row>
    <row r="51" spans="1:16" s="163" customFormat="1" ht="21.75" customHeight="1" x14ac:dyDescent="0.3">
      <c r="A51" s="429"/>
      <c r="B51" s="429"/>
      <c r="C51" s="662"/>
      <c r="D51" s="485"/>
      <c r="E51" s="485"/>
      <c r="F51" s="432"/>
      <c r="G51" s="810" t="str">
        <f>C50</f>
        <v>4A/1</v>
      </c>
      <c r="H51" s="488">
        <v>419.99900000000002</v>
      </c>
      <c r="I51" s="436"/>
      <c r="J51" s="437"/>
      <c r="K51" s="429"/>
      <c r="L51" s="429"/>
      <c r="M51" s="429"/>
      <c r="N51" s="429"/>
      <c r="O51" s="429"/>
      <c r="P51" s="429"/>
    </row>
    <row r="52" spans="1:16" s="163" customFormat="1" ht="21.75" customHeight="1" x14ac:dyDescent="0.3">
      <c r="A52" s="429">
        <f>SUBTOTAL(103,$C$6:C52)</f>
        <v>24</v>
      </c>
      <c r="B52" s="429"/>
      <c r="C52" s="437" t="s">
        <v>918</v>
      </c>
      <c r="D52" s="663" t="s">
        <v>80</v>
      </c>
      <c r="E52" s="663"/>
      <c r="F52" s="439"/>
      <c r="G52" s="429"/>
      <c r="H52" s="488"/>
      <c r="I52" s="433">
        <f>ROUND(H51/1000,4)+I50</f>
        <v>9.0649999999999977</v>
      </c>
      <c r="J52" s="434" t="s">
        <v>51</v>
      </c>
      <c r="K52" s="429" t="s">
        <v>263</v>
      </c>
      <c r="L52" s="429" t="s">
        <v>263</v>
      </c>
      <c r="M52" s="429"/>
      <c r="N52" s="429"/>
      <c r="O52" s="429"/>
      <c r="P52" s="437"/>
    </row>
    <row r="53" spans="1:16" s="163" customFormat="1" ht="21.75" customHeight="1" x14ac:dyDescent="0.3">
      <c r="A53" s="429"/>
      <c r="B53" s="429"/>
      <c r="C53" s="662"/>
      <c r="D53" s="485"/>
      <c r="E53" s="485"/>
      <c r="F53" s="432"/>
      <c r="G53" s="810" t="str">
        <f>C52</f>
        <v>4A/2</v>
      </c>
      <c r="H53" s="488">
        <v>415</v>
      </c>
      <c r="I53" s="436"/>
      <c r="J53" s="437"/>
      <c r="K53" s="429"/>
      <c r="L53" s="429"/>
      <c r="M53" s="429"/>
      <c r="N53" s="429"/>
      <c r="O53" s="429"/>
      <c r="P53" s="429"/>
    </row>
    <row r="54" spans="1:16" s="163" customFormat="1" ht="21.75" customHeight="1" x14ac:dyDescent="0.3">
      <c r="A54" s="429">
        <f>SUBTOTAL(103,$C$6:C54)</f>
        <v>25</v>
      </c>
      <c r="B54" s="429"/>
      <c r="C54" s="437" t="s">
        <v>919</v>
      </c>
      <c r="D54" s="663" t="s">
        <v>50</v>
      </c>
      <c r="E54" s="663"/>
      <c r="F54" s="439"/>
      <c r="G54" s="429"/>
      <c r="H54" s="488"/>
      <c r="I54" s="433">
        <f>ROUND(H53/1000,4)+I52</f>
        <v>9.4799999999999969</v>
      </c>
      <c r="J54" s="434" t="s">
        <v>51</v>
      </c>
      <c r="K54" s="429" t="s">
        <v>263</v>
      </c>
      <c r="L54" s="429" t="s">
        <v>263</v>
      </c>
      <c r="M54" s="429"/>
      <c r="N54" s="429"/>
      <c r="O54" s="429"/>
      <c r="P54" s="437"/>
    </row>
    <row r="55" spans="1:16" s="163" customFormat="1" ht="21.75" customHeight="1" x14ac:dyDescent="0.3">
      <c r="A55" s="429"/>
      <c r="B55" s="429"/>
      <c r="C55" s="662"/>
      <c r="D55" s="485"/>
      <c r="E55" s="485"/>
      <c r="F55" s="432"/>
      <c r="G55" s="810" t="str">
        <f>C54</f>
        <v>4A/3</v>
      </c>
      <c r="H55" s="488">
        <v>365</v>
      </c>
      <c r="I55" s="436"/>
      <c r="J55" s="437"/>
      <c r="K55" s="429"/>
      <c r="L55" s="429"/>
      <c r="M55" s="429"/>
      <c r="N55" s="429"/>
      <c r="O55" s="429"/>
      <c r="P55" s="429"/>
    </row>
    <row r="56" spans="1:16" s="163" customFormat="1" ht="21.75" customHeight="1" x14ac:dyDescent="0.3">
      <c r="A56" s="429">
        <f>SUBTOTAL(103,$C$6:C56)</f>
        <v>26</v>
      </c>
      <c r="B56" s="429"/>
      <c r="C56" s="437" t="s">
        <v>920</v>
      </c>
      <c r="D56" s="663" t="s">
        <v>80</v>
      </c>
      <c r="E56" s="663"/>
      <c r="F56" s="439"/>
      <c r="G56" s="429"/>
      <c r="H56" s="488"/>
      <c r="I56" s="433">
        <f>ROUND(H55/1000,4)+I54</f>
        <v>9.8449999999999971</v>
      </c>
      <c r="J56" s="434" t="s">
        <v>51</v>
      </c>
      <c r="K56" s="429" t="s">
        <v>263</v>
      </c>
      <c r="L56" s="429" t="s">
        <v>263</v>
      </c>
      <c r="M56" s="429"/>
      <c r="N56" s="429"/>
      <c r="O56" s="429"/>
      <c r="P56" s="437"/>
    </row>
    <row r="57" spans="1:16" s="163" customFormat="1" ht="21.75" customHeight="1" x14ac:dyDescent="0.3">
      <c r="A57" s="429"/>
      <c r="B57" s="429"/>
      <c r="C57" s="662"/>
      <c r="D57" s="485"/>
      <c r="E57" s="485"/>
      <c r="F57" s="432"/>
      <c r="G57" s="810" t="str">
        <f>C56</f>
        <v>4A/4</v>
      </c>
      <c r="H57" s="488">
        <v>330</v>
      </c>
      <c r="I57" s="436"/>
      <c r="J57" s="437"/>
      <c r="K57" s="429"/>
      <c r="L57" s="429"/>
      <c r="M57" s="429"/>
      <c r="N57" s="429"/>
      <c r="O57" s="429"/>
      <c r="P57" s="429"/>
    </row>
    <row r="58" spans="1:16" s="163" customFormat="1" ht="21.75" customHeight="1" x14ac:dyDescent="0.3">
      <c r="A58" s="429">
        <f>SUBTOTAL(103,$C$6:C58)</f>
        <v>27</v>
      </c>
      <c r="B58" s="429"/>
      <c r="C58" s="437" t="s">
        <v>921</v>
      </c>
      <c r="D58" s="663" t="s">
        <v>50</v>
      </c>
      <c r="E58" s="663"/>
      <c r="F58" s="439"/>
      <c r="G58" s="429"/>
      <c r="H58" s="488"/>
      <c r="I58" s="433">
        <f>ROUND(H57/1000,4)+I56</f>
        <v>10.174999999999997</v>
      </c>
      <c r="J58" s="434" t="s">
        <v>51</v>
      </c>
      <c r="K58" s="429" t="s">
        <v>263</v>
      </c>
      <c r="L58" s="429" t="s">
        <v>263</v>
      </c>
      <c r="M58" s="429"/>
      <c r="N58" s="429"/>
      <c r="O58" s="429"/>
      <c r="P58" s="437"/>
    </row>
    <row r="59" spans="1:16" s="163" customFormat="1" ht="21.75" customHeight="1" x14ac:dyDescent="0.3">
      <c r="A59" s="429"/>
      <c r="B59" s="429"/>
      <c r="C59" s="662"/>
      <c r="D59" s="485"/>
      <c r="E59" s="485"/>
      <c r="F59" s="432"/>
      <c r="G59" s="810" t="str">
        <f>C58</f>
        <v>4A/5</v>
      </c>
      <c r="H59" s="488">
        <v>457</v>
      </c>
      <c r="I59" s="436"/>
      <c r="J59" s="437"/>
      <c r="K59" s="429"/>
      <c r="L59" s="429"/>
      <c r="M59" s="429"/>
      <c r="N59" s="429"/>
      <c r="O59" s="429"/>
      <c r="P59" s="429"/>
    </row>
    <row r="60" spans="1:16" s="163" customFormat="1" ht="24.75" customHeight="1" x14ac:dyDescent="0.3">
      <c r="A60" s="429">
        <f>SUBTOTAL(103,$C$6:C60)</f>
        <v>28</v>
      </c>
      <c r="B60" s="429"/>
      <c r="C60" s="437" t="s">
        <v>922</v>
      </c>
      <c r="D60" s="663" t="s">
        <v>50</v>
      </c>
      <c r="E60" s="663"/>
      <c r="F60" s="439"/>
      <c r="G60" s="429"/>
      <c r="H60" s="488"/>
      <c r="I60" s="433">
        <f>ROUND(H59/1000,4)+I58</f>
        <v>10.631999999999998</v>
      </c>
      <c r="J60" s="434" t="s">
        <v>51</v>
      </c>
      <c r="K60" s="429" t="s">
        <v>263</v>
      </c>
      <c r="L60" s="429" t="s">
        <v>263</v>
      </c>
      <c r="M60" s="429"/>
      <c r="N60" s="429"/>
      <c r="O60" s="429"/>
      <c r="P60" s="437"/>
    </row>
    <row r="61" spans="1:16" s="163" customFormat="1" ht="24.75" customHeight="1" x14ac:dyDescent="0.3">
      <c r="A61" s="429"/>
      <c r="B61" s="429"/>
      <c r="C61" s="662"/>
      <c r="D61" s="485"/>
      <c r="E61" s="485"/>
      <c r="F61" s="432"/>
      <c r="G61" s="810" t="str">
        <f>C60</f>
        <v>4A/6</v>
      </c>
      <c r="H61" s="488">
        <v>354.61200000000002</v>
      </c>
      <c r="I61" s="436"/>
      <c r="J61" s="437"/>
      <c r="K61" s="429"/>
      <c r="L61" s="429"/>
      <c r="M61" s="429"/>
      <c r="N61" s="429"/>
      <c r="O61" s="429"/>
      <c r="P61" s="429"/>
    </row>
    <row r="62" spans="1:16" s="163" customFormat="1" ht="27.75" customHeight="1" x14ac:dyDescent="0.3">
      <c r="A62" s="429">
        <f>SUBTOTAL(103,$C$6:C62)</f>
        <v>29</v>
      </c>
      <c r="B62" s="430" t="s">
        <v>1166</v>
      </c>
      <c r="C62" s="437" t="s">
        <v>265</v>
      </c>
      <c r="D62" s="663" t="s">
        <v>235</v>
      </c>
      <c r="E62" s="663"/>
      <c r="F62" s="432"/>
      <c r="G62" s="431"/>
      <c r="H62" s="487"/>
      <c r="I62" s="433">
        <f>ROUND(H61/1000,4)+I60</f>
        <v>10.986599999999997</v>
      </c>
      <c r="J62" s="434" t="s">
        <v>51</v>
      </c>
      <c r="K62" s="429" t="s">
        <v>263</v>
      </c>
      <c r="L62" s="429" t="s">
        <v>263</v>
      </c>
      <c r="M62" s="429"/>
      <c r="N62" s="429"/>
      <c r="O62" s="429" t="s">
        <v>988</v>
      </c>
      <c r="P62" s="437"/>
    </row>
    <row r="63" spans="1:16" s="163" customFormat="1" ht="24.75" customHeight="1" x14ac:dyDescent="0.3">
      <c r="A63" s="429"/>
      <c r="B63" s="429"/>
      <c r="C63" s="662"/>
      <c r="D63" s="485"/>
      <c r="E63" s="485"/>
      <c r="F63" s="432"/>
      <c r="G63" s="810" t="str">
        <f>C62</f>
        <v>5/0</v>
      </c>
      <c r="H63" s="487">
        <v>428.38900000000001</v>
      </c>
      <c r="I63" s="436"/>
      <c r="J63" s="437"/>
      <c r="K63" s="429"/>
      <c r="L63" s="429"/>
      <c r="M63" s="429"/>
      <c r="N63" s="429"/>
      <c r="O63" s="429"/>
      <c r="P63" s="429"/>
    </row>
    <row r="64" spans="1:16" s="163" customFormat="1" ht="24.75" customHeight="1" x14ac:dyDescent="0.3">
      <c r="A64" s="429">
        <f>SUBTOTAL(103,$C$6:C64)</f>
        <v>30</v>
      </c>
      <c r="B64" s="429"/>
      <c r="C64" s="437" t="s">
        <v>477</v>
      </c>
      <c r="D64" s="663" t="s">
        <v>80</v>
      </c>
      <c r="E64" s="663"/>
      <c r="F64" s="439"/>
      <c r="G64" s="429"/>
      <c r="H64" s="487"/>
      <c r="I64" s="433">
        <f>ROUND(H63/1000,4)+I62</f>
        <v>11.414999999999997</v>
      </c>
      <c r="J64" s="434" t="s">
        <v>51</v>
      </c>
      <c r="K64" s="429" t="s">
        <v>263</v>
      </c>
      <c r="L64" s="429" t="s">
        <v>263</v>
      </c>
      <c r="M64" s="429"/>
      <c r="N64" s="429"/>
      <c r="O64" s="429"/>
      <c r="P64" s="437"/>
    </row>
    <row r="65" spans="1:16" s="163" customFormat="1" ht="24.75" customHeight="1" x14ac:dyDescent="0.3">
      <c r="A65" s="429"/>
      <c r="B65" s="429"/>
      <c r="C65" s="662"/>
      <c r="D65" s="485"/>
      <c r="E65" s="485"/>
      <c r="F65" s="432"/>
      <c r="G65" s="810" t="str">
        <f>C64</f>
        <v>5/1</v>
      </c>
      <c r="H65" s="487">
        <v>340</v>
      </c>
      <c r="I65" s="436"/>
      <c r="J65" s="437"/>
      <c r="K65" s="429"/>
      <c r="L65" s="429"/>
      <c r="M65" s="429"/>
      <c r="N65" s="429"/>
      <c r="O65" s="429"/>
      <c r="P65" s="429"/>
    </row>
    <row r="66" spans="1:16" s="163" customFormat="1" ht="24.75" customHeight="1" x14ac:dyDescent="0.3">
      <c r="A66" s="429">
        <f>SUBTOTAL(103,$C$6:C66)</f>
        <v>31</v>
      </c>
      <c r="B66" s="429"/>
      <c r="C66" s="437" t="s">
        <v>478</v>
      </c>
      <c r="D66" s="663" t="s">
        <v>50</v>
      </c>
      <c r="E66" s="663"/>
      <c r="F66" s="439"/>
      <c r="G66" s="429"/>
      <c r="H66" s="487"/>
      <c r="I66" s="433">
        <f>ROUND(H65/1000,4)+I64</f>
        <v>11.754999999999997</v>
      </c>
      <c r="J66" s="434" t="s">
        <v>51</v>
      </c>
      <c r="K66" s="429" t="s">
        <v>263</v>
      </c>
      <c r="L66" s="429" t="s">
        <v>263</v>
      </c>
      <c r="M66" s="429"/>
      <c r="N66" s="429"/>
      <c r="O66" s="429"/>
      <c r="P66" s="437"/>
    </row>
    <row r="67" spans="1:16" s="163" customFormat="1" ht="24.75" customHeight="1" x14ac:dyDescent="0.3">
      <c r="A67" s="429"/>
      <c r="B67" s="429"/>
      <c r="C67" s="662"/>
      <c r="D67" s="485"/>
      <c r="E67" s="485"/>
      <c r="F67" s="432"/>
      <c r="G67" s="810" t="str">
        <f>C66</f>
        <v>5/2</v>
      </c>
      <c r="H67" s="487">
        <v>375</v>
      </c>
      <c r="I67" s="436"/>
      <c r="J67" s="437"/>
      <c r="K67" s="429"/>
      <c r="L67" s="429"/>
      <c r="M67" s="429"/>
      <c r="N67" s="429"/>
      <c r="O67" s="429"/>
      <c r="P67" s="429"/>
    </row>
    <row r="68" spans="1:16" s="163" customFormat="1" ht="24.75" customHeight="1" x14ac:dyDescent="0.3">
      <c r="A68" s="429">
        <f>SUBTOTAL(103,$C$6:C68)</f>
        <v>32</v>
      </c>
      <c r="B68" s="429"/>
      <c r="C68" s="437" t="s">
        <v>479</v>
      </c>
      <c r="D68" s="663" t="s">
        <v>50</v>
      </c>
      <c r="E68" s="663"/>
      <c r="F68" s="439"/>
      <c r="G68" s="429"/>
      <c r="H68" s="487"/>
      <c r="I68" s="433">
        <f>ROUND(H67/1000,4)+I66</f>
        <v>12.129999999999997</v>
      </c>
      <c r="J68" s="434" t="s">
        <v>51</v>
      </c>
      <c r="K68" s="429" t="s">
        <v>263</v>
      </c>
      <c r="L68" s="429" t="s">
        <v>263</v>
      </c>
      <c r="M68" s="429"/>
      <c r="N68" s="429"/>
      <c r="O68" s="429"/>
      <c r="P68" s="437"/>
    </row>
    <row r="69" spans="1:16" s="163" customFormat="1" ht="24.75" customHeight="1" x14ac:dyDescent="0.3">
      <c r="A69" s="429"/>
      <c r="B69" s="429"/>
      <c r="C69" s="662"/>
      <c r="D69" s="485"/>
      <c r="E69" s="485"/>
      <c r="F69" s="432"/>
      <c r="G69" s="810" t="str">
        <f>C68</f>
        <v>5/3</v>
      </c>
      <c r="H69" s="487">
        <v>365</v>
      </c>
      <c r="I69" s="436"/>
      <c r="J69" s="437"/>
      <c r="K69" s="429"/>
      <c r="L69" s="429"/>
      <c r="M69" s="429"/>
      <c r="N69" s="429"/>
      <c r="O69" s="429"/>
      <c r="P69" s="429"/>
    </row>
    <row r="70" spans="1:16" s="163" customFormat="1" ht="24.75" customHeight="1" x14ac:dyDescent="0.3">
      <c r="A70" s="429">
        <f>SUBTOTAL(103,$C$6:C70)</f>
        <v>33</v>
      </c>
      <c r="B70" s="429"/>
      <c r="C70" s="437" t="s">
        <v>480</v>
      </c>
      <c r="D70" s="663" t="s">
        <v>159</v>
      </c>
      <c r="E70" s="663"/>
      <c r="F70" s="439"/>
      <c r="G70" s="429"/>
      <c r="H70" s="487"/>
      <c r="I70" s="433">
        <f>ROUND(H69/1000,4)+I68</f>
        <v>12.494999999999997</v>
      </c>
      <c r="J70" s="434" t="s">
        <v>51</v>
      </c>
      <c r="K70" s="429" t="s">
        <v>263</v>
      </c>
      <c r="L70" s="429" t="s">
        <v>263</v>
      </c>
      <c r="M70" s="429"/>
      <c r="N70" s="429"/>
      <c r="O70" s="429"/>
      <c r="P70" s="437"/>
    </row>
    <row r="71" spans="1:16" s="163" customFormat="1" ht="24.75" customHeight="1" x14ac:dyDescent="0.3">
      <c r="A71" s="429"/>
      <c r="B71" s="429"/>
      <c r="C71" s="662"/>
      <c r="D71" s="485"/>
      <c r="E71" s="485"/>
      <c r="F71" s="432"/>
      <c r="G71" s="810" t="str">
        <f>C70</f>
        <v>5/4</v>
      </c>
      <c r="H71" s="487">
        <v>460</v>
      </c>
      <c r="I71" s="436"/>
      <c r="J71" s="437"/>
      <c r="K71" s="429"/>
      <c r="L71" s="429"/>
      <c r="M71" s="429"/>
      <c r="N71" s="429"/>
      <c r="O71" s="429"/>
      <c r="P71" s="429"/>
    </row>
    <row r="72" spans="1:16" s="163" customFormat="1" ht="24.75" customHeight="1" x14ac:dyDescent="0.3">
      <c r="A72" s="429">
        <f>SUBTOTAL(103,$C$6:C72)</f>
        <v>34</v>
      </c>
      <c r="B72" s="429"/>
      <c r="C72" s="437" t="s">
        <v>481</v>
      </c>
      <c r="D72" s="663" t="s">
        <v>80</v>
      </c>
      <c r="E72" s="663"/>
      <c r="F72" s="439"/>
      <c r="G72" s="429"/>
      <c r="H72" s="487"/>
      <c r="I72" s="433">
        <f>ROUND(H71/1000,4)+I70</f>
        <v>12.954999999999998</v>
      </c>
      <c r="J72" s="434" t="s">
        <v>51</v>
      </c>
      <c r="K72" s="429" t="s">
        <v>263</v>
      </c>
      <c r="L72" s="429" t="s">
        <v>263</v>
      </c>
      <c r="M72" s="429"/>
      <c r="N72" s="429"/>
      <c r="O72" s="429"/>
      <c r="P72" s="437"/>
    </row>
    <row r="73" spans="1:16" s="163" customFormat="1" ht="24.75" customHeight="1" x14ac:dyDescent="0.3">
      <c r="A73" s="429"/>
      <c r="B73" s="429"/>
      <c r="C73" s="662"/>
      <c r="D73" s="485"/>
      <c r="E73" s="485"/>
      <c r="F73" s="432"/>
      <c r="G73" s="810" t="str">
        <f>C72</f>
        <v>5/5</v>
      </c>
      <c r="H73" s="487">
        <v>380</v>
      </c>
      <c r="I73" s="436"/>
      <c r="J73" s="437"/>
      <c r="K73" s="429"/>
      <c r="L73" s="429"/>
      <c r="M73" s="429"/>
      <c r="N73" s="429"/>
      <c r="O73" s="429"/>
      <c r="P73" s="429"/>
    </row>
    <row r="74" spans="1:16" s="163" customFormat="1" ht="18" x14ac:dyDescent="0.3">
      <c r="A74" s="429">
        <f>SUBTOTAL(103,$C$6:C74)</f>
        <v>35</v>
      </c>
      <c r="B74" s="429"/>
      <c r="C74" s="437" t="s">
        <v>482</v>
      </c>
      <c r="D74" s="663" t="s">
        <v>2</v>
      </c>
      <c r="E74" s="663"/>
      <c r="F74" s="439"/>
      <c r="G74" s="429"/>
      <c r="H74" s="487"/>
      <c r="I74" s="433">
        <f>ROUND(H73/1000,4)+I72</f>
        <v>13.334999999999999</v>
      </c>
      <c r="J74" s="434" t="s">
        <v>51</v>
      </c>
      <c r="K74" s="429" t="s">
        <v>263</v>
      </c>
      <c r="L74" s="429" t="s">
        <v>263</v>
      </c>
      <c r="M74" s="429" t="s">
        <v>263</v>
      </c>
      <c r="N74" s="429"/>
      <c r="O74" s="429"/>
      <c r="P74" s="437"/>
    </row>
    <row r="75" spans="1:16" s="163" customFormat="1" ht="18" x14ac:dyDescent="0.3">
      <c r="A75" s="429"/>
      <c r="B75" s="429"/>
      <c r="C75" s="662"/>
      <c r="D75" s="485"/>
      <c r="E75" s="485"/>
      <c r="F75" s="432"/>
      <c r="G75" s="810" t="str">
        <f>C74</f>
        <v>5/6</v>
      </c>
      <c r="H75" s="487">
        <v>410</v>
      </c>
      <c r="I75" s="436"/>
      <c r="J75" s="437"/>
      <c r="K75" s="429"/>
      <c r="L75" s="429"/>
      <c r="M75" s="429"/>
      <c r="N75" s="429"/>
      <c r="O75" s="429"/>
      <c r="P75" s="429"/>
    </row>
    <row r="76" spans="1:16" s="163" customFormat="1" ht="18" x14ac:dyDescent="0.3">
      <c r="A76" s="429">
        <f>SUBTOTAL(103,$C$6:C76)</f>
        <v>36</v>
      </c>
      <c r="B76" s="429"/>
      <c r="C76" s="437" t="s">
        <v>483</v>
      </c>
      <c r="D76" s="663" t="s">
        <v>50</v>
      </c>
      <c r="E76" s="663"/>
      <c r="F76" s="439"/>
      <c r="G76" s="429"/>
      <c r="H76" s="487"/>
      <c r="I76" s="433">
        <f>ROUND(H75/1000,4)+I74</f>
        <v>13.744999999999999</v>
      </c>
      <c r="J76" s="434" t="s">
        <v>51</v>
      </c>
      <c r="K76" s="429" t="s">
        <v>263</v>
      </c>
      <c r="L76" s="429" t="s">
        <v>263</v>
      </c>
      <c r="M76" s="429"/>
      <c r="N76" s="429"/>
      <c r="O76" s="429"/>
      <c r="P76" s="437"/>
    </row>
    <row r="77" spans="1:16" s="163" customFormat="1" ht="18" x14ac:dyDescent="0.3">
      <c r="A77" s="429"/>
      <c r="B77" s="429"/>
      <c r="C77" s="662"/>
      <c r="D77" s="485"/>
      <c r="E77" s="485"/>
      <c r="F77" s="432"/>
      <c r="G77" s="810" t="str">
        <f>C76</f>
        <v>5/7</v>
      </c>
      <c r="H77" s="487">
        <v>400</v>
      </c>
      <c r="I77" s="436"/>
      <c r="J77" s="437"/>
      <c r="K77" s="429"/>
      <c r="L77" s="429"/>
      <c r="M77" s="429"/>
      <c r="N77" s="429"/>
      <c r="O77" s="429"/>
      <c r="P77" s="429"/>
    </row>
    <row r="78" spans="1:16" s="163" customFormat="1" ht="18" x14ac:dyDescent="0.3">
      <c r="A78" s="429">
        <f>SUBTOTAL(103,$C$6:C78)</f>
        <v>37</v>
      </c>
      <c r="B78" s="429"/>
      <c r="C78" s="437" t="s">
        <v>484</v>
      </c>
      <c r="D78" s="663" t="s">
        <v>80</v>
      </c>
      <c r="E78" s="663"/>
      <c r="F78" s="439"/>
      <c r="G78" s="429"/>
      <c r="H78" s="487"/>
      <c r="I78" s="433">
        <f>ROUND(H77/1000,4)+I76</f>
        <v>14.145</v>
      </c>
      <c r="J78" s="434" t="s">
        <v>51</v>
      </c>
      <c r="K78" s="429" t="s">
        <v>263</v>
      </c>
      <c r="L78" s="429" t="s">
        <v>263</v>
      </c>
      <c r="M78" s="429"/>
      <c r="N78" s="429"/>
      <c r="O78" s="429"/>
      <c r="P78" s="437"/>
    </row>
    <row r="79" spans="1:16" s="163" customFormat="1" ht="19.5" customHeight="1" x14ac:dyDescent="0.3">
      <c r="A79" s="429"/>
      <c r="B79" s="429"/>
      <c r="C79" s="662"/>
      <c r="D79" s="485"/>
      <c r="E79" s="485"/>
      <c r="F79" s="432"/>
      <c r="G79" s="810" t="str">
        <f>C78</f>
        <v>5/8</v>
      </c>
      <c r="H79" s="487">
        <v>420</v>
      </c>
      <c r="I79" s="436"/>
      <c r="J79" s="437"/>
      <c r="K79" s="429"/>
      <c r="L79" s="429"/>
      <c r="M79" s="429"/>
      <c r="N79" s="429"/>
      <c r="O79" s="429"/>
      <c r="P79" s="429"/>
    </row>
    <row r="80" spans="1:16" s="163" customFormat="1" ht="18" x14ac:dyDescent="0.3">
      <c r="A80" s="429">
        <f>SUBTOTAL(103,$C$6:C80)</f>
        <v>38</v>
      </c>
      <c r="B80" s="429"/>
      <c r="C80" s="437" t="s">
        <v>485</v>
      </c>
      <c r="D80" s="663" t="s">
        <v>80</v>
      </c>
      <c r="E80" s="663"/>
      <c r="F80" s="439"/>
      <c r="G80" s="429"/>
      <c r="H80" s="487"/>
      <c r="I80" s="433">
        <f>ROUND(H79/1000,4)+I78</f>
        <v>14.565</v>
      </c>
      <c r="J80" s="434" t="s">
        <v>51</v>
      </c>
      <c r="K80" s="429" t="s">
        <v>263</v>
      </c>
      <c r="L80" s="429" t="s">
        <v>263</v>
      </c>
      <c r="M80" s="429"/>
      <c r="N80" s="429"/>
      <c r="O80" s="429"/>
      <c r="P80" s="437"/>
    </row>
    <row r="81" spans="1:16" s="163" customFormat="1" ht="18" x14ac:dyDescent="0.3">
      <c r="A81" s="429"/>
      <c r="B81" s="429"/>
      <c r="C81" s="662"/>
      <c r="D81" s="485"/>
      <c r="E81" s="485"/>
      <c r="F81" s="432"/>
      <c r="G81" s="810" t="str">
        <f>C80</f>
        <v>5/9</v>
      </c>
      <c r="H81" s="487">
        <v>345</v>
      </c>
      <c r="I81" s="436"/>
      <c r="J81" s="437"/>
      <c r="K81" s="429"/>
      <c r="L81" s="429"/>
      <c r="M81" s="429"/>
      <c r="N81" s="429"/>
      <c r="O81" s="429"/>
      <c r="P81" s="429"/>
    </row>
    <row r="82" spans="1:16" s="163" customFormat="1" ht="18" x14ac:dyDescent="0.3">
      <c r="A82" s="429">
        <f>SUBTOTAL(103,$C$6:C82)</f>
        <v>39</v>
      </c>
      <c r="B82" s="429"/>
      <c r="C82" s="437" t="s">
        <v>486</v>
      </c>
      <c r="D82" s="663" t="s">
        <v>50</v>
      </c>
      <c r="E82" s="663"/>
      <c r="F82" s="439"/>
      <c r="G82" s="429"/>
      <c r="H82" s="487"/>
      <c r="I82" s="433">
        <f>ROUND(H81/1000,4)+I80</f>
        <v>14.91</v>
      </c>
      <c r="J82" s="434" t="s">
        <v>51</v>
      </c>
      <c r="K82" s="429" t="s">
        <v>263</v>
      </c>
      <c r="L82" s="429" t="s">
        <v>263</v>
      </c>
      <c r="M82" s="429"/>
      <c r="N82" s="429"/>
      <c r="O82" s="429"/>
      <c r="P82" s="437"/>
    </row>
    <row r="83" spans="1:16" s="163" customFormat="1" ht="18" x14ac:dyDescent="0.3">
      <c r="A83" s="429"/>
      <c r="B83" s="429"/>
      <c r="C83" s="662"/>
      <c r="D83" s="485"/>
      <c r="E83" s="485"/>
      <c r="F83" s="432"/>
      <c r="G83" s="810" t="str">
        <f>C82</f>
        <v>5/10</v>
      </c>
      <c r="H83" s="487">
        <v>495</v>
      </c>
      <c r="I83" s="436"/>
      <c r="J83" s="437"/>
      <c r="K83" s="429"/>
      <c r="L83" s="429"/>
      <c r="M83" s="429"/>
      <c r="N83" s="429"/>
      <c r="O83" s="429"/>
      <c r="P83" s="429"/>
    </row>
    <row r="84" spans="1:16" s="163" customFormat="1" ht="18" x14ac:dyDescent="0.3">
      <c r="A84" s="429">
        <f>SUBTOTAL(103,$C$6:C84)</f>
        <v>40</v>
      </c>
      <c r="B84" s="430" t="s">
        <v>691</v>
      </c>
      <c r="C84" s="437" t="s">
        <v>692</v>
      </c>
      <c r="D84" s="663" t="s">
        <v>421</v>
      </c>
      <c r="E84" s="663"/>
      <c r="F84" s="432"/>
      <c r="G84" s="431"/>
      <c r="H84" s="487"/>
      <c r="I84" s="433">
        <f>ROUND(H83/1000,4)+I82</f>
        <v>15.404999999999999</v>
      </c>
      <c r="J84" s="434" t="s">
        <v>51</v>
      </c>
      <c r="K84" s="429" t="s">
        <v>263</v>
      </c>
      <c r="L84" s="429" t="s">
        <v>263</v>
      </c>
      <c r="M84" s="429"/>
      <c r="N84" s="429"/>
      <c r="O84" s="429"/>
      <c r="P84" s="437"/>
    </row>
    <row r="85" spans="1:16" s="163" customFormat="1" ht="18" x14ac:dyDescent="0.3">
      <c r="A85" s="429"/>
      <c r="B85" s="429"/>
      <c r="C85" s="662"/>
      <c r="D85" s="485"/>
      <c r="E85" s="485"/>
      <c r="F85" s="432"/>
      <c r="G85" s="810" t="str">
        <f>C84</f>
        <v>5A/0</v>
      </c>
      <c r="H85" s="487">
        <v>419.48</v>
      </c>
      <c r="I85" s="436"/>
      <c r="J85" s="437"/>
      <c r="K85" s="429"/>
      <c r="L85" s="429"/>
      <c r="M85" s="429"/>
      <c r="N85" s="429"/>
      <c r="O85" s="429"/>
      <c r="P85" s="429"/>
    </row>
    <row r="86" spans="1:16" s="584" customFormat="1" ht="18" x14ac:dyDescent="0.3">
      <c r="A86" s="429">
        <f>SUBTOTAL(103,$C$6:C86)</f>
        <v>41</v>
      </c>
      <c r="B86" s="579" t="s">
        <v>559</v>
      </c>
      <c r="C86" s="798" t="s">
        <v>266</v>
      </c>
      <c r="D86" s="799" t="s">
        <v>219</v>
      </c>
      <c r="E86" s="799"/>
      <c r="F86" s="581"/>
      <c r="G86" s="580"/>
      <c r="H86" s="585"/>
      <c r="I86" s="583">
        <f>ROUND(H85/1000,4)+I84</f>
        <v>15.824499999999999</v>
      </c>
      <c r="J86" s="579" t="s">
        <v>51</v>
      </c>
      <c r="K86" s="579" t="s">
        <v>263</v>
      </c>
      <c r="L86" s="429" t="s">
        <v>263</v>
      </c>
      <c r="M86" s="579"/>
      <c r="N86" s="429"/>
      <c r="O86" s="579"/>
      <c r="P86" s="579"/>
    </row>
    <row r="87" spans="1:16" s="163" customFormat="1" ht="18" x14ac:dyDescent="0.3">
      <c r="A87" s="429"/>
      <c r="B87" s="429"/>
      <c r="C87" s="662"/>
      <c r="D87" s="485"/>
      <c r="E87" s="485"/>
      <c r="F87" s="432"/>
      <c r="G87" s="810" t="str">
        <f>C86</f>
        <v>6/0</v>
      </c>
      <c r="H87" s="487">
        <v>350.52</v>
      </c>
      <c r="I87" s="436"/>
      <c r="J87" s="437"/>
      <c r="K87" s="429"/>
      <c r="L87" s="429"/>
      <c r="M87" s="429"/>
      <c r="N87" s="429"/>
      <c r="O87" s="429"/>
      <c r="P87" s="429"/>
    </row>
    <row r="88" spans="1:16" s="163" customFormat="1" ht="18" x14ac:dyDescent="0.3">
      <c r="A88" s="429">
        <f>SUBTOTAL(103,$C$6:C88)</f>
        <v>42</v>
      </c>
      <c r="B88" s="429"/>
      <c r="C88" s="437" t="s">
        <v>267</v>
      </c>
      <c r="D88" s="663" t="s">
        <v>50</v>
      </c>
      <c r="E88" s="663"/>
      <c r="F88" s="439"/>
      <c r="G88" s="429"/>
      <c r="H88" s="489"/>
      <c r="I88" s="433">
        <f>ROUND(H87/1000,4)+I86</f>
        <v>16.174999999999997</v>
      </c>
      <c r="J88" s="434" t="s">
        <v>51</v>
      </c>
      <c r="K88" s="429" t="s">
        <v>263</v>
      </c>
      <c r="L88" s="429" t="s">
        <v>263</v>
      </c>
      <c r="M88" s="429" t="s">
        <v>263</v>
      </c>
      <c r="N88" s="429"/>
      <c r="O88" s="429"/>
      <c r="P88" s="429"/>
    </row>
    <row r="89" spans="1:16" s="163" customFormat="1" ht="18" x14ac:dyDescent="0.3">
      <c r="A89" s="429"/>
      <c r="B89" s="429"/>
      <c r="C89" s="662"/>
      <c r="D89" s="485"/>
      <c r="E89" s="485"/>
      <c r="F89" s="432"/>
      <c r="G89" s="810" t="str">
        <f>C88</f>
        <v>6/1</v>
      </c>
      <c r="H89" s="487">
        <v>445</v>
      </c>
      <c r="I89" s="436"/>
      <c r="J89" s="437"/>
      <c r="K89" s="429"/>
      <c r="L89" s="429"/>
      <c r="M89" s="429"/>
      <c r="N89" s="429"/>
      <c r="O89" s="429"/>
      <c r="P89" s="429"/>
    </row>
    <row r="90" spans="1:16" s="163" customFormat="1" ht="18" x14ac:dyDescent="0.3">
      <c r="A90" s="429">
        <f>SUBTOTAL(103,$C$6:C90)</f>
        <v>43</v>
      </c>
      <c r="B90" s="429"/>
      <c r="C90" s="437" t="s">
        <v>268</v>
      </c>
      <c r="D90" s="663" t="s">
        <v>80</v>
      </c>
      <c r="E90" s="663"/>
      <c r="F90" s="439"/>
      <c r="G90" s="429"/>
      <c r="H90" s="489"/>
      <c r="I90" s="433">
        <f>ROUND(H89/1000,4)+I88</f>
        <v>16.619999999999997</v>
      </c>
      <c r="J90" s="434" t="s">
        <v>51</v>
      </c>
      <c r="K90" s="429" t="s">
        <v>263</v>
      </c>
      <c r="L90" s="429" t="s">
        <v>263</v>
      </c>
      <c r="M90" s="429" t="s">
        <v>263</v>
      </c>
      <c r="N90" s="429"/>
      <c r="O90" s="429"/>
      <c r="P90" s="429"/>
    </row>
    <row r="91" spans="1:16" s="163" customFormat="1" ht="18" x14ac:dyDescent="0.3">
      <c r="A91" s="429"/>
      <c r="B91" s="429"/>
      <c r="C91" s="662"/>
      <c r="D91" s="485"/>
      <c r="E91" s="485"/>
      <c r="F91" s="432"/>
      <c r="G91" s="810" t="str">
        <f>C90</f>
        <v>6/2</v>
      </c>
      <c r="H91" s="487">
        <v>390</v>
      </c>
      <c r="I91" s="436"/>
      <c r="J91" s="437"/>
      <c r="K91" s="429"/>
      <c r="L91" s="429"/>
      <c r="M91" s="429"/>
      <c r="N91" s="429"/>
      <c r="O91" s="429"/>
      <c r="P91" s="429"/>
    </row>
    <row r="92" spans="1:16" s="163" customFormat="1" ht="18" x14ac:dyDescent="0.3">
      <c r="A92" s="429">
        <f>SUBTOTAL(103,$C$6:C92)</f>
        <v>44</v>
      </c>
      <c r="B92" s="429"/>
      <c r="C92" s="437" t="s">
        <v>487</v>
      </c>
      <c r="D92" s="663" t="s">
        <v>2</v>
      </c>
      <c r="E92" s="663"/>
      <c r="F92" s="439"/>
      <c r="G92" s="429"/>
      <c r="H92" s="489"/>
      <c r="I92" s="433">
        <f>ROUND(H91/1000,4)+I90</f>
        <v>17.009999999999998</v>
      </c>
      <c r="J92" s="434" t="s">
        <v>51</v>
      </c>
      <c r="K92" s="429" t="s">
        <v>263</v>
      </c>
      <c r="L92" s="429" t="s">
        <v>263</v>
      </c>
      <c r="M92" s="429" t="s">
        <v>263</v>
      </c>
      <c r="N92" s="429"/>
      <c r="O92" s="429"/>
      <c r="P92" s="429"/>
    </row>
    <row r="93" spans="1:16" s="163" customFormat="1" ht="18" x14ac:dyDescent="0.3">
      <c r="A93" s="429"/>
      <c r="B93" s="429"/>
      <c r="C93" s="662"/>
      <c r="D93" s="485"/>
      <c r="E93" s="485"/>
      <c r="F93" s="432"/>
      <c r="G93" s="810" t="str">
        <f>C92</f>
        <v>6/3</v>
      </c>
      <c r="H93" s="487">
        <v>350</v>
      </c>
      <c r="I93" s="436"/>
      <c r="J93" s="437"/>
      <c r="K93" s="429"/>
      <c r="L93" s="429"/>
      <c r="M93" s="429"/>
      <c r="N93" s="429"/>
      <c r="O93" s="429"/>
      <c r="P93" s="429"/>
    </row>
    <row r="94" spans="1:16" s="163" customFormat="1" ht="18" x14ac:dyDescent="0.3">
      <c r="A94" s="429">
        <f>SUBTOTAL(103,$C$6:C94)</f>
        <v>45</v>
      </c>
      <c r="B94" s="429"/>
      <c r="C94" s="437" t="s">
        <v>488</v>
      </c>
      <c r="D94" s="663" t="s">
        <v>50</v>
      </c>
      <c r="E94" s="663"/>
      <c r="F94" s="439"/>
      <c r="G94" s="429"/>
      <c r="H94" s="489"/>
      <c r="I94" s="433">
        <f>ROUND(H93/1000,4)+I92</f>
        <v>17.36</v>
      </c>
      <c r="J94" s="434" t="s">
        <v>51</v>
      </c>
      <c r="K94" s="429" t="s">
        <v>263</v>
      </c>
      <c r="L94" s="429" t="s">
        <v>263</v>
      </c>
      <c r="M94" s="429"/>
      <c r="N94" s="429"/>
      <c r="O94" s="429"/>
      <c r="P94" s="429"/>
    </row>
    <row r="95" spans="1:16" s="163" customFormat="1" ht="18" x14ac:dyDescent="0.3">
      <c r="A95" s="429"/>
      <c r="B95" s="429"/>
      <c r="C95" s="662"/>
      <c r="D95" s="485"/>
      <c r="E95" s="485"/>
      <c r="F95" s="432"/>
      <c r="G95" s="810" t="str">
        <f>C94</f>
        <v>6/4</v>
      </c>
      <c r="H95" s="487">
        <v>490</v>
      </c>
      <c r="I95" s="436"/>
      <c r="J95" s="437"/>
      <c r="K95" s="429"/>
      <c r="L95" s="429"/>
      <c r="M95" s="429"/>
      <c r="N95" s="429"/>
      <c r="O95" s="429"/>
      <c r="P95" s="429"/>
    </row>
    <row r="96" spans="1:16" s="163" customFormat="1" ht="18" x14ac:dyDescent="0.3">
      <c r="A96" s="429">
        <f>SUBTOTAL(103,$C$6:C96)</f>
        <v>46</v>
      </c>
      <c r="B96" s="429"/>
      <c r="C96" s="437" t="s">
        <v>489</v>
      </c>
      <c r="D96" s="663" t="s">
        <v>50</v>
      </c>
      <c r="E96" s="663"/>
      <c r="F96" s="439"/>
      <c r="G96" s="429"/>
      <c r="H96" s="489"/>
      <c r="I96" s="433">
        <f>ROUND(H95/1000,4)+I94</f>
        <v>17.849999999999998</v>
      </c>
      <c r="J96" s="434" t="s">
        <v>51</v>
      </c>
      <c r="K96" s="429" t="s">
        <v>263</v>
      </c>
      <c r="L96" s="429" t="s">
        <v>263</v>
      </c>
      <c r="M96" s="429" t="s">
        <v>263</v>
      </c>
      <c r="N96" s="429"/>
      <c r="O96" s="429"/>
      <c r="P96" s="429"/>
    </row>
    <row r="97" spans="1:16" s="163" customFormat="1" ht="18" x14ac:dyDescent="0.3">
      <c r="A97" s="429"/>
      <c r="B97" s="429"/>
      <c r="C97" s="662"/>
      <c r="D97" s="485"/>
      <c r="E97" s="485"/>
      <c r="F97" s="432"/>
      <c r="G97" s="810" t="str">
        <f>C96</f>
        <v>6/5</v>
      </c>
      <c r="H97" s="487">
        <v>350</v>
      </c>
      <c r="I97" s="436"/>
      <c r="J97" s="437"/>
      <c r="K97" s="429"/>
      <c r="L97" s="429"/>
      <c r="M97" s="429"/>
      <c r="N97" s="429"/>
      <c r="O97" s="429"/>
      <c r="P97" s="429"/>
    </row>
    <row r="98" spans="1:16" s="163" customFormat="1" ht="18" x14ac:dyDescent="0.3">
      <c r="A98" s="429">
        <f>SUBTOTAL(103,$C$6:C98)</f>
        <v>47</v>
      </c>
      <c r="B98" s="429"/>
      <c r="C98" s="437" t="s">
        <v>490</v>
      </c>
      <c r="D98" s="663" t="s">
        <v>4</v>
      </c>
      <c r="E98" s="663"/>
      <c r="F98" s="439"/>
      <c r="G98" s="429"/>
      <c r="H98" s="489"/>
      <c r="I98" s="433">
        <f>ROUND(H97/1000,4)+I96</f>
        <v>18.2</v>
      </c>
      <c r="J98" s="434" t="s">
        <v>51</v>
      </c>
      <c r="K98" s="429" t="s">
        <v>263</v>
      </c>
      <c r="L98" s="429" t="s">
        <v>263</v>
      </c>
      <c r="M98" s="429"/>
      <c r="N98" s="429"/>
      <c r="O98" s="429"/>
      <c r="P98" s="429"/>
    </row>
    <row r="99" spans="1:16" s="163" customFormat="1" ht="18" x14ac:dyDescent="0.3">
      <c r="A99" s="429"/>
      <c r="B99" s="429"/>
      <c r="C99" s="662"/>
      <c r="D99" s="485"/>
      <c r="E99" s="485"/>
      <c r="F99" s="432"/>
      <c r="G99" s="810" t="str">
        <f>C98</f>
        <v>6/6</v>
      </c>
      <c r="H99" s="487">
        <v>347</v>
      </c>
      <c r="I99" s="436"/>
      <c r="J99" s="437"/>
      <c r="K99" s="429"/>
      <c r="L99" s="429"/>
      <c r="M99" s="429"/>
      <c r="N99" s="429"/>
      <c r="O99" s="429"/>
      <c r="P99" s="429"/>
    </row>
    <row r="100" spans="1:16" s="163" customFormat="1" ht="18" x14ac:dyDescent="0.3">
      <c r="A100" s="429">
        <f>SUBTOTAL(103,$C$6:C100)</f>
        <v>48</v>
      </c>
      <c r="B100" s="429"/>
      <c r="C100" s="437" t="s">
        <v>491</v>
      </c>
      <c r="D100" s="663" t="s">
        <v>178</v>
      </c>
      <c r="E100" s="663"/>
      <c r="F100" s="439"/>
      <c r="G100" s="429"/>
      <c r="H100" s="489"/>
      <c r="I100" s="433">
        <f>ROUND(H99/1000,4)+I98</f>
        <v>18.547000000000001</v>
      </c>
      <c r="J100" s="434" t="s">
        <v>51</v>
      </c>
      <c r="K100" s="429" t="s">
        <v>263</v>
      </c>
      <c r="L100" s="429" t="s">
        <v>263</v>
      </c>
      <c r="M100" s="429"/>
      <c r="N100" s="429"/>
      <c r="O100" s="429"/>
      <c r="P100" s="429"/>
    </row>
    <row r="101" spans="1:16" s="163" customFormat="1" ht="18" x14ac:dyDescent="0.3">
      <c r="A101" s="429"/>
      <c r="B101" s="429"/>
      <c r="C101" s="662"/>
      <c r="D101" s="485"/>
      <c r="E101" s="485"/>
      <c r="F101" s="432"/>
      <c r="G101" s="810" t="str">
        <f>C100</f>
        <v>6/7</v>
      </c>
      <c r="H101" s="487">
        <v>373</v>
      </c>
      <c r="I101" s="436"/>
      <c r="J101" s="437"/>
      <c r="K101" s="429"/>
      <c r="L101" s="429"/>
      <c r="M101" s="429"/>
      <c r="N101" s="429"/>
      <c r="O101" s="429"/>
      <c r="P101" s="429"/>
    </row>
    <row r="102" spans="1:16" s="163" customFormat="1" ht="18" x14ac:dyDescent="0.3">
      <c r="A102" s="429">
        <f>SUBTOTAL(103,$C$6:C102)</f>
        <v>49</v>
      </c>
      <c r="B102" s="429"/>
      <c r="C102" s="437" t="s">
        <v>492</v>
      </c>
      <c r="D102" s="663" t="s">
        <v>2</v>
      </c>
      <c r="E102" s="663"/>
      <c r="F102" s="439"/>
      <c r="G102" s="429"/>
      <c r="H102" s="489"/>
      <c r="I102" s="433">
        <f>ROUND(H101/1000,4)+I100</f>
        <v>18.920000000000002</v>
      </c>
      <c r="J102" s="434" t="s">
        <v>51</v>
      </c>
      <c r="K102" s="429" t="s">
        <v>263</v>
      </c>
      <c r="L102" s="429" t="s">
        <v>263</v>
      </c>
      <c r="M102" s="429"/>
      <c r="N102" s="429"/>
      <c r="O102" s="429"/>
      <c r="P102" s="429"/>
    </row>
    <row r="103" spans="1:16" s="163" customFormat="1" ht="18" x14ac:dyDescent="0.3">
      <c r="A103" s="429"/>
      <c r="B103" s="429"/>
      <c r="C103" s="662"/>
      <c r="D103" s="485"/>
      <c r="E103" s="485"/>
      <c r="F103" s="432"/>
      <c r="G103" s="810" t="str">
        <f>C102</f>
        <v>6/8</v>
      </c>
      <c r="H103" s="487">
        <v>380</v>
      </c>
      <c r="I103" s="436"/>
      <c r="J103" s="437"/>
      <c r="K103" s="429"/>
      <c r="L103" s="429"/>
      <c r="M103" s="429"/>
      <c r="N103" s="429"/>
      <c r="O103" s="429"/>
      <c r="P103" s="429"/>
    </row>
    <row r="104" spans="1:16" s="163" customFormat="1" ht="18" x14ac:dyDescent="0.3">
      <c r="A104" s="429">
        <f>SUBTOTAL(103,$C$6:C104)</f>
        <v>50</v>
      </c>
      <c r="B104" s="429"/>
      <c r="C104" s="437" t="s">
        <v>493</v>
      </c>
      <c r="D104" s="663" t="s">
        <v>80</v>
      </c>
      <c r="E104" s="663"/>
      <c r="F104" s="439"/>
      <c r="G104" s="429"/>
      <c r="H104" s="489"/>
      <c r="I104" s="433">
        <f>ROUND(H103/1000,4)+I102</f>
        <v>19.3</v>
      </c>
      <c r="J104" s="434" t="s">
        <v>51</v>
      </c>
      <c r="K104" s="429" t="s">
        <v>263</v>
      </c>
      <c r="L104" s="429" t="s">
        <v>263</v>
      </c>
      <c r="M104" s="429"/>
      <c r="N104" s="429"/>
      <c r="O104" s="429"/>
      <c r="P104" s="429"/>
    </row>
    <row r="105" spans="1:16" s="163" customFormat="1" ht="18" x14ac:dyDescent="0.3">
      <c r="A105" s="429"/>
      <c r="B105" s="429"/>
      <c r="C105" s="662"/>
      <c r="D105" s="485"/>
      <c r="E105" s="485"/>
      <c r="F105" s="432"/>
      <c r="G105" s="810" t="str">
        <f>C104</f>
        <v>6/9</v>
      </c>
      <c r="H105" s="487">
        <v>335</v>
      </c>
      <c r="I105" s="436"/>
      <c r="J105" s="437"/>
      <c r="K105" s="429"/>
      <c r="L105" s="429"/>
      <c r="M105" s="429"/>
      <c r="N105" s="429"/>
      <c r="O105" s="429"/>
      <c r="P105" s="429"/>
    </row>
    <row r="106" spans="1:16" s="163" customFormat="1" ht="18" x14ac:dyDescent="0.3">
      <c r="A106" s="429">
        <f>SUBTOTAL(103,$C$6:C106)</f>
        <v>51</v>
      </c>
      <c r="B106" s="429"/>
      <c r="C106" s="437" t="s">
        <v>494</v>
      </c>
      <c r="D106" s="663" t="s">
        <v>178</v>
      </c>
      <c r="E106" s="663"/>
      <c r="F106" s="439"/>
      <c r="G106" s="429"/>
      <c r="H106" s="489"/>
      <c r="I106" s="433">
        <f>ROUND(H105/1000,4)+I104</f>
        <v>19.635000000000002</v>
      </c>
      <c r="J106" s="434" t="s">
        <v>51</v>
      </c>
      <c r="K106" s="429" t="s">
        <v>263</v>
      </c>
      <c r="L106" s="429" t="s">
        <v>263</v>
      </c>
      <c r="M106" s="429" t="s">
        <v>263</v>
      </c>
      <c r="N106" s="429"/>
      <c r="O106" s="429"/>
      <c r="P106" s="429"/>
    </row>
    <row r="107" spans="1:16" s="163" customFormat="1" ht="18" x14ac:dyDescent="0.3">
      <c r="A107" s="429"/>
      <c r="B107" s="429"/>
      <c r="C107" s="662"/>
      <c r="D107" s="485"/>
      <c r="E107" s="485"/>
      <c r="F107" s="432"/>
      <c r="G107" s="810" t="str">
        <f>C106</f>
        <v>6/10</v>
      </c>
      <c r="H107" s="487">
        <v>315</v>
      </c>
      <c r="I107" s="436"/>
      <c r="J107" s="437"/>
      <c r="K107" s="429"/>
      <c r="L107" s="429"/>
      <c r="M107" s="429"/>
      <c r="N107" s="429"/>
      <c r="O107" s="429"/>
      <c r="P107" s="429"/>
    </row>
    <row r="108" spans="1:16" s="163" customFormat="1" ht="18" x14ac:dyDescent="0.3">
      <c r="A108" s="429">
        <f>SUBTOTAL(103,$C$6:C108)</f>
        <v>52</v>
      </c>
      <c r="B108" s="429"/>
      <c r="C108" s="437" t="s">
        <v>495</v>
      </c>
      <c r="D108" s="663" t="s">
        <v>159</v>
      </c>
      <c r="E108" s="663"/>
      <c r="F108" s="439"/>
      <c r="G108" s="429"/>
      <c r="H108" s="489"/>
      <c r="I108" s="433">
        <f>ROUND(H107/1000,4)+I106</f>
        <v>19.950000000000003</v>
      </c>
      <c r="J108" s="434" t="s">
        <v>51</v>
      </c>
      <c r="K108" s="429" t="s">
        <v>263</v>
      </c>
      <c r="L108" s="429" t="s">
        <v>263</v>
      </c>
      <c r="M108" s="429"/>
      <c r="N108" s="429"/>
      <c r="O108" s="429"/>
      <c r="P108" s="429"/>
    </row>
    <row r="109" spans="1:16" s="163" customFormat="1" ht="18" x14ac:dyDescent="0.3">
      <c r="A109" s="429"/>
      <c r="B109" s="429"/>
      <c r="C109" s="662"/>
      <c r="D109" s="485"/>
      <c r="E109" s="485"/>
      <c r="F109" s="432"/>
      <c r="G109" s="810" t="str">
        <f>C108</f>
        <v>6/11</v>
      </c>
      <c r="H109" s="487">
        <v>410</v>
      </c>
      <c r="I109" s="436"/>
      <c r="J109" s="437"/>
      <c r="K109" s="429"/>
      <c r="L109" s="429"/>
      <c r="M109" s="429"/>
      <c r="N109" s="429"/>
      <c r="O109" s="429"/>
      <c r="P109" s="429"/>
    </row>
    <row r="110" spans="1:16" s="163" customFormat="1" ht="18" x14ac:dyDescent="0.3">
      <c r="A110" s="429">
        <f>SUBTOTAL(103,$C$6:C110)</f>
        <v>53</v>
      </c>
      <c r="B110" s="429"/>
      <c r="C110" s="437" t="s">
        <v>510</v>
      </c>
      <c r="D110" s="663" t="s">
        <v>178</v>
      </c>
      <c r="E110" s="663"/>
      <c r="F110" s="439"/>
      <c r="G110" s="429"/>
      <c r="H110" s="489"/>
      <c r="I110" s="433">
        <f>ROUND(H109/1000,4)+I108</f>
        <v>20.360000000000003</v>
      </c>
      <c r="J110" s="434" t="s">
        <v>51</v>
      </c>
      <c r="K110" s="429" t="s">
        <v>263</v>
      </c>
      <c r="L110" s="429" t="s">
        <v>263</v>
      </c>
      <c r="M110" s="429" t="s">
        <v>263</v>
      </c>
      <c r="N110" s="429"/>
      <c r="O110" s="429"/>
      <c r="P110" s="429"/>
    </row>
    <row r="111" spans="1:16" s="163" customFormat="1" ht="18" x14ac:dyDescent="0.3">
      <c r="A111" s="429"/>
      <c r="B111" s="429"/>
      <c r="C111" s="662"/>
      <c r="D111" s="485"/>
      <c r="E111" s="485"/>
      <c r="F111" s="432"/>
      <c r="G111" s="810" t="str">
        <f>C110</f>
        <v>6/12</v>
      </c>
      <c r="H111" s="487">
        <v>365.71600000000001</v>
      </c>
      <c r="I111" s="436"/>
      <c r="J111" s="437"/>
      <c r="K111" s="429"/>
      <c r="L111" s="429"/>
      <c r="M111" s="429"/>
      <c r="N111" s="429"/>
      <c r="O111" s="429"/>
      <c r="P111" s="429"/>
    </row>
    <row r="112" spans="1:16" s="163" customFormat="1" ht="18" x14ac:dyDescent="0.3">
      <c r="A112" s="429">
        <f>SUBTOTAL(103,$C$6:C112)</f>
        <v>54</v>
      </c>
      <c r="B112" s="430" t="s">
        <v>560</v>
      </c>
      <c r="C112" s="437" t="s">
        <v>269</v>
      </c>
      <c r="D112" s="663" t="s">
        <v>192</v>
      </c>
      <c r="E112" s="663"/>
      <c r="F112" s="432"/>
      <c r="G112" s="431"/>
      <c r="H112" s="490"/>
      <c r="I112" s="433">
        <f>ROUND(H111/1000,4)+I110</f>
        <v>20.725700000000003</v>
      </c>
      <c r="J112" s="434" t="s">
        <v>51</v>
      </c>
      <c r="K112" s="429" t="s">
        <v>263</v>
      </c>
      <c r="L112" s="429" t="s">
        <v>263</v>
      </c>
      <c r="M112" s="429" t="s">
        <v>263</v>
      </c>
      <c r="N112" s="429"/>
      <c r="O112" s="429" t="s">
        <v>988</v>
      </c>
      <c r="P112" s="429"/>
    </row>
    <row r="113" spans="1:16" s="163" customFormat="1" ht="18" x14ac:dyDescent="0.3">
      <c r="A113" s="429"/>
      <c r="B113" s="429"/>
      <c r="C113" s="662"/>
      <c r="D113" s="485"/>
      <c r="E113" s="485"/>
      <c r="F113" s="432"/>
      <c r="G113" s="810" t="str">
        <f>C112</f>
        <v>7/0</v>
      </c>
      <c r="H113" s="488">
        <v>319.28399999999999</v>
      </c>
      <c r="I113" s="436"/>
      <c r="J113" s="437"/>
      <c r="K113" s="429"/>
      <c r="L113" s="429"/>
      <c r="M113" s="429"/>
      <c r="N113" s="429"/>
      <c r="O113" s="429"/>
      <c r="P113" s="429"/>
    </row>
    <row r="114" spans="1:16" s="163" customFormat="1" ht="18" x14ac:dyDescent="0.3">
      <c r="A114" s="429">
        <f>SUBTOTAL(103,$C$6:C114)</f>
        <v>55</v>
      </c>
      <c r="B114" s="429"/>
      <c r="C114" s="437" t="s">
        <v>496</v>
      </c>
      <c r="D114" s="663" t="s">
        <v>4</v>
      </c>
      <c r="E114" s="663"/>
      <c r="F114" s="439"/>
      <c r="G114" s="429"/>
      <c r="H114" s="490"/>
      <c r="I114" s="433">
        <f>ROUND(H113/1000,4)+I112</f>
        <v>21.045000000000002</v>
      </c>
      <c r="J114" s="434" t="s">
        <v>51</v>
      </c>
      <c r="K114" s="429" t="s">
        <v>263</v>
      </c>
      <c r="L114" s="429" t="s">
        <v>263</v>
      </c>
      <c r="M114" s="429" t="s">
        <v>263</v>
      </c>
      <c r="N114" s="429" t="str">
        <f>VLOOKUP(C114,'Tack Welding'!$C$5:$I$94,7,0)</f>
        <v xml:space="preserve">Completed </v>
      </c>
      <c r="O114" s="429"/>
      <c r="P114" s="429"/>
    </row>
    <row r="115" spans="1:16" s="163" customFormat="1" ht="18" x14ac:dyDescent="0.3">
      <c r="A115" s="429"/>
      <c r="B115" s="429"/>
      <c r="C115" s="662"/>
      <c r="D115" s="485"/>
      <c r="E115" s="485"/>
      <c r="F115" s="432"/>
      <c r="G115" s="810" t="str">
        <f>C114</f>
        <v>7/1</v>
      </c>
      <c r="H115" s="488">
        <v>465</v>
      </c>
      <c r="I115" s="436"/>
      <c r="J115" s="437"/>
      <c r="K115" s="429"/>
      <c r="L115" s="429"/>
      <c r="M115" s="429"/>
      <c r="N115" s="429"/>
      <c r="O115" s="429"/>
      <c r="P115" s="429"/>
    </row>
    <row r="116" spans="1:16" s="163" customFormat="1" ht="18" x14ac:dyDescent="0.3">
      <c r="A116" s="429">
        <f>SUBTOTAL(103,$C$6:C116)</f>
        <v>56</v>
      </c>
      <c r="B116" s="429"/>
      <c r="C116" s="437" t="s">
        <v>497</v>
      </c>
      <c r="D116" s="663" t="s">
        <v>80</v>
      </c>
      <c r="E116" s="663"/>
      <c r="F116" s="439"/>
      <c r="G116" s="429"/>
      <c r="H116" s="490"/>
      <c r="I116" s="433">
        <f>ROUND(H115/1000,4)+I114</f>
        <v>21.51</v>
      </c>
      <c r="J116" s="434" t="s">
        <v>51</v>
      </c>
      <c r="K116" s="429" t="s">
        <v>263</v>
      </c>
      <c r="L116" s="429" t="s">
        <v>263</v>
      </c>
      <c r="M116" s="429" t="s">
        <v>263</v>
      </c>
      <c r="N116" s="429" t="str">
        <f>VLOOKUP(C116,'Tack Welding'!$C$5:$I$94,7,0)</f>
        <v xml:space="preserve">Completed </v>
      </c>
      <c r="O116" s="429"/>
      <c r="P116" s="429"/>
    </row>
    <row r="117" spans="1:16" s="163" customFormat="1" ht="18" x14ac:dyDescent="0.3">
      <c r="A117" s="429"/>
      <c r="B117" s="429"/>
      <c r="C117" s="662"/>
      <c r="D117" s="485"/>
      <c r="E117" s="485"/>
      <c r="F117" s="432"/>
      <c r="G117" s="810" t="str">
        <f>C116</f>
        <v>7/2</v>
      </c>
      <c r="H117" s="488">
        <v>375</v>
      </c>
      <c r="I117" s="436"/>
      <c r="J117" s="437"/>
      <c r="K117" s="429"/>
      <c r="L117" s="429"/>
      <c r="M117" s="429"/>
      <c r="N117" s="429"/>
      <c r="O117" s="429"/>
      <c r="P117" s="429"/>
    </row>
    <row r="118" spans="1:16" s="163" customFormat="1" ht="18" x14ac:dyDescent="0.3">
      <c r="A118" s="429">
        <f>SUBTOTAL(103,$C$6:C118)</f>
        <v>57</v>
      </c>
      <c r="B118" s="429"/>
      <c r="C118" s="437" t="s">
        <v>498</v>
      </c>
      <c r="D118" s="663" t="s">
        <v>50</v>
      </c>
      <c r="E118" s="663"/>
      <c r="F118" s="439"/>
      <c r="G118" s="429"/>
      <c r="H118" s="490"/>
      <c r="I118" s="433">
        <f>ROUND(H117/1000,4)+I116</f>
        <v>21.885000000000002</v>
      </c>
      <c r="J118" s="434" t="s">
        <v>51</v>
      </c>
      <c r="K118" s="429" t="s">
        <v>263</v>
      </c>
      <c r="L118" s="429" t="s">
        <v>263</v>
      </c>
      <c r="M118" s="429" t="s">
        <v>263</v>
      </c>
      <c r="N118" s="429"/>
      <c r="O118" s="429"/>
      <c r="P118" s="429"/>
    </row>
    <row r="119" spans="1:16" s="163" customFormat="1" ht="18" x14ac:dyDescent="0.3">
      <c r="A119" s="429"/>
      <c r="B119" s="429"/>
      <c r="C119" s="662"/>
      <c r="D119" s="485"/>
      <c r="E119" s="485"/>
      <c r="F119" s="432"/>
      <c r="G119" s="810" t="str">
        <f>C118</f>
        <v>7/3</v>
      </c>
      <c r="H119" s="488">
        <v>355</v>
      </c>
      <c r="I119" s="436"/>
      <c r="J119" s="437"/>
      <c r="K119" s="429"/>
      <c r="L119" s="429"/>
      <c r="M119" s="429"/>
      <c r="N119" s="429"/>
      <c r="O119" s="429"/>
      <c r="P119" s="429"/>
    </row>
    <row r="120" spans="1:16" s="163" customFormat="1" ht="18" x14ac:dyDescent="0.3">
      <c r="A120" s="429">
        <f>SUBTOTAL(103,$C$6:C120)</f>
        <v>58</v>
      </c>
      <c r="B120" s="429"/>
      <c r="C120" s="437" t="s">
        <v>499</v>
      </c>
      <c r="D120" s="663" t="s">
        <v>80</v>
      </c>
      <c r="E120" s="663"/>
      <c r="F120" s="439"/>
      <c r="G120" s="429"/>
      <c r="H120" s="490"/>
      <c r="I120" s="433">
        <f>ROUND(H119/1000,4)+I118</f>
        <v>22.240000000000002</v>
      </c>
      <c r="J120" s="434" t="s">
        <v>51</v>
      </c>
      <c r="K120" s="429" t="s">
        <v>263</v>
      </c>
      <c r="L120" s="429" t="s">
        <v>263</v>
      </c>
      <c r="M120" s="429" t="s">
        <v>263</v>
      </c>
      <c r="N120" s="429"/>
      <c r="O120" s="429"/>
      <c r="P120" s="429"/>
    </row>
    <row r="121" spans="1:16" s="163" customFormat="1" ht="18" x14ac:dyDescent="0.3">
      <c r="A121" s="429"/>
      <c r="B121" s="429"/>
      <c r="C121" s="662"/>
      <c r="D121" s="485"/>
      <c r="E121" s="485"/>
      <c r="F121" s="432"/>
      <c r="G121" s="810" t="str">
        <f>C120</f>
        <v>7/4</v>
      </c>
      <c r="H121" s="488">
        <v>420</v>
      </c>
      <c r="I121" s="436"/>
      <c r="J121" s="437"/>
      <c r="K121" s="429"/>
      <c r="L121" s="429"/>
      <c r="M121" s="429"/>
      <c r="N121" s="429"/>
      <c r="O121" s="429"/>
      <c r="P121" s="429"/>
    </row>
    <row r="122" spans="1:16" s="163" customFormat="1" ht="18" x14ac:dyDescent="0.3">
      <c r="A122" s="429">
        <f>SUBTOTAL(103,$C$6:C122)</f>
        <v>59</v>
      </c>
      <c r="B122" s="429"/>
      <c r="C122" s="437" t="s">
        <v>500</v>
      </c>
      <c r="D122" s="663" t="s">
        <v>80</v>
      </c>
      <c r="E122" s="663"/>
      <c r="F122" s="439"/>
      <c r="G122" s="429"/>
      <c r="H122" s="490"/>
      <c r="I122" s="433">
        <f>ROUND(H121/1000,4)+I120</f>
        <v>22.660000000000004</v>
      </c>
      <c r="J122" s="434" t="s">
        <v>51</v>
      </c>
      <c r="K122" s="429" t="s">
        <v>263</v>
      </c>
      <c r="L122" s="429" t="s">
        <v>263</v>
      </c>
      <c r="M122" s="429" t="s">
        <v>263</v>
      </c>
      <c r="N122" s="429" t="str">
        <f>VLOOKUP(C122,'Tack Welding'!$C$5:$I$94,7,0)</f>
        <v xml:space="preserve">Completed </v>
      </c>
      <c r="O122" s="429"/>
      <c r="P122" s="429"/>
    </row>
    <row r="123" spans="1:16" s="163" customFormat="1" ht="18" x14ac:dyDescent="0.3">
      <c r="A123" s="429"/>
      <c r="B123" s="429"/>
      <c r="C123" s="662"/>
      <c r="D123" s="485"/>
      <c r="E123" s="485"/>
      <c r="F123" s="432"/>
      <c r="G123" s="810" t="str">
        <f>C122</f>
        <v>7/5</v>
      </c>
      <c r="H123" s="488">
        <v>315</v>
      </c>
      <c r="I123" s="436"/>
      <c r="J123" s="437"/>
      <c r="K123" s="429"/>
      <c r="L123" s="429"/>
      <c r="M123" s="429"/>
      <c r="N123" s="429"/>
      <c r="O123" s="429"/>
      <c r="P123" s="429"/>
    </row>
    <row r="124" spans="1:16" s="163" customFormat="1" ht="18" x14ac:dyDescent="0.3">
      <c r="A124" s="429">
        <f>SUBTOTAL(103,$C$6:C124)</f>
        <v>60</v>
      </c>
      <c r="B124" s="429"/>
      <c r="C124" s="437" t="s">
        <v>501</v>
      </c>
      <c r="D124" s="663" t="s">
        <v>159</v>
      </c>
      <c r="E124" s="663"/>
      <c r="F124" s="439"/>
      <c r="G124" s="429"/>
      <c r="H124" s="490"/>
      <c r="I124" s="433">
        <f>ROUND(H123/1000,4)+I122</f>
        <v>22.975000000000005</v>
      </c>
      <c r="J124" s="434" t="s">
        <v>51</v>
      </c>
      <c r="K124" s="429" t="s">
        <v>263</v>
      </c>
      <c r="L124" s="429" t="s">
        <v>263</v>
      </c>
      <c r="M124" s="429" t="s">
        <v>263</v>
      </c>
      <c r="N124" s="429" t="str">
        <f>VLOOKUP(C124,'Tack Welding'!$C$5:$I$94,7,0)</f>
        <v xml:space="preserve">Completed </v>
      </c>
      <c r="O124" s="429"/>
      <c r="P124" s="429"/>
    </row>
    <row r="125" spans="1:16" s="163" customFormat="1" ht="18" x14ac:dyDescent="0.3">
      <c r="A125" s="429"/>
      <c r="B125" s="429"/>
      <c r="C125" s="662"/>
      <c r="D125" s="485"/>
      <c r="E125" s="485"/>
      <c r="F125" s="432"/>
      <c r="G125" s="810" t="str">
        <f>C124</f>
        <v>7/6</v>
      </c>
      <c r="H125" s="488">
        <v>450</v>
      </c>
      <c r="I125" s="436"/>
      <c r="J125" s="437"/>
      <c r="K125" s="429"/>
      <c r="L125" s="429"/>
      <c r="M125" s="429"/>
      <c r="N125" s="429"/>
      <c r="O125" s="429"/>
      <c r="P125" s="429"/>
    </row>
    <row r="126" spans="1:16" s="163" customFormat="1" ht="18" x14ac:dyDescent="0.3">
      <c r="A126" s="429">
        <f>SUBTOTAL(103,$C$6:C126)</f>
        <v>61</v>
      </c>
      <c r="B126" s="430" t="s">
        <v>561</v>
      </c>
      <c r="C126" s="437" t="s">
        <v>511</v>
      </c>
      <c r="D126" s="663" t="s">
        <v>235</v>
      </c>
      <c r="E126" s="663"/>
      <c r="F126" s="432"/>
      <c r="G126" s="431"/>
      <c r="H126" s="490"/>
      <c r="I126" s="433">
        <f>ROUND(H125/1000,4)+I124</f>
        <v>23.425000000000004</v>
      </c>
      <c r="J126" s="434" t="s">
        <v>51</v>
      </c>
      <c r="K126" s="429" t="s">
        <v>263</v>
      </c>
      <c r="L126" s="429" t="s">
        <v>263</v>
      </c>
      <c r="M126" s="429" t="s">
        <v>263</v>
      </c>
      <c r="N126" s="429" t="str">
        <f>VLOOKUP(C126,'Tack Welding'!$C$5:$I$94,7,0)</f>
        <v xml:space="preserve">Completed </v>
      </c>
      <c r="O126" s="429"/>
      <c r="P126" s="429"/>
    </row>
    <row r="127" spans="1:16" s="163" customFormat="1" ht="18" x14ac:dyDescent="0.3">
      <c r="A127" s="429"/>
      <c r="B127" s="429"/>
      <c r="C127" s="662"/>
      <c r="D127" s="485"/>
      <c r="E127" s="485"/>
      <c r="F127" s="432"/>
      <c r="G127" s="810" t="str">
        <f>C126</f>
        <v>7A/0</v>
      </c>
      <c r="H127" s="488">
        <v>435</v>
      </c>
      <c r="I127" s="436"/>
      <c r="J127" s="437"/>
      <c r="K127" s="429"/>
      <c r="L127" s="429"/>
      <c r="M127" s="429"/>
      <c r="N127" s="429"/>
      <c r="O127" s="429"/>
      <c r="P127" s="429"/>
    </row>
    <row r="128" spans="1:16" s="163" customFormat="1" ht="18" x14ac:dyDescent="0.3">
      <c r="A128" s="429">
        <f>SUBTOTAL(103,$C$6:C128)</f>
        <v>62</v>
      </c>
      <c r="B128" s="429"/>
      <c r="C128" s="437" t="s">
        <v>512</v>
      </c>
      <c r="D128" s="663" t="s">
        <v>178</v>
      </c>
      <c r="E128" s="663"/>
      <c r="F128" s="439"/>
      <c r="G128" s="429"/>
      <c r="H128" s="490"/>
      <c r="I128" s="433">
        <f>ROUND(H127/1000,4)+I126</f>
        <v>23.860000000000003</v>
      </c>
      <c r="J128" s="434" t="s">
        <v>51</v>
      </c>
      <c r="K128" s="429" t="s">
        <v>263</v>
      </c>
      <c r="L128" s="429" t="s">
        <v>263</v>
      </c>
      <c r="M128" s="429" t="s">
        <v>263</v>
      </c>
      <c r="N128" s="429"/>
      <c r="O128" s="429"/>
      <c r="P128" s="429"/>
    </row>
    <row r="129" spans="1:16" s="163" customFormat="1" ht="18" x14ac:dyDescent="0.3">
      <c r="A129" s="429"/>
      <c r="B129" s="429"/>
      <c r="C129" s="662"/>
      <c r="D129" s="485"/>
      <c r="E129" s="485"/>
      <c r="F129" s="432"/>
      <c r="G129" s="810" t="str">
        <f>C128</f>
        <v>7A/1</v>
      </c>
      <c r="H129" s="488">
        <v>385</v>
      </c>
      <c r="I129" s="436"/>
      <c r="J129" s="437"/>
      <c r="K129" s="429"/>
      <c r="L129" s="429"/>
      <c r="M129" s="429"/>
      <c r="N129" s="429"/>
      <c r="O129" s="429"/>
      <c r="P129" s="429"/>
    </row>
    <row r="130" spans="1:16" s="163" customFormat="1" ht="18" x14ac:dyDescent="0.3">
      <c r="A130" s="429">
        <f>SUBTOTAL(103,$C$6:C130)</f>
        <v>63</v>
      </c>
      <c r="B130" s="429"/>
      <c r="C130" s="437" t="s">
        <v>513</v>
      </c>
      <c r="D130" s="663" t="s">
        <v>2</v>
      </c>
      <c r="E130" s="663"/>
      <c r="F130" s="439"/>
      <c r="G130" s="429"/>
      <c r="H130" s="490"/>
      <c r="I130" s="433">
        <f>ROUND(H129/1000,4)+I128</f>
        <v>24.245000000000005</v>
      </c>
      <c r="J130" s="434" t="s">
        <v>51</v>
      </c>
      <c r="K130" s="429" t="s">
        <v>263</v>
      </c>
      <c r="L130" s="429" t="s">
        <v>263</v>
      </c>
      <c r="M130" s="429" t="s">
        <v>263</v>
      </c>
      <c r="N130" s="429" t="str">
        <f>VLOOKUP(C130,'Tack Welding'!$C$5:$I$94,7,0)</f>
        <v xml:space="preserve">Completed </v>
      </c>
      <c r="O130" s="429"/>
      <c r="P130" s="429"/>
    </row>
    <row r="131" spans="1:16" s="163" customFormat="1" ht="18" x14ac:dyDescent="0.3">
      <c r="A131" s="429"/>
      <c r="B131" s="429"/>
      <c r="C131" s="662"/>
      <c r="D131" s="485"/>
      <c r="E131" s="485"/>
      <c r="F131" s="432"/>
      <c r="G131" s="810" t="str">
        <f>C130</f>
        <v>7A/2</v>
      </c>
      <c r="H131" s="488">
        <v>390</v>
      </c>
      <c r="I131" s="436"/>
      <c r="J131" s="437"/>
      <c r="K131" s="429"/>
      <c r="L131" s="429"/>
      <c r="M131" s="429"/>
      <c r="N131" s="429"/>
      <c r="O131" s="429"/>
      <c r="P131" s="429"/>
    </row>
    <row r="132" spans="1:16" s="163" customFormat="1" ht="18" x14ac:dyDescent="0.3">
      <c r="A132" s="429">
        <f>SUBTOTAL(103,$C$6:C132)</f>
        <v>64</v>
      </c>
      <c r="B132" s="429"/>
      <c r="C132" s="437" t="s">
        <v>514</v>
      </c>
      <c r="D132" s="663" t="s">
        <v>2</v>
      </c>
      <c r="E132" s="663"/>
      <c r="F132" s="439"/>
      <c r="G132" s="429"/>
      <c r="H132" s="490"/>
      <c r="I132" s="433">
        <f>ROUND(H131/1000,4)+I130</f>
        <v>24.635000000000005</v>
      </c>
      <c r="J132" s="434" t="s">
        <v>51</v>
      </c>
      <c r="K132" s="429" t="s">
        <v>263</v>
      </c>
      <c r="L132" s="429" t="s">
        <v>263</v>
      </c>
      <c r="M132" s="429" t="s">
        <v>263</v>
      </c>
      <c r="N132" s="429" t="str">
        <f>VLOOKUP(C132,'Tack Welding'!$C$5:$I$94,7,0)</f>
        <v xml:space="preserve">Completed </v>
      </c>
      <c r="O132" s="429"/>
      <c r="P132" s="429"/>
    </row>
    <row r="133" spans="1:16" s="163" customFormat="1" ht="18" x14ac:dyDescent="0.3">
      <c r="A133" s="429"/>
      <c r="B133" s="429"/>
      <c r="C133" s="662"/>
      <c r="D133" s="485"/>
      <c r="E133" s="485"/>
      <c r="F133" s="432"/>
      <c r="G133" s="810" t="str">
        <f>C132</f>
        <v>7A/3</v>
      </c>
      <c r="H133" s="488">
        <v>405</v>
      </c>
      <c r="I133" s="436"/>
      <c r="J133" s="437"/>
      <c r="K133" s="429"/>
      <c r="L133" s="429"/>
      <c r="M133" s="429"/>
      <c r="N133" s="429"/>
      <c r="O133" s="429"/>
      <c r="P133" s="429"/>
    </row>
    <row r="134" spans="1:16" s="163" customFormat="1" ht="18" x14ac:dyDescent="0.3">
      <c r="A134" s="429">
        <f>SUBTOTAL(103,$C$6:C134)</f>
        <v>65</v>
      </c>
      <c r="B134" s="429"/>
      <c r="C134" s="437" t="s">
        <v>515</v>
      </c>
      <c r="D134" s="663" t="s">
        <v>2</v>
      </c>
      <c r="E134" s="663"/>
      <c r="F134" s="439"/>
      <c r="G134" s="429"/>
      <c r="H134" s="490"/>
      <c r="I134" s="433">
        <f>ROUND(H133/1000,4)+I132</f>
        <v>25.040000000000006</v>
      </c>
      <c r="J134" s="434" t="s">
        <v>51</v>
      </c>
      <c r="K134" s="429" t="s">
        <v>263</v>
      </c>
      <c r="L134" s="429" t="s">
        <v>263</v>
      </c>
      <c r="M134" s="429" t="s">
        <v>263</v>
      </c>
      <c r="N134" s="429" t="str">
        <f>VLOOKUP(C134,'Tack Welding'!$C$5:$I$94,7,0)</f>
        <v xml:space="preserve">Completed </v>
      </c>
      <c r="O134" s="429" t="s">
        <v>988</v>
      </c>
      <c r="P134" s="429"/>
    </row>
    <row r="135" spans="1:16" s="163" customFormat="1" ht="18" x14ac:dyDescent="0.3">
      <c r="A135" s="429"/>
      <c r="B135" s="429"/>
      <c r="C135" s="662"/>
      <c r="D135" s="485"/>
      <c r="E135" s="485"/>
      <c r="F135" s="432"/>
      <c r="G135" s="810" t="str">
        <f>C134</f>
        <v>7A/4</v>
      </c>
      <c r="H135" s="488">
        <v>390</v>
      </c>
      <c r="I135" s="436"/>
      <c r="J135" s="437"/>
      <c r="K135" s="429"/>
      <c r="L135" s="429"/>
      <c r="M135" s="429"/>
      <c r="N135" s="429"/>
      <c r="O135" s="429"/>
      <c r="P135" s="429"/>
    </row>
    <row r="136" spans="1:16" s="163" customFormat="1" ht="18" x14ac:dyDescent="0.3">
      <c r="A136" s="429">
        <f>SUBTOTAL(103,$C$6:C136)</f>
        <v>66</v>
      </c>
      <c r="B136" s="429"/>
      <c r="C136" s="437" t="s">
        <v>516</v>
      </c>
      <c r="D136" s="663" t="s">
        <v>2</v>
      </c>
      <c r="E136" s="663"/>
      <c r="F136" s="439"/>
      <c r="G136" s="429"/>
      <c r="H136" s="490"/>
      <c r="I136" s="433">
        <f>ROUND(H135/1000,4)+I134</f>
        <v>25.430000000000007</v>
      </c>
      <c r="J136" s="434" t="s">
        <v>51</v>
      </c>
      <c r="K136" s="429" t="s">
        <v>263</v>
      </c>
      <c r="L136" s="429" t="s">
        <v>263</v>
      </c>
      <c r="M136" s="429" t="s">
        <v>263</v>
      </c>
      <c r="N136" s="429" t="str">
        <f>VLOOKUP(C136,'Tack Welding'!$C$5:$I$94,7,0)</f>
        <v xml:space="preserve">Completed </v>
      </c>
      <c r="O136" s="429"/>
      <c r="P136" s="429"/>
    </row>
    <row r="137" spans="1:16" s="163" customFormat="1" ht="18" x14ac:dyDescent="0.3">
      <c r="A137" s="429"/>
      <c r="B137" s="429"/>
      <c r="C137" s="662"/>
      <c r="D137" s="485"/>
      <c r="E137" s="485"/>
      <c r="F137" s="432"/>
      <c r="G137" s="810" t="str">
        <f>C136</f>
        <v>7A/5</v>
      </c>
      <c r="H137" s="488">
        <v>429.77</v>
      </c>
      <c r="I137" s="436"/>
      <c r="J137" s="437"/>
      <c r="K137" s="429"/>
      <c r="L137" s="429"/>
      <c r="M137" s="429"/>
      <c r="N137" s="429"/>
      <c r="O137" s="429"/>
      <c r="P137" s="429"/>
    </row>
    <row r="138" spans="1:16" s="163" customFormat="1" ht="18" x14ac:dyDescent="0.3">
      <c r="A138" s="429">
        <f>SUBTOTAL(103,$C$6:C138)</f>
        <v>67</v>
      </c>
      <c r="B138" s="430" t="s">
        <v>562</v>
      </c>
      <c r="C138" s="800" t="s">
        <v>270</v>
      </c>
      <c r="D138" s="663" t="s">
        <v>205</v>
      </c>
      <c r="E138" s="663"/>
      <c r="F138" s="432"/>
      <c r="G138" s="431"/>
      <c r="H138" s="490"/>
      <c r="I138" s="433">
        <f>ROUND(H137/1000,4)+I136</f>
        <v>25.859800000000007</v>
      </c>
      <c r="J138" s="434" t="s">
        <v>51</v>
      </c>
      <c r="K138" s="429" t="s">
        <v>263</v>
      </c>
      <c r="L138" s="429" t="s">
        <v>263</v>
      </c>
      <c r="M138" s="429" t="s">
        <v>263</v>
      </c>
      <c r="N138" s="429" t="str">
        <f>VLOOKUP(C138,'Tack Welding'!$C$5:$I$94,7,0)</f>
        <v xml:space="preserve">Completed </v>
      </c>
      <c r="O138" s="429"/>
      <c r="P138" s="429"/>
    </row>
    <row r="139" spans="1:16" s="163" customFormat="1" ht="18" x14ac:dyDescent="0.3">
      <c r="A139" s="429"/>
      <c r="B139" s="429"/>
      <c r="C139" s="662"/>
      <c r="D139" s="485"/>
      <c r="E139" s="485"/>
      <c r="F139" s="432"/>
      <c r="G139" s="810" t="str">
        <f>C138</f>
        <v>8/0</v>
      </c>
      <c r="H139" s="488">
        <v>350</v>
      </c>
      <c r="I139" s="436"/>
      <c r="J139" s="437"/>
      <c r="K139" s="429"/>
      <c r="L139" s="429"/>
      <c r="M139" s="429"/>
      <c r="N139" s="429"/>
      <c r="O139" s="429"/>
      <c r="P139" s="429"/>
    </row>
    <row r="140" spans="1:16" s="163" customFormat="1" ht="18" x14ac:dyDescent="0.3">
      <c r="A140" s="429">
        <f>SUBTOTAL(103,$C$6:C140)</f>
        <v>68</v>
      </c>
      <c r="B140" s="429"/>
      <c r="C140" s="437" t="s">
        <v>410</v>
      </c>
      <c r="D140" s="663" t="s">
        <v>4</v>
      </c>
      <c r="E140" s="663"/>
      <c r="F140" s="439"/>
      <c r="G140" s="429"/>
      <c r="H140" s="490"/>
      <c r="I140" s="433">
        <f>ROUND(H139/1000,4)+I138</f>
        <v>26.209800000000008</v>
      </c>
      <c r="J140" s="434" t="s">
        <v>51</v>
      </c>
      <c r="K140" s="429" t="s">
        <v>263</v>
      </c>
      <c r="L140" s="429" t="s">
        <v>263</v>
      </c>
      <c r="M140" s="429" t="s">
        <v>263</v>
      </c>
      <c r="N140" s="429" t="str">
        <f>VLOOKUP(C140,'Tack Welding'!$C$5:$I$94,7,0)</f>
        <v xml:space="preserve">Completed </v>
      </c>
      <c r="O140" s="429"/>
      <c r="P140" s="429"/>
    </row>
    <row r="141" spans="1:16" s="163" customFormat="1" ht="18" x14ac:dyDescent="0.3">
      <c r="A141" s="429"/>
      <c r="B141" s="429"/>
      <c r="C141" s="662"/>
      <c r="D141" s="485"/>
      <c r="E141" s="485"/>
      <c r="F141" s="432"/>
      <c r="G141" s="810" t="str">
        <f>C140</f>
        <v>8/1</v>
      </c>
      <c r="H141" s="488">
        <v>330</v>
      </c>
      <c r="I141" s="436"/>
      <c r="J141" s="437"/>
      <c r="K141" s="429"/>
      <c r="L141" s="429"/>
      <c r="M141" s="429"/>
      <c r="N141" s="429"/>
      <c r="O141" s="429"/>
      <c r="P141" s="429"/>
    </row>
    <row r="142" spans="1:16" s="163" customFormat="1" ht="18" x14ac:dyDescent="0.3">
      <c r="A142" s="429">
        <f>SUBTOTAL(103,$C$6:C142)</f>
        <v>69</v>
      </c>
      <c r="B142" s="429"/>
      <c r="C142" s="437" t="s">
        <v>411</v>
      </c>
      <c r="D142" s="663" t="s">
        <v>80</v>
      </c>
      <c r="E142" s="663"/>
      <c r="F142" s="439"/>
      <c r="G142" s="429"/>
      <c r="H142" s="490"/>
      <c r="I142" s="433">
        <f>ROUND(H141/1000,4)+I140</f>
        <v>26.539800000000007</v>
      </c>
      <c r="J142" s="434" t="s">
        <v>51</v>
      </c>
      <c r="K142" s="429" t="s">
        <v>263</v>
      </c>
      <c r="L142" s="429" t="s">
        <v>263</v>
      </c>
      <c r="M142" s="429" t="s">
        <v>263</v>
      </c>
      <c r="N142" s="429" t="str">
        <f>VLOOKUP(C142,'Tack Welding'!$C$5:$I$94,7,0)</f>
        <v xml:space="preserve">Completed </v>
      </c>
      <c r="O142" s="429"/>
      <c r="P142" s="429"/>
    </row>
    <row r="143" spans="1:16" s="163" customFormat="1" ht="18" x14ac:dyDescent="0.3">
      <c r="A143" s="429"/>
      <c r="B143" s="429"/>
      <c r="C143" s="662"/>
      <c r="D143" s="485"/>
      <c r="E143" s="485"/>
      <c r="F143" s="432"/>
      <c r="G143" s="810" t="str">
        <f>C142</f>
        <v>8/2</v>
      </c>
      <c r="H143" s="488">
        <v>390</v>
      </c>
      <c r="I143" s="436"/>
      <c r="J143" s="437"/>
      <c r="K143" s="429"/>
      <c r="L143" s="429"/>
      <c r="M143" s="429"/>
      <c r="N143" s="429"/>
      <c r="O143" s="429"/>
      <c r="P143" s="429"/>
    </row>
    <row r="144" spans="1:16" s="163" customFormat="1" ht="18" x14ac:dyDescent="0.3">
      <c r="A144" s="429">
        <f>SUBTOTAL(103,$C$6:C144)</f>
        <v>70</v>
      </c>
      <c r="B144" s="429"/>
      <c r="C144" s="437" t="s">
        <v>412</v>
      </c>
      <c r="D144" s="663" t="s">
        <v>50</v>
      </c>
      <c r="E144" s="663"/>
      <c r="F144" s="439"/>
      <c r="G144" s="429"/>
      <c r="H144" s="490"/>
      <c r="I144" s="433">
        <f>ROUND(H143/1000,4)+I142</f>
        <v>26.929800000000007</v>
      </c>
      <c r="J144" s="434" t="s">
        <v>51</v>
      </c>
      <c r="K144" s="429" t="s">
        <v>263</v>
      </c>
      <c r="L144" s="429" t="s">
        <v>263</v>
      </c>
      <c r="M144" s="429" t="s">
        <v>263</v>
      </c>
      <c r="N144" s="429" t="str">
        <f>VLOOKUP(C144,'Tack Welding'!$C$5:$I$94,7,0)</f>
        <v xml:space="preserve">Completed </v>
      </c>
      <c r="O144" s="429"/>
      <c r="P144" s="429"/>
    </row>
    <row r="145" spans="1:16" s="163" customFormat="1" ht="18" x14ac:dyDescent="0.3">
      <c r="A145" s="429"/>
      <c r="B145" s="429"/>
      <c r="C145" s="662"/>
      <c r="D145" s="485"/>
      <c r="E145" s="485"/>
      <c r="F145" s="432"/>
      <c r="G145" s="810" t="str">
        <f>C144</f>
        <v>8/3</v>
      </c>
      <c r="H145" s="488">
        <v>400</v>
      </c>
      <c r="I145" s="436"/>
      <c r="J145" s="437"/>
      <c r="K145" s="429"/>
      <c r="L145" s="429"/>
      <c r="M145" s="429"/>
      <c r="N145" s="429"/>
      <c r="O145" s="429"/>
      <c r="P145" s="429"/>
    </row>
    <row r="146" spans="1:16" s="163" customFormat="1" ht="18" x14ac:dyDescent="0.3">
      <c r="A146" s="429">
        <f>SUBTOTAL(103,$C$6:C146)</f>
        <v>71</v>
      </c>
      <c r="B146" s="429"/>
      <c r="C146" s="437" t="s">
        <v>413</v>
      </c>
      <c r="D146" s="663" t="s">
        <v>80</v>
      </c>
      <c r="E146" s="663"/>
      <c r="F146" s="439"/>
      <c r="G146" s="429"/>
      <c r="H146" s="490"/>
      <c r="I146" s="433">
        <f>ROUND(H145/1000,4)+I144</f>
        <v>27.329800000000006</v>
      </c>
      <c r="J146" s="434" t="s">
        <v>51</v>
      </c>
      <c r="K146" s="429" t="s">
        <v>263</v>
      </c>
      <c r="L146" s="429" t="s">
        <v>263</v>
      </c>
      <c r="M146" s="429" t="s">
        <v>263</v>
      </c>
      <c r="N146" s="429" t="str">
        <f>VLOOKUP(C146,'Tack Welding'!$C$5:$I$94,7,0)</f>
        <v xml:space="preserve">Completed </v>
      </c>
      <c r="O146" s="429"/>
      <c r="P146" s="429"/>
    </row>
    <row r="147" spans="1:16" s="163" customFormat="1" ht="18" x14ac:dyDescent="0.3">
      <c r="A147" s="429"/>
      <c r="B147" s="429"/>
      <c r="C147" s="662"/>
      <c r="D147" s="485"/>
      <c r="E147" s="485"/>
      <c r="F147" s="432"/>
      <c r="G147" s="810" t="str">
        <f>C146</f>
        <v>8/4</v>
      </c>
      <c r="H147" s="488">
        <v>345</v>
      </c>
      <c r="I147" s="436"/>
      <c r="J147" s="437"/>
      <c r="K147" s="429"/>
      <c r="L147" s="429"/>
      <c r="M147" s="429"/>
      <c r="N147" s="429"/>
      <c r="O147" s="429"/>
      <c r="P147" s="429"/>
    </row>
    <row r="148" spans="1:16" s="163" customFormat="1" ht="18" x14ac:dyDescent="0.3">
      <c r="A148" s="429">
        <f>SUBTOTAL(103,$C$6:C148)</f>
        <v>72</v>
      </c>
      <c r="B148" s="429"/>
      <c r="C148" s="437" t="s">
        <v>414</v>
      </c>
      <c r="D148" s="663" t="s">
        <v>50</v>
      </c>
      <c r="E148" s="663"/>
      <c r="F148" s="439"/>
      <c r="G148" s="429"/>
      <c r="H148" s="490"/>
      <c r="I148" s="433">
        <f>ROUND(H147/1000,4)+I146</f>
        <v>27.674800000000005</v>
      </c>
      <c r="J148" s="434" t="s">
        <v>51</v>
      </c>
      <c r="K148" s="429" t="s">
        <v>263</v>
      </c>
      <c r="L148" s="429" t="s">
        <v>263</v>
      </c>
      <c r="M148" s="429" t="s">
        <v>263</v>
      </c>
      <c r="N148" s="429" t="str">
        <f>VLOOKUP(C148,'Tack Welding'!$C$5:$I$94,7,0)</f>
        <v xml:space="preserve">Completed </v>
      </c>
      <c r="O148" s="429"/>
      <c r="P148" s="429"/>
    </row>
    <row r="149" spans="1:16" s="163" customFormat="1" ht="18" x14ac:dyDescent="0.3">
      <c r="A149" s="429"/>
      <c r="B149" s="429"/>
      <c r="C149" s="662"/>
      <c r="D149" s="485"/>
      <c r="E149" s="485"/>
      <c r="F149" s="432"/>
      <c r="G149" s="810" t="str">
        <f>C148</f>
        <v>8/5</v>
      </c>
      <c r="H149" s="488">
        <v>350</v>
      </c>
      <c r="I149" s="436"/>
      <c r="J149" s="437"/>
      <c r="K149" s="429"/>
      <c r="L149" s="429"/>
      <c r="M149" s="429"/>
      <c r="N149" s="429"/>
      <c r="O149" s="429"/>
      <c r="P149" s="429"/>
    </row>
    <row r="150" spans="1:16" s="163" customFormat="1" ht="18" x14ac:dyDescent="0.3">
      <c r="A150" s="429">
        <f>SUBTOTAL(103,$C$6:C150)</f>
        <v>73</v>
      </c>
      <c r="B150" s="925"/>
      <c r="C150" s="437" t="s">
        <v>415</v>
      </c>
      <c r="D150" s="663" t="s">
        <v>2</v>
      </c>
      <c r="E150" s="663"/>
      <c r="F150" s="439"/>
      <c r="G150" s="429"/>
      <c r="H150" s="490"/>
      <c r="I150" s="433">
        <f>ROUND(H149/1000,4)+I148</f>
        <v>28.024800000000006</v>
      </c>
      <c r="J150" s="434" t="s">
        <v>51</v>
      </c>
      <c r="K150" s="429" t="s">
        <v>263</v>
      </c>
      <c r="L150" s="429" t="s">
        <v>263</v>
      </c>
      <c r="M150" s="429" t="s">
        <v>263</v>
      </c>
      <c r="N150" s="429" t="str">
        <f>VLOOKUP(C150,'Tack Welding'!$C$5:$I$94,7,0)</f>
        <v xml:space="preserve">Completed </v>
      </c>
      <c r="O150" s="429"/>
      <c r="P150" s="429"/>
    </row>
    <row r="151" spans="1:16" s="163" customFormat="1" ht="18" x14ac:dyDescent="0.3">
      <c r="A151" s="429"/>
      <c r="B151" s="429"/>
      <c r="C151" s="662"/>
      <c r="D151" s="485"/>
      <c r="E151" s="485"/>
      <c r="F151" s="432"/>
      <c r="G151" s="810" t="str">
        <f>C150</f>
        <v>8/6</v>
      </c>
      <c r="H151" s="488">
        <v>335</v>
      </c>
      <c r="I151" s="436"/>
      <c r="J151" s="437"/>
      <c r="K151" s="429"/>
      <c r="L151" s="429"/>
      <c r="M151" s="429"/>
      <c r="N151" s="429"/>
      <c r="O151" s="429"/>
      <c r="P151" s="429"/>
    </row>
    <row r="152" spans="1:16" s="163" customFormat="1" ht="18" x14ac:dyDescent="0.3">
      <c r="A152" s="429">
        <f>SUBTOTAL(103,$C$6:C152)</f>
        <v>74</v>
      </c>
      <c r="B152" s="429"/>
      <c r="C152" s="437" t="s">
        <v>416</v>
      </c>
      <c r="D152" s="663" t="s">
        <v>2</v>
      </c>
      <c r="E152" s="663"/>
      <c r="F152" s="439"/>
      <c r="G152" s="429"/>
      <c r="H152" s="490"/>
      <c r="I152" s="433">
        <f>ROUND(H151/1000,4)+I150</f>
        <v>28.359800000000007</v>
      </c>
      <c r="J152" s="434" t="s">
        <v>51</v>
      </c>
      <c r="K152" s="429" t="s">
        <v>263</v>
      </c>
      <c r="L152" s="429" t="s">
        <v>263</v>
      </c>
      <c r="M152" s="429" t="s">
        <v>263</v>
      </c>
      <c r="N152" s="429" t="str">
        <f>VLOOKUP(C152,'Tack Welding'!$C$5:$I$94,7,0)</f>
        <v xml:space="preserve">Completed </v>
      </c>
      <c r="O152" s="429"/>
      <c r="P152" s="429"/>
    </row>
    <row r="153" spans="1:16" s="163" customFormat="1" ht="18" x14ac:dyDescent="0.3">
      <c r="A153" s="429"/>
      <c r="B153" s="429"/>
      <c r="C153" s="662"/>
      <c r="D153" s="485"/>
      <c r="E153" s="485"/>
      <c r="F153" s="432"/>
      <c r="G153" s="810" t="str">
        <f>C152</f>
        <v>8/7</v>
      </c>
      <c r="H153" s="488">
        <v>415</v>
      </c>
      <c r="I153" s="436"/>
      <c r="J153" s="437"/>
      <c r="K153" s="429"/>
      <c r="L153" s="429"/>
      <c r="M153" s="429"/>
      <c r="N153" s="429"/>
      <c r="O153" s="429"/>
      <c r="P153" s="429"/>
    </row>
    <row r="154" spans="1:16" s="163" customFormat="1" ht="18" x14ac:dyDescent="0.3">
      <c r="A154" s="429">
        <f>SUBTOTAL(103,$C$6:C154)</f>
        <v>75</v>
      </c>
      <c r="B154" s="429"/>
      <c r="C154" s="437" t="s">
        <v>417</v>
      </c>
      <c r="D154" s="663" t="s">
        <v>50</v>
      </c>
      <c r="E154" s="663"/>
      <c r="F154" s="439"/>
      <c r="G154" s="429"/>
      <c r="H154" s="490"/>
      <c r="I154" s="433">
        <f>ROUND(H153/1000,4)+I152</f>
        <v>28.774800000000006</v>
      </c>
      <c r="J154" s="434" t="s">
        <v>51</v>
      </c>
      <c r="K154" s="429" t="s">
        <v>263</v>
      </c>
      <c r="L154" s="429" t="s">
        <v>263</v>
      </c>
      <c r="M154" s="429" t="s">
        <v>263</v>
      </c>
      <c r="N154" s="429" t="str">
        <f>VLOOKUP(C154,'Tack Welding'!$C$5:$I$94,7,0)</f>
        <v xml:space="preserve">Completed </v>
      </c>
      <c r="O154" s="429"/>
      <c r="P154" s="429"/>
    </row>
    <row r="155" spans="1:16" s="163" customFormat="1" ht="18" x14ac:dyDescent="0.3">
      <c r="A155" s="429"/>
      <c r="B155" s="429"/>
      <c r="C155" s="662"/>
      <c r="D155" s="485"/>
      <c r="E155" s="485"/>
      <c r="F155" s="432"/>
      <c r="G155" s="810" t="str">
        <f>C154</f>
        <v>8/8</v>
      </c>
      <c r="H155" s="488">
        <v>375</v>
      </c>
      <c r="I155" s="436"/>
      <c r="J155" s="437"/>
      <c r="K155" s="429"/>
      <c r="L155" s="429"/>
      <c r="M155" s="429"/>
      <c r="N155" s="429"/>
      <c r="O155" s="429"/>
      <c r="P155" s="429"/>
    </row>
    <row r="156" spans="1:16" s="163" customFormat="1" ht="18" x14ac:dyDescent="0.3">
      <c r="A156" s="429">
        <f>SUBTOTAL(103,$C$6:C156)</f>
        <v>76</v>
      </c>
      <c r="B156" s="429"/>
      <c r="C156" s="437" t="s">
        <v>418</v>
      </c>
      <c r="D156" s="663" t="s">
        <v>2</v>
      </c>
      <c r="E156" s="663"/>
      <c r="F156" s="439"/>
      <c r="G156" s="429"/>
      <c r="H156" s="490"/>
      <c r="I156" s="433">
        <f>ROUND(H155/1000,4)+I154</f>
        <v>29.149800000000006</v>
      </c>
      <c r="J156" s="434" t="s">
        <v>51</v>
      </c>
      <c r="K156" s="429" t="s">
        <v>263</v>
      </c>
      <c r="L156" s="429" t="s">
        <v>263</v>
      </c>
      <c r="M156" s="429" t="s">
        <v>263</v>
      </c>
      <c r="N156" s="429" t="str">
        <f>VLOOKUP(C156,'Tack Welding'!$C$5:$I$94,7,0)</f>
        <v xml:space="preserve">Completed </v>
      </c>
      <c r="O156" s="429"/>
      <c r="P156" s="429"/>
    </row>
    <row r="157" spans="1:16" s="163" customFormat="1" ht="18" x14ac:dyDescent="0.3">
      <c r="A157" s="429"/>
      <c r="B157" s="429"/>
      <c r="C157" s="662"/>
      <c r="D157" s="485"/>
      <c r="E157" s="485"/>
      <c r="F157" s="432"/>
      <c r="G157" s="810" t="str">
        <f>C156</f>
        <v>8/9</v>
      </c>
      <c r="H157" s="488">
        <v>375</v>
      </c>
      <c r="I157" s="436"/>
      <c r="J157" s="437"/>
      <c r="K157" s="429"/>
      <c r="L157" s="429"/>
      <c r="M157" s="429"/>
      <c r="N157" s="429"/>
      <c r="O157" s="429"/>
      <c r="P157" s="429"/>
    </row>
    <row r="158" spans="1:16" s="163" customFormat="1" ht="18" x14ac:dyDescent="0.3">
      <c r="A158" s="429">
        <f>SUBTOTAL(103,$C$6:C158)</f>
        <v>77</v>
      </c>
      <c r="B158" s="429"/>
      <c r="C158" s="437" t="s">
        <v>419</v>
      </c>
      <c r="D158" s="663" t="s">
        <v>3</v>
      </c>
      <c r="E158" s="663"/>
      <c r="F158" s="439"/>
      <c r="G158" s="429"/>
      <c r="H158" s="490"/>
      <c r="I158" s="433">
        <f>ROUND(H157/1000,4)+I156</f>
        <v>29.524800000000006</v>
      </c>
      <c r="J158" s="434" t="s">
        <v>51</v>
      </c>
      <c r="K158" s="429" t="s">
        <v>263</v>
      </c>
      <c r="L158" s="429" t="s">
        <v>263</v>
      </c>
      <c r="M158" s="429" t="s">
        <v>263</v>
      </c>
      <c r="N158" s="429" t="str">
        <f>VLOOKUP(C158,'Tack Welding'!$C$5:$I$94,7,0)</f>
        <v xml:space="preserve">Completed </v>
      </c>
      <c r="O158" s="429"/>
      <c r="P158" s="429"/>
    </row>
    <row r="159" spans="1:16" s="163" customFormat="1" ht="18" x14ac:dyDescent="0.3">
      <c r="A159" s="429"/>
      <c r="B159" s="429"/>
      <c r="C159" s="662"/>
      <c r="D159" s="485"/>
      <c r="E159" s="485"/>
      <c r="F159" s="432"/>
      <c r="G159" s="810" t="str">
        <f>C158</f>
        <v>8/10</v>
      </c>
      <c r="H159" s="488">
        <v>375</v>
      </c>
      <c r="I159" s="436"/>
      <c r="J159" s="437"/>
      <c r="K159" s="429"/>
      <c r="L159" s="429"/>
      <c r="M159" s="429"/>
      <c r="N159" s="429"/>
      <c r="O159" s="429"/>
      <c r="P159" s="429"/>
    </row>
    <row r="160" spans="1:16" s="163" customFormat="1" ht="18" x14ac:dyDescent="0.3">
      <c r="A160" s="429">
        <f>SUBTOTAL(103,$C$6:C160)</f>
        <v>78</v>
      </c>
      <c r="B160" s="429"/>
      <c r="C160" s="437" t="s">
        <v>420</v>
      </c>
      <c r="D160" s="663" t="s">
        <v>50</v>
      </c>
      <c r="E160" s="663"/>
      <c r="F160" s="439"/>
      <c r="G160" s="429"/>
      <c r="H160" s="490"/>
      <c r="I160" s="433">
        <f>ROUND(H159/1000,4)+I158</f>
        <v>29.899800000000006</v>
      </c>
      <c r="J160" s="434" t="s">
        <v>51</v>
      </c>
      <c r="K160" s="429" t="s">
        <v>263</v>
      </c>
      <c r="L160" s="429" t="s">
        <v>263</v>
      </c>
      <c r="M160" s="429" t="s">
        <v>263</v>
      </c>
      <c r="N160" s="429"/>
      <c r="O160" s="429"/>
      <c r="P160" s="429"/>
    </row>
    <row r="161" spans="1:16" s="163" customFormat="1" ht="18" x14ac:dyDescent="0.3">
      <c r="A161" s="429"/>
      <c r="B161" s="429"/>
      <c r="C161" s="662"/>
      <c r="D161" s="485"/>
      <c r="E161" s="485"/>
      <c r="F161" s="432"/>
      <c r="G161" s="810" t="str">
        <f>C160</f>
        <v>8/11</v>
      </c>
      <c r="H161" s="488">
        <v>415</v>
      </c>
      <c r="I161" s="436"/>
      <c r="J161" s="437"/>
      <c r="K161" s="429"/>
      <c r="L161" s="429"/>
      <c r="M161" s="429"/>
      <c r="N161" s="429"/>
      <c r="O161" s="429"/>
      <c r="P161" s="429"/>
    </row>
    <row r="162" spans="1:16" s="163" customFormat="1" ht="18" x14ac:dyDescent="0.3">
      <c r="A162" s="429">
        <f>SUBTOTAL(103,$C$6:C162)</f>
        <v>79</v>
      </c>
      <c r="B162" s="430" t="s">
        <v>563</v>
      </c>
      <c r="C162" s="437" t="s">
        <v>502</v>
      </c>
      <c r="D162" s="663" t="s">
        <v>421</v>
      </c>
      <c r="E162" s="663"/>
      <c r="F162" s="432"/>
      <c r="G162" s="431"/>
      <c r="H162" s="490"/>
      <c r="I162" s="433">
        <f>ROUND(H161/1000,4)+I160</f>
        <v>30.314800000000005</v>
      </c>
      <c r="J162" s="434" t="s">
        <v>51</v>
      </c>
      <c r="K162" s="429" t="s">
        <v>263</v>
      </c>
      <c r="L162" s="429" t="s">
        <v>263</v>
      </c>
      <c r="M162" s="429" t="s">
        <v>263</v>
      </c>
      <c r="N162" s="429"/>
      <c r="O162" s="429"/>
      <c r="P162" s="429"/>
    </row>
    <row r="163" spans="1:16" s="163" customFormat="1" ht="18" x14ac:dyDescent="0.3">
      <c r="A163" s="429"/>
      <c r="B163" s="429"/>
      <c r="C163" s="662"/>
      <c r="D163" s="485"/>
      <c r="E163" s="485"/>
      <c r="F163" s="432"/>
      <c r="G163" s="810" t="str">
        <f>C162</f>
        <v>8A/0</v>
      </c>
      <c r="H163" s="488">
        <v>466.62900000000002</v>
      </c>
      <c r="I163" s="436"/>
      <c r="J163" s="437"/>
      <c r="K163" s="429"/>
      <c r="L163" s="429"/>
      <c r="M163" s="429"/>
      <c r="N163" s="429"/>
      <c r="O163" s="429"/>
      <c r="P163" s="429"/>
    </row>
    <row r="164" spans="1:16" s="163" customFormat="1" ht="18" x14ac:dyDescent="0.3">
      <c r="A164" s="429">
        <f>SUBTOTAL(103,$C$6:C164)</f>
        <v>80</v>
      </c>
      <c r="B164" s="430" t="s">
        <v>564</v>
      </c>
      <c r="C164" s="437" t="s">
        <v>271</v>
      </c>
      <c r="D164" s="663" t="s">
        <v>421</v>
      </c>
      <c r="E164" s="663"/>
      <c r="F164" s="432"/>
      <c r="G164" s="431"/>
      <c r="H164" s="490"/>
      <c r="I164" s="433">
        <f>ROUND(H163/1000,4)+I162</f>
        <v>30.781400000000005</v>
      </c>
      <c r="J164" s="434" t="s">
        <v>51</v>
      </c>
      <c r="K164" s="429" t="s">
        <v>263</v>
      </c>
      <c r="L164" s="429" t="s">
        <v>263</v>
      </c>
      <c r="M164" s="429"/>
      <c r="N164" s="429"/>
      <c r="O164" s="429" t="s">
        <v>988</v>
      </c>
      <c r="P164" s="429"/>
    </row>
    <row r="165" spans="1:16" s="163" customFormat="1" ht="18" x14ac:dyDescent="0.3">
      <c r="A165" s="429"/>
      <c r="B165" s="429"/>
      <c r="C165" s="662"/>
      <c r="D165" s="485"/>
      <c r="E165" s="485"/>
      <c r="F165" s="432"/>
      <c r="G165" s="810" t="str">
        <f>C164</f>
        <v>9/0</v>
      </c>
      <c r="H165" s="488">
        <v>418.37200000000001</v>
      </c>
      <c r="I165" s="436"/>
      <c r="J165" s="437"/>
      <c r="K165" s="429"/>
      <c r="L165" s="429"/>
      <c r="M165" s="429"/>
      <c r="N165" s="429"/>
      <c r="O165" s="429"/>
      <c r="P165" s="429"/>
    </row>
    <row r="166" spans="1:16" s="163" customFormat="1" ht="18" x14ac:dyDescent="0.3">
      <c r="A166" s="429">
        <f>SUBTOTAL(103,$C$6:C166)</f>
        <v>81</v>
      </c>
      <c r="B166" s="429"/>
      <c r="C166" s="437" t="s">
        <v>422</v>
      </c>
      <c r="D166" s="663" t="s">
        <v>2</v>
      </c>
      <c r="E166" s="663"/>
      <c r="F166" s="439"/>
      <c r="G166" s="429"/>
      <c r="H166" s="490"/>
      <c r="I166" s="433">
        <f>ROUND(H165/1000,4)+I164</f>
        <v>31.199800000000003</v>
      </c>
      <c r="J166" s="434" t="s">
        <v>51</v>
      </c>
      <c r="K166" s="429" t="s">
        <v>263</v>
      </c>
      <c r="L166" s="429" t="s">
        <v>263</v>
      </c>
      <c r="M166" s="429" t="s">
        <v>263</v>
      </c>
      <c r="N166" s="429" t="str">
        <f>VLOOKUP(C166,'Tack Welding'!$C$5:$I$94,7,0)</f>
        <v xml:space="preserve">Completed </v>
      </c>
      <c r="O166" s="429"/>
      <c r="P166" s="429"/>
    </row>
    <row r="167" spans="1:16" s="163" customFormat="1" ht="18" x14ac:dyDescent="0.3">
      <c r="A167" s="429"/>
      <c r="B167" s="429"/>
      <c r="C167" s="662"/>
      <c r="D167" s="485"/>
      <c r="E167" s="485"/>
      <c r="F167" s="432"/>
      <c r="G167" s="810" t="str">
        <f>C166</f>
        <v>9/1</v>
      </c>
      <c r="H167" s="488">
        <v>410</v>
      </c>
      <c r="I167" s="436"/>
      <c r="J167" s="437"/>
      <c r="K167" s="429"/>
      <c r="L167" s="429"/>
      <c r="M167" s="429"/>
      <c r="N167" s="429"/>
      <c r="O167" s="429"/>
      <c r="P167" s="429"/>
    </row>
    <row r="168" spans="1:16" s="163" customFormat="1" ht="18" x14ac:dyDescent="0.3">
      <c r="A168" s="429">
        <f>SUBTOTAL(103,$C$6:C168)</f>
        <v>82</v>
      </c>
      <c r="B168" s="429"/>
      <c r="C168" s="437" t="s">
        <v>424</v>
      </c>
      <c r="D168" s="663" t="s">
        <v>2</v>
      </c>
      <c r="E168" s="663"/>
      <c r="F168" s="439"/>
      <c r="G168" s="429"/>
      <c r="H168" s="490"/>
      <c r="I168" s="433">
        <f>ROUND(H167/1000,4)+I166</f>
        <v>31.609800000000003</v>
      </c>
      <c r="J168" s="434" t="s">
        <v>51</v>
      </c>
      <c r="K168" s="429" t="s">
        <v>263</v>
      </c>
      <c r="L168" s="429" t="s">
        <v>263</v>
      </c>
      <c r="M168" s="429" t="s">
        <v>263</v>
      </c>
      <c r="N168" s="429" t="str">
        <f>VLOOKUP(C168,'Tack Welding'!$C$5:$I$94,7,0)</f>
        <v xml:space="preserve">Completed </v>
      </c>
      <c r="O168" s="429"/>
      <c r="P168" s="429"/>
    </row>
    <row r="169" spans="1:16" s="163" customFormat="1" ht="18" x14ac:dyDescent="0.3">
      <c r="A169" s="429"/>
      <c r="B169" s="429"/>
      <c r="C169" s="662"/>
      <c r="D169" s="485"/>
      <c r="E169" s="485"/>
      <c r="F169" s="432"/>
      <c r="G169" s="810" t="str">
        <f>C168</f>
        <v>9/2</v>
      </c>
      <c r="H169" s="488">
        <v>395</v>
      </c>
      <c r="I169" s="436"/>
      <c r="J169" s="437"/>
      <c r="K169" s="429"/>
      <c r="L169" s="429"/>
      <c r="M169" s="429"/>
      <c r="N169" s="429"/>
      <c r="O169" s="429"/>
      <c r="P169" s="429"/>
    </row>
    <row r="170" spans="1:16" s="163" customFormat="1" ht="18" x14ac:dyDescent="0.3">
      <c r="A170" s="429">
        <f>SUBTOTAL(103,$C$6:C170)</f>
        <v>83</v>
      </c>
      <c r="B170" s="429"/>
      <c r="C170" s="437" t="s">
        <v>425</v>
      </c>
      <c r="D170" s="663" t="s">
        <v>3</v>
      </c>
      <c r="E170" s="663"/>
      <c r="F170" s="439"/>
      <c r="G170" s="429"/>
      <c r="H170" s="490"/>
      <c r="I170" s="433">
        <f>ROUND(H169/1000,4)+I168</f>
        <v>32.004800000000003</v>
      </c>
      <c r="J170" s="434" t="s">
        <v>51</v>
      </c>
      <c r="K170" s="429" t="s">
        <v>263</v>
      </c>
      <c r="L170" s="429" t="s">
        <v>263</v>
      </c>
      <c r="M170" s="429" t="s">
        <v>263</v>
      </c>
      <c r="N170" s="429" t="str">
        <f>VLOOKUP(C170,'Tack Welding'!$C$5:$I$94,7,0)</f>
        <v xml:space="preserve">Completed </v>
      </c>
      <c r="O170" s="429"/>
      <c r="P170" s="429"/>
    </row>
    <row r="171" spans="1:16" s="163" customFormat="1" ht="18" x14ac:dyDescent="0.3">
      <c r="A171" s="429"/>
      <c r="B171" s="429"/>
      <c r="C171" s="662"/>
      <c r="D171" s="485"/>
      <c r="E171" s="485"/>
      <c r="F171" s="432"/>
      <c r="G171" s="810" t="str">
        <f>C170</f>
        <v>9/3</v>
      </c>
      <c r="H171" s="488">
        <v>395</v>
      </c>
      <c r="I171" s="436"/>
      <c r="J171" s="437"/>
      <c r="K171" s="429"/>
      <c r="L171" s="429"/>
      <c r="M171" s="429"/>
      <c r="N171" s="429"/>
      <c r="O171" s="429"/>
      <c r="P171" s="429"/>
    </row>
    <row r="172" spans="1:16" s="163" customFormat="1" ht="18" x14ac:dyDescent="0.3">
      <c r="A172" s="429">
        <f>SUBTOTAL(103,$C$6:C172)</f>
        <v>84</v>
      </c>
      <c r="B172" s="429"/>
      <c r="C172" s="437" t="s">
        <v>388</v>
      </c>
      <c r="D172" s="663" t="s">
        <v>80</v>
      </c>
      <c r="E172" s="663"/>
      <c r="F172" s="439"/>
      <c r="G172" s="429"/>
      <c r="H172" s="490"/>
      <c r="I172" s="433">
        <f>ROUND(H171/1000,4)+I170</f>
        <v>32.399800000000006</v>
      </c>
      <c r="J172" s="434" t="s">
        <v>51</v>
      </c>
      <c r="K172" s="429" t="s">
        <v>263</v>
      </c>
      <c r="L172" s="429" t="s">
        <v>263</v>
      </c>
      <c r="M172" s="429" t="s">
        <v>263</v>
      </c>
      <c r="N172" s="429" t="str">
        <f>VLOOKUP(C172,'Tack Welding'!$C$5:$I$94,7,0)</f>
        <v xml:space="preserve">Completed </v>
      </c>
      <c r="O172" s="429"/>
      <c r="P172" s="429"/>
    </row>
    <row r="173" spans="1:16" s="163" customFormat="1" ht="18" x14ac:dyDescent="0.3">
      <c r="A173" s="429"/>
      <c r="B173" s="429"/>
      <c r="C173" s="662"/>
      <c r="D173" s="485"/>
      <c r="E173" s="485"/>
      <c r="F173" s="432"/>
      <c r="G173" s="810" t="str">
        <f>C172</f>
        <v>9/4</v>
      </c>
      <c r="H173" s="488">
        <v>425</v>
      </c>
      <c r="I173" s="436"/>
      <c r="J173" s="437"/>
      <c r="K173" s="429"/>
      <c r="L173" s="429"/>
      <c r="M173" s="429"/>
      <c r="N173" s="429"/>
      <c r="O173" s="429"/>
      <c r="P173" s="429"/>
    </row>
    <row r="174" spans="1:16" s="163" customFormat="1" ht="18" x14ac:dyDescent="0.3">
      <c r="A174" s="429">
        <f>SUBTOTAL(103,$C$6:C174)</f>
        <v>85</v>
      </c>
      <c r="B174" s="429"/>
      <c r="C174" s="437" t="s">
        <v>389</v>
      </c>
      <c r="D174" s="663" t="s">
        <v>2</v>
      </c>
      <c r="E174" s="663"/>
      <c r="F174" s="439"/>
      <c r="G174" s="429"/>
      <c r="H174" s="490"/>
      <c r="I174" s="433">
        <f>ROUND(H173/1000,4)+I172</f>
        <v>32.824800000000003</v>
      </c>
      <c r="J174" s="434" t="s">
        <v>51</v>
      </c>
      <c r="K174" s="429" t="s">
        <v>263</v>
      </c>
      <c r="L174" s="429" t="s">
        <v>263</v>
      </c>
      <c r="M174" s="429" t="s">
        <v>263</v>
      </c>
      <c r="N174" s="429"/>
      <c r="O174" s="429"/>
      <c r="P174" s="429"/>
    </row>
    <row r="175" spans="1:16" s="163" customFormat="1" ht="18" x14ac:dyDescent="0.3">
      <c r="A175" s="429"/>
      <c r="B175" s="429"/>
      <c r="C175" s="662"/>
      <c r="D175" s="485"/>
      <c r="E175" s="485"/>
      <c r="F175" s="432"/>
      <c r="G175" s="810" t="str">
        <f>C174</f>
        <v>9/5</v>
      </c>
      <c r="H175" s="488">
        <v>415</v>
      </c>
      <c r="I175" s="436"/>
      <c r="J175" s="437"/>
      <c r="K175" s="429"/>
      <c r="L175" s="429"/>
      <c r="M175" s="429"/>
      <c r="N175" s="429"/>
      <c r="O175" s="429"/>
      <c r="P175" s="429"/>
    </row>
    <row r="176" spans="1:16" s="163" customFormat="1" ht="18" x14ac:dyDescent="0.3">
      <c r="A176" s="429">
        <f>SUBTOTAL(103,$C$6:C176)</f>
        <v>86</v>
      </c>
      <c r="B176" s="429"/>
      <c r="C176" s="437" t="s">
        <v>390</v>
      </c>
      <c r="D176" s="663" t="s">
        <v>2</v>
      </c>
      <c r="E176" s="663"/>
      <c r="F176" s="439"/>
      <c r="G176" s="429"/>
      <c r="H176" s="490"/>
      <c r="I176" s="433">
        <f>ROUND(H175/1000,4)+I174</f>
        <v>33.239800000000002</v>
      </c>
      <c r="J176" s="434" t="s">
        <v>51</v>
      </c>
      <c r="K176" s="429" t="s">
        <v>263</v>
      </c>
      <c r="L176" s="429" t="s">
        <v>263</v>
      </c>
      <c r="M176" s="429"/>
      <c r="N176" s="429"/>
      <c r="O176" s="429"/>
      <c r="P176" s="429"/>
    </row>
    <row r="177" spans="1:16" s="163" customFormat="1" ht="18" x14ac:dyDescent="0.3">
      <c r="A177" s="429"/>
      <c r="B177" s="429"/>
      <c r="C177" s="662"/>
      <c r="D177" s="485"/>
      <c r="E177" s="485"/>
      <c r="F177" s="432"/>
      <c r="G177" s="810" t="str">
        <f>C176</f>
        <v>9/6</v>
      </c>
      <c r="H177" s="488">
        <v>405</v>
      </c>
      <c r="I177" s="436"/>
      <c r="J177" s="437"/>
      <c r="K177" s="429"/>
      <c r="L177" s="429"/>
      <c r="M177" s="429"/>
      <c r="N177" s="429"/>
      <c r="O177" s="429"/>
      <c r="P177" s="429"/>
    </row>
    <row r="178" spans="1:16" s="163" customFormat="1" ht="18" x14ac:dyDescent="0.3">
      <c r="A178" s="429">
        <f>SUBTOTAL(103,$C$6:C178)</f>
        <v>87</v>
      </c>
      <c r="B178" s="429"/>
      <c r="C178" s="437" t="s">
        <v>426</v>
      </c>
      <c r="D178" s="663" t="s">
        <v>50</v>
      </c>
      <c r="E178" s="663"/>
      <c r="F178" s="439"/>
      <c r="G178" s="429"/>
      <c r="H178" s="490"/>
      <c r="I178" s="433">
        <f>ROUND(H177/1000,4)+I176</f>
        <v>33.644800000000004</v>
      </c>
      <c r="J178" s="434" t="s">
        <v>51</v>
      </c>
      <c r="K178" s="429" t="s">
        <v>263</v>
      </c>
      <c r="L178" s="429" t="s">
        <v>263</v>
      </c>
      <c r="M178" s="429"/>
      <c r="N178" s="429"/>
      <c r="O178" s="429"/>
      <c r="P178" s="429"/>
    </row>
    <row r="179" spans="1:16" s="163" customFormat="1" ht="18" x14ac:dyDescent="0.3">
      <c r="A179" s="429"/>
      <c r="B179" s="429"/>
      <c r="C179" s="662"/>
      <c r="D179" s="485"/>
      <c r="E179" s="485"/>
      <c r="F179" s="432"/>
      <c r="G179" s="810" t="str">
        <f>C178</f>
        <v>9/7</v>
      </c>
      <c r="H179" s="488">
        <v>435</v>
      </c>
      <c r="I179" s="436"/>
      <c r="J179" s="437"/>
      <c r="K179" s="429"/>
      <c r="L179" s="429"/>
      <c r="M179" s="429"/>
      <c r="N179" s="429"/>
      <c r="O179" s="429"/>
      <c r="P179" s="429"/>
    </row>
    <row r="180" spans="1:16" s="163" customFormat="1" ht="18" x14ac:dyDescent="0.3">
      <c r="A180" s="429">
        <f>SUBTOTAL(103,$C$4:C182)</f>
        <v>90</v>
      </c>
      <c r="B180" s="429"/>
      <c r="C180" s="437" t="s">
        <v>427</v>
      </c>
      <c r="D180" s="663" t="s">
        <v>3</v>
      </c>
      <c r="E180" s="663"/>
      <c r="F180" s="439"/>
      <c r="G180" s="429"/>
      <c r="H180" s="490"/>
      <c r="I180" s="433">
        <f>ROUND(H179/1000,4)+I178</f>
        <v>34.079800000000006</v>
      </c>
      <c r="J180" s="434" t="s">
        <v>51</v>
      </c>
      <c r="K180" s="429" t="s">
        <v>263</v>
      </c>
      <c r="L180" s="429" t="s">
        <v>263</v>
      </c>
      <c r="M180" s="429"/>
      <c r="N180" s="429"/>
      <c r="O180" s="429"/>
      <c r="P180" s="429"/>
    </row>
    <row r="181" spans="1:16" s="163" customFormat="1" ht="18" x14ac:dyDescent="0.3">
      <c r="A181" s="429"/>
      <c r="B181" s="429"/>
      <c r="C181" s="662"/>
      <c r="D181" s="485"/>
      <c r="E181" s="485"/>
      <c r="F181" s="432"/>
      <c r="G181" s="810" t="str">
        <f>C180</f>
        <v>9/8</v>
      </c>
      <c r="H181" s="488">
        <v>405</v>
      </c>
      <c r="I181" s="436"/>
      <c r="J181" s="437"/>
      <c r="K181" s="429"/>
      <c r="L181" s="429"/>
      <c r="M181" s="429"/>
      <c r="N181" s="429"/>
      <c r="O181" s="429"/>
      <c r="P181" s="429"/>
    </row>
    <row r="182" spans="1:16" s="163" customFormat="1" ht="18" x14ac:dyDescent="0.3">
      <c r="A182" s="429">
        <f>SUBTOTAL(103,$C$6:C182)</f>
        <v>89</v>
      </c>
      <c r="B182" s="429"/>
      <c r="C182" s="437" t="s">
        <v>428</v>
      </c>
      <c r="D182" s="663" t="s">
        <v>3</v>
      </c>
      <c r="E182" s="663"/>
      <c r="F182" s="439"/>
      <c r="G182" s="429"/>
      <c r="H182" s="490"/>
      <c r="I182" s="433">
        <f>ROUND(H181/1000,4)+I180</f>
        <v>34.484800000000007</v>
      </c>
      <c r="J182" s="434" t="s">
        <v>51</v>
      </c>
      <c r="K182" s="429" t="s">
        <v>263</v>
      </c>
      <c r="L182" s="429" t="s">
        <v>263</v>
      </c>
      <c r="M182" s="429"/>
      <c r="N182" s="429"/>
      <c r="O182" s="429"/>
      <c r="P182" s="429"/>
    </row>
    <row r="183" spans="1:16" s="163" customFormat="1" ht="18" x14ac:dyDescent="0.3">
      <c r="A183" s="429"/>
      <c r="B183" s="429"/>
      <c r="C183" s="662"/>
      <c r="D183" s="485"/>
      <c r="E183" s="485"/>
      <c r="F183" s="432"/>
      <c r="G183" s="810" t="str">
        <f>C182</f>
        <v>9/9</v>
      </c>
      <c r="H183" s="488">
        <v>435</v>
      </c>
      <c r="I183" s="436"/>
      <c r="J183" s="437"/>
      <c r="K183" s="429"/>
      <c r="L183" s="429"/>
      <c r="M183" s="429"/>
      <c r="N183" s="429"/>
      <c r="O183" s="429"/>
      <c r="P183" s="429"/>
    </row>
    <row r="184" spans="1:16" s="163" customFormat="1" ht="18" x14ac:dyDescent="0.3">
      <c r="A184" s="429">
        <f>SUBTOTAL(103,$C$6:C184)</f>
        <v>90</v>
      </c>
      <c r="B184" s="429"/>
      <c r="C184" s="437" t="s">
        <v>429</v>
      </c>
      <c r="D184" s="663" t="s">
        <v>2</v>
      </c>
      <c r="E184" s="663"/>
      <c r="F184" s="439"/>
      <c r="G184" s="429"/>
      <c r="H184" s="490"/>
      <c r="I184" s="433">
        <f>ROUND(H183/1000,4)+I182</f>
        <v>34.919800000000009</v>
      </c>
      <c r="J184" s="434" t="s">
        <v>51</v>
      </c>
      <c r="K184" s="429" t="s">
        <v>263</v>
      </c>
      <c r="L184" s="429" t="s">
        <v>263</v>
      </c>
      <c r="M184" s="429"/>
      <c r="N184" s="429"/>
      <c r="O184" s="429"/>
      <c r="P184" s="429"/>
    </row>
    <row r="185" spans="1:16" s="163" customFormat="1" ht="18" x14ac:dyDescent="0.3">
      <c r="A185" s="429"/>
      <c r="B185" s="429"/>
      <c r="C185" s="662"/>
      <c r="D185" s="485"/>
      <c r="E185" s="485"/>
      <c r="F185" s="432"/>
      <c r="G185" s="810" t="str">
        <f>C184</f>
        <v>9/10</v>
      </c>
      <c r="H185" s="488">
        <v>395</v>
      </c>
      <c r="I185" s="436"/>
      <c r="J185" s="437"/>
      <c r="K185" s="429"/>
      <c r="L185" s="429"/>
      <c r="M185" s="429"/>
      <c r="N185" s="429"/>
      <c r="O185" s="429"/>
      <c r="P185" s="429"/>
    </row>
    <row r="186" spans="1:16" s="163" customFormat="1" ht="18" x14ac:dyDescent="0.3">
      <c r="A186" s="429">
        <f>SUBTOTAL(103,$C$6:C186)</f>
        <v>91</v>
      </c>
      <c r="B186" s="429"/>
      <c r="C186" s="437" t="s">
        <v>430</v>
      </c>
      <c r="D186" s="663" t="s">
        <v>2</v>
      </c>
      <c r="E186" s="663"/>
      <c r="F186" s="439"/>
      <c r="G186" s="429"/>
      <c r="H186" s="490"/>
      <c r="I186" s="433">
        <f>ROUND(H185/1000,4)+I184</f>
        <v>35.314800000000012</v>
      </c>
      <c r="J186" s="434" t="s">
        <v>51</v>
      </c>
      <c r="K186" s="429" t="s">
        <v>263</v>
      </c>
      <c r="L186" s="429" t="s">
        <v>263</v>
      </c>
      <c r="M186" s="429"/>
      <c r="N186" s="429"/>
      <c r="O186" s="429"/>
      <c r="P186" s="429"/>
    </row>
    <row r="187" spans="1:16" s="163" customFormat="1" ht="18" x14ac:dyDescent="0.3">
      <c r="A187" s="429"/>
      <c r="B187" s="429"/>
      <c r="C187" s="662"/>
      <c r="D187" s="485"/>
      <c r="E187" s="485"/>
      <c r="F187" s="432"/>
      <c r="G187" s="810" t="str">
        <f>C186</f>
        <v>9/11</v>
      </c>
      <c r="H187" s="488">
        <v>431.548</v>
      </c>
      <c r="I187" s="436"/>
      <c r="J187" s="437"/>
      <c r="K187" s="429"/>
      <c r="L187" s="429"/>
      <c r="M187" s="429"/>
      <c r="N187" s="429"/>
      <c r="O187" s="429"/>
      <c r="P187" s="429"/>
    </row>
    <row r="188" spans="1:16" s="163" customFormat="1" ht="18" x14ac:dyDescent="0.3">
      <c r="A188" s="429">
        <f>SUBTOTAL(103,$C$6:C188)</f>
        <v>92</v>
      </c>
      <c r="B188" s="430" t="s">
        <v>565</v>
      </c>
      <c r="C188" s="437" t="s">
        <v>272</v>
      </c>
      <c r="D188" s="663" t="s">
        <v>235</v>
      </c>
      <c r="E188" s="663"/>
      <c r="F188" s="432"/>
      <c r="G188" s="431"/>
      <c r="H188" s="490"/>
      <c r="I188" s="433">
        <f>ROUND(H187/1000,4)+I186</f>
        <v>35.746300000000012</v>
      </c>
      <c r="J188" s="434" t="s">
        <v>51</v>
      </c>
      <c r="K188" s="429" t="s">
        <v>263</v>
      </c>
      <c r="L188" s="429" t="s">
        <v>263</v>
      </c>
      <c r="M188" s="429"/>
      <c r="N188" s="429"/>
      <c r="O188" s="429"/>
      <c r="P188" s="429"/>
    </row>
    <row r="189" spans="1:16" s="163" customFormat="1" ht="18" x14ac:dyDescent="0.3">
      <c r="A189" s="429"/>
      <c r="B189" s="429"/>
      <c r="C189" s="662"/>
      <c r="D189" s="485"/>
      <c r="E189" s="485"/>
      <c r="F189" s="432"/>
      <c r="G189" s="810" t="str">
        <f>C188</f>
        <v>10/0</v>
      </c>
      <c r="H189" s="488">
        <v>363.452</v>
      </c>
      <c r="I189" s="436"/>
      <c r="J189" s="437"/>
      <c r="K189" s="429"/>
      <c r="L189" s="429"/>
      <c r="M189" s="429"/>
      <c r="N189" s="429"/>
      <c r="O189" s="429"/>
      <c r="P189" s="429"/>
    </row>
    <row r="190" spans="1:16" s="163" customFormat="1" ht="18" x14ac:dyDescent="0.3">
      <c r="A190" s="429">
        <f>SUBTOTAL(103,$C$6:C190)</f>
        <v>93</v>
      </c>
      <c r="B190" s="429"/>
      <c r="C190" s="437" t="s">
        <v>431</v>
      </c>
      <c r="D190" s="663" t="s">
        <v>2</v>
      </c>
      <c r="E190" s="663"/>
      <c r="F190" s="439"/>
      <c r="G190" s="429"/>
      <c r="H190" s="490"/>
      <c r="I190" s="433">
        <f>ROUND(H189/1000,4)+I188</f>
        <v>36.109800000000014</v>
      </c>
      <c r="J190" s="434" t="s">
        <v>51</v>
      </c>
      <c r="K190" s="429" t="s">
        <v>263</v>
      </c>
      <c r="L190" s="429" t="s">
        <v>263</v>
      </c>
      <c r="M190" s="429"/>
      <c r="N190" s="429"/>
      <c r="O190" s="429"/>
      <c r="P190" s="429"/>
    </row>
    <row r="191" spans="1:16" s="163" customFormat="1" ht="18" x14ac:dyDescent="0.3">
      <c r="A191" s="429"/>
      <c r="B191" s="429"/>
      <c r="C191" s="662"/>
      <c r="D191" s="485"/>
      <c r="E191" s="485"/>
      <c r="F191" s="432"/>
      <c r="G191" s="810" t="str">
        <f>C190</f>
        <v>10/1</v>
      </c>
      <c r="H191" s="488">
        <v>295</v>
      </c>
      <c r="I191" s="436"/>
      <c r="J191" s="437"/>
      <c r="K191" s="429"/>
      <c r="L191" s="429"/>
      <c r="M191" s="429"/>
      <c r="N191" s="429"/>
      <c r="O191" s="429"/>
      <c r="P191" s="429"/>
    </row>
    <row r="192" spans="1:16" s="163" customFormat="1" ht="18" x14ac:dyDescent="0.3">
      <c r="A192" s="429">
        <f>SUBTOTAL(103,$C$6:C192)</f>
        <v>94</v>
      </c>
      <c r="B192" s="429"/>
      <c r="C192" s="437" t="s">
        <v>432</v>
      </c>
      <c r="D192" s="663" t="s">
        <v>2</v>
      </c>
      <c r="E192" s="663"/>
      <c r="F192" s="439"/>
      <c r="G192" s="429"/>
      <c r="H192" s="490"/>
      <c r="I192" s="433">
        <f>ROUND(H191/1000,4)+I190</f>
        <v>36.404800000000016</v>
      </c>
      <c r="J192" s="434" t="s">
        <v>51</v>
      </c>
      <c r="K192" s="429" t="s">
        <v>263</v>
      </c>
      <c r="L192" s="429" t="s">
        <v>263</v>
      </c>
      <c r="M192" s="429"/>
      <c r="N192" s="429"/>
      <c r="O192" s="429"/>
      <c r="P192" s="429"/>
    </row>
    <row r="193" spans="1:16" s="163" customFormat="1" ht="18" x14ac:dyDescent="0.3">
      <c r="A193" s="429"/>
      <c r="B193" s="429"/>
      <c r="C193" s="662"/>
      <c r="D193" s="485"/>
      <c r="E193" s="485"/>
      <c r="F193" s="432"/>
      <c r="G193" s="810" t="str">
        <f>C192</f>
        <v>10/2</v>
      </c>
      <c r="H193" s="488">
        <v>345.73099999999999</v>
      </c>
      <c r="I193" s="436"/>
      <c r="J193" s="437"/>
      <c r="K193" s="429"/>
      <c r="L193" s="429"/>
      <c r="M193" s="429"/>
      <c r="N193" s="429"/>
      <c r="O193" s="429"/>
      <c r="P193" s="429"/>
    </row>
    <row r="194" spans="1:16" s="163" customFormat="1" ht="18" x14ac:dyDescent="0.3">
      <c r="A194" s="429">
        <f>SUBTOTAL(103,$C$6:C194)</f>
        <v>95</v>
      </c>
      <c r="B194" s="430" t="s">
        <v>566</v>
      </c>
      <c r="C194" s="437" t="s">
        <v>273</v>
      </c>
      <c r="D194" s="663" t="s">
        <v>186</v>
      </c>
      <c r="E194" s="663"/>
      <c r="F194" s="432"/>
      <c r="G194" s="431"/>
      <c r="H194" s="490"/>
      <c r="I194" s="433">
        <f>ROUND(H193/1000,4)+I192</f>
        <v>36.750500000000017</v>
      </c>
      <c r="J194" s="444" t="s">
        <v>51</v>
      </c>
      <c r="K194" s="429" t="s">
        <v>263</v>
      </c>
      <c r="L194" s="429" t="s">
        <v>263</v>
      </c>
      <c r="M194" s="429"/>
      <c r="N194" s="429"/>
      <c r="O194" s="429"/>
      <c r="P194" s="429"/>
    </row>
    <row r="195" spans="1:16" s="163" customFormat="1" ht="18" x14ac:dyDescent="0.3">
      <c r="A195" s="429"/>
      <c r="B195" s="429"/>
      <c r="C195" s="662"/>
      <c r="D195" s="485"/>
      <c r="E195" s="485"/>
      <c r="F195" s="432"/>
      <c r="G195" s="810" t="str">
        <f>C194</f>
        <v>11/0</v>
      </c>
      <c r="H195" s="488">
        <v>242.893</v>
      </c>
      <c r="I195" s="436"/>
      <c r="J195" s="437"/>
      <c r="K195" s="429"/>
      <c r="L195" s="429"/>
      <c r="M195" s="429"/>
      <c r="N195" s="429"/>
      <c r="O195" s="429"/>
      <c r="P195" s="429" t="s">
        <v>989</v>
      </c>
    </row>
    <row r="196" spans="1:16" s="163" customFormat="1" ht="18" x14ac:dyDescent="0.3">
      <c r="A196" s="429">
        <f>SUBTOTAL(103,$C$6:C196)</f>
        <v>96</v>
      </c>
      <c r="B196" s="430" t="s">
        <v>567</v>
      </c>
      <c r="C196" s="437" t="s">
        <v>274</v>
      </c>
      <c r="D196" s="663" t="s">
        <v>219</v>
      </c>
      <c r="E196" s="663"/>
      <c r="F196" s="432"/>
      <c r="G196" s="431"/>
      <c r="H196" s="490"/>
      <c r="I196" s="433">
        <f>ROUND(H195/1000,4)+I194</f>
        <v>36.993400000000015</v>
      </c>
      <c r="J196" s="444" t="s">
        <v>51</v>
      </c>
      <c r="K196" s="429" t="s">
        <v>263</v>
      </c>
      <c r="L196" s="429" t="s">
        <v>263</v>
      </c>
      <c r="M196" s="429"/>
      <c r="N196" s="429"/>
      <c r="O196" s="429" t="s">
        <v>988</v>
      </c>
      <c r="P196" s="429"/>
    </row>
    <row r="197" spans="1:16" s="163" customFormat="1" ht="18" x14ac:dyDescent="0.3">
      <c r="A197" s="429"/>
      <c r="B197" s="429"/>
      <c r="C197" s="662"/>
      <c r="D197" s="485"/>
      <c r="E197" s="485"/>
      <c r="F197" s="432"/>
      <c r="G197" s="810" t="str">
        <f>C196</f>
        <v>12/0</v>
      </c>
      <c r="H197" s="488">
        <v>329.72800000000001</v>
      </c>
      <c r="I197" s="436"/>
      <c r="J197" s="437"/>
      <c r="K197" s="429"/>
      <c r="L197" s="429"/>
      <c r="M197" s="429"/>
      <c r="N197" s="429"/>
      <c r="O197" s="429"/>
      <c r="P197" s="429" t="s">
        <v>990</v>
      </c>
    </row>
    <row r="198" spans="1:16" s="163" customFormat="1" ht="18" x14ac:dyDescent="0.3">
      <c r="A198" s="429">
        <f>SUBTOTAL(103,$C$6:C198)</f>
        <v>97</v>
      </c>
      <c r="B198" s="430" t="s">
        <v>568</v>
      </c>
      <c r="C198" s="437" t="s">
        <v>275</v>
      </c>
      <c r="D198" s="663" t="s">
        <v>217</v>
      </c>
      <c r="E198" s="663"/>
      <c r="F198" s="432"/>
      <c r="G198" s="431"/>
      <c r="H198" s="490"/>
      <c r="I198" s="433">
        <f>ROUND(H197/1000,4)+I196</f>
        <v>37.323100000000018</v>
      </c>
      <c r="J198" s="444" t="s">
        <v>51</v>
      </c>
      <c r="K198" s="429" t="s">
        <v>263</v>
      </c>
      <c r="L198" s="429" t="s">
        <v>263</v>
      </c>
      <c r="M198" s="429"/>
      <c r="N198" s="429"/>
      <c r="O198" s="429" t="s">
        <v>988</v>
      </c>
      <c r="P198" s="429"/>
    </row>
    <row r="199" spans="1:16" s="163" customFormat="1" ht="18" x14ac:dyDescent="0.3">
      <c r="A199" s="429"/>
      <c r="B199" s="429"/>
      <c r="C199" s="662"/>
      <c r="D199" s="485"/>
      <c r="E199" s="485"/>
      <c r="F199" s="432"/>
      <c r="G199" s="810" t="str">
        <f>C198</f>
        <v>13/0</v>
      </c>
      <c r="H199" s="488">
        <v>416.87799999999999</v>
      </c>
      <c r="I199" s="436"/>
      <c r="J199" s="437"/>
      <c r="K199" s="429"/>
      <c r="L199" s="429"/>
      <c r="M199" s="429"/>
      <c r="N199" s="429"/>
      <c r="O199" s="429"/>
      <c r="P199" s="429"/>
    </row>
    <row r="200" spans="1:16" s="163" customFormat="1" ht="18" x14ac:dyDescent="0.3">
      <c r="A200" s="429">
        <f>SUBTOTAL(103,$C$6:C200)</f>
        <v>98</v>
      </c>
      <c r="B200" s="430" t="s">
        <v>674</v>
      </c>
      <c r="C200" s="437" t="s">
        <v>503</v>
      </c>
      <c r="D200" s="663" t="s">
        <v>219</v>
      </c>
      <c r="E200" s="663"/>
      <c r="F200" s="439"/>
      <c r="G200" s="429"/>
      <c r="H200" s="490"/>
      <c r="I200" s="433">
        <f>ROUND(H199/1000,4)+I198</f>
        <v>37.740000000000016</v>
      </c>
      <c r="J200" s="434" t="s">
        <v>51</v>
      </c>
      <c r="K200" s="429" t="s">
        <v>263</v>
      </c>
      <c r="L200" s="429" t="s">
        <v>263</v>
      </c>
      <c r="M200" s="429"/>
      <c r="N200" s="429"/>
      <c r="O200" s="429"/>
      <c r="P200" s="429"/>
    </row>
    <row r="201" spans="1:16" s="163" customFormat="1" ht="18" x14ac:dyDescent="0.3">
      <c r="A201" s="429"/>
      <c r="B201" s="429"/>
      <c r="C201" s="662"/>
      <c r="D201" s="485"/>
      <c r="E201" s="485"/>
      <c r="F201" s="432"/>
      <c r="G201" s="810" t="str">
        <f>C200</f>
        <v>13A/0</v>
      </c>
      <c r="H201" s="488">
        <v>480.26900000000001</v>
      </c>
      <c r="I201" s="436"/>
      <c r="J201" s="437"/>
      <c r="K201" s="429"/>
      <c r="L201" s="429"/>
      <c r="M201" s="429"/>
      <c r="N201" s="429"/>
      <c r="O201" s="429"/>
      <c r="P201" s="429"/>
    </row>
    <row r="202" spans="1:16" s="163" customFormat="1" ht="18" x14ac:dyDescent="0.3">
      <c r="A202" s="429">
        <f>SUBTOTAL(103,$C$6:C202)</f>
        <v>99</v>
      </c>
      <c r="B202" s="430" t="s">
        <v>569</v>
      </c>
      <c r="C202" s="437" t="s">
        <v>11</v>
      </c>
      <c r="D202" s="663" t="s">
        <v>194</v>
      </c>
      <c r="E202" s="663"/>
      <c r="F202" s="432">
        <v>2</v>
      </c>
      <c r="G202" s="431"/>
      <c r="H202" s="490"/>
      <c r="I202" s="433">
        <f>ROUND(H201/1000,4)+I200</f>
        <v>38.220300000000016</v>
      </c>
      <c r="J202" s="444" t="s">
        <v>51</v>
      </c>
      <c r="K202" s="429" t="s">
        <v>263</v>
      </c>
      <c r="L202" s="429" t="s">
        <v>263</v>
      </c>
      <c r="M202" s="429"/>
      <c r="N202" s="429"/>
      <c r="O202" s="429"/>
      <c r="P202" s="429"/>
    </row>
    <row r="203" spans="1:16" s="163" customFormat="1" ht="18" x14ac:dyDescent="0.3">
      <c r="A203" s="429"/>
      <c r="B203" s="429"/>
      <c r="C203" s="662"/>
      <c r="D203" s="485"/>
      <c r="E203" s="485"/>
      <c r="F203" s="432"/>
      <c r="G203" s="810" t="str">
        <f>C202</f>
        <v>14/0</v>
      </c>
      <c r="H203" s="488">
        <v>223.816</v>
      </c>
      <c r="I203" s="436"/>
      <c r="J203" s="437"/>
      <c r="K203" s="429"/>
      <c r="L203" s="429"/>
      <c r="M203" s="429"/>
      <c r="N203" s="429"/>
      <c r="O203" s="429"/>
      <c r="P203" s="429" t="s">
        <v>991</v>
      </c>
    </row>
    <row r="204" spans="1:16" s="163" customFormat="1" ht="18" x14ac:dyDescent="0.3">
      <c r="A204" s="429">
        <f>SUBTOTAL(103,$C$5:C205)</f>
        <v>100</v>
      </c>
      <c r="B204" s="430" t="s">
        <v>570</v>
      </c>
      <c r="C204" s="437" t="s">
        <v>174</v>
      </c>
      <c r="D204" s="663" t="s">
        <v>226</v>
      </c>
      <c r="E204" s="663"/>
      <c r="F204" s="432"/>
      <c r="G204" s="431"/>
      <c r="H204" s="490"/>
      <c r="I204" s="433">
        <f>ROUND(H203/1000,4)+I202</f>
        <v>38.444100000000013</v>
      </c>
      <c r="J204" s="444" t="s">
        <v>51</v>
      </c>
      <c r="K204" s="429" t="s">
        <v>263</v>
      </c>
      <c r="L204" s="429" t="s">
        <v>263</v>
      </c>
      <c r="M204" s="429"/>
      <c r="N204" s="429"/>
      <c r="O204" s="429" t="s">
        <v>988</v>
      </c>
      <c r="P204" s="429"/>
    </row>
    <row r="205" spans="1:16" s="163" customFormat="1" ht="18" x14ac:dyDescent="0.3">
      <c r="A205" s="429"/>
      <c r="B205" s="429"/>
      <c r="C205" s="662"/>
      <c r="D205" s="485"/>
      <c r="E205" s="485"/>
      <c r="F205" s="432"/>
      <c r="G205" s="810" t="str">
        <f>C204</f>
        <v>15/0</v>
      </c>
      <c r="H205" s="487">
        <v>405.91500000000002</v>
      </c>
      <c r="I205" s="436"/>
      <c r="J205" s="437"/>
      <c r="K205" s="429"/>
      <c r="L205" s="429"/>
      <c r="M205" s="429"/>
      <c r="N205" s="429"/>
      <c r="O205" s="429"/>
      <c r="P205" s="429"/>
    </row>
    <row r="206" spans="1:16" s="163" customFormat="1" ht="18" x14ac:dyDescent="0.3">
      <c r="A206" s="429">
        <f>SUBTOTAL(103,$C$6:C206)</f>
        <v>101</v>
      </c>
      <c r="B206" s="429"/>
      <c r="C206" s="437" t="s">
        <v>316</v>
      </c>
      <c r="D206" s="663" t="s">
        <v>80</v>
      </c>
      <c r="E206" s="663"/>
      <c r="F206" s="439"/>
      <c r="G206" s="429"/>
      <c r="H206" s="489"/>
      <c r="I206" s="433">
        <f>ROUND(H205/1000,4)+I204</f>
        <v>38.850000000000016</v>
      </c>
      <c r="J206" s="434" t="s">
        <v>51</v>
      </c>
      <c r="K206" s="429" t="s">
        <v>263</v>
      </c>
      <c r="L206" s="429" t="s">
        <v>263</v>
      </c>
      <c r="M206" s="429"/>
      <c r="N206" s="429"/>
      <c r="O206" s="429"/>
      <c r="P206" s="429"/>
    </row>
    <row r="207" spans="1:16" s="163" customFormat="1" ht="18" x14ac:dyDescent="0.3">
      <c r="A207" s="429"/>
      <c r="B207" s="429"/>
      <c r="C207" s="662"/>
      <c r="D207" s="485"/>
      <c r="E207" s="485"/>
      <c r="F207" s="432"/>
      <c r="G207" s="810" t="str">
        <f>C206</f>
        <v>15/1</v>
      </c>
      <c r="H207" s="487">
        <v>405</v>
      </c>
      <c r="I207" s="436"/>
      <c r="J207" s="437"/>
      <c r="K207" s="429"/>
      <c r="L207" s="429"/>
      <c r="M207" s="429"/>
      <c r="N207" s="429"/>
      <c r="O207" s="429"/>
      <c r="P207" s="429"/>
    </row>
    <row r="208" spans="1:16" s="163" customFormat="1" ht="18" x14ac:dyDescent="0.3">
      <c r="A208" s="429">
        <f>SUBTOTAL(103,$C$6:C208)</f>
        <v>102</v>
      </c>
      <c r="B208" s="429"/>
      <c r="C208" s="437" t="s">
        <v>433</v>
      </c>
      <c r="D208" s="663" t="s">
        <v>2</v>
      </c>
      <c r="E208" s="663"/>
      <c r="F208" s="439"/>
      <c r="G208" s="429"/>
      <c r="H208" s="489"/>
      <c r="I208" s="433">
        <f>ROUND(H207/1000,4)+I206</f>
        <v>39.255000000000017</v>
      </c>
      <c r="J208" s="434" t="s">
        <v>51</v>
      </c>
      <c r="K208" s="429" t="s">
        <v>263</v>
      </c>
      <c r="L208" s="429" t="s">
        <v>263</v>
      </c>
      <c r="M208" s="429" t="s">
        <v>263</v>
      </c>
      <c r="N208" s="429" t="str">
        <f>VLOOKUP(C208,'Tack Welding'!$C$5:$I$94,7,0)</f>
        <v xml:space="preserve">Completed </v>
      </c>
      <c r="O208" s="429"/>
      <c r="P208" s="429"/>
    </row>
    <row r="209" spans="1:16" s="163" customFormat="1" ht="18" x14ac:dyDescent="0.3">
      <c r="A209" s="429"/>
      <c r="B209" s="429"/>
      <c r="C209" s="662"/>
      <c r="D209" s="485"/>
      <c r="E209" s="485"/>
      <c r="F209" s="432"/>
      <c r="G209" s="810" t="str">
        <f>C208</f>
        <v>15/2</v>
      </c>
      <c r="H209" s="487">
        <v>420</v>
      </c>
      <c r="I209" s="436"/>
      <c r="J209" s="437"/>
      <c r="K209" s="429"/>
      <c r="L209" s="429"/>
      <c r="M209" s="429"/>
      <c r="N209" s="429"/>
      <c r="O209" s="429"/>
      <c r="P209" s="429"/>
    </row>
    <row r="210" spans="1:16" s="163" customFormat="1" ht="18" x14ac:dyDescent="0.3">
      <c r="A210" s="429">
        <f>SUBTOTAL(103,$C$6:C210)</f>
        <v>103</v>
      </c>
      <c r="B210" s="429"/>
      <c r="C210" s="437" t="s">
        <v>434</v>
      </c>
      <c r="D210" s="663" t="s">
        <v>2</v>
      </c>
      <c r="E210" s="663"/>
      <c r="F210" s="439"/>
      <c r="G210" s="429"/>
      <c r="H210" s="489"/>
      <c r="I210" s="433">
        <f>ROUND(H209/1000,4)+I208</f>
        <v>39.675000000000018</v>
      </c>
      <c r="J210" s="434" t="s">
        <v>51</v>
      </c>
      <c r="K210" s="429" t="s">
        <v>263</v>
      </c>
      <c r="L210" s="429" t="s">
        <v>263</v>
      </c>
      <c r="M210" s="429" t="s">
        <v>263</v>
      </c>
      <c r="N210" s="429" t="str">
        <f>VLOOKUP(C210,'Tack Welding'!$C$5:$I$94,7,0)</f>
        <v xml:space="preserve">Completed </v>
      </c>
      <c r="O210" s="429"/>
      <c r="P210" s="429"/>
    </row>
    <row r="211" spans="1:16" s="163" customFormat="1" ht="18" x14ac:dyDescent="0.3">
      <c r="A211" s="429"/>
      <c r="B211" s="429"/>
      <c r="C211" s="662"/>
      <c r="D211" s="485"/>
      <c r="E211" s="485"/>
      <c r="F211" s="432"/>
      <c r="G211" s="810" t="str">
        <f>C210</f>
        <v>15/3</v>
      </c>
      <c r="H211" s="487">
        <v>415</v>
      </c>
      <c r="I211" s="436"/>
      <c r="J211" s="437"/>
      <c r="K211" s="429"/>
      <c r="L211" s="429"/>
      <c r="M211" s="429"/>
      <c r="N211" s="429"/>
      <c r="O211" s="429"/>
      <c r="P211" s="429"/>
    </row>
    <row r="212" spans="1:16" s="163" customFormat="1" ht="18" x14ac:dyDescent="0.3">
      <c r="A212" s="429">
        <f>SUBTOTAL(103,$C$6:C212)</f>
        <v>104</v>
      </c>
      <c r="B212" s="429"/>
      <c r="C212" s="437" t="s">
        <v>435</v>
      </c>
      <c r="D212" s="663" t="s">
        <v>80</v>
      </c>
      <c r="E212" s="663"/>
      <c r="F212" s="439"/>
      <c r="G212" s="429"/>
      <c r="H212" s="489"/>
      <c r="I212" s="433">
        <f>ROUND(H211/1000,4)+I210</f>
        <v>40.090000000000018</v>
      </c>
      <c r="J212" s="434" t="s">
        <v>51</v>
      </c>
      <c r="K212" s="429" t="s">
        <v>263</v>
      </c>
      <c r="L212" s="429" t="s">
        <v>263</v>
      </c>
      <c r="M212" s="429" t="s">
        <v>263</v>
      </c>
      <c r="N212" s="429"/>
      <c r="O212" s="429"/>
      <c r="P212" s="429"/>
    </row>
    <row r="213" spans="1:16" s="163" customFormat="1" ht="18" x14ac:dyDescent="0.3">
      <c r="A213" s="429"/>
      <c r="B213" s="429"/>
      <c r="C213" s="662"/>
      <c r="D213" s="485"/>
      <c r="E213" s="485"/>
      <c r="F213" s="432"/>
      <c r="G213" s="810" t="str">
        <f>C212</f>
        <v>15/4</v>
      </c>
      <c r="H213" s="487">
        <v>410</v>
      </c>
      <c r="I213" s="436"/>
      <c r="J213" s="437"/>
      <c r="K213" s="429"/>
      <c r="L213" s="429"/>
      <c r="M213" s="429"/>
      <c r="N213" s="429"/>
      <c r="O213" s="429"/>
      <c r="P213" s="429"/>
    </row>
    <row r="214" spans="1:16" s="163" customFormat="1" ht="18" x14ac:dyDescent="0.3">
      <c r="A214" s="429">
        <f>SUBTOTAL(103,$C$6:C214)</f>
        <v>105</v>
      </c>
      <c r="B214" s="429"/>
      <c r="C214" s="437" t="s">
        <v>436</v>
      </c>
      <c r="D214" s="663" t="s">
        <v>2</v>
      </c>
      <c r="E214" s="663"/>
      <c r="F214" s="439"/>
      <c r="G214" s="429"/>
      <c r="H214" s="489"/>
      <c r="I214" s="433">
        <f>ROUND(H213/1000,4)+I212</f>
        <v>40.500000000000014</v>
      </c>
      <c r="J214" s="434" t="s">
        <v>51</v>
      </c>
      <c r="K214" s="429" t="s">
        <v>263</v>
      </c>
      <c r="L214" s="429" t="s">
        <v>263</v>
      </c>
      <c r="M214" s="429" t="s">
        <v>263</v>
      </c>
      <c r="N214" s="429" t="str">
        <f>VLOOKUP(C214,'Tack Welding'!$C$5:$I$94,7,0)</f>
        <v xml:space="preserve">Completed </v>
      </c>
      <c r="O214" s="429"/>
      <c r="P214" s="429"/>
    </row>
    <row r="215" spans="1:16" s="163" customFormat="1" ht="18" x14ac:dyDescent="0.3">
      <c r="A215" s="429"/>
      <c r="B215" s="429"/>
      <c r="C215" s="662"/>
      <c r="D215" s="485"/>
      <c r="E215" s="485"/>
      <c r="F215" s="432"/>
      <c r="G215" s="810" t="str">
        <f>C214</f>
        <v>15/5</v>
      </c>
      <c r="H215" s="487">
        <v>285</v>
      </c>
      <c r="I215" s="436"/>
      <c r="J215" s="437"/>
      <c r="K215" s="429"/>
      <c r="L215" s="429"/>
      <c r="M215" s="429"/>
      <c r="N215" s="429"/>
      <c r="O215" s="429"/>
      <c r="P215" s="429"/>
    </row>
    <row r="216" spans="1:16" s="163" customFormat="1" ht="18" x14ac:dyDescent="0.3">
      <c r="A216" s="429">
        <f>SUBTOTAL(103,$C$6:C216)</f>
        <v>106</v>
      </c>
      <c r="B216" s="429"/>
      <c r="C216" s="437" t="s">
        <v>437</v>
      </c>
      <c r="D216" s="663" t="s">
        <v>50</v>
      </c>
      <c r="E216" s="663"/>
      <c r="F216" s="439"/>
      <c r="G216" s="429"/>
      <c r="H216" s="489"/>
      <c r="I216" s="433">
        <f>ROUND(H215/1000,4)+I214</f>
        <v>40.785000000000011</v>
      </c>
      <c r="J216" s="434" t="s">
        <v>51</v>
      </c>
      <c r="K216" s="429" t="s">
        <v>263</v>
      </c>
      <c r="L216" s="429" t="s">
        <v>263</v>
      </c>
      <c r="M216" s="429" t="s">
        <v>263</v>
      </c>
      <c r="N216" s="429" t="str">
        <f>VLOOKUP(C216,'Tack Welding'!$C$5:$I$94,7,0)</f>
        <v xml:space="preserve">Completed </v>
      </c>
      <c r="O216" s="429"/>
      <c r="P216" s="429"/>
    </row>
    <row r="217" spans="1:16" s="163" customFormat="1" ht="18" x14ac:dyDescent="0.3">
      <c r="A217" s="429"/>
      <c r="B217" s="429"/>
      <c r="C217" s="662"/>
      <c r="D217" s="485"/>
      <c r="E217" s="485"/>
      <c r="F217" s="432"/>
      <c r="G217" s="810" t="str">
        <f>C216</f>
        <v>15/6</v>
      </c>
      <c r="H217" s="487">
        <v>355</v>
      </c>
      <c r="I217" s="436"/>
      <c r="J217" s="437"/>
      <c r="K217" s="429"/>
      <c r="L217" s="429"/>
      <c r="M217" s="429"/>
      <c r="N217" s="429"/>
      <c r="O217" s="429"/>
      <c r="P217" s="429"/>
    </row>
    <row r="218" spans="1:16" s="163" customFormat="1" ht="18" x14ac:dyDescent="0.3">
      <c r="A218" s="429">
        <f>SUBTOTAL(103,$C$6:C218)</f>
        <v>107</v>
      </c>
      <c r="B218" s="429"/>
      <c r="C218" s="437" t="s">
        <v>438</v>
      </c>
      <c r="D218" s="663" t="s">
        <v>3</v>
      </c>
      <c r="E218" s="663"/>
      <c r="F218" s="439"/>
      <c r="G218" s="429"/>
      <c r="H218" s="489"/>
      <c r="I218" s="433">
        <f>ROUND(H217/1000,4)+I216</f>
        <v>41.140000000000008</v>
      </c>
      <c r="J218" s="434" t="s">
        <v>51</v>
      </c>
      <c r="K218" s="429" t="s">
        <v>263</v>
      </c>
      <c r="L218" s="429" t="s">
        <v>263</v>
      </c>
      <c r="M218" s="429"/>
      <c r="N218" s="429"/>
      <c r="O218" s="429"/>
      <c r="P218" s="429"/>
    </row>
    <row r="219" spans="1:16" s="163" customFormat="1" ht="18" x14ac:dyDescent="0.3">
      <c r="A219" s="429"/>
      <c r="B219" s="429"/>
      <c r="C219" s="662"/>
      <c r="D219" s="485"/>
      <c r="E219" s="485"/>
      <c r="F219" s="432"/>
      <c r="G219" s="810" t="str">
        <f>C218</f>
        <v>15/7</v>
      </c>
      <c r="H219" s="487">
        <v>355</v>
      </c>
      <c r="I219" s="436"/>
      <c r="J219" s="437"/>
      <c r="K219" s="429"/>
      <c r="L219" s="429"/>
      <c r="M219" s="429"/>
      <c r="N219" s="429"/>
      <c r="O219" s="429"/>
      <c r="P219" s="429"/>
    </row>
    <row r="220" spans="1:16" s="163" customFormat="1" ht="18" x14ac:dyDescent="0.3">
      <c r="A220" s="429">
        <f>SUBTOTAL(103,$C$6:C220)</f>
        <v>108</v>
      </c>
      <c r="B220" s="429"/>
      <c r="C220" s="437" t="s">
        <v>439</v>
      </c>
      <c r="D220" s="663" t="s">
        <v>178</v>
      </c>
      <c r="E220" s="663"/>
      <c r="F220" s="439"/>
      <c r="G220" s="429"/>
      <c r="H220" s="489"/>
      <c r="I220" s="433">
        <f>ROUND(H219/1000,4)+I218</f>
        <v>41.495000000000005</v>
      </c>
      <c r="J220" s="434" t="s">
        <v>51</v>
      </c>
      <c r="K220" s="429" t="s">
        <v>263</v>
      </c>
      <c r="L220" s="429" t="s">
        <v>263</v>
      </c>
      <c r="M220" s="429"/>
      <c r="N220" s="429"/>
      <c r="O220" s="429"/>
      <c r="P220" s="429"/>
    </row>
    <row r="221" spans="1:16" s="163" customFormat="1" ht="18" x14ac:dyDescent="0.3">
      <c r="A221" s="429"/>
      <c r="B221" s="429"/>
      <c r="C221" s="662"/>
      <c r="D221" s="485"/>
      <c r="E221" s="485"/>
      <c r="F221" s="432"/>
      <c r="G221" s="810" t="str">
        <f>C220</f>
        <v>15/8</v>
      </c>
      <c r="H221" s="487">
        <v>410</v>
      </c>
      <c r="I221" s="436"/>
      <c r="J221" s="437"/>
      <c r="K221" s="429"/>
      <c r="L221" s="429"/>
      <c r="M221" s="429"/>
      <c r="N221" s="429"/>
      <c r="O221" s="429"/>
      <c r="P221" s="429"/>
    </row>
    <row r="222" spans="1:16" s="163" customFormat="1" ht="18" x14ac:dyDescent="0.3">
      <c r="A222" s="429">
        <f>SUBTOTAL(103,$C$6:C222)</f>
        <v>109</v>
      </c>
      <c r="B222" s="429"/>
      <c r="C222" s="437" t="s">
        <v>440</v>
      </c>
      <c r="D222" s="663" t="s">
        <v>3</v>
      </c>
      <c r="E222" s="663"/>
      <c r="F222" s="439"/>
      <c r="G222" s="429"/>
      <c r="H222" s="489"/>
      <c r="I222" s="433">
        <f>ROUND(H221/1000,4)+I220</f>
        <v>41.905000000000001</v>
      </c>
      <c r="J222" s="434" t="s">
        <v>51</v>
      </c>
      <c r="K222" s="429" t="s">
        <v>263</v>
      </c>
      <c r="L222" s="429" t="s">
        <v>263</v>
      </c>
      <c r="M222" s="429"/>
      <c r="N222" s="429"/>
      <c r="O222" s="429"/>
      <c r="P222" s="429"/>
    </row>
    <row r="223" spans="1:16" s="163" customFormat="1" ht="18" x14ac:dyDescent="0.3">
      <c r="A223" s="429"/>
      <c r="B223" s="429"/>
      <c r="C223" s="662"/>
      <c r="D223" s="485"/>
      <c r="E223" s="485"/>
      <c r="F223" s="432"/>
      <c r="G223" s="810" t="str">
        <f>C222</f>
        <v>15/9</v>
      </c>
      <c r="H223" s="487">
        <v>430</v>
      </c>
      <c r="I223" s="436"/>
      <c r="J223" s="437"/>
      <c r="K223" s="429"/>
      <c r="L223" s="429"/>
      <c r="M223" s="429"/>
      <c r="N223" s="429"/>
      <c r="O223" s="429"/>
      <c r="P223" s="429"/>
    </row>
    <row r="224" spans="1:16" s="163" customFormat="1" ht="18" x14ac:dyDescent="0.3">
      <c r="A224" s="429">
        <f>SUBTOTAL(103,$C$6:C224)</f>
        <v>110</v>
      </c>
      <c r="B224" s="429"/>
      <c r="C224" s="437" t="s">
        <v>441</v>
      </c>
      <c r="D224" s="663" t="s">
        <v>159</v>
      </c>
      <c r="E224" s="663"/>
      <c r="F224" s="439"/>
      <c r="G224" s="429"/>
      <c r="H224" s="489"/>
      <c r="I224" s="433">
        <f>ROUND(H223/1000,4)+I222</f>
        <v>42.335000000000001</v>
      </c>
      <c r="J224" s="434" t="s">
        <v>51</v>
      </c>
      <c r="K224" s="429" t="s">
        <v>263</v>
      </c>
      <c r="L224" s="429" t="s">
        <v>263</v>
      </c>
      <c r="M224" s="429"/>
      <c r="N224" s="429"/>
      <c r="O224" s="429"/>
      <c r="P224" s="429"/>
    </row>
    <row r="225" spans="1:16" s="163" customFormat="1" ht="18" x14ac:dyDescent="0.3">
      <c r="A225" s="429"/>
      <c r="B225" s="429"/>
      <c r="C225" s="662"/>
      <c r="D225" s="485"/>
      <c r="E225" s="485"/>
      <c r="F225" s="432"/>
      <c r="G225" s="810" t="str">
        <f>C224</f>
        <v>15/10</v>
      </c>
      <c r="H225" s="487">
        <v>385</v>
      </c>
      <c r="I225" s="436"/>
      <c r="J225" s="437"/>
      <c r="K225" s="429"/>
      <c r="L225" s="429"/>
      <c r="M225" s="429"/>
      <c r="N225" s="429"/>
      <c r="O225" s="429"/>
      <c r="P225" s="429"/>
    </row>
    <row r="226" spans="1:16" s="163" customFormat="1" ht="18" x14ac:dyDescent="0.3">
      <c r="A226" s="429">
        <f>SUBTOTAL(103,$C$6:C226)</f>
        <v>111</v>
      </c>
      <c r="B226" s="429"/>
      <c r="C226" s="437" t="s">
        <v>442</v>
      </c>
      <c r="D226" s="663" t="s">
        <v>3</v>
      </c>
      <c r="E226" s="663"/>
      <c r="F226" s="439"/>
      <c r="G226" s="429"/>
      <c r="H226" s="489"/>
      <c r="I226" s="433">
        <f>ROUND(H225/1000,4)+I224</f>
        <v>42.72</v>
      </c>
      <c r="J226" s="434" t="s">
        <v>51</v>
      </c>
      <c r="K226" s="429" t="s">
        <v>263</v>
      </c>
      <c r="L226" s="429" t="s">
        <v>263</v>
      </c>
      <c r="M226" s="429"/>
      <c r="N226" s="429"/>
      <c r="O226" s="429"/>
      <c r="P226" s="429"/>
    </row>
    <row r="227" spans="1:16" s="163" customFormat="1" ht="18" x14ac:dyDescent="0.3">
      <c r="A227" s="429"/>
      <c r="B227" s="429"/>
      <c r="C227" s="662"/>
      <c r="D227" s="485"/>
      <c r="E227" s="485"/>
      <c r="F227" s="432"/>
      <c r="G227" s="810" t="str">
        <f>C226</f>
        <v>15/11</v>
      </c>
      <c r="H227" s="487">
        <v>455</v>
      </c>
      <c r="I227" s="436"/>
      <c r="J227" s="437"/>
      <c r="K227" s="429"/>
      <c r="L227" s="429"/>
      <c r="M227" s="429"/>
      <c r="N227" s="429"/>
      <c r="O227" s="429"/>
      <c r="P227" s="429"/>
    </row>
    <row r="228" spans="1:16" s="163" customFormat="1" ht="18" x14ac:dyDescent="0.3">
      <c r="A228" s="429">
        <f>SUBTOTAL(103,$C$6:C228)</f>
        <v>112</v>
      </c>
      <c r="B228" s="429"/>
      <c r="C228" s="437" t="s">
        <v>443</v>
      </c>
      <c r="D228" s="663" t="s">
        <v>80</v>
      </c>
      <c r="E228" s="663"/>
      <c r="F228" s="439"/>
      <c r="G228" s="429"/>
      <c r="H228" s="489"/>
      <c r="I228" s="433">
        <f>ROUND(H227/1000,4)+I226</f>
        <v>43.174999999999997</v>
      </c>
      <c r="J228" s="434" t="s">
        <v>51</v>
      </c>
      <c r="K228" s="429" t="s">
        <v>263</v>
      </c>
      <c r="L228" s="429"/>
      <c r="M228" s="429"/>
      <c r="N228" s="429"/>
      <c r="O228" s="429"/>
      <c r="P228" s="429"/>
    </row>
    <row r="229" spans="1:16" s="163" customFormat="1" ht="18" x14ac:dyDescent="0.3">
      <c r="A229" s="429"/>
      <c r="B229" s="429"/>
      <c r="C229" s="662"/>
      <c r="D229" s="485"/>
      <c r="E229" s="485"/>
      <c r="F229" s="432"/>
      <c r="G229" s="810" t="str">
        <f>C228</f>
        <v>15/12</v>
      </c>
      <c r="H229" s="487">
        <v>288.42500000000001</v>
      </c>
      <c r="I229" s="436"/>
      <c r="J229" s="437"/>
      <c r="K229" s="429"/>
      <c r="L229" s="429"/>
      <c r="M229" s="429"/>
      <c r="N229" s="429"/>
      <c r="O229" s="429"/>
      <c r="P229" s="429"/>
    </row>
    <row r="230" spans="1:16" s="163" customFormat="1" ht="18" x14ac:dyDescent="0.3">
      <c r="A230" s="429">
        <f>SUBTOTAL(103,$C$6:C230)</f>
        <v>113</v>
      </c>
      <c r="B230" s="430" t="s">
        <v>571</v>
      </c>
      <c r="C230" s="437" t="s">
        <v>12</v>
      </c>
      <c r="D230" s="663" t="s">
        <v>181</v>
      </c>
      <c r="E230" s="663"/>
      <c r="F230" s="432"/>
      <c r="G230" s="431"/>
      <c r="H230" s="490"/>
      <c r="I230" s="433">
        <f>ROUND(H229/1000,4)+I228</f>
        <v>43.4634</v>
      </c>
      <c r="J230" s="434" t="s">
        <v>51</v>
      </c>
      <c r="K230" s="429" t="s">
        <v>263</v>
      </c>
      <c r="L230" s="429"/>
      <c r="M230" s="429"/>
      <c r="N230" s="429"/>
      <c r="O230" s="429"/>
      <c r="P230" s="429"/>
    </row>
    <row r="231" spans="1:16" s="163" customFormat="1" ht="18" x14ac:dyDescent="0.3">
      <c r="A231" s="429"/>
      <c r="B231" s="429"/>
      <c r="C231" s="662"/>
      <c r="D231" s="485"/>
      <c r="E231" s="485"/>
      <c r="F231" s="432"/>
      <c r="G231" s="810" t="str">
        <f>C230</f>
        <v>16/0</v>
      </c>
      <c r="H231" s="488">
        <v>392.69400000000002</v>
      </c>
      <c r="I231" s="436"/>
      <c r="J231" s="437"/>
      <c r="K231" s="429"/>
      <c r="L231" s="429"/>
      <c r="M231" s="429"/>
      <c r="N231" s="429"/>
      <c r="O231" s="429"/>
      <c r="P231" s="429" t="s">
        <v>992</v>
      </c>
    </row>
    <row r="232" spans="1:16" s="163" customFormat="1" ht="18" x14ac:dyDescent="0.3">
      <c r="A232" s="429">
        <f>SUBTOTAL(103,$C$6:C232)</f>
        <v>114</v>
      </c>
      <c r="B232" s="430" t="s">
        <v>572</v>
      </c>
      <c r="C232" s="437" t="s">
        <v>13</v>
      </c>
      <c r="D232" s="663" t="s">
        <v>225</v>
      </c>
      <c r="E232" s="663"/>
      <c r="F232" s="432"/>
      <c r="G232" s="431"/>
      <c r="H232" s="490"/>
      <c r="I232" s="433">
        <f>ROUND(H231/1000,4)+I230</f>
        <v>43.856099999999998</v>
      </c>
      <c r="J232" s="434" t="s">
        <v>51</v>
      </c>
      <c r="K232" s="429" t="s">
        <v>263</v>
      </c>
      <c r="L232" s="429" t="s">
        <v>263</v>
      </c>
      <c r="M232" s="429"/>
      <c r="N232" s="429"/>
      <c r="O232" s="429"/>
      <c r="P232" s="429"/>
    </row>
    <row r="233" spans="1:16" s="163" customFormat="1" ht="18" x14ac:dyDescent="0.3">
      <c r="A233" s="429"/>
      <c r="B233" s="429"/>
      <c r="C233" s="662"/>
      <c r="D233" s="485"/>
      <c r="E233" s="485"/>
      <c r="F233" s="432"/>
      <c r="G233" s="810" t="str">
        <f>C232</f>
        <v>17/0</v>
      </c>
      <c r="H233" s="488">
        <v>398.404</v>
      </c>
      <c r="I233" s="436"/>
      <c r="J233" s="437"/>
      <c r="K233" s="429"/>
      <c r="L233" s="429"/>
      <c r="M233" s="429"/>
      <c r="N233" s="429"/>
      <c r="O233" s="429"/>
      <c r="P233" s="429" t="s">
        <v>992</v>
      </c>
    </row>
    <row r="234" spans="1:16" s="163" customFormat="1" ht="18" x14ac:dyDescent="0.3">
      <c r="A234" s="429">
        <f>SUBTOTAL(103,$C$6:C234)</f>
        <v>115</v>
      </c>
      <c r="B234" s="430" t="s">
        <v>573</v>
      </c>
      <c r="C234" s="437" t="s">
        <v>52</v>
      </c>
      <c r="D234" s="663" t="s">
        <v>237</v>
      </c>
      <c r="E234" s="663"/>
      <c r="F234" s="432"/>
      <c r="G234" s="431"/>
      <c r="H234" s="490"/>
      <c r="I234" s="433">
        <f>ROUND(H233/1000,4)+I232</f>
        <v>44.2545</v>
      </c>
      <c r="J234" s="434" t="s">
        <v>51</v>
      </c>
      <c r="K234" s="429" t="s">
        <v>263</v>
      </c>
      <c r="L234" s="429" t="s">
        <v>263</v>
      </c>
      <c r="M234" s="429"/>
      <c r="N234" s="429"/>
      <c r="O234" s="429" t="s">
        <v>988</v>
      </c>
      <c r="P234" s="429"/>
    </row>
    <row r="235" spans="1:16" s="163" customFormat="1" ht="18" x14ac:dyDescent="0.3">
      <c r="A235" s="429"/>
      <c r="B235" s="429"/>
      <c r="C235" s="662"/>
      <c r="D235" s="485"/>
      <c r="E235" s="485"/>
      <c r="F235" s="432"/>
      <c r="G235" s="810" t="str">
        <f>C234</f>
        <v>18/0</v>
      </c>
      <c r="H235" s="488">
        <v>307.59500000000003</v>
      </c>
      <c r="I235" s="436"/>
      <c r="J235" s="437"/>
      <c r="K235" s="429"/>
      <c r="L235" s="429"/>
      <c r="M235" s="429"/>
      <c r="N235" s="429"/>
      <c r="O235" s="429"/>
      <c r="P235" s="429"/>
    </row>
    <row r="236" spans="1:16" s="163" customFormat="1" ht="18" x14ac:dyDescent="0.3">
      <c r="A236" s="429">
        <f>SUBTOTAL(103,$C$6:C236)</f>
        <v>116</v>
      </c>
      <c r="B236" s="429"/>
      <c r="C236" s="437" t="s">
        <v>200</v>
      </c>
      <c r="D236" s="663" t="s">
        <v>2</v>
      </c>
      <c r="E236" s="663"/>
      <c r="F236" s="439"/>
      <c r="G236" s="429"/>
      <c r="H236" s="490"/>
      <c r="I236" s="433">
        <f>ROUND(H235/1000,4)+I234</f>
        <v>44.562100000000001</v>
      </c>
      <c r="J236" s="434" t="s">
        <v>51</v>
      </c>
      <c r="K236" s="429" t="s">
        <v>263</v>
      </c>
      <c r="L236" s="429" t="s">
        <v>263</v>
      </c>
      <c r="M236" s="429"/>
      <c r="N236" s="429"/>
      <c r="O236" s="429"/>
      <c r="P236" s="429"/>
    </row>
    <row r="237" spans="1:16" s="163" customFormat="1" ht="18" x14ac:dyDescent="0.3">
      <c r="A237" s="429"/>
      <c r="B237" s="429"/>
      <c r="C237" s="662"/>
      <c r="D237" s="485"/>
      <c r="E237" s="485"/>
      <c r="F237" s="432"/>
      <c r="G237" s="810" t="str">
        <f>C236</f>
        <v>18/1</v>
      </c>
      <c r="H237" s="488">
        <v>390</v>
      </c>
      <c r="I237" s="436"/>
      <c r="J237" s="437"/>
      <c r="K237" s="429"/>
      <c r="L237" s="429"/>
      <c r="M237" s="429"/>
      <c r="N237" s="429"/>
      <c r="O237" s="429"/>
      <c r="P237" s="429"/>
    </row>
    <row r="238" spans="1:16" s="163" customFormat="1" ht="18" x14ac:dyDescent="0.3">
      <c r="A238" s="429">
        <f>SUBTOTAL(103,$C$6:C238)</f>
        <v>117</v>
      </c>
      <c r="B238" s="429"/>
      <c r="C238" s="437" t="s">
        <v>201</v>
      </c>
      <c r="D238" s="663" t="s">
        <v>178</v>
      </c>
      <c r="E238" s="663"/>
      <c r="F238" s="439"/>
      <c r="G238" s="429"/>
      <c r="H238" s="490"/>
      <c r="I238" s="433">
        <f>ROUND(H237/1000,4)+I236</f>
        <v>44.952100000000002</v>
      </c>
      <c r="J238" s="434" t="s">
        <v>51</v>
      </c>
      <c r="K238" s="429" t="s">
        <v>263</v>
      </c>
      <c r="L238" s="429" t="s">
        <v>263</v>
      </c>
      <c r="M238" s="429"/>
      <c r="N238" s="429"/>
      <c r="O238" s="429"/>
      <c r="P238" s="429"/>
    </row>
    <row r="239" spans="1:16" s="163" customFormat="1" ht="18" x14ac:dyDescent="0.3">
      <c r="A239" s="429"/>
      <c r="B239" s="429"/>
      <c r="C239" s="662"/>
      <c r="D239" s="485"/>
      <c r="E239" s="485"/>
      <c r="F239" s="432"/>
      <c r="G239" s="810" t="str">
        <f>C238</f>
        <v>18/2</v>
      </c>
      <c r="H239" s="488">
        <v>380</v>
      </c>
      <c r="I239" s="436"/>
      <c r="J239" s="437"/>
      <c r="K239" s="429"/>
      <c r="L239" s="429"/>
      <c r="M239" s="429"/>
      <c r="N239" s="429"/>
      <c r="O239" s="429"/>
      <c r="P239" s="429"/>
    </row>
    <row r="240" spans="1:16" s="163" customFormat="1" ht="18" x14ac:dyDescent="0.3">
      <c r="A240" s="429">
        <f>SUBTOTAL(103,$C$6:C240)</f>
        <v>118</v>
      </c>
      <c r="B240" s="429"/>
      <c r="C240" s="437" t="s">
        <v>262</v>
      </c>
      <c r="D240" s="663" t="s">
        <v>80</v>
      </c>
      <c r="E240" s="663"/>
      <c r="F240" s="439"/>
      <c r="G240" s="429"/>
      <c r="H240" s="490"/>
      <c r="I240" s="433">
        <f>ROUND(H239/1000,4)+I238</f>
        <v>45.332100000000004</v>
      </c>
      <c r="J240" s="434" t="s">
        <v>51</v>
      </c>
      <c r="K240" s="429" t="s">
        <v>263</v>
      </c>
      <c r="L240" s="429" t="s">
        <v>263</v>
      </c>
      <c r="M240" s="429"/>
      <c r="N240" s="429"/>
      <c r="O240" s="429"/>
      <c r="P240" s="429"/>
    </row>
    <row r="241" spans="1:16" s="163" customFormat="1" ht="18" x14ac:dyDescent="0.3">
      <c r="A241" s="429"/>
      <c r="B241" s="429"/>
      <c r="C241" s="662"/>
      <c r="D241" s="485"/>
      <c r="E241" s="485"/>
      <c r="F241" s="432"/>
      <c r="G241" s="810" t="str">
        <f>C240</f>
        <v>18/3</v>
      </c>
      <c r="H241" s="488">
        <v>405</v>
      </c>
      <c r="I241" s="436"/>
      <c r="J241" s="437"/>
      <c r="K241" s="429"/>
      <c r="L241" s="429"/>
      <c r="M241" s="429"/>
      <c r="N241" s="429"/>
      <c r="O241" s="429"/>
      <c r="P241" s="429"/>
    </row>
    <row r="242" spans="1:16" s="163" customFormat="1" ht="18" x14ac:dyDescent="0.3">
      <c r="A242" s="429">
        <f>SUBTOTAL(103,$C$6:C242)</f>
        <v>119</v>
      </c>
      <c r="B242" s="429"/>
      <c r="C242" s="437" t="s">
        <v>261</v>
      </c>
      <c r="D242" s="663" t="s">
        <v>4</v>
      </c>
      <c r="E242" s="663"/>
      <c r="F242" s="439"/>
      <c r="G242" s="429"/>
      <c r="H242" s="490"/>
      <c r="I242" s="433">
        <f>ROUND(H241/1000,4)+I240</f>
        <v>45.737100000000005</v>
      </c>
      <c r="J242" s="434" t="s">
        <v>51</v>
      </c>
      <c r="K242" s="429" t="s">
        <v>263</v>
      </c>
      <c r="L242" s="429" t="s">
        <v>263</v>
      </c>
      <c r="M242" s="429"/>
      <c r="N242" s="429"/>
      <c r="O242" s="429"/>
      <c r="P242" s="429"/>
    </row>
    <row r="243" spans="1:16" s="163" customFormat="1" ht="18" x14ac:dyDescent="0.3">
      <c r="A243" s="429"/>
      <c r="B243" s="429"/>
      <c r="C243" s="662"/>
      <c r="D243" s="485"/>
      <c r="E243" s="485"/>
      <c r="F243" s="432"/>
      <c r="G243" s="810" t="str">
        <f>C242</f>
        <v>18/4</v>
      </c>
      <c r="H243" s="488">
        <v>335</v>
      </c>
      <c r="I243" s="436"/>
      <c r="J243" s="437"/>
      <c r="K243" s="429"/>
      <c r="L243" s="429"/>
      <c r="M243" s="429"/>
      <c r="N243" s="429"/>
      <c r="O243" s="429"/>
      <c r="P243" s="429"/>
    </row>
    <row r="244" spans="1:16" s="163" customFormat="1" ht="18" x14ac:dyDescent="0.3">
      <c r="A244" s="429">
        <f>SUBTOTAL(103,$C$6:C244)</f>
        <v>120</v>
      </c>
      <c r="B244" s="429"/>
      <c r="C244" s="437" t="s">
        <v>260</v>
      </c>
      <c r="D244" s="663" t="s">
        <v>3</v>
      </c>
      <c r="E244" s="663"/>
      <c r="F244" s="439"/>
      <c r="G244" s="429"/>
      <c r="H244" s="490"/>
      <c r="I244" s="433">
        <f>ROUND(H243/1000,4)+I242</f>
        <v>46.072100000000006</v>
      </c>
      <c r="J244" s="434" t="s">
        <v>51</v>
      </c>
      <c r="K244" s="429" t="s">
        <v>263</v>
      </c>
      <c r="L244" s="429" t="s">
        <v>263</v>
      </c>
      <c r="M244" s="429"/>
      <c r="N244" s="429"/>
      <c r="O244" s="429"/>
      <c r="P244" s="429"/>
    </row>
    <row r="245" spans="1:16" s="163" customFormat="1" ht="18" x14ac:dyDescent="0.3">
      <c r="A245" s="429"/>
      <c r="B245" s="429"/>
      <c r="C245" s="662"/>
      <c r="D245" s="485"/>
      <c r="E245" s="485"/>
      <c r="F245" s="432"/>
      <c r="G245" s="810" t="str">
        <f>C244</f>
        <v>18/5</v>
      </c>
      <c r="H245" s="488">
        <v>425</v>
      </c>
      <c r="I245" s="436"/>
      <c r="J245" s="437"/>
      <c r="K245" s="429"/>
      <c r="L245" s="429"/>
      <c r="M245" s="429"/>
      <c r="N245" s="429"/>
      <c r="O245" s="429"/>
      <c r="P245" s="429"/>
    </row>
    <row r="246" spans="1:16" s="163" customFormat="1" ht="18" x14ac:dyDescent="0.3">
      <c r="A246" s="429">
        <f>SUBTOTAL(103,$C$6:C246)</f>
        <v>121</v>
      </c>
      <c r="B246" s="429"/>
      <c r="C246" s="437" t="s">
        <v>259</v>
      </c>
      <c r="D246" s="663" t="s">
        <v>50</v>
      </c>
      <c r="E246" s="663"/>
      <c r="F246" s="439"/>
      <c r="G246" s="429"/>
      <c r="H246" s="490"/>
      <c r="I246" s="433">
        <f>ROUND(H245/1000,4)+I244</f>
        <v>46.497100000000003</v>
      </c>
      <c r="J246" s="434" t="s">
        <v>51</v>
      </c>
      <c r="K246" s="429" t="s">
        <v>263</v>
      </c>
      <c r="L246" s="429" t="s">
        <v>263</v>
      </c>
      <c r="M246" s="429"/>
      <c r="N246" s="429"/>
      <c r="O246" s="429"/>
      <c r="P246" s="429"/>
    </row>
    <row r="247" spans="1:16" s="163" customFormat="1" ht="18" x14ac:dyDescent="0.3">
      <c r="A247" s="429"/>
      <c r="B247" s="429"/>
      <c r="C247" s="662"/>
      <c r="D247" s="485"/>
      <c r="E247" s="485"/>
      <c r="F247" s="432"/>
      <c r="G247" s="810" t="str">
        <f>C246</f>
        <v>18/6</v>
      </c>
      <c r="H247" s="488">
        <v>402</v>
      </c>
      <c r="I247" s="436"/>
      <c r="J247" s="437"/>
      <c r="K247" s="429"/>
      <c r="L247" s="429"/>
      <c r="M247" s="429"/>
      <c r="N247" s="429"/>
      <c r="O247" s="429"/>
      <c r="P247" s="429"/>
    </row>
    <row r="248" spans="1:16" s="163" customFormat="1" ht="18" x14ac:dyDescent="0.3">
      <c r="A248" s="429">
        <f>SUBTOTAL(103,$C$6:C248)</f>
        <v>122</v>
      </c>
      <c r="B248" s="429"/>
      <c r="C248" s="437" t="s">
        <v>444</v>
      </c>
      <c r="D248" s="663" t="s">
        <v>178</v>
      </c>
      <c r="E248" s="663"/>
      <c r="F248" s="439"/>
      <c r="G248" s="429"/>
      <c r="H248" s="490"/>
      <c r="I248" s="433">
        <f>ROUND(H247/1000,4)+I246</f>
        <v>46.899100000000004</v>
      </c>
      <c r="J248" s="434" t="s">
        <v>51</v>
      </c>
      <c r="K248" s="429" t="s">
        <v>263</v>
      </c>
      <c r="L248" s="429" t="s">
        <v>263</v>
      </c>
      <c r="M248" s="429"/>
      <c r="N248" s="429"/>
      <c r="O248" s="429"/>
      <c r="P248" s="429"/>
    </row>
    <row r="249" spans="1:16" s="163" customFormat="1" ht="18" x14ac:dyDescent="0.3">
      <c r="A249" s="429"/>
      <c r="B249" s="429"/>
      <c r="C249" s="662"/>
      <c r="D249" s="485"/>
      <c r="E249" s="485"/>
      <c r="F249" s="432"/>
      <c r="G249" s="810" t="str">
        <f>C248</f>
        <v>18/7</v>
      </c>
      <c r="H249" s="488">
        <v>385.43400000000003</v>
      </c>
      <c r="I249" s="436"/>
      <c r="J249" s="437"/>
      <c r="K249" s="429"/>
      <c r="L249" s="429"/>
      <c r="M249" s="429"/>
      <c r="N249" s="429"/>
      <c r="O249" s="429"/>
      <c r="P249" s="429"/>
    </row>
    <row r="250" spans="1:16" s="163" customFormat="1" ht="18" x14ac:dyDescent="0.3">
      <c r="A250" s="429">
        <f>SUBTOTAL(103,$C$6:C250)</f>
        <v>123</v>
      </c>
      <c r="B250" s="430" t="s">
        <v>574</v>
      </c>
      <c r="C250" s="437" t="s">
        <v>53</v>
      </c>
      <c r="D250" s="663" t="s">
        <v>221</v>
      </c>
      <c r="E250" s="663"/>
      <c r="F250" s="445"/>
      <c r="G250" s="431"/>
      <c r="H250" s="490"/>
      <c r="I250" s="433">
        <f>ROUND(H249/1000,4)+I248</f>
        <v>47.284500000000001</v>
      </c>
      <c r="J250" s="434" t="s">
        <v>51</v>
      </c>
      <c r="K250" s="429" t="s">
        <v>263</v>
      </c>
      <c r="L250" s="429" t="s">
        <v>263</v>
      </c>
      <c r="M250" s="429"/>
      <c r="N250" s="429"/>
      <c r="O250" s="429" t="s">
        <v>988</v>
      </c>
      <c r="P250" s="429"/>
    </row>
    <row r="251" spans="1:16" s="163" customFormat="1" ht="18" x14ac:dyDescent="0.3">
      <c r="A251" s="429"/>
      <c r="B251" s="429"/>
      <c r="C251" s="662"/>
      <c r="D251" s="485"/>
      <c r="E251" s="485"/>
      <c r="F251" s="432"/>
      <c r="G251" s="810" t="str">
        <f>C250</f>
        <v>19/0</v>
      </c>
      <c r="H251" s="488">
        <v>279.36</v>
      </c>
      <c r="I251" s="436"/>
      <c r="J251" s="437"/>
      <c r="K251" s="429"/>
      <c r="L251" s="429"/>
      <c r="M251" s="429"/>
      <c r="N251" s="429"/>
      <c r="O251" s="429"/>
      <c r="P251" s="429" t="s">
        <v>993</v>
      </c>
    </row>
    <row r="252" spans="1:16" s="163" customFormat="1" ht="18" x14ac:dyDescent="0.3">
      <c r="A252" s="429">
        <f>SUBTOTAL(103,$C$6:C252)</f>
        <v>124</v>
      </c>
      <c r="B252" s="430" t="s">
        <v>575</v>
      </c>
      <c r="C252" s="437" t="s">
        <v>54</v>
      </c>
      <c r="D252" s="663" t="s">
        <v>221</v>
      </c>
      <c r="E252" s="663"/>
      <c r="F252" s="432"/>
      <c r="G252" s="431"/>
      <c r="H252" s="490"/>
      <c r="I252" s="433">
        <f>ROUND(H251/1000,4)+I250</f>
        <v>47.563900000000004</v>
      </c>
      <c r="J252" s="434" t="s">
        <v>51</v>
      </c>
      <c r="K252" s="429" t="s">
        <v>263</v>
      </c>
      <c r="L252" s="429" t="s">
        <v>263</v>
      </c>
      <c r="M252" s="429"/>
      <c r="N252" s="429"/>
      <c r="O252" s="429" t="s">
        <v>988</v>
      </c>
      <c r="P252" s="429"/>
    </row>
    <row r="253" spans="1:16" s="163" customFormat="1" ht="18" x14ac:dyDescent="0.3">
      <c r="A253" s="429"/>
      <c r="B253" s="429"/>
      <c r="C253" s="662"/>
      <c r="D253" s="485"/>
      <c r="E253" s="485"/>
      <c r="F253" s="432"/>
      <c r="G253" s="810" t="str">
        <f>C252</f>
        <v>20/0</v>
      </c>
      <c r="H253" s="488">
        <v>388.51499999999999</v>
      </c>
      <c r="I253" s="436"/>
      <c r="J253" s="437"/>
      <c r="K253" s="429"/>
      <c r="L253" s="429"/>
      <c r="M253" s="429"/>
      <c r="N253" s="429"/>
      <c r="O253" s="429"/>
      <c r="P253" s="429"/>
    </row>
    <row r="254" spans="1:16" s="163" customFormat="1" ht="18" x14ac:dyDescent="0.3">
      <c r="A254" s="429">
        <f>SUBTOTAL(103,$C$6:C254)</f>
        <v>125</v>
      </c>
      <c r="B254" s="429"/>
      <c r="C254" s="437" t="s">
        <v>182</v>
      </c>
      <c r="D254" s="663" t="s">
        <v>4</v>
      </c>
      <c r="E254" s="663"/>
      <c r="F254" s="439"/>
      <c r="G254" s="429"/>
      <c r="H254" s="490"/>
      <c r="I254" s="433">
        <f>ROUND(H253/1000,4)+I252</f>
        <v>47.952400000000004</v>
      </c>
      <c r="J254" s="434" t="s">
        <v>51</v>
      </c>
      <c r="K254" s="429" t="s">
        <v>263</v>
      </c>
      <c r="L254" s="429" t="s">
        <v>263</v>
      </c>
      <c r="M254" s="429"/>
      <c r="N254" s="429"/>
      <c r="O254" s="429"/>
      <c r="P254" s="429"/>
    </row>
    <row r="255" spans="1:16" s="163" customFormat="1" ht="18" x14ac:dyDescent="0.3">
      <c r="A255" s="429"/>
      <c r="B255" s="429"/>
      <c r="C255" s="662"/>
      <c r="D255" s="485"/>
      <c r="E255" s="485"/>
      <c r="F255" s="432"/>
      <c r="G255" s="810" t="str">
        <f>C254</f>
        <v>20/1</v>
      </c>
      <c r="H255" s="488">
        <v>330</v>
      </c>
      <c r="I255" s="436"/>
      <c r="J255" s="437"/>
      <c r="K255" s="429"/>
      <c r="L255" s="429"/>
      <c r="M255" s="429"/>
      <c r="N255" s="429"/>
      <c r="O255" s="429"/>
      <c r="P255" s="429"/>
    </row>
    <row r="256" spans="1:16" s="163" customFormat="1" ht="18" x14ac:dyDescent="0.3">
      <c r="A256" s="429">
        <f>SUBTOTAL(103,$C$6:C256)</f>
        <v>126</v>
      </c>
      <c r="B256" s="429"/>
      <c r="C256" s="437" t="s">
        <v>183</v>
      </c>
      <c r="D256" s="663" t="s">
        <v>4</v>
      </c>
      <c r="E256" s="663"/>
      <c r="F256" s="439"/>
      <c r="G256" s="429"/>
      <c r="H256" s="490"/>
      <c r="I256" s="433">
        <f>ROUND(H255/1000,4)+I254</f>
        <v>48.282400000000003</v>
      </c>
      <c r="J256" s="434" t="s">
        <v>51</v>
      </c>
      <c r="K256" s="429" t="s">
        <v>263</v>
      </c>
      <c r="L256" s="429" t="s">
        <v>263</v>
      </c>
      <c r="M256" s="429"/>
      <c r="N256" s="429"/>
      <c r="O256" s="429"/>
      <c r="P256" s="429"/>
    </row>
    <row r="257" spans="1:16" s="163" customFormat="1" ht="18" x14ac:dyDescent="0.3">
      <c r="A257" s="429"/>
      <c r="B257" s="429"/>
      <c r="C257" s="662"/>
      <c r="D257" s="485"/>
      <c r="E257" s="485"/>
      <c r="F257" s="432"/>
      <c r="G257" s="810" t="str">
        <f>C256</f>
        <v>20/2</v>
      </c>
      <c r="H257" s="488">
        <v>340</v>
      </c>
      <c r="I257" s="436"/>
      <c r="J257" s="437"/>
      <c r="K257" s="429"/>
      <c r="L257" s="429"/>
      <c r="M257" s="429"/>
      <c r="N257" s="429"/>
      <c r="O257" s="429"/>
      <c r="P257" s="429"/>
    </row>
    <row r="258" spans="1:16" s="163" customFormat="1" ht="18" x14ac:dyDescent="0.3">
      <c r="A258" s="429">
        <f>SUBTOTAL(103,$C$6:C258)</f>
        <v>127</v>
      </c>
      <c r="B258" s="429"/>
      <c r="C258" s="437" t="s">
        <v>184</v>
      </c>
      <c r="D258" s="663" t="s">
        <v>178</v>
      </c>
      <c r="E258" s="663"/>
      <c r="F258" s="439"/>
      <c r="G258" s="429"/>
      <c r="H258" s="490"/>
      <c r="I258" s="433">
        <f>ROUND(H257/1000,4)+I256</f>
        <v>48.622400000000006</v>
      </c>
      <c r="J258" s="434" t="s">
        <v>51</v>
      </c>
      <c r="K258" s="429" t="s">
        <v>263</v>
      </c>
      <c r="L258" s="429" t="s">
        <v>263</v>
      </c>
      <c r="M258" s="429"/>
      <c r="N258" s="429"/>
      <c r="O258" s="429"/>
      <c r="P258" s="429"/>
    </row>
    <row r="259" spans="1:16" s="163" customFormat="1" ht="18" x14ac:dyDescent="0.3">
      <c r="A259" s="429"/>
      <c r="B259" s="429"/>
      <c r="C259" s="662"/>
      <c r="D259" s="485"/>
      <c r="E259" s="485"/>
      <c r="F259" s="432"/>
      <c r="G259" s="810" t="str">
        <f>C258</f>
        <v>20/3</v>
      </c>
      <c r="H259" s="488">
        <v>420</v>
      </c>
      <c r="I259" s="436"/>
      <c r="J259" s="437"/>
      <c r="K259" s="429"/>
      <c r="L259" s="429"/>
      <c r="M259" s="429"/>
      <c r="N259" s="429"/>
      <c r="O259" s="429"/>
      <c r="P259" s="429"/>
    </row>
    <row r="260" spans="1:16" s="163" customFormat="1" ht="18" x14ac:dyDescent="0.3">
      <c r="A260" s="429">
        <f>SUBTOTAL(103,$C$6:C260)</f>
        <v>128</v>
      </c>
      <c r="B260" s="429"/>
      <c r="C260" s="437" t="s">
        <v>185</v>
      </c>
      <c r="D260" s="663" t="s">
        <v>2</v>
      </c>
      <c r="E260" s="663"/>
      <c r="F260" s="439"/>
      <c r="G260" s="429"/>
      <c r="H260" s="490"/>
      <c r="I260" s="433">
        <f>ROUND(H259/1000,4)+I258</f>
        <v>49.042400000000008</v>
      </c>
      <c r="J260" s="434" t="s">
        <v>51</v>
      </c>
      <c r="K260" s="429" t="s">
        <v>263</v>
      </c>
      <c r="L260" s="429" t="s">
        <v>263</v>
      </c>
      <c r="M260" s="429"/>
      <c r="N260" s="429"/>
      <c r="O260" s="429"/>
      <c r="P260" s="429"/>
    </row>
    <row r="261" spans="1:16" s="163" customFormat="1" ht="18" x14ac:dyDescent="0.3">
      <c r="A261" s="429"/>
      <c r="B261" s="429"/>
      <c r="C261" s="662"/>
      <c r="D261" s="485"/>
      <c r="E261" s="485"/>
      <c r="F261" s="432"/>
      <c r="G261" s="810" t="str">
        <f>C260</f>
        <v>20/4</v>
      </c>
      <c r="H261" s="488">
        <v>375</v>
      </c>
      <c r="I261" s="436"/>
      <c r="J261" s="437"/>
      <c r="K261" s="429"/>
      <c r="L261" s="429"/>
      <c r="M261" s="429"/>
      <c r="N261" s="429"/>
      <c r="O261" s="429"/>
      <c r="P261" s="429"/>
    </row>
    <row r="262" spans="1:16" s="163" customFormat="1" ht="18" x14ac:dyDescent="0.3">
      <c r="A262" s="429">
        <f>SUBTOTAL(103,$C$6:C262)</f>
        <v>129</v>
      </c>
      <c r="B262" s="429"/>
      <c r="C262" s="437" t="s">
        <v>445</v>
      </c>
      <c r="D262" s="663" t="s">
        <v>3</v>
      </c>
      <c r="E262" s="663"/>
      <c r="F262" s="439"/>
      <c r="G262" s="429"/>
      <c r="H262" s="490"/>
      <c r="I262" s="433">
        <f>ROUND(H261/1000,4)+I260</f>
        <v>49.417400000000008</v>
      </c>
      <c r="J262" s="434" t="s">
        <v>51</v>
      </c>
      <c r="K262" s="429" t="s">
        <v>263</v>
      </c>
      <c r="L262" s="429" t="s">
        <v>263</v>
      </c>
      <c r="M262" s="429"/>
      <c r="N262" s="429"/>
      <c r="O262" s="429"/>
      <c r="P262" s="429"/>
    </row>
    <row r="263" spans="1:16" s="163" customFormat="1" ht="18" x14ac:dyDescent="0.3">
      <c r="A263" s="429"/>
      <c r="B263" s="429"/>
      <c r="C263" s="662"/>
      <c r="D263" s="485"/>
      <c r="E263" s="485"/>
      <c r="F263" s="432"/>
      <c r="G263" s="810" t="str">
        <f>C262</f>
        <v>20/5</v>
      </c>
      <c r="H263" s="488">
        <v>355</v>
      </c>
      <c r="I263" s="436"/>
      <c r="J263" s="437"/>
      <c r="K263" s="429"/>
      <c r="L263" s="429"/>
      <c r="M263" s="429"/>
      <c r="N263" s="429"/>
      <c r="O263" s="429"/>
      <c r="P263" s="429"/>
    </row>
    <row r="264" spans="1:16" s="163" customFormat="1" ht="18" x14ac:dyDescent="0.3">
      <c r="A264" s="429">
        <f>SUBTOTAL(103,$C$6:C264)</f>
        <v>130</v>
      </c>
      <c r="B264" s="429"/>
      <c r="C264" s="437" t="s">
        <v>446</v>
      </c>
      <c r="D264" s="663" t="s">
        <v>4</v>
      </c>
      <c r="E264" s="663"/>
      <c r="F264" s="439"/>
      <c r="G264" s="429"/>
      <c r="H264" s="490"/>
      <c r="I264" s="433">
        <f>ROUND(H263/1000,4)+I262</f>
        <v>49.772400000000005</v>
      </c>
      <c r="J264" s="434" t="s">
        <v>51</v>
      </c>
      <c r="K264" s="429" t="s">
        <v>263</v>
      </c>
      <c r="L264" s="429" t="s">
        <v>263</v>
      </c>
      <c r="M264" s="429"/>
      <c r="N264" s="429"/>
      <c r="O264" s="429"/>
      <c r="P264" s="429"/>
    </row>
    <row r="265" spans="1:16" s="163" customFormat="1" ht="18" x14ac:dyDescent="0.3">
      <c r="A265" s="429"/>
      <c r="B265" s="429"/>
      <c r="C265" s="662"/>
      <c r="D265" s="485"/>
      <c r="E265" s="485"/>
      <c r="F265" s="432"/>
      <c r="G265" s="810" t="str">
        <f>C264</f>
        <v>20/6</v>
      </c>
      <c r="H265" s="488">
        <v>341.65199999999999</v>
      </c>
      <c r="I265" s="436"/>
      <c r="J265" s="437"/>
      <c r="K265" s="429"/>
      <c r="L265" s="429"/>
      <c r="M265" s="429"/>
      <c r="N265" s="429"/>
      <c r="O265" s="429"/>
      <c r="P265" s="429"/>
    </row>
    <row r="266" spans="1:16" s="163" customFormat="1" ht="18" x14ac:dyDescent="0.3">
      <c r="A266" s="429">
        <f>SUBTOTAL(103,$C$6:C266)</f>
        <v>131</v>
      </c>
      <c r="B266" s="430" t="s">
        <v>576</v>
      </c>
      <c r="C266" s="437" t="s">
        <v>55</v>
      </c>
      <c r="D266" s="663" t="s">
        <v>205</v>
      </c>
      <c r="E266" s="663"/>
      <c r="F266" s="432"/>
      <c r="G266" s="431"/>
      <c r="H266" s="490"/>
      <c r="I266" s="433">
        <f>ROUND(H265/1000,4)+I264</f>
        <v>50.114100000000008</v>
      </c>
      <c r="J266" s="434" t="s">
        <v>51</v>
      </c>
      <c r="K266" s="429" t="s">
        <v>263</v>
      </c>
      <c r="L266" s="429" t="s">
        <v>263</v>
      </c>
      <c r="M266" s="429"/>
      <c r="N266" s="429"/>
      <c r="O266" s="429"/>
      <c r="P266" s="429"/>
    </row>
    <row r="267" spans="1:16" s="163" customFormat="1" ht="18" x14ac:dyDescent="0.3">
      <c r="A267" s="429"/>
      <c r="B267" s="429"/>
      <c r="C267" s="662"/>
      <c r="D267" s="485"/>
      <c r="E267" s="485"/>
      <c r="F267" s="432"/>
      <c r="G267" s="810" t="str">
        <f>C266</f>
        <v>21/0</v>
      </c>
      <c r="H267" s="488">
        <v>326.34800000000001</v>
      </c>
      <c r="I267" s="436"/>
      <c r="J267" s="437"/>
      <c r="K267" s="429"/>
      <c r="L267" s="429"/>
      <c r="M267" s="429"/>
      <c r="N267" s="429"/>
      <c r="O267" s="429"/>
      <c r="P267" s="429"/>
    </row>
    <row r="268" spans="1:16" s="163" customFormat="1" ht="18" x14ac:dyDescent="0.3">
      <c r="A268" s="429">
        <f>SUBTOTAL(103,$C$6:C268)</f>
        <v>132</v>
      </c>
      <c r="B268" s="429"/>
      <c r="C268" s="437" t="s">
        <v>187</v>
      </c>
      <c r="D268" s="663" t="s">
        <v>3</v>
      </c>
      <c r="E268" s="663"/>
      <c r="F268" s="439"/>
      <c r="G268" s="429"/>
      <c r="H268" s="490"/>
      <c r="I268" s="433">
        <f>ROUND(H267/1000,4)+I266</f>
        <v>50.440400000000011</v>
      </c>
      <c r="J268" s="434" t="s">
        <v>51</v>
      </c>
      <c r="K268" s="429" t="s">
        <v>263</v>
      </c>
      <c r="L268" s="429" t="s">
        <v>263</v>
      </c>
      <c r="M268" s="429"/>
      <c r="N268" s="429"/>
      <c r="O268" s="429"/>
      <c r="P268" s="429"/>
    </row>
    <row r="269" spans="1:16" s="163" customFormat="1" ht="18" x14ac:dyDescent="0.3">
      <c r="A269" s="429"/>
      <c r="B269" s="429"/>
      <c r="C269" s="662"/>
      <c r="D269" s="485"/>
      <c r="E269" s="485"/>
      <c r="F269" s="432"/>
      <c r="G269" s="810" t="str">
        <f>C268</f>
        <v>21/1</v>
      </c>
      <c r="H269" s="488">
        <v>427</v>
      </c>
      <c r="I269" s="436"/>
      <c r="J269" s="437"/>
      <c r="K269" s="429"/>
      <c r="L269" s="429"/>
      <c r="M269" s="429"/>
      <c r="N269" s="429"/>
      <c r="O269" s="429"/>
      <c r="P269" s="429"/>
    </row>
    <row r="270" spans="1:16" s="163" customFormat="1" ht="18" x14ac:dyDescent="0.3">
      <c r="A270" s="429">
        <f>SUBTOTAL(103,$C$6:C270)</f>
        <v>133</v>
      </c>
      <c r="B270" s="429"/>
      <c r="C270" s="437" t="s">
        <v>188</v>
      </c>
      <c r="D270" s="663" t="s">
        <v>80</v>
      </c>
      <c r="E270" s="663"/>
      <c r="F270" s="439"/>
      <c r="G270" s="429"/>
      <c r="H270" s="490"/>
      <c r="I270" s="433">
        <f>ROUND(H269/1000,4)+I268</f>
        <v>50.867400000000011</v>
      </c>
      <c r="J270" s="434" t="s">
        <v>51</v>
      </c>
      <c r="K270" s="429" t="s">
        <v>263</v>
      </c>
      <c r="L270" s="429" t="s">
        <v>263</v>
      </c>
      <c r="M270" s="429"/>
      <c r="N270" s="429"/>
      <c r="O270" s="429"/>
      <c r="P270" s="429"/>
    </row>
    <row r="271" spans="1:16" s="163" customFormat="1" ht="18" x14ac:dyDescent="0.3">
      <c r="A271" s="429"/>
      <c r="B271" s="429"/>
      <c r="C271" s="662"/>
      <c r="D271" s="485"/>
      <c r="E271" s="485"/>
      <c r="F271" s="432"/>
      <c r="G271" s="810" t="str">
        <f>C270</f>
        <v>21/2</v>
      </c>
      <c r="H271" s="488">
        <v>410</v>
      </c>
      <c r="I271" s="436"/>
      <c r="J271" s="437"/>
      <c r="K271" s="429"/>
      <c r="L271" s="429"/>
      <c r="M271" s="429"/>
      <c r="N271" s="429"/>
      <c r="O271" s="429"/>
      <c r="P271" s="429"/>
    </row>
    <row r="272" spans="1:16" s="163" customFormat="1" ht="18" x14ac:dyDescent="0.3">
      <c r="A272" s="429">
        <f>SUBTOTAL(103,$C$6:C272)</f>
        <v>134</v>
      </c>
      <c r="B272" s="429"/>
      <c r="C272" s="437" t="s">
        <v>189</v>
      </c>
      <c r="D272" s="663" t="s">
        <v>80</v>
      </c>
      <c r="E272" s="663"/>
      <c r="F272" s="439"/>
      <c r="G272" s="429"/>
      <c r="H272" s="490"/>
      <c r="I272" s="433">
        <f>ROUND(H271/1000,4)+I270</f>
        <v>51.277400000000007</v>
      </c>
      <c r="J272" s="434" t="s">
        <v>51</v>
      </c>
      <c r="K272" s="429" t="s">
        <v>263</v>
      </c>
      <c r="L272" s="429" t="s">
        <v>263</v>
      </c>
      <c r="M272" s="429"/>
      <c r="N272" s="429"/>
      <c r="O272" s="429"/>
      <c r="P272" s="429"/>
    </row>
    <row r="273" spans="1:16" s="163" customFormat="1" ht="18" x14ac:dyDescent="0.3">
      <c r="A273" s="429"/>
      <c r="B273" s="429"/>
      <c r="C273" s="662"/>
      <c r="D273" s="485"/>
      <c r="E273" s="485"/>
      <c r="F273" s="432"/>
      <c r="G273" s="810" t="str">
        <f>C272</f>
        <v>21/3</v>
      </c>
      <c r="H273" s="488">
        <v>405</v>
      </c>
      <c r="I273" s="436"/>
      <c r="J273" s="437"/>
      <c r="K273" s="429"/>
      <c r="L273" s="429"/>
      <c r="M273" s="429"/>
      <c r="N273" s="429"/>
      <c r="O273" s="429"/>
      <c r="P273" s="429"/>
    </row>
    <row r="274" spans="1:16" s="163" customFormat="1" ht="18" x14ac:dyDescent="0.3">
      <c r="A274" s="429">
        <f>SUBTOTAL(103,$C$6:C274)</f>
        <v>135</v>
      </c>
      <c r="B274" s="429"/>
      <c r="C274" s="437" t="s">
        <v>190</v>
      </c>
      <c r="D274" s="663" t="s">
        <v>3</v>
      </c>
      <c r="E274" s="663"/>
      <c r="F274" s="439"/>
      <c r="G274" s="429"/>
      <c r="H274" s="490"/>
      <c r="I274" s="433">
        <f>ROUND(H273/1000,4)+I272</f>
        <v>51.682400000000008</v>
      </c>
      <c r="J274" s="434" t="s">
        <v>51</v>
      </c>
      <c r="K274" s="429" t="s">
        <v>263</v>
      </c>
      <c r="L274" s="429" t="s">
        <v>263</v>
      </c>
      <c r="M274" s="429"/>
      <c r="N274" s="429"/>
      <c r="O274" s="429"/>
      <c r="P274" s="429"/>
    </row>
    <row r="275" spans="1:16" s="163" customFormat="1" ht="18" x14ac:dyDescent="0.3">
      <c r="A275" s="429"/>
      <c r="B275" s="429"/>
      <c r="C275" s="662"/>
      <c r="D275" s="485"/>
      <c r="E275" s="485"/>
      <c r="F275" s="432"/>
      <c r="G275" s="810" t="str">
        <f>C274</f>
        <v>21/4</v>
      </c>
      <c r="H275" s="488">
        <v>300</v>
      </c>
      <c r="I275" s="436"/>
      <c r="J275" s="437"/>
      <c r="K275" s="429"/>
      <c r="L275" s="429"/>
      <c r="M275" s="429"/>
      <c r="N275" s="429"/>
      <c r="O275" s="429"/>
      <c r="P275" s="429"/>
    </row>
    <row r="276" spans="1:16" s="163" customFormat="1" ht="18" x14ac:dyDescent="0.3">
      <c r="A276" s="429">
        <f>SUBTOTAL(103,$C$6:C276)</f>
        <v>136</v>
      </c>
      <c r="B276" s="429"/>
      <c r="C276" s="437" t="s">
        <v>447</v>
      </c>
      <c r="D276" s="663" t="s">
        <v>3</v>
      </c>
      <c r="E276" s="663"/>
      <c r="F276" s="439"/>
      <c r="G276" s="429"/>
      <c r="H276" s="490"/>
      <c r="I276" s="433">
        <f>ROUND(H275/1000,4)+I274</f>
        <v>51.982400000000005</v>
      </c>
      <c r="J276" s="434" t="s">
        <v>51</v>
      </c>
      <c r="K276" s="429" t="s">
        <v>263</v>
      </c>
      <c r="L276" s="429" t="s">
        <v>263</v>
      </c>
      <c r="M276" s="429"/>
      <c r="N276" s="429"/>
      <c r="O276" s="429"/>
      <c r="P276" s="429"/>
    </row>
    <row r="277" spans="1:16" s="163" customFormat="1" ht="18" x14ac:dyDescent="0.3">
      <c r="A277" s="429"/>
      <c r="B277" s="429"/>
      <c r="C277" s="662"/>
      <c r="D277" s="485"/>
      <c r="E277" s="485"/>
      <c r="F277" s="432"/>
      <c r="G277" s="810" t="str">
        <f>C276</f>
        <v>21/5</v>
      </c>
      <c r="H277" s="488">
        <v>415.18700000000001</v>
      </c>
      <c r="I277" s="436"/>
      <c r="J277" s="437"/>
      <c r="K277" s="429"/>
      <c r="L277" s="429"/>
      <c r="M277" s="429"/>
      <c r="N277" s="429"/>
      <c r="O277" s="429"/>
      <c r="P277" s="429"/>
    </row>
    <row r="278" spans="1:16" s="163" customFormat="1" ht="18" x14ac:dyDescent="0.3">
      <c r="A278" s="429">
        <f>SUBTOTAL(103,$C$6:C278)</f>
        <v>137</v>
      </c>
      <c r="B278" s="430" t="s">
        <v>577</v>
      </c>
      <c r="C278" s="437" t="s">
        <v>56</v>
      </c>
      <c r="D278" s="663" t="s">
        <v>448</v>
      </c>
      <c r="E278" s="663"/>
      <c r="F278" s="432"/>
      <c r="G278" s="431"/>
      <c r="H278" s="490"/>
      <c r="I278" s="433">
        <f>ROUND(H277/1000,4)+I276</f>
        <v>52.397600000000004</v>
      </c>
      <c r="J278" s="444" t="s">
        <v>51</v>
      </c>
      <c r="K278" s="429" t="s">
        <v>263</v>
      </c>
      <c r="L278" s="429" t="s">
        <v>263</v>
      </c>
      <c r="M278" s="429"/>
      <c r="N278" s="429"/>
      <c r="O278" s="429" t="s">
        <v>988</v>
      </c>
      <c r="P278" s="429"/>
    </row>
    <row r="279" spans="1:16" s="163" customFormat="1" ht="18" x14ac:dyDescent="0.3">
      <c r="A279" s="429"/>
      <c r="B279" s="429"/>
      <c r="C279" s="662"/>
      <c r="D279" s="485"/>
      <c r="E279" s="485"/>
      <c r="F279" s="432"/>
      <c r="G279" s="810" t="str">
        <f>C278</f>
        <v>22/0</v>
      </c>
      <c r="H279" s="488">
        <v>259.048</v>
      </c>
      <c r="I279" s="436"/>
      <c r="J279" s="437"/>
      <c r="K279" s="429"/>
      <c r="L279" s="429"/>
      <c r="M279" s="429"/>
      <c r="N279" s="429"/>
      <c r="O279" s="429"/>
      <c r="P279" s="429" t="s">
        <v>994</v>
      </c>
    </row>
    <row r="280" spans="1:16" s="163" customFormat="1" ht="18" x14ac:dyDescent="0.3">
      <c r="A280" s="429">
        <f>SUBTOTAL(103,$C$6:C280)</f>
        <v>138</v>
      </c>
      <c r="B280" s="430" t="s">
        <v>578</v>
      </c>
      <c r="C280" s="437" t="s">
        <v>57</v>
      </c>
      <c r="D280" s="663" t="s">
        <v>223</v>
      </c>
      <c r="E280" s="663"/>
      <c r="F280" s="432"/>
      <c r="G280" s="431"/>
      <c r="H280" s="490"/>
      <c r="I280" s="433">
        <f>ROUND(H279/1000,4)+I278</f>
        <v>52.656600000000005</v>
      </c>
      <c r="J280" s="444" t="s">
        <v>51</v>
      </c>
      <c r="K280" s="429" t="s">
        <v>263</v>
      </c>
      <c r="L280" s="429" t="s">
        <v>263</v>
      </c>
      <c r="M280" s="429"/>
      <c r="N280" s="429"/>
      <c r="O280" s="429"/>
      <c r="P280" s="429"/>
    </row>
    <row r="281" spans="1:16" s="163" customFormat="1" ht="18" x14ac:dyDescent="0.3">
      <c r="A281" s="429"/>
      <c r="B281" s="429"/>
      <c r="C281" s="662"/>
      <c r="D281" s="485"/>
      <c r="E281" s="485"/>
      <c r="F281" s="432"/>
      <c r="G281" s="810" t="str">
        <f>C280</f>
        <v>23/0</v>
      </c>
      <c r="H281" s="488">
        <v>440.45499999999998</v>
      </c>
      <c r="I281" s="436"/>
      <c r="J281" s="437"/>
      <c r="K281" s="429"/>
      <c r="L281" s="429"/>
      <c r="M281" s="429"/>
      <c r="N281" s="429"/>
      <c r="O281" s="429"/>
      <c r="P281" s="429"/>
    </row>
    <row r="282" spans="1:16" s="163" customFormat="1" ht="18" x14ac:dyDescent="0.3">
      <c r="A282" s="429">
        <f>SUBTOTAL(103,$C$6:C282)</f>
        <v>139</v>
      </c>
      <c r="B282" s="430" t="s">
        <v>693</v>
      </c>
      <c r="C282" s="437" t="s">
        <v>694</v>
      </c>
      <c r="D282" s="663" t="s">
        <v>219</v>
      </c>
      <c r="E282" s="663"/>
      <c r="F282" s="439"/>
      <c r="G282" s="429"/>
      <c r="H282" s="490"/>
      <c r="I282" s="433">
        <f>ROUND(H281/1000,4)+I280</f>
        <v>53.097100000000005</v>
      </c>
      <c r="J282" s="434" t="s">
        <v>51</v>
      </c>
      <c r="K282" s="429" t="s">
        <v>263</v>
      </c>
      <c r="L282" s="429" t="s">
        <v>263</v>
      </c>
      <c r="M282" s="429"/>
      <c r="N282" s="429"/>
      <c r="O282" s="429"/>
      <c r="P282" s="429"/>
    </row>
    <row r="283" spans="1:16" s="163" customFormat="1" ht="18" x14ac:dyDescent="0.3">
      <c r="A283" s="429"/>
      <c r="B283" s="429"/>
      <c r="C283" s="662"/>
      <c r="D283" s="485"/>
      <c r="E283" s="485"/>
      <c r="F283" s="432"/>
      <c r="G283" s="810" t="str">
        <f>C282</f>
        <v>23A/0</v>
      </c>
      <c r="H283" s="488">
        <v>496.685</v>
      </c>
      <c r="I283" s="436"/>
      <c r="J283" s="437"/>
      <c r="K283" s="429"/>
      <c r="L283" s="429"/>
      <c r="M283" s="429"/>
      <c r="N283" s="429"/>
      <c r="O283" s="429"/>
      <c r="P283" s="429"/>
    </row>
    <row r="284" spans="1:16" s="163" customFormat="1" ht="18" x14ac:dyDescent="0.3">
      <c r="A284" s="429">
        <f>SUBTOTAL(103,$C$6:C284)</f>
        <v>140</v>
      </c>
      <c r="B284" s="430" t="s">
        <v>579</v>
      </c>
      <c r="C284" s="437" t="s">
        <v>58</v>
      </c>
      <c r="D284" s="663" t="s">
        <v>194</v>
      </c>
      <c r="E284" s="663"/>
      <c r="F284" s="432"/>
      <c r="G284" s="429"/>
      <c r="H284" s="490"/>
      <c r="I284" s="433">
        <f>ROUND(H283/1000,4)+I282</f>
        <v>53.593800000000002</v>
      </c>
      <c r="J284" s="444" t="s">
        <v>51</v>
      </c>
      <c r="K284" s="429" t="s">
        <v>263</v>
      </c>
      <c r="L284" s="429" t="s">
        <v>263</v>
      </c>
      <c r="M284" s="429"/>
      <c r="N284" s="429"/>
      <c r="O284" s="429"/>
      <c r="P284" s="429"/>
    </row>
    <row r="285" spans="1:16" s="163" customFormat="1" ht="18" x14ac:dyDescent="0.3">
      <c r="A285" s="429"/>
      <c r="B285" s="429"/>
      <c r="C285" s="662"/>
      <c r="D285" s="485"/>
      <c r="E285" s="485"/>
      <c r="F285" s="432"/>
      <c r="G285" s="810" t="str">
        <f>C284</f>
        <v>24/0</v>
      </c>
      <c r="H285" s="488">
        <v>244.029</v>
      </c>
      <c r="I285" s="436"/>
      <c r="J285" s="437"/>
      <c r="K285" s="429"/>
      <c r="L285" s="429"/>
      <c r="M285" s="429"/>
      <c r="N285" s="429"/>
      <c r="O285" s="429"/>
      <c r="P285" s="429" t="s">
        <v>995</v>
      </c>
    </row>
    <row r="286" spans="1:16" s="163" customFormat="1" ht="18" x14ac:dyDescent="0.3">
      <c r="A286" s="429">
        <f>SUBTOTAL(103,$C$6:C286)</f>
        <v>141</v>
      </c>
      <c r="B286" s="430" t="s">
        <v>580</v>
      </c>
      <c r="C286" s="437" t="s">
        <v>59</v>
      </c>
      <c r="D286" s="663" t="s">
        <v>194</v>
      </c>
      <c r="E286" s="663"/>
      <c r="F286" s="432"/>
      <c r="G286" s="431"/>
      <c r="H286" s="490"/>
      <c r="I286" s="433">
        <f>ROUND(H285/1000,4)+I284</f>
        <v>53.837800000000001</v>
      </c>
      <c r="J286" s="444" t="s">
        <v>51</v>
      </c>
      <c r="K286" s="429" t="s">
        <v>263</v>
      </c>
      <c r="L286" s="429" t="s">
        <v>263</v>
      </c>
      <c r="M286" s="429"/>
      <c r="N286" s="429"/>
      <c r="O286" s="429"/>
      <c r="P286" s="429"/>
    </row>
    <row r="287" spans="1:16" s="163" customFormat="1" ht="18" x14ac:dyDescent="0.3">
      <c r="A287" s="429"/>
      <c r="B287" s="429"/>
      <c r="C287" s="662"/>
      <c r="D287" s="485"/>
      <c r="E287" s="485"/>
      <c r="F287" s="432"/>
      <c r="G287" s="810" t="str">
        <f>C286</f>
        <v>25/0</v>
      </c>
      <c r="H287" s="488">
        <v>237.428</v>
      </c>
      <c r="I287" s="436"/>
      <c r="J287" s="437"/>
      <c r="K287" s="429"/>
      <c r="L287" s="429"/>
      <c r="M287" s="429"/>
      <c r="N287" s="429"/>
      <c r="O287" s="429"/>
      <c r="P287" s="429"/>
    </row>
    <row r="288" spans="1:16" s="163" customFormat="1" ht="18" x14ac:dyDescent="0.3">
      <c r="A288" s="429">
        <f>SUBTOTAL(103,$C$6:C288)</f>
        <v>142</v>
      </c>
      <c r="B288" s="430" t="s">
        <v>581</v>
      </c>
      <c r="C288" s="437" t="s">
        <v>60</v>
      </c>
      <c r="D288" s="663" t="s">
        <v>449</v>
      </c>
      <c r="E288" s="663"/>
      <c r="F288" s="432"/>
      <c r="G288" s="431"/>
      <c r="H288" s="490"/>
      <c r="I288" s="433">
        <f>ROUND(H287/1000,4)+I286</f>
        <v>54.075200000000002</v>
      </c>
      <c r="J288" s="444" t="s">
        <v>51</v>
      </c>
      <c r="K288" s="429" t="s">
        <v>263</v>
      </c>
      <c r="L288" s="429" t="s">
        <v>263</v>
      </c>
      <c r="M288" s="429"/>
      <c r="N288" s="429"/>
      <c r="O288" s="429"/>
      <c r="P288" s="429"/>
    </row>
    <row r="289" spans="1:16" s="163" customFormat="1" ht="18" x14ac:dyDescent="0.3">
      <c r="A289" s="429"/>
      <c r="B289" s="429"/>
      <c r="C289" s="662"/>
      <c r="D289" s="485"/>
      <c r="E289" s="485"/>
      <c r="F289" s="432"/>
      <c r="G289" s="810" t="str">
        <f>C288</f>
        <v>26/0</v>
      </c>
      <c r="H289" s="488">
        <v>203.47900000000001</v>
      </c>
      <c r="I289" s="436"/>
      <c r="J289" s="437"/>
      <c r="K289" s="429"/>
      <c r="L289" s="429"/>
      <c r="M289" s="429"/>
      <c r="N289" s="429"/>
      <c r="O289" s="429"/>
      <c r="P289" s="429" t="s">
        <v>996</v>
      </c>
    </row>
    <row r="290" spans="1:16" s="163" customFormat="1" ht="18" x14ac:dyDescent="0.3">
      <c r="A290" s="429">
        <f>SUBTOTAL(103,$C$6:C290)</f>
        <v>143</v>
      </c>
      <c r="B290" s="430" t="s">
        <v>582</v>
      </c>
      <c r="C290" s="437" t="s">
        <v>61</v>
      </c>
      <c r="D290" s="663" t="s">
        <v>449</v>
      </c>
      <c r="E290" s="663"/>
      <c r="F290" s="432"/>
      <c r="G290" s="431"/>
      <c r="H290" s="490"/>
      <c r="I290" s="433">
        <f>ROUND(H289/1000,4)+I288</f>
        <v>54.278700000000001</v>
      </c>
      <c r="J290" s="444" t="s">
        <v>51</v>
      </c>
      <c r="K290" s="429" t="s">
        <v>263</v>
      </c>
      <c r="L290" s="429" t="s">
        <v>263</v>
      </c>
      <c r="M290" s="429"/>
      <c r="N290" s="429"/>
      <c r="O290" s="429" t="s">
        <v>988</v>
      </c>
      <c r="P290" s="429"/>
    </row>
    <row r="291" spans="1:16" s="163" customFormat="1" ht="18" x14ac:dyDescent="0.3">
      <c r="A291" s="429"/>
      <c r="B291" s="429"/>
      <c r="C291" s="662"/>
      <c r="D291" s="485"/>
      <c r="E291" s="485"/>
      <c r="F291" s="432"/>
      <c r="G291" s="810" t="str">
        <f>C290</f>
        <v>27/0</v>
      </c>
      <c r="H291" s="488">
        <v>453.68799999999999</v>
      </c>
      <c r="I291" s="436"/>
      <c r="J291" s="437"/>
      <c r="K291" s="429"/>
      <c r="L291" s="429"/>
      <c r="M291" s="429"/>
      <c r="N291" s="429"/>
      <c r="O291" s="429"/>
      <c r="P291" s="429"/>
    </row>
    <row r="292" spans="1:16" s="163" customFormat="1" ht="18" x14ac:dyDescent="0.3">
      <c r="A292" s="429">
        <f>SUBTOTAL(103,$C$6:C292)</f>
        <v>144</v>
      </c>
      <c r="B292" s="429"/>
      <c r="C292" s="437" t="s">
        <v>62</v>
      </c>
      <c r="D292" s="663" t="s">
        <v>50</v>
      </c>
      <c r="E292" s="663"/>
      <c r="F292" s="439"/>
      <c r="G292" s="429"/>
      <c r="H292" s="490"/>
      <c r="I292" s="433">
        <f>ROUND(H291/1000,4)+I290</f>
        <v>54.732399999999998</v>
      </c>
      <c r="J292" s="434" t="s">
        <v>51</v>
      </c>
      <c r="K292" s="429" t="s">
        <v>263</v>
      </c>
      <c r="L292" s="429" t="s">
        <v>263</v>
      </c>
      <c r="M292" s="429"/>
      <c r="N292" s="429"/>
      <c r="O292" s="429"/>
      <c r="P292" s="429"/>
    </row>
    <row r="293" spans="1:16" s="163" customFormat="1" ht="18" x14ac:dyDescent="0.3">
      <c r="A293" s="429"/>
      <c r="B293" s="429"/>
      <c r="C293" s="662"/>
      <c r="D293" s="485"/>
      <c r="E293" s="485"/>
      <c r="F293" s="432"/>
      <c r="G293" s="810" t="str">
        <f>C292</f>
        <v>27/1</v>
      </c>
      <c r="H293" s="488">
        <v>345</v>
      </c>
      <c r="I293" s="436"/>
      <c r="J293" s="437"/>
      <c r="K293" s="429"/>
      <c r="L293" s="429"/>
      <c r="M293" s="429"/>
      <c r="N293" s="429"/>
      <c r="O293" s="429"/>
      <c r="P293" s="429"/>
    </row>
    <row r="294" spans="1:16" s="163" customFormat="1" ht="18" x14ac:dyDescent="0.3">
      <c r="A294" s="429">
        <f>SUBTOTAL(103,$C$6:C294)</f>
        <v>145</v>
      </c>
      <c r="B294" s="442"/>
      <c r="C294" s="437" t="s">
        <v>63</v>
      </c>
      <c r="D294" s="663" t="s">
        <v>159</v>
      </c>
      <c r="E294" s="663"/>
      <c r="F294" s="439"/>
      <c r="G294" s="429"/>
      <c r="H294" s="490"/>
      <c r="I294" s="433">
        <f>ROUND(H293/1000,4)+I292</f>
        <v>55.077399999999997</v>
      </c>
      <c r="J294" s="434" t="s">
        <v>51</v>
      </c>
      <c r="K294" s="429" t="s">
        <v>263</v>
      </c>
      <c r="L294" s="429" t="s">
        <v>263</v>
      </c>
      <c r="M294" s="429"/>
      <c r="N294" s="429"/>
      <c r="O294" s="429"/>
      <c r="P294" s="429"/>
    </row>
    <row r="295" spans="1:16" s="163" customFormat="1" ht="18" x14ac:dyDescent="0.3">
      <c r="A295" s="429"/>
      <c r="B295" s="429"/>
      <c r="C295" s="662"/>
      <c r="D295" s="485"/>
      <c r="E295" s="485"/>
      <c r="F295" s="432"/>
      <c r="G295" s="810" t="str">
        <f>C294</f>
        <v>27/2</v>
      </c>
      <c r="H295" s="488">
        <v>360</v>
      </c>
      <c r="I295" s="436"/>
      <c r="J295" s="437"/>
      <c r="K295" s="429"/>
      <c r="L295" s="429"/>
      <c r="M295" s="429"/>
      <c r="N295" s="429"/>
      <c r="O295" s="429"/>
      <c r="P295" s="429"/>
    </row>
    <row r="296" spans="1:16" s="163" customFormat="1" ht="18" x14ac:dyDescent="0.3">
      <c r="A296" s="429">
        <f>SUBTOTAL(103,$C$6:C296)</f>
        <v>146</v>
      </c>
      <c r="B296" s="429"/>
      <c r="C296" s="437" t="s">
        <v>158</v>
      </c>
      <c r="D296" s="663" t="s">
        <v>178</v>
      </c>
      <c r="E296" s="663"/>
      <c r="F296" s="439"/>
      <c r="G296" s="429"/>
      <c r="H296" s="490"/>
      <c r="I296" s="433">
        <f>ROUND(H295/1000,4)+I294</f>
        <v>55.437399999999997</v>
      </c>
      <c r="J296" s="434" t="s">
        <v>51</v>
      </c>
      <c r="K296" s="429" t="s">
        <v>263</v>
      </c>
      <c r="L296" s="429" t="s">
        <v>263</v>
      </c>
      <c r="M296" s="429"/>
      <c r="N296" s="429"/>
      <c r="O296" s="429"/>
      <c r="P296" s="429"/>
    </row>
    <row r="297" spans="1:16" s="163" customFormat="1" ht="18" x14ac:dyDescent="0.3">
      <c r="A297" s="429"/>
      <c r="B297" s="429"/>
      <c r="C297" s="662"/>
      <c r="D297" s="485"/>
      <c r="E297" s="485"/>
      <c r="F297" s="432"/>
      <c r="G297" s="810" t="str">
        <f>C296</f>
        <v>27/3</v>
      </c>
      <c r="H297" s="488">
        <v>410</v>
      </c>
      <c r="I297" s="436"/>
      <c r="J297" s="437"/>
      <c r="K297" s="429"/>
      <c r="L297" s="429"/>
      <c r="M297" s="429"/>
      <c r="N297" s="429"/>
      <c r="O297" s="429"/>
      <c r="P297" s="429"/>
    </row>
    <row r="298" spans="1:16" s="163" customFormat="1" ht="18" x14ac:dyDescent="0.3">
      <c r="A298" s="429">
        <f>SUBTOTAL(103,$C$6:C298)</f>
        <v>147</v>
      </c>
      <c r="B298" s="429"/>
      <c r="C298" s="437" t="s">
        <v>160</v>
      </c>
      <c r="D298" s="663" t="s">
        <v>178</v>
      </c>
      <c r="E298" s="663"/>
      <c r="F298" s="439"/>
      <c r="G298" s="429"/>
      <c r="H298" s="490"/>
      <c r="I298" s="433">
        <f>ROUND(H297/1000,4)+I296</f>
        <v>55.847399999999993</v>
      </c>
      <c r="J298" s="434" t="s">
        <v>51</v>
      </c>
      <c r="K298" s="429" t="s">
        <v>263</v>
      </c>
      <c r="L298" s="429" t="s">
        <v>263</v>
      </c>
      <c r="M298" s="429"/>
      <c r="N298" s="429"/>
      <c r="O298" s="429"/>
      <c r="P298" s="429"/>
    </row>
    <row r="299" spans="1:16" s="163" customFormat="1" ht="18" x14ac:dyDescent="0.3">
      <c r="A299" s="429"/>
      <c r="B299" s="429"/>
      <c r="C299" s="662"/>
      <c r="D299" s="485"/>
      <c r="E299" s="485"/>
      <c r="F299" s="432"/>
      <c r="G299" s="810" t="str">
        <f>C298</f>
        <v>27/4</v>
      </c>
      <c r="H299" s="488">
        <v>350</v>
      </c>
      <c r="I299" s="436"/>
      <c r="J299" s="437"/>
      <c r="K299" s="429"/>
      <c r="L299" s="429"/>
      <c r="M299" s="429"/>
      <c r="N299" s="429"/>
      <c r="O299" s="429"/>
      <c r="P299" s="429"/>
    </row>
    <row r="300" spans="1:16" s="163" customFormat="1" ht="18" x14ac:dyDescent="0.3">
      <c r="A300" s="429">
        <f>SUBTOTAL(103,$C$6:C300)</f>
        <v>148</v>
      </c>
      <c r="B300" s="429"/>
      <c r="C300" s="437" t="s">
        <v>161</v>
      </c>
      <c r="D300" s="663" t="s">
        <v>159</v>
      </c>
      <c r="E300" s="663"/>
      <c r="F300" s="439"/>
      <c r="G300" s="429"/>
      <c r="H300" s="490"/>
      <c r="I300" s="433">
        <f>ROUND(H299/1000,4)+I298</f>
        <v>56.197399999999995</v>
      </c>
      <c r="J300" s="434" t="s">
        <v>51</v>
      </c>
      <c r="K300" s="429" t="s">
        <v>263</v>
      </c>
      <c r="L300" s="429" t="s">
        <v>263</v>
      </c>
      <c r="M300" s="429"/>
      <c r="N300" s="429"/>
      <c r="O300" s="429"/>
      <c r="P300" s="429"/>
    </row>
    <row r="301" spans="1:16" s="163" customFormat="1" ht="18" x14ac:dyDescent="0.3">
      <c r="A301" s="429"/>
      <c r="B301" s="429"/>
      <c r="C301" s="662"/>
      <c r="D301" s="485"/>
      <c r="E301" s="485"/>
      <c r="F301" s="432"/>
      <c r="G301" s="810" t="str">
        <f>C300</f>
        <v>27/5</v>
      </c>
      <c r="H301" s="488">
        <v>355</v>
      </c>
      <c r="I301" s="436"/>
      <c r="J301" s="437"/>
      <c r="K301" s="429"/>
      <c r="L301" s="429"/>
      <c r="M301" s="429"/>
      <c r="N301" s="429"/>
      <c r="O301" s="429"/>
      <c r="P301" s="429"/>
    </row>
    <row r="302" spans="1:16" s="163" customFormat="1" ht="18" x14ac:dyDescent="0.3">
      <c r="A302" s="429">
        <f>SUBTOTAL(103,$C$6:C302)</f>
        <v>149</v>
      </c>
      <c r="B302" s="429"/>
      <c r="C302" s="437" t="s">
        <v>169</v>
      </c>
      <c r="D302" s="663" t="s">
        <v>4</v>
      </c>
      <c r="E302" s="663"/>
      <c r="F302" s="439"/>
      <c r="G302" s="429"/>
      <c r="H302" s="490"/>
      <c r="I302" s="433">
        <f>ROUND(H301/1000,4)+I300</f>
        <v>56.552399999999992</v>
      </c>
      <c r="J302" s="434" t="s">
        <v>51</v>
      </c>
      <c r="K302" s="429" t="s">
        <v>263</v>
      </c>
      <c r="L302" s="429" t="s">
        <v>263</v>
      </c>
      <c r="M302" s="429"/>
      <c r="N302" s="429"/>
      <c r="O302" s="429"/>
      <c r="P302" s="429"/>
    </row>
    <row r="303" spans="1:16" s="163" customFormat="1" ht="18" x14ac:dyDescent="0.3">
      <c r="A303" s="429"/>
      <c r="B303" s="429"/>
      <c r="C303" s="662"/>
      <c r="D303" s="485"/>
      <c r="E303" s="485"/>
      <c r="F303" s="432"/>
      <c r="G303" s="810" t="str">
        <f>C302</f>
        <v>27/6</v>
      </c>
      <c r="H303" s="488">
        <v>274.58699999999999</v>
      </c>
      <c r="I303" s="436"/>
      <c r="J303" s="437"/>
      <c r="K303" s="429"/>
      <c r="L303" s="429"/>
      <c r="M303" s="429"/>
      <c r="N303" s="429"/>
      <c r="O303" s="429"/>
      <c r="P303" s="429"/>
    </row>
    <row r="304" spans="1:16" s="163" customFormat="1" ht="18" x14ac:dyDescent="0.3">
      <c r="A304" s="429">
        <f>SUBTOTAL(103,$C$6:C304)</f>
        <v>150</v>
      </c>
      <c r="B304" s="430" t="s">
        <v>583</v>
      </c>
      <c r="C304" s="437" t="s">
        <v>64</v>
      </c>
      <c r="D304" s="663" t="s">
        <v>258</v>
      </c>
      <c r="E304" s="663"/>
      <c r="F304" s="439"/>
      <c r="G304" s="429"/>
      <c r="H304" s="489"/>
      <c r="I304" s="433">
        <f>ROUND(H303/1000,4)+I302</f>
        <v>56.826999999999991</v>
      </c>
      <c r="J304" s="444" t="s">
        <v>51</v>
      </c>
      <c r="K304" s="429" t="s">
        <v>263</v>
      </c>
      <c r="L304" s="429" t="s">
        <v>263</v>
      </c>
      <c r="M304" s="429"/>
      <c r="N304" s="429"/>
      <c r="O304" s="429"/>
      <c r="P304" s="429"/>
    </row>
    <row r="305" spans="1:16" s="163" customFormat="1" ht="18" x14ac:dyDescent="0.3">
      <c r="A305" s="429"/>
      <c r="B305" s="429"/>
      <c r="C305" s="662"/>
      <c r="D305" s="485"/>
      <c r="E305" s="485"/>
      <c r="F305" s="432"/>
      <c r="G305" s="810" t="str">
        <f>C304</f>
        <v>28/0</v>
      </c>
      <c r="H305" s="488">
        <v>211.209</v>
      </c>
      <c r="I305" s="436"/>
      <c r="J305" s="437"/>
      <c r="K305" s="429"/>
      <c r="L305" s="429"/>
      <c r="M305" s="429"/>
      <c r="N305" s="429"/>
      <c r="O305" s="429"/>
      <c r="P305" s="429" t="s">
        <v>989</v>
      </c>
    </row>
    <row r="306" spans="1:16" s="163" customFormat="1" ht="18" x14ac:dyDescent="0.3">
      <c r="A306" s="429">
        <f>SUBTOTAL(103,$C$6:C306)</f>
        <v>151</v>
      </c>
      <c r="B306" s="430" t="s">
        <v>584</v>
      </c>
      <c r="C306" s="437" t="s">
        <v>65</v>
      </c>
      <c r="D306" s="663" t="s">
        <v>193</v>
      </c>
      <c r="E306" s="663"/>
      <c r="F306" s="432"/>
      <c r="G306" s="431"/>
      <c r="H306" s="490"/>
      <c r="I306" s="433">
        <f>ROUND(H305/1000,4)+I304</f>
        <v>57.038199999999989</v>
      </c>
      <c r="J306" s="444" t="s">
        <v>51</v>
      </c>
      <c r="K306" s="429" t="s">
        <v>263</v>
      </c>
      <c r="L306" s="429" t="s">
        <v>263</v>
      </c>
      <c r="M306" s="429"/>
      <c r="N306" s="429"/>
      <c r="O306" s="429" t="s">
        <v>988</v>
      </c>
      <c r="P306" s="429"/>
    </row>
    <row r="307" spans="1:16" s="163" customFormat="1" ht="18" x14ac:dyDescent="0.3">
      <c r="A307" s="429"/>
      <c r="B307" s="429"/>
      <c r="C307" s="662"/>
      <c r="D307" s="485"/>
      <c r="E307" s="485"/>
      <c r="F307" s="432"/>
      <c r="G307" s="810" t="str">
        <f>C306</f>
        <v>29/0</v>
      </c>
      <c r="H307" s="488">
        <v>384.20400000000001</v>
      </c>
      <c r="I307" s="436"/>
      <c r="J307" s="437"/>
      <c r="K307" s="429"/>
      <c r="L307" s="429"/>
      <c r="M307" s="429"/>
      <c r="N307" s="429"/>
      <c r="O307" s="429"/>
      <c r="P307" s="429"/>
    </row>
    <row r="308" spans="1:16" s="163" customFormat="1" ht="18" x14ac:dyDescent="0.3">
      <c r="A308" s="429">
        <f>SUBTOTAL(103,$C$6:C308)</f>
        <v>152</v>
      </c>
      <c r="B308" s="429"/>
      <c r="C308" s="437" t="s">
        <v>450</v>
      </c>
      <c r="D308" s="663" t="s">
        <v>80</v>
      </c>
      <c r="E308" s="663"/>
      <c r="F308" s="439"/>
      <c r="G308" s="429"/>
      <c r="H308" s="490"/>
      <c r="I308" s="433">
        <f>ROUND(H307/1000,4)+I306</f>
        <v>57.422399999999989</v>
      </c>
      <c r="J308" s="434" t="s">
        <v>51</v>
      </c>
      <c r="K308" s="429" t="s">
        <v>263</v>
      </c>
      <c r="L308" s="429" t="s">
        <v>263</v>
      </c>
      <c r="M308" s="429"/>
      <c r="N308" s="429"/>
      <c r="O308" s="429"/>
      <c r="P308" s="429"/>
    </row>
    <row r="309" spans="1:16" s="163" customFormat="1" ht="18" x14ac:dyDescent="0.3">
      <c r="A309" s="429"/>
      <c r="B309" s="429"/>
      <c r="C309" s="662"/>
      <c r="D309" s="485"/>
      <c r="E309" s="485"/>
      <c r="F309" s="432"/>
      <c r="G309" s="810" t="str">
        <f>C308</f>
        <v>29/1</v>
      </c>
      <c r="H309" s="488">
        <v>430</v>
      </c>
      <c r="I309" s="436"/>
      <c r="J309" s="437"/>
      <c r="K309" s="429"/>
      <c r="L309" s="429"/>
      <c r="M309" s="429"/>
      <c r="N309" s="429"/>
      <c r="O309" s="429"/>
      <c r="P309" s="429"/>
    </row>
    <row r="310" spans="1:16" s="163" customFormat="1" ht="18" x14ac:dyDescent="0.3">
      <c r="A310" s="429">
        <f>SUBTOTAL(103,$C$6:C310)</f>
        <v>153</v>
      </c>
      <c r="B310" s="429"/>
      <c r="C310" s="437" t="s">
        <v>451</v>
      </c>
      <c r="D310" s="663" t="s">
        <v>3</v>
      </c>
      <c r="E310" s="663"/>
      <c r="F310" s="439"/>
      <c r="G310" s="429"/>
      <c r="H310" s="490"/>
      <c r="I310" s="433">
        <f>ROUND(H309/1000,4)+I308</f>
        <v>57.852399999999989</v>
      </c>
      <c r="J310" s="434" t="s">
        <v>51</v>
      </c>
      <c r="K310" s="429" t="s">
        <v>263</v>
      </c>
      <c r="L310" s="429" t="s">
        <v>263</v>
      </c>
      <c r="M310" s="429"/>
      <c r="N310" s="429"/>
      <c r="O310" s="429"/>
      <c r="P310" s="429"/>
    </row>
    <row r="311" spans="1:16" s="163" customFormat="1" ht="18" x14ac:dyDescent="0.3">
      <c r="A311" s="429"/>
      <c r="B311" s="429"/>
      <c r="C311" s="662"/>
      <c r="D311" s="485"/>
      <c r="E311" s="485"/>
      <c r="F311" s="432"/>
      <c r="G311" s="810" t="str">
        <f>C310</f>
        <v>29/2</v>
      </c>
      <c r="H311" s="488">
        <v>370</v>
      </c>
      <c r="I311" s="436"/>
      <c r="J311" s="437"/>
      <c r="K311" s="429"/>
      <c r="L311" s="429"/>
      <c r="M311" s="429"/>
      <c r="N311" s="429"/>
      <c r="O311" s="429"/>
      <c r="P311" s="429"/>
    </row>
    <row r="312" spans="1:16" s="163" customFormat="1" ht="18" x14ac:dyDescent="0.3">
      <c r="A312" s="429">
        <f>SUBTOTAL(103,$C$6:C312)</f>
        <v>154</v>
      </c>
      <c r="B312" s="429"/>
      <c r="C312" s="437" t="s">
        <v>452</v>
      </c>
      <c r="D312" s="663" t="s">
        <v>3</v>
      </c>
      <c r="E312" s="663"/>
      <c r="F312" s="439"/>
      <c r="G312" s="429"/>
      <c r="H312" s="490"/>
      <c r="I312" s="433">
        <f>ROUND(H311/1000,4)+I310</f>
        <v>58.222399999999986</v>
      </c>
      <c r="J312" s="434" t="s">
        <v>51</v>
      </c>
      <c r="K312" s="429" t="s">
        <v>263</v>
      </c>
      <c r="L312" s="429" t="s">
        <v>263</v>
      </c>
      <c r="M312" s="429" t="s">
        <v>263</v>
      </c>
      <c r="N312" s="429" t="str">
        <f>VLOOKUP(C312,'Tack Welding'!$C$5:$I$94,7,0)</f>
        <v xml:space="preserve">Completed </v>
      </c>
      <c r="O312" s="429"/>
      <c r="P312" s="429"/>
    </row>
    <row r="313" spans="1:16" s="163" customFormat="1" ht="18" x14ac:dyDescent="0.3">
      <c r="A313" s="429"/>
      <c r="B313" s="429"/>
      <c r="C313" s="662"/>
      <c r="D313" s="485"/>
      <c r="E313" s="485"/>
      <c r="F313" s="432"/>
      <c r="G313" s="810" t="str">
        <f>C312</f>
        <v>29/3</v>
      </c>
      <c r="H313" s="488">
        <v>390</v>
      </c>
      <c r="I313" s="436"/>
      <c r="J313" s="437"/>
      <c r="K313" s="429"/>
      <c r="L313" s="429"/>
      <c r="M313" s="429"/>
      <c r="N313" s="429"/>
      <c r="O313" s="429"/>
      <c r="P313" s="429"/>
    </row>
    <row r="314" spans="1:16" s="163" customFormat="1" ht="18" x14ac:dyDescent="0.3">
      <c r="A314" s="429">
        <f>SUBTOTAL(103,$C$6:C314)</f>
        <v>155</v>
      </c>
      <c r="B314" s="429"/>
      <c r="C314" s="437" t="s">
        <v>453</v>
      </c>
      <c r="D314" s="663" t="s">
        <v>2</v>
      </c>
      <c r="E314" s="663"/>
      <c r="F314" s="439"/>
      <c r="G314" s="429"/>
      <c r="H314" s="490"/>
      <c r="I314" s="433">
        <f>ROUND(H313/1000,4)+I312</f>
        <v>58.612399999999987</v>
      </c>
      <c r="J314" s="434" t="s">
        <v>51</v>
      </c>
      <c r="K314" s="429" t="s">
        <v>263</v>
      </c>
      <c r="L314" s="429" t="s">
        <v>263</v>
      </c>
      <c r="M314" s="429" t="s">
        <v>263</v>
      </c>
      <c r="N314" s="429" t="str">
        <f>VLOOKUP(C314,'Tack Welding'!$C$5:$I$94,7,0)</f>
        <v xml:space="preserve">Completed </v>
      </c>
      <c r="O314" s="429"/>
      <c r="P314" s="429"/>
    </row>
    <row r="315" spans="1:16" s="163" customFormat="1" ht="18" x14ac:dyDescent="0.3">
      <c r="A315" s="429"/>
      <c r="B315" s="429"/>
      <c r="C315" s="662"/>
      <c r="D315" s="485"/>
      <c r="E315" s="485"/>
      <c r="F315" s="432"/>
      <c r="G315" s="810" t="str">
        <f>C314</f>
        <v>29/4</v>
      </c>
      <c r="H315" s="488">
        <v>435</v>
      </c>
      <c r="I315" s="436"/>
      <c r="J315" s="437"/>
      <c r="K315" s="429"/>
      <c r="L315" s="429"/>
      <c r="M315" s="429"/>
      <c r="N315" s="429"/>
      <c r="O315" s="429"/>
      <c r="P315" s="429"/>
    </row>
    <row r="316" spans="1:16" s="163" customFormat="1" ht="18" x14ac:dyDescent="0.3">
      <c r="A316" s="429">
        <f>SUBTOTAL(103,$C$6:C316)</f>
        <v>156</v>
      </c>
      <c r="B316" s="429"/>
      <c r="C316" s="437" t="s">
        <v>454</v>
      </c>
      <c r="D316" s="663" t="s">
        <v>3</v>
      </c>
      <c r="E316" s="663"/>
      <c r="F316" s="439"/>
      <c r="G316" s="429"/>
      <c r="H316" s="490"/>
      <c r="I316" s="433">
        <f>ROUND(H315/1000,4)+I314</f>
        <v>59.047399999999989</v>
      </c>
      <c r="J316" s="434" t="s">
        <v>51</v>
      </c>
      <c r="K316" s="429" t="s">
        <v>263</v>
      </c>
      <c r="L316" s="429" t="s">
        <v>263</v>
      </c>
      <c r="M316" s="429" t="s">
        <v>263</v>
      </c>
      <c r="N316" s="429" t="str">
        <f>VLOOKUP(C316,'Tack Welding'!$C$5:$I$94,7,0)</f>
        <v xml:space="preserve">Completed </v>
      </c>
      <c r="O316" s="429"/>
      <c r="P316" s="429"/>
    </row>
    <row r="317" spans="1:16" s="163" customFormat="1" ht="18" x14ac:dyDescent="0.3">
      <c r="A317" s="429"/>
      <c r="B317" s="429"/>
      <c r="C317" s="662"/>
      <c r="D317" s="485"/>
      <c r="E317" s="485"/>
      <c r="F317" s="432"/>
      <c r="G317" s="810" t="str">
        <f>C316</f>
        <v>29/5</v>
      </c>
      <c r="H317" s="488">
        <v>370</v>
      </c>
      <c r="I317" s="436"/>
      <c r="J317" s="437"/>
      <c r="K317" s="429"/>
      <c r="L317" s="429"/>
      <c r="M317" s="429"/>
      <c r="N317" s="429"/>
      <c r="O317" s="429"/>
      <c r="P317" s="429"/>
    </row>
    <row r="318" spans="1:16" s="163" customFormat="1" ht="18" x14ac:dyDescent="0.3">
      <c r="A318" s="429">
        <f>SUBTOTAL(103,$C$6:C318)</f>
        <v>157</v>
      </c>
      <c r="B318" s="430" t="s">
        <v>923</v>
      </c>
      <c r="C318" s="437" t="s">
        <v>924</v>
      </c>
      <c r="D318" s="663" t="s">
        <v>205</v>
      </c>
      <c r="E318" s="663"/>
      <c r="F318" s="439"/>
      <c r="G318" s="429"/>
      <c r="H318" s="490"/>
      <c r="I318" s="440">
        <f>ROUND(H317/1000,4)+I316</f>
        <v>59.417399999999986</v>
      </c>
      <c r="J318" s="434" t="s">
        <v>51</v>
      </c>
      <c r="K318" s="429" t="s">
        <v>263</v>
      </c>
      <c r="L318" s="429" t="s">
        <v>263</v>
      </c>
      <c r="M318" s="429"/>
      <c r="N318" s="429"/>
      <c r="O318" s="429"/>
      <c r="P318" s="429"/>
    </row>
    <row r="319" spans="1:16" s="163" customFormat="1" ht="18" x14ac:dyDescent="0.3">
      <c r="A319" s="429"/>
      <c r="B319" s="429"/>
      <c r="C319" s="662"/>
      <c r="D319" s="485"/>
      <c r="E319" s="485"/>
      <c r="F319" s="432"/>
      <c r="G319" s="810" t="str">
        <f>C318</f>
        <v>29A/0</v>
      </c>
      <c r="H319" s="488">
        <v>455</v>
      </c>
      <c r="I319" s="436"/>
      <c r="J319" s="437"/>
      <c r="K319" s="429"/>
      <c r="L319" s="429"/>
      <c r="M319" s="429"/>
      <c r="N319" s="429"/>
      <c r="O319" s="429"/>
      <c r="P319" s="429"/>
    </row>
    <row r="320" spans="1:16" s="163" customFormat="1" ht="18" x14ac:dyDescent="0.3">
      <c r="A320" s="429">
        <f>SUBTOTAL(103,$C$6:C320)</f>
        <v>158</v>
      </c>
      <c r="B320" s="429"/>
      <c r="C320" s="437" t="s">
        <v>925</v>
      </c>
      <c r="D320" s="663" t="s">
        <v>80</v>
      </c>
      <c r="E320" s="663"/>
      <c r="F320" s="439"/>
      <c r="G320" s="429"/>
      <c r="H320" s="490"/>
      <c r="I320" s="433">
        <f>ROUND(H319/1000,4)+I318</f>
        <v>59.872399999999985</v>
      </c>
      <c r="J320" s="434" t="s">
        <v>51</v>
      </c>
      <c r="K320" s="429" t="s">
        <v>263</v>
      </c>
      <c r="L320" s="429" t="s">
        <v>263</v>
      </c>
      <c r="M320" s="429" t="s">
        <v>263</v>
      </c>
      <c r="N320" s="429" t="str">
        <f>VLOOKUP(C320,'Tack Welding'!$C$5:$I$94,7,0)</f>
        <v xml:space="preserve">Completed </v>
      </c>
      <c r="O320" s="429"/>
      <c r="P320" s="429"/>
    </row>
    <row r="321" spans="1:16" s="163" customFormat="1" ht="18" x14ac:dyDescent="0.3">
      <c r="A321" s="429"/>
      <c r="B321" s="429"/>
      <c r="C321" s="662"/>
      <c r="D321" s="485"/>
      <c r="E321" s="485"/>
      <c r="F321" s="432"/>
      <c r="G321" s="810" t="str">
        <f>C320</f>
        <v>29A/1</v>
      </c>
      <c r="H321" s="488">
        <v>325</v>
      </c>
      <c r="I321" s="436"/>
      <c r="J321" s="437"/>
      <c r="K321" s="429"/>
      <c r="L321" s="429"/>
      <c r="M321" s="429"/>
      <c r="N321" s="429"/>
      <c r="O321" s="429"/>
      <c r="P321" s="429"/>
    </row>
    <row r="322" spans="1:16" s="163" customFormat="1" ht="18" x14ac:dyDescent="0.3">
      <c r="A322" s="429">
        <f>SUBTOTAL(103,$C$6:C322)</f>
        <v>159</v>
      </c>
      <c r="B322" s="429"/>
      <c r="C322" s="437" t="s">
        <v>926</v>
      </c>
      <c r="D322" s="663" t="s">
        <v>80</v>
      </c>
      <c r="E322" s="663"/>
      <c r="F322" s="439"/>
      <c r="G322" s="429"/>
      <c r="H322" s="490"/>
      <c r="I322" s="433">
        <f>ROUND(H321/1000,4)+I320</f>
        <v>60.197399999999988</v>
      </c>
      <c r="J322" s="434" t="s">
        <v>51</v>
      </c>
      <c r="K322" s="429" t="s">
        <v>263</v>
      </c>
      <c r="L322" s="429" t="s">
        <v>263</v>
      </c>
      <c r="M322" s="429" t="s">
        <v>263</v>
      </c>
      <c r="N322" s="429" t="str">
        <f>VLOOKUP(C322,'Tack Welding'!$C$5:$I$94,7,0)</f>
        <v xml:space="preserve">Completed </v>
      </c>
      <c r="O322" s="429"/>
      <c r="P322" s="429"/>
    </row>
    <row r="323" spans="1:16" s="163" customFormat="1" ht="18" x14ac:dyDescent="0.3">
      <c r="A323" s="429"/>
      <c r="B323" s="429"/>
      <c r="C323" s="662"/>
      <c r="D323" s="485"/>
      <c r="E323" s="485"/>
      <c r="F323" s="432"/>
      <c r="G323" s="810" t="str">
        <f>C322</f>
        <v>29A/2</v>
      </c>
      <c r="H323" s="488">
        <v>395</v>
      </c>
      <c r="I323" s="436"/>
      <c r="J323" s="437"/>
      <c r="K323" s="429"/>
      <c r="L323" s="429"/>
      <c r="M323" s="429"/>
      <c r="N323" s="429"/>
      <c r="O323" s="429"/>
      <c r="P323" s="429"/>
    </row>
    <row r="324" spans="1:16" s="163" customFormat="1" ht="18" x14ac:dyDescent="0.3">
      <c r="A324" s="429">
        <f>SUBTOTAL(103,$C$6:C324)</f>
        <v>160</v>
      </c>
      <c r="B324" s="429"/>
      <c r="C324" s="437" t="s">
        <v>927</v>
      </c>
      <c r="D324" s="663" t="s">
        <v>80</v>
      </c>
      <c r="E324" s="663"/>
      <c r="F324" s="439"/>
      <c r="G324" s="429"/>
      <c r="H324" s="490"/>
      <c r="I324" s="433">
        <f>ROUND(H323/1000,4)+I322</f>
        <v>60.592399999999991</v>
      </c>
      <c r="J324" s="434" t="s">
        <v>51</v>
      </c>
      <c r="K324" s="429" t="s">
        <v>263</v>
      </c>
      <c r="L324" s="429" t="s">
        <v>263</v>
      </c>
      <c r="M324" s="429"/>
      <c r="N324" s="429"/>
      <c r="O324" s="429"/>
      <c r="P324" s="429"/>
    </row>
    <row r="325" spans="1:16" s="163" customFormat="1" ht="18" x14ac:dyDescent="0.3">
      <c r="A325" s="429"/>
      <c r="B325" s="429"/>
      <c r="C325" s="662"/>
      <c r="D325" s="485"/>
      <c r="E325" s="485"/>
      <c r="F325" s="432"/>
      <c r="G325" s="810" t="str">
        <f>C324</f>
        <v>29A/3</v>
      </c>
      <c r="H325" s="488">
        <v>345</v>
      </c>
      <c r="I325" s="436"/>
      <c r="J325" s="437"/>
      <c r="K325" s="429"/>
      <c r="L325" s="429"/>
      <c r="M325" s="429"/>
      <c r="N325" s="429"/>
      <c r="O325" s="429"/>
      <c r="P325" s="429"/>
    </row>
    <row r="326" spans="1:16" s="163" customFormat="1" ht="18" x14ac:dyDescent="0.3">
      <c r="A326" s="429">
        <f>SUBTOTAL(103,$C$6:C326)</f>
        <v>161</v>
      </c>
      <c r="B326" s="429"/>
      <c r="C326" s="437" t="s">
        <v>928</v>
      </c>
      <c r="D326" s="663" t="s">
        <v>2</v>
      </c>
      <c r="E326" s="663"/>
      <c r="F326" s="439"/>
      <c r="G326" s="429"/>
      <c r="H326" s="490"/>
      <c r="I326" s="433">
        <f>ROUND(H325/1000,4)+I324</f>
        <v>60.93739999999999</v>
      </c>
      <c r="J326" s="434" t="s">
        <v>51</v>
      </c>
      <c r="K326" s="429" t="s">
        <v>263</v>
      </c>
      <c r="L326" s="429" t="s">
        <v>263</v>
      </c>
      <c r="M326" s="429"/>
      <c r="N326" s="429"/>
      <c r="O326" s="429"/>
      <c r="P326" s="429"/>
    </row>
    <row r="327" spans="1:16" s="163" customFormat="1" ht="18" x14ac:dyDescent="0.3">
      <c r="A327" s="429"/>
      <c r="B327" s="429"/>
      <c r="C327" s="662"/>
      <c r="D327" s="485"/>
      <c r="E327" s="485"/>
      <c r="F327" s="432"/>
      <c r="G327" s="810" t="str">
        <f>C326</f>
        <v>29A/4</v>
      </c>
      <c r="H327" s="488">
        <v>365</v>
      </c>
      <c r="I327" s="436"/>
      <c r="J327" s="437"/>
      <c r="K327" s="429"/>
      <c r="L327" s="429"/>
      <c r="M327" s="429"/>
      <c r="N327" s="429"/>
      <c r="O327" s="429"/>
      <c r="P327" s="429"/>
    </row>
    <row r="328" spans="1:16" s="163" customFormat="1" ht="18" x14ac:dyDescent="0.3">
      <c r="A328" s="429">
        <f>SUBTOTAL(103,$C$6:C328)</f>
        <v>162</v>
      </c>
      <c r="B328" s="429"/>
      <c r="C328" s="437" t="s">
        <v>929</v>
      </c>
      <c r="D328" s="663" t="s">
        <v>80</v>
      </c>
      <c r="E328" s="663"/>
      <c r="F328" s="439"/>
      <c r="G328" s="429"/>
      <c r="H328" s="490"/>
      <c r="I328" s="433">
        <f>ROUND(H327/1000,4)+I326</f>
        <v>61.302399999999992</v>
      </c>
      <c r="J328" s="434" t="s">
        <v>51</v>
      </c>
      <c r="K328" s="429" t="s">
        <v>263</v>
      </c>
      <c r="L328" s="429" t="s">
        <v>263</v>
      </c>
      <c r="M328" s="429"/>
      <c r="N328" s="429"/>
      <c r="O328" s="429"/>
      <c r="P328" s="429"/>
    </row>
    <row r="329" spans="1:16" s="163" customFormat="1" ht="18" x14ac:dyDescent="0.3">
      <c r="A329" s="429"/>
      <c r="B329" s="429"/>
      <c r="C329" s="662"/>
      <c r="D329" s="485"/>
      <c r="E329" s="485"/>
      <c r="F329" s="432"/>
      <c r="G329" s="810" t="str">
        <f>C328</f>
        <v>29A/5</v>
      </c>
      <c r="H329" s="488">
        <v>420</v>
      </c>
      <c r="I329" s="436"/>
      <c r="J329" s="437"/>
      <c r="K329" s="429"/>
      <c r="L329" s="429"/>
      <c r="M329" s="429"/>
      <c r="N329" s="429"/>
      <c r="O329" s="429"/>
      <c r="P329" s="429"/>
    </row>
    <row r="330" spans="1:16" s="163" customFormat="1" ht="18" x14ac:dyDescent="0.3">
      <c r="A330" s="429">
        <f>SUBTOTAL(103,$C$6:C330)</f>
        <v>163</v>
      </c>
      <c r="B330" s="429"/>
      <c r="C330" s="437" t="s">
        <v>930</v>
      </c>
      <c r="D330" s="663" t="s">
        <v>50</v>
      </c>
      <c r="E330" s="663"/>
      <c r="F330" s="439"/>
      <c r="G330" s="429"/>
      <c r="H330" s="490"/>
      <c r="I330" s="433">
        <f>ROUND(H329/1000,4)+I328</f>
        <v>61.722399999999993</v>
      </c>
      <c r="J330" s="434" t="s">
        <v>51</v>
      </c>
      <c r="K330" s="429" t="s">
        <v>263</v>
      </c>
      <c r="L330" s="429" t="s">
        <v>263</v>
      </c>
      <c r="M330" s="429" t="s">
        <v>263</v>
      </c>
      <c r="N330" s="429" t="str">
        <f>VLOOKUP(C330,'Tack Welding'!$C$5:$I$94,7,0)</f>
        <v xml:space="preserve">Completed </v>
      </c>
      <c r="O330" s="429"/>
      <c r="P330" s="429"/>
    </row>
    <row r="331" spans="1:16" s="163" customFormat="1" ht="18" x14ac:dyDescent="0.3">
      <c r="A331" s="429"/>
      <c r="B331" s="429"/>
      <c r="C331" s="662"/>
      <c r="D331" s="485"/>
      <c r="E331" s="485"/>
      <c r="F331" s="432"/>
      <c r="G331" s="810" t="str">
        <f>C330</f>
        <v>29A/6</v>
      </c>
      <c r="H331" s="488">
        <v>364.00700000000001</v>
      </c>
      <c r="I331" s="436"/>
      <c r="J331" s="437"/>
      <c r="K331" s="429"/>
      <c r="L331" s="429"/>
      <c r="M331" s="429"/>
      <c r="N331" s="429"/>
      <c r="O331" s="429"/>
      <c r="P331" s="429"/>
    </row>
    <row r="332" spans="1:16" s="163" customFormat="1" ht="18" x14ac:dyDescent="0.3">
      <c r="A332" s="429">
        <f>SUBTOTAL(103,$C$6:C332)</f>
        <v>164</v>
      </c>
      <c r="B332" s="430" t="s">
        <v>585</v>
      </c>
      <c r="C332" s="437" t="s">
        <v>66</v>
      </c>
      <c r="D332" s="663" t="s">
        <v>205</v>
      </c>
      <c r="E332" s="663"/>
      <c r="F332" s="439"/>
      <c r="G332" s="429"/>
      <c r="H332" s="490"/>
      <c r="I332" s="433">
        <f>ROUND(H331/1000,4)+I330</f>
        <v>62.08639999999999</v>
      </c>
      <c r="J332" s="434" t="s">
        <v>51</v>
      </c>
      <c r="K332" s="429" t="s">
        <v>263</v>
      </c>
      <c r="L332" s="429" t="s">
        <v>263</v>
      </c>
      <c r="M332" s="429"/>
      <c r="N332" s="429"/>
      <c r="O332" s="429"/>
      <c r="P332" s="429"/>
    </row>
    <row r="333" spans="1:16" s="163" customFormat="1" ht="18" x14ac:dyDescent="0.3">
      <c r="A333" s="429"/>
      <c r="B333" s="429"/>
      <c r="C333" s="662"/>
      <c r="D333" s="485"/>
      <c r="E333" s="485"/>
      <c r="F333" s="432"/>
      <c r="G333" s="810" t="str">
        <f>C332</f>
        <v>30/0</v>
      </c>
      <c r="H333" s="488">
        <v>295.99299999999999</v>
      </c>
      <c r="I333" s="436"/>
      <c r="J333" s="437"/>
      <c r="K333" s="429"/>
      <c r="L333" s="429"/>
      <c r="M333" s="429"/>
      <c r="N333" s="429"/>
      <c r="O333" s="429"/>
      <c r="P333" s="429"/>
    </row>
    <row r="334" spans="1:16" s="163" customFormat="1" ht="18" x14ac:dyDescent="0.3">
      <c r="A334" s="429">
        <f>SUBTOTAL(103,$C$6:C334)</f>
        <v>165</v>
      </c>
      <c r="B334" s="429"/>
      <c r="C334" s="437" t="s">
        <v>26</v>
      </c>
      <c r="D334" s="663" t="s">
        <v>3</v>
      </c>
      <c r="E334" s="663"/>
      <c r="F334" s="439"/>
      <c r="G334" s="429"/>
      <c r="H334" s="490"/>
      <c r="I334" s="433">
        <f>ROUND(H333/1000,4)+I332</f>
        <v>62.38239999999999</v>
      </c>
      <c r="J334" s="434" t="s">
        <v>51</v>
      </c>
      <c r="K334" s="429" t="s">
        <v>263</v>
      </c>
      <c r="L334" s="429" t="s">
        <v>263</v>
      </c>
      <c r="M334" s="429" t="s">
        <v>263</v>
      </c>
      <c r="N334" s="429" t="str">
        <f>VLOOKUP(C334,'Tack Welding'!$C$5:$I$94,7,0)</f>
        <v xml:space="preserve">Completed </v>
      </c>
      <c r="O334" s="429" t="s">
        <v>988</v>
      </c>
      <c r="P334" s="429"/>
    </row>
    <row r="335" spans="1:16" s="163" customFormat="1" ht="18" x14ac:dyDescent="0.3">
      <c r="A335" s="429"/>
      <c r="B335" s="429"/>
      <c r="C335" s="662"/>
      <c r="D335" s="485"/>
      <c r="E335" s="485"/>
      <c r="F335" s="432"/>
      <c r="G335" s="810" t="str">
        <f>C334</f>
        <v>30/1</v>
      </c>
      <c r="H335" s="488">
        <v>425</v>
      </c>
      <c r="I335" s="436"/>
      <c r="J335" s="437"/>
      <c r="K335" s="429"/>
      <c r="L335" s="429"/>
      <c r="M335" s="429"/>
      <c r="N335" s="429"/>
      <c r="O335" s="429"/>
      <c r="P335" s="429"/>
    </row>
    <row r="336" spans="1:16" s="163" customFormat="1" ht="18" x14ac:dyDescent="0.3">
      <c r="A336" s="429">
        <f>SUBTOTAL(103,$C$6:C336)</f>
        <v>166</v>
      </c>
      <c r="B336" s="429"/>
      <c r="C336" s="437" t="s">
        <v>455</v>
      </c>
      <c r="D336" s="663" t="s">
        <v>50</v>
      </c>
      <c r="E336" s="663"/>
      <c r="F336" s="439"/>
      <c r="G336" s="429"/>
      <c r="H336" s="490"/>
      <c r="I336" s="433">
        <f>ROUND(H335/1000,4)+I334</f>
        <v>62.807399999999987</v>
      </c>
      <c r="J336" s="434" t="s">
        <v>51</v>
      </c>
      <c r="K336" s="429" t="s">
        <v>263</v>
      </c>
      <c r="L336" s="429" t="s">
        <v>263</v>
      </c>
      <c r="M336" s="429"/>
      <c r="N336" s="429"/>
      <c r="O336" s="429"/>
      <c r="P336" s="429"/>
    </row>
    <row r="337" spans="1:16" s="163" customFormat="1" ht="18" x14ac:dyDescent="0.3">
      <c r="A337" s="429"/>
      <c r="B337" s="429"/>
      <c r="C337" s="662"/>
      <c r="D337" s="485"/>
      <c r="E337" s="485"/>
      <c r="F337" s="432"/>
      <c r="G337" s="810" t="str">
        <f>C336</f>
        <v>30/2</v>
      </c>
      <c r="H337" s="488">
        <v>315</v>
      </c>
      <c r="I337" s="436"/>
      <c r="J337" s="437"/>
      <c r="K337" s="429"/>
      <c r="L337" s="429"/>
      <c r="M337" s="429"/>
      <c r="N337" s="429"/>
      <c r="O337" s="429"/>
      <c r="P337" s="429"/>
    </row>
    <row r="338" spans="1:16" s="163" customFormat="1" ht="18" x14ac:dyDescent="0.3">
      <c r="A338" s="429">
        <f>SUBTOTAL(103,$C$6:C338)</f>
        <v>167</v>
      </c>
      <c r="B338" s="429"/>
      <c r="C338" s="437" t="s">
        <v>456</v>
      </c>
      <c r="D338" s="663" t="s">
        <v>2</v>
      </c>
      <c r="E338" s="663"/>
      <c r="F338" s="439"/>
      <c r="G338" s="429"/>
      <c r="H338" s="490"/>
      <c r="I338" s="433">
        <f>ROUND(H337/1000,4)+I336</f>
        <v>63.122399999999985</v>
      </c>
      <c r="J338" s="434" t="s">
        <v>51</v>
      </c>
      <c r="K338" s="429" t="s">
        <v>263</v>
      </c>
      <c r="L338" s="429" t="s">
        <v>263</v>
      </c>
      <c r="M338" s="429"/>
      <c r="N338" s="429"/>
      <c r="O338" s="429"/>
      <c r="P338" s="429"/>
    </row>
    <row r="339" spans="1:16" s="163" customFormat="1" ht="18" x14ac:dyDescent="0.3">
      <c r="A339" s="429"/>
      <c r="B339" s="429"/>
      <c r="C339" s="662"/>
      <c r="D339" s="485"/>
      <c r="E339" s="485"/>
      <c r="F339" s="432"/>
      <c r="G339" s="810" t="str">
        <f>C338</f>
        <v>30/3</v>
      </c>
      <c r="H339" s="488">
        <v>380</v>
      </c>
      <c r="I339" s="436"/>
      <c r="J339" s="437"/>
      <c r="K339" s="429"/>
      <c r="L339" s="429"/>
      <c r="M339" s="429"/>
      <c r="N339" s="429"/>
      <c r="O339" s="429"/>
      <c r="P339" s="429"/>
    </row>
    <row r="340" spans="1:16" s="163" customFormat="1" ht="18" x14ac:dyDescent="0.3">
      <c r="A340" s="429">
        <f>SUBTOTAL(103,$C$6:C340)</f>
        <v>168</v>
      </c>
      <c r="B340" s="429"/>
      <c r="C340" s="437" t="s">
        <v>457</v>
      </c>
      <c r="D340" s="663" t="s">
        <v>50</v>
      </c>
      <c r="E340" s="663"/>
      <c r="F340" s="439"/>
      <c r="G340" s="429"/>
      <c r="H340" s="490"/>
      <c r="I340" s="433">
        <f>ROUND(H339/1000,4)+I338</f>
        <v>63.502399999999987</v>
      </c>
      <c r="J340" s="434" t="s">
        <v>51</v>
      </c>
      <c r="K340" s="429" t="s">
        <v>263</v>
      </c>
      <c r="L340" s="429" t="s">
        <v>263</v>
      </c>
      <c r="M340" s="429"/>
      <c r="N340" s="429"/>
      <c r="O340" s="429"/>
      <c r="P340" s="429"/>
    </row>
    <row r="341" spans="1:16" s="163" customFormat="1" ht="18" x14ac:dyDescent="0.3">
      <c r="A341" s="429"/>
      <c r="B341" s="429"/>
      <c r="C341" s="662"/>
      <c r="D341" s="485"/>
      <c r="E341" s="485"/>
      <c r="F341" s="432"/>
      <c r="G341" s="810" t="str">
        <f>C340</f>
        <v>30/4</v>
      </c>
      <c r="H341" s="488">
        <v>430</v>
      </c>
      <c r="I341" s="436"/>
      <c r="J341" s="437"/>
      <c r="K341" s="429"/>
      <c r="L341" s="429"/>
      <c r="M341" s="429"/>
      <c r="N341" s="429"/>
      <c r="O341" s="429"/>
      <c r="P341" s="429"/>
    </row>
    <row r="342" spans="1:16" s="163" customFormat="1" ht="18" x14ac:dyDescent="0.3">
      <c r="A342" s="429">
        <f>SUBTOTAL(103,$C$6:C342)</f>
        <v>169</v>
      </c>
      <c r="B342" s="429"/>
      <c r="C342" s="437" t="s">
        <v>458</v>
      </c>
      <c r="D342" s="663" t="s">
        <v>3</v>
      </c>
      <c r="E342" s="663"/>
      <c r="F342" s="439"/>
      <c r="G342" s="429"/>
      <c r="H342" s="490"/>
      <c r="I342" s="433">
        <f>ROUND(H341/1000,4)+I340</f>
        <v>63.932399999999987</v>
      </c>
      <c r="J342" s="434" t="s">
        <v>51</v>
      </c>
      <c r="K342" s="429" t="s">
        <v>263</v>
      </c>
      <c r="L342" s="429" t="s">
        <v>263</v>
      </c>
      <c r="M342" s="429"/>
      <c r="N342" s="429"/>
      <c r="O342" s="429"/>
      <c r="P342" s="429"/>
    </row>
    <row r="343" spans="1:16" s="163" customFormat="1" ht="18" x14ac:dyDescent="0.3">
      <c r="A343" s="429"/>
      <c r="B343" s="429"/>
      <c r="C343" s="662"/>
      <c r="D343" s="485"/>
      <c r="E343" s="485"/>
      <c r="F343" s="432"/>
      <c r="G343" s="810" t="str">
        <f>C342</f>
        <v>30/5</v>
      </c>
      <c r="H343" s="488">
        <v>380</v>
      </c>
      <c r="I343" s="436"/>
      <c r="J343" s="437"/>
      <c r="K343" s="429"/>
      <c r="L343" s="429"/>
      <c r="M343" s="429"/>
      <c r="N343" s="429"/>
      <c r="O343" s="429"/>
      <c r="P343" s="429"/>
    </row>
    <row r="344" spans="1:16" s="163" customFormat="1" ht="18" x14ac:dyDescent="0.3">
      <c r="A344" s="429">
        <f>SUBTOTAL(103,$C$6:C344)</f>
        <v>170</v>
      </c>
      <c r="B344" s="429"/>
      <c r="C344" s="437" t="s">
        <v>459</v>
      </c>
      <c r="D344" s="663" t="s">
        <v>80</v>
      </c>
      <c r="E344" s="663"/>
      <c r="F344" s="439"/>
      <c r="G344" s="429"/>
      <c r="H344" s="490"/>
      <c r="I344" s="433">
        <f>ROUND(H343/1000,4)+I342</f>
        <v>64.312399999999982</v>
      </c>
      <c r="J344" s="434" t="s">
        <v>51</v>
      </c>
      <c r="K344" s="429" t="s">
        <v>263</v>
      </c>
      <c r="L344" s="429" t="s">
        <v>263</v>
      </c>
      <c r="M344" s="429"/>
      <c r="N344" s="429"/>
      <c r="O344" s="429"/>
      <c r="P344" s="429"/>
    </row>
    <row r="345" spans="1:16" s="163" customFormat="1" ht="18" x14ac:dyDescent="0.3">
      <c r="A345" s="429"/>
      <c r="B345" s="429"/>
      <c r="C345" s="662"/>
      <c r="D345" s="485"/>
      <c r="E345" s="485"/>
      <c r="F345" s="432"/>
      <c r="G345" s="810" t="str">
        <f>C344</f>
        <v>30/6</v>
      </c>
      <c r="H345" s="488">
        <v>335</v>
      </c>
      <c r="I345" s="436"/>
      <c r="J345" s="437"/>
      <c r="K345" s="429"/>
      <c r="L345" s="429"/>
      <c r="M345" s="429"/>
      <c r="N345" s="429"/>
      <c r="O345" s="429"/>
      <c r="P345" s="429"/>
    </row>
    <row r="346" spans="1:16" s="163" customFormat="1" ht="18" x14ac:dyDescent="0.3">
      <c r="A346" s="429">
        <f>SUBTOTAL(103,$C$6:C346)</f>
        <v>171</v>
      </c>
      <c r="B346" s="429"/>
      <c r="C346" s="437" t="s">
        <v>460</v>
      </c>
      <c r="D346" s="663" t="s">
        <v>4</v>
      </c>
      <c r="E346" s="663"/>
      <c r="F346" s="439"/>
      <c r="G346" s="429"/>
      <c r="H346" s="490"/>
      <c r="I346" s="433">
        <f>ROUND(H345/1000,4)+I344</f>
        <v>64.647399999999976</v>
      </c>
      <c r="J346" s="434" t="s">
        <v>51</v>
      </c>
      <c r="K346" s="429" t="s">
        <v>263</v>
      </c>
      <c r="L346" s="429" t="s">
        <v>263</v>
      </c>
      <c r="M346" s="429"/>
      <c r="N346" s="429"/>
      <c r="O346" s="429"/>
      <c r="P346" s="429"/>
    </row>
    <row r="347" spans="1:16" s="163" customFormat="1" ht="18" x14ac:dyDescent="0.3">
      <c r="A347" s="429"/>
      <c r="B347" s="429"/>
      <c r="C347" s="662"/>
      <c r="D347" s="485"/>
      <c r="E347" s="485"/>
      <c r="F347" s="432"/>
      <c r="G347" s="810" t="str">
        <f>C346</f>
        <v>30/7</v>
      </c>
      <c r="H347" s="488">
        <v>395</v>
      </c>
      <c r="I347" s="436"/>
      <c r="J347" s="437"/>
      <c r="K347" s="429"/>
      <c r="L347" s="429"/>
      <c r="M347" s="429"/>
      <c r="N347" s="429"/>
      <c r="O347" s="429"/>
      <c r="P347" s="429"/>
    </row>
    <row r="348" spans="1:16" s="163" customFormat="1" ht="18" x14ac:dyDescent="0.3">
      <c r="A348" s="429">
        <f>SUBTOTAL(103,$C$6:C348)</f>
        <v>172</v>
      </c>
      <c r="B348" s="429"/>
      <c r="C348" s="437" t="s">
        <v>461</v>
      </c>
      <c r="D348" s="663" t="s">
        <v>2</v>
      </c>
      <c r="E348" s="663"/>
      <c r="F348" s="439"/>
      <c r="G348" s="429"/>
      <c r="H348" s="490"/>
      <c r="I348" s="433">
        <f>ROUND(H347/1000,4)+I346</f>
        <v>65.042399999999972</v>
      </c>
      <c r="J348" s="434" t="s">
        <v>51</v>
      </c>
      <c r="K348" s="429" t="s">
        <v>263</v>
      </c>
      <c r="L348" s="429" t="s">
        <v>263</v>
      </c>
      <c r="M348" s="429"/>
      <c r="N348" s="429"/>
      <c r="O348" s="429"/>
      <c r="P348" s="429"/>
    </row>
    <row r="349" spans="1:16" s="163" customFormat="1" ht="18" x14ac:dyDescent="0.3">
      <c r="A349" s="429"/>
      <c r="B349" s="429"/>
      <c r="C349" s="662"/>
      <c r="D349" s="485"/>
      <c r="E349" s="485"/>
      <c r="F349" s="432"/>
      <c r="G349" s="810" t="str">
        <f>C348</f>
        <v>30/8</v>
      </c>
      <c r="H349" s="488">
        <v>390</v>
      </c>
      <c r="I349" s="436"/>
      <c r="J349" s="437"/>
      <c r="K349" s="429"/>
      <c r="L349" s="429"/>
      <c r="M349" s="429"/>
      <c r="N349" s="429"/>
      <c r="O349" s="429"/>
      <c r="P349" s="429"/>
    </row>
    <row r="350" spans="1:16" s="163" customFormat="1" ht="18" x14ac:dyDescent="0.3">
      <c r="A350" s="429">
        <f>SUBTOTAL(103,$C$6:C350)</f>
        <v>173</v>
      </c>
      <c r="B350" s="429"/>
      <c r="C350" s="437" t="s">
        <v>462</v>
      </c>
      <c r="D350" s="663" t="s">
        <v>4</v>
      </c>
      <c r="E350" s="663"/>
      <c r="F350" s="439"/>
      <c r="G350" s="429"/>
      <c r="H350" s="490"/>
      <c r="I350" s="433">
        <f>ROUND(H349/1000,4)+I348</f>
        <v>65.432399999999973</v>
      </c>
      <c r="J350" s="434" t="s">
        <v>51</v>
      </c>
      <c r="K350" s="429" t="s">
        <v>263</v>
      </c>
      <c r="L350" s="429" t="s">
        <v>263</v>
      </c>
      <c r="M350" s="429"/>
      <c r="N350" s="429"/>
      <c r="O350" s="429"/>
      <c r="P350" s="429"/>
    </row>
    <row r="351" spans="1:16" s="163" customFormat="1" ht="18" x14ac:dyDescent="0.3">
      <c r="A351" s="429"/>
      <c r="B351" s="429"/>
      <c r="C351" s="662"/>
      <c r="D351" s="485"/>
      <c r="E351" s="485"/>
      <c r="F351" s="432"/>
      <c r="G351" s="810" t="str">
        <f>C350</f>
        <v>30/9</v>
      </c>
      <c r="H351" s="488">
        <v>350</v>
      </c>
      <c r="I351" s="436"/>
      <c r="J351" s="437"/>
      <c r="K351" s="429"/>
      <c r="L351" s="429"/>
      <c r="M351" s="429"/>
      <c r="N351" s="429"/>
      <c r="O351" s="429"/>
      <c r="P351" s="429"/>
    </row>
    <row r="352" spans="1:16" s="163" customFormat="1" ht="18" x14ac:dyDescent="0.3">
      <c r="A352" s="429">
        <f>SUBTOTAL(103,$C$6:C352)</f>
        <v>174</v>
      </c>
      <c r="B352" s="429"/>
      <c r="C352" s="437" t="s">
        <v>463</v>
      </c>
      <c r="D352" s="663" t="s">
        <v>2</v>
      </c>
      <c r="E352" s="663"/>
      <c r="F352" s="439"/>
      <c r="G352" s="429"/>
      <c r="H352" s="490"/>
      <c r="I352" s="433">
        <f>ROUND(H351/1000,4)+I350</f>
        <v>65.782399999999967</v>
      </c>
      <c r="J352" s="434" t="s">
        <v>51</v>
      </c>
      <c r="K352" s="429" t="s">
        <v>263</v>
      </c>
      <c r="L352" s="429" t="s">
        <v>263</v>
      </c>
      <c r="M352" s="429" t="s">
        <v>263</v>
      </c>
      <c r="N352" s="429"/>
      <c r="O352" s="429"/>
      <c r="P352" s="429"/>
    </row>
    <row r="353" spans="1:16" s="163" customFormat="1" ht="18" x14ac:dyDescent="0.3">
      <c r="A353" s="429"/>
      <c r="B353" s="429"/>
      <c r="C353" s="662"/>
      <c r="D353" s="485"/>
      <c r="E353" s="485"/>
      <c r="F353" s="432"/>
      <c r="G353" s="810" t="str">
        <f>C352</f>
        <v>30/10</v>
      </c>
      <c r="H353" s="488">
        <v>428.23899999999998</v>
      </c>
      <c r="I353" s="436"/>
      <c r="J353" s="437"/>
      <c r="K353" s="429"/>
      <c r="L353" s="429"/>
      <c r="M353" s="429"/>
      <c r="N353" s="429"/>
      <c r="O353" s="429"/>
      <c r="P353" s="429"/>
    </row>
    <row r="354" spans="1:16" s="163" customFormat="1" ht="18" x14ac:dyDescent="0.3">
      <c r="A354" s="429">
        <f>SUBTOTAL(103,$C$6:C354)</f>
        <v>175</v>
      </c>
      <c r="B354" s="430" t="s">
        <v>586</v>
      </c>
      <c r="C354" s="437" t="s">
        <v>9</v>
      </c>
      <c r="D354" s="663" t="s">
        <v>205</v>
      </c>
      <c r="E354" s="663"/>
      <c r="F354" s="439"/>
      <c r="G354" s="429"/>
      <c r="H354" s="490"/>
      <c r="I354" s="433">
        <f>ROUND(H353/1000,4)+I352</f>
        <v>66.210599999999971</v>
      </c>
      <c r="J354" s="434" t="s">
        <v>51</v>
      </c>
      <c r="K354" s="429" t="s">
        <v>263</v>
      </c>
      <c r="L354" s="429" t="s">
        <v>263</v>
      </c>
      <c r="M354" s="429" t="s">
        <v>263</v>
      </c>
      <c r="N354" s="429"/>
      <c r="O354" s="429"/>
      <c r="P354" s="429"/>
    </row>
    <row r="355" spans="1:16" s="163" customFormat="1" ht="18" x14ac:dyDescent="0.3">
      <c r="A355" s="429"/>
      <c r="B355" s="429"/>
      <c r="C355" s="662"/>
      <c r="D355" s="485"/>
      <c r="E355" s="485"/>
      <c r="F355" s="432"/>
      <c r="G355" s="810" t="str">
        <f>C354</f>
        <v>31/0</v>
      </c>
      <c r="H355" s="488">
        <v>376.76100000000002</v>
      </c>
      <c r="I355" s="436"/>
      <c r="J355" s="437"/>
      <c r="K355" s="429"/>
      <c r="L355" s="429"/>
      <c r="M355" s="429"/>
      <c r="N355" s="429"/>
      <c r="O355" s="429"/>
      <c r="P355" s="429"/>
    </row>
    <row r="356" spans="1:16" s="163" customFormat="1" ht="18" x14ac:dyDescent="0.3">
      <c r="A356" s="429">
        <f>SUBTOTAL(103,$C$6:C356)</f>
        <v>176</v>
      </c>
      <c r="B356" s="429"/>
      <c r="C356" s="437" t="s">
        <v>84</v>
      </c>
      <c r="D356" s="663" t="s">
        <v>2</v>
      </c>
      <c r="E356" s="663"/>
      <c r="F356" s="439"/>
      <c r="G356" s="429"/>
      <c r="H356" s="490"/>
      <c r="I356" s="433">
        <f>ROUND(H355/1000,4)+I354</f>
        <v>66.587399999999974</v>
      </c>
      <c r="J356" s="434" t="s">
        <v>51</v>
      </c>
      <c r="K356" s="429" t="s">
        <v>263</v>
      </c>
      <c r="L356" s="429" t="s">
        <v>263</v>
      </c>
      <c r="M356" s="429" t="s">
        <v>263</v>
      </c>
      <c r="N356" s="429"/>
      <c r="O356" s="429"/>
      <c r="P356" s="429"/>
    </row>
    <row r="357" spans="1:16" s="163" customFormat="1" ht="18" x14ac:dyDescent="0.3">
      <c r="A357" s="429"/>
      <c r="B357" s="429"/>
      <c r="C357" s="662"/>
      <c r="D357" s="485"/>
      <c r="E357" s="485"/>
      <c r="F357" s="432"/>
      <c r="G357" s="810" t="str">
        <f>C356</f>
        <v>31/1</v>
      </c>
      <c r="H357" s="488">
        <v>410</v>
      </c>
      <c r="I357" s="436"/>
      <c r="J357" s="437"/>
      <c r="K357" s="429"/>
      <c r="L357" s="429"/>
      <c r="M357" s="429"/>
      <c r="N357" s="429"/>
      <c r="O357" s="429"/>
      <c r="P357" s="429"/>
    </row>
    <row r="358" spans="1:16" s="163" customFormat="1" ht="18" x14ac:dyDescent="0.3">
      <c r="A358" s="429">
        <f>SUBTOTAL(103,$C$6:C358)</f>
        <v>177</v>
      </c>
      <c r="B358" s="429"/>
      <c r="C358" s="437" t="s">
        <v>170</v>
      </c>
      <c r="D358" s="663" t="s">
        <v>178</v>
      </c>
      <c r="E358" s="663"/>
      <c r="F358" s="439"/>
      <c r="G358" s="429"/>
      <c r="H358" s="490"/>
      <c r="I358" s="433">
        <f>ROUND(H357/1000,4)+I356</f>
        <v>66.997399999999971</v>
      </c>
      <c r="J358" s="434" t="s">
        <v>51</v>
      </c>
      <c r="K358" s="429" t="s">
        <v>263</v>
      </c>
      <c r="L358" s="429" t="s">
        <v>263</v>
      </c>
      <c r="M358" s="429" t="s">
        <v>263</v>
      </c>
      <c r="N358" s="429"/>
      <c r="O358" s="429"/>
      <c r="P358" s="429"/>
    </row>
    <row r="359" spans="1:16" s="163" customFormat="1" ht="18" x14ac:dyDescent="0.3">
      <c r="A359" s="429"/>
      <c r="B359" s="429"/>
      <c r="C359" s="662"/>
      <c r="D359" s="485"/>
      <c r="E359" s="485"/>
      <c r="F359" s="432"/>
      <c r="G359" s="810" t="str">
        <f>C358</f>
        <v>31/2</v>
      </c>
      <c r="H359" s="488">
        <v>430</v>
      </c>
      <c r="I359" s="436"/>
      <c r="J359" s="437"/>
      <c r="K359" s="429"/>
      <c r="L359" s="429"/>
      <c r="M359" s="429"/>
      <c r="N359" s="429"/>
      <c r="O359" s="429"/>
      <c r="P359" s="429"/>
    </row>
    <row r="360" spans="1:16" s="163" customFormat="1" ht="18" x14ac:dyDescent="0.3">
      <c r="A360" s="429">
        <f>SUBTOTAL(103,$C$6:C360)</f>
        <v>178</v>
      </c>
      <c r="B360" s="429"/>
      <c r="C360" s="437" t="s">
        <v>171</v>
      </c>
      <c r="D360" s="663" t="s">
        <v>2</v>
      </c>
      <c r="E360" s="663"/>
      <c r="F360" s="439"/>
      <c r="G360" s="429"/>
      <c r="H360" s="490"/>
      <c r="I360" s="433">
        <f>ROUND(H359/1000,4)+I358</f>
        <v>67.427399999999977</v>
      </c>
      <c r="J360" s="434" t="s">
        <v>51</v>
      </c>
      <c r="K360" s="429" t="s">
        <v>263</v>
      </c>
      <c r="L360" s="429" t="s">
        <v>263</v>
      </c>
      <c r="M360" s="429"/>
      <c r="N360" s="429"/>
      <c r="O360" s="429"/>
      <c r="P360" s="429"/>
    </row>
    <row r="361" spans="1:16" s="163" customFormat="1" ht="18" x14ac:dyDescent="0.3">
      <c r="A361" s="429"/>
      <c r="B361" s="429"/>
      <c r="C361" s="662"/>
      <c r="D361" s="485"/>
      <c r="E361" s="485"/>
      <c r="F361" s="432"/>
      <c r="G361" s="810" t="str">
        <f>C360</f>
        <v>31/3</v>
      </c>
      <c r="H361" s="488">
        <v>380</v>
      </c>
      <c r="I361" s="436"/>
      <c r="J361" s="437"/>
      <c r="K361" s="429"/>
      <c r="L361" s="429"/>
      <c r="M361" s="429"/>
      <c r="N361" s="429"/>
      <c r="O361" s="429"/>
      <c r="P361" s="429"/>
    </row>
    <row r="362" spans="1:16" s="163" customFormat="1" ht="18" x14ac:dyDescent="0.3">
      <c r="A362" s="429">
        <f>SUBTOTAL(103,$C$6:C362)</f>
        <v>179</v>
      </c>
      <c r="B362" s="429"/>
      <c r="C362" s="437" t="s">
        <v>464</v>
      </c>
      <c r="D362" s="663" t="s">
        <v>159</v>
      </c>
      <c r="E362" s="663"/>
      <c r="F362" s="439"/>
      <c r="G362" s="429"/>
      <c r="H362" s="490"/>
      <c r="I362" s="433">
        <f>ROUND(H361/1000,4)+I360</f>
        <v>67.807399999999973</v>
      </c>
      <c r="J362" s="434" t="s">
        <v>51</v>
      </c>
      <c r="K362" s="429" t="s">
        <v>263</v>
      </c>
      <c r="L362" s="429" t="s">
        <v>263</v>
      </c>
      <c r="M362" s="429"/>
      <c r="N362" s="429"/>
      <c r="O362" s="429"/>
      <c r="P362" s="429"/>
    </row>
    <row r="363" spans="1:16" s="163" customFormat="1" ht="18" x14ac:dyDescent="0.3">
      <c r="A363" s="429"/>
      <c r="B363" s="429"/>
      <c r="C363" s="662"/>
      <c r="D363" s="485"/>
      <c r="E363" s="485"/>
      <c r="F363" s="432"/>
      <c r="G363" s="810" t="str">
        <f>C362</f>
        <v>31/4</v>
      </c>
      <c r="H363" s="488">
        <v>445</v>
      </c>
      <c r="I363" s="436"/>
      <c r="J363" s="437"/>
      <c r="K363" s="429"/>
      <c r="L363" s="429"/>
      <c r="M363" s="429"/>
      <c r="N363" s="429"/>
      <c r="O363" s="429"/>
      <c r="P363" s="429"/>
    </row>
    <row r="364" spans="1:16" s="163" customFormat="1" ht="18" x14ac:dyDescent="0.3">
      <c r="A364" s="429">
        <f>SUBTOTAL(103,$C$6:C364)</f>
        <v>180</v>
      </c>
      <c r="B364" s="429"/>
      <c r="C364" s="437" t="s">
        <v>465</v>
      </c>
      <c r="D364" s="663" t="s">
        <v>80</v>
      </c>
      <c r="E364" s="663"/>
      <c r="F364" s="439"/>
      <c r="G364" s="429"/>
      <c r="H364" s="490"/>
      <c r="I364" s="433">
        <f>ROUND(H363/1000,4)+I362</f>
        <v>68.252399999999966</v>
      </c>
      <c r="J364" s="434" t="s">
        <v>51</v>
      </c>
      <c r="K364" s="429" t="s">
        <v>263</v>
      </c>
      <c r="L364" s="429" t="s">
        <v>263</v>
      </c>
      <c r="M364" s="429"/>
      <c r="N364" s="429"/>
      <c r="O364" s="429"/>
      <c r="P364" s="429"/>
    </row>
    <row r="365" spans="1:16" s="163" customFormat="1" ht="18" x14ac:dyDescent="0.3">
      <c r="A365" s="429"/>
      <c r="B365" s="429"/>
      <c r="C365" s="662"/>
      <c r="D365" s="485"/>
      <c r="E365" s="485"/>
      <c r="F365" s="432"/>
      <c r="G365" s="810" t="str">
        <f>C364</f>
        <v>31/5</v>
      </c>
      <c r="H365" s="488">
        <v>385</v>
      </c>
      <c r="I365" s="436"/>
      <c r="J365" s="437"/>
      <c r="K365" s="429"/>
      <c r="L365" s="429"/>
      <c r="M365" s="429"/>
      <c r="N365" s="429"/>
      <c r="O365" s="429"/>
      <c r="P365" s="429"/>
    </row>
    <row r="366" spans="1:16" s="163" customFormat="1" ht="18" x14ac:dyDescent="0.3">
      <c r="A366" s="429">
        <f>SUBTOTAL(103,$C$6:C366)</f>
        <v>181</v>
      </c>
      <c r="B366" s="429"/>
      <c r="C366" s="437" t="s">
        <v>466</v>
      </c>
      <c r="D366" s="663" t="s">
        <v>50</v>
      </c>
      <c r="E366" s="663"/>
      <c r="F366" s="439"/>
      <c r="G366" s="429"/>
      <c r="H366" s="490"/>
      <c r="I366" s="433">
        <f>ROUND(H365/1000,4)+I364</f>
        <v>68.637399999999971</v>
      </c>
      <c r="J366" s="434" t="s">
        <v>51</v>
      </c>
      <c r="K366" s="429" t="s">
        <v>263</v>
      </c>
      <c r="L366" s="429" t="s">
        <v>263</v>
      </c>
      <c r="M366" s="429"/>
      <c r="N366" s="429"/>
      <c r="O366" s="429"/>
      <c r="P366" s="429"/>
    </row>
    <row r="367" spans="1:16" s="163" customFormat="1" ht="18" x14ac:dyDescent="0.3">
      <c r="A367" s="429"/>
      <c r="B367" s="429"/>
      <c r="C367" s="662"/>
      <c r="D367" s="485"/>
      <c r="E367" s="485"/>
      <c r="F367" s="432"/>
      <c r="G367" s="810" t="str">
        <f>C366</f>
        <v>31/6</v>
      </c>
      <c r="H367" s="488">
        <v>420</v>
      </c>
      <c r="I367" s="436"/>
      <c r="J367" s="437"/>
      <c r="K367" s="429"/>
      <c r="L367" s="429"/>
      <c r="M367" s="429"/>
      <c r="N367" s="429"/>
      <c r="O367" s="429"/>
      <c r="P367" s="429"/>
    </row>
    <row r="368" spans="1:16" s="163" customFormat="1" ht="18" x14ac:dyDescent="0.3">
      <c r="A368" s="429">
        <f>SUBTOTAL(103,$C$6:C368)</f>
        <v>182</v>
      </c>
      <c r="B368" s="429"/>
      <c r="C368" s="437" t="s">
        <v>467</v>
      </c>
      <c r="D368" s="663" t="s">
        <v>3</v>
      </c>
      <c r="E368" s="663"/>
      <c r="F368" s="439"/>
      <c r="G368" s="429"/>
      <c r="H368" s="490"/>
      <c r="I368" s="433">
        <f>ROUND(H367/1000,4)+I366</f>
        <v>69.057399999999973</v>
      </c>
      <c r="J368" s="434" t="s">
        <v>51</v>
      </c>
      <c r="K368" s="429" t="s">
        <v>263</v>
      </c>
      <c r="L368" s="429" t="s">
        <v>263</v>
      </c>
      <c r="M368" s="429"/>
      <c r="N368" s="429"/>
      <c r="O368" s="429"/>
      <c r="P368" s="429"/>
    </row>
    <row r="369" spans="1:16" s="163" customFormat="1" ht="18" x14ac:dyDescent="0.3">
      <c r="A369" s="429"/>
      <c r="B369" s="429"/>
      <c r="C369" s="662"/>
      <c r="D369" s="485"/>
      <c r="E369" s="485"/>
      <c r="F369" s="432"/>
      <c r="G369" s="810" t="str">
        <f>C368</f>
        <v>31/7</v>
      </c>
      <c r="H369" s="488">
        <v>415</v>
      </c>
      <c r="I369" s="436"/>
      <c r="J369" s="437"/>
      <c r="K369" s="429"/>
      <c r="L369" s="429"/>
      <c r="M369" s="429"/>
      <c r="N369" s="429"/>
      <c r="O369" s="429"/>
      <c r="P369" s="429"/>
    </row>
    <row r="370" spans="1:16" s="163" customFormat="1" ht="18" x14ac:dyDescent="0.3">
      <c r="A370" s="429">
        <f>SUBTOTAL(103,$C$6:C370)</f>
        <v>183</v>
      </c>
      <c r="B370" s="429"/>
      <c r="C370" s="437" t="s">
        <v>468</v>
      </c>
      <c r="D370" s="663" t="s">
        <v>3</v>
      </c>
      <c r="E370" s="663"/>
      <c r="F370" s="439"/>
      <c r="G370" s="429"/>
      <c r="H370" s="490"/>
      <c r="I370" s="433">
        <f>ROUND(H369/1000,4)+I368</f>
        <v>69.472399999999979</v>
      </c>
      <c r="J370" s="434" t="s">
        <v>51</v>
      </c>
      <c r="K370" s="429" t="s">
        <v>263</v>
      </c>
      <c r="L370" s="429" t="s">
        <v>263</v>
      </c>
      <c r="M370" s="429"/>
      <c r="N370" s="429"/>
      <c r="O370" s="429"/>
      <c r="P370" s="429"/>
    </row>
    <row r="371" spans="1:16" s="163" customFormat="1" ht="18" x14ac:dyDescent="0.3">
      <c r="A371" s="429"/>
      <c r="B371" s="429"/>
      <c r="C371" s="662"/>
      <c r="D371" s="485"/>
      <c r="E371" s="485"/>
      <c r="F371" s="432"/>
      <c r="G371" s="810" t="str">
        <f>C370</f>
        <v>31/8</v>
      </c>
      <c r="H371" s="488">
        <v>310</v>
      </c>
      <c r="I371" s="436"/>
      <c r="J371" s="437"/>
      <c r="K371" s="429"/>
      <c r="L371" s="429"/>
      <c r="M371" s="429"/>
      <c r="N371" s="429"/>
      <c r="O371" s="429"/>
      <c r="P371" s="429"/>
    </row>
    <row r="372" spans="1:16" s="163" customFormat="1" ht="18" x14ac:dyDescent="0.3">
      <c r="A372" s="429">
        <f>SUBTOTAL(103,$C$6:C372)</f>
        <v>184</v>
      </c>
      <c r="B372" s="429"/>
      <c r="C372" s="437" t="s">
        <v>469</v>
      </c>
      <c r="D372" s="663" t="s">
        <v>178</v>
      </c>
      <c r="E372" s="663"/>
      <c r="F372" s="439"/>
      <c r="G372" s="429"/>
      <c r="H372" s="490"/>
      <c r="I372" s="433">
        <f>ROUND(H371/1000,4)+I370</f>
        <v>69.782399999999981</v>
      </c>
      <c r="J372" s="434" t="s">
        <v>51</v>
      </c>
      <c r="K372" s="429" t="s">
        <v>263</v>
      </c>
      <c r="L372" s="429" t="s">
        <v>263</v>
      </c>
      <c r="M372" s="429"/>
      <c r="N372" s="429"/>
      <c r="O372" s="429"/>
      <c r="P372" s="429"/>
    </row>
    <row r="373" spans="1:16" s="163" customFormat="1" ht="18" x14ac:dyDescent="0.3">
      <c r="A373" s="429"/>
      <c r="B373" s="429"/>
      <c r="C373" s="662"/>
      <c r="D373" s="485"/>
      <c r="E373" s="485"/>
      <c r="F373" s="432"/>
      <c r="G373" s="810" t="str">
        <f>C372</f>
        <v>31/9</v>
      </c>
      <c r="H373" s="488">
        <v>445</v>
      </c>
      <c r="I373" s="436"/>
      <c r="J373" s="437"/>
      <c r="K373" s="429"/>
      <c r="L373" s="429"/>
      <c r="M373" s="429"/>
      <c r="N373" s="429"/>
      <c r="O373" s="429"/>
      <c r="P373" s="429"/>
    </row>
    <row r="374" spans="1:16" s="163" customFormat="1" ht="18" x14ac:dyDescent="0.3">
      <c r="A374" s="429">
        <f>SUBTOTAL(103,$C$6:C374)</f>
        <v>185</v>
      </c>
      <c r="B374" s="429"/>
      <c r="C374" s="437" t="s">
        <v>470</v>
      </c>
      <c r="D374" s="663" t="s">
        <v>1013</v>
      </c>
      <c r="E374" s="663"/>
      <c r="F374" s="439"/>
      <c r="G374" s="429"/>
      <c r="H374" s="490"/>
      <c r="I374" s="433">
        <f>ROUND(H373/1000,4)+I372</f>
        <v>70.227399999999975</v>
      </c>
      <c r="J374" s="434" t="s">
        <v>51</v>
      </c>
      <c r="K374" s="429" t="s">
        <v>263</v>
      </c>
      <c r="L374" s="429" t="s">
        <v>263</v>
      </c>
      <c r="M374" s="429"/>
      <c r="N374" s="429"/>
      <c r="O374" s="429" t="s">
        <v>988</v>
      </c>
      <c r="P374" s="429"/>
    </row>
    <row r="375" spans="1:16" s="163" customFormat="1" ht="18" x14ac:dyDescent="0.3">
      <c r="A375" s="429"/>
      <c r="B375" s="429"/>
      <c r="C375" s="662"/>
      <c r="D375" s="485"/>
      <c r="E375" s="485"/>
      <c r="F375" s="432"/>
      <c r="G375" s="810" t="str">
        <f>C374</f>
        <v>31/10</v>
      </c>
      <c r="H375" s="488">
        <v>316.608</v>
      </c>
      <c r="I375" s="436"/>
      <c r="J375" s="437"/>
      <c r="K375" s="429"/>
      <c r="L375" s="429"/>
      <c r="M375" s="429"/>
      <c r="N375" s="429"/>
      <c r="O375" s="429"/>
      <c r="P375" s="429"/>
    </row>
    <row r="376" spans="1:16" s="163" customFormat="1" ht="18" x14ac:dyDescent="0.3">
      <c r="A376" s="429">
        <f>SUBTOTAL(103,$C$6:C376)</f>
        <v>186</v>
      </c>
      <c r="B376" s="430" t="s">
        <v>587</v>
      </c>
      <c r="C376" s="437" t="s">
        <v>10</v>
      </c>
      <c r="D376" s="663" t="s">
        <v>192</v>
      </c>
      <c r="E376" s="663"/>
      <c r="F376" s="439"/>
      <c r="G376" s="429"/>
      <c r="H376" s="490"/>
      <c r="I376" s="433">
        <f>ROUND(H375/1000,4)+I374</f>
        <v>70.543999999999969</v>
      </c>
      <c r="J376" s="434" t="s">
        <v>51</v>
      </c>
      <c r="K376" s="429" t="s">
        <v>263</v>
      </c>
      <c r="L376" s="429" t="s">
        <v>263</v>
      </c>
      <c r="M376" s="429"/>
      <c r="N376" s="429"/>
      <c r="O376" s="429"/>
      <c r="P376" s="429"/>
    </row>
    <row r="377" spans="1:16" s="163" customFormat="1" ht="18" x14ac:dyDescent="0.3">
      <c r="A377" s="429"/>
      <c r="B377" s="429"/>
      <c r="C377" s="662"/>
      <c r="D377" s="485"/>
      <c r="E377" s="485"/>
      <c r="F377" s="432"/>
      <c r="G377" s="810" t="str">
        <f>C376</f>
        <v>32/0</v>
      </c>
      <c r="H377" s="488">
        <v>385.51</v>
      </c>
      <c r="I377" s="436"/>
      <c r="J377" s="437"/>
      <c r="K377" s="429"/>
      <c r="L377" s="429"/>
      <c r="M377" s="429"/>
      <c r="N377" s="429"/>
      <c r="O377" s="429"/>
      <c r="P377" s="429"/>
    </row>
    <row r="378" spans="1:16" s="163" customFormat="1" ht="18" x14ac:dyDescent="0.3">
      <c r="A378" s="429">
        <f>SUBTOTAL(103,$C$6:C378)</f>
        <v>187</v>
      </c>
      <c r="B378" s="429"/>
      <c r="C378" s="437" t="s">
        <v>67</v>
      </c>
      <c r="D378" s="663" t="s">
        <v>80</v>
      </c>
      <c r="E378" s="663"/>
      <c r="F378" s="439"/>
      <c r="G378" s="429"/>
      <c r="H378" s="488"/>
      <c r="I378" s="433">
        <f>ROUND(H377/1000,4)+I376</f>
        <v>70.929499999999962</v>
      </c>
      <c r="J378" s="434" t="s">
        <v>51</v>
      </c>
      <c r="K378" s="429" t="s">
        <v>263</v>
      </c>
      <c r="L378" s="429" t="s">
        <v>263</v>
      </c>
      <c r="M378" s="429" t="s">
        <v>263</v>
      </c>
      <c r="N378" s="429"/>
      <c r="O378" s="429"/>
      <c r="P378" s="429"/>
    </row>
    <row r="379" spans="1:16" s="163" customFormat="1" ht="18" x14ac:dyDescent="0.3">
      <c r="A379" s="429"/>
      <c r="B379" s="429"/>
      <c r="C379" s="662"/>
      <c r="D379" s="485"/>
      <c r="E379" s="485"/>
      <c r="F379" s="432"/>
      <c r="G379" s="810" t="str">
        <f>C378</f>
        <v>32/1</v>
      </c>
      <c r="H379" s="488">
        <v>390</v>
      </c>
      <c r="I379" s="436"/>
      <c r="J379" s="437"/>
      <c r="K379" s="429"/>
      <c r="L379" s="429"/>
      <c r="M379" s="429"/>
      <c r="N379" s="429"/>
      <c r="O379" s="429"/>
      <c r="P379" s="429"/>
    </row>
    <row r="380" spans="1:16" s="163" customFormat="1" ht="18" x14ac:dyDescent="0.3">
      <c r="A380" s="429">
        <f>SUBTOTAL(103,$C$6:C380)</f>
        <v>188</v>
      </c>
      <c r="B380" s="429"/>
      <c r="C380" s="437" t="s">
        <v>172</v>
      </c>
      <c r="D380" s="663" t="s">
        <v>50</v>
      </c>
      <c r="E380" s="663"/>
      <c r="F380" s="439"/>
      <c r="G380" s="429"/>
      <c r="H380" s="488"/>
      <c r="I380" s="433">
        <f>ROUND(H379/1000,4)+I378</f>
        <v>71.319499999999962</v>
      </c>
      <c r="J380" s="434" t="s">
        <v>51</v>
      </c>
      <c r="K380" s="429" t="s">
        <v>263</v>
      </c>
      <c r="L380" s="429" t="s">
        <v>263</v>
      </c>
      <c r="M380" s="429" t="s">
        <v>263</v>
      </c>
      <c r="N380" s="429"/>
      <c r="O380" s="429"/>
      <c r="P380" s="429"/>
    </row>
    <row r="381" spans="1:16" s="163" customFormat="1" ht="18" x14ac:dyDescent="0.3">
      <c r="A381" s="429"/>
      <c r="B381" s="429"/>
      <c r="C381" s="662"/>
      <c r="D381" s="485"/>
      <c r="E381" s="485"/>
      <c r="F381" s="432"/>
      <c r="G381" s="810" t="str">
        <f>C380</f>
        <v>32/2</v>
      </c>
      <c r="H381" s="488">
        <v>410</v>
      </c>
      <c r="I381" s="436"/>
      <c r="J381" s="437"/>
      <c r="K381" s="429"/>
      <c r="L381" s="429"/>
      <c r="M381" s="429"/>
      <c r="N381" s="429"/>
      <c r="O381" s="429"/>
      <c r="P381" s="429"/>
    </row>
    <row r="382" spans="1:16" s="163" customFormat="1" ht="18" x14ac:dyDescent="0.3">
      <c r="A382" s="429">
        <f>SUBTOTAL(103,$C$6:C382)</f>
        <v>189</v>
      </c>
      <c r="B382" s="429"/>
      <c r="C382" s="437" t="s">
        <v>899</v>
      </c>
      <c r="D382" s="663" t="s">
        <v>80</v>
      </c>
      <c r="E382" s="663"/>
      <c r="F382" s="439"/>
      <c r="G382" s="429"/>
      <c r="H382" s="488"/>
      <c r="I382" s="433">
        <f>ROUND(H381/1000,4)+I380</f>
        <v>71.729499999999959</v>
      </c>
      <c r="J382" s="434" t="s">
        <v>51</v>
      </c>
      <c r="K382" s="429" t="s">
        <v>263</v>
      </c>
      <c r="L382" s="429" t="s">
        <v>263</v>
      </c>
      <c r="M382" s="429" t="s">
        <v>263</v>
      </c>
      <c r="N382" s="429"/>
      <c r="O382" s="429"/>
      <c r="P382" s="429"/>
    </row>
    <row r="383" spans="1:16" s="163" customFormat="1" ht="18" x14ac:dyDescent="0.3">
      <c r="A383" s="429"/>
      <c r="B383" s="429"/>
      <c r="C383" s="662"/>
      <c r="D383" s="485"/>
      <c r="E383" s="485"/>
      <c r="F383" s="432"/>
      <c r="G383" s="810" t="str">
        <f>C382</f>
        <v>32/3</v>
      </c>
      <c r="H383" s="488">
        <v>430</v>
      </c>
      <c r="I383" s="436"/>
      <c r="J383" s="437"/>
      <c r="K383" s="429"/>
      <c r="L383" s="429"/>
      <c r="M383" s="429"/>
      <c r="N383" s="429"/>
      <c r="O383" s="429"/>
      <c r="P383" s="429"/>
    </row>
    <row r="384" spans="1:16" s="163" customFormat="1" ht="18" x14ac:dyDescent="0.3">
      <c r="A384" s="429">
        <f>SUBTOTAL(103,$C$6:C384)</f>
        <v>190</v>
      </c>
      <c r="B384" s="429"/>
      <c r="C384" s="437" t="s">
        <v>900</v>
      </c>
      <c r="D384" s="663" t="s">
        <v>50</v>
      </c>
      <c r="E384" s="663"/>
      <c r="F384" s="439"/>
      <c r="G384" s="429"/>
      <c r="H384" s="488"/>
      <c r="I384" s="433">
        <f>ROUND(H383/1000,4)+I382</f>
        <v>72.159499999999966</v>
      </c>
      <c r="J384" s="434" t="s">
        <v>51</v>
      </c>
      <c r="K384" s="429" t="s">
        <v>263</v>
      </c>
      <c r="L384" s="429" t="s">
        <v>263</v>
      </c>
      <c r="M384" s="429" t="s">
        <v>263</v>
      </c>
      <c r="N384" s="429"/>
      <c r="O384" s="429"/>
      <c r="P384" s="429"/>
    </row>
    <row r="385" spans="1:16" s="163" customFormat="1" ht="18" x14ac:dyDescent="0.3">
      <c r="A385" s="429"/>
      <c r="B385" s="429"/>
      <c r="C385" s="662"/>
      <c r="D385" s="485"/>
      <c r="E385" s="485"/>
      <c r="F385" s="432"/>
      <c r="G385" s="810" t="str">
        <f>C384</f>
        <v>32/4</v>
      </c>
      <c r="H385" s="488">
        <v>390</v>
      </c>
      <c r="I385" s="436"/>
      <c r="J385" s="437"/>
      <c r="K385" s="429"/>
      <c r="L385" s="429"/>
      <c r="M385" s="429"/>
      <c r="N385" s="429"/>
      <c r="O385" s="429"/>
      <c r="P385" s="429"/>
    </row>
    <row r="386" spans="1:16" s="163" customFormat="1" ht="18" x14ac:dyDescent="0.3">
      <c r="A386" s="429">
        <f>SUBTOTAL(103,$C$6:C386)</f>
        <v>191</v>
      </c>
      <c r="B386" s="429"/>
      <c r="C386" s="437" t="s">
        <v>901</v>
      </c>
      <c r="D386" s="663" t="s">
        <v>50</v>
      </c>
      <c r="E386" s="663"/>
      <c r="F386" s="439">
        <v>2</v>
      </c>
      <c r="G386" s="429"/>
      <c r="H386" s="488"/>
      <c r="I386" s="433">
        <f>ROUND(H385/1000,4)+I384</f>
        <v>72.549499999999966</v>
      </c>
      <c r="J386" s="434" t="s">
        <v>51</v>
      </c>
      <c r="K386" s="429" t="s">
        <v>263</v>
      </c>
      <c r="L386" s="429" t="s">
        <v>263</v>
      </c>
      <c r="M386" s="429" t="s">
        <v>263</v>
      </c>
      <c r="N386" s="429"/>
      <c r="O386" s="429"/>
      <c r="P386" s="429"/>
    </row>
    <row r="387" spans="1:16" s="163" customFormat="1" ht="18" x14ac:dyDescent="0.3">
      <c r="A387" s="429"/>
      <c r="B387" s="429"/>
      <c r="C387" s="662"/>
      <c r="D387" s="485"/>
      <c r="E387" s="485"/>
      <c r="F387" s="432"/>
      <c r="G387" s="810" t="str">
        <f>C386</f>
        <v>32/5</v>
      </c>
      <c r="H387" s="488">
        <v>439</v>
      </c>
      <c r="I387" s="436"/>
      <c r="J387" s="437"/>
      <c r="K387" s="429"/>
      <c r="L387" s="429"/>
      <c r="M387" s="429"/>
      <c r="N387" s="429"/>
      <c r="O387" s="429"/>
      <c r="P387" s="429"/>
    </row>
    <row r="388" spans="1:16" s="163" customFormat="1" ht="18" x14ac:dyDescent="0.3">
      <c r="A388" s="429">
        <f>SUBTOTAL(103,$C$6:C388)</f>
        <v>192</v>
      </c>
      <c r="B388" s="429"/>
      <c r="C388" s="437" t="s">
        <v>902</v>
      </c>
      <c r="D388" s="663" t="s">
        <v>50</v>
      </c>
      <c r="E388" s="663"/>
      <c r="F388" s="439">
        <v>2</v>
      </c>
      <c r="G388" s="429"/>
      <c r="H388" s="488"/>
      <c r="I388" s="433">
        <f>ROUND(H387/1000,4)+I386</f>
        <v>72.988499999999959</v>
      </c>
      <c r="J388" s="434" t="s">
        <v>51</v>
      </c>
      <c r="K388" s="429" t="s">
        <v>263</v>
      </c>
      <c r="L388" s="429" t="s">
        <v>263</v>
      </c>
      <c r="M388" s="429" t="s">
        <v>263</v>
      </c>
      <c r="N388" s="429"/>
      <c r="O388" s="429"/>
      <c r="P388" s="429"/>
    </row>
    <row r="389" spans="1:16" s="163" customFormat="1" ht="18" x14ac:dyDescent="0.3">
      <c r="A389" s="429"/>
      <c r="B389" s="429"/>
      <c r="C389" s="662"/>
      <c r="D389" s="485"/>
      <c r="E389" s="485"/>
      <c r="F389" s="432"/>
      <c r="G389" s="810" t="str">
        <f>C388</f>
        <v>32/6</v>
      </c>
      <c r="H389" s="488">
        <v>360</v>
      </c>
      <c r="I389" s="436"/>
      <c r="J389" s="437"/>
      <c r="K389" s="429"/>
      <c r="L389" s="429"/>
      <c r="M389" s="429"/>
      <c r="N389" s="429"/>
      <c r="O389" s="429"/>
      <c r="P389" s="429"/>
    </row>
    <row r="390" spans="1:16" s="163" customFormat="1" ht="18" x14ac:dyDescent="0.3">
      <c r="A390" s="429">
        <f>SUBTOTAL(103,$C$6:C390)</f>
        <v>193</v>
      </c>
      <c r="B390" s="429"/>
      <c r="C390" s="437" t="s">
        <v>903</v>
      </c>
      <c r="D390" s="663" t="s">
        <v>2</v>
      </c>
      <c r="E390" s="663"/>
      <c r="F390" s="439"/>
      <c r="G390" s="429"/>
      <c r="H390" s="488"/>
      <c r="I390" s="433">
        <f>ROUND(H389/1000,4)+I388</f>
        <v>73.348499999999959</v>
      </c>
      <c r="J390" s="434" t="s">
        <v>51</v>
      </c>
      <c r="K390" s="429" t="s">
        <v>263</v>
      </c>
      <c r="L390" s="429" t="s">
        <v>263</v>
      </c>
      <c r="M390" s="429" t="s">
        <v>263</v>
      </c>
      <c r="N390" s="429"/>
      <c r="O390" s="429"/>
      <c r="P390" s="429"/>
    </row>
    <row r="391" spans="1:16" s="163" customFormat="1" ht="18" x14ac:dyDescent="0.3">
      <c r="A391" s="429"/>
      <c r="B391" s="429"/>
      <c r="C391" s="662"/>
      <c r="D391" s="485"/>
      <c r="E391" s="485"/>
      <c r="F391" s="432"/>
      <c r="G391" s="810" t="str">
        <f>C390</f>
        <v>32/7</v>
      </c>
      <c r="H391" s="488">
        <v>479</v>
      </c>
      <c r="I391" s="436"/>
      <c r="J391" s="437"/>
      <c r="K391" s="429"/>
      <c r="L391" s="429"/>
      <c r="M391" s="429"/>
      <c r="N391" s="429"/>
      <c r="O391" s="429"/>
      <c r="P391" s="429"/>
    </row>
    <row r="392" spans="1:16" s="163" customFormat="1" ht="18" x14ac:dyDescent="0.3">
      <c r="A392" s="429">
        <f>SUBTOTAL(103,$C$6:C392)</f>
        <v>194</v>
      </c>
      <c r="B392" s="430" t="s">
        <v>931</v>
      </c>
      <c r="C392" s="437" t="s">
        <v>799</v>
      </c>
      <c r="D392" s="663" t="s">
        <v>219</v>
      </c>
      <c r="E392" s="663"/>
      <c r="F392" s="432"/>
      <c r="G392" s="429"/>
      <c r="H392" s="488"/>
      <c r="I392" s="433">
        <f>ROUND(H391/1000,4)+I390</f>
        <v>73.827499999999958</v>
      </c>
      <c r="J392" s="434" t="s">
        <v>51</v>
      </c>
      <c r="K392" s="429" t="s">
        <v>263</v>
      </c>
      <c r="L392" s="429" t="s">
        <v>263</v>
      </c>
      <c r="M392" s="429" t="s">
        <v>263</v>
      </c>
      <c r="N392" s="429"/>
      <c r="O392" s="429"/>
      <c r="P392" s="429"/>
    </row>
    <row r="393" spans="1:16" s="163" customFormat="1" ht="18" x14ac:dyDescent="0.3">
      <c r="A393" s="429"/>
      <c r="B393" s="429"/>
      <c r="C393" s="662"/>
      <c r="D393" s="485"/>
      <c r="E393" s="485"/>
      <c r="F393" s="432"/>
      <c r="G393" s="810" t="str">
        <f>C392</f>
        <v>32A/0</v>
      </c>
      <c r="H393" s="488">
        <v>402</v>
      </c>
      <c r="I393" s="436"/>
      <c r="J393" s="437"/>
      <c r="K393" s="429"/>
      <c r="L393" s="429"/>
      <c r="M393" s="429"/>
      <c r="N393" s="429"/>
      <c r="O393" s="429"/>
      <c r="P393" s="429"/>
    </row>
    <row r="394" spans="1:16" s="163" customFormat="1" ht="18" x14ac:dyDescent="0.3">
      <c r="A394" s="429">
        <f>SUBTOTAL(103,$C$6:C394)</f>
        <v>195</v>
      </c>
      <c r="B394" s="429"/>
      <c r="C394" s="437" t="s">
        <v>800</v>
      </c>
      <c r="D394" s="663" t="s">
        <v>80</v>
      </c>
      <c r="E394" s="663"/>
      <c r="F394" s="439"/>
      <c r="G394" s="429"/>
      <c r="H394" s="488"/>
      <c r="I394" s="433">
        <f>ROUND(H393/1000,4)+I392</f>
        <v>74.229499999999959</v>
      </c>
      <c r="J394" s="434" t="s">
        <v>51</v>
      </c>
      <c r="K394" s="429" t="s">
        <v>263</v>
      </c>
      <c r="L394" s="429" t="s">
        <v>263</v>
      </c>
      <c r="M394" s="429"/>
      <c r="N394" s="429"/>
      <c r="O394" s="429"/>
      <c r="P394" s="429"/>
    </row>
    <row r="395" spans="1:16" s="163" customFormat="1" ht="18" x14ac:dyDescent="0.3">
      <c r="A395" s="429"/>
      <c r="B395" s="429"/>
      <c r="C395" s="662"/>
      <c r="D395" s="485"/>
      <c r="E395" s="485"/>
      <c r="F395" s="432"/>
      <c r="G395" s="810" t="str">
        <f>C394</f>
        <v>32A/1</v>
      </c>
      <c r="H395" s="488">
        <v>438.43900000000002</v>
      </c>
      <c r="I395" s="436"/>
      <c r="J395" s="437"/>
      <c r="K395" s="429"/>
      <c r="L395" s="429"/>
      <c r="M395" s="429"/>
      <c r="N395" s="429"/>
      <c r="O395" s="429"/>
      <c r="P395" s="429"/>
    </row>
    <row r="396" spans="1:16" s="163" customFormat="1" ht="18" x14ac:dyDescent="0.3">
      <c r="A396" s="429">
        <f>SUBTOTAL(103,$C$6:C396)</f>
        <v>196</v>
      </c>
      <c r="B396" s="430" t="s">
        <v>588</v>
      </c>
      <c r="C396" s="437" t="s">
        <v>68</v>
      </c>
      <c r="D396" s="663" t="s">
        <v>219</v>
      </c>
      <c r="E396" s="663"/>
      <c r="F396" s="439">
        <v>2</v>
      </c>
      <c r="G396" s="431"/>
      <c r="H396" s="488"/>
      <c r="I396" s="433">
        <f>ROUND(H395/1000,4)+I394</f>
        <v>74.66789999999996</v>
      </c>
      <c r="J396" s="434" t="s">
        <v>51</v>
      </c>
      <c r="K396" s="429" t="s">
        <v>263</v>
      </c>
      <c r="L396" s="429" t="s">
        <v>263</v>
      </c>
      <c r="M396" s="429"/>
      <c r="N396" s="429"/>
      <c r="O396" s="429" t="s">
        <v>988</v>
      </c>
      <c r="P396" s="429"/>
    </row>
    <row r="397" spans="1:16" s="163" customFormat="1" ht="18" x14ac:dyDescent="0.3">
      <c r="A397" s="429"/>
      <c r="B397" s="429"/>
      <c r="C397" s="662"/>
      <c r="D397" s="485"/>
      <c r="E397" s="485"/>
      <c r="F397" s="432"/>
      <c r="G397" s="810" t="str">
        <f>C396</f>
        <v>33/0</v>
      </c>
      <c r="H397" s="491">
        <v>441.56099999999998</v>
      </c>
      <c r="I397" s="436"/>
      <c r="J397" s="437"/>
      <c r="K397" s="429"/>
      <c r="L397" s="429"/>
      <c r="M397" s="429"/>
      <c r="N397" s="429"/>
      <c r="O397" s="429"/>
      <c r="P397" s="429"/>
    </row>
    <row r="398" spans="1:16" s="163" customFormat="1" ht="18" x14ac:dyDescent="0.3">
      <c r="A398" s="429">
        <f>SUBTOTAL(103,$C$6:C398)</f>
        <v>197</v>
      </c>
      <c r="B398" s="429"/>
      <c r="C398" s="437" t="s">
        <v>69</v>
      </c>
      <c r="D398" s="663" t="s">
        <v>50</v>
      </c>
      <c r="E398" s="663"/>
      <c r="F398" s="439">
        <v>2</v>
      </c>
      <c r="G398" s="429"/>
      <c r="H398" s="488"/>
      <c r="I398" s="433">
        <f>ROUND(H397/1000,4)+I396</f>
        <v>75.109499999999954</v>
      </c>
      <c r="J398" s="434" t="s">
        <v>51</v>
      </c>
      <c r="K398" s="429" t="s">
        <v>263</v>
      </c>
      <c r="L398" s="429" t="s">
        <v>263</v>
      </c>
      <c r="M398" s="429"/>
      <c r="N398" s="429"/>
      <c r="O398" s="429"/>
      <c r="P398" s="429"/>
    </row>
    <row r="399" spans="1:16" s="163" customFormat="1" ht="18" x14ac:dyDescent="0.3">
      <c r="A399" s="429"/>
      <c r="B399" s="429"/>
      <c r="C399" s="662"/>
      <c r="D399" s="485"/>
      <c r="E399" s="485"/>
      <c r="F399" s="432"/>
      <c r="G399" s="810" t="str">
        <f>C398</f>
        <v>33/1</v>
      </c>
      <c r="H399" s="488">
        <v>395</v>
      </c>
      <c r="I399" s="436"/>
      <c r="J399" s="437"/>
      <c r="K399" s="429"/>
      <c r="L399" s="429"/>
      <c r="M399" s="429"/>
      <c r="N399" s="429"/>
      <c r="O399" s="429"/>
      <c r="P399" s="429"/>
    </row>
    <row r="400" spans="1:16" s="163" customFormat="1" ht="18" x14ac:dyDescent="0.3">
      <c r="A400" s="429">
        <f>SUBTOTAL(103,$C$6:C400)</f>
        <v>198</v>
      </c>
      <c r="B400" s="429"/>
      <c r="C400" s="437" t="s">
        <v>70</v>
      </c>
      <c r="D400" s="663" t="s">
        <v>50</v>
      </c>
      <c r="E400" s="663"/>
      <c r="F400" s="439"/>
      <c r="G400" s="429"/>
      <c r="H400" s="488"/>
      <c r="I400" s="433">
        <f>ROUND(H399/1000,4)+I398</f>
        <v>75.50449999999995</v>
      </c>
      <c r="J400" s="434" t="s">
        <v>51</v>
      </c>
      <c r="K400" s="429" t="s">
        <v>263</v>
      </c>
      <c r="L400" s="429" t="s">
        <v>263</v>
      </c>
      <c r="M400" s="429" t="s">
        <v>263</v>
      </c>
      <c r="N400" s="429"/>
      <c r="O400" s="429"/>
      <c r="P400" s="429"/>
    </row>
    <row r="401" spans="1:16" s="163" customFormat="1" ht="18" x14ac:dyDescent="0.3">
      <c r="A401" s="429"/>
      <c r="B401" s="429"/>
      <c r="C401" s="662"/>
      <c r="D401" s="485"/>
      <c r="E401" s="485"/>
      <c r="F401" s="432"/>
      <c r="G401" s="810" t="str">
        <f>C400</f>
        <v>33/2</v>
      </c>
      <c r="H401" s="488">
        <v>435</v>
      </c>
      <c r="I401" s="436"/>
      <c r="J401" s="437"/>
      <c r="K401" s="429"/>
      <c r="L401" s="429"/>
      <c r="M401" s="429"/>
      <c r="N401" s="429"/>
      <c r="O401" s="429"/>
      <c r="P401" s="429"/>
    </row>
    <row r="402" spans="1:16" s="163" customFormat="1" ht="18" x14ac:dyDescent="0.3">
      <c r="A402" s="429">
        <f>SUBTOTAL(103,$C$6:C402)</f>
        <v>199</v>
      </c>
      <c r="B402" s="429"/>
      <c r="C402" s="437" t="s">
        <v>71</v>
      </c>
      <c r="D402" s="663" t="s">
        <v>2</v>
      </c>
      <c r="E402" s="663"/>
      <c r="F402" s="439"/>
      <c r="G402" s="429"/>
      <c r="H402" s="488"/>
      <c r="I402" s="433">
        <f>ROUND(H401/1000,4)+I400</f>
        <v>75.939499999999953</v>
      </c>
      <c r="J402" s="434" t="s">
        <v>51</v>
      </c>
      <c r="K402" s="429" t="s">
        <v>263</v>
      </c>
      <c r="L402" s="429" t="s">
        <v>263</v>
      </c>
      <c r="M402" s="429"/>
      <c r="N402" s="429"/>
      <c r="O402" s="429"/>
      <c r="P402" s="429"/>
    </row>
    <row r="403" spans="1:16" s="163" customFormat="1" ht="18" x14ac:dyDescent="0.3">
      <c r="A403" s="429"/>
      <c r="B403" s="429"/>
      <c r="C403" s="662"/>
      <c r="D403" s="485"/>
      <c r="E403" s="485"/>
      <c r="F403" s="432"/>
      <c r="G403" s="810" t="str">
        <f>C402</f>
        <v>33/3</v>
      </c>
      <c r="H403" s="488">
        <v>405</v>
      </c>
      <c r="I403" s="436"/>
      <c r="J403" s="437"/>
      <c r="K403" s="429"/>
      <c r="L403" s="429"/>
      <c r="M403" s="429"/>
      <c r="N403" s="429"/>
      <c r="O403" s="429"/>
      <c r="P403" s="429"/>
    </row>
    <row r="404" spans="1:16" s="163" customFormat="1" ht="18" x14ac:dyDescent="0.3">
      <c r="A404" s="429">
        <f>SUBTOTAL(103,$C$6:C404)</f>
        <v>200</v>
      </c>
      <c r="B404" s="429"/>
      <c r="C404" s="437" t="s">
        <v>195</v>
      </c>
      <c r="D404" s="663" t="s">
        <v>2</v>
      </c>
      <c r="E404" s="663"/>
      <c r="F404" s="439"/>
      <c r="G404" s="429"/>
      <c r="H404" s="488"/>
      <c r="I404" s="433">
        <f>ROUND(H403/1000,4)+I402</f>
        <v>76.344499999999954</v>
      </c>
      <c r="J404" s="434" t="s">
        <v>51</v>
      </c>
      <c r="K404" s="429" t="s">
        <v>263</v>
      </c>
      <c r="L404" s="429" t="s">
        <v>263</v>
      </c>
      <c r="M404" s="429"/>
      <c r="N404" s="429"/>
      <c r="O404" s="429"/>
      <c r="P404" s="429"/>
    </row>
    <row r="405" spans="1:16" s="163" customFormat="1" ht="18" x14ac:dyDescent="0.3">
      <c r="A405" s="429"/>
      <c r="B405" s="429"/>
      <c r="C405" s="662"/>
      <c r="D405" s="485"/>
      <c r="E405" s="485"/>
      <c r="F405" s="432"/>
      <c r="G405" s="810" t="str">
        <f>C404</f>
        <v>33/4</v>
      </c>
      <c r="H405" s="488">
        <v>420</v>
      </c>
      <c r="I405" s="436"/>
      <c r="J405" s="437"/>
      <c r="K405" s="429"/>
      <c r="L405" s="429"/>
      <c r="M405" s="429"/>
      <c r="N405" s="429"/>
      <c r="O405" s="429"/>
      <c r="P405" s="429"/>
    </row>
    <row r="406" spans="1:16" s="163" customFormat="1" ht="18" x14ac:dyDescent="0.3">
      <c r="A406" s="429">
        <f>SUBTOTAL(103,$C$6:C406)</f>
        <v>201</v>
      </c>
      <c r="B406" s="429"/>
      <c r="C406" s="437" t="s">
        <v>589</v>
      </c>
      <c r="D406" s="663" t="s">
        <v>3</v>
      </c>
      <c r="E406" s="663"/>
      <c r="F406" s="439"/>
      <c r="G406" s="429"/>
      <c r="H406" s="488"/>
      <c r="I406" s="433">
        <f>ROUND(H405/1000,4)+I404</f>
        <v>76.764499999999956</v>
      </c>
      <c r="J406" s="434" t="s">
        <v>51</v>
      </c>
      <c r="K406" s="429" t="s">
        <v>263</v>
      </c>
      <c r="L406" s="429" t="s">
        <v>263</v>
      </c>
      <c r="M406" s="429" t="s">
        <v>263</v>
      </c>
      <c r="N406" s="429" t="str">
        <f>VLOOKUP(C406,'Tack Welding'!$C$5:$I$94,7,0)</f>
        <v xml:space="preserve">Completed </v>
      </c>
      <c r="O406" s="429"/>
      <c r="P406" s="429"/>
    </row>
    <row r="407" spans="1:16" s="163" customFormat="1" ht="18" x14ac:dyDescent="0.3">
      <c r="A407" s="429"/>
      <c r="B407" s="429"/>
      <c r="C407" s="662"/>
      <c r="D407" s="485"/>
      <c r="E407" s="485"/>
      <c r="F407" s="432"/>
      <c r="G407" s="810" t="str">
        <f>C406</f>
        <v>33/5</v>
      </c>
      <c r="H407" s="488">
        <v>405</v>
      </c>
      <c r="I407" s="436"/>
      <c r="J407" s="437"/>
      <c r="K407" s="429"/>
      <c r="L407" s="429"/>
      <c r="M407" s="429"/>
      <c r="N407" s="429"/>
      <c r="O407" s="429"/>
      <c r="P407" s="429"/>
    </row>
    <row r="408" spans="1:16" s="163" customFormat="1" ht="18" x14ac:dyDescent="0.3">
      <c r="A408" s="429">
        <f>SUBTOTAL(103,$C$6:C408)</f>
        <v>202</v>
      </c>
      <c r="B408" s="429"/>
      <c r="C408" s="437" t="s">
        <v>590</v>
      </c>
      <c r="D408" s="663" t="s">
        <v>80</v>
      </c>
      <c r="E408" s="663"/>
      <c r="F408" s="439"/>
      <c r="G408" s="429"/>
      <c r="H408" s="488"/>
      <c r="I408" s="433">
        <f>ROUND(H407/1000,4)+I406</f>
        <v>77.169499999999957</v>
      </c>
      <c r="J408" s="434" t="s">
        <v>51</v>
      </c>
      <c r="K408" s="429" t="s">
        <v>263</v>
      </c>
      <c r="L408" s="429" t="s">
        <v>263</v>
      </c>
      <c r="M408" s="429" t="s">
        <v>263</v>
      </c>
      <c r="N408" s="429" t="str">
        <f>VLOOKUP(C408,'Tack Welding'!$C$5:$I$94,7,0)</f>
        <v xml:space="preserve">Completed </v>
      </c>
      <c r="O408" s="429"/>
      <c r="P408" s="429"/>
    </row>
    <row r="409" spans="1:16" s="163" customFormat="1" ht="18" x14ac:dyDescent="0.3">
      <c r="A409" s="429"/>
      <c r="B409" s="429"/>
      <c r="C409" s="662"/>
      <c r="D409" s="485"/>
      <c r="E409" s="485"/>
      <c r="F409" s="432"/>
      <c r="G409" s="810" t="str">
        <f>C408</f>
        <v>33/6</v>
      </c>
      <c r="H409" s="488">
        <v>415</v>
      </c>
      <c r="I409" s="436"/>
      <c r="J409" s="437"/>
      <c r="K409" s="429"/>
      <c r="L409" s="429"/>
      <c r="M409" s="429"/>
      <c r="N409" s="429"/>
      <c r="O409" s="429"/>
      <c r="P409" s="429"/>
    </row>
    <row r="410" spans="1:16" s="163" customFormat="1" ht="18" x14ac:dyDescent="0.3">
      <c r="A410" s="429">
        <f>SUBTOTAL(103,$C$6:C410)</f>
        <v>203</v>
      </c>
      <c r="B410" s="429"/>
      <c r="C410" s="437" t="s">
        <v>591</v>
      </c>
      <c r="D410" s="663" t="s">
        <v>80</v>
      </c>
      <c r="E410" s="663"/>
      <c r="F410" s="439"/>
      <c r="G410" s="429"/>
      <c r="H410" s="488"/>
      <c r="I410" s="433">
        <f>ROUND(H409/1000,4)+I408</f>
        <v>77.584499999999963</v>
      </c>
      <c r="J410" s="434" t="s">
        <v>51</v>
      </c>
      <c r="K410" s="429" t="s">
        <v>263</v>
      </c>
      <c r="L410" s="429" t="s">
        <v>263</v>
      </c>
      <c r="M410" s="429"/>
      <c r="N410" s="429"/>
      <c r="O410" s="429"/>
      <c r="P410" s="429"/>
    </row>
    <row r="411" spans="1:16" s="163" customFormat="1" ht="18" x14ac:dyDescent="0.3">
      <c r="A411" s="429"/>
      <c r="B411" s="429"/>
      <c r="C411" s="662"/>
      <c r="D411" s="485"/>
      <c r="E411" s="485"/>
      <c r="F411" s="432"/>
      <c r="G411" s="810" t="str">
        <f>C410</f>
        <v>33/7</v>
      </c>
      <c r="H411" s="488">
        <v>355</v>
      </c>
      <c r="I411" s="436"/>
      <c r="J411" s="437"/>
      <c r="K411" s="429"/>
      <c r="L411" s="429"/>
      <c r="M411" s="429"/>
      <c r="N411" s="429"/>
      <c r="O411" s="429"/>
      <c r="P411" s="429"/>
    </row>
    <row r="412" spans="1:16" s="163" customFormat="1" ht="18" x14ac:dyDescent="0.3">
      <c r="A412" s="429">
        <f>SUBTOTAL(103,$C$6:C412)</f>
        <v>204</v>
      </c>
      <c r="B412" s="429"/>
      <c r="C412" s="437" t="s">
        <v>592</v>
      </c>
      <c r="D412" s="663" t="s">
        <v>2</v>
      </c>
      <c r="E412" s="663"/>
      <c r="F412" s="439"/>
      <c r="G412" s="429"/>
      <c r="H412" s="488"/>
      <c r="I412" s="433">
        <f>ROUND(H411/1000,4)+I410</f>
        <v>77.939499999999967</v>
      </c>
      <c r="J412" s="434" t="s">
        <v>51</v>
      </c>
      <c r="K412" s="429" t="s">
        <v>263</v>
      </c>
      <c r="L412" s="429" t="s">
        <v>263</v>
      </c>
      <c r="M412" s="429" t="s">
        <v>263</v>
      </c>
      <c r="N412" s="429" t="str">
        <f>VLOOKUP(C412,'Tack Welding'!$C$5:$I$94,7,0)</f>
        <v xml:space="preserve">Completed </v>
      </c>
      <c r="O412" s="429"/>
      <c r="P412" s="429"/>
    </row>
    <row r="413" spans="1:16" s="163" customFormat="1" ht="18" x14ac:dyDescent="0.3">
      <c r="A413" s="429"/>
      <c r="B413" s="429"/>
      <c r="C413" s="662"/>
      <c r="D413" s="485"/>
      <c r="E413" s="485"/>
      <c r="F413" s="432"/>
      <c r="G413" s="810" t="str">
        <f>C412</f>
        <v>33/8</v>
      </c>
      <c r="H413" s="488">
        <v>380</v>
      </c>
      <c r="I413" s="436"/>
      <c r="J413" s="437"/>
      <c r="K413" s="429"/>
      <c r="L413" s="429"/>
      <c r="M413" s="429"/>
      <c r="N413" s="429"/>
      <c r="O413" s="429"/>
      <c r="P413" s="429"/>
    </row>
    <row r="414" spans="1:16" s="163" customFormat="1" ht="18" x14ac:dyDescent="0.3">
      <c r="A414" s="429">
        <f>SUBTOTAL(103,$C$6:C414)</f>
        <v>205</v>
      </c>
      <c r="B414" s="429"/>
      <c r="C414" s="437" t="s">
        <v>593</v>
      </c>
      <c r="D414" s="663" t="s">
        <v>178</v>
      </c>
      <c r="E414" s="663"/>
      <c r="F414" s="439"/>
      <c r="G414" s="429"/>
      <c r="H414" s="488"/>
      <c r="I414" s="433">
        <f>ROUND(H413/1000,4)+I412</f>
        <v>78.319499999999962</v>
      </c>
      <c r="J414" s="434" t="s">
        <v>51</v>
      </c>
      <c r="K414" s="429" t="s">
        <v>263</v>
      </c>
      <c r="L414" s="429" t="s">
        <v>263</v>
      </c>
      <c r="M414" s="429"/>
      <c r="N414" s="429"/>
      <c r="O414" s="429"/>
      <c r="P414" s="429"/>
    </row>
    <row r="415" spans="1:16" s="163" customFormat="1" ht="18" x14ac:dyDescent="0.3">
      <c r="A415" s="429"/>
      <c r="B415" s="429"/>
      <c r="C415" s="662"/>
      <c r="D415" s="485"/>
      <c r="E415" s="485"/>
      <c r="F415" s="432"/>
      <c r="G415" s="810" t="str">
        <f>C414</f>
        <v>33/9</v>
      </c>
      <c r="H415" s="488">
        <v>398.20299999999997</v>
      </c>
      <c r="I415" s="436"/>
      <c r="J415" s="437"/>
      <c r="K415" s="429"/>
      <c r="L415" s="429"/>
      <c r="M415" s="429"/>
      <c r="N415" s="429"/>
      <c r="O415" s="429"/>
      <c r="P415" s="429"/>
    </row>
    <row r="416" spans="1:16" s="163" customFormat="1" ht="18" x14ac:dyDescent="0.3">
      <c r="A416" s="429">
        <f>SUBTOTAL(103,$C$6:C416)</f>
        <v>206</v>
      </c>
      <c r="B416" s="430" t="s">
        <v>594</v>
      </c>
      <c r="C416" s="437" t="s">
        <v>173</v>
      </c>
      <c r="D416" s="663" t="s">
        <v>235</v>
      </c>
      <c r="E416" s="663"/>
      <c r="F416" s="432"/>
      <c r="G416" s="431"/>
      <c r="H416" s="488"/>
      <c r="I416" s="433">
        <f>ROUND(H415/1000,4)+I414</f>
        <v>78.717699999999965</v>
      </c>
      <c r="J416" s="434" t="s">
        <v>51</v>
      </c>
      <c r="K416" s="429" t="s">
        <v>263</v>
      </c>
      <c r="L416" s="429" t="s">
        <v>263</v>
      </c>
      <c r="M416" s="429" t="s">
        <v>263</v>
      </c>
      <c r="N416" s="429" t="str">
        <f>VLOOKUP(C416,'Tack Welding'!$C$5:$I$94,7,0)</f>
        <v xml:space="preserve">Completed </v>
      </c>
      <c r="O416" s="429" t="s">
        <v>988</v>
      </c>
      <c r="P416" s="429"/>
    </row>
    <row r="417" spans="1:16" s="163" customFormat="1" ht="18" x14ac:dyDescent="0.3">
      <c r="A417" s="429"/>
      <c r="B417" s="429"/>
      <c r="C417" s="662"/>
      <c r="D417" s="485"/>
      <c r="E417" s="485"/>
      <c r="F417" s="432"/>
      <c r="G417" s="810" t="str">
        <f>C416</f>
        <v>34/0</v>
      </c>
      <c r="H417" s="487">
        <v>441.798</v>
      </c>
      <c r="I417" s="436"/>
      <c r="J417" s="437"/>
      <c r="K417" s="429"/>
      <c r="L417" s="429"/>
      <c r="M417" s="429"/>
      <c r="N417" s="429"/>
      <c r="O417" s="429"/>
      <c r="P417" s="429"/>
    </row>
    <row r="418" spans="1:16" s="163" customFormat="1" ht="18" x14ac:dyDescent="0.3">
      <c r="A418" s="429">
        <f>SUBTOTAL(103,$C$6:C418)</f>
        <v>207</v>
      </c>
      <c r="B418" s="429"/>
      <c r="C418" s="437" t="s">
        <v>595</v>
      </c>
      <c r="D418" s="663" t="s">
        <v>50</v>
      </c>
      <c r="E418" s="663"/>
      <c r="F418" s="439"/>
      <c r="G418" s="429"/>
      <c r="H418" s="487"/>
      <c r="I418" s="433">
        <f>ROUND(H417/1000,4)+I416</f>
        <v>79.159499999999966</v>
      </c>
      <c r="J418" s="434" t="s">
        <v>51</v>
      </c>
      <c r="K418" s="429" t="s">
        <v>263</v>
      </c>
      <c r="L418" s="429" t="s">
        <v>263</v>
      </c>
      <c r="M418" s="429" t="s">
        <v>263</v>
      </c>
      <c r="N418" s="429" t="str">
        <f>VLOOKUP(C418,'Tack Welding'!$C$5:$I$94,7,0)</f>
        <v xml:space="preserve">Completed </v>
      </c>
      <c r="O418" s="429"/>
      <c r="P418" s="429"/>
    </row>
    <row r="419" spans="1:16" s="163" customFormat="1" ht="18" x14ac:dyDescent="0.3">
      <c r="A419" s="429"/>
      <c r="B419" s="429"/>
      <c r="C419" s="662"/>
      <c r="D419" s="485"/>
      <c r="E419" s="485"/>
      <c r="F419" s="432"/>
      <c r="G419" s="810" t="str">
        <f>C418</f>
        <v>34/1</v>
      </c>
      <c r="H419" s="487">
        <v>395</v>
      </c>
      <c r="I419" s="436"/>
      <c r="J419" s="437"/>
      <c r="K419" s="429"/>
      <c r="L419" s="429"/>
      <c r="M419" s="429"/>
      <c r="N419" s="429"/>
      <c r="O419" s="429"/>
      <c r="P419" s="429"/>
    </row>
    <row r="420" spans="1:16" s="163" customFormat="1" ht="18" x14ac:dyDescent="0.3">
      <c r="A420" s="429">
        <f>SUBTOTAL(103,$C$6:C420)</f>
        <v>208</v>
      </c>
      <c r="B420" s="429"/>
      <c r="C420" s="437" t="s">
        <v>596</v>
      </c>
      <c r="D420" s="663" t="s">
        <v>50</v>
      </c>
      <c r="E420" s="663"/>
      <c r="F420" s="439"/>
      <c r="G420" s="429"/>
      <c r="H420" s="487"/>
      <c r="I420" s="433">
        <f>ROUND(H419/1000,4)+I418</f>
        <v>79.554499999999962</v>
      </c>
      <c r="J420" s="434" t="s">
        <v>51</v>
      </c>
      <c r="K420" s="429" t="s">
        <v>263</v>
      </c>
      <c r="L420" s="429" t="s">
        <v>263</v>
      </c>
      <c r="M420" s="429" t="s">
        <v>263</v>
      </c>
      <c r="N420" s="429" t="str">
        <f>VLOOKUP(C420,'Tack Welding'!$C$5:$I$94,7,0)</f>
        <v xml:space="preserve">Completed </v>
      </c>
      <c r="O420" s="429"/>
      <c r="P420" s="429"/>
    </row>
    <row r="421" spans="1:16" s="163" customFormat="1" ht="18" x14ac:dyDescent="0.3">
      <c r="A421" s="429"/>
      <c r="B421" s="429"/>
      <c r="C421" s="662"/>
      <c r="D421" s="485"/>
      <c r="E421" s="485"/>
      <c r="F421" s="432"/>
      <c r="G421" s="810" t="str">
        <f>C420</f>
        <v>34/2</v>
      </c>
      <c r="H421" s="487">
        <v>375</v>
      </c>
      <c r="I421" s="436"/>
      <c r="J421" s="437"/>
      <c r="K421" s="429"/>
      <c r="L421" s="429"/>
      <c r="M421" s="429"/>
      <c r="N421" s="429"/>
      <c r="O421" s="429"/>
      <c r="P421" s="429"/>
    </row>
    <row r="422" spans="1:16" s="163" customFormat="1" ht="18" x14ac:dyDescent="0.3">
      <c r="A422" s="429">
        <f>SUBTOTAL(103,$C$6:C422)</f>
        <v>209</v>
      </c>
      <c r="B422" s="429"/>
      <c r="C422" s="437" t="s">
        <v>597</v>
      </c>
      <c r="D422" s="663" t="s">
        <v>178</v>
      </c>
      <c r="E422" s="663"/>
      <c r="F422" s="439"/>
      <c r="G422" s="429"/>
      <c r="H422" s="487"/>
      <c r="I422" s="433">
        <f>ROUND(H421/1000,4)+I420</f>
        <v>79.929499999999962</v>
      </c>
      <c r="J422" s="434" t="s">
        <v>51</v>
      </c>
      <c r="K422" s="429" t="s">
        <v>263</v>
      </c>
      <c r="L422" s="429" t="s">
        <v>263</v>
      </c>
      <c r="M422" s="429" t="s">
        <v>263</v>
      </c>
      <c r="N422" s="429" t="str">
        <f>VLOOKUP(C422,'Tack Welding'!$C$5:$I$94,7,0)</f>
        <v xml:space="preserve">Completed </v>
      </c>
      <c r="O422" s="429"/>
      <c r="P422" s="429"/>
    </row>
    <row r="423" spans="1:16" s="163" customFormat="1" ht="18" x14ac:dyDescent="0.3">
      <c r="A423" s="429"/>
      <c r="B423" s="429"/>
      <c r="C423" s="662"/>
      <c r="D423" s="485"/>
      <c r="E423" s="485"/>
      <c r="F423" s="432"/>
      <c r="G423" s="810" t="str">
        <f>C422</f>
        <v>34/3</v>
      </c>
      <c r="H423" s="487">
        <v>445</v>
      </c>
      <c r="I423" s="436"/>
      <c r="J423" s="437"/>
      <c r="K423" s="429"/>
      <c r="L423" s="429"/>
      <c r="M423" s="429"/>
      <c r="N423" s="429"/>
      <c r="O423" s="429"/>
      <c r="P423" s="429"/>
    </row>
    <row r="424" spans="1:16" s="163" customFormat="1" ht="18" x14ac:dyDescent="0.3">
      <c r="A424" s="429">
        <f>SUBTOTAL(103,$C$6:C424)</f>
        <v>210</v>
      </c>
      <c r="B424" s="429"/>
      <c r="C424" s="437" t="s">
        <v>598</v>
      </c>
      <c r="D424" s="663" t="s">
        <v>80</v>
      </c>
      <c r="E424" s="663"/>
      <c r="F424" s="439"/>
      <c r="G424" s="429"/>
      <c r="H424" s="487"/>
      <c r="I424" s="433">
        <f>ROUND(H423/1000,4)+I422</f>
        <v>80.374499999999955</v>
      </c>
      <c r="J424" s="434" t="s">
        <v>51</v>
      </c>
      <c r="K424" s="429" t="s">
        <v>263</v>
      </c>
      <c r="L424" s="429" t="s">
        <v>263</v>
      </c>
      <c r="M424" s="429" t="s">
        <v>263</v>
      </c>
      <c r="N424" s="429" t="str">
        <f>VLOOKUP(C424,'Tack Welding'!$C$5:$I$94,7,0)</f>
        <v xml:space="preserve">Completed </v>
      </c>
      <c r="O424" s="429"/>
      <c r="P424" s="429"/>
    </row>
    <row r="425" spans="1:16" s="163" customFormat="1" ht="18" x14ac:dyDescent="0.3">
      <c r="A425" s="429"/>
      <c r="B425" s="429"/>
      <c r="C425" s="662"/>
      <c r="D425" s="485"/>
      <c r="E425" s="485"/>
      <c r="F425" s="432"/>
      <c r="G425" s="810" t="str">
        <f>C424</f>
        <v>34/4</v>
      </c>
      <c r="H425" s="487">
        <v>395</v>
      </c>
      <c r="I425" s="436"/>
      <c r="J425" s="437"/>
      <c r="K425" s="429"/>
      <c r="L425" s="429"/>
      <c r="M425" s="429"/>
      <c r="N425" s="429"/>
      <c r="O425" s="429"/>
      <c r="P425" s="429"/>
    </row>
    <row r="426" spans="1:16" s="163" customFormat="1" ht="18" x14ac:dyDescent="0.3">
      <c r="A426" s="429">
        <f>SUBTOTAL(103,$C$6:C426)</f>
        <v>211</v>
      </c>
      <c r="B426" s="429"/>
      <c r="C426" s="437" t="s">
        <v>599</v>
      </c>
      <c r="D426" s="663" t="s">
        <v>50</v>
      </c>
      <c r="E426" s="663"/>
      <c r="F426" s="439"/>
      <c r="G426" s="429"/>
      <c r="H426" s="487"/>
      <c r="I426" s="433">
        <f>ROUND(H425/1000,4)+I424</f>
        <v>80.769499999999951</v>
      </c>
      <c r="J426" s="434" t="s">
        <v>51</v>
      </c>
      <c r="K426" s="429" t="s">
        <v>263</v>
      </c>
      <c r="L426" s="429" t="s">
        <v>263</v>
      </c>
      <c r="M426" s="429" t="s">
        <v>263</v>
      </c>
      <c r="N426" s="429" t="str">
        <f>VLOOKUP(C426,'Tack Welding'!$C$5:$I$94,7,0)</f>
        <v xml:space="preserve">Completed </v>
      </c>
      <c r="O426" s="429"/>
      <c r="P426" s="429"/>
    </row>
    <row r="427" spans="1:16" s="163" customFormat="1" ht="18" x14ac:dyDescent="0.3">
      <c r="A427" s="429"/>
      <c r="B427" s="429"/>
      <c r="C427" s="662"/>
      <c r="D427" s="485"/>
      <c r="E427" s="485"/>
      <c r="F427" s="432"/>
      <c r="G427" s="810" t="str">
        <f>C426</f>
        <v>34/5</v>
      </c>
      <c r="H427" s="487">
        <v>435</v>
      </c>
      <c r="I427" s="436"/>
      <c r="J427" s="437"/>
      <c r="K427" s="429"/>
      <c r="L427" s="429"/>
      <c r="M427" s="429"/>
      <c r="N427" s="429"/>
      <c r="O427" s="429"/>
      <c r="P427" s="429"/>
    </row>
    <row r="428" spans="1:16" s="163" customFormat="1" ht="18" x14ac:dyDescent="0.3">
      <c r="A428" s="429">
        <f>SUBTOTAL(103,$C$6:C428)</f>
        <v>212</v>
      </c>
      <c r="B428" s="429"/>
      <c r="C428" s="437" t="s">
        <v>600</v>
      </c>
      <c r="D428" s="663" t="s">
        <v>2</v>
      </c>
      <c r="E428" s="663"/>
      <c r="F428" s="439"/>
      <c r="G428" s="429"/>
      <c r="H428" s="487"/>
      <c r="I428" s="433">
        <f>ROUND(H427/1000,4)+I426</f>
        <v>81.204499999999953</v>
      </c>
      <c r="J428" s="434" t="s">
        <v>51</v>
      </c>
      <c r="K428" s="429" t="s">
        <v>263</v>
      </c>
      <c r="L428" s="429" t="s">
        <v>263</v>
      </c>
      <c r="M428" s="429" t="s">
        <v>263</v>
      </c>
      <c r="N428" s="429" t="str">
        <f>VLOOKUP(C428,'Tack Welding'!$C$5:$I$94,7,0)</f>
        <v xml:space="preserve">Completed </v>
      </c>
      <c r="O428" s="429"/>
      <c r="P428" s="429"/>
    </row>
    <row r="429" spans="1:16" s="163" customFormat="1" ht="18" x14ac:dyDescent="0.3">
      <c r="A429" s="429"/>
      <c r="B429" s="429"/>
      <c r="C429" s="662"/>
      <c r="D429" s="485"/>
      <c r="E429" s="485"/>
      <c r="F429" s="432"/>
      <c r="G429" s="810" t="str">
        <f>C428</f>
        <v>34/6</v>
      </c>
      <c r="H429" s="487">
        <v>330</v>
      </c>
      <c r="I429" s="436"/>
      <c r="J429" s="437"/>
      <c r="K429" s="429"/>
      <c r="L429" s="429"/>
      <c r="M429" s="429"/>
      <c r="N429" s="429"/>
      <c r="O429" s="429"/>
      <c r="P429" s="429"/>
    </row>
    <row r="430" spans="1:16" s="163" customFormat="1" ht="18" x14ac:dyDescent="0.3">
      <c r="A430" s="429">
        <f>SUBTOTAL(103,$C$6:C430)</f>
        <v>213</v>
      </c>
      <c r="B430" s="429"/>
      <c r="C430" s="437" t="s">
        <v>601</v>
      </c>
      <c r="D430" s="663" t="s">
        <v>3</v>
      </c>
      <c r="E430" s="663"/>
      <c r="F430" s="439"/>
      <c r="G430" s="429"/>
      <c r="H430" s="487"/>
      <c r="I430" s="433">
        <f>ROUND(H429/1000,4)+I428</f>
        <v>81.534499999999952</v>
      </c>
      <c r="J430" s="434" t="s">
        <v>51</v>
      </c>
      <c r="K430" s="429" t="s">
        <v>263</v>
      </c>
      <c r="L430" s="429" t="s">
        <v>263</v>
      </c>
      <c r="M430" s="429" t="s">
        <v>263</v>
      </c>
      <c r="N430" s="429" t="str">
        <f>VLOOKUP(C430,'Tack Welding'!$C$5:$I$94,7,0)</f>
        <v xml:space="preserve">Completed </v>
      </c>
      <c r="O430" s="429"/>
      <c r="P430" s="429"/>
    </row>
    <row r="431" spans="1:16" s="163" customFormat="1" ht="18" x14ac:dyDescent="0.3">
      <c r="A431" s="429"/>
      <c r="B431" s="429"/>
      <c r="C431" s="662"/>
      <c r="D431" s="485"/>
      <c r="E431" s="485"/>
      <c r="F431" s="432"/>
      <c r="G431" s="810" t="str">
        <f>C430</f>
        <v>34/7</v>
      </c>
      <c r="H431" s="487">
        <v>330</v>
      </c>
      <c r="I431" s="436"/>
      <c r="J431" s="437"/>
      <c r="K431" s="429"/>
      <c r="L431" s="429"/>
      <c r="M431" s="429"/>
      <c r="N431" s="429"/>
      <c r="O431" s="429"/>
      <c r="P431" s="429"/>
    </row>
    <row r="432" spans="1:16" s="163" customFormat="1" ht="18" x14ac:dyDescent="0.3">
      <c r="A432" s="429">
        <f>SUBTOTAL(103,$C$6:C432)</f>
        <v>214</v>
      </c>
      <c r="B432" s="429"/>
      <c r="C432" s="437" t="s">
        <v>602</v>
      </c>
      <c r="D432" s="663" t="s">
        <v>3</v>
      </c>
      <c r="E432" s="663"/>
      <c r="F432" s="439"/>
      <c r="G432" s="429"/>
      <c r="H432" s="487"/>
      <c r="I432" s="433">
        <f>ROUND(H431/1000,4)+I430</f>
        <v>81.86449999999995</v>
      </c>
      <c r="J432" s="434" t="s">
        <v>51</v>
      </c>
      <c r="K432" s="429" t="s">
        <v>263</v>
      </c>
      <c r="L432" s="429" t="s">
        <v>263</v>
      </c>
      <c r="M432" s="429" t="s">
        <v>263</v>
      </c>
      <c r="N432" s="429" t="str">
        <f>VLOOKUP(C432,'Tack Welding'!$C$5:$I$94,7,0)</f>
        <v xml:space="preserve">Completed </v>
      </c>
      <c r="O432" s="429"/>
      <c r="P432" s="429"/>
    </row>
    <row r="433" spans="1:16" s="163" customFormat="1" ht="18" x14ac:dyDescent="0.3">
      <c r="A433" s="429"/>
      <c r="B433" s="429"/>
      <c r="C433" s="662"/>
      <c r="D433" s="485"/>
      <c r="E433" s="485"/>
      <c r="F433" s="432"/>
      <c r="G433" s="810" t="str">
        <f>C432</f>
        <v>34/8</v>
      </c>
      <c r="H433" s="487">
        <v>400</v>
      </c>
      <c r="I433" s="436"/>
      <c r="J433" s="437"/>
      <c r="K433" s="429"/>
      <c r="L433" s="429"/>
      <c r="M433" s="429"/>
      <c r="N433" s="429"/>
      <c r="O433" s="429"/>
      <c r="P433" s="429"/>
    </row>
    <row r="434" spans="1:16" s="163" customFormat="1" ht="18" x14ac:dyDescent="0.3">
      <c r="A434" s="429">
        <f>SUBTOTAL(103,$C$6:C434)</f>
        <v>215</v>
      </c>
      <c r="B434" s="429"/>
      <c r="C434" s="437" t="s">
        <v>603</v>
      </c>
      <c r="D434" s="663" t="s">
        <v>178</v>
      </c>
      <c r="E434" s="663"/>
      <c r="F434" s="439"/>
      <c r="G434" s="429"/>
      <c r="H434" s="487"/>
      <c r="I434" s="433">
        <f>ROUND(H433/1000,4)+I432</f>
        <v>82.264499999999956</v>
      </c>
      <c r="J434" s="434" t="s">
        <v>51</v>
      </c>
      <c r="K434" s="429" t="s">
        <v>263</v>
      </c>
      <c r="L434" s="429" t="s">
        <v>263</v>
      </c>
      <c r="M434" s="429" t="s">
        <v>263</v>
      </c>
      <c r="N434" s="429" t="str">
        <f>VLOOKUP(C434,'Tack Welding'!$C$5:$I$94,7,0)</f>
        <v xml:space="preserve">Completed </v>
      </c>
      <c r="O434" s="429"/>
      <c r="P434" s="429"/>
    </row>
    <row r="435" spans="1:16" s="163" customFormat="1" ht="18" x14ac:dyDescent="0.3">
      <c r="A435" s="429"/>
      <c r="B435" s="429"/>
      <c r="C435" s="662"/>
      <c r="D435" s="485"/>
      <c r="E435" s="485"/>
      <c r="F435" s="432"/>
      <c r="G435" s="810" t="str">
        <f>C434</f>
        <v>34/9</v>
      </c>
      <c r="H435" s="487">
        <v>310</v>
      </c>
      <c r="I435" s="436"/>
      <c r="J435" s="437"/>
      <c r="K435" s="429"/>
      <c r="L435" s="429"/>
      <c r="M435" s="429"/>
      <c r="N435" s="429"/>
      <c r="O435" s="429"/>
      <c r="P435" s="429"/>
    </row>
    <row r="436" spans="1:16" s="163" customFormat="1" ht="18" x14ac:dyDescent="0.3">
      <c r="A436" s="429">
        <f>SUBTOTAL(103,$C$6:C436)</f>
        <v>216</v>
      </c>
      <c r="B436" s="429"/>
      <c r="C436" s="437" t="s">
        <v>604</v>
      </c>
      <c r="D436" s="663" t="s">
        <v>4</v>
      </c>
      <c r="E436" s="663"/>
      <c r="F436" s="439"/>
      <c r="G436" s="429"/>
      <c r="H436" s="487"/>
      <c r="I436" s="433">
        <f>ROUND(H435/1000,4)+I434</f>
        <v>82.574499999999958</v>
      </c>
      <c r="J436" s="434" t="s">
        <v>51</v>
      </c>
      <c r="K436" s="429" t="s">
        <v>263</v>
      </c>
      <c r="L436" s="429" t="s">
        <v>263</v>
      </c>
      <c r="M436" s="429" t="s">
        <v>263</v>
      </c>
      <c r="N436" s="429" t="str">
        <f>VLOOKUP(C436,'Tack Welding'!$C$5:$I$94,7,0)</f>
        <v xml:space="preserve">Completed </v>
      </c>
      <c r="O436" s="429"/>
      <c r="P436" s="429"/>
    </row>
    <row r="437" spans="1:16" s="163" customFormat="1" ht="18" x14ac:dyDescent="0.3">
      <c r="A437" s="429"/>
      <c r="B437" s="429"/>
      <c r="C437" s="662"/>
      <c r="D437" s="485"/>
      <c r="E437" s="485"/>
      <c r="F437" s="432"/>
      <c r="G437" s="810" t="str">
        <f>C436</f>
        <v>34/10</v>
      </c>
      <c r="H437" s="487">
        <v>315</v>
      </c>
      <c r="I437" s="436"/>
      <c r="J437" s="437"/>
      <c r="K437" s="429"/>
      <c r="L437" s="429"/>
      <c r="M437" s="429"/>
      <c r="N437" s="429"/>
      <c r="O437" s="429"/>
      <c r="P437" s="429"/>
    </row>
    <row r="438" spans="1:16" s="163" customFormat="1" ht="18" x14ac:dyDescent="0.3">
      <c r="A438" s="429">
        <f>SUBTOTAL(103,$C$6:C438)</f>
        <v>217</v>
      </c>
      <c r="B438" s="429"/>
      <c r="C438" s="437" t="s">
        <v>605</v>
      </c>
      <c r="D438" s="663" t="s">
        <v>178</v>
      </c>
      <c r="E438" s="663"/>
      <c r="F438" s="439"/>
      <c r="G438" s="429"/>
      <c r="H438" s="487"/>
      <c r="I438" s="433">
        <f>ROUND(H437/1000,4)+I436</f>
        <v>82.889499999999956</v>
      </c>
      <c r="J438" s="434" t="s">
        <v>51</v>
      </c>
      <c r="K438" s="429" t="s">
        <v>263</v>
      </c>
      <c r="L438" s="429" t="s">
        <v>263</v>
      </c>
      <c r="M438" s="429" t="s">
        <v>263</v>
      </c>
      <c r="N438" s="429" t="str">
        <f>VLOOKUP(C438,'Tack Welding'!$C$5:$I$94,7,0)</f>
        <v xml:space="preserve">Completed </v>
      </c>
      <c r="O438" s="429"/>
      <c r="P438" s="429"/>
    </row>
    <row r="439" spans="1:16" s="163" customFormat="1" ht="18" x14ac:dyDescent="0.3">
      <c r="A439" s="429"/>
      <c r="B439" s="429"/>
      <c r="C439" s="662"/>
      <c r="D439" s="485"/>
      <c r="E439" s="485"/>
      <c r="F439" s="432"/>
      <c r="G439" s="810" t="str">
        <f>C438</f>
        <v>34/11</v>
      </c>
      <c r="H439" s="487">
        <v>375</v>
      </c>
      <c r="I439" s="436"/>
      <c r="J439" s="437"/>
      <c r="K439" s="429"/>
      <c r="L439" s="429"/>
      <c r="M439" s="429"/>
      <c r="N439" s="429"/>
      <c r="O439" s="429"/>
      <c r="P439" s="429"/>
    </row>
    <row r="440" spans="1:16" s="163" customFormat="1" ht="18" x14ac:dyDescent="0.3">
      <c r="A440" s="429">
        <f>SUBTOTAL(103,$C$6:C440)</f>
        <v>218</v>
      </c>
      <c r="B440" s="429"/>
      <c r="C440" s="437" t="s">
        <v>606</v>
      </c>
      <c r="D440" s="663" t="s">
        <v>2</v>
      </c>
      <c r="E440" s="663"/>
      <c r="F440" s="439"/>
      <c r="G440" s="429"/>
      <c r="H440" s="487"/>
      <c r="I440" s="433">
        <f>ROUND(H439/1000,4)+I438</f>
        <v>83.264499999999956</v>
      </c>
      <c r="J440" s="434" t="s">
        <v>51</v>
      </c>
      <c r="K440" s="429" t="s">
        <v>263</v>
      </c>
      <c r="L440" s="429" t="s">
        <v>263</v>
      </c>
      <c r="M440" s="429" t="s">
        <v>263</v>
      </c>
      <c r="N440" s="429" t="str">
        <f>VLOOKUP(C440,'Tack Welding'!$C$5:$I$94,7,0)</f>
        <v xml:space="preserve">Completed </v>
      </c>
      <c r="O440" s="429"/>
      <c r="P440" s="429"/>
    </row>
    <row r="441" spans="1:16" s="163" customFormat="1" ht="18" x14ac:dyDescent="0.3">
      <c r="A441" s="429"/>
      <c r="B441" s="429"/>
      <c r="C441" s="662"/>
      <c r="D441" s="485"/>
      <c r="E441" s="485"/>
      <c r="F441" s="432"/>
      <c r="G441" s="810" t="str">
        <f>C440</f>
        <v>34/12</v>
      </c>
      <c r="H441" s="487">
        <v>351.79</v>
      </c>
      <c r="I441" s="436"/>
      <c r="J441" s="437"/>
      <c r="K441" s="429"/>
      <c r="L441" s="429"/>
      <c r="M441" s="429"/>
      <c r="N441" s="429"/>
      <c r="O441" s="429"/>
      <c r="P441" s="429"/>
    </row>
    <row r="442" spans="1:16" s="163" customFormat="1" ht="18" x14ac:dyDescent="0.3">
      <c r="A442" s="429">
        <f>SUBTOTAL(103,$C$6:C442)</f>
        <v>219</v>
      </c>
      <c r="B442" s="430" t="s">
        <v>607</v>
      </c>
      <c r="C442" s="437" t="s">
        <v>72</v>
      </c>
      <c r="D442" s="663" t="s">
        <v>192</v>
      </c>
      <c r="E442" s="663"/>
      <c r="F442" s="432"/>
      <c r="G442" s="431"/>
      <c r="H442" s="487"/>
      <c r="I442" s="433">
        <f>ROUND(H441/1000,4)+I440</f>
        <v>83.616299999999953</v>
      </c>
      <c r="J442" s="434" t="s">
        <v>51</v>
      </c>
      <c r="K442" s="429" t="s">
        <v>263</v>
      </c>
      <c r="L442" s="429" t="s">
        <v>263</v>
      </c>
      <c r="M442" s="429" t="s">
        <v>263</v>
      </c>
      <c r="N442" s="429" t="str">
        <f>VLOOKUP(C442,'Tack Welding'!$C$5:$I$94,7,0)</f>
        <v xml:space="preserve">Completed </v>
      </c>
      <c r="O442" s="429" t="s">
        <v>988</v>
      </c>
      <c r="P442" s="429"/>
    </row>
    <row r="443" spans="1:16" s="163" customFormat="1" ht="18" x14ac:dyDescent="0.3">
      <c r="A443" s="429"/>
      <c r="B443" s="429"/>
      <c r="C443" s="662"/>
      <c r="D443" s="485"/>
      <c r="E443" s="485"/>
      <c r="F443" s="432"/>
      <c r="G443" s="810" t="str">
        <f>C442</f>
        <v>35/0</v>
      </c>
      <c r="H443" s="487">
        <v>393.209</v>
      </c>
      <c r="I443" s="436"/>
      <c r="J443" s="437"/>
      <c r="K443" s="429"/>
      <c r="L443" s="429"/>
      <c r="M443" s="429"/>
      <c r="N443" s="429"/>
      <c r="O443" s="429"/>
      <c r="P443" s="429"/>
    </row>
    <row r="444" spans="1:16" s="163" customFormat="1" ht="18" x14ac:dyDescent="0.3">
      <c r="A444" s="429">
        <f>SUBTOTAL(103,$C$6:C444)</f>
        <v>220</v>
      </c>
      <c r="B444" s="429"/>
      <c r="C444" s="437" t="s">
        <v>608</v>
      </c>
      <c r="D444" s="663" t="s">
        <v>80</v>
      </c>
      <c r="E444" s="663"/>
      <c r="F444" s="439"/>
      <c r="G444" s="429"/>
      <c r="H444" s="487"/>
      <c r="I444" s="433">
        <f>ROUND(H443/1000,4)+I442</f>
        <v>84.009499999999946</v>
      </c>
      <c r="J444" s="434" t="s">
        <v>51</v>
      </c>
      <c r="K444" s="429" t="s">
        <v>263</v>
      </c>
      <c r="L444" s="429" t="s">
        <v>263</v>
      </c>
      <c r="M444" s="429" t="s">
        <v>263</v>
      </c>
      <c r="N444" s="429" t="str">
        <f>VLOOKUP(C444,'Tack Welding'!$C$5:$I$94,7,0)</f>
        <v xml:space="preserve">Completed </v>
      </c>
      <c r="O444" s="429"/>
      <c r="P444" s="429"/>
    </row>
    <row r="445" spans="1:16" s="163" customFormat="1" ht="18" x14ac:dyDescent="0.3">
      <c r="A445" s="429"/>
      <c r="B445" s="429"/>
      <c r="C445" s="662"/>
      <c r="D445" s="485"/>
      <c r="E445" s="485"/>
      <c r="F445" s="432"/>
      <c r="G445" s="810" t="str">
        <f>C444</f>
        <v>35/1</v>
      </c>
      <c r="H445" s="487">
        <v>435</v>
      </c>
      <c r="I445" s="436"/>
      <c r="J445" s="437"/>
      <c r="K445" s="429"/>
      <c r="L445" s="429"/>
      <c r="M445" s="429"/>
      <c r="N445" s="429"/>
      <c r="O445" s="429"/>
      <c r="P445" s="429"/>
    </row>
    <row r="446" spans="1:16" s="163" customFormat="1" ht="18" x14ac:dyDescent="0.3">
      <c r="A446" s="429">
        <f>SUBTOTAL(103,$C$6:C446)</f>
        <v>221</v>
      </c>
      <c r="B446" s="429"/>
      <c r="C446" s="437" t="s">
        <v>609</v>
      </c>
      <c r="D446" s="663" t="s">
        <v>80</v>
      </c>
      <c r="E446" s="663"/>
      <c r="F446" s="439"/>
      <c r="G446" s="429"/>
      <c r="H446" s="487"/>
      <c r="I446" s="433">
        <f>ROUND(H445/1000,4)+I444</f>
        <v>84.444499999999948</v>
      </c>
      <c r="J446" s="434" t="s">
        <v>51</v>
      </c>
      <c r="K446" s="429" t="s">
        <v>263</v>
      </c>
      <c r="L446" s="429"/>
      <c r="M446" s="429" t="s">
        <v>263</v>
      </c>
      <c r="N446" s="429"/>
      <c r="O446" s="429"/>
      <c r="P446" s="429"/>
    </row>
    <row r="447" spans="1:16" s="163" customFormat="1" ht="18" x14ac:dyDescent="0.3">
      <c r="A447" s="429"/>
      <c r="B447" s="429"/>
      <c r="C447" s="662"/>
      <c r="D447" s="485"/>
      <c r="E447" s="485"/>
      <c r="F447" s="432"/>
      <c r="G447" s="810" t="str">
        <f>C446</f>
        <v>35/2</v>
      </c>
      <c r="H447" s="487">
        <v>390</v>
      </c>
      <c r="I447" s="436"/>
      <c r="J447" s="437"/>
      <c r="K447" s="429"/>
      <c r="L447" s="429"/>
      <c r="M447" s="429"/>
      <c r="N447" s="429"/>
      <c r="O447" s="429"/>
      <c r="P447" s="429"/>
    </row>
    <row r="448" spans="1:16" s="163" customFormat="1" ht="18" x14ac:dyDescent="0.3">
      <c r="A448" s="429">
        <f>SUBTOTAL(103,$C$6:C448)</f>
        <v>222</v>
      </c>
      <c r="B448" s="429"/>
      <c r="C448" s="437" t="s">
        <v>610</v>
      </c>
      <c r="D448" s="663" t="s">
        <v>4</v>
      </c>
      <c r="E448" s="663"/>
      <c r="F448" s="439"/>
      <c r="G448" s="429"/>
      <c r="H448" s="487"/>
      <c r="I448" s="433">
        <f>ROUND(H447/1000,4)+I446</f>
        <v>84.834499999999949</v>
      </c>
      <c r="J448" s="434" t="s">
        <v>51</v>
      </c>
      <c r="K448" s="429" t="s">
        <v>263</v>
      </c>
      <c r="L448" s="429"/>
      <c r="M448" s="429"/>
      <c r="N448" s="429"/>
      <c r="O448" s="429"/>
      <c r="P448" s="429"/>
    </row>
    <row r="449" spans="1:16" s="163" customFormat="1" ht="18" x14ac:dyDescent="0.3">
      <c r="A449" s="429"/>
      <c r="B449" s="429"/>
      <c r="C449" s="662"/>
      <c r="D449" s="485"/>
      <c r="E449" s="485"/>
      <c r="F449" s="432"/>
      <c r="G449" s="810" t="str">
        <f>C448</f>
        <v>35/3</v>
      </c>
      <c r="H449" s="487">
        <v>405</v>
      </c>
      <c r="I449" s="436"/>
      <c r="J449" s="437"/>
      <c r="K449" s="429"/>
      <c r="L449" s="429"/>
      <c r="M449" s="429"/>
      <c r="N449" s="429"/>
      <c r="O449" s="429"/>
      <c r="P449" s="429"/>
    </row>
    <row r="450" spans="1:16" s="163" customFormat="1" ht="18" x14ac:dyDescent="0.3">
      <c r="A450" s="429">
        <f>SUBTOTAL(103,$C$6:C450)</f>
        <v>223</v>
      </c>
      <c r="B450" s="429"/>
      <c r="C450" s="437" t="s">
        <v>611</v>
      </c>
      <c r="D450" s="663" t="s">
        <v>50</v>
      </c>
      <c r="E450" s="663"/>
      <c r="F450" s="439"/>
      <c r="G450" s="429"/>
      <c r="H450" s="487"/>
      <c r="I450" s="433">
        <f>ROUND(H449/1000,4)+I448</f>
        <v>85.23949999999995</v>
      </c>
      <c r="J450" s="434" t="s">
        <v>51</v>
      </c>
      <c r="K450" s="429" t="s">
        <v>263</v>
      </c>
      <c r="L450" s="429" t="s">
        <v>263</v>
      </c>
      <c r="M450" s="429" t="s">
        <v>263</v>
      </c>
      <c r="N450" s="429"/>
      <c r="O450" s="429"/>
      <c r="P450" s="429"/>
    </row>
    <row r="451" spans="1:16" s="163" customFormat="1" ht="18" x14ac:dyDescent="0.3">
      <c r="A451" s="429"/>
      <c r="B451" s="429"/>
      <c r="C451" s="662"/>
      <c r="D451" s="485"/>
      <c r="E451" s="485"/>
      <c r="F451" s="432"/>
      <c r="G451" s="810" t="str">
        <f>C450</f>
        <v>35/4</v>
      </c>
      <c r="H451" s="487">
        <v>435</v>
      </c>
      <c r="I451" s="436"/>
      <c r="J451" s="437"/>
      <c r="K451" s="429"/>
      <c r="L451" s="429"/>
      <c r="M451" s="429"/>
      <c r="N451" s="429"/>
      <c r="O451" s="429"/>
      <c r="P451" s="429"/>
    </row>
    <row r="452" spans="1:16" s="163" customFormat="1" ht="18" x14ac:dyDescent="0.3">
      <c r="A452" s="429">
        <f>SUBTOTAL(103,$C$6:C452)</f>
        <v>224</v>
      </c>
      <c r="B452" s="429"/>
      <c r="C452" s="437" t="s">
        <v>612</v>
      </c>
      <c r="D452" s="663" t="s">
        <v>50</v>
      </c>
      <c r="E452" s="663"/>
      <c r="F452" s="439"/>
      <c r="G452" s="429"/>
      <c r="H452" s="487"/>
      <c r="I452" s="433">
        <f>ROUND(H451/1000,4)+I450</f>
        <v>85.674499999999952</v>
      </c>
      <c r="J452" s="434" t="s">
        <v>51</v>
      </c>
      <c r="K452" s="429" t="s">
        <v>263</v>
      </c>
      <c r="L452" s="429" t="s">
        <v>263</v>
      </c>
      <c r="M452" s="429" t="s">
        <v>263</v>
      </c>
      <c r="N452" s="429" t="str">
        <f>VLOOKUP(C452,'Tack Welding'!$C$5:$I$94,7,0)</f>
        <v xml:space="preserve">Completed </v>
      </c>
      <c r="O452" s="429"/>
      <c r="P452" s="429"/>
    </row>
    <row r="453" spans="1:16" s="163" customFormat="1" ht="18" x14ac:dyDescent="0.3">
      <c r="A453" s="429"/>
      <c r="B453" s="429"/>
      <c r="C453" s="662"/>
      <c r="D453" s="485"/>
      <c r="E453" s="485"/>
      <c r="F453" s="432"/>
      <c r="G453" s="810" t="str">
        <f>C452</f>
        <v>35/5</v>
      </c>
      <c r="H453" s="487">
        <v>360</v>
      </c>
      <c r="I453" s="436"/>
      <c r="J453" s="437"/>
      <c r="K453" s="429"/>
      <c r="L453" s="429"/>
      <c r="M453" s="429"/>
      <c r="N453" s="429"/>
      <c r="O453" s="429"/>
      <c r="P453" s="429"/>
    </row>
    <row r="454" spans="1:16" s="163" customFormat="1" ht="18" x14ac:dyDescent="0.3">
      <c r="A454" s="429">
        <f>SUBTOTAL(103,$C$6:C454)</f>
        <v>225</v>
      </c>
      <c r="B454" s="429"/>
      <c r="C454" s="437" t="s">
        <v>613</v>
      </c>
      <c r="D454" s="663" t="s">
        <v>80</v>
      </c>
      <c r="E454" s="663"/>
      <c r="F454" s="439"/>
      <c r="G454" s="429"/>
      <c r="H454" s="487"/>
      <c r="I454" s="433">
        <f>ROUND(H453/1000,4)+I452</f>
        <v>86.034499999999952</v>
      </c>
      <c r="J454" s="434" t="s">
        <v>51</v>
      </c>
      <c r="K454" s="429" t="s">
        <v>263</v>
      </c>
      <c r="L454" s="429" t="s">
        <v>263</v>
      </c>
      <c r="M454" s="429" t="s">
        <v>263</v>
      </c>
      <c r="N454" s="429"/>
      <c r="O454" s="429"/>
      <c r="P454" s="429"/>
    </row>
    <row r="455" spans="1:16" s="163" customFormat="1" ht="18" x14ac:dyDescent="0.3">
      <c r="A455" s="429"/>
      <c r="B455" s="429"/>
      <c r="C455" s="662"/>
      <c r="D455" s="485"/>
      <c r="E455" s="485"/>
      <c r="F455" s="432"/>
      <c r="G455" s="810" t="str">
        <f>C454</f>
        <v>35/6</v>
      </c>
      <c r="H455" s="487">
        <v>395</v>
      </c>
      <c r="I455" s="436"/>
      <c r="J455" s="437"/>
      <c r="K455" s="429"/>
      <c r="L455" s="429"/>
      <c r="M455" s="429"/>
      <c r="N455" s="429"/>
      <c r="O455" s="429"/>
      <c r="P455" s="429"/>
    </row>
    <row r="456" spans="1:16" s="163" customFormat="1" ht="18" x14ac:dyDescent="0.3">
      <c r="A456" s="429">
        <f>SUBTOTAL(103,$C$6:C456)</f>
        <v>226</v>
      </c>
      <c r="B456" s="429"/>
      <c r="C456" s="437" t="s">
        <v>614</v>
      </c>
      <c r="D456" s="663" t="s">
        <v>2</v>
      </c>
      <c r="E456" s="663"/>
      <c r="F456" s="439"/>
      <c r="G456" s="429"/>
      <c r="H456" s="487"/>
      <c r="I456" s="433">
        <f>ROUND(H455/1000,4)+I454</f>
        <v>86.429499999999948</v>
      </c>
      <c r="J456" s="434" t="s">
        <v>51</v>
      </c>
      <c r="K456" s="429" t="s">
        <v>263</v>
      </c>
      <c r="L456" s="429" t="s">
        <v>263</v>
      </c>
      <c r="M456" s="429" t="s">
        <v>263</v>
      </c>
      <c r="N456" s="429" t="str">
        <f>VLOOKUP(C456,'Tack Welding'!$C$5:$I$94,7,0)</f>
        <v xml:space="preserve">Completed </v>
      </c>
      <c r="O456" s="429"/>
      <c r="P456" s="429"/>
    </row>
    <row r="457" spans="1:16" s="163" customFormat="1" ht="18" x14ac:dyDescent="0.3">
      <c r="A457" s="429"/>
      <c r="B457" s="429"/>
      <c r="C457" s="662"/>
      <c r="D457" s="485"/>
      <c r="E457" s="485"/>
      <c r="F457" s="432"/>
      <c r="G457" s="810" t="str">
        <f>C456</f>
        <v>35/7</v>
      </c>
      <c r="H457" s="487">
        <v>440</v>
      </c>
      <c r="I457" s="436"/>
      <c r="J457" s="437"/>
      <c r="K457" s="429"/>
      <c r="L457" s="429"/>
      <c r="M457" s="429"/>
      <c r="N457" s="429"/>
      <c r="O457" s="429"/>
      <c r="P457" s="429"/>
    </row>
    <row r="458" spans="1:16" s="163" customFormat="1" ht="18" x14ac:dyDescent="0.3">
      <c r="A458" s="429">
        <f>SUBTOTAL(103,$C$6:C458)</f>
        <v>227</v>
      </c>
      <c r="B458" s="429"/>
      <c r="C458" s="437" t="s">
        <v>615</v>
      </c>
      <c r="D458" s="663" t="s">
        <v>80</v>
      </c>
      <c r="E458" s="663"/>
      <c r="F458" s="439"/>
      <c r="G458" s="429"/>
      <c r="H458" s="487"/>
      <c r="I458" s="433">
        <f>ROUND(H457/1000,4)+I456</f>
        <v>86.869499999999945</v>
      </c>
      <c r="J458" s="434" t="s">
        <v>51</v>
      </c>
      <c r="K458" s="429" t="s">
        <v>263</v>
      </c>
      <c r="L458" s="429" t="s">
        <v>263</v>
      </c>
      <c r="M458" s="429" t="s">
        <v>263</v>
      </c>
      <c r="N458" s="429" t="str">
        <f>VLOOKUP(C458,'Tack Welding'!$C$5:$I$94,7,0)</f>
        <v xml:space="preserve">Completed </v>
      </c>
      <c r="O458" s="429"/>
      <c r="P458" s="429"/>
    </row>
    <row r="459" spans="1:16" s="163" customFormat="1" ht="18" x14ac:dyDescent="0.3">
      <c r="A459" s="429"/>
      <c r="B459" s="429"/>
      <c r="C459" s="662"/>
      <c r="D459" s="485"/>
      <c r="E459" s="485"/>
      <c r="F459" s="432"/>
      <c r="G459" s="810" t="str">
        <f>C458</f>
        <v>35/8</v>
      </c>
      <c r="H459" s="487">
        <v>400</v>
      </c>
      <c r="I459" s="436"/>
      <c r="J459" s="437"/>
      <c r="K459" s="429"/>
      <c r="L459" s="429"/>
      <c r="M459" s="429"/>
      <c r="N459" s="429"/>
      <c r="O459" s="429"/>
      <c r="P459" s="429"/>
    </row>
    <row r="460" spans="1:16" s="163" customFormat="1" ht="18" x14ac:dyDescent="0.3">
      <c r="A460" s="429">
        <f>SUBTOTAL(103,$C$6:C460)</f>
        <v>228</v>
      </c>
      <c r="B460" s="429"/>
      <c r="C460" s="437" t="s">
        <v>616</v>
      </c>
      <c r="D460" s="663" t="s">
        <v>178</v>
      </c>
      <c r="E460" s="663"/>
      <c r="F460" s="439"/>
      <c r="G460" s="429"/>
      <c r="H460" s="487"/>
      <c r="I460" s="433">
        <f>ROUND(H459/1000,4)+I458</f>
        <v>87.269499999999951</v>
      </c>
      <c r="J460" s="434" t="s">
        <v>51</v>
      </c>
      <c r="K460" s="429" t="s">
        <v>263</v>
      </c>
      <c r="L460" s="429" t="s">
        <v>263</v>
      </c>
      <c r="M460" s="429" t="s">
        <v>263</v>
      </c>
      <c r="N460" s="429"/>
      <c r="O460" s="429"/>
      <c r="P460" s="429"/>
    </row>
    <row r="461" spans="1:16" s="163" customFormat="1" ht="18" x14ac:dyDescent="0.3">
      <c r="A461" s="429"/>
      <c r="B461" s="429"/>
      <c r="C461" s="662"/>
      <c r="D461" s="485"/>
      <c r="E461" s="485"/>
      <c r="F461" s="432"/>
      <c r="G461" s="810" t="str">
        <f>C460</f>
        <v>35/9</v>
      </c>
      <c r="H461" s="487">
        <v>440</v>
      </c>
      <c r="I461" s="436"/>
      <c r="J461" s="437"/>
      <c r="K461" s="429"/>
      <c r="L461" s="429"/>
      <c r="M461" s="429"/>
      <c r="N461" s="429"/>
      <c r="O461" s="429"/>
      <c r="P461" s="429"/>
    </row>
    <row r="462" spans="1:16" s="163" customFormat="1" ht="18" x14ac:dyDescent="0.3">
      <c r="A462" s="429">
        <f>SUBTOTAL(103,$C$6:C462)</f>
        <v>229</v>
      </c>
      <c r="B462" s="429"/>
      <c r="C462" s="437" t="s">
        <v>617</v>
      </c>
      <c r="D462" s="663" t="s">
        <v>2</v>
      </c>
      <c r="E462" s="663"/>
      <c r="F462" s="439"/>
      <c r="G462" s="429"/>
      <c r="H462" s="487"/>
      <c r="I462" s="433">
        <f>ROUND(H461/1000,4)+I460</f>
        <v>87.709499999999949</v>
      </c>
      <c r="J462" s="434" t="s">
        <v>51</v>
      </c>
      <c r="K462" s="429" t="s">
        <v>263</v>
      </c>
      <c r="L462" s="429"/>
      <c r="M462" s="429"/>
      <c r="N462" s="429"/>
      <c r="O462" s="429"/>
      <c r="P462" s="429"/>
    </row>
    <row r="463" spans="1:16" s="163" customFormat="1" ht="18" x14ac:dyDescent="0.3">
      <c r="A463" s="429"/>
      <c r="B463" s="429"/>
      <c r="C463" s="662"/>
      <c r="D463" s="485"/>
      <c r="E463" s="485"/>
      <c r="F463" s="432"/>
      <c r="G463" s="810" t="str">
        <f>C462</f>
        <v>35/10</v>
      </c>
      <c r="H463" s="487">
        <v>330</v>
      </c>
      <c r="I463" s="436"/>
      <c r="J463" s="437"/>
      <c r="K463" s="429"/>
      <c r="L463" s="429"/>
      <c r="M463" s="429"/>
      <c r="N463" s="429"/>
      <c r="O463" s="429"/>
      <c r="P463" s="429"/>
    </row>
    <row r="464" spans="1:16" s="163" customFormat="1" ht="18" x14ac:dyDescent="0.3">
      <c r="A464" s="429">
        <f>SUBTOTAL(103,$C$6:C464)</f>
        <v>230</v>
      </c>
      <c r="B464" s="429"/>
      <c r="C464" s="437" t="s">
        <v>618</v>
      </c>
      <c r="D464" s="663" t="s">
        <v>2</v>
      </c>
      <c r="E464" s="663"/>
      <c r="F464" s="439"/>
      <c r="G464" s="429"/>
      <c r="H464" s="487"/>
      <c r="I464" s="433">
        <f>ROUND(H463/1000,4)+I462</f>
        <v>88.039499999999947</v>
      </c>
      <c r="J464" s="434" t="s">
        <v>51</v>
      </c>
      <c r="K464" s="429" t="s">
        <v>263</v>
      </c>
      <c r="L464" s="429" t="s">
        <v>263</v>
      </c>
      <c r="M464" s="429" t="s">
        <v>263</v>
      </c>
      <c r="N464" s="429"/>
      <c r="O464" s="429"/>
      <c r="P464" s="429"/>
    </row>
    <row r="465" spans="1:16" s="163" customFormat="1" ht="18" x14ac:dyDescent="0.3">
      <c r="A465" s="429"/>
      <c r="B465" s="429"/>
      <c r="C465" s="662"/>
      <c r="D465" s="485"/>
      <c r="E465" s="485"/>
      <c r="F465" s="432"/>
      <c r="G465" s="810" t="str">
        <f>C464</f>
        <v>35/11</v>
      </c>
      <c r="H465" s="487">
        <v>493.084</v>
      </c>
      <c r="I465" s="436"/>
      <c r="J465" s="437"/>
      <c r="K465" s="429"/>
      <c r="L465" s="429"/>
      <c r="M465" s="429"/>
      <c r="N465" s="429"/>
      <c r="O465" s="429"/>
      <c r="P465" s="429"/>
    </row>
    <row r="466" spans="1:16" s="163" customFormat="1" ht="18" x14ac:dyDescent="0.3">
      <c r="A466" s="429">
        <f>SUBTOTAL(103,$C$6:C466)</f>
        <v>231</v>
      </c>
      <c r="B466" s="430" t="s">
        <v>619</v>
      </c>
      <c r="C466" s="437" t="s">
        <v>8</v>
      </c>
      <c r="D466" s="663" t="s">
        <v>236</v>
      </c>
      <c r="E466" s="663"/>
      <c r="F466" s="432"/>
      <c r="G466" s="431"/>
      <c r="H466" s="488"/>
      <c r="I466" s="433">
        <f>ROUND(H465/1000,4)+I464</f>
        <v>88.532599999999945</v>
      </c>
      <c r="J466" s="434" t="s">
        <v>51</v>
      </c>
      <c r="K466" s="429" t="s">
        <v>263</v>
      </c>
      <c r="L466" s="429" t="s">
        <v>263</v>
      </c>
      <c r="M466" s="429"/>
      <c r="N466" s="429"/>
      <c r="O466" s="429" t="s">
        <v>988</v>
      </c>
      <c r="P466" s="429"/>
    </row>
    <row r="467" spans="1:16" s="163" customFormat="1" ht="18" x14ac:dyDescent="0.3">
      <c r="A467" s="429"/>
      <c r="B467" s="429"/>
      <c r="C467" s="662"/>
      <c r="D467" s="485"/>
      <c r="E467" s="485"/>
      <c r="F467" s="432"/>
      <c r="G467" s="810" t="str">
        <f>C466</f>
        <v>36/0</v>
      </c>
      <c r="H467" s="488">
        <v>453.99900000000002</v>
      </c>
      <c r="I467" s="436"/>
      <c r="J467" s="437"/>
      <c r="K467" s="429"/>
      <c r="L467" s="429"/>
      <c r="M467" s="429"/>
      <c r="N467" s="429"/>
      <c r="O467" s="429"/>
      <c r="P467" s="429"/>
    </row>
    <row r="468" spans="1:16" s="163" customFormat="1" ht="18" x14ac:dyDescent="0.3">
      <c r="A468" s="429">
        <f>SUBTOTAL(103,$C$6:C468)</f>
        <v>232</v>
      </c>
      <c r="B468" s="429"/>
      <c r="C468" s="437" t="s">
        <v>1096</v>
      </c>
      <c r="D468" s="663" t="s">
        <v>219</v>
      </c>
      <c r="E468" s="663"/>
      <c r="F468" s="432"/>
      <c r="G468" s="429"/>
      <c r="H468" s="488"/>
      <c r="I468" s="433">
        <f>ROUND(H467/1000,4)+I466</f>
        <v>88.986599999999939</v>
      </c>
      <c r="J468" s="434" t="s">
        <v>51</v>
      </c>
      <c r="K468" s="429" t="s">
        <v>263</v>
      </c>
      <c r="L468" s="429"/>
      <c r="M468" s="429" t="s">
        <v>263</v>
      </c>
      <c r="N468" s="429"/>
      <c r="O468" s="429"/>
      <c r="P468" s="429"/>
    </row>
    <row r="469" spans="1:16" s="163" customFormat="1" ht="18" x14ac:dyDescent="0.3">
      <c r="A469" s="429"/>
      <c r="B469" s="429"/>
      <c r="C469" s="662"/>
      <c r="D469" s="485"/>
      <c r="E469" s="485"/>
      <c r="F469" s="432"/>
      <c r="G469" s="810" t="str">
        <f>C468</f>
        <v>36A/0</v>
      </c>
      <c r="H469" s="488">
        <v>451</v>
      </c>
      <c r="I469" s="436"/>
      <c r="J469" s="437"/>
      <c r="K469" s="429"/>
      <c r="L469" s="429"/>
      <c r="M469" s="429"/>
      <c r="N469" s="429"/>
      <c r="O469" s="429"/>
      <c r="P469" s="429"/>
    </row>
    <row r="470" spans="1:16" s="163" customFormat="1" ht="18" x14ac:dyDescent="0.3">
      <c r="A470" s="429">
        <f>SUBTOTAL(103,$C$6:C470)</f>
        <v>233</v>
      </c>
      <c r="B470" s="429"/>
      <c r="C470" s="437" t="s">
        <v>1097</v>
      </c>
      <c r="D470" s="663" t="s">
        <v>2</v>
      </c>
      <c r="E470" s="663"/>
      <c r="F470" s="439"/>
      <c r="G470" s="429"/>
      <c r="H470" s="488"/>
      <c r="I470" s="433">
        <f>ROUND(H469/1000,4)+I468</f>
        <v>89.437599999999932</v>
      </c>
      <c r="J470" s="434" t="s">
        <v>51</v>
      </c>
      <c r="K470" s="429" t="s">
        <v>263</v>
      </c>
      <c r="L470" s="429" t="s">
        <v>263</v>
      </c>
      <c r="M470" s="429" t="s">
        <v>263</v>
      </c>
      <c r="N470" s="429"/>
      <c r="O470" s="429"/>
      <c r="P470" s="429"/>
    </row>
    <row r="471" spans="1:16" s="163" customFormat="1" ht="18" x14ac:dyDescent="0.3">
      <c r="A471" s="429"/>
      <c r="B471" s="429"/>
      <c r="C471" s="662"/>
      <c r="D471" s="485"/>
      <c r="E471" s="485"/>
      <c r="F471" s="432"/>
      <c r="G471" s="810" t="str">
        <f>C470</f>
        <v>36A/1</v>
      </c>
      <c r="H471" s="488">
        <v>389</v>
      </c>
      <c r="I471" s="436"/>
      <c r="J471" s="437"/>
      <c r="K471" s="429"/>
      <c r="L471" s="429"/>
      <c r="M471" s="429"/>
      <c r="N471" s="429"/>
      <c r="O471" s="429"/>
      <c r="P471" s="429"/>
    </row>
    <row r="472" spans="1:16" s="163" customFormat="1" ht="18" x14ac:dyDescent="0.3">
      <c r="A472" s="429">
        <f>SUBTOTAL(103,$C$6:C472)</f>
        <v>234</v>
      </c>
      <c r="B472" s="429"/>
      <c r="C472" s="437" t="s">
        <v>1098</v>
      </c>
      <c r="D472" s="663" t="s">
        <v>50</v>
      </c>
      <c r="E472" s="663"/>
      <c r="F472" s="439"/>
      <c r="G472" s="429"/>
      <c r="H472" s="488"/>
      <c r="I472" s="433">
        <f>ROUND(H471/1000,4)+I470</f>
        <v>89.826599999999928</v>
      </c>
      <c r="J472" s="434" t="s">
        <v>51</v>
      </c>
      <c r="K472" s="429" t="s">
        <v>263</v>
      </c>
      <c r="L472" s="429" t="s">
        <v>263</v>
      </c>
      <c r="M472" s="429" t="s">
        <v>263</v>
      </c>
      <c r="N472" s="429"/>
      <c r="O472" s="429"/>
      <c r="P472" s="429"/>
    </row>
    <row r="473" spans="1:16" s="163" customFormat="1" ht="18" x14ac:dyDescent="0.3">
      <c r="A473" s="429"/>
      <c r="B473" s="429"/>
      <c r="C473" s="662"/>
      <c r="D473" s="485"/>
      <c r="E473" s="485"/>
      <c r="F473" s="432"/>
      <c r="G473" s="810" t="str">
        <f>C472</f>
        <v>36A/2</v>
      </c>
      <c r="H473" s="488">
        <v>451.52300000000002</v>
      </c>
      <c r="I473" s="436"/>
      <c r="J473" s="437"/>
      <c r="K473" s="429"/>
      <c r="L473" s="429"/>
      <c r="M473" s="429"/>
      <c r="N473" s="429"/>
      <c r="O473" s="429"/>
      <c r="P473" s="429"/>
    </row>
    <row r="474" spans="1:16" s="163" customFormat="1" ht="18" x14ac:dyDescent="0.3">
      <c r="A474" s="429">
        <f>SUBTOTAL(103,$C$6:C474)</f>
        <v>235</v>
      </c>
      <c r="B474" s="430" t="s">
        <v>620</v>
      </c>
      <c r="C474" s="437" t="s">
        <v>175</v>
      </c>
      <c r="D474" s="663" t="s">
        <v>236</v>
      </c>
      <c r="E474" s="663"/>
      <c r="F474" s="432"/>
      <c r="G474" s="431"/>
      <c r="H474" s="488"/>
      <c r="I474" s="433">
        <f>ROUND(H473/1000,4)+I472</f>
        <v>90.278099999999924</v>
      </c>
      <c r="J474" s="434" t="s">
        <v>51</v>
      </c>
      <c r="K474" s="429" t="s">
        <v>263</v>
      </c>
      <c r="L474" s="429" t="s">
        <v>263</v>
      </c>
      <c r="M474" s="429"/>
      <c r="N474" s="429"/>
      <c r="O474" s="429"/>
      <c r="P474" s="429"/>
    </row>
    <row r="475" spans="1:16" s="163" customFormat="1" ht="18" x14ac:dyDescent="0.3">
      <c r="A475" s="429"/>
      <c r="B475" s="429"/>
      <c r="C475" s="662"/>
      <c r="D475" s="485"/>
      <c r="E475" s="485"/>
      <c r="F475" s="432"/>
      <c r="G475" s="810" t="str">
        <f>C474</f>
        <v>37/0</v>
      </c>
      <c r="H475" s="488">
        <v>401.39400000000001</v>
      </c>
      <c r="I475" s="436"/>
      <c r="J475" s="437"/>
      <c r="K475" s="429"/>
      <c r="L475" s="429"/>
      <c r="M475" s="429"/>
      <c r="N475" s="429"/>
      <c r="O475" s="429"/>
      <c r="P475" s="429"/>
    </row>
    <row r="476" spans="1:16" s="163" customFormat="1" ht="18" x14ac:dyDescent="0.3">
      <c r="A476" s="429">
        <f>SUBTOTAL(103,$C$6:C476)</f>
        <v>236</v>
      </c>
      <c r="B476" s="429"/>
      <c r="C476" s="437" t="s">
        <v>621</v>
      </c>
      <c r="D476" s="663" t="s">
        <v>2</v>
      </c>
      <c r="E476" s="663"/>
      <c r="F476" s="439"/>
      <c r="G476" s="429"/>
      <c r="H476" s="488"/>
      <c r="I476" s="433">
        <f>ROUND(H475/1000,4)+I474</f>
        <v>90.679499999999919</v>
      </c>
      <c r="J476" s="434" t="s">
        <v>51</v>
      </c>
      <c r="K476" s="429" t="s">
        <v>263</v>
      </c>
      <c r="L476" s="429" t="s">
        <v>263</v>
      </c>
      <c r="M476" s="429"/>
      <c r="N476" s="429"/>
      <c r="O476" s="429"/>
      <c r="P476" s="429"/>
    </row>
    <row r="477" spans="1:16" s="163" customFormat="1" ht="18" x14ac:dyDescent="0.3">
      <c r="A477" s="429"/>
      <c r="B477" s="429"/>
      <c r="C477" s="662"/>
      <c r="D477" s="485"/>
      <c r="E477" s="485"/>
      <c r="F477" s="432"/>
      <c r="G477" s="810" t="str">
        <f>C476</f>
        <v>37/1</v>
      </c>
      <c r="H477" s="488">
        <v>430</v>
      </c>
      <c r="I477" s="436"/>
      <c r="J477" s="437"/>
      <c r="K477" s="429"/>
      <c r="L477" s="429"/>
      <c r="M477" s="429"/>
      <c r="N477" s="429"/>
      <c r="O477" s="429"/>
      <c r="P477" s="429"/>
    </row>
    <row r="478" spans="1:16" s="163" customFormat="1" ht="18" x14ac:dyDescent="0.3">
      <c r="A478" s="429">
        <f>SUBTOTAL(103,$C$6:C478)</f>
        <v>237</v>
      </c>
      <c r="B478" s="429"/>
      <c r="C478" s="437" t="s">
        <v>622</v>
      </c>
      <c r="D478" s="663" t="s">
        <v>2</v>
      </c>
      <c r="E478" s="663"/>
      <c r="F478" s="439"/>
      <c r="G478" s="429"/>
      <c r="H478" s="488"/>
      <c r="I478" s="433">
        <f>ROUND(H477/1000,4)+I476</f>
        <v>91.109499999999926</v>
      </c>
      <c r="J478" s="434" t="s">
        <v>51</v>
      </c>
      <c r="K478" s="429" t="s">
        <v>263</v>
      </c>
      <c r="L478" s="429" t="s">
        <v>263</v>
      </c>
      <c r="M478" s="429"/>
      <c r="N478" s="429"/>
      <c r="O478" s="429"/>
      <c r="P478" s="429"/>
    </row>
    <row r="479" spans="1:16" s="163" customFormat="1" ht="18" x14ac:dyDescent="0.3">
      <c r="A479" s="429"/>
      <c r="B479" s="429"/>
      <c r="C479" s="662"/>
      <c r="D479" s="485"/>
      <c r="E479" s="485"/>
      <c r="F479" s="432"/>
      <c r="G479" s="810" t="str">
        <f>C478</f>
        <v>37/2</v>
      </c>
      <c r="H479" s="488">
        <v>405</v>
      </c>
      <c r="I479" s="436"/>
      <c r="J479" s="437"/>
      <c r="K479" s="429"/>
      <c r="L479" s="429"/>
      <c r="M479" s="429"/>
      <c r="N479" s="429"/>
      <c r="O479" s="429"/>
      <c r="P479" s="429"/>
    </row>
    <row r="480" spans="1:16" s="163" customFormat="1" ht="18" x14ac:dyDescent="0.3">
      <c r="A480" s="429">
        <f>SUBTOTAL(103,$C$6:C480)</f>
        <v>238</v>
      </c>
      <c r="B480" s="429"/>
      <c r="C480" s="437" t="s">
        <v>623</v>
      </c>
      <c r="D480" s="663" t="s">
        <v>159</v>
      </c>
      <c r="E480" s="663"/>
      <c r="F480" s="439"/>
      <c r="G480" s="429"/>
      <c r="H480" s="488"/>
      <c r="I480" s="433">
        <f>ROUND(H479/1000,4)+I478</f>
        <v>91.514499999999927</v>
      </c>
      <c r="J480" s="434" t="s">
        <v>51</v>
      </c>
      <c r="K480" s="429" t="s">
        <v>263</v>
      </c>
      <c r="L480" s="429" t="s">
        <v>263</v>
      </c>
      <c r="M480" s="429"/>
      <c r="N480" s="429"/>
      <c r="O480" s="429"/>
      <c r="P480" s="429"/>
    </row>
    <row r="481" spans="1:16" s="163" customFormat="1" ht="18" x14ac:dyDescent="0.3">
      <c r="A481" s="429"/>
      <c r="B481" s="429"/>
      <c r="C481" s="662"/>
      <c r="D481" s="485"/>
      <c r="E481" s="485"/>
      <c r="F481" s="432"/>
      <c r="G481" s="810" t="str">
        <f>C480</f>
        <v>37/3</v>
      </c>
      <c r="H481" s="488">
        <v>430</v>
      </c>
      <c r="I481" s="436"/>
      <c r="J481" s="437"/>
      <c r="K481" s="429"/>
      <c r="L481" s="429"/>
      <c r="M481" s="429"/>
      <c r="N481" s="429"/>
      <c r="O481" s="429"/>
      <c r="P481" s="429"/>
    </row>
    <row r="482" spans="1:16" s="163" customFormat="1" ht="18" x14ac:dyDescent="0.3">
      <c r="A482" s="429">
        <f>SUBTOTAL(103,$C$6:C482)</f>
        <v>239</v>
      </c>
      <c r="B482" s="429"/>
      <c r="C482" s="437" t="s">
        <v>624</v>
      </c>
      <c r="D482" s="663" t="s">
        <v>50</v>
      </c>
      <c r="E482" s="663"/>
      <c r="F482" s="439"/>
      <c r="G482" s="429"/>
      <c r="H482" s="488"/>
      <c r="I482" s="433">
        <f>ROUND(H481/1000,4)+I480</f>
        <v>91.944499999999934</v>
      </c>
      <c r="J482" s="434" t="s">
        <v>51</v>
      </c>
      <c r="K482" s="429" t="s">
        <v>263</v>
      </c>
      <c r="L482" s="429" t="s">
        <v>263</v>
      </c>
      <c r="M482" s="429" t="s">
        <v>263</v>
      </c>
      <c r="N482" s="429"/>
      <c r="O482" s="429"/>
      <c r="P482" s="429"/>
    </row>
    <row r="483" spans="1:16" s="163" customFormat="1" ht="18" x14ac:dyDescent="0.3">
      <c r="A483" s="429"/>
      <c r="B483" s="429"/>
      <c r="C483" s="662"/>
      <c r="D483" s="485"/>
      <c r="E483" s="485"/>
      <c r="F483" s="432"/>
      <c r="G483" s="810" t="str">
        <f>C482</f>
        <v>37/4</v>
      </c>
      <c r="H483" s="488">
        <v>410</v>
      </c>
      <c r="I483" s="436"/>
      <c r="J483" s="437"/>
      <c r="K483" s="429"/>
      <c r="L483" s="429"/>
      <c r="M483" s="429"/>
      <c r="N483" s="429"/>
      <c r="O483" s="429"/>
      <c r="P483" s="429"/>
    </row>
    <row r="484" spans="1:16" s="163" customFormat="1" ht="18" x14ac:dyDescent="0.3">
      <c r="A484" s="429">
        <f>SUBTOTAL(103,$C$6:C484)</f>
        <v>240</v>
      </c>
      <c r="B484" s="429"/>
      <c r="C484" s="437" t="s">
        <v>625</v>
      </c>
      <c r="D484" s="663" t="s">
        <v>2</v>
      </c>
      <c r="E484" s="663"/>
      <c r="F484" s="439"/>
      <c r="G484" s="429"/>
      <c r="H484" s="488"/>
      <c r="I484" s="433">
        <f>ROUND(H483/1000,4)+I482</f>
        <v>92.354499999999931</v>
      </c>
      <c r="J484" s="434" t="s">
        <v>51</v>
      </c>
      <c r="K484" s="429" t="s">
        <v>263</v>
      </c>
      <c r="L484" s="429" t="s">
        <v>263</v>
      </c>
      <c r="M484" s="429" t="s">
        <v>263</v>
      </c>
      <c r="N484" s="429"/>
      <c r="O484" s="429"/>
      <c r="P484" s="429"/>
    </row>
    <row r="485" spans="1:16" s="163" customFormat="1" ht="18" x14ac:dyDescent="0.3">
      <c r="A485" s="429"/>
      <c r="B485" s="429"/>
      <c r="C485" s="662"/>
      <c r="D485" s="485"/>
      <c r="E485" s="485"/>
      <c r="F485" s="432"/>
      <c r="G485" s="810" t="str">
        <f>C484</f>
        <v>37/5</v>
      </c>
      <c r="H485" s="488">
        <v>420</v>
      </c>
      <c r="I485" s="436"/>
      <c r="J485" s="437"/>
      <c r="K485" s="429"/>
      <c r="L485" s="429"/>
      <c r="M485" s="429"/>
      <c r="N485" s="429"/>
      <c r="O485" s="429"/>
      <c r="P485" s="429"/>
    </row>
    <row r="486" spans="1:16" s="163" customFormat="1" ht="18" x14ac:dyDescent="0.3">
      <c r="A486" s="429">
        <f>SUBTOTAL(103,$C$6:C486)</f>
        <v>241</v>
      </c>
      <c r="B486" s="430" t="s">
        <v>816</v>
      </c>
      <c r="C486" s="437" t="s">
        <v>801</v>
      </c>
      <c r="D486" s="663" t="s">
        <v>205</v>
      </c>
      <c r="E486" s="663"/>
      <c r="F486" s="439"/>
      <c r="G486" s="429"/>
      <c r="H486" s="488"/>
      <c r="I486" s="433">
        <f>ROUND(H485/1000,4)+I484</f>
        <v>92.774499999999932</v>
      </c>
      <c r="J486" s="434" t="s">
        <v>51</v>
      </c>
      <c r="K486" s="429" t="s">
        <v>263</v>
      </c>
      <c r="L486" s="429" t="s">
        <v>263</v>
      </c>
      <c r="M486" s="429" t="s">
        <v>263</v>
      </c>
      <c r="N486" s="429" t="str">
        <f>VLOOKUP(C486,'Tack Welding'!$C$5:$I$94,7,0)</f>
        <v xml:space="preserve">Completed </v>
      </c>
      <c r="O486" s="429"/>
      <c r="P486" s="429"/>
    </row>
    <row r="487" spans="1:16" s="163" customFormat="1" ht="18" x14ac:dyDescent="0.3">
      <c r="A487" s="429"/>
      <c r="B487" s="429"/>
      <c r="C487" s="662"/>
      <c r="D487" s="485"/>
      <c r="E487" s="485"/>
      <c r="F487" s="432"/>
      <c r="G487" s="810" t="str">
        <f>C486</f>
        <v>37A/0</v>
      </c>
      <c r="H487" s="488">
        <v>280</v>
      </c>
      <c r="I487" s="436"/>
      <c r="J487" s="437"/>
      <c r="K487" s="429"/>
      <c r="L487" s="429"/>
      <c r="M487" s="429"/>
      <c r="N487" s="429"/>
      <c r="O487" s="429"/>
      <c r="P487" s="429"/>
    </row>
    <row r="488" spans="1:16" s="163" customFormat="1" ht="18" x14ac:dyDescent="0.3">
      <c r="A488" s="429">
        <f>SUBTOTAL(103,$C$6:C488)</f>
        <v>242</v>
      </c>
      <c r="B488" s="429"/>
      <c r="C488" s="437" t="s">
        <v>802</v>
      </c>
      <c r="D488" s="663" t="s">
        <v>2</v>
      </c>
      <c r="E488" s="663"/>
      <c r="F488" s="439"/>
      <c r="G488" s="429"/>
      <c r="H488" s="488"/>
      <c r="I488" s="433">
        <f>ROUND(H487/1000,4)+I486</f>
        <v>93.054499999999933</v>
      </c>
      <c r="J488" s="434" t="s">
        <v>51</v>
      </c>
      <c r="K488" s="429" t="s">
        <v>263</v>
      </c>
      <c r="L488" s="429" t="s">
        <v>263</v>
      </c>
      <c r="M488" s="429" t="s">
        <v>263</v>
      </c>
      <c r="N488" s="429" t="str">
        <f>VLOOKUP(C488,'Tack Welding'!$C$5:$I$94,7,0)</f>
        <v xml:space="preserve">Completed </v>
      </c>
      <c r="O488" s="429"/>
      <c r="P488" s="429"/>
    </row>
    <row r="489" spans="1:16" s="163" customFormat="1" ht="18" x14ac:dyDescent="0.3">
      <c r="A489" s="429"/>
      <c r="B489" s="429"/>
      <c r="C489" s="662"/>
      <c r="D489" s="485"/>
      <c r="E489" s="485"/>
      <c r="F489" s="432"/>
      <c r="G489" s="810" t="str">
        <f>C488</f>
        <v>37A/1</v>
      </c>
      <c r="H489" s="488">
        <v>345</v>
      </c>
      <c r="I489" s="436"/>
      <c r="J489" s="437"/>
      <c r="K489" s="429"/>
      <c r="L489" s="429"/>
      <c r="M489" s="429"/>
      <c r="N489" s="429"/>
      <c r="O489" s="429"/>
      <c r="P489" s="429"/>
    </row>
    <row r="490" spans="1:16" s="163" customFormat="1" ht="18" x14ac:dyDescent="0.3">
      <c r="A490" s="429">
        <f>SUBTOTAL(103,$C$6:C490)</f>
        <v>243</v>
      </c>
      <c r="B490" s="429"/>
      <c r="C490" s="437" t="s">
        <v>803</v>
      </c>
      <c r="D490" s="663" t="s">
        <v>178</v>
      </c>
      <c r="E490" s="663"/>
      <c r="F490" s="439"/>
      <c r="G490" s="429"/>
      <c r="H490" s="488"/>
      <c r="I490" s="433">
        <f>ROUND(H489/1000,4)+I488</f>
        <v>93.399499999999932</v>
      </c>
      <c r="J490" s="434" t="s">
        <v>51</v>
      </c>
      <c r="K490" s="429" t="s">
        <v>263</v>
      </c>
      <c r="L490" s="429" t="s">
        <v>263</v>
      </c>
      <c r="M490" s="429" t="s">
        <v>263</v>
      </c>
      <c r="N490" s="429" t="str">
        <f>VLOOKUP(C490,'Tack Welding'!$C$5:$I$94,7,0)</f>
        <v xml:space="preserve">Completed </v>
      </c>
      <c r="O490" s="429"/>
      <c r="P490" s="429"/>
    </row>
    <row r="491" spans="1:16" s="163" customFormat="1" ht="18" x14ac:dyDescent="0.3">
      <c r="A491" s="429"/>
      <c r="B491" s="429"/>
      <c r="C491" s="662"/>
      <c r="D491" s="485"/>
      <c r="E491" s="485"/>
      <c r="F491" s="432"/>
      <c r="G491" s="810" t="str">
        <f>C490</f>
        <v>37A/2</v>
      </c>
      <c r="H491" s="488">
        <v>330</v>
      </c>
      <c r="I491" s="436"/>
      <c r="J491" s="437"/>
      <c r="K491" s="429"/>
      <c r="L491" s="429"/>
      <c r="M491" s="429"/>
      <c r="N491" s="429"/>
      <c r="O491" s="429"/>
      <c r="P491" s="429"/>
    </row>
    <row r="492" spans="1:16" s="163" customFormat="1" ht="18" x14ac:dyDescent="0.3">
      <c r="A492" s="429">
        <f>SUBTOTAL(103,$C$6:C492)</f>
        <v>244</v>
      </c>
      <c r="B492" s="429"/>
      <c r="C492" s="437" t="s">
        <v>804</v>
      </c>
      <c r="D492" s="663" t="s">
        <v>2</v>
      </c>
      <c r="E492" s="663"/>
      <c r="F492" s="439"/>
      <c r="G492" s="429"/>
      <c r="H492" s="488"/>
      <c r="I492" s="433">
        <f>ROUND(H491/1000,4)+I490</f>
        <v>93.729499999999931</v>
      </c>
      <c r="J492" s="434" t="s">
        <v>51</v>
      </c>
      <c r="K492" s="429" t="s">
        <v>263</v>
      </c>
      <c r="L492" s="429" t="s">
        <v>263</v>
      </c>
      <c r="M492" s="429" t="s">
        <v>263</v>
      </c>
      <c r="N492" s="429" t="str">
        <f>VLOOKUP(C492,'Tack Welding'!$C$5:$I$94,7,0)</f>
        <v xml:space="preserve">Completed </v>
      </c>
      <c r="O492" s="429"/>
      <c r="P492" s="429"/>
    </row>
    <row r="493" spans="1:16" s="163" customFormat="1" ht="18" x14ac:dyDescent="0.3">
      <c r="A493" s="429"/>
      <c r="B493" s="429"/>
      <c r="C493" s="662"/>
      <c r="D493" s="485"/>
      <c r="E493" s="485"/>
      <c r="F493" s="432"/>
      <c r="G493" s="810" t="str">
        <f>C492</f>
        <v>37A/3</v>
      </c>
      <c r="H493" s="488">
        <v>455</v>
      </c>
      <c r="I493" s="436"/>
      <c r="J493" s="437"/>
      <c r="K493" s="429"/>
      <c r="L493" s="429"/>
      <c r="M493" s="429"/>
      <c r="N493" s="429"/>
      <c r="O493" s="429"/>
      <c r="P493" s="429"/>
    </row>
    <row r="494" spans="1:16" s="163" customFormat="1" ht="18" x14ac:dyDescent="0.3">
      <c r="A494" s="429">
        <f>SUBTOTAL(103,$C$6:C494)</f>
        <v>245</v>
      </c>
      <c r="B494" s="429"/>
      <c r="C494" s="437" t="s">
        <v>805</v>
      </c>
      <c r="D494" s="663" t="s">
        <v>50</v>
      </c>
      <c r="E494" s="663"/>
      <c r="F494" s="439"/>
      <c r="G494" s="429"/>
      <c r="H494" s="488"/>
      <c r="I494" s="433">
        <f>ROUND(H493/1000,4)+I492</f>
        <v>94.184499999999929</v>
      </c>
      <c r="J494" s="434" t="s">
        <v>51</v>
      </c>
      <c r="K494" s="429" t="s">
        <v>263</v>
      </c>
      <c r="L494" s="429" t="s">
        <v>263</v>
      </c>
      <c r="M494" s="429" t="s">
        <v>263</v>
      </c>
      <c r="N494" s="429" t="str">
        <f>VLOOKUP(C494,'Tack Welding'!$C$5:$I$94,7,0)</f>
        <v xml:space="preserve">Completed </v>
      </c>
      <c r="O494" s="429" t="s">
        <v>988</v>
      </c>
      <c r="P494" s="429"/>
    </row>
    <row r="495" spans="1:16" s="163" customFormat="1" ht="18" x14ac:dyDescent="0.3">
      <c r="A495" s="429"/>
      <c r="B495" s="429"/>
      <c r="C495" s="662"/>
      <c r="D495" s="485"/>
      <c r="E495" s="485"/>
      <c r="F495" s="432"/>
      <c r="G495" s="810" t="str">
        <f>C494</f>
        <v>37A/4</v>
      </c>
      <c r="H495" s="488">
        <v>340</v>
      </c>
      <c r="I495" s="436"/>
      <c r="J495" s="437"/>
      <c r="K495" s="429"/>
      <c r="L495" s="429"/>
      <c r="M495" s="429"/>
      <c r="N495" s="429"/>
      <c r="O495" s="429"/>
      <c r="P495" s="429"/>
    </row>
    <row r="496" spans="1:16" s="163" customFormat="1" ht="18" x14ac:dyDescent="0.3">
      <c r="A496" s="429">
        <f>SUBTOTAL(103,$C$6:C496)</f>
        <v>246</v>
      </c>
      <c r="B496" s="429"/>
      <c r="C496" s="437" t="s">
        <v>806</v>
      </c>
      <c r="D496" s="663" t="s">
        <v>2</v>
      </c>
      <c r="E496" s="663"/>
      <c r="F496" s="439"/>
      <c r="G496" s="429"/>
      <c r="H496" s="488"/>
      <c r="I496" s="433">
        <f>ROUND(H495/1000,4)+I494</f>
        <v>94.524499999999932</v>
      </c>
      <c r="J496" s="434" t="s">
        <v>51</v>
      </c>
      <c r="K496" s="429" t="s">
        <v>263</v>
      </c>
      <c r="L496" s="429" t="s">
        <v>263</v>
      </c>
      <c r="M496" s="429" t="s">
        <v>263</v>
      </c>
      <c r="N496" s="429" t="str">
        <f>VLOOKUP(C496,'Tack Welding'!$C$5:$I$94,7,0)</f>
        <v xml:space="preserve">Completed </v>
      </c>
      <c r="O496" s="429"/>
      <c r="P496" s="429"/>
    </row>
    <row r="497" spans="1:16" s="163" customFormat="1" ht="18" x14ac:dyDescent="0.3">
      <c r="A497" s="429"/>
      <c r="B497" s="429"/>
      <c r="C497" s="662"/>
      <c r="D497" s="485"/>
      <c r="E497" s="485"/>
      <c r="F497" s="432"/>
      <c r="G497" s="810" t="str">
        <f>C496</f>
        <v>37A/5</v>
      </c>
      <c r="H497" s="488">
        <v>435</v>
      </c>
      <c r="I497" s="436"/>
      <c r="J497" s="437"/>
      <c r="K497" s="429"/>
      <c r="L497" s="429"/>
      <c r="M497" s="429"/>
      <c r="N497" s="429"/>
      <c r="O497" s="429"/>
      <c r="P497" s="429"/>
    </row>
    <row r="498" spans="1:16" s="163" customFormat="1" ht="18" x14ac:dyDescent="0.3">
      <c r="A498" s="429">
        <f>SUBTOTAL(103,$C$6:C498)</f>
        <v>247</v>
      </c>
      <c r="B498" s="429"/>
      <c r="C498" s="437" t="s">
        <v>807</v>
      </c>
      <c r="D498" s="663" t="s">
        <v>2</v>
      </c>
      <c r="E498" s="663"/>
      <c r="F498" s="439"/>
      <c r="G498" s="429"/>
      <c r="H498" s="488"/>
      <c r="I498" s="433">
        <f>ROUND(H497/1000,4)+I496</f>
        <v>94.959499999999935</v>
      </c>
      <c r="J498" s="434" t="s">
        <v>51</v>
      </c>
      <c r="K498" s="429" t="s">
        <v>263</v>
      </c>
      <c r="L498" s="429" t="s">
        <v>263</v>
      </c>
      <c r="M498" s="429" t="s">
        <v>263</v>
      </c>
      <c r="N498" s="429" t="str">
        <f>VLOOKUP(C498,'Tack Welding'!$C$5:$I$94,7,0)</f>
        <v xml:space="preserve">Completed </v>
      </c>
      <c r="O498" s="429"/>
      <c r="P498" s="429"/>
    </row>
    <row r="499" spans="1:16" s="163" customFormat="1" ht="18" x14ac:dyDescent="0.3">
      <c r="A499" s="429"/>
      <c r="B499" s="429"/>
      <c r="C499" s="662"/>
      <c r="D499" s="485"/>
      <c r="E499" s="485"/>
      <c r="F499" s="432"/>
      <c r="G499" s="810" t="str">
        <f>C498</f>
        <v>37A/6</v>
      </c>
      <c r="H499" s="488">
        <v>398.589</v>
      </c>
      <c r="I499" s="436"/>
      <c r="J499" s="437"/>
      <c r="K499" s="429"/>
      <c r="L499" s="429"/>
      <c r="M499" s="429"/>
      <c r="N499" s="429"/>
      <c r="O499" s="429"/>
      <c r="P499" s="429"/>
    </row>
    <row r="500" spans="1:16" s="163" customFormat="1" ht="18" x14ac:dyDescent="0.3">
      <c r="A500" s="429">
        <f>SUBTOTAL(103,$C$6:C500)</f>
        <v>248</v>
      </c>
      <c r="B500" s="430" t="s">
        <v>626</v>
      </c>
      <c r="C500" s="437" t="s">
        <v>73</v>
      </c>
      <c r="D500" s="663" t="s">
        <v>234</v>
      </c>
      <c r="E500" s="663"/>
      <c r="F500" s="432"/>
      <c r="G500" s="431"/>
      <c r="H500" s="488"/>
      <c r="I500" s="433">
        <f>ROUND(H499/1000,4)+I498</f>
        <v>95.358099999999936</v>
      </c>
      <c r="J500" s="434" t="s">
        <v>51</v>
      </c>
      <c r="K500" s="429" t="s">
        <v>263</v>
      </c>
      <c r="L500" s="429" t="s">
        <v>263</v>
      </c>
      <c r="M500" s="429" t="s">
        <v>263</v>
      </c>
      <c r="N500" s="429" t="str">
        <f>VLOOKUP(C500,'Tack Welding'!$C$5:$I$94,7,0)</f>
        <v xml:space="preserve">Completed </v>
      </c>
      <c r="O500" s="429"/>
      <c r="P500" s="429"/>
    </row>
    <row r="501" spans="1:16" s="163" customFormat="1" ht="18" x14ac:dyDescent="0.3">
      <c r="A501" s="429"/>
      <c r="B501" s="429"/>
      <c r="C501" s="662"/>
      <c r="D501" s="485"/>
      <c r="E501" s="485"/>
      <c r="F501" s="432"/>
      <c r="G501" s="810" t="str">
        <f>C500</f>
        <v>38/0</v>
      </c>
      <c r="H501" s="488">
        <v>426.411</v>
      </c>
      <c r="I501" s="436"/>
      <c r="J501" s="437"/>
      <c r="K501" s="429"/>
      <c r="L501" s="429"/>
      <c r="M501" s="429"/>
      <c r="N501" s="429"/>
      <c r="O501" s="429"/>
      <c r="P501" s="429"/>
    </row>
    <row r="502" spans="1:16" s="163" customFormat="1" ht="18" x14ac:dyDescent="0.3">
      <c r="A502" s="429">
        <f>SUBTOTAL(103,$C$6:C502)</f>
        <v>249</v>
      </c>
      <c r="B502" s="429"/>
      <c r="C502" s="437" t="s">
        <v>627</v>
      </c>
      <c r="D502" s="663" t="s">
        <v>3</v>
      </c>
      <c r="E502" s="663"/>
      <c r="F502" s="439"/>
      <c r="G502" s="429"/>
      <c r="H502" s="488"/>
      <c r="I502" s="433">
        <f>ROUND(H501/1000,4)+I500</f>
        <v>95.784499999999937</v>
      </c>
      <c r="J502" s="434" t="s">
        <v>51</v>
      </c>
      <c r="K502" s="429" t="s">
        <v>263</v>
      </c>
      <c r="L502" s="429" t="s">
        <v>263</v>
      </c>
      <c r="M502" s="429" t="s">
        <v>263</v>
      </c>
      <c r="N502" s="429" t="str">
        <f>VLOOKUP(C502,'Tack Welding'!$C$5:$I$94,7,0)</f>
        <v xml:space="preserve">Completed </v>
      </c>
      <c r="O502" s="429"/>
      <c r="P502" s="429"/>
    </row>
    <row r="503" spans="1:16" s="163" customFormat="1" ht="18" x14ac:dyDescent="0.3">
      <c r="A503" s="429"/>
      <c r="B503" s="429"/>
      <c r="C503" s="662"/>
      <c r="D503" s="485"/>
      <c r="E503" s="485"/>
      <c r="F503" s="432"/>
      <c r="G503" s="810" t="str">
        <f>C502</f>
        <v>38/1</v>
      </c>
      <c r="H503" s="488">
        <v>390</v>
      </c>
      <c r="I503" s="436"/>
      <c r="J503" s="437"/>
      <c r="K503" s="429"/>
      <c r="L503" s="429"/>
      <c r="M503" s="429"/>
      <c r="N503" s="429"/>
      <c r="O503" s="429"/>
      <c r="P503" s="429"/>
    </row>
    <row r="504" spans="1:16" s="163" customFormat="1" ht="18" x14ac:dyDescent="0.3">
      <c r="A504" s="429">
        <f>SUBTOTAL(103,$C$6:C504)</f>
        <v>250</v>
      </c>
      <c r="B504" s="429"/>
      <c r="C504" s="437" t="s">
        <v>628</v>
      </c>
      <c r="D504" s="663" t="s">
        <v>3</v>
      </c>
      <c r="E504" s="663"/>
      <c r="F504" s="439"/>
      <c r="G504" s="429"/>
      <c r="H504" s="488"/>
      <c r="I504" s="433">
        <f>ROUND(H503/1000,4)+I502</f>
        <v>96.174499999999938</v>
      </c>
      <c r="J504" s="434" t="s">
        <v>51</v>
      </c>
      <c r="K504" s="429" t="s">
        <v>263</v>
      </c>
      <c r="L504" s="429" t="s">
        <v>263</v>
      </c>
      <c r="M504" s="429" t="s">
        <v>263</v>
      </c>
      <c r="N504" s="429" t="str">
        <f>VLOOKUP(C504,'Tack Welding'!$C$5:$I$94,7,0)</f>
        <v xml:space="preserve">Completed </v>
      </c>
      <c r="O504" s="429"/>
      <c r="P504" s="429"/>
    </row>
    <row r="505" spans="1:16" s="163" customFormat="1" ht="18" x14ac:dyDescent="0.3">
      <c r="A505" s="429"/>
      <c r="B505" s="429"/>
      <c r="C505" s="662"/>
      <c r="D505" s="485"/>
      <c r="E505" s="485"/>
      <c r="F505" s="432"/>
      <c r="G505" s="810" t="str">
        <f>C504</f>
        <v>38/2</v>
      </c>
      <c r="H505" s="488">
        <v>335</v>
      </c>
      <c r="I505" s="436"/>
      <c r="J505" s="437"/>
      <c r="K505" s="429"/>
      <c r="L505" s="429"/>
      <c r="M505" s="429"/>
      <c r="N505" s="429"/>
      <c r="O505" s="429"/>
      <c r="P505" s="429"/>
    </row>
    <row r="506" spans="1:16" s="163" customFormat="1" ht="18" x14ac:dyDescent="0.3">
      <c r="A506" s="429">
        <f>SUBTOTAL(103,$C$6:C506)</f>
        <v>251</v>
      </c>
      <c r="B506" s="429"/>
      <c r="C506" s="437" t="s">
        <v>629</v>
      </c>
      <c r="D506" s="663" t="s">
        <v>2</v>
      </c>
      <c r="E506" s="663"/>
      <c r="F506" s="439"/>
      <c r="G506" s="429"/>
      <c r="H506" s="488"/>
      <c r="I506" s="433">
        <f>ROUND(H505/1000,4)+I504</f>
        <v>96.509499999999932</v>
      </c>
      <c r="J506" s="434" t="s">
        <v>51</v>
      </c>
      <c r="K506" s="429" t="s">
        <v>263</v>
      </c>
      <c r="L506" s="429" t="s">
        <v>263</v>
      </c>
      <c r="M506" s="429" t="s">
        <v>263</v>
      </c>
      <c r="N506" s="429" t="str">
        <f>VLOOKUP(C506,'Tack Welding'!$C$5:$I$94,7,0)</f>
        <v xml:space="preserve">Completed </v>
      </c>
      <c r="O506" s="429"/>
      <c r="P506" s="429"/>
    </row>
    <row r="507" spans="1:16" s="163" customFormat="1" ht="18" x14ac:dyDescent="0.3">
      <c r="A507" s="429"/>
      <c r="B507" s="429"/>
      <c r="C507" s="662"/>
      <c r="D507" s="485"/>
      <c r="E507" s="485"/>
      <c r="F507" s="432"/>
      <c r="G507" s="810" t="str">
        <f>C506</f>
        <v>38/3</v>
      </c>
      <c r="H507" s="488">
        <v>440</v>
      </c>
      <c r="I507" s="436"/>
      <c r="J507" s="437"/>
      <c r="K507" s="429"/>
      <c r="L507" s="429"/>
      <c r="M507" s="429"/>
      <c r="N507" s="429"/>
      <c r="O507" s="429"/>
      <c r="P507" s="429"/>
    </row>
    <row r="508" spans="1:16" s="163" customFormat="1" ht="18" x14ac:dyDescent="0.3">
      <c r="A508" s="429">
        <f>SUBTOTAL(103,$C$6:C508)</f>
        <v>252</v>
      </c>
      <c r="B508" s="429"/>
      <c r="C508" s="437" t="s">
        <v>630</v>
      </c>
      <c r="D508" s="663" t="s">
        <v>178</v>
      </c>
      <c r="E508" s="663"/>
      <c r="F508" s="439"/>
      <c r="G508" s="429"/>
      <c r="H508" s="488"/>
      <c r="I508" s="433">
        <f>ROUND(H507/1000,4)+I506</f>
        <v>96.949499999999929</v>
      </c>
      <c r="J508" s="434" t="s">
        <v>51</v>
      </c>
      <c r="K508" s="429" t="s">
        <v>263</v>
      </c>
      <c r="L508" s="429" t="s">
        <v>263</v>
      </c>
      <c r="M508" s="429" t="s">
        <v>263</v>
      </c>
      <c r="N508" s="429" t="str">
        <f>VLOOKUP(C508,'Tack Welding'!$C$5:$I$94,7,0)</f>
        <v xml:space="preserve">Completed </v>
      </c>
      <c r="O508" s="429"/>
      <c r="P508" s="429"/>
    </row>
    <row r="509" spans="1:16" s="163" customFormat="1" ht="18" x14ac:dyDescent="0.3">
      <c r="A509" s="429"/>
      <c r="B509" s="429"/>
      <c r="C509" s="662"/>
      <c r="D509" s="485"/>
      <c r="E509" s="485"/>
      <c r="F509" s="432"/>
      <c r="G509" s="810" t="str">
        <f>C508</f>
        <v>38/4</v>
      </c>
      <c r="H509" s="488">
        <v>280</v>
      </c>
      <c r="I509" s="436"/>
      <c r="J509" s="437"/>
      <c r="K509" s="429"/>
      <c r="L509" s="429"/>
      <c r="M509" s="429"/>
      <c r="N509" s="429"/>
      <c r="O509" s="429"/>
      <c r="P509" s="429"/>
    </row>
    <row r="510" spans="1:16" s="163" customFormat="1" ht="18" x14ac:dyDescent="0.3">
      <c r="A510" s="429">
        <f>SUBTOTAL(103,$C$6:C510)</f>
        <v>253</v>
      </c>
      <c r="B510" s="429"/>
      <c r="C510" s="437" t="s">
        <v>631</v>
      </c>
      <c r="D510" s="663" t="s">
        <v>2</v>
      </c>
      <c r="E510" s="663"/>
      <c r="F510" s="439"/>
      <c r="G510" s="429"/>
      <c r="H510" s="488"/>
      <c r="I510" s="433">
        <f>ROUND(H509/1000,4)+I508</f>
        <v>97.229499999999931</v>
      </c>
      <c r="J510" s="434" t="s">
        <v>51</v>
      </c>
      <c r="K510" s="429" t="s">
        <v>263</v>
      </c>
      <c r="L510" s="429" t="s">
        <v>263</v>
      </c>
      <c r="M510" s="429" t="s">
        <v>263</v>
      </c>
      <c r="N510" s="429" t="str">
        <f>VLOOKUP(C510,'Tack Welding'!$C$5:$I$94,7,0)</f>
        <v xml:space="preserve">Completed </v>
      </c>
      <c r="O510" s="429"/>
      <c r="P510" s="429"/>
    </row>
    <row r="511" spans="1:16" s="163" customFormat="1" ht="18" x14ac:dyDescent="0.3">
      <c r="A511" s="429"/>
      <c r="B511" s="429"/>
      <c r="C511" s="662"/>
      <c r="D511" s="485"/>
      <c r="E511" s="485"/>
      <c r="F511" s="432"/>
      <c r="G511" s="810" t="str">
        <f>C510</f>
        <v>38/5</v>
      </c>
      <c r="H511" s="488">
        <v>450</v>
      </c>
      <c r="I511" s="436"/>
      <c r="J511" s="437"/>
      <c r="K511" s="429"/>
      <c r="L511" s="429"/>
      <c r="M511" s="429"/>
      <c r="N511" s="429"/>
      <c r="O511" s="429"/>
      <c r="P511" s="429"/>
    </row>
    <row r="512" spans="1:16" s="163" customFormat="1" ht="18" x14ac:dyDescent="0.3">
      <c r="A512" s="429">
        <f>SUBTOTAL(103,$C$6:C512)</f>
        <v>254</v>
      </c>
      <c r="B512" s="429"/>
      <c r="C512" s="437" t="s">
        <v>632</v>
      </c>
      <c r="D512" s="663" t="s">
        <v>80</v>
      </c>
      <c r="E512" s="663"/>
      <c r="F512" s="439"/>
      <c r="G512" s="429"/>
      <c r="H512" s="488"/>
      <c r="I512" s="433">
        <f>ROUND(H511/1000,4)+I510</f>
        <v>97.679499999999933</v>
      </c>
      <c r="J512" s="434" t="s">
        <v>51</v>
      </c>
      <c r="K512" s="429" t="s">
        <v>263</v>
      </c>
      <c r="L512" s="429" t="s">
        <v>263</v>
      </c>
      <c r="M512" s="429" t="s">
        <v>263</v>
      </c>
      <c r="N512" s="429" t="str">
        <f>VLOOKUP(C512,'Tack Welding'!$C$5:$I$94,7,0)</f>
        <v xml:space="preserve">Completed </v>
      </c>
      <c r="O512" s="429"/>
      <c r="P512" s="429"/>
    </row>
    <row r="513" spans="1:16" s="163" customFormat="1" ht="18" x14ac:dyDescent="0.3">
      <c r="A513" s="429"/>
      <c r="B513" s="429"/>
      <c r="C513" s="662"/>
      <c r="D513" s="485"/>
      <c r="E513" s="485"/>
      <c r="F513" s="432"/>
      <c r="G513" s="810" t="str">
        <f>C512</f>
        <v>38/6</v>
      </c>
      <c r="H513" s="488">
        <v>285</v>
      </c>
      <c r="I513" s="436"/>
      <c r="J513" s="437"/>
      <c r="K513" s="429"/>
      <c r="L513" s="429"/>
      <c r="M513" s="429"/>
      <c r="N513" s="429"/>
      <c r="O513" s="429"/>
      <c r="P513" s="429"/>
    </row>
    <row r="514" spans="1:16" s="163" customFormat="1" ht="18" x14ac:dyDescent="0.3">
      <c r="A514" s="429">
        <f>SUBTOTAL(103,$C$6:C514)</f>
        <v>255</v>
      </c>
      <c r="B514" s="429"/>
      <c r="C514" s="437" t="s">
        <v>633</v>
      </c>
      <c r="D514" s="663" t="s">
        <v>50</v>
      </c>
      <c r="E514" s="663"/>
      <c r="F514" s="439"/>
      <c r="G514" s="429"/>
      <c r="H514" s="488"/>
      <c r="I514" s="433">
        <f>ROUND(H513/1000,4)+I512</f>
        <v>97.96449999999993</v>
      </c>
      <c r="J514" s="434" t="s">
        <v>51</v>
      </c>
      <c r="K514" s="429" t="s">
        <v>263</v>
      </c>
      <c r="L514" s="429" t="s">
        <v>263</v>
      </c>
      <c r="M514" s="429" t="s">
        <v>263</v>
      </c>
      <c r="N514" s="429"/>
      <c r="O514" s="429"/>
      <c r="P514" s="429"/>
    </row>
    <row r="515" spans="1:16" s="163" customFormat="1" ht="18" x14ac:dyDescent="0.3">
      <c r="A515" s="429"/>
      <c r="B515" s="429"/>
      <c r="C515" s="662"/>
      <c r="D515" s="485"/>
      <c r="E515" s="485"/>
      <c r="F515" s="432"/>
      <c r="G515" s="810" t="str">
        <f>C514</f>
        <v>38/7</v>
      </c>
      <c r="H515" s="488">
        <v>445</v>
      </c>
      <c r="I515" s="436"/>
      <c r="J515" s="437"/>
      <c r="K515" s="429"/>
      <c r="L515" s="429"/>
      <c r="M515" s="429"/>
      <c r="N515" s="429"/>
      <c r="O515" s="429"/>
      <c r="P515" s="429"/>
    </row>
    <row r="516" spans="1:16" s="163" customFormat="1" ht="18" x14ac:dyDescent="0.3">
      <c r="A516" s="429">
        <f>SUBTOTAL(103,$C$6:C516)</f>
        <v>256</v>
      </c>
      <c r="B516" s="429"/>
      <c r="C516" s="437" t="s">
        <v>634</v>
      </c>
      <c r="D516" s="663" t="s">
        <v>178</v>
      </c>
      <c r="E516" s="663"/>
      <c r="F516" s="439"/>
      <c r="G516" s="429"/>
      <c r="H516" s="488"/>
      <c r="I516" s="433">
        <f>ROUND(H515/1000,4)+I514</f>
        <v>98.409499999999923</v>
      </c>
      <c r="J516" s="434" t="s">
        <v>51</v>
      </c>
      <c r="K516" s="429" t="s">
        <v>263</v>
      </c>
      <c r="L516" s="429" t="s">
        <v>263</v>
      </c>
      <c r="M516" s="429" t="s">
        <v>263</v>
      </c>
      <c r="N516" s="429" t="str">
        <f>VLOOKUP(C516,'Tack Welding'!$C$5:$I$94,7,0)</f>
        <v xml:space="preserve">Completed </v>
      </c>
      <c r="O516" s="429"/>
      <c r="P516" s="429"/>
    </row>
    <row r="517" spans="1:16" s="163" customFormat="1" ht="18" x14ac:dyDescent="0.3">
      <c r="A517" s="429"/>
      <c r="B517" s="429"/>
      <c r="C517" s="662"/>
      <c r="D517" s="485"/>
      <c r="E517" s="485"/>
      <c r="F517" s="432"/>
      <c r="G517" s="810" t="str">
        <f>C516</f>
        <v>38/8</v>
      </c>
      <c r="H517" s="488">
        <v>360</v>
      </c>
      <c r="I517" s="436"/>
      <c r="J517" s="437"/>
      <c r="K517" s="429"/>
      <c r="L517" s="429"/>
      <c r="M517" s="429"/>
      <c r="N517" s="429"/>
      <c r="O517" s="429"/>
      <c r="P517" s="429"/>
    </row>
    <row r="518" spans="1:16" s="163" customFormat="1" ht="18" x14ac:dyDescent="0.3">
      <c r="A518" s="429">
        <f>SUBTOTAL(103,$C$6:C518)</f>
        <v>257</v>
      </c>
      <c r="B518" s="429"/>
      <c r="C518" s="437" t="s">
        <v>635</v>
      </c>
      <c r="D518" s="663" t="s">
        <v>3</v>
      </c>
      <c r="E518" s="663"/>
      <c r="F518" s="439"/>
      <c r="G518" s="429"/>
      <c r="H518" s="488"/>
      <c r="I518" s="433">
        <f>ROUND(H517/1000,4)+I516</f>
        <v>98.769499999999923</v>
      </c>
      <c r="J518" s="434" t="s">
        <v>51</v>
      </c>
      <c r="K518" s="429" t="s">
        <v>263</v>
      </c>
      <c r="L518" s="429" t="s">
        <v>263</v>
      </c>
      <c r="M518" s="429" t="s">
        <v>263</v>
      </c>
      <c r="N518" s="429" t="str">
        <f>VLOOKUP(C518,'Tack Welding'!$C$5:$I$94,7,0)</f>
        <v xml:space="preserve">Completed </v>
      </c>
      <c r="O518" s="429"/>
      <c r="P518" s="429"/>
    </row>
    <row r="519" spans="1:16" s="163" customFormat="1" ht="18" x14ac:dyDescent="0.3">
      <c r="A519" s="429"/>
      <c r="B519" s="429"/>
      <c r="C519" s="662"/>
      <c r="D519" s="485"/>
      <c r="E519" s="485"/>
      <c r="F519" s="432"/>
      <c r="G519" s="810" t="str">
        <f>C518</f>
        <v>38/9</v>
      </c>
      <c r="H519" s="488">
        <v>430</v>
      </c>
      <c r="I519" s="436"/>
      <c r="J519" s="437"/>
      <c r="K519" s="429"/>
      <c r="L519" s="429"/>
      <c r="M519" s="429"/>
      <c r="N519" s="429"/>
      <c r="O519" s="429"/>
      <c r="P519" s="429"/>
    </row>
    <row r="520" spans="1:16" s="163" customFormat="1" ht="18" x14ac:dyDescent="0.3">
      <c r="A520" s="429">
        <f>SUBTOTAL(103,$C$6:C520)</f>
        <v>258</v>
      </c>
      <c r="B520" s="429"/>
      <c r="C520" s="437" t="s">
        <v>636</v>
      </c>
      <c r="D520" s="663" t="s">
        <v>2</v>
      </c>
      <c r="E520" s="663"/>
      <c r="F520" s="439"/>
      <c r="G520" s="429"/>
      <c r="H520" s="488"/>
      <c r="I520" s="433">
        <f>ROUND(H519/1000,4)+I518</f>
        <v>99.199499999999929</v>
      </c>
      <c r="J520" s="434" t="s">
        <v>51</v>
      </c>
      <c r="K520" s="429" t="s">
        <v>263</v>
      </c>
      <c r="L520" s="429" t="s">
        <v>263</v>
      </c>
      <c r="M520" s="429" t="s">
        <v>263</v>
      </c>
      <c r="N520" s="429" t="str">
        <f>VLOOKUP(C520,'Tack Welding'!$C$5:$I$94,7,0)</f>
        <v xml:space="preserve">Completed </v>
      </c>
      <c r="O520" s="429"/>
      <c r="P520" s="429"/>
    </row>
    <row r="521" spans="1:16" s="163" customFormat="1" ht="18" x14ac:dyDescent="0.3">
      <c r="A521" s="429"/>
      <c r="B521" s="429"/>
      <c r="C521" s="662"/>
      <c r="D521" s="485"/>
      <c r="E521" s="485"/>
      <c r="F521" s="432"/>
      <c r="G521" s="810" t="str">
        <f>C520</f>
        <v>38/10</v>
      </c>
      <c r="H521" s="488">
        <v>322.26600000000002</v>
      </c>
      <c r="I521" s="436"/>
      <c r="J521" s="437"/>
      <c r="K521" s="429"/>
      <c r="L521" s="429"/>
      <c r="M521" s="429"/>
      <c r="N521" s="429"/>
      <c r="O521" s="429"/>
      <c r="P521" s="429"/>
    </row>
    <row r="522" spans="1:16" s="163" customFormat="1" ht="18" x14ac:dyDescent="0.3">
      <c r="A522" s="429">
        <f>SUBTOTAL(103,$C$6:C522)</f>
        <v>259</v>
      </c>
      <c r="B522" s="430" t="s">
        <v>637</v>
      </c>
      <c r="C522" s="437" t="s">
        <v>74</v>
      </c>
      <c r="D522" s="663" t="s">
        <v>192</v>
      </c>
      <c r="E522" s="663"/>
      <c r="F522" s="432"/>
      <c r="G522" s="431"/>
      <c r="H522" s="488"/>
      <c r="I522" s="433">
        <f>ROUND(H521/1000,4)+I520</f>
        <v>99.521799999999928</v>
      </c>
      <c r="J522" s="434" t="s">
        <v>51</v>
      </c>
      <c r="K522" s="429" t="s">
        <v>263</v>
      </c>
      <c r="L522" s="429" t="s">
        <v>263</v>
      </c>
      <c r="M522" s="429" t="s">
        <v>263</v>
      </c>
      <c r="N522" s="429" t="str">
        <f>VLOOKUP(C522,'Tack Welding'!$C$5:$I$94,7,0)</f>
        <v xml:space="preserve">Completed </v>
      </c>
      <c r="O522" s="429" t="s">
        <v>988</v>
      </c>
      <c r="P522" s="429"/>
    </row>
    <row r="523" spans="1:16" s="163" customFormat="1" ht="18" x14ac:dyDescent="0.3">
      <c r="A523" s="429"/>
      <c r="B523" s="429"/>
      <c r="C523" s="662"/>
      <c r="D523" s="485"/>
      <c r="E523" s="485"/>
      <c r="F523" s="432"/>
      <c r="G523" s="810" t="str">
        <f>C522</f>
        <v>39/0</v>
      </c>
      <c r="H523" s="488">
        <v>392.73</v>
      </c>
      <c r="I523" s="436"/>
      <c r="J523" s="437"/>
      <c r="K523" s="429"/>
      <c r="L523" s="429"/>
      <c r="M523" s="429"/>
      <c r="N523" s="429"/>
      <c r="O523" s="429"/>
      <c r="P523" s="429"/>
    </row>
    <row r="524" spans="1:16" s="163" customFormat="1" ht="18" x14ac:dyDescent="0.3">
      <c r="A524" s="429">
        <f>SUBTOTAL(103,$C$6:C524)</f>
        <v>260</v>
      </c>
      <c r="B524" s="429"/>
      <c r="C524" s="437" t="s">
        <v>638</v>
      </c>
      <c r="D524" s="663" t="s">
        <v>159</v>
      </c>
      <c r="E524" s="663"/>
      <c r="F524" s="439"/>
      <c r="G524" s="429"/>
      <c r="H524" s="488"/>
      <c r="I524" s="433">
        <f>ROUND(H523/1000,4)+I522</f>
        <v>99.914499999999933</v>
      </c>
      <c r="J524" s="434" t="s">
        <v>51</v>
      </c>
      <c r="K524" s="429" t="s">
        <v>263</v>
      </c>
      <c r="L524" s="429" t="s">
        <v>263</v>
      </c>
      <c r="M524" s="429" t="s">
        <v>263</v>
      </c>
      <c r="N524" s="429" t="str">
        <f>VLOOKUP(C524,'Tack Welding'!$C$5:$I$94,7,0)</f>
        <v xml:space="preserve">Completed </v>
      </c>
      <c r="O524" s="429"/>
      <c r="P524" s="429"/>
    </row>
    <row r="525" spans="1:16" s="163" customFormat="1" ht="18" x14ac:dyDescent="0.3">
      <c r="A525" s="429"/>
      <c r="B525" s="429"/>
      <c r="C525" s="662"/>
      <c r="D525" s="485"/>
      <c r="E525" s="485"/>
      <c r="F525" s="432"/>
      <c r="G525" s="810" t="str">
        <f>C524</f>
        <v>39/1</v>
      </c>
      <c r="H525" s="488">
        <v>395</v>
      </c>
      <c r="I525" s="436"/>
      <c r="J525" s="437"/>
      <c r="K525" s="429"/>
      <c r="L525" s="429"/>
      <c r="M525" s="429"/>
      <c r="N525" s="429"/>
      <c r="O525" s="429"/>
      <c r="P525" s="429"/>
    </row>
    <row r="526" spans="1:16" s="163" customFormat="1" ht="18" x14ac:dyDescent="0.3">
      <c r="A526" s="429">
        <f>SUBTOTAL(103,$C$6:C526)</f>
        <v>261</v>
      </c>
      <c r="B526" s="429"/>
      <c r="C526" s="437" t="s">
        <v>639</v>
      </c>
      <c r="D526" s="663" t="s">
        <v>2</v>
      </c>
      <c r="E526" s="663"/>
      <c r="F526" s="439"/>
      <c r="G526" s="429"/>
      <c r="H526" s="488"/>
      <c r="I526" s="433">
        <f>ROUND(H525/1000,4)+I524</f>
        <v>100.30949999999993</v>
      </c>
      <c r="J526" s="434" t="s">
        <v>51</v>
      </c>
      <c r="K526" s="429" t="s">
        <v>263</v>
      </c>
      <c r="L526" s="429" t="s">
        <v>263</v>
      </c>
      <c r="M526" s="429" t="s">
        <v>263</v>
      </c>
      <c r="N526" s="429" t="str">
        <f>VLOOKUP(C526,'Tack Welding'!$C$5:$I$94,7,0)</f>
        <v xml:space="preserve">Completed </v>
      </c>
      <c r="O526" s="429"/>
      <c r="P526" s="429"/>
    </row>
    <row r="527" spans="1:16" s="163" customFormat="1" ht="18" x14ac:dyDescent="0.3">
      <c r="A527" s="429"/>
      <c r="B527" s="429"/>
      <c r="C527" s="662"/>
      <c r="D527" s="485"/>
      <c r="E527" s="485"/>
      <c r="F527" s="432"/>
      <c r="G527" s="810" t="str">
        <f>C526</f>
        <v>39/2</v>
      </c>
      <c r="H527" s="488">
        <v>385</v>
      </c>
      <c r="I527" s="436"/>
      <c r="J527" s="437"/>
      <c r="K527" s="429"/>
      <c r="L527" s="429"/>
      <c r="M527" s="429"/>
      <c r="N527" s="429"/>
      <c r="O527" s="429"/>
      <c r="P527" s="429"/>
    </row>
    <row r="528" spans="1:16" s="163" customFormat="1" ht="18" x14ac:dyDescent="0.3">
      <c r="A528" s="429">
        <f>SUBTOTAL(103,$C$6:C528)</f>
        <v>262</v>
      </c>
      <c r="B528" s="429"/>
      <c r="C528" s="437" t="s">
        <v>640</v>
      </c>
      <c r="D528" s="663" t="s">
        <v>178</v>
      </c>
      <c r="E528" s="663"/>
      <c r="F528" s="439"/>
      <c r="G528" s="429"/>
      <c r="H528" s="488"/>
      <c r="I528" s="433">
        <f>ROUND(H527/1000,4)+I526</f>
        <v>100.69449999999993</v>
      </c>
      <c r="J528" s="434" t="s">
        <v>51</v>
      </c>
      <c r="K528" s="429" t="s">
        <v>263</v>
      </c>
      <c r="L528" s="429" t="s">
        <v>263</v>
      </c>
      <c r="M528" s="429" t="s">
        <v>263</v>
      </c>
      <c r="N528" s="429" t="str">
        <f>VLOOKUP(C528,'Tack Welding'!$C$5:$I$94,7,0)</f>
        <v xml:space="preserve">Completed </v>
      </c>
      <c r="O528" s="429"/>
      <c r="P528" s="429"/>
    </row>
    <row r="529" spans="1:16" s="163" customFormat="1" ht="18" x14ac:dyDescent="0.3">
      <c r="A529" s="429"/>
      <c r="B529" s="429"/>
      <c r="C529" s="662"/>
      <c r="D529" s="485"/>
      <c r="E529" s="485"/>
      <c r="F529" s="432"/>
      <c r="G529" s="810" t="str">
        <f>C528</f>
        <v>39/3</v>
      </c>
      <c r="H529" s="488">
        <v>340</v>
      </c>
      <c r="I529" s="436"/>
      <c r="J529" s="437"/>
      <c r="K529" s="429"/>
      <c r="L529" s="429"/>
      <c r="M529" s="429"/>
      <c r="N529" s="429"/>
      <c r="O529" s="429"/>
      <c r="P529" s="429"/>
    </row>
    <row r="530" spans="1:16" s="163" customFormat="1" ht="18" x14ac:dyDescent="0.3">
      <c r="A530" s="429">
        <f>SUBTOTAL(103,$C$6:C530)</f>
        <v>263</v>
      </c>
      <c r="B530" s="429"/>
      <c r="C530" s="437" t="s">
        <v>641</v>
      </c>
      <c r="D530" s="663" t="s">
        <v>2</v>
      </c>
      <c r="E530" s="663"/>
      <c r="F530" s="439"/>
      <c r="G530" s="429"/>
      <c r="H530" s="488"/>
      <c r="I530" s="433">
        <f>ROUND(H529/1000,4)+I528</f>
        <v>101.03449999999994</v>
      </c>
      <c r="J530" s="434" t="s">
        <v>51</v>
      </c>
      <c r="K530" s="429" t="s">
        <v>263</v>
      </c>
      <c r="L530" s="429" t="s">
        <v>263</v>
      </c>
      <c r="M530" s="429" t="s">
        <v>263</v>
      </c>
      <c r="N530" s="429" t="str">
        <f>VLOOKUP(C530,'Tack Welding'!$C$5:$I$94,7,0)</f>
        <v xml:space="preserve">Completed </v>
      </c>
      <c r="O530" s="429"/>
      <c r="P530" s="429"/>
    </row>
    <row r="531" spans="1:16" s="163" customFormat="1" ht="18" x14ac:dyDescent="0.3">
      <c r="A531" s="429"/>
      <c r="B531" s="429"/>
      <c r="C531" s="662"/>
      <c r="D531" s="485"/>
      <c r="E531" s="485"/>
      <c r="F531" s="432"/>
      <c r="G531" s="810" t="str">
        <f>C530</f>
        <v>39/4</v>
      </c>
      <c r="H531" s="488">
        <v>395</v>
      </c>
      <c r="I531" s="436"/>
      <c r="J531" s="437"/>
      <c r="K531" s="429"/>
      <c r="L531" s="429"/>
      <c r="M531" s="429"/>
      <c r="N531" s="429"/>
      <c r="O531" s="429"/>
      <c r="P531" s="429"/>
    </row>
    <row r="532" spans="1:16" s="163" customFormat="1" ht="18" x14ac:dyDescent="0.3">
      <c r="A532" s="429">
        <f>SUBTOTAL(103,$C$6:C532)</f>
        <v>264</v>
      </c>
      <c r="B532" s="429"/>
      <c r="C532" s="437" t="s">
        <v>642</v>
      </c>
      <c r="D532" s="663" t="s">
        <v>178</v>
      </c>
      <c r="E532" s="663"/>
      <c r="F532" s="439"/>
      <c r="G532" s="429"/>
      <c r="H532" s="488"/>
      <c r="I532" s="433">
        <f>ROUND(H531/1000,4)+I530</f>
        <v>101.42949999999993</v>
      </c>
      <c r="J532" s="434" t="s">
        <v>51</v>
      </c>
      <c r="K532" s="429" t="s">
        <v>263</v>
      </c>
      <c r="L532" s="429" t="s">
        <v>263</v>
      </c>
      <c r="M532" s="429" t="s">
        <v>263</v>
      </c>
      <c r="N532" s="429" t="str">
        <f>VLOOKUP(C532,'Tack Welding'!$C$5:$I$94,7,0)</f>
        <v xml:space="preserve">Completed </v>
      </c>
      <c r="O532" s="429"/>
      <c r="P532" s="429"/>
    </row>
    <row r="533" spans="1:16" s="163" customFormat="1" ht="18" x14ac:dyDescent="0.3">
      <c r="A533" s="429"/>
      <c r="B533" s="429"/>
      <c r="C533" s="662"/>
      <c r="D533" s="485"/>
      <c r="E533" s="485"/>
      <c r="F533" s="432"/>
      <c r="G533" s="810" t="str">
        <f>C532</f>
        <v>39/5</v>
      </c>
      <c r="H533" s="488">
        <v>410</v>
      </c>
      <c r="I533" s="436"/>
      <c r="J533" s="437"/>
      <c r="K533" s="429"/>
      <c r="L533" s="429"/>
      <c r="M533" s="429"/>
      <c r="N533" s="429"/>
      <c r="O533" s="429"/>
      <c r="P533" s="429"/>
    </row>
    <row r="534" spans="1:16" s="163" customFormat="1" ht="18" x14ac:dyDescent="0.3">
      <c r="A534" s="429">
        <f>SUBTOTAL(103,$C$6:C534)</f>
        <v>265</v>
      </c>
      <c r="B534" s="429"/>
      <c r="C534" s="437" t="s">
        <v>643</v>
      </c>
      <c r="D534" s="663" t="s">
        <v>178</v>
      </c>
      <c r="E534" s="663"/>
      <c r="F534" s="439"/>
      <c r="G534" s="429"/>
      <c r="H534" s="492"/>
      <c r="I534" s="433">
        <f>ROUND(H533/1000,4)+I532</f>
        <v>101.83949999999993</v>
      </c>
      <c r="J534" s="434" t="s">
        <v>51</v>
      </c>
      <c r="K534" s="429" t="s">
        <v>263</v>
      </c>
      <c r="L534" s="429" t="s">
        <v>263</v>
      </c>
      <c r="M534" s="429" t="s">
        <v>263</v>
      </c>
      <c r="N534" s="429" t="str">
        <f>VLOOKUP(C534,'Tack Welding'!$C$5:$I$94,7,0)</f>
        <v xml:space="preserve">Completed </v>
      </c>
      <c r="O534" s="429"/>
      <c r="P534" s="429"/>
    </row>
    <row r="535" spans="1:16" s="163" customFormat="1" ht="18" x14ac:dyDescent="0.3">
      <c r="A535" s="429"/>
      <c r="B535" s="429"/>
      <c r="C535" s="662"/>
      <c r="D535" s="485"/>
      <c r="E535" s="485"/>
      <c r="F535" s="432"/>
      <c r="G535" s="810" t="str">
        <f>C534</f>
        <v>39/6</v>
      </c>
      <c r="H535" s="488">
        <v>415</v>
      </c>
      <c r="I535" s="436"/>
      <c r="J535" s="437"/>
      <c r="K535" s="429"/>
      <c r="L535" s="429"/>
      <c r="M535" s="429"/>
      <c r="N535" s="429"/>
      <c r="O535" s="429"/>
      <c r="P535" s="429"/>
    </row>
    <row r="536" spans="1:16" s="163" customFormat="1" ht="18" x14ac:dyDescent="0.3">
      <c r="A536" s="429">
        <f>SUBTOTAL(103,$C$6:C536)</f>
        <v>266</v>
      </c>
      <c r="B536" s="429"/>
      <c r="C536" s="437" t="s">
        <v>644</v>
      </c>
      <c r="D536" s="663" t="s">
        <v>2</v>
      </c>
      <c r="E536" s="663"/>
      <c r="F536" s="439"/>
      <c r="G536" s="429"/>
      <c r="H536" s="488"/>
      <c r="I536" s="433">
        <f>ROUND(H535/1000,4)+I534</f>
        <v>102.25449999999994</v>
      </c>
      <c r="J536" s="434" t="s">
        <v>51</v>
      </c>
      <c r="K536" s="429" t="s">
        <v>263</v>
      </c>
      <c r="L536" s="429" t="s">
        <v>263</v>
      </c>
      <c r="M536" s="429" t="s">
        <v>263</v>
      </c>
      <c r="N536" s="429" t="str">
        <f>VLOOKUP(C536,'Tack Welding'!$C$5:$I$94,7,0)</f>
        <v xml:space="preserve">Completed </v>
      </c>
      <c r="O536" s="429"/>
      <c r="P536" s="429"/>
    </row>
    <row r="537" spans="1:16" s="163" customFormat="1" ht="18" x14ac:dyDescent="0.3">
      <c r="A537" s="429"/>
      <c r="B537" s="429"/>
      <c r="C537" s="662"/>
      <c r="D537" s="485"/>
      <c r="E537" s="485"/>
      <c r="F537" s="432"/>
      <c r="G537" s="810" t="str">
        <f>C536</f>
        <v>39/7</v>
      </c>
      <c r="H537" s="488">
        <v>415</v>
      </c>
      <c r="I537" s="436"/>
      <c r="J537" s="437"/>
      <c r="K537" s="429"/>
      <c r="L537" s="429"/>
      <c r="M537" s="429"/>
      <c r="N537" s="429"/>
      <c r="O537" s="429"/>
      <c r="P537" s="429"/>
    </row>
    <row r="538" spans="1:16" s="163" customFormat="1" ht="18" x14ac:dyDescent="0.3">
      <c r="A538" s="429">
        <f>SUBTOTAL(103,$C$6:C538)</f>
        <v>267</v>
      </c>
      <c r="B538" s="429"/>
      <c r="C538" s="437" t="s">
        <v>645</v>
      </c>
      <c r="D538" s="663" t="s">
        <v>178</v>
      </c>
      <c r="E538" s="663"/>
      <c r="F538" s="439"/>
      <c r="G538" s="429"/>
      <c r="H538" s="488"/>
      <c r="I538" s="433">
        <f>ROUND(H537/1000,4)+I536</f>
        <v>102.66949999999994</v>
      </c>
      <c r="J538" s="434" t="s">
        <v>51</v>
      </c>
      <c r="K538" s="429" t="s">
        <v>263</v>
      </c>
      <c r="L538" s="429" t="s">
        <v>263</v>
      </c>
      <c r="M538" s="429" t="s">
        <v>263</v>
      </c>
      <c r="N538" s="429" t="str">
        <f>VLOOKUP(C538,'Tack Welding'!$C$5:$I$94,7,0)</f>
        <v xml:space="preserve">Completed </v>
      </c>
      <c r="O538" s="429"/>
      <c r="P538" s="429"/>
    </row>
    <row r="539" spans="1:16" s="163" customFormat="1" ht="18" x14ac:dyDescent="0.3">
      <c r="A539" s="429"/>
      <c r="B539" s="429"/>
      <c r="C539" s="662"/>
      <c r="D539" s="485"/>
      <c r="E539" s="485"/>
      <c r="F539" s="432"/>
      <c r="G539" s="810" t="str">
        <f>C538</f>
        <v>39/8</v>
      </c>
      <c r="H539" s="488">
        <v>350</v>
      </c>
      <c r="I539" s="436"/>
      <c r="J539" s="437"/>
      <c r="K539" s="429"/>
      <c r="L539" s="429"/>
      <c r="M539" s="429"/>
      <c r="N539" s="429"/>
      <c r="O539" s="429"/>
      <c r="P539" s="429"/>
    </row>
    <row r="540" spans="1:16" s="163" customFormat="1" ht="18" x14ac:dyDescent="0.3">
      <c r="A540" s="429">
        <f>SUBTOTAL(103,$C$6:C540)</f>
        <v>268</v>
      </c>
      <c r="B540" s="429"/>
      <c r="C540" s="437" t="s">
        <v>646</v>
      </c>
      <c r="D540" s="663" t="s">
        <v>80</v>
      </c>
      <c r="E540" s="663"/>
      <c r="F540" s="439"/>
      <c r="G540" s="429"/>
      <c r="H540" s="488"/>
      <c r="I540" s="433">
        <f>ROUND(H539/1000,4)+I538</f>
        <v>103.01949999999994</v>
      </c>
      <c r="J540" s="434" t="s">
        <v>51</v>
      </c>
      <c r="K540" s="429" t="s">
        <v>263</v>
      </c>
      <c r="L540" s="429" t="s">
        <v>263</v>
      </c>
      <c r="M540" s="429" t="s">
        <v>263</v>
      </c>
      <c r="N540" s="429" t="str">
        <f>VLOOKUP(C540,'Tack Welding'!$C$5:$I$94,7,0)</f>
        <v xml:space="preserve">Completed </v>
      </c>
      <c r="O540" s="429"/>
      <c r="P540" s="429"/>
    </row>
    <row r="541" spans="1:16" s="163" customFormat="1" ht="18" x14ac:dyDescent="0.3">
      <c r="A541" s="429"/>
      <c r="B541" s="429"/>
      <c r="C541" s="662"/>
      <c r="D541" s="485"/>
      <c r="E541" s="485"/>
      <c r="F541" s="432"/>
      <c r="G541" s="810" t="str">
        <f>C540</f>
        <v>39/9</v>
      </c>
      <c r="H541" s="488">
        <v>425</v>
      </c>
      <c r="I541" s="436"/>
      <c r="J541" s="437"/>
      <c r="K541" s="429"/>
      <c r="L541" s="429"/>
      <c r="M541" s="429"/>
      <c r="N541" s="429"/>
      <c r="O541" s="429"/>
      <c r="P541" s="429"/>
    </row>
    <row r="542" spans="1:16" s="163" customFormat="1" ht="18" x14ac:dyDescent="0.3">
      <c r="A542" s="429">
        <f>SUBTOTAL(103,$C$6:C542)</f>
        <v>269</v>
      </c>
      <c r="B542" s="429"/>
      <c r="C542" s="437" t="s">
        <v>647</v>
      </c>
      <c r="D542" s="663" t="s">
        <v>2</v>
      </c>
      <c r="E542" s="663"/>
      <c r="F542" s="439"/>
      <c r="G542" s="429"/>
      <c r="H542" s="488"/>
      <c r="I542" s="433">
        <f>ROUND(H541/1000,4)+I540</f>
        <v>103.44449999999993</v>
      </c>
      <c r="J542" s="434" t="s">
        <v>51</v>
      </c>
      <c r="K542" s="429" t="s">
        <v>263</v>
      </c>
      <c r="L542" s="429" t="s">
        <v>263</v>
      </c>
      <c r="M542" s="429" t="s">
        <v>263</v>
      </c>
      <c r="N542" s="429" t="str">
        <f>VLOOKUP(C542,'Tack Welding'!$C$5:$I$94,7,0)</f>
        <v xml:space="preserve">Completed </v>
      </c>
      <c r="O542" s="429"/>
      <c r="P542" s="429"/>
    </row>
    <row r="543" spans="1:16" s="163" customFormat="1" ht="18" x14ac:dyDescent="0.3">
      <c r="A543" s="429"/>
      <c r="B543" s="429"/>
      <c r="C543" s="662"/>
      <c r="D543" s="485"/>
      <c r="E543" s="485"/>
      <c r="F543" s="432"/>
      <c r="G543" s="810" t="str">
        <f>C542</f>
        <v>39/10</v>
      </c>
      <c r="H543" s="488">
        <v>350</v>
      </c>
      <c r="I543" s="436"/>
      <c r="J543" s="437"/>
      <c r="K543" s="429"/>
      <c r="L543" s="429"/>
      <c r="M543" s="429"/>
      <c r="N543" s="429"/>
      <c r="O543" s="429"/>
      <c r="P543" s="429"/>
    </row>
    <row r="544" spans="1:16" s="163" customFormat="1" ht="18" x14ac:dyDescent="0.3">
      <c r="A544" s="429">
        <f>SUBTOTAL(103,$C$6:C544)</f>
        <v>270</v>
      </c>
      <c r="B544" s="429"/>
      <c r="C544" s="437" t="s">
        <v>648</v>
      </c>
      <c r="D544" s="663" t="s">
        <v>80</v>
      </c>
      <c r="E544" s="663"/>
      <c r="F544" s="439"/>
      <c r="G544" s="429"/>
      <c r="H544" s="488"/>
      <c r="I544" s="433">
        <f>ROUND(H543/1000,4)+I542</f>
        <v>103.79449999999993</v>
      </c>
      <c r="J544" s="434" t="s">
        <v>51</v>
      </c>
      <c r="K544" s="429" t="s">
        <v>263</v>
      </c>
      <c r="L544" s="429" t="s">
        <v>263</v>
      </c>
      <c r="M544" s="429" t="s">
        <v>263</v>
      </c>
      <c r="N544" s="429" t="str">
        <f>VLOOKUP(C544,'Tack Welding'!$C$5:$I$94,7,0)</f>
        <v xml:space="preserve">Completed </v>
      </c>
      <c r="O544" s="429"/>
      <c r="P544" s="429"/>
    </row>
    <row r="545" spans="1:16" s="163" customFormat="1" ht="18" x14ac:dyDescent="0.3">
      <c r="A545" s="429"/>
      <c r="B545" s="429"/>
      <c r="C545" s="662"/>
      <c r="D545" s="485"/>
      <c r="E545" s="485"/>
      <c r="F545" s="432"/>
      <c r="G545" s="810" t="str">
        <f>C544</f>
        <v>39/11</v>
      </c>
      <c r="H545" s="488">
        <v>444.08100000000002</v>
      </c>
      <c r="I545" s="436"/>
      <c r="J545" s="437"/>
      <c r="K545" s="429"/>
      <c r="L545" s="429"/>
      <c r="M545" s="429"/>
      <c r="N545" s="429"/>
      <c r="O545" s="429"/>
      <c r="P545" s="429"/>
    </row>
    <row r="546" spans="1:16" s="163" customFormat="1" ht="18" x14ac:dyDescent="0.3">
      <c r="A546" s="429">
        <f>SUBTOTAL(103,$C$6:C546)</f>
        <v>271</v>
      </c>
      <c r="B546" s="430" t="s">
        <v>649</v>
      </c>
      <c r="C546" s="437" t="s">
        <v>75</v>
      </c>
      <c r="D546" s="663" t="s">
        <v>235</v>
      </c>
      <c r="E546" s="663"/>
      <c r="F546" s="432"/>
      <c r="G546" s="431"/>
      <c r="H546" s="493"/>
      <c r="I546" s="433">
        <f>ROUND(H545/1000,4)+I544</f>
        <v>104.23859999999993</v>
      </c>
      <c r="J546" s="434" t="s">
        <v>51</v>
      </c>
      <c r="K546" s="429" t="s">
        <v>263</v>
      </c>
      <c r="L546" s="429" t="s">
        <v>263</v>
      </c>
      <c r="M546" s="429" t="s">
        <v>263</v>
      </c>
      <c r="N546" s="429"/>
      <c r="O546" s="429" t="s">
        <v>988</v>
      </c>
      <c r="P546" s="429"/>
    </row>
    <row r="547" spans="1:16" s="163" customFormat="1" ht="18" x14ac:dyDescent="0.3">
      <c r="A547" s="429"/>
      <c r="B547" s="429"/>
      <c r="C547" s="662"/>
      <c r="D547" s="485"/>
      <c r="E547" s="485"/>
      <c r="F547" s="432"/>
      <c r="G547" s="810" t="str">
        <f>C546</f>
        <v>40/0</v>
      </c>
      <c r="H547" s="488">
        <v>260.91800000000001</v>
      </c>
      <c r="I547" s="436"/>
      <c r="J547" s="437"/>
      <c r="K547" s="429"/>
      <c r="L547" s="429"/>
      <c r="M547" s="429"/>
      <c r="N547" s="429"/>
      <c r="O547" s="429"/>
      <c r="P547" s="429"/>
    </row>
    <row r="548" spans="1:16" s="163" customFormat="1" ht="18" x14ac:dyDescent="0.3">
      <c r="A548" s="429">
        <f>SUBTOTAL(103,$C$6:C548)</f>
        <v>272</v>
      </c>
      <c r="B548" s="429"/>
      <c r="C548" s="437" t="s">
        <v>214</v>
      </c>
      <c r="D548" s="663" t="s">
        <v>50</v>
      </c>
      <c r="E548" s="663"/>
      <c r="F548" s="439">
        <v>2</v>
      </c>
      <c r="G548" s="429"/>
      <c r="H548" s="488"/>
      <c r="I548" s="433">
        <f>ROUND(H547/1000,4)+I546</f>
        <v>104.49949999999994</v>
      </c>
      <c r="J548" s="434" t="s">
        <v>51</v>
      </c>
      <c r="K548" s="429" t="s">
        <v>263</v>
      </c>
      <c r="L548" s="429"/>
      <c r="M548" s="429" t="s">
        <v>263</v>
      </c>
      <c r="N548" s="429"/>
      <c r="O548" s="429"/>
      <c r="P548" s="429"/>
    </row>
    <row r="549" spans="1:16" s="163" customFormat="1" ht="18" x14ac:dyDescent="0.3">
      <c r="A549" s="429"/>
      <c r="B549" s="429"/>
      <c r="C549" s="662"/>
      <c r="D549" s="485"/>
      <c r="E549" s="485"/>
      <c r="F549" s="432"/>
      <c r="G549" s="810" t="str">
        <f>C548</f>
        <v>40/1</v>
      </c>
      <c r="H549" s="488">
        <v>385</v>
      </c>
      <c r="I549" s="436"/>
      <c r="J549" s="437"/>
      <c r="K549" s="429"/>
      <c r="L549" s="429"/>
      <c r="M549" s="429"/>
      <c r="N549" s="429"/>
      <c r="O549" s="429"/>
      <c r="P549" s="429"/>
    </row>
    <row r="550" spans="1:16" s="163" customFormat="1" ht="18" x14ac:dyDescent="0.3">
      <c r="A550" s="429">
        <f>SUBTOTAL(103,$C$6:C550)</f>
        <v>273</v>
      </c>
      <c r="B550" s="429"/>
      <c r="C550" s="437" t="s">
        <v>215</v>
      </c>
      <c r="D550" s="663" t="s">
        <v>80</v>
      </c>
      <c r="E550" s="663"/>
      <c r="F550" s="439"/>
      <c r="G550" s="429"/>
      <c r="H550" s="488"/>
      <c r="I550" s="433">
        <f>ROUND(H549/1000,4)+I548</f>
        <v>104.88449999999995</v>
      </c>
      <c r="J550" s="434" t="s">
        <v>51</v>
      </c>
      <c r="K550" s="429" t="s">
        <v>263</v>
      </c>
      <c r="L550" s="429" t="s">
        <v>263</v>
      </c>
      <c r="M550" s="429" t="s">
        <v>263</v>
      </c>
      <c r="N550" s="429" t="str">
        <f>VLOOKUP(C550,'Tack Welding'!$C$5:$I$94,7,0)</f>
        <v xml:space="preserve">Completed </v>
      </c>
      <c r="O550" s="429"/>
      <c r="P550" s="429"/>
    </row>
    <row r="551" spans="1:16" s="163" customFormat="1" ht="18" x14ac:dyDescent="0.3">
      <c r="A551" s="429"/>
      <c r="B551" s="429"/>
      <c r="C551" s="662"/>
      <c r="D551" s="485"/>
      <c r="E551" s="485"/>
      <c r="F551" s="432"/>
      <c r="G551" s="810" t="str">
        <f>C550</f>
        <v>40/2</v>
      </c>
      <c r="H551" s="488">
        <v>435</v>
      </c>
      <c r="I551" s="436"/>
      <c r="J551" s="437"/>
      <c r="K551" s="429"/>
      <c r="L551" s="429"/>
      <c r="M551" s="429"/>
      <c r="N551" s="429"/>
      <c r="O551" s="429"/>
      <c r="P551" s="429"/>
    </row>
    <row r="552" spans="1:16" s="163" customFormat="1" ht="18" x14ac:dyDescent="0.3">
      <c r="A552" s="429">
        <f>SUBTOTAL(103,$C$6:C552)</f>
        <v>274</v>
      </c>
      <c r="B552" s="429"/>
      <c r="C552" s="437" t="s">
        <v>5</v>
      </c>
      <c r="D552" s="663" t="s">
        <v>2</v>
      </c>
      <c r="E552" s="663"/>
      <c r="F552" s="439"/>
      <c r="G552" s="429"/>
      <c r="H552" s="488"/>
      <c r="I552" s="433">
        <f>ROUND(H551/1000,4)+I550</f>
        <v>105.31949999999995</v>
      </c>
      <c r="J552" s="434" t="s">
        <v>51</v>
      </c>
      <c r="K552" s="429" t="s">
        <v>263</v>
      </c>
      <c r="L552" s="429" t="s">
        <v>263</v>
      </c>
      <c r="M552" s="429" t="s">
        <v>263</v>
      </c>
      <c r="N552" s="429" t="str">
        <f>VLOOKUP(C552,'Tack Welding'!$C$5:$I$94,7,0)</f>
        <v xml:space="preserve">Completed </v>
      </c>
      <c r="O552" s="429"/>
      <c r="P552" s="429"/>
    </row>
    <row r="553" spans="1:16" s="163" customFormat="1" ht="18" x14ac:dyDescent="0.3">
      <c r="A553" s="429"/>
      <c r="B553" s="429"/>
      <c r="C553" s="662"/>
      <c r="D553" s="485"/>
      <c r="E553" s="485"/>
      <c r="F553" s="432"/>
      <c r="G553" s="810" t="str">
        <f>C552</f>
        <v>40/3</v>
      </c>
      <c r="H553" s="488">
        <v>385</v>
      </c>
      <c r="I553" s="436"/>
      <c r="J553" s="437"/>
      <c r="K553" s="429"/>
      <c r="L553" s="429"/>
      <c r="M553" s="429"/>
      <c r="N553" s="429"/>
      <c r="O553" s="429"/>
      <c r="P553" s="429"/>
    </row>
    <row r="554" spans="1:16" s="163" customFormat="1" ht="18" x14ac:dyDescent="0.3">
      <c r="A554" s="429">
        <f>SUBTOTAL(103,$C$6:C554)</f>
        <v>275</v>
      </c>
      <c r="B554" s="429"/>
      <c r="C554" s="437" t="s">
        <v>6</v>
      </c>
      <c r="D554" s="663" t="s">
        <v>80</v>
      </c>
      <c r="E554" s="663"/>
      <c r="F554" s="439"/>
      <c r="G554" s="429"/>
      <c r="H554" s="488"/>
      <c r="I554" s="433">
        <f>ROUND(H553/1000,4)+I552</f>
        <v>105.70449999999995</v>
      </c>
      <c r="J554" s="434" t="s">
        <v>51</v>
      </c>
      <c r="K554" s="429" t="s">
        <v>263</v>
      </c>
      <c r="L554" s="429" t="s">
        <v>263</v>
      </c>
      <c r="M554" s="429" t="s">
        <v>263</v>
      </c>
      <c r="N554" s="429" t="str">
        <f>VLOOKUP(C554,'Tack Welding'!$C$5:$I$94,7,0)</f>
        <v xml:space="preserve">Completed </v>
      </c>
      <c r="O554" s="429"/>
      <c r="P554" s="429"/>
    </row>
    <row r="555" spans="1:16" s="163" customFormat="1" ht="18" x14ac:dyDescent="0.3">
      <c r="A555" s="429"/>
      <c r="B555" s="429"/>
      <c r="C555" s="662"/>
      <c r="D555" s="485"/>
      <c r="E555" s="485"/>
      <c r="F555" s="432"/>
      <c r="G555" s="810" t="str">
        <f>C554</f>
        <v>40/4</v>
      </c>
      <c r="H555" s="488">
        <v>455</v>
      </c>
      <c r="I555" s="436"/>
      <c r="J555" s="437"/>
      <c r="K555" s="429"/>
      <c r="L555" s="429"/>
      <c r="M555" s="429"/>
      <c r="N555" s="429"/>
      <c r="O555" s="429"/>
      <c r="P555" s="429"/>
    </row>
    <row r="556" spans="1:16" s="163" customFormat="1" ht="18" x14ac:dyDescent="0.3">
      <c r="A556" s="429">
        <f>SUBTOTAL(103,$C$6:C556)</f>
        <v>276</v>
      </c>
      <c r="B556" s="429"/>
      <c r="C556" s="437" t="s">
        <v>650</v>
      </c>
      <c r="D556" s="663" t="s">
        <v>50</v>
      </c>
      <c r="E556" s="663"/>
      <c r="F556" s="439"/>
      <c r="G556" s="429"/>
      <c r="H556" s="488"/>
      <c r="I556" s="433">
        <f>ROUND(H555/1000,4)+I554</f>
        <v>106.15949999999995</v>
      </c>
      <c r="J556" s="434" t="s">
        <v>51</v>
      </c>
      <c r="K556" s="429" t="s">
        <v>263</v>
      </c>
      <c r="L556" s="429" t="s">
        <v>263</v>
      </c>
      <c r="M556" s="429" t="s">
        <v>263</v>
      </c>
      <c r="N556" s="429" t="str">
        <f>VLOOKUP(C556,'Tack Welding'!$C$5:$I$94,7,0)</f>
        <v xml:space="preserve">Completed </v>
      </c>
      <c r="O556" s="429"/>
      <c r="P556" s="429"/>
    </row>
    <row r="557" spans="1:16" s="163" customFormat="1" ht="18" x14ac:dyDescent="0.3">
      <c r="A557" s="429"/>
      <c r="B557" s="429"/>
      <c r="C557" s="662"/>
      <c r="D557" s="485"/>
      <c r="E557" s="485"/>
      <c r="F557" s="432"/>
      <c r="G557" s="810" t="str">
        <f>C556</f>
        <v>40/5</v>
      </c>
      <c r="H557" s="488">
        <v>370</v>
      </c>
      <c r="I557" s="436"/>
      <c r="J557" s="437"/>
      <c r="K557" s="429"/>
      <c r="L557" s="429"/>
      <c r="M557" s="429"/>
      <c r="N557" s="429"/>
      <c r="O557" s="429"/>
      <c r="P557" s="429"/>
    </row>
    <row r="558" spans="1:16" s="163" customFormat="1" ht="18" x14ac:dyDescent="0.3">
      <c r="A558" s="429">
        <f>SUBTOTAL(103,$C$6:C558)</f>
        <v>277</v>
      </c>
      <c r="B558" s="429"/>
      <c r="C558" s="437" t="s">
        <v>651</v>
      </c>
      <c r="D558" s="663" t="s">
        <v>50</v>
      </c>
      <c r="E558" s="663"/>
      <c r="F558" s="439"/>
      <c r="G558" s="429"/>
      <c r="H558" s="488"/>
      <c r="I558" s="433">
        <f>ROUND(H557/1000,4)+I556</f>
        <v>106.52949999999996</v>
      </c>
      <c r="J558" s="434" t="s">
        <v>51</v>
      </c>
      <c r="K558" s="429" t="s">
        <v>263</v>
      </c>
      <c r="L558" s="429" t="s">
        <v>263</v>
      </c>
      <c r="M558" s="429" t="s">
        <v>263</v>
      </c>
      <c r="N558" s="429" t="str">
        <f>VLOOKUP(C558,'Tack Welding'!$C$5:$I$94,7,0)</f>
        <v xml:space="preserve">Completed </v>
      </c>
      <c r="O558" s="429"/>
      <c r="P558" s="429"/>
    </row>
    <row r="559" spans="1:16" s="163" customFormat="1" ht="18" x14ac:dyDescent="0.3">
      <c r="A559" s="429"/>
      <c r="B559" s="429"/>
      <c r="C559" s="662"/>
      <c r="D559" s="485"/>
      <c r="E559" s="485"/>
      <c r="F559" s="432"/>
      <c r="G559" s="810" t="str">
        <f>C558</f>
        <v>40/6</v>
      </c>
      <c r="H559" s="488">
        <v>400</v>
      </c>
      <c r="I559" s="436"/>
      <c r="J559" s="437"/>
      <c r="K559" s="429"/>
      <c r="L559" s="429"/>
      <c r="M559" s="429"/>
      <c r="N559" s="429"/>
      <c r="O559" s="429"/>
      <c r="P559" s="429"/>
    </row>
    <row r="560" spans="1:16" s="163" customFormat="1" ht="18" x14ac:dyDescent="0.3">
      <c r="A560" s="429">
        <f>SUBTOTAL(103,$C$6:C560)</f>
        <v>278</v>
      </c>
      <c r="B560" s="429"/>
      <c r="C560" s="437" t="s">
        <v>652</v>
      </c>
      <c r="D560" s="663" t="s">
        <v>2</v>
      </c>
      <c r="E560" s="663"/>
      <c r="F560" s="439"/>
      <c r="G560" s="429"/>
      <c r="H560" s="488"/>
      <c r="I560" s="433">
        <f>ROUND(H559/1000,4)+I558</f>
        <v>106.92949999999996</v>
      </c>
      <c r="J560" s="434" t="s">
        <v>51</v>
      </c>
      <c r="K560" s="429" t="s">
        <v>263</v>
      </c>
      <c r="L560" s="429" t="s">
        <v>263</v>
      </c>
      <c r="M560" s="429" t="s">
        <v>263</v>
      </c>
      <c r="N560" s="429"/>
      <c r="O560" s="429"/>
      <c r="P560" s="429"/>
    </row>
    <row r="561" spans="1:16" s="163" customFormat="1" ht="18" x14ac:dyDescent="0.3">
      <c r="A561" s="429"/>
      <c r="B561" s="429"/>
      <c r="C561" s="662"/>
      <c r="D561" s="485"/>
      <c r="E561" s="485"/>
      <c r="F561" s="432"/>
      <c r="G561" s="810" t="str">
        <f>C560</f>
        <v>40/7</v>
      </c>
      <c r="H561" s="488">
        <v>350</v>
      </c>
      <c r="I561" s="436"/>
      <c r="J561" s="437"/>
      <c r="K561" s="429"/>
      <c r="L561" s="429"/>
      <c r="M561" s="429"/>
      <c r="N561" s="429"/>
      <c r="O561" s="429"/>
      <c r="P561" s="429"/>
    </row>
    <row r="562" spans="1:16" s="163" customFormat="1" ht="18" x14ac:dyDescent="0.3">
      <c r="A562" s="429">
        <f>SUBTOTAL(103,$C$6:C562)</f>
        <v>279</v>
      </c>
      <c r="B562" s="429"/>
      <c r="C562" s="437" t="s">
        <v>653</v>
      </c>
      <c r="D562" s="663" t="s">
        <v>159</v>
      </c>
      <c r="E562" s="663"/>
      <c r="F562" s="439"/>
      <c r="G562" s="429"/>
      <c r="H562" s="441"/>
      <c r="I562" s="433">
        <f>ROUND(H561/1000,4)+I560</f>
        <v>107.27949999999996</v>
      </c>
      <c r="J562" s="434" t="s">
        <v>51</v>
      </c>
      <c r="K562" s="429" t="s">
        <v>263</v>
      </c>
      <c r="L562" s="429" t="s">
        <v>263</v>
      </c>
      <c r="M562" s="429"/>
      <c r="N562" s="429"/>
      <c r="O562" s="429"/>
      <c r="P562" s="429"/>
    </row>
    <row r="563" spans="1:16" s="163" customFormat="1" ht="18" x14ac:dyDescent="0.3">
      <c r="A563" s="429"/>
      <c r="B563" s="429"/>
      <c r="C563" s="662"/>
      <c r="D563" s="485"/>
      <c r="E563" s="485"/>
      <c r="F563" s="432"/>
      <c r="G563" s="810" t="str">
        <f>C562</f>
        <v>40/8</v>
      </c>
      <c r="H563" s="441">
        <v>470</v>
      </c>
      <c r="I563" s="436"/>
      <c r="J563" s="437"/>
      <c r="K563" s="429"/>
      <c r="L563" s="429"/>
      <c r="M563" s="429"/>
      <c r="N563" s="429"/>
      <c r="O563" s="429"/>
      <c r="P563" s="429"/>
    </row>
    <row r="564" spans="1:16" s="163" customFormat="1" ht="18" x14ac:dyDescent="0.3">
      <c r="A564" s="429">
        <f>SUBTOTAL(103,$C$6:C564)</f>
        <v>280</v>
      </c>
      <c r="B564" s="429"/>
      <c r="C564" s="437" t="s">
        <v>654</v>
      </c>
      <c r="D564" s="663" t="s">
        <v>50</v>
      </c>
      <c r="E564" s="663"/>
      <c r="F564" s="439"/>
      <c r="G564" s="429"/>
      <c r="H564" s="441"/>
      <c r="I564" s="433">
        <f>ROUND(H563/1000,4)+I562</f>
        <v>107.74949999999995</v>
      </c>
      <c r="J564" s="434" t="s">
        <v>51</v>
      </c>
      <c r="K564" s="429" t="s">
        <v>263</v>
      </c>
      <c r="L564" s="429" t="s">
        <v>263</v>
      </c>
      <c r="M564" s="429" t="s">
        <v>263</v>
      </c>
      <c r="N564" s="429"/>
      <c r="O564" s="429"/>
      <c r="P564" s="429"/>
    </row>
    <row r="565" spans="1:16" s="163" customFormat="1" ht="18" x14ac:dyDescent="0.3">
      <c r="A565" s="429"/>
      <c r="B565" s="429"/>
      <c r="C565" s="662"/>
      <c r="D565" s="485"/>
      <c r="E565" s="485"/>
      <c r="F565" s="432"/>
      <c r="G565" s="810" t="str">
        <f>C564</f>
        <v>40/9</v>
      </c>
      <c r="H565" s="441">
        <v>355</v>
      </c>
      <c r="I565" s="436"/>
      <c r="J565" s="437"/>
      <c r="K565" s="429"/>
      <c r="L565" s="429"/>
      <c r="M565" s="429"/>
      <c r="N565" s="429"/>
      <c r="O565" s="429"/>
      <c r="P565" s="429"/>
    </row>
    <row r="566" spans="1:16" s="163" customFormat="1" ht="18" x14ac:dyDescent="0.3">
      <c r="A566" s="429">
        <f>SUBTOTAL(103,$C$6:C566)</f>
        <v>281</v>
      </c>
      <c r="B566" s="429"/>
      <c r="C566" s="437" t="s">
        <v>655</v>
      </c>
      <c r="D566" s="663" t="s">
        <v>2</v>
      </c>
      <c r="E566" s="663"/>
      <c r="F566" s="439"/>
      <c r="G566" s="429"/>
      <c r="H566" s="441"/>
      <c r="I566" s="433">
        <f>ROUND(H565/1000,4)+I564</f>
        <v>108.10449999999996</v>
      </c>
      <c r="J566" s="434" t="s">
        <v>51</v>
      </c>
      <c r="K566" s="429" t="s">
        <v>263</v>
      </c>
      <c r="L566" s="429" t="s">
        <v>263</v>
      </c>
      <c r="M566" s="429"/>
      <c r="N566" s="429"/>
      <c r="O566" s="429"/>
      <c r="P566" s="429"/>
    </row>
    <row r="567" spans="1:16" s="163" customFormat="1" ht="18" x14ac:dyDescent="0.3">
      <c r="A567" s="429"/>
      <c r="B567" s="429"/>
      <c r="C567" s="662"/>
      <c r="D567" s="485"/>
      <c r="E567" s="485"/>
      <c r="F567" s="432"/>
      <c r="G567" s="810" t="str">
        <f>C566</f>
        <v>40/10</v>
      </c>
      <c r="H567" s="441">
        <v>485</v>
      </c>
      <c r="I567" s="436"/>
      <c r="J567" s="437"/>
      <c r="K567" s="429"/>
      <c r="L567" s="429"/>
      <c r="M567" s="429"/>
      <c r="N567" s="429"/>
      <c r="O567" s="429"/>
      <c r="P567" s="429"/>
    </row>
    <row r="568" spans="1:16" s="163" customFormat="1" ht="18" x14ac:dyDescent="0.3">
      <c r="A568" s="429">
        <f>SUBTOTAL(103,$C$6:C568)</f>
        <v>282</v>
      </c>
      <c r="B568" s="429"/>
      <c r="C568" s="437" t="s">
        <v>656</v>
      </c>
      <c r="D568" s="663" t="s">
        <v>50</v>
      </c>
      <c r="E568" s="663"/>
      <c r="F568" s="439"/>
      <c r="G568" s="429"/>
      <c r="H568" s="441"/>
      <c r="I568" s="433">
        <f>ROUND(H567/1000,4)+I566</f>
        <v>108.58949999999996</v>
      </c>
      <c r="J568" s="434" t="s">
        <v>51</v>
      </c>
      <c r="K568" s="429" t="s">
        <v>263</v>
      </c>
      <c r="L568" s="429" t="s">
        <v>263</v>
      </c>
      <c r="M568" s="429"/>
      <c r="N568" s="429"/>
      <c r="O568" s="429"/>
      <c r="P568" s="429"/>
    </row>
    <row r="569" spans="1:16" s="163" customFormat="1" ht="18" x14ac:dyDescent="0.3">
      <c r="A569" s="429"/>
      <c r="B569" s="429"/>
      <c r="C569" s="662"/>
      <c r="D569" s="485"/>
      <c r="E569" s="485"/>
      <c r="F569" s="432"/>
      <c r="G569" s="810" t="str">
        <f>C568</f>
        <v>40/11</v>
      </c>
      <c r="H569" s="441">
        <v>315</v>
      </c>
      <c r="I569" s="436"/>
      <c r="J569" s="437"/>
      <c r="K569" s="429"/>
      <c r="L569" s="429"/>
      <c r="M569" s="429"/>
      <c r="N569" s="429"/>
      <c r="O569" s="429"/>
      <c r="P569" s="429"/>
    </row>
    <row r="570" spans="1:16" s="697" customFormat="1" ht="18" x14ac:dyDescent="0.3">
      <c r="A570" s="429">
        <f>SUBTOTAL(103,$C$6:C570)</f>
        <v>283</v>
      </c>
      <c r="B570" s="437" t="s">
        <v>657</v>
      </c>
      <c r="C570" s="437" t="s">
        <v>658</v>
      </c>
      <c r="D570" s="663" t="s">
        <v>219</v>
      </c>
      <c r="E570" s="663"/>
      <c r="F570" s="485"/>
      <c r="G570" s="813"/>
      <c r="H570" s="488"/>
      <c r="I570" s="696">
        <f>ROUND(H569/1000,4)+I568</f>
        <v>108.90449999999996</v>
      </c>
      <c r="J570" s="437" t="s">
        <v>51</v>
      </c>
      <c r="K570" s="437" t="s">
        <v>263</v>
      </c>
      <c r="L570" s="429" t="s">
        <v>263</v>
      </c>
      <c r="M570" s="437"/>
      <c r="N570" s="429"/>
      <c r="O570" s="437"/>
      <c r="P570" s="437"/>
    </row>
    <row r="571" spans="1:16" s="163" customFormat="1" ht="18" x14ac:dyDescent="0.3">
      <c r="A571" s="429"/>
      <c r="B571" s="429"/>
      <c r="C571" s="662"/>
      <c r="D571" s="485"/>
      <c r="E571" s="485"/>
      <c r="F571" s="432"/>
      <c r="G571" s="810" t="str">
        <f>C570</f>
        <v>40A/0</v>
      </c>
      <c r="H571" s="441">
        <v>410.60700000000003</v>
      </c>
      <c r="I571" s="436"/>
      <c r="J571" s="437"/>
      <c r="K571" s="429"/>
      <c r="L571" s="429"/>
      <c r="M571" s="429"/>
      <c r="N571" s="429"/>
      <c r="O571" s="429"/>
      <c r="P571" s="429"/>
    </row>
    <row r="572" spans="1:16" s="163" customFormat="1" ht="18" x14ac:dyDescent="0.3">
      <c r="A572" s="429">
        <f>SUBTOTAL(103,$C$6:C572)</f>
        <v>284</v>
      </c>
      <c r="B572" s="430" t="s">
        <v>659</v>
      </c>
      <c r="C572" s="437" t="s">
        <v>76</v>
      </c>
      <c r="D572" s="663" t="s">
        <v>219</v>
      </c>
      <c r="E572" s="663"/>
      <c r="F572" s="432"/>
      <c r="G572" s="431"/>
      <c r="H572" s="441"/>
      <c r="I572" s="433">
        <f>ROUND(H571/1000,4)+I570</f>
        <v>109.31509999999996</v>
      </c>
      <c r="J572" s="434" t="s">
        <v>51</v>
      </c>
      <c r="K572" s="429" t="s">
        <v>263</v>
      </c>
      <c r="L572" s="429" t="s">
        <v>263</v>
      </c>
      <c r="M572" s="429"/>
      <c r="N572" s="429"/>
      <c r="O572" s="429" t="s">
        <v>988</v>
      </c>
      <c r="P572" s="429"/>
    </row>
    <row r="573" spans="1:16" s="163" customFormat="1" ht="18" x14ac:dyDescent="0.3">
      <c r="A573" s="429"/>
      <c r="B573" s="429"/>
      <c r="C573" s="662"/>
      <c r="D573" s="485"/>
      <c r="E573" s="485"/>
      <c r="F573" s="432"/>
      <c r="G573" s="810" t="str">
        <f>C572</f>
        <v>41/0</v>
      </c>
      <c r="H573" s="441">
        <v>358</v>
      </c>
      <c r="I573" s="436"/>
      <c r="J573" s="437"/>
      <c r="K573" s="429"/>
      <c r="L573" s="429"/>
      <c r="M573" s="429"/>
      <c r="N573" s="429"/>
      <c r="O573" s="429"/>
      <c r="P573" s="429"/>
    </row>
    <row r="574" spans="1:16" s="163" customFormat="1" ht="18" x14ac:dyDescent="0.3">
      <c r="A574" s="429">
        <f>SUBTOTAL(103,$C$6:C574)</f>
        <v>285</v>
      </c>
      <c r="B574" s="429"/>
      <c r="C574" s="437" t="s">
        <v>77</v>
      </c>
      <c r="D574" s="663" t="s">
        <v>50</v>
      </c>
      <c r="E574" s="663"/>
      <c r="F574" s="439"/>
      <c r="G574" s="429"/>
      <c r="H574" s="441"/>
      <c r="I574" s="433">
        <f>ROUND(H573/1000,4)+I572</f>
        <v>109.67309999999996</v>
      </c>
      <c r="J574" s="434" t="s">
        <v>51</v>
      </c>
      <c r="K574" s="429" t="s">
        <v>263</v>
      </c>
      <c r="L574" s="429"/>
      <c r="M574" s="429"/>
      <c r="N574" s="429"/>
      <c r="O574" s="429"/>
      <c r="P574" s="429"/>
    </row>
    <row r="575" spans="1:16" s="163" customFormat="1" ht="18" x14ac:dyDescent="0.3">
      <c r="A575" s="429"/>
      <c r="B575" s="429"/>
      <c r="C575" s="662"/>
      <c r="D575" s="485"/>
      <c r="E575" s="485"/>
      <c r="F575" s="432"/>
      <c r="G575" s="810" t="str">
        <f>C574</f>
        <v>41/1</v>
      </c>
      <c r="H575" s="441">
        <v>465.78199999999998</v>
      </c>
      <c r="I575" s="436"/>
      <c r="J575" s="437"/>
      <c r="K575" s="429"/>
      <c r="L575" s="429"/>
      <c r="M575" s="429"/>
      <c r="N575" s="429"/>
      <c r="O575" s="429"/>
      <c r="P575" s="429"/>
    </row>
    <row r="576" spans="1:16" s="163" customFormat="1" ht="18" x14ac:dyDescent="0.3">
      <c r="A576" s="429">
        <f>SUBTOTAL(103,$C$6:C576)</f>
        <v>286</v>
      </c>
      <c r="B576" s="430" t="s">
        <v>660</v>
      </c>
      <c r="C576" s="437" t="s">
        <v>78</v>
      </c>
      <c r="D576" s="663" t="s">
        <v>192</v>
      </c>
      <c r="E576" s="663"/>
      <c r="F576" s="432"/>
      <c r="G576" s="431"/>
      <c r="H576" s="441"/>
      <c r="I576" s="433">
        <f>ROUND(H575/1000,4)+I574</f>
        <v>110.13889999999996</v>
      </c>
      <c r="J576" s="434" t="s">
        <v>51</v>
      </c>
      <c r="K576" s="429" t="s">
        <v>263</v>
      </c>
      <c r="L576" s="429" t="s">
        <v>263</v>
      </c>
      <c r="M576" s="429" t="s">
        <v>263</v>
      </c>
      <c r="N576" s="429"/>
      <c r="O576" s="429" t="s">
        <v>988</v>
      </c>
      <c r="P576" s="429"/>
    </row>
    <row r="577" spans="1:16" s="163" customFormat="1" ht="18" x14ac:dyDescent="0.3">
      <c r="A577" s="429"/>
      <c r="B577" s="429"/>
      <c r="C577" s="662"/>
      <c r="D577" s="485"/>
      <c r="E577" s="485"/>
      <c r="F577" s="432"/>
      <c r="G577" s="810" t="str">
        <f>C576</f>
        <v>42/0</v>
      </c>
      <c r="H577" s="441">
        <v>419.99799999999999</v>
      </c>
      <c r="I577" s="436"/>
      <c r="J577" s="437"/>
      <c r="K577" s="429"/>
      <c r="L577" s="429"/>
      <c r="M577" s="429"/>
      <c r="N577" s="429"/>
      <c r="O577" s="429"/>
      <c r="P577" s="429"/>
    </row>
    <row r="578" spans="1:16" s="163" customFormat="1" ht="18" x14ac:dyDescent="0.3">
      <c r="A578" s="429">
        <f>SUBTOTAL(103,$C$6:C578)</f>
        <v>287</v>
      </c>
      <c r="B578" s="429"/>
      <c r="C578" s="437" t="s">
        <v>179</v>
      </c>
      <c r="D578" s="663" t="s">
        <v>2</v>
      </c>
      <c r="E578" s="663"/>
      <c r="F578" s="439"/>
      <c r="G578" s="429"/>
      <c r="H578" s="441"/>
      <c r="I578" s="433">
        <f>ROUND(H577/1000,4)+I576</f>
        <v>110.55889999999997</v>
      </c>
      <c r="J578" s="434" t="s">
        <v>51</v>
      </c>
      <c r="K578" s="429" t="s">
        <v>263</v>
      </c>
      <c r="L578" s="429" t="s">
        <v>263</v>
      </c>
      <c r="M578" s="429" t="s">
        <v>263</v>
      </c>
      <c r="N578" s="429"/>
      <c r="O578" s="429"/>
      <c r="P578" s="429"/>
    </row>
    <row r="579" spans="1:16" s="163" customFormat="1" ht="18" x14ac:dyDescent="0.3">
      <c r="A579" s="429"/>
      <c r="B579" s="429"/>
      <c r="C579" s="662"/>
      <c r="D579" s="485"/>
      <c r="E579" s="485"/>
      <c r="F579" s="432"/>
      <c r="G579" s="810" t="str">
        <f>C578</f>
        <v>42/1</v>
      </c>
      <c r="H579" s="441">
        <v>375</v>
      </c>
      <c r="I579" s="436"/>
      <c r="J579" s="437"/>
      <c r="K579" s="429"/>
      <c r="L579" s="429"/>
      <c r="M579" s="429"/>
      <c r="N579" s="429"/>
      <c r="O579" s="429"/>
      <c r="P579" s="429"/>
    </row>
    <row r="580" spans="1:16" s="163" customFormat="1" ht="18" x14ac:dyDescent="0.3">
      <c r="A580" s="429">
        <f>SUBTOTAL(103,$C$6:C580)</f>
        <v>288</v>
      </c>
      <c r="B580" s="429"/>
      <c r="C580" s="437" t="s">
        <v>180</v>
      </c>
      <c r="D580" s="663" t="s">
        <v>50</v>
      </c>
      <c r="E580" s="663"/>
      <c r="F580" s="439"/>
      <c r="G580" s="429"/>
      <c r="H580" s="441"/>
      <c r="I580" s="433">
        <f>ROUND(H579/1000,4)+I578</f>
        <v>110.93389999999997</v>
      </c>
      <c r="J580" s="434" t="s">
        <v>51</v>
      </c>
      <c r="K580" s="429" t="s">
        <v>263</v>
      </c>
      <c r="L580" s="429" t="s">
        <v>263</v>
      </c>
      <c r="M580" s="429" t="s">
        <v>263</v>
      </c>
      <c r="N580" s="429"/>
      <c r="O580" s="429"/>
      <c r="P580" s="429"/>
    </row>
    <row r="581" spans="1:16" s="163" customFormat="1" ht="18" x14ac:dyDescent="0.3">
      <c r="A581" s="429"/>
      <c r="B581" s="429"/>
      <c r="C581" s="662"/>
      <c r="D581" s="485"/>
      <c r="E581" s="485"/>
      <c r="F581" s="432"/>
      <c r="G581" s="810" t="str">
        <f>C580</f>
        <v>42/2</v>
      </c>
      <c r="H581" s="441">
        <v>464</v>
      </c>
      <c r="I581" s="436"/>
      <c r="J581" s="437"/>
      <c r="K581" s="429"/>
      <c r="L581" s="429"/>
      <c r="M581" s="429"/>
      <c r="N581" s="429"/>
      <c r="O581" s="429"/>
      <c r="P581" s="429"/>
    </row>
    <row r="582" spans="1:16" s="163" customFormat="1" ht="18" x14ac:dyDescent="0.3">
      <c r="A582" s="429">
        <f>SUBTOTAL(103,$C$6:C582)</f>
        <v>289</v>
      </c>
      <c r="B582" s="429"/>
      <c r="C582" s="437" t="s">
        <v>177</v>
      </c>
      <c r="D582" s="663" t="s">
        <v>219</v>
      </c>
      <c r="E582" s="663"/>
      <c r="F582" s="439"/>
      <c r="G582" s="429"/>
      <c r="H582" s="441"/>
      <c r="I582" s="433">
        <f>ROUND(H581/1000,4)+I580</f>
        <v>111.39789999999996</v>
      </c>
      <c r="J582" s="434" t="s">
        <v>51</v>
      </c>
      <c r="K582" s="429" t="s">
        <v>263</v>
      </c>
      <c r="L582" s="429" t="s">
        <v>263</v>
      </c>
      <c r="M582" s="429" t="s">
        <v>263</v>
      </c>
      <c r="N582" s="429"/>
      <c r="O582" s="429"/>
      <c r="P582" s="429"/>
    </row>
    <row r="583" spans="1:16" s="163" customFormat="1" ht="18" x14ac:dyDescent="0.3">
      <c r="A583" s="429"/>
      <c r="B583" s="429"/>
      <c r="C583" s="662"/>
      <c r="D583" s="485"/>
      <c r="E583" s="485"/>
      <c r="F583" s="432"/>
      <c r="G583" s="810" t="str">
        <f>C582</f>
        <v>42/3</v>
      </c>
      <c r="H583" s="441">
        <v>424.89100000000002</v>
      </c>
      <c r="I583" s="436"/>
      <c r="J583" s="437"/>
      <c r="K583" s="429"/>
      <c r="L583" s="429"/>
      <c r="M583" s="429"/>
      <c r="N583" s="429"/>
      <c r="O583" s="429"/>
      <c r="P583" s="429"/>
    </row>
    <row r="584" spans="1:16" s="163" customFormat="1" ht="18" x14ac:dyDescent="0.3">
      <c r="A584" s="429">
        <f>SUBTOTAL(103,$C$6:C584)</f>
        <v>290</v>
      </c>
      <c r="B584" s="430" t="s">
        <v>661</v>
      </c>
      <c r="C584" s="437" t="s">
        <v>79</v>
      </c>
      <c r="D584" s="663" t="s">
        <v>205</v>
      </c>
      <c r="E584" s="663"/>
      <c r="F584" s="432"/>
      <c r="G584" s="431"/>
      <c r="H584" s="441"/>
      <c r="I584" s="433">
        <f>ROUND(H583/1000,4)+I582</f>
        <v>111.82279999999996</v>
      </c>
      <c r="J584" s="434" t="s">
        <v>51</v>
      </c>
      <c r="K584" s="429" t="s">
        <v>263</v>
      </c>
      <c r="L584" s="429"/>
      <c r="M584" s="429"/>
      <c r="N584" s="429"/>
      <c r="O584" s="429"/>
      <c r="P584" s="429"/>
    </row>
    <row r="585" spans="1:16" s="163" customFormat="1" ht="18" x14ac:dyDescent="0.3">
      <c r="A585" s="429"/>
      <c r="B585" s="429"/>
      <c r="C585" s="662"/>
      <c r="D585" s="485"/>
      <c r="E585" s="485"/>
      <c r="F585" s="432"/>
      <c r="G585" s="810" t="str">
        <f>C584</f>
        <v>43/0</v>
      </c>
      <c r="H585" s="441">
        <v>341.86599999999999</v>
      </c>
      <c r="I585" s="436"/>
      <c r="J585" s="437"/>
      <c r="K585" s="429"/>
      <c r="L585" s="429"/>
      <c r="M585" s="429"/>
      <c r="N585" s="429"/>
      <c r="O585" s="429"/>
      <c r="P585" s="429"/>
    </row>
    <row r="586" spans="1:16" s="163" customFormat="1" ht="18" x14ac:dyDescent="0.3">
      <c r="A586" s="429">
        <f>SUBTOTAL(103,$C$6:C586)</f>
        <v>291</v>
      </c>
      <c r="B586" s="429"/>
      <c r="C586" s="437" t="s">
        <v>662</v>
      </c>
      <c r="D586" s="663" t="s">
        <v>159</v>
      </c>
      <c r="E586" s="663"/>
      <c r="F586" s="439"/>
      <c r="G586" s="429"/>
      <c r="H586" s="441"/>
      <c r="I586" s="433">
        <f>ROUND(H585/1000,4)+I584</f>
        <v>112.16469999999995</v>
      </c>
      <c r="J586" s="434" t="s">
        <v>51</v>
      </c>
      <c r="K586" s="429" t="s">
        <v>263</v>
      </c>
      <c r="L586" s="429"/>
      <c r="M586" s="429"/>
      <c r="N586" s="429"/>
      <c r="O586" s="429"/>
      <c r="P586" s="429"/>
    </row>
    <row r="587" spans="1:16" s="163" customFormat="1" ht="18" x14ac:dyDescent="0.3">
      <c r="A587" s="429"/>
      <c r="B587" s="429"/>
      <c r="C587" s="662"/>
      <c r="D587" s="485"/>
      <c r="E587" s="485"/>
      <c r="F587" s="432"/>
      <c r="G587" s="810" t="str">
        <f>C586</f>
        <v>43/1</v>
      </c>
      <c r="H587" s="441">
        <v>375</v>
      </c>
      <c r="I587" s="436"/>
      <c r="J587" s="437"/>
      <c r="K587" s="429"/>
      <c r="L587" s="429"/>
      <c r="M587" s="429"/>
      <c r="N587" s="429"/>
      <c r="O587" s="429"/>
      <c r="P587" s="429"/>
    </row>
    <row r="588" spans="1:16" s="163" customFormat="1" ht="18" x14ac:dyDescent="0.3">
      <c r="A588" s="429">
        <f>SUBTOTAL(103,$C$6:C588)</f>
        <v>292</v>
      </c>
      <c r="B588" s="429"/>
      <c r="C588" s="437" t="s">
        <v>663</v>
      </c>
      <c r="D588" s="663" t="s">
        <v>80</v>
      </c>
      <c r="E588" s="663"/>
      <c r="F588" s="439"/>
      <c r="G588" s="429"/>
      <c r="H588" s="441"/>
      <c r="I588" s="433">
        <f>ROUND(H587/1000,4)+I586</f>
        <v>112.53969999999995</v>
      </c>
      <c r="J588" s="434" t="s">
        <v>51</v>
      </c>
      <c r="K588" s="429" t="s">
        <v>263</v>
      </c>
      <c r="L588" s="429" t="s">
        <v>263</v>
      </c>
      <c r="M588" s="429"/>
      <c r="N588" s="429"/>
      <c r="O588" s="429" t="s">
        <v>988</v>
      </c>
      <c r="P588" s="429"/>
    </row>
    <row r="589" spans="1:16" s="163" customFormat="1" ht="18" x14ac:dyDescent="0.3">
      <c r="A589" s="429"/>
      <c r="B589" s="429"/>
      <c r="C589" s="662"/>
      <c r="D589" s="485"/>
      <c r="E589" s="485"/>
      <c r="F589" s="432"/>
      <c r="G589" s="810" t="str">
        <f>C588</f>
        <v>43/2</v>
      </c>
      <c r="H589" s="441">
        <v>375</v>
      </c>
      <c r="I589" s="436"/>
      <c r="J589" s="437"/>
      <c r="K589" s="429"/>
      <c r="L589" s="429"/>
      <c r="M589" s="429"/>
      <c r="N589" s="429"/>
      <c r="O589" s="429"/>
      <c r="P589" s="429"/>
    </row>
    <row r="590" spans="1:16" s="697" customFormat="1" ht="18" x14ac:dyDescent="0.3">
      <c r="A590" s="429">
        <f>SUBTOTAL(103,$C$6:C590)</f>
        <v>293</v>
      </c>
      <c r="B590" s="437"/>
      <c r="C590" s="437" t="s">
        <v>664</v>
      </c>
      <c r="D590" s="663" t="s">
        <v>159</v>
      </c>
      <c r="E590" s="663"/>
      <c r="F590" s="663"/>
      <c r="G590" s="444"/>
      <c r="H590" s="488"/>
      <c r="I590" s="696">
        <f>ROUND(H589/1000,4)+I588</f>
        <v>112.91469999999995</v>
      </c>
      <c r="J590" s="437" t="s">
        <v>51</v>
      </c>
      <c r="K590" s="437" t="s">
        <v>263</v>
      </c>
      <c r="L590" s="429" t="s">
        <v>263</v>
      </c>
      <c r="M590" s="437"/>
      <c r="N590" s="429"/>
      <c r="O590" s="437"/>
      <c r="P590" s="437"/>
    </row>
    <row r="591" spans="1:16" s="163" customFormat="1" ht="18" x14ac:dyDescent="0.3">
      <c r="A591" s="429"/>
      <c r="B591" s="429"/>
      <c r="C591" s="662"/>
      <c r="D591" s="485"/>
      <c r="E591" s="485"/>
      <c r="F591" s="432"/>
      <c r="G591" s="810" t="str">
        <f>C590</f>
        <v>43/3</v>
      </c>
      <c r="H591" s="441">
        <v>355</v>
      </c>
      <c r="I591" s="436"/>
      <c r="J591" s="437"/>
      <c r="K591" s="429"/>
      <c r="L591" s="429"/>
      <c r="M591" s="429"/>
      <c r="N591" s="429"/>
      <c r="O591" s="429"/>
      <c r="P591" s="429"/>
    </row>
    <row r="592" spans="1:16" s="163" customFormat="1" ht="18" x14ac:dyDescent="0.3">
      <c r="A592" s="429">
        <f>SUBTOTAL(103,$C$6:C592)</f>
        <v>294</v>
      </c>
      <c r="B592" s="429"/>
      <c r="C592" s="437" t="s">
        <v>665</v>
      </c>
      <c r="D592" s="663" t="s">
        <v>3</v>
      </c>
      <c r="E592" s="663"/>
      <c r="F592" s="439"/>
      <c r="G592" s="429"/>
      <c r="H592" s="441"/>
      <c r="I592" s="433">
        <f>ROUND(H591/1000,4)+I590</f>
        <v>113.26969999999996</v>
      </c>
      <c r="J592" s="434" t="s">
        <v>51</v>
      </c>
      <c r="K592" s="429" t="s">
        <v>263</v>
      </c>
      <c r="L592" s="429" t="s">
        <v>263</v>
      </c>
      <c r="M592" s="429"/>
      <c r="N592" s="429"/>
      <c r="O592" s="429"/>
      <c r="P592" s="429"/>
    </row>
    <row r="593" spans="1:16" s="163" customFormat="1" ht="18" x14ac:dyDescent="0.3">
      <c r="A593" s="429"/>
      <c r="B593" s="429"/>
      <c r="C593" s="662"/>
      <c r="D593" s="485"/>
      <c r="E593" s="485"/>
      <c r="F593" s="432"/>
      <c r="G593" s="810" t="str">
        <f>C592</f>
        <v>43/4</v>
      </c>
      <c r="H593" s="441">
        <v>405</v>
      </c>
      <c r="I593" s="436"/>
      <c r="J593" s="437"/>
      <c r="K593" s="429"/>
      <c r="L593" s="429"/>
      <c r="M593" s="429"/>
      <c r="N593" s="429"/>
      <c r="O593" s="429"/>
      <c r="P593" s="429"/>
    </row>
    <row r="594" spans="1:16" s="163" customFormat="1" ht="18" x14ac:dyDescent="0.3">
      <c r="A594" s="429">
        <f>SUBTOTAL(103,$C$6:C594)</f>
        <v>295</v>
      </c>
      <c r="B594" s="429"/>
      <c r="C594" s="437" t="s">
        <v>666</v>
      </c>
      <c r="D594" s="663" t="s">
        <v>181</v>
      </c>
      <c r="E594" s="663"/>
      <c r="F594" s="439"/>
      <c r="G594" s="429"/>
      <c r="H594" s="441"/>
      <c r="I594" s="433">
        <f>ROUND(H593/1000,4)+I592</f>
        <v>113.67469999999996</v>
      </c>
      <c r="J594" s="434" t="s">
        <v>51</v>
      </c>
      <c r="K594" s="429" t="s">
        <v>263</v>
      </c>
      <c r="L594" s="429"/>
      <c r="M594" s="429"/>
      <c r="N594" s="429"/>
      <c r="O594" s="429"/>
      <c r="P594" s="429" t="s">
        <v>1172</v>
      </c>
    </row>
    <row r="595" spans="1:16" s="163" customFormat="1" ht="18" x14ac:dyDescent="0.3">
      <c r="A595" s="429"/>
      <c r="B595" s="429"/>
      <c r="C595" s="662"/>
      <c r="D595" s="485"/>
      <c r="E595" s="485"/>
      <c r="F595" s="432"/>
      <c r="G595" s="810" t="str">
        <f>C594</f>
        <v>43/5</v>
      </c>
      <c r="H595" s="441">
        <v>375</v>
      </c>
      <c r="I595" s="436"/>
      <c r="J595" s="437"/>
      <c r="K595" s="429"/>
      <c r="L595" s="429"/>
      <c r="M595" s="429"/>
      <c r="N595" s="429"/>
      <c r="O595" s="429"/>
      <c r="P595" s="429"/>
    </row>
    <row r="596" spans="1:16" s="163" customFormat="1" ht="18" x14ac:dyDescent="0.3">
      <c r="A596" s="429">
        <f>SUBTOTAL(103,$C$6:C596)</f>
        <v>296</v>
      </c>
      <c r="B596" s="429"/>
      <c r="C596" s="437" t="s">
        <v>667</v>
      </c>
      <c r="D596" s="663" t="s">
        <v>2</v>
      </c>
      <c r="E596" s="663"/>
      <c r="F596" s="439"/>
      <c r="G596" s="429"/>
      <c r="H596" s="441"/>
      <c r="I596" s="433">
        <f>ROUND(H595/1000,4)+I594</f>
        <v>114.04969999999996</v>
      </c>
      <c r="J596" s="434" t="s">
        <v>51</v>
      </c>
      <c r="K596" s="429" t="s">
        <v>263</v>
      </c>
      <c r="L596" s="429" t="s">
        <v>263</v>
      </c>
      <c r="M596" s="429"/>
      <c r="N596" s="429"/>
      <c r="O596" s="429"/>
      <c r="P596" s="429"/>
    </row>
    <row r="597" spans="1:16" s="163" customFormat="1" ht="18" x14ac:dyDescent="0.3">
      <c r="A597" s="429"/>
      <c r="B597" s="429"/>
      <c r="C597" s="662"/>
      <c r="D597" s="485"/>
      <c r="E597" s="485"/>
      <c r="F597" s="432"/>
      <c r="G597" s="810" t="str">
        <f>C596</f>
        <v>43/6</v>
      </c>
      <c r="H597" s="441">
        <v>385</v>
      </c>
      <c r="I597" s="436"/>
      <c r="J597" s="437"/>
      <c r="K597" s="429"/>
      <c r="L597" s="429"/>
      <c r="M597" s="429"/>
      <c r="N597" s="429"/>
      <c r="O597" s="429"/>
      <c r="P597" s="429"/>
    </row>
    <row r="598" spans="1:16" s="163" customFormat="1" ht="18" x14ac:dyDescent="0.3">
      <c r="A598" s="429">
        <f>SUBTOTAL(103,$C$6:C598)</f>
        <v>297</v>
      </c>
      <c r="B598" s="429"/>
      <c r="C598" s="437" t="s">
        <v>668</v>
      </c>
      <c r="D598" s="663" t="s">
        <v>3</v>
      </c>
      <c r="E598" s="663"/>
      <c r="F598" s="439"/>
      <c r="G598" s="429"/>
      <c r="H598" s="441"/>
      <c r="I598" s="433">
        <f>ROUND(H597/1000,4)+I596</f>
        <v>114.43469999999996</v>
      </c>
      <c r="J598" s="434" t="s">
        <v>51</v>
      </c>
      <c r="K598" s="429" t="s">
        <v>263</v>
      </c>
      <c r="L598" s="429" t="s">
        <v>263</v>
      </c>
      <c r="M598" s="429"/>
      <c r="N598" s="429"/>
      <c r="O598" s="429"/>
      <c r="P598" s="429"/>
    </row>
    <row r="599" spans="1:16" s="163" customFormat="1" ht="18" x14ac:dyDescent="0.3">
      <c r="A599" s="429"/>
      <c r="B599" s="429"/>
      <c r="C599" s="662"/>
      <c r="D599" s="485"/>
      <c r="E599" s="485"/>
      <c r="F599" s="432"/>
      <c r="G599" s="810" t="str">
        <f>C598</f>
        <v>43/7</v>
      </c>
      <c r="H599" s="441">
        <v>415</v>
      </c>
      <c r="I599" s="436"/>
      <c r="J599" s="437"/>
      <c r="K599" s="429"/>
      <c r="L599" s="429"/>
      <c r="M599" s="429"/>
      <c r="N599" s="429"/>
      <c r="O599" s="429"/>
      <c r="P599" s="429"/>
    </row>
    <row r="600" spans="1:16" s="163" customFormat="1" ht="18" x14ac:dyDescent="0.3">
      <c r="A600" s="429">
        <f>SUBTOTAL(103,$C$6:C600)</f>
        <v>298</v>
      </c>
      <c r="B600" s="429"/>
      <c r="C600" s="437" t="s">
        <v>669</v>
      </c>
      <c r="D600" s="663" t="s">
        <v>50</v>
      </c>
      <c r="E600" s="663"/>
      <c r="F600" s="439"/>
      <c r="G600" s="429"/>
      <c r="H600" s="441"/>
      <c r="I600" s="433">
        <f>ROUND(H599/1000,4)+I598</f>
        <v>114.84969999999997</v>
      </c>
      <c r="J600" s="434" t="s">
        <v>51</v>
      </c>
      <c r="K600" s="429" t="s">
        <v>263</v>
      </c>
      <c r="L600" s="429" t="s">
        <v>263</v>
      </c>
      <c r="M600" s="429"/>
      <c r="N600" s="429"/>
      <c r="O600" s="429"/>
      <c r="P600" s="429"/>
    </row>
    <row r="601" spans="1:16" s="163" customFormat="1" ht="18" x14ac:dyDescent="0.3">
      <c r="A601" s="429"/>
      <c r="B601" s="429"/>
      <c r="C601" s="662"/>
      <c r="D601" s="485"/>
      <c r="E601" s="485"/>
      <c r="F601" s="432"/>
      <c r="G601" s="810" t="str">
        <f>C600</f>
        <v>43/8</v>
      </c>
      <c r="H601" s="441">
        <v>409.54599999999999</v>
      </c>
      <c r="I601" s="436"/>
      <c r="J601" s="437"/>
      <c r="K601" s="429"/>
      <c r="L601" s="429"/>
      <c r="M601" s="429"/>
      <c r="N601" s="429"/>
      <c r="O601" s="429"/>
      <c r="P601" s="429"/>
    </row>
    <row r="602" spans="1:16" s="163" customFormat="1" ht="18" x14ac:dyDescent="0.3">
      <c r="A602" s="429">
        <f>SUBTOTAL(103,$C$6:C602)</f>
        <v>299</v>
      </c>
      <c r="B602" s="430" t="s">
        <v>670</v>
      </c>
      <c r="C602" s="437" t="s">
        <v>7</v>
      </c>
      <c r="D602" s="663" t="s">
        <v>235</v>
      </c>
      <c r="E602" s="663"/>
      <c r="F602" s="432"/>
      <c r="G602" s="431"/>
      <c r="H602" s="441"/>
      <c r="I602" s="441">
        <f>ROUND(H601/1000,4)+I600</f>
        <v>115.25919999999996</v>
      </c>
      <c r="J602" s="434" t="s">
        <v>51</v>
      </c>
      <c r="K602" s="429" t="s">
        <v>263</v>
      </c>
      <c r="L602" s="429"/>
      <c r="M602" s="429"/>
      <c r="N602" s="429"/>
      <c r="O602" s="429"/>
      <c r="P602" s="429"/>
    </row>
    <row r="603" spans="1:16" s="163" customFormat="1" ht="18" x14ac:dyDescent="0.3">
      <c r="A603" s="429"/>
      <c r="B603" s="429"/>
      <c r="C603" s="662"/>
      <c r="D603" s="485"/>
      <c r="E603" s="485"/>
      <c r="F603" s="432"/>
      <c r="G603" s="810" t="str">
        <f>C602</f>
        <v>44/0</v>
      </c>
      <c r="H603" s="441">
        <v>400</v>
      </c>
      <c r="I603" s="441"/>
      <c r="J603" s="429"/>
      <c r="K603" s="429"/>
      <c r="L603" s="429"/>
      <c r="M603" s="429"/>
      <c r="N603" s="429"/>
      <c r="O603" s="429"/>
      <c r="P603" s="429"/>
    </row>
    <row r="604" spans="1:16" s="162" customFormat="1" ht="18" x14ac:dyDescent="0.3">
      <c r="A604" s="437">
        <f>SUBTOTAL(103,$C$6:C604)</f>
        <v>300</v>
      </c>
      <c r="B604" s="437"/>
      <c r="C604" s="437" t="s">
        <v>1284</v>
      </c>
      <c r="D604" s="663" t="s">
        <v>2</v>
      </c>
      <c r="E604" s="663"/>
      <c r="F604" s="663"/>
      <c r="G604" s="437"/>
      <c r="H604" s="441"/>
      <c r="I604" s="1177">
        <f>ROUND(H603/1000,4)+I602</f>
        <v>115.65919999999997</v>
      </c>
      <c r="J604" s="437" t="s">
        <v>51</v>
      </c>
      <c r="K604" s="437" t="s">
        <v>263</v>
      </c>
      <c r="L604" s="437" t="s">
        <v>263</v>
      </c>
      <c r="M604" s="437"/>
      <c r="N604" s="437"/>
      <c r="O604" s="437"/>
      <c r="P604" s="437"/>
    </row>
    <row r="605" spans="1:16" s="697" customFormat="1" ht="18" x14ac:dyDescent="0.3">
      <c r="A605" s="437"/>
      <c r="B605" s="437"/>
      <c r="C605" s="662"/>
      <c r="D605" s="485"/>
      <c r="E605" s="485"/>
      <c r="F605" s="485"/>
      <c r="G605" s="981" t="str">
        <f>C604</f>
        <v>44/1</v>
      </c>
      <c r="H605" s="441">
        <v>427</v>
      </c>
      <c r="I605" s="488"/>
      <c r="J605" s="437"/>
      <c r="K605" s="437"/>
      <c r="L605" s="437"/>
      <c r="M605" s="437"/>
      <c r="N605" s="437"/>
      <c r="O605" s="437"/>
      <c r="P605" s="437"/>
    </row>
    <row r="606" spans="1:16" s="162" customFormat="1" ht="18" x14ac:dyDescent="0.3">
      <c r="A606" s="437">
        <f>SUBTOTAL(103,$C$6:C606)</f>
        <v>301</v>
      </c>
      <c r="B606" s="437"/>
      <c r="C606" s="437" t="s">
        <v>1286</v>
      </c>
      <c r="D606" s="663" t="s">
        <v>2</v>
      </c>
      <c r="E606" s="663"/>
      <c r="F606" s="663"/>
      <c r="G606" s="437"/>
      <c r="H606" s="441"/>
      <c r="I606" s="1178">
        <f>ROUND(H605/1000,4)+I604</f>
        <v>116.08619999999998</v>
      </c>
      <c r="J606" s="437" t="s">
        <v>51</v>
      </c>
      <c r="K606" s="437" t="s">
        <v>263</v>
      </c>
      <c r="L606" s="437" t="s">
        <v>263</v>
      </c>
      <c r="M606" s="437"/>
      <c r="N606" s="437"/>
      <c r="O606" s="437"/>
      <c r="P606" s="437"/>
    </row>
    <row r="607" spans="1:16" s="697" customFormat="1" ht="18" x14ac:dyDescent="0.3">
      <c r="A607" s="437"/>
      <c r="B607" s="437"/>
      <c r="C607" s="662"/>
      <c r="D607" s="485"/>
      <c r="E607" s="485"/>
      <c r="F607" s="485"/>
      <c r="G607" s="981" t="str">
        <f>C606</f>
        <v>44/2</v>
      </c>
      <c r="H607" s="441">
        <v>366</v>
      </c>
      <c r="I607" s="1179"/>
      <c r="J607" s="437"/>
      <c r="K607" s="437"/>
      <c r="L607" s="437"/>
      <c r="M607" s="437"/>
      <c r="N607" s="437"/>
      <c r="O607" s="437"/>
      <c r="P607" s="437"/>
    </row>
    <row r="608" spans="1:16" s="162" customFormat="1" ht="18" x14ac:dyDescent="0.3">
      <c r="A608" s="437">
        <f>SUBTOTAL(103,$C$6:C608)</f>
        <v>302</v>
      </c>
      <c r="B608" s="437"/>
      <c r="C608" s="437" t="s">
        <v>1287</v>
      </c>
      <c r="D608" s="663" t="s">
        <v>2</v>
      </c>
      <c r="E608" s="663"/>
      <c r="F608" s="663"/>
      <c r="G608" s="437"/>
      <c r="H608" s="441"/>
      <c r="I608" s="1178">
        <f>ROUND(H607/1000,4)+I606</f>
        <v>116.45219999999998</v>
      </c>
      <c r="J608" s="437" t="s">
        <v>51</v>
      </c>
      <c r="K608" s="437" t="s">
        <v>263</v>
      </c>
      <c r="L608" s="437" t="s">
        <v>263</v>
      </c>
      <c r="M608" s="437"/>
      <c r="N608" s="437"/>
      <c r="O608" s="437"/>
      <c r="P608" s="437"/>
    </row>
    <row r="609" spans="1:16" s="697" customFormat="1" ht="18" x14ac:dyDescent="0.3">
      <c r="A609" s="437"/>
      <c r="B609" s="437"/>
      <c r="C609" s="662"/>
      <c r="D609" s="485"/>
      <c r="E609" s="485"/>
      <c r="F609" s="485"/>
      <c r="G609" s="981" t="str">
        <f>C608</f>
        <v>44/3</v>
      </c>
      <c r="H609" s="441">
        <v>350</v>
      </c>
      <c r="I609" s="1179"/>
      <c r="J609" s="437"/>
      <c r="K609" s="437"/>
      <c r="L609" s="437"/>
      <c r="M609" s="437"/>
      <c r="N609" s="437"/>
      <c r="O609" s="437"/>
      <c r="P609" s="437"/>
    </row>
    <row r="610" spans="1:16" s="162" customFormat="1" ht="18" x14ac:dyDescent="0.3">
      <c r="A610" s="437">
        <f>SUBTOTAL(103,$C$6:C610)</f>
        <v>303</v>
      </c>
      <c r="B610" s="437"/>
      <c r="C610" s="437" t="s">
        <v>1288</v>
      </c>
      <c r="D610" s="663" t="s">
        <v>3</v>
      </c>
      <c r="E610" s="663"/>
      <c r="F610" s="663"/>
      <c r="G610" s="437"/>
      <c r="H610" s="441"/>
      <c r="I610" s="1178">
        <f>ROUND(H609/1000,4)+I608</f>
        <v>116.80219999999997</v>
      </c>
      <c r="J610" s="437" t="s">
        <v>51</v>
      </c>
      <c r="K610" s="437" t="s">
        <v>263</v>
      </c>
      <c r="L610" s="437" t="s">
        <v>263</v>
      </c>
      <c r="M610" s="437"/>
      <c r="N610" s="437"/>
      <c r="O610" s="437"/>
      <c r="P610" s="437"/>
    </row>
    <row r="611" spans="1:16" s="697" customFormat="1" ht="18" x14ac:dyDescent="0.3">
      <c r="A611" s="437"/>
      <c r="B611" s="437"/>
      <c r="C611" s="662"/>
      <c r="D611" s="485"/>
      <c r="E611" s="485"/>
      <c r="F611" s="485"/>
      <c r="G611" s="981" t="str">
        <f>C610</f>
        <v>44/4</v>
      </c>
      <c r="H611" s="441">
        <v>383</v>
      </c>
      <c r="I611" s="1179"/>
      <c r="J611" s="437"/>
      <c r="K611" s="437"/>
      <c r="L611" s="437"/>
      <c r="M611" s="437"/>
      <c r="N611" s="437"/>
      <c r="O611" s="437"/>
      <c r="P611" s="437"/>
    </row>
    <row r="612" spans="1:16" s="162" customFormat="1" ht="18" x14ac:dyDescent="0.3">
      <c r="A612" s="437">
        <f>SUBTOTAL(103,$C$6:C612)</f>
        <v>304</v>
      </c>
      <c r="B612" s="437"/>
      <c r="C612" s="437" t="s">
        <v>1289</v>
      </c>
      <c r="D612" s="663" t="s">
        <v>3</v>
      </c>
      <c r="E612" s="663"/>
      <c r="F612" s="663"/>
      <c r="G612" s="437"/>
      <c r="H612" s="441"/>
      <c r="I612" s="1178">
        <f>ROUND(H611/1000,4)+I610</f>
        <v>117.18519999999997</v>
      </c>
      <c r="J612" s="437" t="s">
        <v>51</v>
      </c>
      <c r="K612" s="437" t="s">
        <v>263</v>
      </c>
      <c r="L612" s="437" t="s">
        <v>263</v>
      </c>
      <c r="M612" s="437"/>
      <c r="N612" s="437"/>
      <c r="O612" s="437"/>
      <c r="P612" s="437"/>
    </row>
    <row r="613" spans="1:16" s="162" customFormat="1" ht="18" x14ac:dyDescent="0.3">
      <c r="A613" s="437"/>
      <c r="B613" s="437"/>
      <c r="C613" s="437"/>
      <c r="D613" s="663"/>
      <c r="E613" s="663"/>
      <c r="F613" s="663"/>
      <c r="G613" s="437" t="str">
        <f>C612</f>
        <v>44/5</v>
      </c>
      <c r="H613" s="441">
        <v>457.15499999999997</v>
      </c>
      <c r="I613" s="1179"/>
      <c r="J613" s="437"/>
      <c r="K613" s="437"/>
      <c r="L613" s="437"/>
      <c r="M613" s="437"/>
      <c r="N613" s="437"/>
      <c r="O613" s="437"/>
      <c r="P613" s="437"/>
    </row>
    <row r="614" spans="1:16" s="162" customFormat="1" ht="18" x14ac:dyDescent="0.3">
      <c r="A614" s="437">
        <f>SUBTOTAL(103,$C$6:C614)</f>
        <v>305</v>
      </c>
      <c r="B614" s="437" t="s">
        <v>1314</v>
      </c>
      <c r="C614" s="437" t="s">
        <v>1290</v>
      </c>
      <c r="D614" s="663" t="s">
        <v>219</v>
      </c>
      <c r="E614" s="663"/>
      <c r="F614" s="663"/>
      <c r="G614" s="437"/>
      <c r="H614" s="441"/>
      <c r="I614" s="1178">
        <f>ROUND(H613/1000,4)+I612</f>
        <v>117.64239999999997</v>
      </c>
      <c r="J614" s="437" t="s">
        <v>51</v>
      </c>
      <c r="K614" s="437" t="s">
        <v>263</v>
      </c>
      <c r="L614" s="437"/>
      <c r="M614" s="437"/>
      <c r="N614" s="437"/>
      <c r="O614" s="437"/>
      <c r="P614" s="437" t="s">
        <v>1292</v>
      </c>
    </row>
    <row r="615" spans="1:16" s="162" customFormat="1" ht="18" x14ac:dyDescent="0.3">
      <c r="A615" s="437"/>
      <c r="B615" s="437"/>
      <c r="C615" s="437"/>
      <c r="D615" s="663"/>
      <c r="E615" s="663"/>
      <c r="F615" s="663"/>
      <c r="G615" s="437" t="str">
        <f>C614</f>
        <v>45/0</v>
      </c>
      <c r="H615" s="441">
        <v>208.53</v>
      </c>
      <c r="I615" s="1180"/>
      <c r="J615" s="437"/>
      <c r="K615" s="437"/>
      <c r="L615" s="437"/>
      <c r="M615" s="437"/>
      <c r="N615" s="437"/>
      <c r="O615" s="437"/>
      <c r="P615" s="437"/>
    </row>
    <row r="616" spans="1:16" s="162" customFormat="1" ht="18" x14ac:dyDescent="0.3">
      <c r="A616" s="437">
        <f>SUBTOTAL(103,$C$6:C616)</f>
        <v>306</v>
      </c>
      <c r="B616" s="437" t="s">
        <v>1315</v>
      </c>
      <c r="C616" s="437" t="s">
        <v>1291</v>
      </c>
      <c r="D616" s="663" t="s">
        <v>421</v>
      </c>
      <c r="E616" s="663"/>
      <c r="F616" s="663"/>
      <c r="G616" s="437"/>
      <c r="H616" s="663"/>
      <c r="I616" s="663"/>
      <c r="J616" s="437" t="s">
        <v>51</v>
      </c>
      <c r="K616" s="437" t="s">
        <v>263</v>
      </c>
      <c r="L616" s="437"/>
      <c r="M616" s="437"/>
      <c r="N616" s="437"/>
      <c r="O616" s="437"/>
      <c r="P616" s="437" t="s">
        <v>1292</v>
      </c>
    </row>
    <row r="617" spans="1:16" s="162" customFormat="1" ht="18" x14ac:dyDescent="0.3">
      <c r="A617" s="437"/>
      <c r="B617" s="437"/>
      <c r="C617" s="663"/>
      <c r="D617" s="663"/>
      <c r="E617" s="663"/>
      <c r="F617" s="663"/>
      <c r="G617" s="437"/>
      <c r="H617" s="663"/>
      <c r="I617" s="663"/>
      <c r="J617" s="437"/>
      <c r="K617" s="437"/>
      <c r="L617" s="437"/>
      <c r="M617" s="437"/>
      <c r="N617" s="437"/>
      <c r="O617" s="437"/>
      <c r="P617" s="437"/>
    </row>
  </sheetData>
  <autoFilter ref="A3:P615" xr:uid="{3E47E529-5BE9-4B2E-8A21-97BE8ECE68B5}"/>
  <mergeCells count="2">
    <mergeCell ref="A1:P1"/>
    <mergeCell ref="A2:A3"/>
  </mergeCells>
  <conditionalFormatting sqref="C1 C4:C33 C35:C569 C571:C593 C595:C603 C618:C1048576">
    <cfRule type="duplicateValues" dxfId="31" priority="1233"/>
    <cfRule type="duplicateValues" dxfId="30" priority="1234"/>
  </conditionalFormatting>
  <conditionalFormatting sqref="C1:C1048576">
    <cfRule type="duplicateValues" dxfId="29" priority="1"/>
    <cfRule type="duplicateValues" dxfId="28" priority="2"/>
  </conditionalFormatting>
  <conditionalFormatting sqref="C594">
    <cfRule type="duplicateValues" dxfId="27" priority="16"/>
    <cfRule type="duplicateValues" dxfId="26" priority="17"/>
    <cfRule type="duplicateValues" dxfId="25" priority="18"/>
    <cfRule type="duplicateValues" dxfId="24" priority="19"/>
  </conditionalFormatting>
  <conditionalFormatting sqref="C605 C607 C609">
    <cfRule type="duplicateValues" dxfId="23" priority="12"/>
    <cfRule type="duplicateValues" dxfId="22" priority="13"/>
    <cfRule type="duplicateValues" dxfId="21" priority="14"/>
    <cfRule type="duplicateValues" dxfId="20" priority="15"/>
  </conditionalFormatting>
  <conditionalFormatting sqref="C611">
    <cfRule type="duplicateValues" dxfId="19" priority="4"/>
    <cfRule type="duplicateValues" dxfId="18" priority="5"/>
    <cfRule type="duplicateValues" dxfId="17" priority="6"/>
    <cfRule type="duplicateValues" dxfId="16" priority="7"/>
  </conditionalFormatting>
  <conditionalFormatting sqref="D61:F61 C4:C33 C35:C569 C571:C593 C595:C603 C618:C1048576">
    <cfRule type="duplicateValues" dxfId="15" priority="1249"/>
    <cfRule type="duplicateValues" dxfId="14" priority="1250"/>
  </conditionalFormatting>
  <conditionalFormatting sqref="H61">
    <cfRule type="duplicateValues" dxfId="13" priority="39"/>
    <cfRule type="duplicateValues" dxfId="12" priority="40"/>
  </conditionalFormatting>
  <printOptions horizontalCentered="1"/>
  <pageMargins left="0.47244094488188981" right="0.15748031496062992" top="0.51181102362204722" bottom="0.74803149606299213" header="0.31496062992125984" footer="0.31496062992125984"/>
  <pageSetup paperSize="9" scale="40" fitToHeight="0"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1A85E-1414-48BF-96F9-D48B8825EAD9}">
  <sheetPr codeName="Sheet20">
    <tabColor rgb="FFFF0000"/>
    <pageSetUpPr fitToPage="1"/>
  </sheetPr>
  <dimension ref="A1:AK1340"/>
  <sheetViews>
    <sheetView view="pageBreakPreview" zoomScale="99" zoomScaleNormal="100" zoomScaleSheetLayoutView="100" workbookViewId="0">
      <pane xSplit="5" ySplit="3" topLeftCell="F1299" activePane="bottomRight" state="frozen"/>
      <selection activeCell="H4" sqref="H4"/>
      <selection pane="topRight" activeCell="H4" sqref="H4"/>
      <selection pane="bottomLeft" activeCell="H4" sqref="H4"/>
      <selection pane="bottomRight" activeCell="AI1308" sqref="AI1308"/>
    </sheetView>
  </sheetViews>
  <sheetFormatPr defaultColWidth="9.21875" defaultRowHeight="14.4" x14ac:dyDescent="0.3"/>
  <cols>
    <col min="1" max="1" width="5.77734375" style="3" bestFit="1" customWidth="1"/>
    <col min="2" max="2" width="11" style="3" customWidth="1"/>
    <col min="3" max="3" width="9.44140625" style="29" customWidth="1"/>
    <col min="4" max="4" width="10" style="3" customWidth="1"/>
    <col min="5" max="5" width="13.21875" style="147" customWidth="1"/>
    <col min="6" max="6" width="13.21875" style="116" customWidth="1"/>
    <col min="7" max="7" width="4.77734375" style="188" customWidth="1"/>
    <col min="8" max="8" width="4.77734375" style="187" customWidth="1"/>
    <col min="9" max="9" width="4.77734375" style="186" customWidth="1"/>
    <col min="10" max="10" width="4.77734375" style="188" customWidth="1"/>
    <col min="11" max="11" width="4.77734375" style="187" customWidth="1"/>
    <col min="12" max="12" width="4.77734375" style="186" customWidth="1"/>
    <col min="13" max="13" width="4.77734375" style="188" customWidth="1"/>
    <col min="14" max="14" width="4.77734375" style="187" customWidth="1"/>
    <col min="15" max="15" width="4.77734375" style="186" customWidth="1"/>
    <col min="16" max="16" width="4.77734375" style="188" customWidth="1"/>
    <col min="17" max="17" width="4.77734375" style="187" customWidth="1"/>
    <col min="18" max="18" width="4.77734375" style="186" customWidth="1"/>
    <col min="19" max="19" width="4" style="87" customWidth="1"/>
    <col min="20" max="20" width="0" style="3" hidden="1" customWidth="1"/>
    <col min="21" max="23" width="10.77734375" style="3" hidden="1" customWidth="1"/>
    <col min="24" max="25" width="10.77734375" style="3" customWidth="1"/>
    <col min="26" max="26" width="6.21875" style="87" customWidth="1"/>
    <col min="27" max="27" width="0" style="87" hidden="1" customWidth="1"/>
    <col min="28" max="28" width="6.21875" style="87" hidden="1" customWidth="1"/>
    <col min="29" max="32" width="0" style="87" hidden="1" customWidth="1"/>
    <col min="33" max="16384" width="9.21875" style="87"/>
  </cols>
  <sheetData>
    <row r="1" spans="1:37" x14ac:dyDescent="0.3">
      <c r="A1" s="196" t="s">
        <v>702</v>
      </c>
      <c r="B1" s="203"/>
      <c r="C1" s="195"/>
      <c r="D1" s="195"/>
      <c r="E1" s="194"/>
      <c r="F1" s="206"/>
      <c r="G1" s="1504" t="s">
        <v>86</v>
      </c>
      <c r="H1" s="1505"/>
      <c r="I1" s="1506"/>
      <c r="J1" s="1504" t="s">
        <v>87</v>
      </c>
      <c r="K1" s="1505"/>
      <c r="L1" s="1506"/>
      <c r="M1" s="1504" t="s">
        <v>88</v>
      </c>
      <c r="N1" s="1505"/>
      <c r="O1" s="1506"/>
      <c r="P1" s="1504" t="s">
        <v>89</v>
      </c>
      <c r="Q1" s="1505"/>
      <c r="R1" s="1506"/>
    </row>
    <row r="2" spans="1:37" ht="15" thickBot="1" x14ac:dyDescent="0.35">
      <c r="A2" s="193" t="s">
        <v>701</v>
      </c>
      <c r="B2" s="192" t="str">
        <f>TA413_PBNTL!M1</f>
        <v>20.08.2025</v>
      </c>
      <c r="D2" s="90"/>
      <c r="E2" s="189"/>
      <c r="F2" s="189" t="s">
        <v>700</v>
      </c>
      <c r="G2" s="191">
        <f t="shared" ref="G2:R2" si="0">SUBTOTAL(9,G4:G1484)</f>
        <v>309</v>
      </c>
      <c r="H2" s="179">
        <f t="shared" si="0"/>
        <v>310</v>
      </c>
      <c r="I2" s="190">
        <f t="shared" si="0"/>
        <v>313</v>
      </c>
      <c r="J2" s="191">
        <f t="shared" si="0"/>
        <v>316</v>
      </c>
      <c r="K2" s="179">
        <f t="shared" si="0"/>
        <v>309</v>
      </c>
      <c r="L2" s="190">
        <f t="shared" si="0"/>
        <v>312</v>
      </c>
      <c r="M2" s="191">
        <f t="shared" si="0"/>
        <v>313</v>
      </c>
      <c r="N2" s="179">
        <f t="shared" si="0"/>
        <v>309</v>
      </c>
      <c r="O2" s="190">
        <f t="shared" si="0"/>
        <v>313</v>
      </c>
      <c r="P2" s="191">
        <f t="shared" si="0"/>
        <v>311</v>
      </c>
      <c r="Q2" s="179">
        <f t="shared" si="0"/>
        <v>310</v>
      </c>
      <c r="R2" s="190">
        <f t="shared" si="0"/>
        <v>314</v>
      </c>
    </row>
    <row r="3" spans="1:37" s="2" customFormat="1" ht="28.8" x14ac:dyDescent="0.3">
      <c r="A3" s="185" t="s">
        <v>394</v>
      </c>
      <c r="B3" s="185" t="s">
        <v>686</v>
      </c>
      <c r="C3" s="185" t="s">
        <v>44</v>
      </c>
      <c r="D3" s="90" t="s">
        <v>45</v>
      </c>
      <c r="E3" s="189" t="s">
        <v>46</v>
      </c>
      <c r="F3" s="197" t="s">
        <v>703</v>
      </c>
      <c r="G3" s="210" t="s">
        <v>129</v>
      </c>
      <c r="H3" s="211" t="s">
        <v>699</v>
      </c>
      <c r="I3" s="212" t="s">
        <v>88</v>
      </c>
      <c r="J3" s="210" t="s">
        <v>129</v>
      </c>
      <c r="K3" s="211" t="s">
        <v>699</v>
      </c>
      <c r="L3" s="212" t="s">
        <v>88</v>
      </c>
      <c r="M3" s="210" t="s">
        <v>129</v>
      </c>
      <c r="N3" s="211" t="s">
        <v>699</v>
      </c>
      <c r="O3" s="212" t="s">
        <v>88</v>
      </c>
      <c r="P3" s="210" t="s">
        <v>129</v>
      </c>
      <c r="Q3" s="211" t="s">
        <v>699</v>
      </c>
      <c r="R3" s="212" t="s">
        <v>88</v>
      </c>
      <c r="T3" s="86" t="s">
        <v>767</v>
      </c>
      <c r="U3" s="1208" t="s">
        <v>732</v>
      </c>
      <c r="V3" s="1208"/>
      <c r="W3" s="1208"/>
      <c r="X3" s="95" t="s">
        <v>765</v>
      </c>
      <c r="Y3" s="95" t="s">
        <v>766</v>
      </c>
      <c r="AA3" s="2" t="s">
        <v>767</v>
      </c>
      <c r="AC3" s="86" t="s">
        <v>808</v>
      </c>
      <c r="AD3" s="86" t="s">
        <v>809</v>
      </c>
      <c r="AE3" s="86" t="s">
        <v>810</v>
      </c>
      <c r="AF3" s="86" t="s">
        <v>83</v>
      </c>
      <c r="AH3" s="219" t="s">
        <v>768</v>
      </c>
      <c r="AI3" s="31"/>
      <c r="AJ3" s="31"/>
      <c r="AK3" s="216"/>
    </row>
    <row r="4" spans="1:37" ht="20.100000000000001" customHeight="1" x14ac:dyDescent="0.3">
      <c r="A4" s="3">
        <f>SUBTOTAL(103,$B$4:B4)</f>
        <v>1</v>
      </c>
      <c r="B4" s="44">
        <v>45442</v>
      </c>
      <c r="C4" s="29" t="s">
        <v>388</v>
      </c>
      <c r="D4" s="3" t="str">
        <f>VLOOKUP(C4,'Location Summary'!$C$4:$D$602,2,0)</f>
        <v>DA+6</v>
      </c>
      <c r="E4" s="147" t="s">
        <v>423</v>
      </c>
      <c r="F4" s="116" t="s">
        <v>703</v>
      </c>
      <c r="G4" s="188">
        <v>1</v>
      </c>
      <c r="P4" s="188">
        <v>1</v>
      </c>
      <c r="T4" s="204">
        <v>55</v>
      </c>
      <c r="U4" s="3" t="s">
        <v>719</v>
      </c>
      <c r="V4" s="3" t="s">
        <v>723</v>
      </c>
      <c r="W4" s="3" t="s">
        <v>723</v>
      </c>
      <c r="X4" s="44">
        <f>B4</f>
        <v>45442</v>
      </c>
      <c r="Y4" s="44">
        <f t="shared" ref="Y4:Y33" si="1">B4+28</f>
        <v>45470</v>
      </c>
      <c r="AA4" s="204">
        <v>55</v>
      </c>
      <c r="AC4" s="85">
        <f>(VLOOKUP($D4,$AH$4:$AK$40,2,FALSE))*(G4+J4+M4+P4)</f>
        <v>11.054</v>
      </c>
      <c r="AD4" s="85">
        <f>(VLOOKUP($D4,$AH$4:$AK$40,3,FALSE))*(H4+K4+N4+Q4)</f>
        <v>0</v>
      </c>
      <c r="AE4" s="85">
        <f>(VLOOKUP($D4,$AH$4:$AK$40,4,FALSE))*(I4+L4+O4+R4)</f>
        <v>0</v>
      </c>
      <c r="AF4" s="85">
        <f>SUM(AC4:AE4)</f>
        <v>11.054</v>
      </c>
      <c r="AH4" s="4" t="s">
        <v>4</v>
      </c>
      <c r="AI4" s="214">
        <f t="shared" ref="AI4:AI5" si="2">ROUND((1/6)*0.2*(4.1*4.1+(4.1+3.7)*(4.1+3.7)+3.7*3.7)+0.1*(4.1*4.1),3)</f>
        <v>4.726</v>
      </c>
      <c r="AJ4" s="214">
        <f t="shared" ref="AJ4:AJ5" si="3">ROUND((1/6)*1.09*(2.35*2.35+(2.35+0.68)*(2.35+0.68)+0.68*0.68),3)</f>
        <v>2.7549999999999999</v>
      </c>
      <c r="AK4" s="215">
        <f t="shared" ref="AK4:AK5" si="4">ROUND(0.68*0.68*2.28,3)</f>
        <v>1.054</v>
      </c>
    </row>
    <row r="5" spans="1:37" ht="20.100000000000001" customHeight="1" x14ac:dyDescent="0.3">
      <c r="A5" s="3">
        <f>SUBTOTAL(103,$B$4:B5)</f>
        <v>2</v>
      </c>
      <c r="B5" s="44">
        <v>45444</v>
      </c>
      <c r="C5" s="29" t="s">
        <v>431</v>
      </c>
      <c r="D5" s="3" t="str">
        <f>VLOOKUP(C5,'Location Summary'!$C$4:$D$602,2,0)</f>
        <v>DA+3</v>
      </c>
      <c r="E5" s="147" t="s">
        <v>423</v>
      </c>
      <c r="F5" s="116" t="s">
        <v>703</v>
      </c>
      <c r="G5" s="188">
        <v>1</v>
      </c>
      <c r="M5" s="188">
        <v>1</v>
      </c>
      <c r="T5" s="204">
        <v>55</v>
      </c>
      <c r="U5" s="3" t="s">
        <v>735</v>
      </c>
      <c r="V5" s="3" t="s">
        <v>735</v>
      </c>
      <c r="W5" s="3" t="s">
        <v>735</v>
      </c>
      <c r="X5" s="44">
        <f t="shared" ref="X5:X61" si="5">B5</f>
        <v>45444</v>
      </c>
      <c r="Y5" s="44">
        <f t="shared" si="1"/>
        <v>45472</v>
      </c>
      <c r="AA5" s="204">
        <v>55</v>
      </c>
      <c r="AC5" s="85">
        <f t="shared" ref="AC5:AC69" si="6">(VLOOKUP($D5,$AH$4:$AK$40,2,FALSE))*(G5+J5+M5+P5)</f>
        <v>11.054</v>
      </c>
      <c r="AD5" s="85">
        <f t="shared" ref="AD5:AD69" si="7">(VLOOKUP($D5,$AH$4:$AK$40,3,FALSE))*(H5+K5+N5+Q5)</f>
        <v>0</v>
      </c>
      <c r="AE5" s="85">
        <f t="shared" ref="AE5:AE69" si="8">(VLOOKUP($D5,$AH$4:$AK$40,4,FALSE))*(I5+L5+O5+R5)</f>
        <v>0</v>
      </c>
      <c r="AF5" s="85">
        <f t="shared" ref="AF5:AF69" si="9">SUM(AC5:AE5)</f>
        <v>11.054</v>
      </c>
      <c r="AH5" s="4" t="s">
        <v>159</v>
      </c>
      <c r="AI5" s="214">
        <f t="shared" si="2"/>
        <v>4.726</v>
      </c>
      <c r="AJ5" s="214">
        <f t="shared" si="3"/>
        <v>2.7549999999999999</v>
      </c>
      <c r="AK5" s="215">
        <f t="shared" si="4"/>
        <v>1.054</v>
      </c>
    </row>
    <row r="6" spans="1:37" ht="20.100000000000001" customHeight="1" x14ac:dyDescent="0.3">
      <c r="A6" s="3">
        <f>SUBTOTAL(103,$B$4:B6)</f>
        <v>3</v>
      </c>
      <c r="B6" s="44">
        <v>45445</v>
      </c>
      <c r="C6" s="29" t="s">
        <v>431</v>
      </c>
      <c r="D6" s="3" t="str">
        <f>VLOOKUP(C6,'Location Summary'!$C$4:$D$602,2,0)</f>
        <v>DA+3</v>
      </c>
      <c r="E6" s="147" t="s">
        <v>423</v>
      </c>
      <c r="F6" s="116" t="s">
        <v>703</v>
      </c>
      <c r="H6" s="187">
        <v>1</v>
      </c>
      <c r="I6" s="186">
        <v>1</v>
      </c>
      <c r="J6" s="188">
        <v>1</v>
      </c>
      <c r="N6" s="187">
        <v>1</v>
      </c>
      <c r="O6" s="186">
        <v>1</v>
      </c>
      <c r="P6" s="188">
        <v>1</v>
      </c>
      <c r="T6" s="204">
        <v>50</v>
      </c>
      <c r="U6" s="3" t="s">
        <v>738</v>
      </c>
      <c r="V6" s="3" t="s">
        <v>738</v>
      </c>
      <c r="W6" s="3" t="s">
        <v>738</v>
      </c>
      <c r="X6" s="44">
        <f t="shared" si="5"/>
        <v>45445</v>
      </c>
      <c r="Y6" s="44">
        <f t="shared" si="1"/>
        <v>45473</v>
      </c>
      <c r="AA6" s="204">
        <v>40</v>
      </c>
      <c r="AC6" s="85">
        <f t="shared" si="6"/>
        <v>11.054</v>
      </c>
      <c r="AD6" s="85">
        <f t="shared" si="7"/>
        <v>5.51</v>
      </c>
      <c r="AE6" s="85">
        <f t="shared" si="8"/>
        <v>2.0859999999999999</v>
      </c>
      <c r="AF6" s="85">
        <f t="shared" si="9"/>
        <v>18.649999999999999</v>
      </c>
      <c r="AH6" s="4" t="s">
        <v>3</v>
      </c>
      <c r="AI6" s="214">
        <f>ROUND((1/6)*0.2*(4.1*4.1+(4.1+3.7)*(4.1+3.7)+3.7*3.7)+0.1*(4.1*4.1),3)</f>
        <v>4.726</v>
      </c>
      <c r="AJ6" s="214">
        <f>ROUND((1/6)*1.09*(2.35*2.35+(2.35+0.68)*(2.35+0.68)+0.68*0.68),3)</f>
        <v>2.7549999999999999</v>
      </c>
      <c r="AK6" s="215">
        <f>ROUND(0.68*0.68*2.28,3)</f>
        <v>1.054</v>
      </c>
    </row>
    <row r="7" spans="1:37" ht="20.100000000000001" customHeight="1" x14ac:dyDescent="0.3">
      <c r="A7" s="3">
        <f>SUBTOTAL(103,$B$4:B7)</f>
        <v>4</v>
      </c>
      <c r="B7" s="44">
        <v>45446</v>
      </c>
      <c r="C7" s="29" t="s">
        <v>388</v>
      </c>
      <c r="D7" s="3" t="str">
        <f>VLOOKUP(C7,'Location Summary'!$C$4:$D$602,2,0)</f>
        <v>DA+6</v>
      </c>
      <c r="E7" s="147" t="s">
        <v>423</v>
      </c>
      <c r="F7" s="116" t="s">
        <v>703</v>
      </c>
      <c r="H7" s="187">
        <v>1</v>
      </c>
      <c r="J7" s="188">
        <v>1</v>
      </c>
      <c r="Q7" s="187">
        <v>1</v>
      </c>
      <c r="T7" s="204">
        <v>52</v>
      </c>
      <c r="U7" s="3" t="s">
        <v>724</v>
      </c>
      <c r="V7" s="3" t="s">
        <v>728</v>
      </c>
      <c r="W7" s="3" t="s">
        <v>729</v>
      </c>
      <c r="X7" s="44">
        <f t="shared" si="5"/>
        <v>45446</v>
      </c>
      <c r="Y7" s="44">
        <f t="shared" si="1"/>
        <v>45474</v>
      </c>
      <c r="AA7" s="204">
        <v>52</v>
      </c>
      <c r="AC7" s="85">
        <f>(VLOOKUP($D7,$AH$4:$AK$40,2,FALSE))*(G7+J7+M7+P7)</f>
        <v>5.5270000000000001</v>
      </c>
      <c r="AD7" s="85">
        <f t="shared" si="7"/>
        <v>5.51</v>
      </c>
      <c r="AE7" s="85">
        <f t="shared" si="8"/>
        <v>0</v>
      </c>
      <c r="AF7" s="85">
        <f t="shared" si="9"/>
        <v>11.036999999999999</v>
      </c>
      <c r="AH7" s="4" t="s">
        <v>178</v>
      </c>
      <c r="AI7" s="214">
        <f>ROUND((1/6)*0.23*(4.25*4.25+(4.25+3.79)*(4.25+3.79)+3.79*3.79)+0.1*(4.25*4.25),3)</f>
        <v>5.5270000000000001</v>
      </c>
      <c r="AJ7" s="214">
        <f>ROUND((1/6)*1.09*(2.35*2.35+(2.35+0.68)*(2.35+0.68)+0.68*0.68),3)</f>
        <v>2.7549999999999999</v>
      </c>
      <c r="AK7" s="215">
        <f>ROUND(0.68*0.68*2.255,3)</f>
        <v>1.0429999999999999</v>
      </c>
    </row>
    <row r="8" spans="1:37" ht="20.100000000000001" customHeight="1" x14ac:dyDescent="0.3">
      <c r="A8" s="3">
        <f>SUBTOTAL(103,$B$4:B8)</f>
        <v>5</v>
      </c>
      <c r="B8" s="44">
        <v>45447</v>
      </c>
      <c r="C8" s="29" t="s">
        <v>388</v>
      </c>
      <c r="D8" s="3" t="str">
        <f>VLOOKUP(C8,'Location Summary'!$C$4:$D$602,2,0)</f>
        <v>DA+6</v>
      </c>
      <c r="E8" s="147" t="s">
        <v>423</v>
      </c>
      <c r="F8" s="116" t="s">
        <v>703</v>
      </c>
      <c r="I8" s="186">
        <v>1</v>
      </c>
      <c r="R8" s="186">
        <v>1</v>
      </c>
      <c r="T8" s="204">
        <v>40</v>
      </c>
      <c r="U8" s="3" t="s">
        <v>730</v>
      </c>
      <c r="V8" s="3" t="s">
        <v>721</v>
      </c>
      <c r="W8" s="3" t="s">
        <v>721</v>
      </c>
      <c r="X8" s="44">
        <f t="shared" si="5"/>
        <v>45447</v>
      </c>
      <c r="Y8" s="44">
        <f t="shared" si="1"/>
        <v>45475</v>
      </c>
      <c r="AA8" s="204">
        <v>40</v>
      </c>
      <c r="AC8" s="85">
        <f t="shared" si="6"/>
        <v>0</v>
      </c>
      <c r="AD8" s="85">
        <f t="shared" si="7"/>
        <v>0</v>
      </c>
      <c r="AE8" s="85">
        <f t="shared" si="8"/>
        <v>2.0859999999999999</v>
      </c>
      <c r="AF8" s="85">
        <f t="shared" si="9"/>
        <v>2.0859999999999999</v>
      </c>
      <c r="AH8" s="4" t="s">
        <v>2</v>
      </c>
      <c r="AI8" s="214">
        <f t="shared" ref="AI8:AI10" si="10">ROUND((1/6)*0.23*(4.25*4.25+(4.25+3.79)*(4.25+3.79)+3.79*3.79)+0.1*(4.25*4.25),3)</f>
        <v>5.5270000000000001</v>
      </c>
      <c r="AJ8" s="214">
        <f t="shared" ref="AJ8:AJ10" si="11">ROUND((1/6)*1.09*(2.35*2.35+(2.35+0.68)*(2.35+0.68)+0.68*0.68),3)</f>
        <v>2.7549999999999999</v>
      </c>
      <c r="AK8" s="215">
        <f t="shared" ref="AK8:AK10" si="12">ROUND(0.68*0.68*2.255,3)</f>
        <v>1.0429999999999999</v>
      </c>
    </row>
    <row r="9" spans="1:37" ht="20.100000000000001" customHeight="1" x14ac:dyDescent="0.3">
      <c r="A9" s="3">
        <f>SUBTOTAL(103,$B$4:B9)</f>
        <v>6</v>
      </c>
      <c r="B9" s="44">
        <v>45448</v>
      </c>
      <c r="C9" s="29" t="s">
        <v>388</v>
      </c>
      <c r="D9" s="3" t="str">
        <f>VLOOKUP(C9,'Location Summary'!$C$4:$D$602,2,0)</f>
        <v>DA+6</v>
      </c>
      <c r="E9" s="147" t="s">
        <v>423</v>
      </c>
      <c r="F9" s="116" t="s">
        <v>703</v>
      </c>
      <c r="K9" s="187">
        <v>1</v>
      </c>
      <c r="L9" s="186">
        <v>1</v>
      </c>
      <c r="M9" s="188">
        <v>1</v>
      </c>
      <c r="N9" s="187">
        <v>1</v>
      </c>
      <c r="O9" s="186">
        <v>1</v>
      </c>
      <c r="T9" s="204">
        <v>40</v>
      </c>
      <c r="U9" s="3" t="s">
        <v>720</v>
      </c>
      <c r="V9" s="3" t="s">
        <v>722</v>
      </c>
      <c r="W9" s="3" t="s">
        <v>731</v>
      </c>
      <c r="X9" s="44">
        <f t="shared" si="5"/>
        <v>45448</v>
      </c>
      <c r="Y9" s="44">
        <f t="shared" si="1"/>
        <v>45476</v>
      </c>
      <c r="AA9" s="204">
        <v>40</v>
      </c>
      <c r="AC9" s="85">
        <f t="shared" si="6"/>
        <v>5.5270000000000001</v>
      </c>
      <c r="AD9" s="85">
        <f t="shared" si="7"/>
        <v>5.51</v>
      </c>
      <c r="AE9" s="85">
        <f t="shared" si="8"/>
        <v>2.0859999999999999</v>
      </c>
      <c r="AF9" s="85">
        <f t="shared" si="9"/>
        <v>13.122999999999999</v>
      </c>
      <c r="AH9" s="4" t="s">
        <v>80</v>
      </c>
      <c r="AI9" s="214">
        <f t="shared" si="10"/>
        <v>5.5270000000000001</v>
      </c>
      <c r="AJ9" s="214">
        <f t="shared" si="11"/>
        <v>2.7549999999999999</v>
      </c>
      <c r="AK9" s="215">
        <f t="shared" si="12"/>
        <v>1.0429999999999999</v>
      </c>
    </row>
    <row r="10" spans="1:37" ht="20.100000000000001" customHeight="1" x14ac:dyDescent="0.3">
      <c r="A10" s="3">
        <f>SUBTOTAL(103,$B$4:B10)</f>
        <v>7</v>
      </c>
      <c r="B10" s="44">
        <v>45450</v>
      </c>
      <c r="C10" s="29" t="s">
        <v>431</v>
      </c>
      <c r="D10" s="3" t="str">
        <f>VLOOKUP(C10,'Location Summary'!$C$4:$D$602,2,0)</f>
        <v>DA+3</v>
      </c>
      <c r="E10" s="147" t="s">
        <v>423</v>
      </c>
      <c r="F10" s="116" t="s">
        <v>703</v>
      </c>
      <c r="K10" s="187">
        <v>1</v>
      </c>
      <c r="L10" s="186">
        <v>1</v>
      </c>
      <c r="Q10" s="187">
        <v>1</v>
      </c>
      <c r="R10" s="186">
        <v>1</v>
      </c>
      <c r="T10" s="204">
        <v>55</v>
      </c>
      <c r="U10" s="3" t="s">
        <v>721</v>
      </c>
      <c r="V10" s="3" t="s">
        <v>721</v>
      </c>
      <c r="W10" s="3" t="s">
        <v>721</v>
      </c>
      <c r="X10" s="44">
        <f t="shared" si="5"/>
        <v>45450</v>
      </c>
      <c r="Y10" s="44">
        <f t="shared" si="1"/>
        <v>45478</v>
      </c>
      <c r="AA10" s="204">
        <v>55</v>
      </c>
      <c r="AC10" s="85">
        <f t="shared" si="6"/>
        <v>0</v>
      </c>
      <c r="AD10" s="85">
        <f t="shared" si="7"/>
        <v>5.51</v>
      </c>
      <c r="AE10" s="85">
        <f t="shared" si="8"/>
        <v>2.0859999999999999</v>
      </c>
      <c r="AF10" s="85">
        <f t="shared" si="9"/>
        <v>7.5960000000000001</v>
      </c>
      <c r="AH10" s="4" t="s">
        <v>50</v>
      </c>
      <c r="AI10" s="214">
        <f t="shared" si="10"/>
        <v>5.5270000000000001</v>
      </c>
      <c r="AJ10" s="214">
        <f t="shared" si="11"/>
        <v>2.7549999999999999</v>
      </c>
      <c r="AK10" s="215">
        <f t="shared" si="12"/>
        <v>1.0429999999999999</v>
      </c>
    </row>
    <row r="11" spans="1:37" ht="20.100000000000001" customHeight="1" x14ac:dyDescent="0.3">
      <c r="A11" s="3">
        <f>SUBTOTAL(103,$B$4:B11)</f>
        <v>8</v>
      </c>
      <c r="B11" s="44">
        <v>45451</v>
      </c>
      <c r="C11" s="29" t="s">
        <v>432</v>
      </c>
      <c r="D11" s="3" t="str">
        <f>VLOOKUP(C11,'Location Summary'!$C$4:$D$602,2,0)</f>
        <v>DA+3</v>
      </c>
      <c r="E11" s="147" t="s">
        <v>423</v>
      </c>
      <c r="F11" s="116" t="s">
        <v>703</v>
      </c>
      <c r="G11" s="188">
        <v>1</v>
      </c>
      <c r="H11" s="187">
        <v>1</v>
      </c>
      <c r="I11" s="186">
        <v>1</v>
      </c>
      <c r="J11" s="188">
        <v>1</v>
      </c>
      <c r="M11" s="188">
        <v>1</v>
      </c>
      <c r="N11" s="187">
        <v>1</v>
      </c>
      <c r="O11" s="186">
        <v>1</v>
      </c>
      <c r="P11" s="188">
        <v>1</v>
      </c>
      <c r="T11" s="204">
        <v>55</v>
      </c>
      <c r="U11" s="3" t="s">
        <v>737</v>
      </c>
      <c r="V11" s="3" t="s">
        <v>737</v>
      </c>
      <c r="W11" s="3" t="s">
        <v>737</v>
      </c>
      <c r="X11" s="44">
        <f t="shared" si="5"/>
        <v>45451</v>
      </c>
      <c r="Y11" s="44">
        <f t="shared" si="1"/>
        <v>45479</v>
      </c>
      <c r="AA11" s="204">
        <v>55</v>
      </c>
      <c r="AC11" s="85">
        <f t="shared" si="6"/>
        <v>22.108000000000001</v>
      </c>
      <c r="AD11" s="85">
        <f t="shared" si="7"/>
        <v>5.51</v>
      </c>
      <c r="AE11" s="85">
        <f t="shared" si="8"/>
        <v>2.0859999999999999</v>
      </c>
      <c r="AF11" s="85">
        <f t="shared" si="9"/>
        <v>29.704000000000001</v>
      </c>
      <c r="AH11" s="4" t="s">
        <v>205</v>
      </c>
      <c r="AI11" s="85"/>
      <c r="AJ11" s="85"/>
      <c r="AK11" s="217"/>
    </row>
    <row r="12" spans="1:37" ht="20.100000000000001" customHeight="1" x14ac:dyDescent="0.3">
      <c r="A12" s="3">
        <f>SUBTOTAL(103,$B$4:B12)</f>
        <v>9</v>
      </c>
      <c r="B12" s="44">
        <v>45452</v>
      </c>
      <c r="C12" s="29" t="s">
        <v>432</v>
      </c>
      <c r="D12" s="3" t="str">
        <f>VLOOKUP(C12,'Location Summary'!$C$4:$D$602,2,0)</f>
        <v>DA+3</v>
      </c>
      <c r="E12" s="147" t="s">
        <v>423</v>
      </c>
      <c r="F12" s="116" t="s">
        <v>703</v>
      </c>
      <c r="K12" s="187">
        <v>1</v>
      </c>
      <c r="L12" s="186">
        <v>1</v>
      </c>
      <c r="Q12" s="187">
        <v>1</v>
      </c>
      <c r="R12" s="186">
        <v>1</v>
      </c>
      <c r="T12" s="204">
        <v>50</v>
      </c>
      <c r="U12" s="3" t="s">
        <v>738</v>
      </c>
      <c r="V12" s="3" t="s">
        <v>738</v>
      </c>
      <c r="W12" s="3" t="s">
        <v>738</v>
      </c>
      <c r="X12" s="44">
        <f t="shared" si="5"/>
        <v>45452</v>
      </c>
      <c r="Y12" s="44">
        <f t="shared" si="1"/>
        <v>45480</v>
      </c>
      <c r="AA12" s="204">
        <v>50</v>
      </c>
      <c r="AC12" s="85">
        <f t="shared" si="6"/>
        <v>0</v>
      </c>
      <c r="AD12" s="85">
        <f t="shared" si="7"/>
        <v>5.51</v>
      </c>
      <c r="AE12" s="85">
        <f t="shared" si="8"/>
        <v>2.0859999999999999</v>
      </c>
      <c r="AF12" s="85">
        <f t="shared" si="9"/>
        <v>7.5960000000000001</v>
      </c>
      <c r="AH12" s="4" t="s">
        <v>234</v>
      </c>
      <c r="AI12" s="85"/>
      <c r="AJ12" s="85"/>
      <c r="AK12" s="217"/>
    </row>
    <row r="13" spans="1:37" ht="20.100000000000001" customHeight="1" x14ac:dyDescent="0.3">
      <c r="A13" s="3">
        <f>SUBTOTAL(103,$B$4:B13)</f>
        <v>10</v>
      </c>
      <c r="B13" s="44">
        <v>45453</v>
      </c>
      <c r="C13" s="29" t="s">
        <v>430</v>
      </c>
      <c r="D13" s="3" t="str">
        <f>VLOOKUP(C13,'Location Summary'!$C$4:$D$602,2,0)</f>
        <v>DA+3</v>
      </c>
      <c r="E13" s="147" t="s">
        <v>423</v>
      </c>
      <c r="F13" s="116" t="s">
        <v>703</v>
      </c>
      <c r="G13" s="188">
        <v>1</v>
      </c>
      <c r="H13" s="187">
        <v>1</v>
      </c>
      <c r="I13" s="186">
        <v>1</v>
      </c>
      <c r="J13" s="188">
        <v>1</v>
      </c>
      <c r="K13" s="187">
        <v>1</v>
      </c>
      <c r="L13" s="186">
        <v>1</v>
      </c>
      <c r="T13" s="204">
        <v>58</v>
      </c>
      <c r="U13" s="3" t="s">
        <v>750</v>
      </c>
      <c r="V13" s="3" t="s">
        <v>748</v>
      </c>
      <c r="W13" s="3" t="s">
        <v>749</v>
      </c>
      <c r="X13" s="44">
        <f t="shared" si="5"/>
        <v>45453</v>
      </c>
      <c r="Y13" s="44">
        <f t="shared" si="1"/>
        <v>45481</v>
      </c>
      <c r="AA13" s="204">
        <v>58</v>
      </c>
      <c r="AC13" s="85">
        <f t="shared" si="6"/>
        <v>11.054</v>
      </c>
      <c r="AD13" s="85">
        <f t="shared" si="7"/>
        <v>5.51</v>
      </c>
      <c r="AE13" s="85">
        <f t="shared" si="8"/>
        <v>2.0859999999999999</v>
      </c>
      <c r="AF13" s="85">
        <f t="shared" si="9"/>
        <v>18.649999999999999</v>
      </c>
      <c r="AH13" s="4" t="s">
        <v>235</v>
      </c>
      <c r="AI13" s="85"/>
      <c r="AJ13" s="85"/>
      <c r="AK13" s="217"/>
    </row>
    <row r="14" spans="1:37" ht="20.100000000000001" customHeight="1" x14ac:dyDescent="0.3">
      <c r="A14" s="3">
        <f>SUBTOTAL(103,$B$4:B14)</f>
        <v>11</v>
      </c>
      <c r="B14" s="44">
        <v>45454</v>
      </c>
      <c r="C14" s="29" t="s">
        <v>430</v>
      </c>
      <c r="D14" s="3" t="str">
        <f>VLOOKUP(C14,'Location Summary'!$C$4:$D$602,2,0)</f>
        <v>DA+3</v>
      </c>
      <c r="E14" s="147" t="s">
        <v>423</v>
      </c>
      <c r="F14" s="116" t="s">
        <v>703</v>
      </c>
      <c r="M14" s="188">
        <v>1</v>
      </c>
      <c r="N14" s="187">
        <v>1</v>
      </c>
      <c r="O14" s="186">
        <v>1</v>
      </c>
      <c r="P14" s="188">
        <v>1</v>
      </c>
      <c r="Q14" s="187">
        <v>1</v>
      </c>
      <c r="R14" s="186">
        <v>1</v>
      </c>
      <c r="T14" s="204">
        <v>40</v>
      </c>
      <c r="U14" s="3" t="s">
        <v>739</v>
      </c>
      <c r="V14" s="3" t="s">
        <v>739</v>
      </c>
      <c r="W14" s="3" t="s">
        <v>739</v>
      </c>
      <c r="X14" s="44">
        <f t="shared" si="5"/>
        <v>45454</v>
      </c>
      <c r="Y14" s="44">
        <f t="shared" si="1"/>
        <v>45482</v>
      </c>
      <c r="AA14" s="204">
        <v>40</v>
      </c>
      <c r="AC14" s="85">
        <f t="shared" si="6"/>
        <v>11.054</v>
      </c>
      <c r="AD14" s="85">
        <f t="shared" si="7"/>
        <v>5.51</v>
      </c>
      <c r="AE14" s="85">
        <f t="shared" si="8"/>
        <v>2.0859999999999999</v>
      </c>
      <c r="AF14" s="85">
        <f t="shared" si="9"/>
        <v>18.649999999999999</v>
      </c>
      <c r="AH14" s="4" t="s">
        <v>219</v>
      </c>
      <c r="AI14" s="85"/>
      <c r="AJ14" s="85"/>
      <c r="AK14" s="217"/>
    </row>
    <row r="15" spans="1:37" ht="20.100000000000001" customHeight="1" x14ac:dyDescent="0.3">
      <c r="A15" s="3">
        <f>SUBTOTAL(103,$B$4:B15)</f>
        <v>12</v>
      </c>
      <c r="B15" s="44">
        <v>45455</v>
      </c>
      <c r="C15" s="29" t="s">
        <v>389</v>
      </c>
      <c r="D15" s="3" t="str">
        <f>VLOOKUP(C15,'Location Summary'!$C$4:$D$602,2,0)</f>
        <v>DA+3</v>
      </c>
      <c r="E15" s="147" t="s">
        <v>423</v>
      </c>
      <c r="F15" s="116" t="s">
        <v>703</v>
      </c>
      <c r="P15" s="188">
        <v>1</v>
      </c>
      <c r="T15" s="204">
        <v>44</v>
      </c>
      <c r="U15" s="3" t="s">
        <v>719</v>
      </c>
      <c r="V15" s="3" t="s">
        <v>719</v>
      </c>
      <c r="W15" s="3" t="s">
        <v>719</v>
      </c>
      <c r="X15" s="44">
        <f t="shared" si="5"/>
        <v>45455</v>
      </c>
      <c r="Y15" s="44">
        <f t="shared" si="1"/>
        <v>45483</v>
      </c>
      <c r="AA15" s="204">
        <v>44</v>
      </c>
      <c r="AC15" s="85">
        <f t="shared" si="6"/>
        <v>5.5270000000000001</v>
      </c>
      <c r="AD15" s="85">
        <f t="shared" si="7"/>
        <v>0</v>
      </c>
      <c r="AE15" s="85">
        <f t="shared" si="8"/>
        <v>0</v>
      </c>
      <c r="AF15" s="85">
        <f t="shared" si="9"/>
        <v>5.5270000000000001</v>
      </c>
      <c r="AH15" s="4" t="s">
        <v>421</v>
      </c>
      <c r="AI15" s="85"/>
      <c r="AJ15" s="85"/>
      <c r="AK15" s="217"/>
    </row>
    <row r="16" spans="1:37" ht="20.100000000000001" customHeight="1" x14ac:dyDescent="0.3">
      <c r="A16" s="3">
        <f>SUBTOTAL(103,$B$4:B16)</f>
        <v>13</v>
      </c>
      <c r="B16" s="44">
        <v>45456</v>
      </c>
      <c r="C16" s="29" t="s">
        <v>389</v>
      </c>
      <c r="D16" s="3" t="str">
        <f>VLOOKUP(C16,'Location Summary'!$C$4:$D$602,2,0)</f>
        <v>DA+3</v>
      </c>
      <c r="E16" s="147" t="s">
        <v>423</v>
      </c>
      <c r="F16" s="116" t="s">
        <v>703</v>
      </c>
      <c r="M16" s="188">
        <v>1</v>
      </c>
      <c r="Q16" s="187">
        <v>1</v>
      </c>
      <c r="T16" s="204">
        <v>40</v>
      </c>
      <c r="U16" s="37" t="s">
        <v>720</v>
      </c>
      <c r="V16" s="37" t="s">
        <v>720</v>
      </c>
      <c r="W16" s="37" t="s">
        <v>720</v>
      </c>
      <c r="X16" s="44">
        <f t="shared" si="5"/>
        <v>45456</v>
      </c>
      <c r="Y16" s="44">
        <f t="shared" si="1"/>
        <v>45484</v>
      </c>
      <c r="AA16" s="204">
        <v>40</v>
      </c>
      <c r="AC16" s="85">
        <f t="shared" si="6"/>
        <v>5.5270000000000001</v>
      </c>
      <c r="AD16" s="85">
        <f t="shared" si="7"/>
        <v>2.7549999999999999</v>
      </c>
      <c r="AE16" s="85">
        <f t="shared" si="8"/>
        <v>0</v>
      </c>
      <c r="AF16" s="85">
        <f t="shared" si="9"/>
        <v>8.282</v>
      </c>
      <c r="AH16" s="4" t="s">
        <v>192</v>
      </c>
      <c r="AI16" s="85"/>
      <c r="AJ16" s="85"/>
      <c r="AK16" s="217"/>
    </row>
    <row r="17" spans="1:37" ht="20.100000000000001" customHeight="1" x14ac:dyDescent="0.3">
      <c r="A17" s="3">
        <f>SUBTOTAL(103,$B$4:B17)</f>
        <v>14</v>
      </c>
      <c r="B17" s="44">
        <v>45456</v>
      </c>
      <c r="C17" s="29" t="s">
        <v>433</v>
      </c>
      <c r="D17" s="3" t="str">
        <f>VLOOKUP(C17,'Location Summary'!$C$4:$D$602,2,0)</f>
        <v>DA+3</v>
      </c>
      <c r="E17" s="147" t="s">
        <v>423</v>
      </c>
      <c r="F17" s="116" t="s">
        <v>703</v>
      </c>
      <c r="M17" s="188">
        <v>1</v>
      </c>
      <c r="P17" s="188">
        <v>1</v>
      </c>
      <c r="T17" s="204">
        <v>40</v>
      </c>
      <c r="U17" s="3" t="s">
        <v>751</v>
      </c>
      <c r="V17" s="3" t="s">
        <v>752</v>
      </c>
      <c r="W17" s="3" t="s">
        <v>752</v>
      </c>
      <c r="X17" s="44">
        <f t="shared" si="5"/>
        <v>45456</v>
      </c>
      <c r="Y17" s="44">
        <f t="shared" si="1"/>
        <v>45484</v>
      </c>
      <c r="AA17" s="204">
        <v>40</v>
      </c>
      <c r="AC17" s="85">
        <f>(VLOOKUP($D17,$AH$4:$AK$40,2,FALSE))*(G17+J17+M17+P17)</f>
        <v>11.054</v>
      </c>
      <c r="AD17" s="85">
        <f t="shared" si="7"/>
        <v>0</v>
      </c>
      <c r="AE17" s="85">
        <f t="shared" si="8"/>
        <v>0</v>
      </c>
      <c r="AF17" s="85">
        <f t="shared" si="9"/>
        <v>11.054</v>
      </c>
      <c r="AH17" s="4" t="s">
        <v>236</v>
      </c>
      <c r="AI17" s="85"/>
      <c r="AJ17" s="85"/>
      <c r="AK17" s="217"/>
    </row>
    <row r="18" spans="1:37" ht="20.100000000000001" customHeight="1" x14ac:dyDescent="0.3">
      <c r="A18" s="3">
        <f>SUBTOTAL(103,$B$4:B18)</f>
        <v>15</v>
      </c>
      <c r="B18" s="44">
        <v>45457</v>
      </c>
      <c r="C18" s="29" t="s">
        <v>389</v>
      </c>
      <c r="D18" s="3" t="str">
        <f>VLOOKUP(C18,'Location Summary'!$C$4:$D$602,2,0)</f>
        <v>DA+3</v>
      </c>
      <c r="E18" s="147" t="s">
        <v>423</v>
      </c>
      <c r="F18" s="116" t="s">
        <v>703</v>
      </c>
      <c r="N18" s="187">
        <v>1</v>
      </c>
      <c r="O18" s="186">
        <v>1</v>
      </c>
      <c r="R18" s="186">
        <v>1</v>
      </c>
      <c r="T18" s="204">
        <v>50</v>
      </c>
      <c r="U18" s="3" t="s">
        <v>721</v>
      </c>
      <c r="V18" s="3" t="s">
        <v>722</v>
      </c>
      <c r="W18" s="3" t="s">
        <v>722</v>
      </c>
      <c r="X18" s="44">
        <f t="shared" si="5"/>
        <v>45457</v>
      </c>
      <c r="Y18" s="44">
        <f t="shared" si="1"/>
        <v>45485</v>
      </c>
      <c r="AA18" s="204">
        <v>50</v>
      </c>
      <c r="AC18" s="85">
        <f t="shared" si="6"/>
        <v>0</v>
      </c>
      <c r="AD18" s="85">
        <f t="shared" si="7"/>
        <v>2.7549999999999999</v>
      </c>
      <c r="AE18" s="85">
        <f t="shared" si="8"/>
        <v>2.0859999999999999</v>
      </c>
      <c r="AF18" s="85">
        <f t="shared" si="9"/>
        <v>4.8409999999999993</v>
      </c>
      <c r="AH18" s="4" t="s">
        <v>237</v>
      </c>
      <c r="AI18" s="85"/>
      <c r="AJ18" s="85"/>
      <c r="AK18" s="217"/>
    </row>
    <row r="19" spans="1:37" ht="20.100000000000001" customHeight="1" x14ac:dyDescent="0.3">
      <c r="A19" s="3">
        <f>SUBTOTAL(103,$B$4:B19)</f>
        <v>16</v>
      </c>
      <c r="B19" s="44">
        <v>45457</v>
      </c>
      <c r="C19" s="29" t="s">
        <v>433</v>
      </c>
      <c r="D19" s="3" t="str">
        <f>VLOOKUP(C19,'Location Summary'!$C$4:$D$602,2,0)</f>
        <v>DA+3</v>
      </c>
      <c r="E19" s="147" t="s">
        <v>423</v>
      </c>
      <c r="F19" s="116" t="s">
        <v>703</v>
      </c>
      <c r="G19" s="188">
        <v>1</v>
      </c>
      <c r="J19" s="188">
        <v>1</v>
      </c>
      <c r="T19" s="204">
        <v>35</v>
      </c>
      <c r="U19" s="3" t="s">
        <v>749</v>
      </c>
      <c r="V19" s="3" t="s">
        <v>749</v>
      </c>
      <c r="W19" s="3" t="s">
        <v>749</v>
      </c>
      <c r="X19" s="44">
        <f t="shared" si="5"/>
        <v>45457</v>
      </c>
      <c r="Y19" s="44">
        <f t="shared" si="1"/>
        <v>45485</v>
      </c>
      <c r="AA19" s="204">
        <v>35</v>
      </c>
      <c r="AC19" s="85">
        <f t="shared" si="6"/>
        <v>11.054</v>
      </c>
      <c r="AD19" s="85">
        <f t="shared" si="7"/>
        <v>0</v>
      </c>
      <c r="AE19" s="85">
        <f t="shared" si="8"/>
        <v>0</v>
      </c>
      <c r="AF19" s="85">
        <f t="shared" si="9"/>
        <v>11.054</v>
      </c>
      <c r="AH19" s="4" t="s">
        <v>223</v>
      </c>
      <c r="AI19" s="85"/>
      <c r="AJ19" s="85"/>
      <c r="AK19" s="217"/>
    </row>
    <row r="20" spans="1:37" ht="20.100000000000001" customHeight="1" x14ac:dyDescent="0.3">
      <c r="A20" s="3">
        <f>SUBTOTAL(103,$B$4:B20)</f>
        <v>17</v>
      </c>
      <c r="B20" s="44">
        <v>45458</v>
      </c>
      <c r="C20" s="29" t="s">
        <v>389</v>
      </c>
      <c r="D20" s="3" t="str">
        <f>VLOOKUP(C20,'Location Summary'!$C$4:$D$602,2,0)</f>
        <v>DA+3</v>
      </c>
      <c r="E20" s="147" t="s">
        <v>423</v>
      </c>
      <c r="F20" s="116" t="s">
        <v>703</v>
      </c>
      <c r="G20" s="188">
        <v>1</v>
      </c>
      <c r="T20" s="204">
        <v>40</v>
      </c>
      <c r="U20" s="3" t="s">
        <v>723</v>
      </c>
      <c r="V20" s="3" t="s">
        <v>723</v>
      </c>
      <c r="W20" s="3" t="s">
        <v>723</v>
      </c>
      <c r="X20" s="44">
        <f t="shared" si="5"/>
        <v>45458</v>
      </c>
      <c r="Y20" s="44">
        <f t="shared" si="1"/>
        <v>45486</v>
      </c>
      <c r="AA20" s="204">
        <v>40</v>
      </c>
      <c r="AC20" s="85">
        <f t="shared" si="6"/>
        <v>5.5270000000000001</v>
      </c>
      <c r="AD20" s="85">
        <f t="shared" si="7"/>
        <v>0</v>
      </c>
      <c r="AE20" s="85">
        <f t="shared" si="8"/>
        <v>0</v>
      </c>
      <c r="AF20" s="85">
        <f t="shared" si="9"/>
        <v>5.5270000000000001</v>
      </c>
      <c r="AH20" s="4" t="s">
        <v>193</v>
      </c>
      <c r="AI20" s="85"/>
      <c r="AJ20" s="85"/>
      <c r="AK20" s="217"/>
    </row>
    <row r="21" spans="1:37" ht="20.100000000000001" customHeight="1" x14ac:dyDescent="0.3">
      <c r="A21" s="3">
        <f>SUBTOTAL(103,$B$4:B21)</f>
        <v>18</v>
      </c>
      <c r="B21" s="44">
        <v>45458</v>
      </c>
      <c r="C21" s="29" t="s">
        <v>433</v>
      </c>
      <c r="D21" s="3" t="str">
        <f>VLOOKUP(C21,'Location Summary'!$C$4:$D$602,2,0)</f>
        <v>DA+3</v>
      </c>
      <c r="E21" s="147" t="s">
        <v>423</v>
      </c>
      <c r="F21" s="116" t="s">
        <v>703</v>
      </c>
      <c r="H21" s="187">
        <v>1</v>
      </c>
      <c r="I21" s="186">
        <v>1</v>
      </c>
      <c r="K21" s="187">
        <v>1</v>
      </c>
      <c r="L21" s="186">
        <v>1</v>
      </c>
      <c r="T21" s="204">
        <v>40</v>
      </c>
      <c r="U21" s="3" t="s">
        <v>748</v>
      </c>
      <c r="V21" s="3" t="s">
        <v>750</v>
      </c>
      <c r="W21" s="3" t="s">
        <v>750</v>
      </c>
      <c r="X21" s="44">
        <f t="shared" si="5"/>
        <v>45458</v>
      </c>
      <c r="Y21" s="44">
        <f t="shared" si="1"/>
        <v>45486</v>
      </c>
      <c r="AA21" s="204">
        <v>40</v>
      </c>
      <c r="AC21" s="85">
        <f t="shared" si="6"/>
        <v>0</v>
      </c>
      <c r="AD21" s="85">
        <f t="shared" si="7"/>
        <v>5.51</v>
      </c>
      <c r="AE21" s="85">
        <f t="shared" si="8"/>
        <v>2.0859999999999999</v>
      </c>
      <c r="AF21" s="85">
        <f t="shared" si="9"/>
        <v>7.5960000000000001</v>
      </c>
      <c r="AH21" s="4" t="s">
        <v>225</v>
      </c>
      <c r="AI21" s="85"/>
      <c r="AJ21" s="85"/>
      <c r="AK21" s="217"/>
    </row>
    <row r="22" spans="1:37" ht="20.100000000000001" customHeight="1" x14ac:dyDescent="0.3">
      <c r="A22" s="3">
        <f>SUBTOTAL(103,$B$4:B22)</f>
        <v>19</v>
      </c>
      <c r="B22" s="44">
        <v>45459</v>
      </c>
      <c r="C22" s="29" t="s">
        <v>389</v>
      </c>
      <c r="D22" s="3" t="str">
        <f>VLOOKUP(C22,'Location Summary'!$C$4:$D$602,2,0)</f>
        <v>DA+3</v>
      </c>
      <c r="E22" s="147" t="s">
        <v>423</v>
      </c>
      <c r="F22" s="116" t="s">
        <v>703</v>
      </c>
      <c r="H22" s="187">
        <v>1</v>
      </c>
      <c r="I22" s="186">
        <v>1</v>
      </c>
      <c r="J22" s="188">
        <v>1</v>
      </c>
      <c r="K22" s="187">
        <v>1</v>
      </c>
      <c r="T22" s="204">
        <v>50</v>
      </c>
      <c r="U22" s="3" t="s">
        <v>724</v>
      </c>
      <c r="V22" s="3" t="s">
        <v>724</v>
      </c>
      <c r="W22" s="3" t="s">
        <v>724</v>
      </c>
      <c r="X22" s="44">
        <f t="shared" si="5"/>
        <v>45459</v>
      </c>
      <c r="Y22" s="44">
        <f t="shared" si="1"/>
        <v>45487</v>
      </c>
      <c r="AA22" s="204">
        <v>50</v>
      </c>
      <c r="AC22" s="85">
        <f t="shared" si="6"/>
        <v>5.5270000000000001</v>
      </c>
      <c r="AD22" s="85">
        <f t="shared" si="7"/>
        <v>5.51</v>
      </c>
      <c r="AE22" s="85">
        <f t="shared" si="8"/>
        <v>1.0429999999999999</v>
      </c>
      <c r="AF22" s="85">
        <f t="shared" si="9"/>
        <v>12.079999999999998</v>
      </c>
      <c r="AH22" s="4" t="s">
        <v>222</v>
      </c>
      <c r="AI22" s="85"/>
      <c r="AJ22" s="85"/>
      <c r="AK22" s="217"/>
    </row>
    <row r="23" spans="1:37" ht="20.100000000000001" customHeight="1" x14ac:dyDescent="0.3">
      <c r="A23" s="3">
        <f>SUBTOTAL(103,$B$4:B23)</f>
        <v>20</v>
      </c>
      <c r="B23" s="44">
        <v>45459</v>
      </c>
      <c r="C23" s="29" t="s">
        <v>434</v>
      </c>
      <c r="D23" s="3" t="str">
        <f>VLOOKUP(C23,'Location Summary'!$C$4:$D$602,2,0)</f>
        <v>DA+3</v>
      </c>
      <c r="E23" s="147" t="s">
        <v>423</v>
      </c>
      <c r="F23" s="116" t="s">
        <v>703</v>
      </c>
      <c r="G23" s="188">
        <v>1</v>
      </c>
      <c r="J23" s="188">
        <v>1</v>
      </c>
      <c r="M23" s="188">
        <v>1</v>
      </c>
      <c r="P23" s="188">
        <v>1</v>
      </c>
      <c r="T23" s="204">
        <v>50</v>
      </c>
      <c r="U23" s="3" t="s">
        <v>735</v>
      </c>
      <c r="V23" s="3" t="s">
        <v>735</v>
      </c>
      <c r="W23" s="3" t="s">
        <v>735</v>
      </c>
      <c r="X23" s="44">
        <f t="shared" si="5"/>
        <v>45459</v>
      </c>
      <c r="Y23" s="44">
        <f t="shared" si="1"/>
        <v>45487</v>
      </c>
      <c r="AA23" s="204">
        <v>50</v>
      </c>
      <c r="AC23" s="85">
        <f t="shared" si="6"/>
        <v>22.108000000000001</v>
      </c>
      <c r="AD23" s="85">
        <f t="shared" si="7"/>
        <v>0</v>
      </c>
      <c r="AE23" s="85">
        <f t="shared" si="8"/>
        <v>0</v>
      </c>
      <c r="AF23" s="85">
        <f t="shared" si="9"/>
        <v>22.108000000000001</v>
      </c>
      <c r="AH23" s="4" t="s">
        <v>218</v>
      </c>
      <c r="AI23" s="85"/>
      <c r="AJ23" s="85"/>
      <c r="AK23" s="217"/>
    </row>
    <row r="24" spans="1:37" ht="20.100000000000001" customHeight="1" x14ac:dyDescent="0.3">
      <c r="A24" s="3">
        <f>SUBTOTAL(103,$B$4:B24)</f>
        <v>21</v>
      </c>
      <c r="B24" s="44">
        <v>45460</v>
      </c>
      <c r="C24" s="29" t="s">
        <v>389</v>
      </c>
      <c r="D24" s="3" t="str">
        <f>VLOOKUP(C24,'Location Summary'!$C$4:$D$602,2,0)</f>
        <v>DA+3</v>
      </c>
      <c r="E24" s="147" t="s">
        <v>423</v>
      </c>
      <c r="F24" s="116" t="s">
        <v>703</v>
      </c>
      <c r="L24" s="186">
        <v>1</v>
      </c>
      <c r="T24" s="204">
        <v>40</v>
      </c>
      <c r="U24" s="3" t="s">
        <v>725</v>
      </c>
      <c r="V24" s="3" t="s">
        <v>725</v>
      </c>
      <c r="W24" s="3" t="s">
        <v>725</v>
      </c>
      <c r="X24" s="44">
        <f t="shared" si="5"/>
        <v>45460</v>
      </c>
      <c r="Y24" s="44">
        <f t="shared" si="1"/>
        <v>45488</v>
      </c>
      <c r="AA24" s="204">
        <v>40</v>
      </c>
      <c r="AC24" s="85">
        <f t="shared" si="6"/>
        <v>0</v>
      </c>
      <c r="AD24" s="85">
        <f t="shared" si="7"/>
        <v>0</v>
      </c>
      <c r="AE24" s="85">
        <f t="shared" si="8"/>
        <v>1.0429999999999999</v>
      </c>
      <c r="AF24" s="85">
        <f t="shared" si="9"/>
        <v>1.0429999999999999</v>
      </c>
      <c r="AH24" s="4" t="s">
        <v>181</v>
      </c>
      <c r="AI24" s="85"/>
      <c r="AJ24" s="85"/>
      <c r="AK24" s="217"/>
    </row>
    <row r="25" spans="1:37" ht="20.100000000000001" customHeight="1" x14ac:dyDescent="0.3">
      <c r="A25" s="3">
        <f>SUBTOTAL(103,$B$4:B25)</f>
        <v>22</v>
      </c>
      <c r="B25" s="44">
        <v>45460</v>
      </c>
      <c r="C25" s="29" t="s">
        <v>433</v>
      </c>
      <c r="D25" s="3" t="str">
        <f>VLOOKUP(C25,'Location Summary'!$C$4:$D$602,2,0)</f>
        <v>DA+3</v>
      </c>
      <c r="E25" s="147" t="s">
        <v>423</v>
      </c>
      <c r="F25" s="116" t="s">
        <v>703</v>
      </c>
      <c r="N25" s="187">
        <v>1</v>
      </c>
      <c r="O25" s="186">
        <v>1</v>
      </c>
      <c r="Q25" s="187">
        <v>1</v>
      </c>
      <c r="R25" s="186">
        <v>1</v>
      </c>
      <c r="T25" s="204">
        <v>52</v>
      </c>
      <c r="U25" s="3" t="s">
        <v>753</v>
      </c>
      <c r="V25" s="3" t="s">
        <v>754</v>
      </c>
      <c r="W25" s="3" t="s">
        <v>754</v>
      </c>
      <c r="X25" s="44">
        <f t="shared" si="5"/>
        <v>45460</v>
      </c>
      <c r="Y25" s="44">
        <f t="shared" si="1"/>
        <v>45488</v>
      </c>
      <c r="AA25" s="204">
        <v>42</v>
      </c>
      <c r="AC25" s="85">
        <f t="shared" si="6"/>
        <v>0</v>
      </c>
      <c r="AD25" s="85">
        <f t="shared" si="7"/>
        <v>5.51</v>
      </c>
      <c r="AE25" s="85">
        <f t="shared" si="8"/>
        <v>2.0859999999999999</v>
      </c>
      <c r="AF25" s="85">
        <f t="shared" si="9"/>
        <v>7.5960000000000001</v>
      </c>
      <c r="AH25" s="4" t="s">
        <v>227</v>
      </c>
      <c r="AI25" s="85"/>
      <c r="AJ25" s="85"/>
      <c r="AK25" s="217"/>
    </row>
    <row r="26" spans="1:37" ht="20.100000000000001" customHeight="1" x14ac:dyDescent="0.3">
      <c r="A26" s="3">
        <f>SUBTOTAL(103,$B$4:B26)</f>
        <v>23</v>
      </c>
      <c r="B26" s="44">
        <v>45460</v>
      </c>
      <c r="C26" s="29" t="s">
        <v>434</v>
      </c>
      <c r="D26" s="3" t="str">
        <f>VLOOKUP(C26,'Location Summary'!$C$4:$D$602,2,0)</f>
        <v>DA+3</v>
      </c>
      <c r="E26" s="147" t="s">
        <v>423</v>
      </c>
      <c r="F26" s="116" t="s">
        <v>703</v>
      </c>
      <c r="H26" s="187">
        <v>1</v>
      </c>
      <c r="I26" s="186">
        <v>1</v>
      </c>
      <c r="K26" s="187">
        <v>1</v>
      </c>
      <c r="L26" s="186">
        <v>1</v>
      </c>
      <c r="T26" s="204">
        <v>60</v>
      </c>
      <c r="U26" s="3" t="s">
        <v>740</v>
      </c>
      <c r="V26" s="3" t="s">
        <v>740</v>
      </c>
      <c r="W26" s="3" t="s">
        <v>740</v>
      </c>
      <c r="X26" s="44">
        <f t="shared" si="5"/>
        <v>45460</v>
      </c>
      <c r="Y26" s="44">
        <f t="shared" si="1"/>
        <v>45488</v>
      </c>
      <c r="AA26" s="204">
        <v>40</v>
      </c>
      <c r="AC26" s="85">
        <f t="shared" si="6"/>
        <v>0</v>
      </c>
      <c r="AD26" s="85">
        <f t="shared" si="7"/>
        <v>5.51</v>
      </c>
      <c r="AE26" s="85">
        <f t="shared" si="8"/>
        <v>2.0859999999999999</v>
      </c>
      <c r="AF26" s="85">
        <f t="shared" si="9"/>
        <v>7.5960000000000001</v>
      </c>
      <c r="AH26" s="4" t="s">
        <v>238</v>
      </c>
      <c r="AI26" s="85"/>
      <c r="AJ26" s="85"/>
      <c r="AK26" s="217"/>
    </row>
    <row r="27" spans="1:37" ht="20.100000000000001" customHeight="1" x14ac:dyDescent="0.3">
      <c r="A27" s="3">
        <f>SUBTOTAL(103,$B$4:B27)</f>
        <v>24</v>
      </c>
      <c r="B27" s="44">
        <v>45460</v>
      </c>
      <c r="C27" s="29" t="s">
        <v>414</v>
      </c>
      <c r="D27" s="3" t="str">
        <f>VLOOKUP(C27,'Location Summary'!$C$4:$D$602,2,0)</f>
        <v>DA+9</v>
      </c>
      <c r="E27" s="147" t="s">
        <v>423</v>
      </c>
      <c r="F27" s="116" t="s">
        <v>703</v>
      </c>
      <c r="J27" s="188">
        <v>1</v>
      </c>
      <c r="T27" s="204">
        <v>68</v>
      </c>
      <c r="U27" s="3" t="s">
        <v>745</v>
      </c>
      <c r="V27" s="3" t="s">
        <v>745</v>
      </c>
      <c r="W27" s="3" t="s">
        <v>745</v>
      </c>
      <c r="X27" s="44">
        <f t="shared" si="5"/>
        <v>45460</v>
      </c>
      <c r="Y27" s="44">
        <f t="shared" si="1"/>
        <v>45488</v>
      </c>
      <c r="AA27" s="204">
        <v>68</v>
      </c>
      <c r="AC27" s="85">
        <f t="shared" si="6"/>
        <v>5.5270000000000001</v>
      </c>
      <c r="AD27" s="85">
        <f t="shared" si="7"/>
        <v>0</v>
      </c>
      <c r="AE27" s="85">
        <f t="shared" si="8"/>
        <v>0</v>
      </c>
      <c r="AF27" s="85">
        <f t="shared" si="9"/>
        <v>5.5270000000000001</v>
      </c>
      <c r="AH27" s="4" t="s">
        <v>224</v>
      </c>
      <c r="AI27" s="85"/>
      <c r="AJ27" s="85"/>
      <c r="AK27" s="217"/>
    </row>
    <row r="28" spans="1:37" ht="20.100000000000001" customHeight="1" x14ac:dyDescent="0.3">
      <c r="A28" s="3">
        <f>SUBTOTAL(103,$B$4:B28)</f>
        <v>25</v>
      </c>
      <c r="B28" s="44">
        <v>45461</v>
      </c>
      <c r="C28" s="29" t="s">
        <v>434</v>
      </c>
      <c r="D28" s="3" t="str">
        <f>VLOOKUP(C28,'Location Summary'!$C$4:$D$602,2,0)</f>
        <v>DA+3</v>
      </c>
      <c r="E28" s="147" t="s">
        <v>423</v>
      </c>
      <c r="F28" s="116" t="s">
        <v>703</v>
      </c>
      <c r="N28" s="187">
        <v>1</v>
      </c>
      <c r="O28" s="186">
        <v>1</v>
      </c>
      <c r="Q28" s="187">
        <v>1</v>
      </c>
      <c r="R28" s="186">
        <v>1</v>
      </c>
      <c r="T28" s="204">
        <v>55</v>
      </c>
      <c r="U28" s="3" t="s">
        <v>738</v>
      </c>
      <c r="V28" s="3" t="s">
        <v>741</v>
      </c>
      <c r="W28" s="3" t="s">
        <v>741</v>
      </c>
      <c r="X28" s="44">
        <f t="shared" si="5"/>
        <v>45461</v>
      </c>
      <c r="Y28" s="44">
        <f t="shared" si="1"/>
        <v>45489</v>
      </c>
      <c r="AA28" s="204">
        <v>45</v>
      </c>
      <c r="AC28" s="85">
        <f t="shared" si="6"/>
        <v>0</v>
      </c>
      <c r="AD28" s="85">
        <f t="shared" si="7"/>
        <v>5.51</v>
      </c>
      <c r="AE28" s="85">
        <f t="shared" si="8"/>
        <v>2.0859999999999999</v>
      </c>
      <c r="AF28" s="85">
        <f t="shared" si="9"/>
        <v>7.5960000000000001</v>
      </c>
      <c r="AH28" s="4" t="s">
        <v>448</v>
      </c>
      <c r="AI28" s="85"/>
      <c r="AJ28" s="85"/>
      <c r="AK28" s="217"/>
    </row>
    <row r="29" spans="1:37" ht="20.100000000000001" customHeight="1" x14ac:dyDescent="0.3">
      <c r="A29" s="3">
        <f>SUBTOTAL(103,$B$4:B29)</f>
        <v>26</v>
      </c>
      <c r="B29" s="44">
        <v>45461</v>
      </c>
      <c r="C29" s="29" t="s">
        <v>414</v>
      </c>
      <c r="D29" s="3" t="str">
        <f>VLOOKUP(C29,'Location Summary'!$C$4:$D$602,2,0)</f>
        <v>DA+9</v>
      </c>
      <c r="E29" s="147" t="s">
        <v>423</v>
      </c>
      <c r="F29" s="116" t="s">
        <v>703</v>
      </c>
      <c r="M29" s="188">
        <v>1</v>
      </c>
      <c r="P29" s="188">
        <v>1</v>
      </c>
      <c r="T29" s="204">
        <v>58</v>
      </c>
      <c r="U29" s="3" t="s">
        <v>746</v>
      </c>
      <c r="V29" s="3" t="s">
        <v>746</v>
      </c>
      <c r="W29" s="3" t="s">
        <v>746</v>
      </c>
      <c r="X29" s="44">
        <f t="shared" si="5"/>
        <v>45461</v>
      </c>
      <c r="Y29" s="44">
        <f t="shared" si="1"/>
        <v>45489</v>
      </c>
      <c r="AA29" s="204">
        <v>58</v>
      </c>
      <c r="AC29" s="85">
        <f t="shared" si="6"/>
        <v>11.054</v>
      </c>
      <c r="AD29" s="85">
        <f t="shared" si="7"/>
        <v>0</v>
      </c>
      <c r="AE29" s="85">
        <f t="shared" si="8"/>
        <v>0</v>
      </c>
      <c r="AF29" s="85">
        <f t="shared" si="9"/>
        <v>11.054</v>
      </c>
      <c r="AH29" s="4" t="s">
        <v>289</v>
      </c>
      <c r="AI29" s="85"/>
      <c r="AJ29" s="85"/>
      <c r="AK29" s="217"/>
    </row>
    <row r="30" spans="1:37" ht="20.100000000000001" customHeight="1" x14ac:dyDescent="0.3">
      <c r="A30" s="3">
        <f>SUBTOTAL(103,$B$4:B30)</f>
        <v>27</v>
      </c>
      <c r="B30" s="44">
        <v>45462</v>
      </c>
      <c r="C30" s="29" t="s">
        <v>425</v>
      </c>
      <c r="D30" s="3" t="str">
        <f>VLOOKUP(C30,'Location Summary'!$C$4:$D$602,2,0)</f>
        <v>DA+0</v>
      </c>
      <c r="E30" s="147" t="s">
        <v>423</v>
      </c>
      <c r="F30" s="116" t="s">
        <v>703</v>
      </c>
      <c r="M30" s="188">
        <v>1</v>
      </c>
      <c r="T30" s="204">
        <v>60</v>
      </c>
      <c r="U30" s="3" t="s">
        <v>726</v>
      </c>
      <c r="V30" s="3" t="s">
        <v>726</v>
      </c>
      <c r="W30" s="3" t="s">
        <v>726</v>
      </c>
      <c r="X30" s="44">
        <f t="shared" si="5"/>
        <v>45462</v>
      </c>
      <c r="Y30" s="44">
        <f t="shared" si="1"/>
        <v>45490</v>
      </c>
      <c r="AA30" s="204">
        <v>60</v>
      </c>
      <c r="AC30" s="85">
        <f t="shared" si="6"/>
        <v>4.726</v>
      </c>
      <c r="AD30" s="85">
        <f t="shared" si="7"/>
        <v>0</v>
      </c>
      <c r="AE30" s="85">
        <f t="shared" si="8"/>
        <v>0</v>
      </c>
      <c r="AF30" s="85">
        <f t="shared" si="9"/>
        <v>4.726</v>
      </c>
      <c r="AH30" s="4" t="s">
        <v>186</v>
      </c>
      <c r="AI30" s="85"/>
      <c r="AJ30" s="85"/>
      <c r="AK30" s="217"/>
    </row>
    <row r="31" spans="1:37" ht="20.100000000000001" customHeight="1" x14ac:dyDescent="0.3">
      <c r="A31" s="3">
        <f>SUBTOTAL(103,$B$4:B31)</f>
        <v>28</v>
      </c>
      <c r="B31" s="44">
        <v>45462</v>
      </c>
      <c r="C31" s="29" t="s">
        <v>435</v>
      </c>
      <c r="D31" s="3" t="str">
        <f>VLOOKUP(C31,'Location Summary'!$C$4:$D$602,2,0)</f>
        <v>DA+6</v>
      </c>
      <c r="E31" s="147" t="s">
        <v>423</v>
      </c>
      <c r="F31" s="116" t="s">
        <v>703</v>
      </c>
      <c r="G31" s="188">
        <v>1</v>
      </c>
      <c r="P31" s="188">
        <v>1</v>
      </c>
      <c r="T31" s="204">
        <v>50</v>
      </c>
      <c r="U31" s="3" t="s">
        <v>735</v>
      </c>
      <c r="V31" s="3" t="s">
        <v>735</v>
      </c>
      <c r="W31" s="3" t="s">
        <v>735</v>
      </c>
      <c r="X31" s="44">
        <f t="shared" si="5"/>
        <v>45462</v>
      </c>
      <c r="Y31" s="44">
        <f t="shared" si="1"/>
        <v>45490</v>
      </c>
      <c r="AA31" s="204">
        <v>50</v>
      </c>
      <c r="AC31" s="85">
        <f t="shared" si="6"/>
        <v>11.054</v>
      </c>
      <c r="AD31" s="85">
        <f t="shared" si="7"/>
        <v>0</v>
      </c>
      <c r="AE31" s="85">
        <f t="shared" si="8"/>
        <v>0</v>
      </c>
      <c r="AF31" s="85">
        <f t="shared" si="9"/>
        <v>11.054</v>
      </c>
      <c r="AH31" s="4" t="s">
        <v>191</v>
      </c>
      <c r="AI31" s="85"/>
      <c r="AJ31" s="85"/>
      <c r="AK31" s="217"/>
    </row>
    <row r="32" spans="1:37" ht="20.100000000000001" customHeight="1" x14ac:dyDescent="0.3">
      <c r="A32" s="3">
        <f>SUBTOTAL(103,$B$4:B32)</f>
        <v>29</v>
      </c>
      <c r="B32" s="44">
        <v>45463</v>
      </c>
      <c r="C32" s="29" t="s">
        <v>425</v>
      </c>
      <c r="D32" s="3" t="str">
        <f>VLOOKUP(C32,'Location Summary'!$C$4:$D$602,2,0)</f>
        <v>DA+0</v>
      </c>
      <c r="E32" s="147" t="s">
        <v>423</v>
      </c>
      <c r="F32" s="116" t="s">
        <v>703</v>
      </c>
      <c r="J32" s="188">
        <v>1</v>
      </c>
      <c r="N32" s="187">
        <v>1</v>
      </c>
      <c r="O32" s="186">
        <v>1</v>
      </c>
      <c r="T32" s="204">
        <v>50</v>
      </c>
      <c r="U32" s="3" t="s">
        <v>724</v>
      </c>
      <c r="V32" s="3" t="s">
        <v>724</v>
      </c>
      <c r="W32" s="37" t="s">
        <v>722</v>
      </c>
      <c r="X32" s="44">
        <f t="shared" si="5"/>
        <v>45463</v>
      </c>
      <c r="Y32" s="44">
        <f t="shared" si="1"/>
        <v>45491</v>
      </c>
      <c r="AA32" s="204">
        <v>50</v>
      </c>
      <c r="AC32" s="85">
        <f t="shared" si="6"/>
        <v>4.726</v>
      </c>
      <c r="AD32" s="85">
        <f t="shared" si="7"/>
        <v>2.7549999999999999</v>
      </c>
      <c r="AE32" s="85">
        <f t="shared" si="8"/>
        <v>1.054</v>
      </c>
      <c r="AF32" s="85">
        <f t="shared" si="9"/>
        <v>8.5350000000000001</v>
      </c>
      <c r="AH32" s="4" t="s">
        <v>239</v>
      </c>
      <c r="AI32" s="85"/>
      <c r="AJ32" s="85"/>
      <c r="AK32" s="217"/>
    </row>
    <row r="33" spans="1:37" ht="20.100000000000001" customHeight="1" x14ac:dyDescent="0.3">
      <c r="A33" s="3">
        <f>SUBTOTAL(103,$B$4:B33)</f>
        <v>30</v>
      </c>
      <c r="B33" s="44">
        <v>45463</v>
      </c>
      <c r="C33" s="29" t="s">
        <v>435</v>
      </c>
      <c r="D33" s="3" t="str">
        <f>VLOOKUP(C33,'Location Summary'!$C$4:$D$602,2,0)</f>
        <v>DA+6</v>
      </c>
      <c r="E33" s="147" t="s">
        <v>423</v>
      </c>
      <c r="F33" s="116" t="s">
        <v>703</v>
      </c>
      <c r="H33" s="187">
        <v>1</v>
      </c>
      <c r="I33" s="186">
        <v>1</v>
      </c>
      <c r="J33" s="188">
        <v>1</v>
      </c>
      <c r="M33" s="188">
        <v>1</v>
      </c>
      <c r="Q33" s="187">
        <v>1</v>
      </c>
      <c r="R33" s="186">
        <v>1</v>
      </c>
      <c r="T33" s="204">
        <v>50</v>
      </c>
      <c r="U33" s="3" t="s">
        <v>742</v>
      </c>
      <c r="V33" s="3" t="s">
        <v>743</v>
      </c>
      <c r="W33" s="3" t="s">
        <v>739</v>
      </c>
      <c r="X33" s="44">
        <f t="shared" si="5"/>
        <v>45463</v>
      </c>
      <c r="Y33" s="44">
        <f t="shared" si="1"/>
        <v>45491</v>
      </c>
      <c r="AA33" s="204">
        <v>50</v>
      </c>
      <c r="AC33" s="85">
        <f t="shared" si="6"/>
        <v>11.054</v>
      </c>
      <c r="AD33" s="85">
        <f t="shared" si="7"/>
        <v>5.51</v>
      </c>
      <c r="AE33" s="85">
        <f t="shared" si="8"/>
        <v>2.0859999999999999</v>
      </c>
      <c r="AF33" s="85">
        <f t="shared" si="9"/>
        <v>18.649999999999999</v>
      </c>
      <c r="AH33" s="4" t="s">
        <v>216</v>
      </c>
      <c r="AI33" s="85"/>
      <c r="AJ33" s="85"/>
      <c r="AK33" s="217"/>
    </row>
    <row r="34" spans="1:37" ht="20.100000000000001" customHeight="1" x14ac:dyDescent="0.3">
      <c r="A34" s="3">
        <f>SUBTOTAL(103,$B$4:B34)</f>
        <v>31</v>
      </c>
      <c r="B34" s="44">
        <v>45464</v>
      </c>
      <c r="C34" s="29" t="s">
        <v>425</v>
      </c>
      <c r="D34" s="3" t="str">
        <f>VLOOKUP(C34,'Location Summary'!$C$4:$D$602,2,0)</f>
        <v>DA+0</v>
      </c>
      <c r="E34" s="147" t="s">
        <v>423</v>
      </c>
      <c r="F34" s="116" t="s">
        <v>703</v>
      </c>
      <c r="G34" s="188">
        <v>1</v>
      </c>
      <c r="K34" s="187">
        <v>1</v>
      </c>
      <c r="L34" s="186">
        <v>1</v>
      </c>
      <c r="T34" s="204">
        <v>50</v>
      </c>
      <c r="U34" s="3" t="s">
        <v>727</v>
      </c>
      <c r="V34" s="3" t="s">
        <v>727</v>
      </c>
      <c r="W34" s="3" t="s">
        <v>727</v>
      </c>
      <c r="X34" s="44">
        <f t="shared" si="5"/>
        <v>45464</v>
      </c>
      <c r="Y34" s="44">
        <f>B34+28</f>
        <v>45492</v>
      </c>
      <c r="AA34" s="204">
        <v>50</v>
      </c>
      <c r="AC34" s="85">
        <f t="shared" si="6"/>
        <v>4.726</v>
      </c>
      <c r="AD34" s="85">
        <f t="shared" si="7"/>
        <v>2.7549999999999999</v>
      </c>
      <c r="AE34" s="85">
        <f t="shared" si="8"/>
        <v>1.054</v>
      </c>
      <c r="AF34" s="85">
        <f t="shared" si="9"/>
        <v>8.5350000000000001</v>
      </c>
      <c r="AH34" s="4" t="s">
        <v>196</v>
      </c>
      <c r="AI34" s="85"/>
      <c r="AJ34" s="85"/>
      <c r="AK34" s="217"/>
    </row>
    <row r="35" spans="1:37" ht="20.100000000000001" customHeight="1" x14ac:dyDescent="0.3">
      <c r="A35" s="3">
        <f>SUBTOTAL(103,$B$4:B35)</f>
        <v>32</v>
      </c>
      <c r="B35" s="44">
        <v>45464</v>
      </c>
      <c r="C35" s="29" t="s">
        <v>435</v>
      </c>
      <c r="D35" s="3" t="str">
        <f>VLOOKUP(C35,'Location Summary'!$C$4:$D$602,2,0)</f>
        <v>DA+6</v>
      </c>
      <c r="E35" s="147" t="s">
        <v>423</v>
      </c>
      <c r="F35" s="116" t="s">
        <v>703</v>
      </c>
      <c r="K35" s="187">
        <v>1</v>
      </c>
      <c r="L35" s="186">
        <v>1</v>
      </c>
      <c r="N35" s="187">
        <v>1</v>
      </c>
      <c r="O35" s="186">
        <v>1</v>
      </c>
      <c r="T35" s="204">
        <v>55</v>
      </c>
      <c r="U35" s="3" t="s">
        <v>744</v>
      </c>
      <c r="V35" s="3" t="s">
        <v>736</v>
      </c>
      <c r="W35" s="3" t="s">
        <v>737</v>
      </c>
      <c r="X35" s="44">
        <f t="shared" si="5"/>
        <v>45464</v>
      </c>
      <c r="Y35" s="44">
        <f t="shared" ref="Y35:Y61" si="13">B35+28</f>
        <v>45492</v>
      </c>
      <c r="AA35" s="204">
        <v>45</v>
      </c>
      <c r="AC35" s="85">
        <f t="shared" si="6"/>
        <v>0</v>
      </c>
      <c r="AD35" s="85">
        <f t="shared" si="7"/>
        <v>5.51</v>
      </c>
      <c r="AE35" s="85">
        <f t="shared" si="8"/>
        <v>2.0859999999999999</v>
      </c>
      <c r="AF35" s="85">
        <f t="shared" si="9"/>
        <v>7.5960000000000001</v>
      </c>
      <c r="AH35" s="4" t="s">
        <v>221</v>
      </c>
      <c r="AI35" s="85"/>
      <c r="AJ35" s="85"/>
      <c r="AK35" s="217"/>
    </row>
    <row r="36" spans="1:37" ht="20.100000000000001" customHeight="1" x14ac:dyDescent="0.3">
      <c r="A36" s="3">
        <f>SUBTOTAL(103,$B$4:B36)</f>
        <v>33</v>
      </c>
      <c r="B36" s="44">
        <v>45465</v>
      </c>
      <c r="C36" s="29" t="s">
        <v>436</v>
      </c>
      <c r="D36" s="3" t="str">
        <f>VLOOKUP(C36,'Location Summary'!$C$4:$D$602,2,0)</f>
        <v>DA+3</v>
      </c>
      <c r="E36" s="147" t="s">
        <v>423</v>
      </c>
      <c r="F36" s="116" t="s">
        <v>703</v>
      </c>
      <c r="G36" s="188">
        <v>1</v>
      </c>
      <c r="J36" s="188">
        <v>1</v>
      </c>
      <c r="K36" s="187">
        <v>1</v>
      </c>
      <c r="T36" s="204">
        <v>40</v>
      </c>
      <c r="U36" s="3" t="s">
        <v>735</v>
      </c>
      <c r="V36" s="3" t="s">
        <v>742</v>
      </c>
      <c r="W36" s="3" t="s">
        <v>742</v>
      </c>
      <c r="X36" s="44">
        <f t="shared" si="5"/>
        <v>45465</v>
      </c>
      <c r="Y36" s="44">
        <f t="shared" si="13"/>
        <v>45493</v>
      </c>
      <c r="AA36" s="204">
        <v>40</v>
      </c>
      <c r="AC36" s="85">
        <f t="shared" si="6"/>
        <v>11.054</v>
      </c>
      <c r="AD36" s="85">
        <f t="shared" si="7"/>
        <v>2.7549999999999999</v>
      </c>
      <c r="AE36" s="85">
        <f t="shared" si="8"/>
        <v>0</v>
      </c>
      <c r="AF36" s="85">
        <f t="shared" si="9"/>
        <v>13.809000000000001</v>
      </c>
      <c r="AH36" s="4" t="s">
        <v>220</v>
      </c>
      <c r="AI36" s="85"/>
      <c r="AJ36" s="85"/>
      <c r="AK36" s="217"/>
    </row>
    <row r="37" spans="1:37" ht="20.100000000000001" customHeight="1" x14ac:dyDescent="0.3">
      <c r="A37" s="3">
        <f>SUBTOTAL(103,$B$4:B37)</f>
        <v>34</v>
      </c>
      <c r="B37" s="44">
        <v>45465</v>
      </c>
      <c r="C37" s="29" t="s">
        <v>425</v>
      </c>
      <c r="D37" s="3" t="str">
        <f>VLOOKUP(C37,'Location Summary'!$C$4:$D$602,2,0)</f>
        <v>DA+0</v>
      </c>
      <c r="E37" s="147" t="s">
        <v>423</v>
      </c>
      <c r="F37" s="116" t="s">
        <v>703</v>
      </c>
      <c r="H37" s="187">
        <v>1</v>
      </c>
      <c r="P37" s="188">
        <v>1</v>
      </c>
      <c r="T37" s="204">
        <v>45</v>
      </c>
      <c r="U37" s="3" t="s">
        <v>719</v>
      </c>
      <c r="V37" s="3" t="s">
        <v>719</v>
      </c>
      <c r="W37" s="3" t="s">
        <v>728</v>
      </c>
      <c r="X37" s="44">
        <f t="shared" si="5"/>
        <v>45465</v>
      </c>
      <c r="Y37" s="44">
        <f t="shared" si="13"/>
        <v>45493</v>
      </c>
      <c r="AA37" s="204">
        <v>45</v>
      </c>
      <c r="AC37" s="85">
        <f t="shared" si="6"/>
        <v>4.726</v>
      </c>
      <c r="AD37" s="85">
        <f t="shared" si="7"/>
        <v>2.7549999999999999</v>
      </c>
      <c r="AE37" s="85">
        <f t="shared" si="8"/>
        <v>0</v>
      </c>
      <c r="AF37" s="85">
        <f t="shared" si="9"/>
        <v>7.4809999999999999</v>
      </c>
      <c r="AH37" s="4" t="s">
        <v>217</v>
      </c>
      <c r="AI37" s="85"/>
      <c r="AJ37" s="85"/>
      <c r="AK37" s="217"/>
    </row>
    <row r="38" spans="1:37" ht="20.100000000000001" customHeight="1" x14ac:dyDescent="0.3">
      <c r="A38" s="3">
        <f>SUBTOTAL(103,$B$4:B38)</f>
        <v>35</v>
      </c>
      <c r="B38" s="44">
        <v>45466</v>
      </c>
      <c r="C38" s="29" t="s">
        <v>436</v>
      </c>
      <c r="D38" s="3" t="str">
        <f>VLOOKUP(C38,'Location Summary'!$C$4:$D$602,2,0)</f>
        <v>DA+3</v>
      </c>
      <c r="E38" s="147" t="s">
        <v>423</v>
      </c>
      <c r="F38" s="116" t="s">
        <v>703</v>
      </c>
      <c r="L38" s="186">
        <v>1</v>
      </c>
      <c r="M38" s="188">
        <v>1</v>
      </c>
      <c r="N38" s="187">
        <v>1</v>
      </c>
      <c r="O38" s="186">
        <v>1</v>
      </c>
      <c r="P38" s="188">
        <v>1</v>
      </c>
      <c r="Q38" s="187">
        <v>1</v>
      </c>
      <c r="R38" s="186">
        <v>1</v>
      </c>
      <c r="T38" s="204">
        <v>58</v>
      </c>
      <c r="U38" s="3" t="s">
        <v>737</v>
      </c>
      <c r="V38" s="3" t="s">
        <v>740</v>
      </c>
      <c r="W38" s="3" t="s">
        <v>740</v>
      </c>
      <c r="X38" s="44">
        <f t="shared" si="5"/>
        <v>45466</v>
      </c>
      <c r="Y38" s="44">
        <f t="shared" si="13"/>
        <v>45494</v>
      </c>
      <c r="AA38" s="204">
        <v>38</v>
      </c>
      <c r="AC38" s="85">
        <f t="shared" si="6"/>
        <v>11.054</v>
      </c>
      <c r="AD38" s="85">
        <f t="shared" si="7"/>
        <v>5.51</v>
      </c>
      <c r="AE38" s="85">
        <f t="shared" si="8"/>
        <v>3.1289999999999996</v>
      </c>
      <c r="AF38" s="85">
        <f t="shared" si="9"/>
        <v>19.692999999999998</v>
      </c>
      <c r="AH38" s="4" t="s">
        <v>194</v>
      </c>
      <c r="AI38" s="85"/>
      <c r="AJ38" s="85"/>
      <c r="AK38" s="217"/>
    </row>
    <row r="39" spans="1:37" ht="20.100000000000001" customHeight="1" x14ac:dyDescent="0.3">
      <c r="A39" s="3">
        <f>SUBTOTAL(103,$B$4:B39)</f>
        <v>36</v>
      </c>
      <c r="B39" s="44">
        <v>45466</v>
      </c>
      <c r="C39" s="29" t="s">
        <v>425</v>
      </c>
      <c r="D39" s="3" t="str">
        <f>VLOOKUP(C39,'Location Summary'!$C$4:$D$602,2,0)</f>
        <v>DA+0</v>
      </c>
      <c r="E39" s="147" t="s">
        <v>423</v>
      </c>
      <c r="F39" s="116" t="s">
        <v>703</v>
      </c>
      <c r="I39" s="186">
        <v>1</v>
      </c>
      <c r="Q39" s="187">
        <v>1</v>
      </c>
      <c r="R39" s="186">
        <v>1</v>
      </c>
      <c r="T39" s="204">
        <v>50</v>
      </c>
      <c r="U39" s="3" t="s">
        <v>729</v>
      </c>
      <c r="V39" s="3" t="s">
        <v>729</v>
      </c>
      <c r="W39" s="3" t="s">
        <v>730</v>
      </c>
      <c r="X39" s="44">
        <f>B39</f>
        <v>45466</v>
      </c>
      <c r="Y39" s="44">
        <f>B39+28</f>
        <v>45494</v>
      </c>
      <c r="AA39" s="204">
        <v>50</v>
      </c>
      <c r="AC39" s="85">
        <f t="shared" si="6"/>
        <v>0</v>
      </c>
      <c r="AD39" s="85">
        <f t="shared" si="7"/>
        <v>2.7549999999999999</v>
      </c>
      <c r="AE39" s="85">
        <f t="shared" si="8"/>
        <v>2.1080000000000001</v>
      </c>
      <c r="AF39" s="85">
        <f t="shared" si="9"/>
        <v>4.8629999999999995</v>
      </c>
      <c r="AH39" s="4" t="s">
        <v>226</v>
      </c>
      <c r="AI39" s="85"/>
      <c r="AJ39" s="85"/>
      <c r="AK39" s="217"/>
    </row>
    <row r="40" spans="1:37" ht="20.100000000000001" customHeight="1" thickBot="1" x14ac:dyDescent="0.35">
      <c r="A40" s="3">
        <f>SUBTOTAL(103,$B$4:B40)</f>
        <v>37</v>
      </c>
      <c r="B40" s="44">
        <v>45466</v>
      </c>
      <c r="C40" s="29" t="s">
        <v>414</v>
      </c>
      <c r="D40" s="3" t="str">
        <f>VLOOKUP(C40,'Location Summary'!$C$4:$D$602,2,0)</f>
        <v>DA+9</v>
      </c>
      <c r="E40" s="147" t="s">
        <v>423</v>
      </c>
      <c r="F40" s="116" t="s">
        <v>703</v>
      </c>
      <c r="N40" s="187">
        <v>1</v>
      </c>
      <c r="Q40" s="187">
        <v>1</v>
      </c>
      <c r="T40" s="204">
        <v>68</v>
      </c>
      <c r="U40" s="3" t="s">
        <v>758</v>
      </c>
      <c r="V40" s="3" t="s">
        <v>758</v>
      </c>
      <c r="W40" s="3" t="s">
        <v>758</v>
      </c>
      <c r="X40" s="44">
        <f t="shared" si="5"/>
        <v>45466</v>
      </c>
      <c r="Y40" s="44">
        <f t="shared" si="13"/>
        <v>45494</v>
      </c>
      <c r="AA40" s="204">
        <v>68</v>
      </c>
      <c r="AC40" s="85">
        <f t="shared" si="6"/>
        <v>0</v>
      </c>
      <c r="AD40" s="85">
        <f t="shared" si="7"/>
        <v>5.51</v>
      </c>
      <c r="AE40" s="85">
        <f t="shared" si="8"/>
        <v>0</v>
      </c>
      <c r="AF40" s="85">
        <f t="shared" si="9"/>
        <v>5.51</v>
      </c>
      <c r="AH40" s="33" t="s">
        <v>449</v>
      </c>
      <c r="AI40" s="208"/>
      <c r="AJ40" s="208"/>
      <c r="AK40" s="218"/>
    </row>
    <row r="41" spans="1:37" ht="20.100000000000001" customHeight="1" x14ac:dyDescent="0.3">
      <c r="A41" s="3">
        <f>SUBTOTAL(103,$B$4:B41)</f>
        <v>38</v>
      </c>
      <c r="B41" s="44">
        <v>45467</v>
      </c>
      <c r="C41" s="29" t="s">
        <v>414</v>
      </c>
      <c r="D41" s="3" t="str">
        <f>VLOOKUP(C41,'Location Summary'!$C$4:$D$602,2,0)</f>
        <v>DA+9</v>
      </c>
      <c r="E41" s="147" t="s">
        <v>423</v>
      </c>
      <c r="F41" s="116" t="s">
        <v>703</v>
      </c>
      <c r="G41" s="188">
        <v>1</v>
      </c>
      <c r="O41" s="186">
        <v>1</v>
      </c>
      <c r="R41" s="186">
        <v>1</v>
      </c>
      <c r="T41" s="204">
        <v>50</v>
      </c>
      <c r="U41" s="3" t="s">
        <v>755</v>
      </c>
      <c r="V41" s="3" t="s">
        <v>755</v>
      </c>
      <c r="W41" s="3" t="s">
        <v>755</v>
      </c>
      <c r="X41" s="44">
        <f t="shared" si="5"/>
        <v>45467</v>
      </c>
      <c r="Y41" s="44">
        <f t="shared" si="13"/>
        <v>45495</v>
      </c>
      <c r="AA41" s="204">
        <v>50</v>
      </c>
      <c r="AC41" s="85">
        <f t="shared" si="6"/>
        <v>5.5270000000000001</v>
      </c>
      <c r="AD41" s="85">
        <f t="shared" si="7"/>
        <v>0</v>
      </c>
      <c r="AE41" s="85">
        <f t="shared" si="8"/>
        <v>2.0859999999999999</v>
      </c>
      <c r="AF41" s="85">
        <f t="shared" si="9"/>
        <v>7.6129999999999995</v>
      </c>
    </row>
    <row r="42" spans="1:37" ht="20.100000000000001" customHeight="1" x14ac:dyDescent="0.3">
      <c r="A42" s="3">
        <f>SUBTOTAL(103,$B$4:B42)</f>
        <v>39</v>
      </c>
      <c r="B42" s="44">
        <v>45467</v>
      </c>
      <c r="C42" s="29" t="s">
        <v>436</v>
      </c>
      <c r="D42" s="3" t="str">
        <f>VLOOKUP(C42,'Location Summary'!$C$4:$D$602,2,0)</f>
        <v>DA+3</v>
      </c>
      <c r="E42" s="147" t="s">
        <v>423</v>
      </c>
      <c r="F42" s="116" t="s">
        <v>703</v>
      </c>
      <c r="H42" s="187">
        <v>1</v>
      </c>
      <c r="I42" s="186">
        <v>1</v>
      </c>
      <c r="T42" s="204">
        <v>50</v>
      </c>
      <c r="U42" s="3" t="s">
        <v>734</v>
      </c>
      <c r="V42" s="3" t="s">
        <v>741</v>
      </c>
      <c r="W42" s="3" t="s">
        <v>739</v>
      </c>
      <c r="X42" s="44">
        <f t="shared" si="5"/>
        <v>45467</v>
      </c>
      <c r="Y42" s="44">
        <f t="shared" si="13"/>
        <v>45495</v>
      </c>
      <c r="AA42" s="204">
        <v>50</v>
      </c>
      <c r="AC42" s="85">
        <f t="shared" si="6"/>
        <v>0</v>
      </c>
      <c r="AD42" s="85">
        <f t="shared" si="7"/>
        <v>2.7549999999999999</v>
      </c>
      <c r="AE42" s="85">
        <f t="shared" si="8"/>
        <v>1.0429999999999999</v>
      </c>
      <c r="AF42" s="85">
        <f t="shared" si="9"/>
        <v>3.798</v>
      </c>
    </row>
    <row r="43" spans="1:37" ht="20.100000000000001" customHeight="1" x14ac:dyDescent="0.3">
      <c r="A43" s="3">
        <f>SUBTOTAL(103,$B$4:B43)</f>
        <v>40</v>
      </c>
      <c r="B43" s="44">
        <v>45468</v>
      </c>
      <c r="C43" s="29" t="s">
        <v>414</v>
      </c>
      <c r="D43" s="3" t="str">
        <f>VLOOKUP(C43,'Location Summary'!$C$4:$D$602,2,0)</f>
        <v>DA+9</v>
      </c>
      <c r="E43" s="147" t="s">
        <v>423</v>
      </c>
      <c r="F43" s="116" t="s">
        <v>703</v>
      </c>
      <c r="H43" s="187">
        <v>1</v>
      </c>
      <c r="I43" s="186">
        <v>1</v>
      </c>
      <c r="K43" s="187">
        <v>1</v>
      </c>
      <c r="L43" s="186">
        <v>1</v>
      </c>
      <c r="T43" s="204">
        <v>50</v>
      </c>
      <c r="U43" s="3" t="s">
        <v>743</v>
      </c>
      <c r="V43" s="3" t="s">
        <v>744</v>
      </c>
      <c r="W43" s="3" t="s">
        <v>737</v>
      </c>
      <c r="X43" s="44">
        <f t="shared" si="5"/>
        <v>45468</v>
      </c>
      <c r="Y43" s="44">
        <f t="shared" si="13"/>
        <v>45496</v>
      </c>
      <c r="AA43" s="204">
        <v>50</v>
      </c>
      <c r="AC43" s="85">
        <f t="shared" si="6"/>
        <v>0</v>
      </c>
      <c r="AD43" s="85">
        <f t="shared" si="7"/>
        <v>5.51</v>
      </c>
      <c r="AE43" s="85">
        <f t="shared" si="8"/>
        <v>2.0859999999999999</v>
      </c>
      <c r="AF43" s="85">
        <f t="shared" si="9"/>
        <v>7.5960000000000001</v>
      </c>
    </row>
    <row r="44" spans="1:37" ht="20.100000000000001" customHeight="1" x14ac:dyDescent="0.3">
      <c r="A44" s="3">
        <f>SUBTOTAL(103,$B$4:B44)</f>
        <v>41</v>
      </c>
      <c r="B44" s="44">
        <v>45468</v>
      </c>
      <c r="C44" s="29" t="s">
        <v>429</v>
      </c>
      <c r="D44" s="3" t="str">
        <f>VLOOKUP(C44,'Location Summary'!$C$4:$D$602,2,0)</f>
        <v>DA+3</v>
      </c>
      <c r="E44" s="147" t="s">
        <v>423</v>
      </c>
      <c r="F44" s="116" t="s">
        <v>703</v>
      </c>
      <c r="J44" s="188">
        <v>1</v>
      </c>
      <c r="T44" s="204">
        <v>65</v>
      </c>
      <c r="U44" s="3" t="s">
        <v>742</v>
      </c>
      <c r="V44" s="3" t="s">
        <v>742</v>
      </c>
      <c r="W44" s="3" t="s">
        <v>742</v>
      </c>
      <c r="X44" s="44">
        <f t="shared" si="5"/>
        <v>45468</v>
      </c>
      <c r="Y44" s="44">
        <f t="shared" si="13"/>
        <v>45496</v>
      </c>
      <c r="AA44" s="204">
        <v>65</v>
      </c>
      <c r="AC44" s="85">
        <f t="shared" si="6"/>
        <v>5.5270000000000001</v>
      </c>
      <c r="AD44" s="85">
        <f t="shared" si="7"/>
        <v>0</v>
      </c>
      <c r="AE44" s="85">
        <f t="shared" si="8"/>
        <v>0</v>
      </c>
      <c r="AF44" s="85">
        <f t="shared" si="9"/>
        <v>5.5270000000000001</v>
      </c>
    </row>
    <row r="45" spans="1:37" ht="20.100000000000001" customHeight="1" x14ac:dyDescent="0.3">
      <c r="A45" s="3">
        <f>SUBTOTAL(103,$B$4:B45)</f>
        <v>42</v>
      </c>
      <c r="B45" s="44">
        <v>45468</v>
      </c>
      <c r="C45" s="150" t="s">
        <v>64</v>
      </c>
      <c r="D45" s="3" t="str">
        <f>VLOOKUP(C45,'Location Summary'!$C$4:$D$602,2,0)</f>
        <v>DC2-3</v>
      </c>
      <c r="E45" s="147" t="s">
        <v>423</v>
      </c>
      <c r="F45" s="116" t="s">
        <v>703</v>
      </c>
      <c r="M45" s="188">
        <v>1</v>
      </c>
      <c r="T45" s="204"/>
      <c r="X45" s="44">
        <f t="shared" si="5"/>
        <v>45468</v>
      </c>
      <c r="Y45" s="44">
        <f t="shared" si="13"/>
        <v>45496</v>
      </c>
      <c r="AA45" s="204"/>
      <c r="AC45" s="85"/>
      <c r="AD45" s="85"/>
      <c r="AE45" s="85"/>
      <c r="AF45" s="85"/>
    </row>
    <row r="46" spans="1:37" ht="20.100000000000001" customHeight="1" x14ac:dyDescent="0.3">
      <c r="A46" s="3">
        <f>SUBTOTAL(103,$B$4:B46)</f>
        <v>43</v>
      </c>
      <c r="B46" s="44">
        <v>45469</v>
      </c>
      <c r="C46" s="29" t="s">
        <v>437</v>
      </c>
      <c r="D46" s="3" t="str">
        <f>VLOOKUP(C46,'Location Summary'!$C$4:$D$602,2,0)</f>
        <v>DA+9</v>
      </c>
      <c r="E46" s="147" t="s">
        <v>423</v>
      </c>
      <c r="F46" s="116" t="s">
        <v>703</v>
      </c>
      <c r="G46" s="188">
        <v>1</v>
      </c>
      <c r="J46" s="188">
        <v>1</v>
      </c>
      <c r="K46" s="187">
        <v>1</v>
      </c>
      <c r="M46" s="188">
        <v>1</v>
      </c>
      <c r="P46" s="188">
        <v>1</v>
      </c>
      <c r="Q46" s="187">
        <v>1</v>
      </c>
      <c r="T46" s="204">
        <v>55</v>
      </c>
      <c r="U46" s="3" t="s">
        <v>735</v>
      </c>
      <c r="V46" s="3" t="s">
        <v>742</v>
      </c>
      <c r="W46" s="3" t="s">
        <v>733</v>
      </c>
      <c r="X46" s="44">
        <f t="shared" si="5"/>
        <v>45469</v>
      </c>
      <c r="Y46" s="44">
        <f t="shared" si="13"/>
        <v>45497</v>
      </c>
      <c r="AA46" s="204">
        <v>55</v>
      </c>
      <c r="AC46" s="85">
        <f t="shared" si="6"/>
        <v>22.108000000000001</v>
      </c>
      <c r="AD46" s="85">
        <f t="shared" si="7"/>
        <v>5.51</v>
      </c>
      <c r="AE46" s="85">
        <f t="shared" si="8"/>
        <v>0</v>
      </c>
      <c r="AF46" s="85">
        <f t="shared" si="9"/>
        <v>27.618000000000002</v>
      </c>
    </row>
    <row r="47" spans="1:37" ht="20.100000000000001" customHeight="1" x14ac:dyDescent="0.3">
      <c r="A47" s="3">
        <f>SUBTOTAL(103,$B$4:B47)</f>
        <v>44</v>
      </c>
      <c r="B47" s="44">
        <v>45469</v>
      </c>
      <c r="C47" s="29" t="s">
        <v>429</v>
      </c>
      <c r="D47" s="3" t="str">
        <f>VLOOKUP(C47,'Location Summary'!$C$4:$D$602,2,0)</f>
        <v>DA+3</v>
      </c>
      <c r="E47" s="147" t="s">
        <v>423</v>
      </c>
      <c r="F47" s="116" t="s">
        <v>703</v>
      </c>
      <c r="K47" s="187">
        <v>1</v>
      </c>
      <c r="L47" s="186">
        <v>1</v>
      </c>
      <c r="P47" s="188">
        <v>1</v>
      </c>
      <c r="Q47" s="187">
        <v>1</v>
      </c>
      <c r="R47" s="186">
        <v>1</v>
      </c>
      <c r="T47" s="204">
        <v>55</v>
      </c>
      <c r="U47" s="3" t="s">
        <v>734</v>
      </c>
      <c r="V47" s="3" t="s">
        <v>744</v>
      </c>
      <c r="W47" s="3" t="s">
        <v>737</v>
      </c>
      <c r="X47" s="44">
        <f t="shared" si="5"/>
        <v>45469</v>
      </c>
      <c r="Y47" s="44">
        <f t="shared" si="13"/>
        <v>45497</v>
      </c>
      <c r="AA47" s="204">
        <v>55</v>
      </c>
      <c r="AC47" s="85">
        <f t="shared" si="6"/>
        <v>5.5270000000000001</v>
      </c>
      <c r="AD47" s="85">
        <f t="shared" si="7"/>
        <v>5.51</v>
      </c>
      <c r="AE47" s="85">
        <f t="shared" si="8"/>
        <v>2.0859999999999999</v>
      </c>
      <c r="AF47" s="85">
        <f t="shared" si="9"/>
        <v>13.122999999999999</v>
      </c>
    </row>
    <row r="48" spans="1:37" ht="20.100000000000001" customHeight="1" x14ac:dyDescent="0.3">
      <c r="A48" s="3">
        <f>SUBTOTAL(103,$B$4:B48)</f>
        <v>45</v>
      </c>
      <c r="B48" s="44">
        <v>45469</v>
      </c>
      <c r="C48" s="29" t="s">
        <v>424</v>
      </c>
      <c r="D48" s="3" t="str">
        <f>VLOOKUP(C48,'Location Summary'!$C$4:$D$602,2,0)</f>
        <v>DA+3</v>
      </c>
      <c r="E48" s="147" t="s">
        <v>423</v>
      </c>
      <c r="F48" s="116" t="s">
        <v>703</v>
      </c>
      <c r="G48" s="188">
        <v>1</v>
      </c>
      <c r="J48" s="188">
        <v>1</v>
      </c>
      <c r="T48" s="204">
        <v>58</v>
      </c>
      <c r="U48" s="3" t="s">
        <v>723</v>
      </c>
      <c r="V48" s="3" t="s">
        <v>723</v>
      </c>
      <c r="W48" s="3" t="s">
        <v>723</v>
      </c>
      <c r="X48" s="44">
        <f t="shared" si="5"/>
        <v>45469</v>
      </c>
      <c r="Y48" s="44">
        <f t="shared" si="13"/>
        <v>45497</v>
      </c>
      <c r="AA48" s="204">
        <v>58</v>
      </c>
      <c r="AC48" s="85">
        <f t="shared" si="6"/>
        <v>11.054</v>
      </c>
      <c r="AD48" s="85">
        <f t="shared" si="7"/>
        <v>0</v>
      </c>
      <c r="AE48" s="85">
        <f t="shared" si="8"/>
        <v>0</v>
      </c>
      <c r="AF48" s="85">
        <f t="shared" si="9"/>
        <v>11.054</v>
      </c>
    </row>
    <row r="49" spans="1:32" ht="20.100000000000001" customHeight="1" x14ac:dyDescent="0.3">
      <c r="A49" s="3">
        <f>SUBTOTAL(103,$B$4:B49)</f>
        <v>46</v>
      </c>
      <c r="B49" s="44">
        <v>45470</v>
      </c>
      <c r="C49" s="29" t="s">
        <v>437</v>
      </c>
      <c r="D49" s="3" t="str">
        <f>VLOOKUP(C49,'Location Summary'!$C$4:$D$602,2,0)</f>
        <v>DA+9</v>
      </c>
      <c r="E49" s="147" t="s">
        <v>423</v>
      </c>
      <c r="F49" s="116" t="s">
        <v>703</v>
      </c>
      <c r="H49" s="187">
        <v>1</v>
      </c>
      <c r="I49" s="186">
        <v>1</v>
      </c>
      <c r="L49" s="186">
        <v>1</v>
      </c>
      <c r="N49" s="187">
        <v>1</v>
      </c>
      <c r="O49" s="186">
        <v>1</v>
      </c>
      <c r="R49" s="186">
        <v>1</v>
      </c>
      <c r="T49" s="204">
        <v>50</v>
      </c>
      <c r="U49" s="3" t="s">
        <v>743</v>
      </c>
      <c r="V49" s="3" t="s">
        <v>736</v>
      </c>
      <c r="W49" s="3" t="s">
        <v>739</v>
      </c>
      <c r="X49" s="44">
        <f t="shared" si="5"/>
        <v>45470</v>
      </c>
      <c r="Y49" s="44">
        <f t="shared" si="13"/>
        <v>45498</v>
      </c>
      <c r="AA49" s="204">
        <v>50</v>
      </c>
      <c r="AC49" s="85">
        <f t="shared" si="6"/>
        <v>0</v>
      </c>
      <c r="AD49" s="85">
        <f t="shared" si="7"/>
        <v>5.51</v>
      </c>
      <c r="AE49" s="85">
        <f t="shared" si="8"/>
        <v>4.1719999999999997</v>
      </c>
      <c r="AF49" s="85">
        <f t="shared" si="9"/>
        <v>9.6819999999999986</v>
      </c>
    </row>
    <row r="50" spans="1:32" ht="20.100000000000001" customHeight="1" x14ac:dyDescent="0.3">
      <c r="A50" s="3">
        <f>SUBTOTAL(103,$B$4:B50)</f>
        <v>47</v>
      </c>
      <c r="B50" s="44">
        <v>45470</v>
      </c>
      <c r="C50" s="29" t="s">
        <v>429</v>
      </c>
      <c r="D50" s="3" t="str">
        <f>VLOOKUP(C50,'Location Summary'!$C$4:$D$602,2,0)</f>
        <v>DA+3</v>
      </c>
      <c r="E50" s="147" t="s">
        <v>423</v>
      </c>
      <c r="F50" s="116" t="s">
        <v>703</v>
      </c>
      <c r="G50" s="188">
        <v>1</v>
      </c>
      <c r="M50" s="188">
        <v>1</v>
      </c>
      <c r="T50" s="204">
        <v>65</v>
      </c>
      <c r="U50" s="3" t="s">
        <v>760</v>
      </c>
      <c r="V50" s="3" t="s">
        <v>760</v>
      </c>
      <c r="W50" s="3" t="s">
        <v>761</v>
      </c>
      <c r="X50" s="44">
        <f t="shared" si="5"/>
        <v>45470</v>
      </c>
      <c r="Y50" s="44">
        <f t="shared" si="13"/>
        <v>45498</v>
      </c>
      <c r="AA50" s="204">
        <v>65</v>
      </c>
      <c r="AC50" s="85">
        <f t="shared" si="6"/>
        <v>11.054</v>
      </c>
      <c r="AD50" s="85">
        <f t="shared" si="7"/>
        <v>0</v>
      </c>
      <c r="AE50" s="85">
        <f t="shared" si="8"/>
        <v>0</v>
      </c>
      <c r="AF50" s="85">
        <f t="shared" si="9"/>
        <v>11.054</v>
      </c>
    </row>
    <row r="51" spans="1:32" ht="20.100000000000001" customHeight="1" x14ac:dyDescent="0.3">
      <c r="A51" s="3">
        <f>SUBTOTAL(103,$B$4:B51)</f>
        <v>48</v>
      </c>
      <c r="B51" s="44">
        <v>45470</v>
      </c>
      <c r="C51" s="29" t="s">
        <v>424</v>
      </c>
      <c r="D51" s="3" t="str">
        <f>VLOOKUP(C51,'Location Summary'!$C$4:$D$602,2,0)</f>
        <v>DA+3</v>
      </c>
      <c r="E51" s="147" t="s">
        <v>423</v>
      </c>
      <c r="F51" s="116" t="s">
        <v>703</v>
      </c>
      <c r="H51" s="187">
        <v>1</v>
      </c>
      <c r="I51" s="186">
        <v>1</v>
      </c>
      <c r="K51" s="187">
        <v>1</v>
      </c>
      <c r="L51" s="186">
        <v>1</v>
      </c>
      <c r="M51" s="188">
        <v>1</v>
      </c>
      <c r="T51" s="204">
        <v>50</v>
      </c>
      <c r="U51" s="3" t="s">
        <v>727</v>
      </c>
      <c r="V51" s="3" t="s">
        <v>727</v>
      </c>
      <c r="W51" s="3" t="s">
        <v>728</v>
      </c>
      <c r="X51" s="44">
        <f t="shared" si="5"/>
        <v>45470</v>
      </c>
      <c r="Y51" s="44">
        <f t="shared" si="13"/>
        <v>45498</v>
      </c>
      <c r="AA51" s="204">
        <v>50</v>
      </c>
      <c r="AC51" s="85">
        <f t="shared" si="6"/>
        <v>5.5270000000000001</v>
      </c>
      <c r="AD51" s="85">
        <f t="shared" si="7"/>
        <v>5.51</v>
      </c>
      <c r="AE51" s="85">
        <f t="shared" si="8"/>
        <v>2.0859999999999999</v>
      </c>
      <c r="AF51" s="85">
        <f t="shared" si="9"/>
        <v>13.122999999999999</v>
      </c>
    </row>
    <row r="52" spans="1:32" ht="20.100000000000001" customHeight="1" x14ac:dyDescent="0.3">
      <c r="A52" s="3">
        <f>SUBTOTAL(103,$B$4:B52)</f>
        <v>49</v>
      </c>
      <c r="B52" s="44">
        <v>45471</v>
      </c>
      <c r="C52" s="29" t="s">
        <v>424</v>
      </c>
      <c r="D52" s="3" t="str">
        <f>VLOOKUP(C52,'Location Summary'!$C$4:$D$602,2,0)</f>
        <v>DA+3</v>
      </c>
      <c r="E52" s="147" t="s">
        <v>423</v>
      </c>
      <c r="F52" s="116" t="s">
        <v>703</v>
      </c>
      <c r="N52" s="187">
        <v>1</v>
      </c>
      <c r="O52" s="186">
        <v>1</v>
      </c>
      <c r="T52" s="204">
        <v>48</v>
      </c>
      <c r="U52" s="3" t="s">
        <v>747</v>
      </c>
      <c r="V52" s="3" t="s">
        <v>722</v>
      </c>
      <c r="W52" s="3" t="s">
        <v>722</v>
      </c>
      <c r="X52" s="44">
        <f t="shared" si="5"/>
        <v>45471</v>
      </c>
      <c r="Y52" s="44">
        <f t="shared" si="13"/>
        <v>45499</v>
      </c>
      <c r="AA52" s="204">
        <v>48</v>
      </c>
      <c r="AC52" s="85">
        <f t="shared" si="6"/>
        <v>0</v>
      </c>
      <c r="AD52" s="85">
        <f t="shared" si="7"/>
        <v>2.7549999999999999</v>
      </c>
      <c r="AE52" s="85">
        <f t="shared" si="8"/>
        <v>1.0429999999999999</v>
      </c>
      <c r="AF52" s="85">
        <f t="shared" si="9"/>
        <v>3.798</v>
      </c>
    </row>
    <row r="53" spans="1:32" ht="20.100000000000001" customHeight="1" x14ac:dyDescent="0.3">
      <c r="A53" s="3">
        <f>SUBTOTAL(103,$B$4:B53)</f>
        <v>50</v>
      </c>
      <c r="B53" s="44">
        <v>45471</v>
      </c>
      <c r="C53" s="29" t="s">
        <v>438</v>
      </c>
      <c r="D53" s="3" t="str">
        <f>VLOOKUP(C53,'Location Summary'!$C$4:$D$602,2,0)</f>
        <v>DA+0</v>
      </c>
      <c r="E53" s="147" t="s">
        <v>423</v>
      </c>
      <c r="F53" s="116" t="s">
        <v>703</v>
      </c>
      <c r="G53" s="188">
        <v>1</v>
      </c>
      <c r="P53" s="188">
        <v>1</v>
      </c>
      <c r="T53" s="204">
        <v>40</v>
      </c>
      <c r="U53" s="3" t="s">
        <v>749</v>
      </c>
      <c r="V53" s="3" t="s">
        <v>749</v>
      </c>
      <c r="W53" s="3" t="s">
        <v>752</v>
      </c>
      <c r="X53" s="44">
        <f t="shared" si="5"/>
        <v>45471</v>
      </c>
      <c r="Y53" s="44">
        <f t="shared" si="13"/>
        <v>45499</v>
      </c>
      <c r="AA53" s="204">
        <v>40</v>
      </c>
      <c r="AC53" s="85">
        <f t="shared" si="6"/>
        <v>9.452</v>
      </c>
      <c r="AD53" s="85">
        <f t="shared" si="7"/>
        <v>0</v>
      </c>
      <c r="AE53" s="85">
        <f t="shared" si="8"/>
        <v>0</v>
      </c>
      <c r="AF53" s="85">
        <f t="shared" si="9"/>
        <v>9.452</v>
      </c>
    </row>
    <row r="54" spans="1:32" ht="20.100000000000001" customHeight="1" x14ac:dyDescent="0.3">
      <c r="A54" s="3">
        <f>SUBTOTAL(103,$B$4:B54)</f>
        <v>51</v>
      </c>
      <c r="B54" s="44">
        <v>45471</v>
      </c>
      <c r="C54" s="29" t="s">
        <v>429</v>
      </c>
      <c r="D54" s="3" t="str">
        <f>VLOOKUP(C54,'Location Summary'!$C$4:$D$602,2,0)</f>
        <v>DA+3</v>
      </c>
      <c r="E54" s="147" t="s">
        <v>423</v>
      </c>
      <c r="F54" s="116" t="s">
        <v>703</v>
      </c>
      <c r="H54" s="187">
        <v>1</v>
      </c>
      <c r="I54" s="186">
        <v>1</v>
      </c>
      <c r="N54" s="187">
        <v>1</v>
      </c>
      <c r="O54" s="186">
        <v>1</v>
      </c>
      <c r="T54" s="204">
        <v>45</v>
      </c>
      <c r="U54" s="3" t="s">
        <v>743</v>
      </c>
      <c r="V54" s="3" t="s">
        <v>738</v>
      </c>
      <c r="W54" s="3" t="s">
        <v>738</v>
      </c>
      <c r="X54" s="44">
        <f t="shared" si="5"/>
        <v>45471</v>
      </c>
      <c r="Y54" s="44">
        <f t="shared" si="13"/>
        <v>45499</v>
      </c>
      <c r="AA54" s="204">
        <v>45</v>
      </c>
      <c r="AC54" s="85">
        <f t="shared" si="6"/>
        <v>0</v>
      </c>
      <c r="AD54" s="85">
        <f t="shared" si="7"/>
        <v>5.51</v>
      </c>
      <c r="AE54" s="85">
        <f t="shared" si="8"/>
        <v>2.0859999999999999</v>
      </c>
      <c r="AF54" s="85">
        <f t="shared" si="9"/>
        <v>7.5960000000000001</v>
      </c>
    </row>
    <row r="55" spans="1:32" ht="20.100000000000001" customHeight="1" x14ac:dyDescent="0.3">
      <c r="A55" s="3">
        <f>SUBTOTAL(103,$B$4:B55)</f>
        <v>52</v>
      </c>
      <c r="B55" s="44">
        <v>45472</v>
      </c>
      <c r="C55" s="29" t="s">
        <v>438</v>
      </c>
      <c r="D55" s="3" t="str">
        <f>VLOOKUP(C55,'Location Summary'!$C$4:$D$602,2,0)</f>
        <v>DA+0</v>
      </c>
      <c r="E55" s="147" t="s">
        <v>423</v>
      </c>
      <c r="F55" s="116" t="s">
        <v>703</v>
      </c>
      <c r="H55" s="187">
        <v>1</v>
      </c>
      <c r="I55" s="186">
        <v>1</v>
      </c>
      <c r="J55" s="188">
        <v>1</v>
      </c>
      <c r="M55" s="188">
        <v>1</v>
      </c>
      <c r="Q55" s="187">
        <v>1</v>
      </c>
      <c r="R55" s="186">
        <v>1</v>
      </c>
      <c r="T55" s="204">
        <v>50</v>
      </c>
      <c r="U55" s="3" t="s">
        <v>756</v>
      </c>
      <c r="V55" s="3" t="s">
        <v>757</v>
      </c>
      <c r="W55" s="3" t="s">
        <v>751</v>
      </c>
      <c r="X55" s="44">
        <f t="shared" si="5"/>
        <v>45472</v>
      </c>
      <c r="Y55" s="44">
        <f t="shared" si="13"/>
        <v>45500</v>
      </c>
      <c r="AA55" s="204">
        <v>50</v>
      </c>
      <c r="AC55" s="85">
        <f t="shared" si="6"/>
        <v>9.452</v>
      </c>
      <c r="AD55" s="85">
        <f t="shared" si="7"/>
        <v>5.51</v>
      </c>
      <c r="AE55" s="85">
        <f t="shared" si="8"/>
        <v>2.1080000000000001</v>
      </c>
      <c r="AF55" s="85">
        <f t="shared" si="9"/>
        <v>17.07</v>
      </c>
    </row>
    <row r="56" spans="1:32" ht="20.100000000000001" customHeight="1" x14ac:dyDescent="0.3">
      <c r="A56" s="3">
        <f>SUBTOTAL(103,$B$4:B56)</f>
        <v>53</v>
      </c>
      <c r="B56" s="44">
        <v>45472</v>
      </c>
      <c r="C56" s="29" t="s">
        <v>415</v>
      </c>
      <c r="D56" s="3" t="str">
        <f>VLOOKUP(C56,'Location Summary'!$C$4:$D$602,2,0)</f>
        <v>DA+3</v>
      </c>
      <c r="E56" s="147" t="s">
        <v>423</v>
      </c>
      <c r="F56" s="116" t="s">
        <v>703</v>
      </c>
      <c r="M56" s="188">
        <v>1</v>
      </c>
      <c r="P56" s="188">
        <v>1</v>
      </c>
      <c r="T56" s="204">
        <v>50</v>
      </c>
      <c r="U56" s="3" t="s">
        <v>751</v>
      </c>
      <c r="V56" s="3" t="s">
        <v>751</v>
      </c>
      <c r="W56" s="3" t="s">
        <v>752</v>
      </c>
      <c r="X56" s="44">
        <f t="shared" si="5"/>
        <v>45472</v>
      </c>
      <c r="Y56" s="44">
        <f t="shared" si="13"/>
        <v>45500</v>
      </c>
      <c r="AA56" s="204">
        <v>50</v>
      </c>
      <c r="AC56" s="85">
        <f t="shared" si="6"/>
        <v>11.054</v>
      </c>
      <c r="AD56" s="85">
        <f t="shared" si="7"/>
        <v>0</v>
      </c>
      <c r="AE56" s="85">
        <f t="shared" si="8"/>
        <v>0</v>
      </c>
      <c r="AF56" s="85">
        <f t="shared" si="9"/>
        <v>11.054</v>
      </c>
    </row>
    <row r="57" spans="1:32" ht="20.100000000000001" customHeight="1" x14ac:dyDescent="0.3">
      <c r="A57" s="3">
        <f>SUBTOTAL(103,$B$4:B57)</f>
        <v>54</v>
      </c>
      <c r="B57" s="44">
        <v>45472</v>
      </c>
      <c r="C57" s="29" t="s">
        <v>424</v>
      </c>
      <c r="D57" s="3" t="str">
        <f>VLOOKUP(C57,'Location Summary'!$C$4:$D$602,2,0)</f>
        <v>DA+3</v>
      </c>
      <c r="E57" s="147" t="s">
        <v>423</v>
      </c>
      <c r="F57" s="116" t="s">
        <v>703</v>
      </c>
      <c r="P57" s="188">
        <v>1</v>
      </c>
      <c r="Q57" s="187">
        <v>1</v>
      </c>
      <c r="R57" s="186">
        <v>1</v>
      </c>
      <c r="T57" s="204">
        <v>65</v>
      </c>
      <c r="U57" s="3" t="s">
        <v>719</v>
      </c>
      <c r="V57" s="3" t="s">
        <v>719</v>
      </c>
      <c r="W57" s="3" t="s">
        <v>719</v>
      </c>
      <c r="X57" s="44">
        <f t="shared" si="5"/>
        <v>45472</v>
      </c>
      <c r="Y57" s="44">
        <f t="shared" si="13"/>
        <v>45500</v>
      </c>
      <c r="AA57" s="204">
        <v>65</v>
      </c>
      <c r="AC57" s="85">
        <f t="shared" si="6"/>
        <v>5.5270000000000001</v>
      </c>
      <c r="AD57" s="85">
        <f t="shared" si="7"/>
        <v>2.7549999999999999</v>
      </c>
      <c r="AE57" s="85">
        <f t="shared" si="8"/>
        <v>1.0429999999999999</v>
      </c>
      <c r="AF57" s="85">
        <f t="shared" si="9"/>
        <v>9.3249999999999993</v>
      </c>
    </row>
    <row r="58" spans="1:32" ht="20.100000000000001" customHeight="1" x14ac:dyDescent="0.3">
      <c r="A58" s="3">
        <f>SUBTOTAL(103,$B$4:B58)</f>
        <v>55</v>
      </c>
      <c r="B58" s="44">
        <v>45473</v>
      </c>
      <c r="C58" s="29" t="s">
        <v>415</v>
      </c>
      <c r="D58" s="3" t="str">
        <f>VLOOKUP(C58,'Location Summary'!$C$4:$D$602,2,0)</f>
        <v>DA+3</v>
      </c>
      <c r="E58" s="147" t="s">
        <v>423</v>
      </c>
      <c r="F58" s="116" t="s">
        <v>703</v>
      </c>
      <c r="G58" s="188">
        <v>1</v>
      </c>
      <c r="N58" s="187">
        <v>1</v>
      </c>
      <c r="Q58" s="187">
        <v>1</v>
      </c>
      <c r="T58" s="204">
        <v>50</v>
      </c>
      <c r="U58" s="3" t="s">
        <v>749</v>
      </c>
      <c r="V58" s="3" t="s">
        <v>753</v>
      </c>
      <c r="W58" s="3" t="s">
        <v>759</v>
      </c>
      <c r="X58" s="44">
        <f t="shared" si="5"/>
        <v>45473</v>
      </c>
      <c r="Y58" s="44">
        <f t="shared" si="13"/>
        <v>45501</v>
      </c>
      <c r="AA58" s="204">
        <v>50</v>
      </c>
      <c r="AC58" s="85">
        <f t="shared" si="6"/>
        <v>5.5270000000000001</v>
      </c>
      <c r="AD58" s="85">
        <f t="shared" si="7"/>
        <v>5.51</v>
      </c>
      <c r="AE58" s="85">
        <f t="shared" si="8"/>
        <v>0</v>
      </c>
      <c r="AF58" s="85">
        <f t="shared" si="9"/>
        <v>11.036999999999999</v>
      </c>
    </row>
    <row r="59" spans="1:32" ht="20.100000000000001" customHeight="1" x14ac:dyDescent="0.3">
      <c r="A59" s="3">
        <f>SUBTOTAL(103,$B$4:B59)</f>
        <v>56</v>
      </c>
      <c r="B59" s="44">
        <v>45474</v>
      </c>
      <c r="C59" s="29" t="s">
        <v>440</v>
      </c>
      <c r="D59" s="3" t="str">
        <f>VLOOKUP(C59,'Location Summary'!$C$4:$D$602,2,0)</f>
        <v>DA+0</v>
      </c>
      <c r="E59" s="147" t="s">
        <v>423</v>
      </c>
      <c r="F59" s="116" t="s">
        <v>703</v>
      </c>
      <c r="G59" s="188">
        <v>1</v>
      </c>
      <c r="P59" s="188">
        <v>1</v>
      </c>
      <c r="T59" s="204">
        <v>45</v>
      </c>
      <c r="U59" s="3" t="s">
        <v>749</v>
      </c>
      <c r="V59" s="3" t="s">
        <v>752</v>
      </c>
      <c r="W59" s="3" t="s">
        <v>752</v>
      </c>
      <c r="X59" s="44">
        <f t="shared" si="5"/>
        <v>45474</v>
      </c>
      <c r="Y59" s="44">
        <f t="shared" si="13"/>
        <v>45502</v>
      </c>
      <c r="AA59" s="204">
        <v>45</v>
      </c>
      <c r="AC59" s="85">
        <f t="shared" si="6"/>
        <v>9.452</v>
      </c>
      <c r="AD59" s="85">
        <f t="shared" si="7"/>
        <v>0</v>
      </c>
      <c r="AE59" s="85">
        <f t="shared" si="8"/>
        <v>0</v>
      </c>
      <c r="AF59" s="85">
        <f t="shared" si="9"/>
        <v>9.452</v>
      </c>
    </row>
    <row r="60" spans="1:32" ht="20.100000000000001" customHeight="1" x14ac:dyDescent="0.3">
      <c r="A60" s="3">
        <f>SUBTOTAL(103,$B$4:B60)</f>
        <v>57</v>
      </c>
      <c r="B60" s="44">
        <v>45474</v>
      </c>
      <c r="C60" s="29" t="s">
        <v>415</v>
      </c>
      <c r="D60" s="3" t="str">
        <f>VLOOKUP(C60,'Location Summary'!$C$4:$D$602,2,0)</f>
        <v>DA+3</v>
      </c>
      <c r="E60" s="147" t="s">
        <v>423</v>
      </c>
      <c r="F60" s="116" t="s">
        <v>703</v>
      </c>
      <c r="O60" s="186">
        <v>1</v>
      </c>
      <c r="R60" s="186">
        <v>1</v>
      </c>
      <c r="T60" s="204">
        <v>50</v>
      </c>
      <c r="U60" s="3" t="s">
        <v>747</v>
      </c>
      <c r="V60" s="3" t="s">
        <v>747</v>
      </c>
      <c r="W60" s="3" t="s">
        <v>754</v>
      </c>
      <c r="X60" s="44">
        <f t="shared" si="5"/>
        <v>45474</v>
      </c>
      <c r="Y60" s="44">
        <f t="shared" si="13"/>
        <v>45502</v>
      </c>
      <c r="AA60" s="204">
        <v>50</v>
      </c>
      <c r="AC60" s="85">
        <f t="shared" si="6"/>
        <v>0</v>
      </c>
      <c r="AD60" s="85">
        <f t="shared" si="7"/>
        <v>0</v>
      </c>
      <c r="AE60" s="85">
        <f t="shared" si="8"/>
        <v>2.0859999999999999</v>
      </c>
      <c r="AF60" s="85">
        <f t="shared" si="9"/>
        <v>2.0859999999999999</v>
      </c>
    </row>
    <row r="61" spans="1:32" ht="20.100000000000001" customHeight="1" x14ac:dyDescent="0.3">
      <c r="A61" s="3">
        <f>SUBTOTAL(103,$B$4:B61)</f>
        <v>58</v>
      </c>
      <c r="B61" s="44">
        <v>45475</v>
      </c>
      <c r="C61" s="29" t="s">
        <v>440</v>
      </c>
      <c r="D61" s="3" t="str">
        <f>VLOOKUP(C61,'Location Summary'!$C$4:$D$602,2,0)</f>
        <v>DA+0</v>
      </c>
      <c r="E61" s="147" t="s">
        <v>423</v>
      </c>
      <c r="F61" s="116" t="s">
        <v>703</v>
      </c>
      <c r="H61" s="187">
        <v>1</v>
      </c>
      <c r="I61" s="186">
        <v>1</v>
      </c>
      <c r="J61" s="188">
        <v>1</v>
      </c>
      <c r="M61" s="188">
        <v>1</v>
      </c>
      <c r="Q61" s="187">
        <v>1</v>
      </c>
      <c r="R61" s="186">
        <v>1</v>
      </c>
      <c r="T61" s="204">
        <v>40</v>
      </c>
      <c r="U61" s="3" t="s">
        <v>757</v>
      </c>
      <c r="V61" s="3" t="s">
        <v>751</v>
      </c>
      <c r="W61" s="3" t="s">
        <v>764</v>
      </c>
      <c r="X61" s="44">
        <f t="shared" si="5"/>
        <v>45475</v>
      </c>
      <c r="Y61" s="44">
        <f t="shared" si="13"/>
        <v>45503</v>
      </c>
      <c r="AA61" s="204">
        <v>40</v>
      </c>
      <c r="AC61" s="85">
        <f t="shared" si="6"/>
        <v>9.452</v>
      </c>
      <c r="AD61" s="85">
        <f t="shared" si="7"/>
        <v>5.51</v>
      </c>
      <c r="AE61" s="85">
        <f t="shared" si="8"/>
        <v>2.1080000000000001</v>
      </c>
      <c r="AF61" s="85">
        <f t="shared" si="9"/>
        <v>17.07</v>
      </c>
    </row>
    <row r="62" spans="1:32" ht="20.100000000000001" customHeight="1" x14ac:dyDescent="0.3">
      <c r="A62" s="3">
        <f>SUBTOTAL(103,$B$4:B62)</f>
        <v>59</v>
      </c>
      <c r="B62" s="44">
        <v>45475</v>
      </c>
      <c r="C62" s="29" t="s">
        <v>422</v>
      </c>
      <c r="D62" s="3" t="str">
        <f>VLOOKUP(C62,'Location Summary'!$C$4:$D$602,2,0)</f>
        <v>DA+3</v>
      </c>
      <c r="E62" s="147" t="s">
        <v>423</v>
      </c>
      <c r="F62" s="116" t="s">
        <v>703</v>
      </c>
      <c r="M62" s="188">
        <v>1</v>
      </c>
      <c r="P62" s="188">
        <v>1</v>
      </c>
      <c r="T62" s="204">
        <v>50</v>
      </c>
      <c r="U62" s="3" t="s">
        <v>752</v>
      </c>
      <c r="V62" s="3" t="s">
        <v>752</v>
      </c>
      <c r="W62" s="3" t="s">
        <v>751</v>
      </c>
      <c r="X62" s="44">
        <f t="shared" ref="X62:X64" si="14">B62</f>
        <v>45475</v>
      </c>
      <c r="Y62" s="44">
        <f t="shared" ref="Y62:Y64" si="15">B62+28</f>
        <v>45503</v>
      </c>
      <c r="Z62" s="205"/>
      <c r="AA62" s="204">
        <v>50</v>
      </c>
      <c r="AC62" s="85">
        <f t="shared" si="6"/>
        <v>11.054</v>
      </c>
      <c r="AD62" s="85">
        <f t="shared" si="7"/>
        <v>0</v>
      </c>
      <c r="AE62" s="85">
        <f t="shared" si="8"/>
        <v>0</v>
      </c>
      <c r="AF62" s="85">
        <f t="shared" si="9"/>
        <v>11.054</v>
      </c>
    </row>
    <row r="63" spans="1:32" ht="20.100000000000001" customHeight="1" x14ac:dyDescent="0.3">
      <c r="A63" s="3">
        <f>SUBTOTAL(103,$B$4:B63)</f>
        <v>60</v>
      </c>
      <c r="B63" s="44">
        <v>45476</v>
      </c>
      <c r="C63" s="29" t="s">
        <v>415</v>
      </c>
      <c r="D63" s="3" t="str">
        <f>VLOOKUP(C63,'Location Summary'!$C$4:$D$602,2,0)</f>
        <v>DA+3</v>
      </c>
      <c r="E63" s="147" t="s">
        <v>423</v>
      </c>
      <c r="F63" s="116" t="s">
        <v>703</v>
      </c>
      <c r="H63" s="187">
        <v>1</v>
      </c>
      <c r="I63" s="186">
        <v>1</v>
      </c>
      <c r="J63" s="188">
        <v>1</v>
      </c>
      <c r="K63" s="187">
        <v>1</v>
      </c>
      <c r="L63" s="186">
        <v>1</v>
      </c>
      <c r="T63" s="204">
        <v>46</v>
      </c>
      <c r="U63" s="3" t="s">
        <v>772</v>
      </c>
      <c r="V63" s="3" t="s">
        <v>756</v>
      </c>
      <c r="W63" s="3" t="s">
        <v>770</v>
      </c>
      <c r="X63" s="44">
        <f t="shared" si="14"/>
        <v>45476</v>
      </c>
      <c r="Y63" s="44">
        <f t="shared" si="15"/>
        <v>45504</v>
      </c>
      <c r="AA63" s="204">
        <v>46</v>
      </c>
      <c r="AC63" s="85">
        <f t="shared" si="6"/>
        <v>5.5270000000000001</v>
      </c>
      <c r="AD63" s="85">
        <f t="shared" si="7"/>
        <v>5.51</v>
      </c>
      <c r="AE63" s="85">
        <f t="shared" si="8"/>
        <v>2.0859999999999999</v>
      </c>
      <c r="AF63" s="85">
        <f t="shared" si="9"/>
        <v>13.122999999999999</v>
      </c>
    </row>
    <row r="64" spans="1:32" ht="20.100000000000001" customHeight="1" x14ac:dyDescent="0.3">
      <c r="A64" s="3">
        <f>SUBTOTAL(103,$B$4:B64)</f>
        <v>61</v>
      </c>
      <c r="B64" s="44">
        <v>45476</v>
      </c>
      <c r="C64" s="29" t="s">
        <v>422</v>
      </c>
      <c r="D64" s="3" t="str">
        <f>VLOOKUP(C64,'Location Summary'!$C$4:$D$602,2,0)</f>
        <v>DA+3</v>
      </c>
      <c r="E64" s="147" t="s">
        <v>423</v>
      </c>
      <c r="F64" s="116" t="s">
        <v>703</v>
      </c>
      <c r="N64" s="187">
        <v>1</v>
      </c>
      <c r="O64" s="186">
        <v>1</v>
      </c>
      <c r="Q64" s="187">
        <v>1</v>
      </c>
      <c r="R64" s="186">
        <v>1</v>
      </c>
      <c r="T64" s="204">
        <v>45</v>
      </c>
      <c r="U64" s="3" t="s">
        <v>759</v>
      </c>
      <c r="V64" s="3" t="s">
        <v>753</v>
      </c>
      <c r="W64" s="3" t="s">
        <v>753</v>
      </c>
      <c r="X64" s="44">
        <f t="shared" si="14"/>
        <v>45476</v>
      </c>
      <c r="Y64" s="44">
        <f t="shared" si="15"/>
        <v>45504</v>
      </c>
      <c r="Z64" s="205"/>
      <c r="AA64" s="204">
        <v>45</v>
      </c>
      <c r="AC64" s="85">
        <f t="shared" si="6"/>
        <v>0</v>
      </c>
      <c r="AD64" s="85">
        <f t="shared" si="7"/>
        <v>5.51</v>
      </c>
      <c r="AE64" s="85">
        <f t="shared" si="8"/>
        <v>2.0859999999999999</v>
      </c>
      <c r="AF64" s="85">
        <f t="shared" si="9"/>
        <v>7.5960000000000001</v>
      </c>
    </row>
    <row r="65" spans="1:32" ht="20.100000000000001" customHeight="1" x14ac:dyDescent="0.3">
      <c r="A65" s="3">
        <f>SUBTOTAL(103,$B$4:B65)</f>
        <v>62</v>
      </c>
      <c r="B65" s="44">
        <v>45476</v>
      </c>
      <c r="C65" s="29" t="s">
        <v>440</v>
      </c>
      <c r="D65" s="3" t="str">
        <f>VLOOKUP(C65,'Location Summary'!$C$4:$D$602,2,0)</f>
        <v>DA+0</v>
      </c>
      <c r="E65" s="147" t="s">
        <v>423</v>
      </c>
      <c r="F65" s="116" t="s">
        <v>703</v>
      </c>
      <c r="K65" s="187">
        <v>1</v>
      </c>
      <c r="L65" s="186">
        <v>1</v>
      </c>
      <c r="N65" s="187">
        <v>1</v>
      </c>
      <c r="O65" s="186">
        <v>1</v>
      </c>
      <c r="T65" s="204">
        <v>50</v>
      </c>
      <c r="U65" s="3" t="s">
        <v>770</v>
      </c>
      <c r="V65" s="3" t="s">
        <v>753</v>
      </c>
      <c r="W65" s="3" t="s">
        <v>771</v>
      </c>
      <c r="X65" s="44">
        <f t="shared" ref="X65:X66" si="16">B65</f>
        <v>45476</v>
      </c>
      <c r="Y65" s="44">
        <f t="shared" ref="Y65:Y66" si="17">B65+28</f>
        <v>45504</v>
      </c>
      <c r="AA65" s="204">
        <v>50</v>
      </c>
      <c r="AC65" s="85">
        <f t="shared" si="6"/>
        <v>0</v>
      </c>
      <c r="AD65" s="85">
        <f t="shared" si="7"/>
        <v>5.51</v>
      </c>
      <c r="AE65" s="85">
        <f t="shared" si="8"/>
        <v>2.1080000000000001</v>
      </c>
      <c r="AF65" s="85">
        <f t="shared" si="9"/>
        <v>7.6180000000000003</v>
      </c>
    </row>
    <row r="66" spans="1:32" ht="20.100000000000001" customHeight="1" x14ac:dyDescent="0.3">
      <c r="A66" s="3">
        <f>SUBTOTAL(103,$B$4:B66)</f>
        <v>63</v>
      </c>
      <c r="B66" s="44">
        <v>45478</v>
      </c>
      <c r="C66" s="29" t="s">
        <v>439</v>
      </c>
      <c r="D66" s="3" t="str">
        <f>VLOOKUP(C66,'Location Summary'!$C$4:$D$602,2,0)</f>
        <v>DA+1.5</v>
      </c>
      <c r="E66" s="147" t="s">
        <v>423</v>
      </c>
      <c r="F66" s="116" t="s">
        <v>703</v>
      </c>
      <c r="G66" s="188">
        <v>1</v>
      </c>
      <c r="H66" s="187">
        <v>1</v>
      </c>
      <c r="I66" s="186">
        <v>1</v>
      </c>
      <c r="J66" s="188">
        <v>1</v>
      </c>
      <c r="K66" s="187">
        <v>1</v>
      </c>
      <c r="L66" s="186">
        <v>1</v>
      </c>
      <c r="M66" s="188">
        <v>1</v>
      </c>
      <c r="T66" s="204">
        <v>50</v>
      </c>
      <c r="U66" s="3" t="s">
        <v>749</v>
      </c>
      <c r="V66" s="3" t="s">
        <v>757</v>
      </c>
      <c r="W66" s="204" t="s">
        <v>751</v>
      </c>
      <c r="X66" s="44">
        <f t="shared" si="16"/>
        <v>45478</v>
      </c>
      <c r="Y66" s="44">
        <f t="shared" si="17"/>
        <v>45506</v>
      </c>
      <c r="AA66" s="204">
        <v>50</v>
      </c>
      <c r="AC66" s="85">
        <f t="shared" si="6"/>
        <v>16.581</v>
      </c>
      <c r="AD66" s="85">
        <f t="shared" si="7"/>
        <v>5.51</v>
      </c>
      <c r="AE66" s="85">
        <f t="shared" si="8"/>
        <v>2.0859999999999999</v>
      </c>
      <c r="AF66" s="85">
        <f t="shared" si="9"/>
        <v>24.177</v>
      </c>
    </row>
    <row r="67" spans="1:32" ht="20.100000000000001" customHeight="1" x14ac:dyDescent="0.3">
      <c r="A67" s="3">
        <f>SUBTOTAL(103,$B$4:B67)</f>
        <v>64</v>
      </c>
      <c r="B67" s="44">
        <v>45478</v>
      </c>
      <c r="C67" s="29" t="s">
        <v>469</v>
      </c>
      <c r="D67" s="3" t="str">
        <f>VLOOKUP(C67,'Location Summary'!$C$4:$D$602,2,0)</f>
        <v>DA+1.5</v>
      </c>
      <c r="E67" s="147" t="s">
        <v>423</v>
      </c>
      <c r="F67" s="116" t="s">
        <v>703</v>
      </c>
      <c r="G67" s="188">
        <v>1</v>
      </c>
      <c r="H67" s="187">
        <v>1</v>
      </c>
      <c r="J67" s="188">
        <v>1</v>
      </c>
      <c r="K67" s="187">
        <v>1</v>
      </c>
      <c r="M67" s="188">
        <v>1</v>
      </c>
      <c r="N67" s="187">
        <v>1</v>
      </c>
      <c r="P67" s="188">
        <v>1</v>
      </c>
      <c r="Q67" s="187">
        <v>1</v>
      </c>
      <c r="T67" s="204">
        <v>40</v>
      </c>
      <c r="U67" s="3" t="s">
        <v>723</v>
      </c>
      <c r="V67" s="3" t="s">
        <v>719</v>
      </c>
      <c r="W67" s="3" t="s">
        <v>726</v>
      </c>
      <c r="X67" s="44">
        <f t="shared" ref="X67:X68" si="18">B67</f>
        <v>45478</v>
      </c>
      <c r="Y67" s="44">
        <f t="shared" ref="Y67:Y68" si="19">B67+28</f>
        <v>45506</v>
      </c>
      <c r="AA67" s="204">
        <v>40</v>
      </c>
      <c r="AC67" s="85">
        <f t="shared" si="6"/>
        <v>22.108000000000001</v>
      </c>
      <c r="AD67" s="85">
        <f t="shared" si="7"/>
        <v>11.02</v>
      </c>
      <c r="AE67" s="85">
        <f t="shared" si="8"/>
        <v>0</v>
      </c>
      <c r="AF67" s="85">
        <f t="shared" si="9"/>
        <v>33.128</v>
      </c>
    </row>
    <row r="68" spans="1:32" ht="20.100000000000001" customHeight="1" x14ac:dyDescent="0.3">
      <c r="A68" s="3">
        <f>SUBTOTAL(103,$B$4:B68)</f>
        <v>65</v>
      </c>
      <c r="B68" s="44">
        <v>45479</v>
      </c>
      <c r="C68" s="29" t="s">
        <v>416</v>
      </c>
      <c r="D68" s="3" t="str">
        <f>VLOOKUP(C68,'Location Summary'!$C$4:$D$602,2,0)</f>
        <v>DA+3</v>
      </c>
      <c r="E68" s="147" t="s">
        <v>423</v>
      </c>
      <c r="F68" s="116" t="s">
        <v>703</v>
      </c>
      <c r="G68" s="188">
        <v>1</v>
      </c>
      <c r="J68" s="188">
        <v>1</v>
      </c>
      <c r="T68" s="3">
        <v>48</v>
      </c>
      <c r="U68" s="3" t="s">
        <v>783</v>
      </c>
      <c r="V68" s="3" t="s">
        <v>783</v>
      </c>
      <c r="W68" s="3" t="s">
        <v>726</v>
      </c>
      <c r="X68" s="44">
        <f t="shared" si="18"/>
        <v>45479</v>
      </c>
      <c r="Y68" s="44">
        <f t="shared" si="19"/>
        <v>45507</v>
      </c>
      <c r="AA68" s="3">
        <v>48</v>
      </c>
      <c r="AC68" s="85">
        <f t="shared" si="6"/>
        <v>11.054</v>
      </c>
      <c r="AD68" s="85">
        <f t="shared" si="7"/>
        <v>0</v>
      </c>
      <c r="AE68" s="85">
        <f t="shared" si="8"/>
        <v>0</v>
      </c>
      <c r="AF68" s="85">
        <f t="shared" si="9"/>
        <v>11.054</v>
      </c>
    </row>
    <row r="69" spans="1:32" ht="20.100000000000001" customHeight="1" x14ac:dyDescent="0.3">
      <c r="A69" s="3">
        <f>SUBTOTAL(103,$B$4:B69)</f>
        <v>66</v>
      </c>
      <c r="B69" s="44">
        <v>45479</v>
      </c>
      <c r="C69" s="29" t="s">
        <v>439</v>
      </c>
      <c r="D69" s="3" t="str">
        <f>VLOOKUP(C69,'Location Summary'!$C$4:$D$602,2,0)</f>
        <v>DA+1.5</v>
      </c>
      <c r="E69" s="147" t="s">
        <v>423</v>
      </c>
      <c r="F69" s="116" t="s">
        <v>703</v>
      </c>
      <c r="N69" s="187">
        <v>1</v>
      </c>
      <c r="O69" s="186">
        <v>1</v>
      </c>
      <c r="P69" s="188">
        <v>1</v>
      </c>
      <c r="Q69" s="187">
        <v>1</v>
      </c>
      <c r="R69" s="186">
        <v>1</v>
      </c>
      <c r="T69" s="3">
        <v>45</v>
      </c>
      <c r="U69" s="3" t="s">
        <v>752</v>
      </c>
      <c r="V69" s="3" t="s">
        <v>754</v>
      </c>
      <c r="W69" s="3" t="s">
        <v>771</v>
      </c>
      <c r="X69" s="44">
        <f t="shared" ref="X69" si="20">B69</f>
        <v>45479</v>
      </c>
      <c r="Y69" s="44">
        <f t="shared" ref="Y69" si="21">B69+28</f>
        <v>45507</v>
      </c>
      <c r="AA69" s="3">
        <v>45</v>
      </c>
      <c r="AC69" s="85">
        <f t="shared" si="6"/>
        <v>5.5270000000000001</v>
      </c>
      <c r="AD69" s="85">
        <f t="shared" si="7"/>
        <v>5.51</v>
      </c>
      <c r="AE69" s="85">
        <f t="shared" si="8"/>
        <v>2.0859999999999999</v>
      </c>
      <c r="AF69" s="85">
        <f t="shared" si="9"/>
        <v>13.122999999999999</v>
      </c>
    </row>
    <row r="70" spans="1:32" ht="20.100000000000001" customHeight="1" x14ac:dyDescent="0.3">
      <c r="A70" s="3">
        <f>SUBTOTAL(103,$B$4:B70)</f>
        <v>67</v>
      </c>
      <c r="B70" s="44">
        <v>45479</v>
      </c>
      <c r="C70" s="29" t="s">
        <v>469</v>
      </c>
      <c r="D70" s="3" t="str">
        <f>VLOOKUP(C70,'Location Summary'!$C$4:$D$602,2,0)</f>
        <v>DA+1.5</v>
      </c>
      <c r="E70" s="147" t="s">
        <v>423</v>
      </c>
      <c r="F70" s="116" t="s">
        <v>703</v>
      </c>
      <c r="I70" s="186">
        <v>1</v>
      </c>
      <c r="L70" s="186">
        <v>1</v>
      </c>
      <c r="O70" s="186">
        <v>1</v>
      </c>
      <c r="R70" s="186">
        <v>1</v>
      </c>
      <c r="T70" s="3">
        <v>55</v>
      </c>
      <c r="U70" s="3" t="s">
        <v>730</v>
      </c>
      <c r="V70" s="3" t="s">
        <v>725</v>
      </c>
      <c r="W70" s="3" t="s">
        <v>771</v>
      </c>
      <c r="X70" s="44">
        <f t="shared" ref="X70" si="22">B70</f>
        <v>45479</v>
      </c>
      <c r="Y70" s="44">
        <f t="shared" ref="Y70" si="23">B70+28</f>
        <v>45507</v>
      </c>
      <c r="AA70" s="3">
        <v>55</v>
      </c>
      <c r="AC70" s="85">
        <f t="shared" ref="AC70:AC103" si="24">(VLOOKUP($D70,$AH$4:$AK$40,2,FALSE))*(G70+J70+M70+P70)</f>
        <v>0</v>
      </c>
      <c r="AD70" s="85">
        <f t="shared" ref="AD70:AD103" si="25">(VLOOKUP($D70,$AH$4:$AK$40,3,FALSE))*(H70+K70+N70+Q70)</f>
        <v>0</v>
      </c>
      <c r="AE70" s="85">
        <f t="shared" ref="AE70:AE103" si="26">(VLOOKUP($D70,$AH$4:$AK$40,4,FALSE))*(I70+L70+O70+R70)</f>
        <v>4.1719999999999997</v>
      </c>
      <c r="AF70" s="85">
        <f t="shared" ref="AF70:AF103" si="27">SUM(AC70:AE70)</f>
        <v>4.1719999999999997</v>
      </c>
    </row>
    <row r="71" spans="1:32" ht="20.100000000000001" customHeight="1" x14ac:dyDescent="0.3">
      <c r="A71" s="3">
        <f>SUBTOTAL(103,$B$4:B71)</f>
        <v>68</v>
      </c>
      <c r="B71" s="44">
        <v>45480</v>
      </c>
      <c r="C71" s="29" t="s">
        <v>416</v>
      </c>
      <c r="D71" s="3" t="str">
        <f>VLOOKUP(C71,'Location Summary'!$C$4:$D$602,2,0)</f>
        <v>DA+3</v>
      </c>
      <c r="E71" s="147" t="s">
        <v>423</v>
      </c>
      <c r="F71" s="116" t="s">
        <v>703</v>
      </c>
      <c r="H71" s="187">
        <v>1</v>
      </c>
      <c r="I71" s="186">
        <v>1</v>
      </c>
      <c r="K71" s="187">
        <v>1</v>
      </c>
      <c r="L71" s="186">
        <v>1</v>
      </c>
      <c r="P71" s="188">
        <v>1</v>
      </c>
      <c r="T71" s="3">
        <v>48</v>
      </c>
      <c r="U71" s="3" t="s">
        <v>780</v>
      </c>
      <c r="V71" s="3" t="s">
        <v>781</v>
      </c>
      <c r="W71" s="3" t="s">
        <v>782</v>
      </c>
      <c r="X71" s="44">
        <f t="shared" ref="X71:X77" si="28">B71</f>
        <v>45480</v>
      </c>
      <c r="Y71" s="44">
        <f t="shared" ref="Y71:Y77" si="29">B71+28</f>
        <v>45508</v>
      </c>
      <c r="AA71" s="3">
        <v>48</v>
      </c>
      <c r="AC71" s="85">
        <f t="shared" si="24"/>
        <v>5.5270000000000001</v>
      </c>
      <c r="AD71" s="85">
        <f t="shared" si="25"/>
        <v>5.51</v>
      </c>
      <c r="AE71" s="85">
        <f t="shared" si="26"/>
        <v>2.0859999999999999</v>
      </c>
      <c r="AF71" s="85">
        <f t="shared" si="27"/>
        <v>13.122999999999999</v>
      </c>
    </row>
    <row r="72" spans="1:32" ht="20.100000000000001" customHeight="1" x14ac:dyDescent="0.3">
      <c r="A72" s="3">
        <f>SUBTOTAL(103,$B$4:B72)</f>
        <v>69</v>
      </c>
      <c r="B72" s="44">
        <v>45480</v>
      </c>
      <c r="C72" s="29" t="s">
        <v>468</v>
      </c>
      <c r="D72" s="3" t="str">
        <f>VLOOKUP(C72,'Location Summary'!$C$4:$D$602,2,0)</f>
        <v>DA+0</v>
      </c>
      <c r="E72" s="147" t="s">
        <v>423</v>
      </c>
      <c r="F72" s="116" t="s">
        <v>703</v>
      </c>
      <c r="P72" s="188">
        <v>1</v>
      </c>
      <c r="T72" s="3">
        <v>50</v>
      </c>
      <c r="U72" s="3" t="s">
        <v>752</v>
      </c>
      <c r="V72" s="3" t="s">
        <v>752</v>
      </c>
      <c r="W72" s="3" t="s">
        <v>752</v>
      </c>
      <c r="X72" s="44">
        <f t="shared" si="28"/>
        <v>45480</v>
      </c>
      <c r="Y72" s="44">
        <f t="shared" si="29"/>
        <v>45508</v>
      </c>
      <c r="AA72" s="3">
        <v>50</v>
      </c>
      <c r="AC72" s="85">
        <f t="shared" si="24"/>
        <v>4.726</v>
      </c>
      <c r="AD72" s="85">
        <f t="shared" si="25"/>
        <v>0</v>
      </c>
      <c r="AE72" s="85">
        <f t="shared" si="26"/>
        <v>0</v>
      </c>
      <c r="AF72" s="85">
        <f t="shared" si="27"/>
        <v>4.726</v>
      </c>
    </row>
    <row r="73" spans="1:32" ht="20.100000000000001" customHeight="1" x14ac:dyDescent="0.3">
      <c r="A73" s="3">
        <f>SUBTOTAL(103,$B$4:B73)</f>
        <v>70</v>
      </c>
      <c r="B73" s="44">
        <v>45481</v>
      </c>
      <c r="C73" s="29" t="s">
        <v>416</v>
      </c>
      <c r="D73" s="3" t="str">
        <f>VLOOKUP(C73,'Location Summary'!$C$4:$D$602,2,0)</f>
        <v>DA+3</v>
      </c>
      <c r="E73" s="147" t="s">
        <v>423</v>
      </c>
      <c r="F73" s="116" t="s">
        <v>703</v>
      </c>
      <c r="M73" s="188">
        <v>1</v>
      </c>
      <c r="Q73" s="187">
        <v>1</v>
      </c>
      <c r="T73" s="3">
        <v>40</v>
      </c>
      <c r="U73" s="3" t="s">
        <v>759</v>
      </c>
      <c r="V73" s="3" t="s">
        <v>751</v>
      </c>
      <c r="W73" s="3" t="s">
        <v>751</v>
      </c>
      <c r="X73" s="44">
        <f t="shared" si="28"/>
        <v>45481</v>
      </c>
      <c r="Y73" s="44">
        <f t="shared" si="29"/>
        <v>45509</v>
      </c>
      <c r="AA73" s="3">
        <v>40</v>
      </c>
      <c r="AC73" s="85">
        <f t="shared" si="24"/>
        <v>5.5270000000000001</v>
      </c>
      <c r="AD73" s="85">
        <f t="shared" si="25"/>
        <v>2.7549999999999999</v>
      </c>
      <c r="AE73" s="85">
        <f t="shared" si="26"/>
        <v>0</v>
      </c>
      <c r="AF73" s="85">
        <f t="shared" si="27"/>
        <v>8.282</v>
      </c>
    </row>
    <row r="74" spans="1:32" ht="20.100000000000001" customHeight="1" x14ac:dyDescent="0.3">
      <c r="A74" s="3">
        <f>SUBTOTAL(103,$B$4:B74)</f>
        <v>71</v>
      </c>
      <c r="B74" s="44">
        <v>45481</v>
      </c>
      <c r="C74" s="29" t="s">
        <v>422</v>
      </c>
      <c r="D74" s="3" t="str">
        <f>VLOOKUP(C74,'Location Summary'!$C$4:$D$602,2,0)</f>
        <v>DA+3</v>
      </c>
      <c r="E74" s="147" t="s">
        <v>423</v>
      </c>
      <c r="F74" s="116" t="s">
        <v>703</v>
      </c>
      <c r="G74" s="188">
        <v>1</v>
      </c>
      <c r="T74" s="3">
        <v>55</v>
      </c>
      <c r="U74" s="3" t="s">
        <v>749</v>
      </c>
      <c r="V74" s="3" t="s">
        <v>749</v>
      </c>
      <c r="W74" s="3" t="s">
        <v>749</v>
      </c>
      <c r="X74" s="44">
        <f>B74</f>
        <v>45481</v>
      </c>
      <c r="Y74" s="44">
        <f>B74+28</f>
        <v>45509</v>
      </c>
      <c r="AA74" s="3">
        <v>55</v>
      </c>
      <c r="AC74" s="85">
        <f t="shared" si="24"/>
        <v>5.5270000000000001</v>
      </c>
      <c r="AD74" s="85">
        <f t="shared" si="25"/>
        <v>0</v>
      </c>
      <c r="AE74" s="85">
        <f t="shared" si="26"/>
        <v>0</v>
      </c>
      <c r="AF74" s="85">
        <f t="shared" si="27"/>
        <v>5.5270000000000001</v>
      </c>
    </row>
    <row r="75" spans="1:32" ht="20.100000000000001" customHeight="1" x14ac:dyDescent="0.3">
      <c r="A75" s="3">
        <f>SUBTOTAL(103,$B$4:B75)</f>
        <v>72</v>
      </c>
      <c r="B75" s="44">
        <v>45481</v>
      </c>
      <c r="C75" s="29" t="s">
        <v>441</v>
      </c>
      <c r="D75" s="3" t="str">
        <f>VLOOKUP(C75,'Location Summary'!$C$4:$D$602,2,0)</f>
        <v>DA-1.5</v>
      </c>
      <c r="E75" s="147" t="s">
        <v>423</v>
      </c>
      <c r="F75" s="116" t="s">
        <v>703</v>
      </c>
      <c r="G75" s="188">
        <v>1</v>
      </c>
      <c r="J75" s="188">
        <v>1</v>
      </c>
      <c r="M75" s="188">
        <v>1</v>
      </c>
      <c r="P75" s="188">
        <v>1</v>
      </c>
      <c r="T75" s="3">
        <v>55</v>
      </c>
      <c r="U75" s="3" t="s">
        <v>749</v>
      </c>
      <c r="V75" s="3" t="s">
        <v>757</v>
      </c>
      <c r="W75" s="3" t="s">
        <v>757</v>
      </c>
      <c r="X75" s="44">
        <f>B75</f>
        <v>45481</v>
      </c>
      <c r="Y75" s="44">
        <f>B75+28</f>
        <v>45509</v>
      </c>
      <c r="AA75" s="3">
        <v>55</v>
      </c>
      <c r="AC75" s="85">
        <f t="shared" si="24"/>
        <v>18.904</v>
      </c>
      <c r="AD75" s="85">
        <f t="shared" si="25"/>
        <v>0</v>
      </c>
      <c r="AE75" s="85">
        <f t="shared" si="26"/>
        <v>0</v>
      </c>
      <c r="AF75" s="85">
        <f t="shared" si="27"/>
        <v>18.904</v>
      </c>
    </row>
    <row r="76" spans="1:32" ht="20.100000000000001" customHeight="1" x14ac:dyDescent="0.3">
      <c r="A76" s="3">
        <f>SUBTOTAL(103,$B$4:B76)</f>
        <v>73</v>
      </c>
      <c r="B76" s="44">
        <v>45481</v>
      </c>
      <c r="C76" s="29" t="s">
        <v>468</v>
      </c>
      <c r="D76" s="3" t="str">
        <f>VLOOKUP(C76,'Location Summary'!$C$4:$D$602,2,0)</f>
        <v>DA+0</v>
      </c>
      <c r="E76" s="147" t="s">
        <v>423</v>
      </c>
      <c r="F76" s="116" t="s">
        <v>703</v>
      </c>
      <c r="G76" s="188">
        <v>1</v>
      </c>
      <c r="M76" s="188">
        <v>1</v>
      </c>
      <c r="T76" s="3">
        <v>65</v>
      </c>
      <c r="U76" s="3" t="s">
        <v>749</v>
      </c>
      <c r="V76" s="3" t="s">
        <v>749</v>
      </c>
      <c r="W76" s="3" t="s">
        <v>751</v>
      </c>
      <c r="X76" s="44">
        <f t="shared" si="28"/>
        <v>45481</v>
      </c>
      <c r="Y76" s="44">
        <f t="shared" si="29"/>
        <v>45509</v>
      </c>
      <c r="AA76" s="3">
        <v>65</v>
      </c>
      <c r="AC76" s="85">
        <f t="shared" si="24"/>
        <v>9.452</v>
      </c>
      <c r="AD76" s="85">
        <f t="shared" si="25"/>
        <v>0</v>
      </c>
      <c r="AE76" s="85">
        <f t="shared" si="26"/>
        <v>0</v>
      </c>
      <c r="AF76" s="85">
        <f t="shared" si="27"/>
        <v>9.452</v>
      </c>
    </row>
    <row r="77" spans="1:32" ht="20.100000000000001" customHeight="1" x14ac:dyDescent="0.3">
      <c r="A77" s="3">
        <f>SUBTOTAL(103,$B$4:B77)</f>
        <v>74</v>
      </c>
      <c r="B77" s="44">
        <v>45482</v>
      </c>
      <c r="C77" s="29" t="s">
        <v>416</v>
      </c>
      <c r="D77" s="3" t="str">
        <f>VLOOKUP(C77,'Location Summary'!$C$4:$D$602,2,0)</f>
        <v>DA+3</v>
      </c>
      <c r="E77" s="147" t="s">
        <v>423</v>
      </c>
      <c r="F77" s="116" t="s">
        <v>703</v>
      </c>
      <c r="N77" s="187">
        <v>1</v>
      </c>
      <c r="O77" s="186">
        <v>1</v>
      </c>
      <c r="R77" s="186">
        <v>1</v>
      </c>
      <c r="T77" s="3">
        <v>57</v>
      </c>
      <c r="U77" s="3" t="s">
        <v>813</v>
      </c>
      <c r="V77" s="3" t="s">
        <v>753</v>
      </c>
      <c r="W77" s="3" t="s">
        <v>771</v>
      </c>
      <c r="X77" s="44">
        <f t="shared" si="28"/>
        <v>45482</v>
      </c>
      <c r="Y77" s="44">
        <f t="shared" si="29"/>
        <v>45510</v>
      </c>
      <c r="AA77" s="3">
        <v>57</v>
      </c>
      <c r="AC77" s="85">
        <f t="shared" si="24"/>
        <v>0</v>
      </c>
      <c r="AD77" s="85">
        <f t="shared" si="25"/>
        <v>2.7549999999999999</v>
      </c>
      <c r="AE77" s="85">
        <f t="shared" si="26"/>
        <v>2.0859999999999999</v>
      </c>
      <c r="AF77" s="85">
        <f t="shared" si="27"/>
        <v>4.8409999999999993</v>
      </c>
    </row>
    <row r="78" spans="1:32" ht="20.100000000000001" customHeight="1" x14ac:dyDescent="0.3">
      <c r="A78" s="3">
        <f>SUBTOTAL(103,$B$4:B78)</f>
        <v>75</v>
      </c>
      <c r="B78" s="44">
        <v>45482</v>
      </c>
      <c r="C78" s="29" t="s">
        <v>422</v>
      </c>
      <c r="D78" s="3" t="str">
        <f>VLOOKUP(C78,'Location Summary'!$C$4:$D$602,2,0)</f>
        <v>DA+3</v>
      </c>
      <c r="E78" s="147" t="s">
        <v>423</v>
      </c>
      <c r="F78" s="116" t="s">
        <v>703</v>
      </c>
      <c r="H78" s="187">
        <v>1</v>
      </c>
      <c r="T78" s="3">
        <v>40</v>
      </c>
      <c r="U78" s="3" t="s">
        <v>756</v>
      </c>
      <c r="V78" s="3" t="s">
        <v>756</v>
      </c>
      <c r="W78" s="3" t="s">
        <v>756</v>
      </c>
      <c r="X78" s="44">
        <f t="shared" ref="X78:X81" si="30">B78</f>
        <v>45482</v>
      </c>
      <c r="Y78" s="44">
        <f t="shared" ref="Y78:Y81" si="31">B78+28</f>
        <v>45510</v>
      </c>
      <c r="AA78" s="3">
        <v>40</v>
      </c>
      <c r="AC78" s="85">
        <f t="shared" si="24"/>
        <v>0</v>
      </c>
      <c r="AD78" s="85">
        <f t="shared" si="25"/>
        <v>2.7549999999999999</v>
      </c>
      <c r="AE78" s="85">
        <f t="shared" si="26"/>
        <v>0</v>
      </c>
      <c r="AF78" s="85">
        <f t="shared" si="27"/>
        <v>2.7549999999999999</v>
      </c>
    </row>
    <row r="79" spans="1:32" ht="20.100000000000001" customHeight="1" x14ac:dyDescent="0.3">
      <c r="A79" s="3">
        <f>SUBTOTAL(103,$B$4:B79)</f>
        <v>76</v>
      </c>
      <c r="B79" s="44">
        <v>45482</v>
      </c>
      <c r="C79" s="29" t="s">
        <v>441</v>
      </c>
      <c r="D79" s="3" t="str">
        <f>VLOOKUP(C79,'Location Summary'!$C$4:$D$602,2,0)</f>
        <v>DA-1.5</v>
      </c>
      <c r="E79" s="147" t="s">
        <v>423</v>
      </c>
      <c r="F79" s="116" t="s">
        <v>703</v>
      </c>
      <c r="H79" s="187">
        <v>1</v>
      </c>
      <c r="I79" s="186">
        <v>1</v>
      </c>
      <c r="K79" s="187">
        <v>1</v>
      </c>
      <c r="L79" s="186">
        <v>1</v>
      </c>
      <c r="T79" s="3">
        <v>60</v>
      </c>
      <c r="U79" s="3" t="s">
        <v>756</v>
      </c>
      <c r="V79" s="3" t="s">
        <v>770</v>
      </c>
      <c r="W79" s="3" t="s">
        <v>750</v>
      </c>
      <c r="X79" s="44">
        <f t="shared" si="30"/>
        <v>45482</v>
      </c>
      <c r="Y79" s="44">
        <f t="shared" si="31"/>
        <v>45510</v>
      </c>
      <c r="AA79" s="3">
        <v>60</v>
      </c>
      <c r="AC79" s="85">
        <f t="shared" si="24"/>
        <v>0</v>
      </c>
      <c r="AD79" s="85">
        <f t="shared" si="25"/>
        <v>5.51</v>
      </c>
      <c r="AE79" s="85">
        <f t="shared" si="26"/>
        <v>2.1080000000000001</v>
      </c>
      <c r="AF79" s="85">
        <f t="shared" si="27"/>
        <v>7.6180000000000003</v>
      </c>
    </row>
    <row r="80" spans="1:32" ht="20.100000000000001" customHeight="1" x14ac:dyDescent="0.3">
      <c r="A80" s="3">
        <f>SUBTOTAL(103,$B$4:B80)</f>
        <v>77</v>
      </c>
      <c r="B80" s="44">
        <v>45482</v>
      </c>
      <c r="C80" s="29" t="s">
        <v>468</v>
      </c>
      <c r="D80" s="3" t="str">
        <f>VLOOKUP(C80,'Location Summary'!$C$4:$D$602,2,0)</f>
        <v>DA+0</v>
      </c>
      <c r="E80" s="147" t="s">
        <v>423</v>
      </c>
      <c r="F80" s="116" t="s">
        <v>703</v>
      </c>
      <c r="H80" s="187">
        <v>1</v>
      </c>
      <c r="J80" s="188">
        <v>1</v>
      </c>
      <c r="N80" s="187">
        <v>1</v>
      </c>
      <c r="Q80" s="187">
        <v>1</v>
      </c>
      <c r="T80" s="3">
        <v>55</v>
      </c>
      <c r="U80" s="3" t="s">
        <v>757</v>
      </c>
      <c r="V80" s="3" t="s">
        <v>753</v>
      </c>
      <c r="W80" s="3" t="s">
        <v>756</v>
      </c>
      <c r="X80" s="44">
        <f t="shared" si="30"/>
        <v>45482</v>
      </c>
      <c r="Y80" s="44">
        <f t="shared" si="31"/>
        <v>45510</v>
      </c>
      <c r="AA80" s="3">
        <v>55</v>
      </c>
      <c r="AC80" s="85">
        <f t="shared" si="24"/>
        <v>4.726</v>
      </c>
      <c r="AD80" s="85">
        <f t="shared" si="25"/>
        <v>8.2650000000000006</v>
      </c>
      <c r="AE80" s="85">
        <f t="shared" si="26"/>
        <v>0</v>
      </c>
      <c r="AF80" s="85">
        <f t="shared" si="27"/>
        <v>12.991</v>
      </c>
    </row>
    <row r="81" spans="1:32" ht="20.100000000000001" customHeight="1" x14ac:dyDescent="0.3">
      <c r="A81" s="3">
        <f>SUBTOTAL(103,$B$4:B81)</f>
        <v>78</v>
      </c>
      <c r="B81" s="44">
        <v>45483</v>
      </c>
      <c r="C81" s="29" t="s">
        <v>422</v>
      </c>
      <c r="D81" s="3" t="str">
        <f>VLOOKUP(C81,'Location Summary'!$C$4:$D$602,2,0)</f>
        <v>DA+3</v>
      </c>
      <c r="E81" s="147" t="s">
        <v>423</v>
      </c>
      <c r="F81" s="116" t="s">
        <v>703</v>
      </c>
      <c r="I81" s="186">
        <v>1</v>
      </c>
      <c r="J81" s="188">
        <v>1</v>
      </c>
      <c r="K81" s="187">
        <v>1</v>
      </c>
      <c r="L81" s="186">
        <v>1</v>
      </c>
      <c r="T81" s="3">
        <v>40</v>
      </c>
      <c r="U81" s="3" t="s">
        <v>757</v>
      </c>
      <c r="V81" s="3" t="s">
        <v>757</v>
      </c>
      <c r="W81" s="3" t="s">
        <v>757</v>
      </c>
      <c r="X81" s="44">
        <f t="shared" si="30"/>
        <v>45483</v>
      </c>
      <c r="Y81" s="44">
        <f t="shared" si="31"/>
        <v>45511</v>
      </c>
      <c r="AA81" s="3">
        <v>40</v>
      </c>
      <c r="AC81" s="85">
        <f t="shared" si="24"/>
        <v>5.5270000000000001</v>
      </c>
      <c r="AD81" s="85">
        <f t="shared" si="25"/>
        <v>2.7549999999999999</v>
      </c>
      <c r="AE81" s="85">
        <f t="shared" si="26"/>
        <v>2.0859999999999999</v>
      </c>
      <c r="AF81" s="85">
        <f t="shared" si="27"/>
        <v>10.368</v>
      </c>
    </row>
    <row r="82" spans="1:32" ht="20.100000000000001" customHeight="1" x14ac:dyDescent="0.3">
      <c r="A82" s="3">
        <f>SUBTOTAL(103,$B$4:B82)</f>
        <v>79</v>
      </c>
      <c r="B82" s="44">
        <v>45483</v>
      </c>
      <c r="C82" s="29" t="s">
        <v>441</v>
      </c>
      <c r="D82" s="3" t="str">
        <f>VLOOKUP(C82,'Location Summary'!$C$4:$D$602,2,0)</f>
        <v>DA-1.5</v>
      </c>
      <c r="E82" s="147" t="s">
        <v>423</v>
      </c>
      <c r="F82" s="116" t="s">
        <v>703</v>
      </c>
      <c r="N82" s="187">
        <v>1</v>
      </c>
      <c r="O82" s="186">
        <v>1</v>
      </c>
      <c r="Q82" s="187">
        <v>1</v>
      </c>
      <c r="R82" s="186">
        <v>1</v>
      </c>
      <c r="T82" s="3">
        <v>50</v>
      </c>
      <c r="U82" s="3" t="s">
        <v>753</v>
      </c>
      <c r="V82" s="3" t="s">
        <v>747</v>
      </c>
      <c r="W82" s="3" t="s">
        <v>754</v>
      </c>
      <c r="X82" s="44">
        <f t="shared" ref="X82" si="32">B82</f>
        <v>45483</v>
      </c>
      <c r="Y82" s="44">
        <f t="shared" ref="Y82" si="33">B82+28</f>
        <v>45511</v>
      </c>
      <c r="AA82" s="3">
        <v>40</v>
      </c>
      <c r="AC82" s="85">
        <f t="shared" si="24"/>
        <v>0</v>
      </c>
      <c r="AD82" s="85">
        <f t="shared" si="25"/>
        <v>5.51</v>
      </c>
      <c r="AE82" s="85">
        <f t="shared" si="26"/>
        <v>2.1080000000000001</v>
      </c>
      <c r="AF82" s="85">
        <f t="shared" si="27"/>
        <v>7.6180000000000003</v>
      </c>
    </row>
    <row r="83" spans="1:32" ht="20.100000000000001" customHeight="1" x14ac:dyDescent="0.3">
      <c r="A83" s="3">
        <f>SUBTOTAL(103,$B$4:B83)</f>
        <v>80</v>
      </c>
      <c r="B83" s="44">
        <v>45483</v>
      </c>
      <c r="C83" s="29" t="s">
        <v>468</v>
      </c>
      <c r="D83" s="3" t="str">
        <f>VLOOKUP(C83,'Location Summary'!$C$4:$D$602,2,0)</f>
        <v>DA+0</v>
      </c>
      <c r="E83" s="147" t="s">
        <v>423</v>
      </c>
      <c r="F83" s="116" t="s">
        <v>703</v>
      </c>
      <c r="I83" s="186">
        <v>1</v>
      </c>
      <c r="K83" s="187">
        <v>1</v>
      </c>
      <c r="L83" s="186">
        <v>1</v>
      </c>
      <c r="O83" s="186">
        <v>1</v>
      </c>
      <c r="R83" s="186">
        <v>1</v>
      </c>
      <c r="T83" s="3">
        <v>55</v>
      </c>
      <c r="U83" s="3" t="s">
        <v>770</v>
      </c>
      <c r="V83" s="3" t="s">
        <v>748</v>
      </c>
      <c r="W83" s="3" t="s">
        <v>754</v>
      </c>
      <c r="X83" s="44">
        <f t="shared" ref="X83:X86" si="34">B83</f>
        <v>45483</v>
      </c>
      <c r="Y83" s="44">
        <f t="shared" ref="Y83:Y86" si="35">B83+28</f>
        <v>45511</v>
      </c>
      <c r="AA83" s="3">
        <v>55</v>
      </c>
      <c r="AC83" s="85">
        <f t="shared" si="24"/>
        <v>0</v>
      </c>
      <c r="AD83" s="85">
        <f t="shared" si="25"/>
        <v>2.7549999999999999</v>
      </c>
      <c r="AE83" s="85">
        <f t="shared" si="26"/>
        <v>4.2160000000000002</v>
      </c>
      <c r="AF83" s="85">
        <f t="shared" si="27"/>
        <v>6.9710000000000001</v>
      </c>
    </row>
    <row r="84" spans="1:32" ht="20.100000000000001" customHeight="1" x14ac:dyDescent="0.3">
      <c r="A84" s="3">
        <f>SUBTOTAL(103,$B$4:B84)</f>
        <v>81</v>
      </c>
      <c r="B84" s="44">
        <v>45484</v>
      </c>
      <c r="C84" s="29" t="s">
        <v>438</v>
      </c>
      <c r="D84" s="3" t="str">
        <f>VLOOKUP(C84,'Location Summary'!$C$4:$D$602,2,0)</f>
        <v>DA+0</v>
      </c>
      <c r="E84" s="147" t="s">
        <v>423</v>
      </c>
      <c r="F84" s="116" t="s">
        <v>703</v>
      </c>
      <c r="K84" s="187">
        <v>1</v>
      </c>
      <c r="L84" s="186">
        <v>1</v>
      </c>
      <c r="N84" s="187">
        <v>1</v>
      </c>
      <c r="O84" s="186">
        <v>1</v>
      </c>
      <c r="T84" s="3">
        <v>55</v>
      </c>
      <c r="U84" s="3" t="s">
        <v>770</v>
      </c>
      <c r="V84" s="3" t="s">
        <v>750</v>
      </c>
      <c r="W84" s="3" t="s">
        <v>747</v>
      </c>
      <c r="X84" s="44">
        <f t="shared" si="34"/>
        <v>45484</v>
      </c>
      <c r="Y84" s="44">
        <f t="shared" si="35"/>
        <v>45512</v>
      </c>
      <c r="AA84" s="3">
        <v>55</v>
      </c>
      <c r="AC84" s="85">
        <f t="shared" si="24"/>
        <v>0</v>
      </c>
      <c r="AD84" s="85">
        <f t="shared" si="25"/>
        <v>5.51</v>
      </c>
      <c r="AE84" s="85">
        <f t="shared" si="26"/>
        <v>2.1080000000000001</v>
      </c>
      <c r="AF84" s="85">
        <f t="shared" si="27"/>
        <v>7.6180000000000003</v>
      </c>
    </row>
    <row r="85" spans="1:32" ht="20.100000000000001" customHeight="1" x14ac:dyDescent="0.3">
      <c r="A85" s="3">
        <f>SUBTOTAL(103,$B$4:B85)</f>
        <v>82</v>
      </c>
      <c r="B85" s="44">
        <v>45485</v>
      </c>
      <c r="C85" s="29" t="s">
        <v>467</v>
      </c>
      <c r="D85" s="3" t="str">
        <f>VLOOKUP(C85,'Location Summary'!$C$4:$D$602,2,0)</f>
        <v>DA+0</v>
      </c>
      <c r="E85" s="147" t="s">
        <v>423</v>
      </c>
      <c r="F85" s="116" t="s">
        <v>703</v>
      </c>
      <c r="G85" s="188">
        <v>1</v>
      </c>
      <c r="J85" s="188">
        <v>1</v>
      </c>
      <c r="T85" s="3">
        <v>60</v>
      </c>
      <c r="U85" s="3" t="s">
        <v>757</v>
      </c>
      <c r="V85" s="3" t="s">
        <v>757</v>
      </c>
      <c r="W85" s="3" t="s">
        <v>749</v>
      </c>
      <c r="X85" s="44">
        <f t="shared" si="34"/>
        <v>45485</v>
      </c>
      <c r="Y85" s="44">
        <f t="shared" si="35"/>
        <v>45513</v>
      </c>
      <c r="AC85" s="85">
        <f t="shared" si="24"/>
        <v>9.452</v>
      </c>
      <c r="AD85" s="85">
        <f t="shared" si="25"/>
        <v>0</v>
      </c>
      <c r="AE85" s="85">
        <f t="shared" si="26"/>
        <v>0</v>
      </c>
      <c r="AF85" s="85">
        <f t="shared" si="27"/>
        <v>9.452</v>
      </c>
    </row>
    <row r="86" spans="1:32" ht="20.100000000000001" customHeight="1" x14ac:dyDescent="0.3">
      <c r="A86" s="3">
        <f>SUBTOTAL(103,$B$4:B86)</f>
        <v>83</v>
      </c>
      <c r="B86" s="44">
        <v>45486</v>
      </c>
      <c r="C86" s="29" t="s">
        <v>467</v>
      </c>
      <c r="D86" s="3" t="str">
        <f>VLOOKUP(C86,'Location Summary'!$C$4:$D$602,2,0)</f>
        <v>DA+0</v>
      </c>
      <c r="E86" s="147" t="s">
        <v>423</v>
      </c>
      <c r="F86" s="116" t="s">
        <v>703</v>
      </c>
      <c r="H86" s="187">
        <v>1</v>
      </c>
      <c r="K86" s="187">
        <v>1</v>
      </c>
      <c r="P86" s="188">
        <v>1</v>
      </c>
      <c r="T86" s="3">
        <v>60</v>
      </c>
      <c r="U86" s="3" t="s">
        <v>770</v>
      </c>
      <c r="V86" s="3" t="s">
        <v>752</v>
      </c>
      <c r="W86" s="3" t="s">
        <v>752</v>
      </c>
      <c r="X86" s="44">
        <f t="shared" si="34"/>
        <v>45486</v>
      </c>
      <c r="Y86" s="44">
        <f t="shared" si="35"/>
        <v>45514</v>
      </c>
      <c r="AC86" s="85">
        <f t="shared" si="24"/>
        <v>4.726</v>
      </c>
      <c r="AD86" s="85">
        <f t="shared" si="25"/>
        <v>5.51</v>
      </c>
      <c r="AE86" s="85">
        <f t="shared" si="26"/>
        <v>0</v>
      </c>
      <c r="AF86" s="85">
        <f t="shared" si="27"/>
        <v>10.236000000000001</v>
      </c>
    </row>
    <row r="87" spans="1:32" ht="20.100000000000001" customHeight="1" x14ac:dyDescent="0.3">
      <c r="A87" s="3">
        <f>SUBTOTAL(103,$B$4:B87)</f>
        <v>84</v>
      </c>
      <c r="B87" s="44">
        <v>45487</v>
      </c>
      <c r="C87" s="29" t="s">
        <v>417</v>
      </c>
      <c r="D87" s="3" t="str">
        <f>VLOOKUP(C87,'Location Summary'!$C$4:$D$602,2,0)</f>
        <v>DA+9</v>
      </c>
      <c r="E87" s="147" t="s">
        <v>423</v>
      </c>
      <c r="F87" s="116" t="s">
        <v>703</v>
      </c>
      <c r="G87" s="188">
        <v>1</v>
      </c>
      <c r="J87" s="188">
        <v>1</v>
      </c>
      <c r="T87" s="3">
        <v>50</v>
      </c>
      <c r="U87" s="3" t="s">
        <v>811</v>
      </c>
      <c r="V87" s="3" t="s">
        <v>811</v>
      </c>
      <c r="W87" s="3" t="s">
        <v>812</v>
      </c>
      <c r="X87" s="44">
        <f t="shared" ref="X87" si="36">B87</f>
        <v>45487</v>
      </c>
      <c r="Y87" s="44">
        <f t="shared" ref="Y87" si="37">B87+28</f>
        <v>45515</v>
      </c>
      <c r="AC87" s="85">
        <f t="shared" si="24"/>
        <v>11.054</v>
      </c>
      <c r="AD87" s="85">
        <f t="shared" si="25"/>
        <v>0</v>
      </c>
      <c r="AE87" s="85">
        <f t="shared" si="26"/>
        <v>0</v>
      </c>
      <c r="AF87" s="85">
        <f t="shared" si="27"/>
        <v>11.054</v>
      </c>
    </row>
    <row r="88" spans="1:32" ht="20.100000000000001" customHeight="1" x14ac:dyDescent="0.3">
      <c r="A88" s="3">
        <f>SUBTOTAL(103,$B$4:B88)</f>
        <v>85</v>
      </c>
      <c r="B88" s="44">
        <v>45487</v>
      </c>
      <c r="C88" s="29" t="s">
        <v>467</v>
      </c>
      <c r="D88" s="3" t="str">
        <f>VLOOKUP(C88,'Location Summary'!$C$4:$D$602,2,0)</f>
        <v>DA+0</v>
      </c>
      <c r="E88" s="147" t="s">
        <v>423</v>
      </c>
      <c r="F88" s="116" t="s">
        <v>703</v>
      </c>
      <c r="M88" s="188">
        <v>1</v>
      </c>
      <c r="Q88" s="187">
        <v>1</v>
      </c>
      <c r="T88" s="3">
        <v>60</v>
      </c>
      <c r="U88" s="3" t="s">
        <v>759</v>
      </c>
      <c r="V88" s="3" t="s">
        <v>759</v>
      </c>
      <c r="W88" s="3" t="s">
        <v>751</v>
      </c>
      <c r="X88" s="44">
        <f t="shared" ref="X88" si="38">B88</f>
        <v>45487</v>
      </c>
      <c r="Y88" s="44">
        <f t="shared" ref="Y88" si="39">B88+28</f>
        <v>45515</v>
      </c>
      <c r="AC88" s="85">
        <f t="shared" si="24"/>
        <v>4.726</v>
      </c>
      <c r="AD88" s="85">
        <f t="shared" si="25"/>
        <v>2.7549999999999999</v>
      </c>
      <c r="AE88" s="85">
        <f t="shared" si="26"/>
        <v>0</v>
      </c>
      <c r="AF88" s="85">
        <f t="shared" si="27"/>
        <v>7.4809999999999999</v>
      </c>
    </row>
    <row r="89" spans="1:32" ht="20.100000000000001" customHeight="1" x14ac:dyDescent="0.3">
      <c r="A89" s="3">
        <f>SUBTOTAL(103,$B$4:B89)</f>
        <v>86</v>
      </c>
      <c r="B89" s="44">
        <v>45488</v>
      </c>
      <c r="C89" s="29" t="s">
        <v>417</v>
      </c>
      <c r="D89" s="3" t="str">
        <f>VLOOKUP(C89,'Location Summary'!$C$4:$D$602,2,0)</f>
        <v>DA+9</v>
      </c>
      <c r="E89" s="147" t="s">
        <v>423</v>
      </c>
      <c r="F89" s="116" t="s">
        <v>703</v>
      </c>
      <c r="K89" s="187">
        <v>1</v>
      </c>
      <c r="T89" s="3">
        <v>60</v>
      </c>
      <c r="U89" s="3" t="s">
        <v>818</v>
      </c>
      <c r="V89" s="3" t="s">
        <v>818</v>
      </c>
      <c r="W89" s="3" t="s">
        <v>819</v>
      </c>
      <c r="X89" s="44">
        <f t="shared" ref="X89" si="40">B89</f>
        <v>45488</v>
      </c>
      <c r="Y89" s="44">
        <f t="shared" ref="Y89" si="41">B89+28</f>
        <v>45516</v>
      </c>
      <c r="AC89" s="85">
        <f t="shared" si="24"/>
        <v>0</v>
      </c>
      <c r="AD89" s="85">
        <f t="shared" si="25"/>
        <v>2.7549999999999999</v>
      </c>
      <c r="AE89" s="85">
        <f t="shared" si="26"/>
        <v>0</v>
      </c>
      <c r="AF89" s="85">
        <f t="shared" si="27"/>
        <v>2.7549999999999999</v>
      </c>
    </row>
    <row r="90" spans="1:32" ht="20.100000000000001" customHeight="1" x14ac:dyDescent="0.3">
      <c r="A90" s="3">
        <f>SUBTOTAL(103,$B$4:B90)</f>
        <v>87</v>
      </c>
      <c r="B90" s="44">
        <v>45488</v>
      </c>
      <c r="C90" s="29" t="s">
        <v>442</v>
      </c>
      <c r="D90" s="3" t="str">
        <f>VLOOKUP(C90,'Location Summary'!$C$4:$D$602,2,0)</f>
        <v>DA+0</v>
      </c>
      <c r="E90" s="147" t="s">
        <v>423</v>
      </c>
      <c r="F90" s="116" t="s">
        <v>703</v>
      </c>
      <c r="G90" s="188">
        <v>1</v>
      </c>
      <c r="J90" s="188">
        <v>1</v>
      </c>
      <c r="T90" s="3">
        <v>60</v>
      </c>
      <c r="U90" s="3" t="s">
        <v>749</v>
      </c>
      <c r="V90" s="3" t="s">
        <v>749</v>
      </c>
      <c r="W90" s="3" t="s">
        <v>757</v>
      </c>
      <c r="X90" s="44">
        <f t="shared" ref="X90" si="42">B90</f>
        <v>45488</v>
      </c>
      <c r="Y90" s="44">
        <f t="shared" ref="Y90" si="43">B90+28</f>
        <v>45516</v>
      </c>
      <c r="AC90" s="85">
        <f t="shared" si="24"/>
        <v>9.452</v>
      </c>
      <c r="AD90" s="85">
        <f t="shared" si="25"/>
        <v>0</v>
      </c>
      <c r="AE90" s="85">
        <f t="shared" si="26"/>
        <v>0</v>
      </c>
      <c r="AF90" s="85">
        <f t="shared" si="27"/>
        <v>9.452</v>
      </c>
    </row>
    <row r="91" spans="1:32" ht="20.100000000000001" customHeight="1" x14ac:dyDescent="0.3">
      <c r="A91" s="3">
        <f>SUBTOTAL(103,$B$4:B91)</f>
        <v>88</v>
      </c>
      <c r="B91" s="44">
        <v>45488</v>
      </c>
      <c r="C91" s="29" t="s">
        <v>467</v>
      </c>
      <c r="D91" s="3" t="str">
        <f>VLOOKUP(C91,'Location Summary'!$C$4:$D$602,2,0)</f>
        <v>DA+0</v>
      </c>
      <c r="E91" s="147" t="s">
        <v>423</v>
      </c>
      <c r="F91" s="116" t="s">
        <v>703</v>
      </c>
      <c r="I91" s="186">
        <v>1</v>
      </c>
      <c r="L91" s="186">
        <v>1</v>
      </c>
      <c r="N91" s="187">
        <v>1</v>
      </c>
      <c r="O91" s="186">
        <v>1</v>
      </c>
      <c r="R91" s="186">
        <v>1</v>
      </c>
      <c r="T91" s="3">
        <v>55</v>
      </c>
      <c r="U91" s="3" t="s">
        <v>772</v>
      </c>
      <c r="V91" s="3" t="s">
        <v>764</v>
      </c>
      <c r="W91" s="3" t="s">
        <v>753</v>
      </c>
      <c r="X91" s="44">
        <f t="shared" ref="X91" si="44">B91</f>
        <v>45488</v>
      </c>
      <c r="Y91" s="44">
        <f t="shared" ref="Y91" si="45">B91+28</f>
        <v>45516</v>
      </c>
      <c r="AC91" s="85">
        <f t="shared" si="24"/>
        <v>0</v>
      </c>
      <c r="AD91" s="85">
        <f t="shared" si="25"/>
        <v>2.7549999999999999</v>
      </c>
      <c r="AE91" s="85">
        <f t="shared" si="26"/>
        <v>4.2160000000000002</v>
      </c>
      <c r="AF91" s="85">
        <f t="shared" si="27"/>
        <v>6.9710000000000001</v>
      </c>
    </row>
    <row r="92" spans="1:32" ht="20.100000000000001" customHeight="1" x14ac:dyDescent="0.3">
      <c r="A92" s="3">
        <f>SUBTOTAL(103,$B$4:B92)</f>
        <v>89</v>
      </c>
      <c r="B92" s="44">
        <v>45489</v>
      </c>
      <c r="C92" s="29" t="s">
        <v>417</v>
      </c>
      <c r="D92" s="3" t="str">
        <f>VLOOKUP(C92,'Location Summary'!$C$4:$D$602,2,0)</f>
        <v>DA+9</v>
      </c>
      <c r="E92" s="147" t="s">
        <v>423</v>
      </c>
      <c r="F92" s="116" t="s">
        <v>703</v>
      </c>
      <c r="H92" s="187">
        <v>1</v>
      </c>
      <c r="I92" s="186">
        <v>1</v>
      </c>
      <c r="L92" s="186">
        <v>1</v>
      </c>
      <c r="M92" s="188">
        <v>1</v>
      </c>
      <c r="T92" s="3">
        <v>60</v>
      </c>
      <c r="U92" s="3" t="s">
        <v>820</v>
      </c>
      <c r="V92" s="3" t="s">
        <v>821</v>
      </c>
      <c r="W92" s="3" t="s">
        <v>822</v>
      </c>
      <c r="X92" s="44">
        <f t="shared" ref="X92" si="46">B92</f>
        <v>45489</v>
      </c>
      <c r="Y92" s="44">
        <f t="shared" ref="Y92" si="47">B92+28</f>
        <v>45517</v>
      </c>
      <c r="AC92" s="85">
        <f t="shared" si="24"/>
        <v>5.5270000000000001</v>
      </c>
      <c r="AD92" s="85">
        <f t="shared" si="25"/>
        <v>2.7549999999999999</v>
      </c>
      <c r="AE92" s="85">
        <f t="shared" si="26"/>
        <v>2.0859999999999999</v>
      </c>
      <c r="AF92" s="85">
        <f t="shared" si="27"/>
        <v>10.368</v>
      </c>
    </row>
    <row r="93" spans="1:32" ht="20.100000000000001" customHeight="1" x14ac:dyDescent="0.3">
      <c r="A93" s="3">
        <f>SUBTOTAL(103,$B$4:B93)</f>
        <v>90</v>
      </c>
      <c r="B93" s="44">
        <v>45489</v>
      </c>
      <c r="C93" s="29" t="s">
        <v>442</v>
      </c>
      <c r="D93" s="3" t="str">
        <f>VLOOKUP(C93,'Location Summary'!$C$4:$D$602,2,0)</f>
        <v>DA+0</v>
      </c>
      <c r="E93" s="147" t="s">
        <v>423</v>
      </c>
      <c r="F93" s="116" t="s">
        <v>703</v>
      </c>
      <c r="H93" s="187">
        <v>1</v>
      </c>
      <c r="I93" s="186">
        <v>1</v>
      </c>
      <c r="K93" s="187">
        <v>1</v>
      </c>
      <c r="L93" s="186">
        <v>1</v>
      </c>
      <c r="T93" s="3">
        <v>58</v>
      </c>
      <c r="U93" s="3" t="s">
        <v>756</v>
      </c>
      <c r="V93" s="3" t="s">
        <v>772</v>
      </c>
      <c r="W93" s="3" t="s">
        <v>764</v>
      </c>
      <c r="X93" s="44">
        <f t="shared" ref="X93:X94" si="48">B93</f>
        <v>45489</v>
      </c>
      <c r="Y93" s="44">
        <f t="shared" ref="Y93:Y94" si="49">B93+28</f>
        <v>45517</v>
      </c>
      <c r="AC93" s="85">
        <f t="shared" si="24"/>
        <v>0</v>
      </c>
      <c r="AD93" s="85">
        <f t="shared" si="25"/>
        <v>5.51</v>
      </c>
      <c r="AE93" s="85">
        <f t="shared" si="26"/>
        <v>2.1080000000000001</v>
      </c>
      <c r="AF93" s="85">
        <f t="shared" si="27"/>
        <v>7.6180000000000003</v>
      </c>
    </row>
    <row r="94" spans="1:32" ht="20.100000000000001" customHeight="1" x14ac:dyDescent="0.3">
      <c r="A94" s="3">
        <f>SUBTOTAL(103,$B$4:B94)</f>
        <v>91</v>
      </c>
      <c r="B94" s="44">
        <v>45490</v>
      </c>
      <c r="C94" s="29" t="s">
        <v>410</v>
      </c>
      <c r="D94" s="3" t="str">
        <f>VLOOKUP(C94,'Location Summary'!$C$4:$D$602,2,0)</f>
        <v>DA-3</v>
      </c>
      <c r="E94" s="147" t="s">
        <v>423</v>
      </c>
      <c r="F94" s="116" t="s">
        <v>703</v>
      </c>
      <c r="G94" s="188">
        <v>1</v>
      </c>
      <c r="P94" s="188">
        <v>1</v>
      </c>
      <c r="T94" s="3">
        <v>50</v>
      </c>
      <c r="U94" s="3" t="s">
        <v>823</v>
      </c>
      <c r="V94" s="3" t="s">
        <v>823</v>
      </c>
      <c r="W94" s="3" t="s">
        <v>824</v>
      </c>
      <c r="X94" s="44">
        <f t="shared" si="48"/>
        <v>45490</v>
      </c>
      <c r="Y94" s="44">
        <f t="shared" si="49"/>
        <v>45518</v>
      </c>
      <c r="AC94" s="85">
        <f t="shared" si="24"/>
        <v>9.452</v>
      </c>
      <c r="AD94" s="85">
        <f t="shared" si="25"/>
        <v>0</v>
      </c>
      <c r="AE94" s="85">
        <f t="shared" si="26"/>
        <v>0</v>
      </c>
      <c r="AF94" s="85">
        <f t="shared" si="27"/>
        <v>9.452</v>
      </c>
    </row>
    <row r="95" spans="1:32" ht="20.100000000000001" customHeight="1" x14ac:dyDescent="0.3">
      <c r="A95" s="3">
        <f>SUBTOTAL(103,$B$4:B95)</f>
        <v>92</v>
      </c>
      <c r="B95" s="44">
        <v>45490</v>
      </c>
      <c r="C95" s="29" t="s">
        <v>417</v>
      </c>
      <c r="D95" s="3" t="str">
        <f>VLOOKUP(C95,'Location Summary'!$C$4:$D$602,2,0)</f>
        <v>DA+9</v>
      </c>
      <c r="E95" s="147" t="s">
        <v>423</v>
      </c>
      <c r="F95" s="116" t="s">
        <v>703</v>
      </c>
      <c r="P95" s="188">
        <v>1</v>
      </c>
      <c r="T95" s="3">
        <v>57</v>
      </c>
      <c r="U95" s="3" t="s">
        <v>782</v>
      </c>
      <c r="V95" s="3" t="s">
        <v>782</v>
      </c>
      <c r="W95" s="3" t="s">
        <v>782</v>
      </c>
      <c r="X95" s="44">
        <f t="shared" ref="X95" si="50">B95</f>
        <v>45490</v>
      </c>
      <c r="Y95" s="44">
        <f t="shared" ref="Y95" si="51">B95+28</f>
        <v>45518</v>
      </c>
      <c r="AC95" s="85">
        <f t="shared" si="24"/>
        <v>5.5270000000000001</v>
      </c>
      <c r="AD95" s="85">
        <f t="shared" si="25"/>
        <v>0</v>
      </c>
      <c r="AE95" s="85">
        <f t="shared" si="26"/>
        <v>0</v>
      </c>
      <c r="AF95" s="85">
        <f t="shared" si="27"/>
        <v>5.5270000000000001</v>
      </c>
    </row>
    <row r="96" spans="1:32" ht="20.100000000000001" customHeight="1" x14ac:dyDescent="0.3">
      <c r="A96" s="3">
        <f>SUBTOTAL(103,$B$4:B96)</f>
        <v>93</v>
      </c>
      <c r="B96" s="44">
        <v>45490</v>
      </c>
      <c r="C96" s="29" t="s">
        <v>442</v>
      </c>
      <c r="D96" s="3" t="str">
        <f>VLOOKUP(C96,'Location Summary'!$C$4:$D$602,2,0)</f>
        <v>DA+0</v>
      </c>
      <c r="E96" s="147" t="s">
        <v>423</v>
      </c>
      <c r="F96" s="116" t="s">
        <v>703</v>
      </c>
      <c r="M96" s="188">
        <v>1</v>
      </c>
      <c r="P96" s="188">
        <v>1</v>
      </c>
      <c r="T96" s="3">
        <v>57</v>
      </c>
      <c r="U96" s="3" t="s">
        <v>751</v>
      </c>
      <c r="V96" s="3" t="s">
        <v>752</v>
      </c>
      <c r="W96" s="3" t="s">
        <v>752</v>
      </c>
      <c r="X96" s="44">
        <f t="shared" ref="X96:X97" si="52">B96</f>
        <v>45490</v>
      </c>
      <c r="Y96" s="44">
        <f t="shared" ref="Y96:Y97" si="53">B96+28</f>
        <v>45518</v>
      </c>
      <c r="AC96" s="85">
        <f t="shared" si="24"/>
        <v>9.452</v>
      </c>
      <c r="AD96" s="85">
        <f t="shared" si="25"/>
        <v>0</v>
      </c>
      <c r="AE96" s="85">
        <f t="shared" si="26"/>
        <v>0</v>
      </c>
      <c r="AF96" s="85">
        <f t="shared" si="27"/>
        <v>9.452</v>
      </c>
    </row>
    <row r="97" spans="1:32" ht="20.100000000000001" customHeight="1" x14ac:dyDescent="0.3">
      <c r="A97" s="3">
        <f>SUBTOTAL(103,$B$4:B97)</f>
        <v>94</v>
      </c>
      <c r="B97" s="44">
        <v>45491</v>
      </c>
      <c r="C97" s="29" t="s">
        <v>410</v>
      </c>
      <c r="D97" s="3" t="str">
        <f>VLOOKUP(C97,'Location Summary'!$C$4:$D$602,2,0)</f>
        <v>DA-3</v>
      </c>
      <c r="E97" s="147" t="s">
        <v>423</v>
      </c>
      <c r="F97" s="116" t="s">
        <v>703</v>
      </c>
      <c r="H97" s="187">
        <v>1</v>
      </c>
      <c r="I97" s="186">
        <v>1</v>
      </c>
      <c r="Q97" s="187">
        <v>1</v>
      </c>
      <c r="R97" s="186">
        <v>1</v>
      </c>
      <c r="X97" s="44">
        <f t="shared" si="52"/>
        <v>45491</v>
      </c>
      <c r="Y97" s="44">
        <f t="shared" si="53"/>
        <v>45519</v>
      </c>
      <c r="AC97" s="85">
        <f t="shared" si="24"/>
        <v>0</v>
      </c>
      <c r="AD97" s="85">
        <f t="shared" si="25"/>
        <v>5.51</v>
      </c>
      <c r="AE97" s="85">
        <f t="shared" si="26"/>
        <v>2.1080000000000001</v>
      </c>
      <c r="AF97" s="85">
        <f t="shared" si="27"/>
        <v>7.6180000000000003</v>
      </c>
    </row>
    <row r="98" spans="1:32" ht="20.100000000000001" customHeight="1" x14ac:dyDescent="0.3">
      <c r="A98" s="3">
        <f>SUBTOTAL(103,$B$4:B98)</f>
        <v>95</v>
      </c>
      <c r="B98" s="44">
        <v>45491</v>
      </c>
      <c r="C98" s="29" t="s">
        <v>442</v>
      </c>
      <c r="D98" s="3" t="str">
        <f>VLOOKUP(C98,'Location Summary'!$C$4:$D$602,2,0)</f>
        <v>DA+0</v>
      </c>
      <c r="E98" s="147" t="s">
        <v>423</v>
      </c>
      <c r="F98" s="116" t="s">
        <v>703</v>
      </c>
      <c r="N98" s="187">
        <v>1</v>
      </c>
      <c r="O98" s="186">
        <v>1</v>
      </c>
      <c r="Q98" s="187">
        <v>1</v>
      </c>
      <c r="R98" s="186">
        <v>1</v>
      </c>
      <c r="T98" s="3">
        <v>55</v>
      </c>
      <c r="U98" s="3" t="s">
        <v>813</v>
      </c>
      <c r="V98" s="3" t="s">
        <v>771</v>
      </c>
      <c r="W98" s="3" t="s">
        <v>771</v>
      </c>
      <c r="X98" s="44">
        <f t="shared" ref="X98:X102" si="54">B98</f>
        <v>45491</v>
      </c>
      <c r="Y98" s="44">
        <f t="shared" ref="Y98:Y102" si="55">B98+28</f>
        <v>45519</v>
      </c>
      <c r="AC98" s="85">
        <f t="shared" si="24"/>
        <v>0</v>
      </c>
      <c r="AD98" s="85">
        <f t="shared" si="25"/>
        <v>5.51</v>
      </c>
      <c r="AE98" s="85">
        <f t="shared" si="26"/>
        <v>2.1080000000000001</v>
      </c>
      <c r="AF98" s="85">
        <f t="shared" si="27"/>
        <v>7.6180000000000003</v>
      </c>
    </row>
    <row r="99" spans="1:32" ht="20.100000000000001" customHeight="1" x14ac:dyDescent="0.3">
      <c r="A99" s="3">
        <f>SUBTOTAL(103,$B$4:B99)</f>
        <v>96</v>
      </c>
      <c r="B99" s="44">
        <v>45492</v>
      </c>
      <c r="C99" s="29" t="s">
        <v>410</v>
      </c>
      <c r="D99" s="3" t="str">
        <f>VLOOKUP(C99,'Location Summary'!$C$4:$D$602,2,0)</f>
        <v>DA-3</v>
      </c>
      <c r="E99" s="147" t="s">
        <v>423</v>
      </c>
      <c r="F99" s="116" t="s">
        <v>703</v>
      </c>
      <c r="J99" s="188">
        <v>1</v>
      </c>
      <c r="M99" s="188">
        <v>1</v>
      </c>
      <c r="X99" s="44">
        <f t="shared" si="54"/>
        <v>45492</v>
      </c>
      <c r="Y99" s="44">
        <f t="shared" si="55"/>
        <v>45520</v>
      </c>
      <c r="AC99" s="85">
        <f t="shared" si="24"/>
        <v>9.452</v>
      </c>
      <c r="AD99" s="85">
        <f t="shared" si="25"/>
        <v>0</v>
      </c>
      <c r="AE99" s="85">
        <f t="shared" si="26"/>
        <v>0</v>
      </c>
      <c r="AF99" s="85">
        <f t="shared" si="27"/>
        <v>9.452</v>
      </c>
    </row>
    <row r="100" spans="1:32" ht="20.100000000000001" customHeight="1" x14ac:dyDescent="0.3">
      <c r="A100" s="3">
        <f>SUBTOTAL(103,$B$4:B100)</f>
        <v>97</v>
      </c>
      <c r="B100" s="44">
        <v>45492</v>
      </c>
      <c r="C100" s="29" t="s">
        <v>417</v>
      </c>
      <c r="D100" s="3" t="str">
        <f>VLOOKUP(C100,'Location Summary'!$C$4:$D$602,2,0)</f>
        <v>DA+9</v>
      </c>
      <c r="E100" s="147" t="s">
        <v>423</v>
      </c>
      <c r="F100" s="116" t="s">
        <v>703</v>
      </c>
      <c r="N100" s="187">
        <v>1</v>
      </c>
      <c r="O100" s="186">
        <v>1</v>
      </c>
      <c r="Q100" s="187">
        <v>1</v>
      </c>
      <c r="R100" s="186">
        <v>1</v>
      </c>
      <c r="X100" s="44">
        <f t="shared" si="54"/>
        <v>45492</v>
      </c>
      <c r="Y100" s="44">
        <f t="shared" si="55"/>
        <v>45520</v>
      </c>
      <c r="AC100" s="85">
        <f t="shared" si="24"/>
        <v>0</v>
      </c>
      <c r="AD100" s="85">
        <f t="shared" si="25"/>
        <v>5.51</v>
      </c>
      <c r="AE100" s="85">
        <f t="shared" si="26"/>
        <v>2.0859999999999999</v>
      </c>
      <c r="AF100" s="85">
        <f t="shared" si="27"/>
        <v>7.5960000000000001</v>
      </c>
    </row>
    <row r="101" spans="1:32" ht="20.100000000000001" customHeight="1" x14ac:dyDescent="0.3">
      <c r="A101" s="3">
        <f>SUBTOTAL(103,$B$4:B101)</f>
        <v>98</v>
      </c>
      <c r="B101" s="44">
        <v>45492</v>
      </c>
      <c r="C101" s="29" t="s">
        <v>466</v>
      </c>
      <c r="D101" s="3" t="str">
        <f>VLOOKUP(C101,'Location Summary'!$C$4:$D$602,2,0)</f>
        <v>DA+9</v>
      </c>
      <c r="E101" s="147" t="s">
        <v>423</v>
      </c>
      <c r="F101" s="116" t="s">
        <v>325</v>
      </c>
      <c r="G101" s="188">
        <v>1</v>
      </c>
      <c r="H101" s="187">
        <v>1</v>
      </c>
      <c r="P101" s="188">
        <v>1</v>
      </c>
      <c r="Q101" s="187">
        <v>1</v>
      </c>
      <c r="X101" s="44">
        <f t="shared" si="54"/>
        <v>45492</v>
      </c>
      <c r="Y101" s="44">
        <f t="shared" si="55"/>
        <v>45520</v>
      </c>
      <c r="AC101" s="85">
        <f t="shared" si="24"/>
        <v>11.054</v>
      </c>
      <c r="AD101" s="85">
        <f t="shared" si="25"/>
        <v>5.51</v>
      </c>
      <c r="AE101" s="85">
        <f t="shared" si="26"/>
        <v>0</v>
      </c>
      <c r="AF101" s="85">
        <f t="shared" si="27"/>
        <v>16.564</v>
      </c>
    </row>
    <row r="102" spans="1:32" ht="20.100000000000001" customHeight="1" x14ac:dyDescent="0.3">
      <c r="A102" s="3">
        <f>SUBTOTAL(103,$B$4:B102)</f>
        <v>99</v>
      </c>
      <c r="B102" s="44">
        <v>45493</v>
      </c>
      <c r="C102" s="29" t="s">
        <v>410</v>
      </c>
      <c r="D102" s="3" t="str">
        <f>VLOOKUP(C102,'Location Summary'!$C$4:$D$602,2,0)</f>
        <v>DA-3</v>
      </c>
      <c r="E102" s="147" t="s">
        <v>423</v>
      </c>
      <c r="F102" s="116" t="s">
        <v>703</v>
      </c>
      <c r="K102" s="187">
        <v>1</v>
      </c>
      <c r="L102" s="186">
        <v>1</v>
      </c>
      <c r="N102" s="187">
        <v>1</v>
      </c>
      <c r="O102" s="186">
        <v>1</v>
      </c>
      <c r="X102" s="44">
        <f t="shared" si="54"/>
        <v>45493</v>
      </c>
      <c r="Y102" s="44">
        <f t="shared" si="55"/>
        <v>45521</v>
      </c>
      <c r="AC102" s="85">
        <f t="shared" si="24"/>
        <v>0</v>
      </c>
      <c r="AD102" s="85">
        <f t="shared" si="25"/>
        <v>5.51</v>
      </c>
      <c r="AE102" s="85">
        <f t="shared" si="26"/>
        <v>2.1080000000000001</v>
      </c>
      <c r="AF102" s="85">
        <f t="shared" si="27"/>
        <v>7.6180000000000003</v>
      </c>
    </row>
    <row r="103" spans="1:32" ht="20.100000000000001" customHeight="1" x14ac:dyDescent="0.3">
      <c r="A103" s="3">
        <f>SUBTOTAL(103,$B$4:B103)</f>
        <v>100</v>
      </c>
      <c r="B103" s="44">
        <v>45494</v>
      </c>
      <c r="C103" s="29" t="s">
        <v>466</v>
      </c>
      <c r="D103" s="3" t="str">
        <f>VLOOKUP(C103,'Location Summary'!$C$4:$D$602,2,0)</f>
        <v>DA+9</v>
      </c>
      <c r="E103" s="147" t="s">
        <v>423</v>
      </c>
      <c r="F103" s="116" t="s">
        <v>325</v>
      </c>
      <c r="X103" s="44">
        <f t="shared" ref="X103" si="56">B103</f>
        <v>45494</v>
      </c>
      <c r="Y103" s="44">
        <f t="shared" ref="Y103" si="57">B103+28</f>
        <v>45522</v>
      </c>
      <c r="AC103" s="85">
        <f t="shared" si="24"/>
        <v>0</v>
      </c>
      <c r="AD103" s="85">
        <f t="shared" si="25"/>
        <v>0</v>
      </c>
      <c r="AE103" s="85">
        <f t="shared" si="26"/>
        <v>0</v>
      </c>
      <c r="AF103" s="85">
        <f t="shared" si="27"/>
        <v>0</v>
      </c>
    </row>
    <row r="104" spans="1:32" ht="20.100000000000001" customHeight="1" x14ac:dyDescent="0.3">
      <c r="A104" s="3">
        <f>SUBTOTAL(103,$B$4:B104)</f>
        <v>101</v>
      </c>
      <c r="B104" s="44">
        <v>45494</v>
      </c>
      <c r="C104" s="29" t="s">
        <v>411</v>
      </c>
      <c r="D104" s="3" t="str">
        <f>VLOOKUP(C104,'Location Summary'!$C$4:$D$602,2,0)</f>
        <v>DA+6</v>
      </c>
      <c r="E104" s="147" t="s">
        <v>423</v>
      </c>
      <c r="F104" s="116" t="s">
        <v>703</v>
      </c>
      <c r="P104" s="188">
        <v>1</v>
      </c>
      <c r="Q104" s="187">
        <v>1</v>
      </c>
      <c r="X104" s="44">
        <f t="shared" ref="X104:X113" si="58">B104</f>
        <v>45494</v>
      </c>
      <c r="Y104" s="44">
        <f t="shared" ref="Y104:Y113" si="59">B104+28</f>
        <v>45522</v>
      </c>
    </row>
    <row r="105" spans="1:32" ht="20.100000000000001" customHeight="1" x14ac:dyDescent="0.3">
      <c r="A105" s="3">
        <f>SUBTOTAL(103,$B$4:B105)</f>
        <v>102</v>
      </c>
      <c r="B105" s="44">
        <v>45494</v>
      </c>
      <c r="C105" s="29" t="s">
        <v>418</v>
      </c>
      <c r="D105" s="3" t="str">
        <f>VLOOKUP(C105,'Location Summary'!$C$4:$D$602,2,0)</f>
        <v>DA+3</v>
      </c>
      <c r="E105" s="147" t="s">
        <v>423</v>
      </c>
      <c r="F105" s="116" t="s">
        <v>703</v>
      </c>
      <c r="G105" s="188">
        <v>1</v>
      </c>
      <c r="P105" s="188">
        <v>1</v>
      </c>
      <c r="X105" s="44">
        <f t="shared" si="58"/>
        <v>45494</v>
      </c>
      <c r="Y105" s="44">
        <f t="shared" si="59"/>
        <v>45522</v>
      </c>
    </row>
    <row r="106" spans="1:32" ht="20.100000000000001" customHeight="1" x14ac:dyDescent="0.3">
      <c r="A106" s="3">
        <f>SUBTOTAL(103,$B$4:B106)</f>
        <v>103</v>
      </c>
      <c r="B106" s="44">
        <v>45494</v>
      </c>
      <c r="C106" s="29" t="s">
        <v>453</v>
      </c>
      <c r="D106" s="3" t="str">
        <f>VLOOKUP(C106,'Location Summary'!$C$4:$D$602,2,0)</f>
        <v>DA+3</v>
      </c>
      <c r="E106" s="147" t="s">
        <v>423</v>
      </c>
      <c r="F106" s="116" t="s">
        <v>703</v>
      </c>
      <c r="M106" s="188">
        <v>1</v>
      </c>
      <c r="P106" s="188">
        <v>1</v>
      </c>
      <c r="X106" s="44">
        <f t="shared" si="58"/>
        <v>45494</v>
      </c>
      <c r="Y106" s="44">
        <f t="shared" si="59"/>
        <v>45522</v>
      </c>
    </row>
    <row r="107" spans="1:32" ht="20.100000000000001" customHeight="1" x14ac:dyDescent="0.3">
      <c r="A107" s="3">
        <f>SUBTOTAL(103,$B$4:B107)</f>
        <v>104</v>
      </c>
      <c r="B107" s="44">
        <v>45494</v>
      </c>
      <c r="C107" s="29" t="s">
        <v>466</v>
      </c>
      <c r="D107" s="3" t="str">
        <f>VLOOKUP(C107,'Location Summary'!$C$4:$D$602,2,0)</f>
        <v>DA+9</v>
      </c>
      <c r="E107" s="147" t="s">
        <v>423</v>
      </c>
      <c r="F107" s="116" t="s">
        <v>325</v>
      </c>
      <c r="I107" s="186">
        <v>1</v>
      </c>
      <c r="M107" s="188">
        <v>1</v>
      </c>
      <c r="N107" s="187">
        <v>1</v>
      </c>
      <c r="R107" s="186">
        <v>1</v>
      </c>
      <c r="X107" s="44">
        <f t="shared" si="58"/>
        <v>45494</v>
      </c>
      <c r="Y107" s="44">
        <f t="shared" si="59"/>
        <v>45522</v>
      </c>
    </row>
    <row r="108" spans="1:32" ht="20.100000000000001" customHeight="1" x14ac:dyDescent="0.3">
      <c r="A108" s="3">
        <f>SUBTOTAL(103,$B$4:B108)</f>
        <v>105</v>
      </c>
      <c r="B108" s="44">
        <v>45495</v>
      </c>
      <c r="C108" s="29" t="s">
        <v>453</v>
      </c>
      <c r="D108" s="3" t="str">
        <f>VLOOKUP(C108,'Location Summary'!$C$4:$D$602,2,0)</f>
        <v>DA+3</v>
      </c>
      <c r="E108" s="147" t="s">
        <v>423</v>
      </c>
      <c r="F108" s="116" t="s">
        <v>703</v>
      </c>
      <c r="G108" s="188">
        <v>1</v>
      </c>
      <c r="N108" s="187">
        <v>1</v>
      </c>
      <c r="Q108" s="187">
        <v>1</v>
      </c>
      <c r="X108" s="44">
        <f t="shared" si="58"/>
        <v>45495</v>
      </c>
      <c r="Y108" s="44">
        <f t="shared" si="59"/>
        <v>45523</v>
      </c>
    </row>
    <row r="109" spans="1:32" ht="20.100000000000001" customHeight="1" x14ac:dyDescent="0.3">
      <c r="A109" s="3">
        <f>SUBTOTAL(103,$B$4:B109)</f>
        <v>106</v>
      </c>
      <c r="B109" s="44">
        <v>45495</v>
      </c>
      <c r="C109" s="29" t="s">
        <v>466</v>
      </c>
      <c r="D109" s="3" t="str">
        <f>VLOOKUP(C109,'Location Summary'!$C$4:$D$602,2,0)</f>
        <v>DA+9</v>
      </c>
      <c r="E109" s="147" t="s">
        <v>423</v>
      </c>
      <c r="F109" s="116" t="s">
        <v>703</v>
      </c>
      <c r="J109" s="188">
        <v>1</v>
      </c>
      <c r="K109" s="187">
        <v>1</v>
      </c>
      <c r="L109" s="186">
        <v>1</v>
      </c>
      <c r="O109" s="186">
        <v>1</v>
      </c>
      <c r="X109" s="44">
        <f t="shared" si="58"/>
        <v>45495</v>
      </c>
      <c r="Y109" s="44">
        <f t="shared" si="59"/>
        <v>45523</v>
      </c>
    </row>
    <row r="110" spans="1:32" ht="20.100000000000001" customHeight="1" x14ac:dyDescent="0.3">
      <c r="A110" s="3">
        <f>SUBTOTAL(103,$B$4:B110)</f>
        <v>107</v>
      </c>
      <c r="B110" s="44">
        <v>45496</v>
      </c>
      <c r="C110" s="29" t="s">
        <v>411</v>
      </c>
      <c r="D110" s="3" t="str">
        <f>VLOOKUP(C110,'Location Summary'!$C$4:$D$602,2,0)</f>
        <v>DA+6</v>
      </c>
      <c r="E110" s="147" t="s">
        <v>423</v>
      </c>
      <c r="F110" s="116" t="s">
        <v>703</v>
      </c>
      <c r="G110" s="188">
        <v>1</v>
      </c>
      <c r="M110" s="188">
        <v>1</v>
      </c>
      <c r="N110" s="187">
        <v>1</v>
      </c>
      <c r="R110" s="186">
        <v>1</v>
      </c>
      <c r="X110" s="44">
        <f t="shared" si="58"/>
        <v>45496</v>
      </c>
      <c r="Y110" s="44">
        <f t="shared" si="59"/>
        <v>45524</v>
      </c>
    </row>
    <row r="111" spans="1:32" ht="20.100000000000001" customHeight="1" x14ac:dyDescent="0.3">
      <c r="A111" s="3">
        <f>SUBTOTAL(103,$B$4:B111)</f>
        <v>108</v>
      </c>
      <c r="B111" s="44">
        <v>45496</v>
      </c>
      <c r="C111" s="29" t="s">
        <v>418</v>
      </c>
      <c r="D111" s="3" t="str">
        <f>VLOOKUP(C111,'Location Summary'!$C$4:$D$602,2,0)</f>
        <v>DA+3</v>
      </c>
      <c r="E111" s="147" t="s">
        <v>423</v>
      </c>
      <c r="F111" s="116" t="s">
        <v>703</v>
      </c>
      <c r="H111" s="187">
        <v>1</v>
      </c>
      <c r="I111" s="186">
        <v>1</v>
      </c>
      <c r="J111" s="188">
        <v>1</v>
      </c>
      <c r="Q111" s="187">
        <v>1</v>
      </c>
      <c r="R111" s="186">
        <v>1</v>
      </c>
      <c r="X111" s="44">
        <f t="shared" si="58"/>
        <v>45496</v>
      </c>
      <c r="Y111" s="44">
        <f t="shared" si="59"/>
        <v>45524</v>
      </c>
    </row>
    <row r="112" spans="1:32" ht="20.100000000000001" customHeight="1" x14ac:dyDescent="0.3">
      <c r="A112" s="3">
        <f>SUBTOTAL(103,$B$4:B112)</f>
        <v>109</v>
      </c>
      <c r="B112" s="44">
        <v>45496</v>
      </c>
      <c r="C112" s="29" t="s">
        <v>453</v>
      </c>
      <c r="D112" s="3" t="str">
        <f>VLOOKUP(C112,'Location Summary'!$C$4:$D$602,2,0)</f>
        <v>DA+3</v>
      </c>
      <c r="E112" s="147" t="s">
        <v>423</v>
      </c>
      <c r="F112" s="116" t="s">
        <v>703</v>
      </c>
      <c r="H112" s="187">
        <v>1</v>
      </c>
      <c r="I112" s="186">
        <v>1</v>
      </c>
      <c r="J112" s="188">
        <v>1</v>
      </c>
      <c r="O112" s="186">
        <v>1</v>
      </c>
      <c r="R112" s="186">
        <v>1</v>
      </c>
      <c r="X112" s="44">
        <f t="shared" si="58"/>
        <v>45496</v>
      </c>
      <c r="Y112" s="44">
        <f t="shared" si="59"/>
        <v>45524</v>
      </c>
    </row>
    <row r="113" spans="1:25" ht="20.100000000000001" customHeight="1" x14ac:dyDescent="0.3">
      <c r="A113" s="3">
        <f>SUBTOTAL(103,$B$4:B113)</f>
        <v>110</v>
      </c>
      <c r="B113" s="44">
        <v>45497</v>
      </c>
      <c r="C113" s="29" t="s">
        <v>411</v>
      </c>
      <c r="D113" s="3" t="str">
        <f>VLOOKUP(C113,'Location Summary'!$C$4:$D$602,2,0)</f>
        <v>DA+6</v>
      </c>
      <c r="E113" s="147" t="s">
        <v>423</v>
      </c>
      <c r="F113" s="116" t="s">
        <v>703</v>
      </c>
      <c r="H113" s="187">
        <v>1</v>
      </c>
      <c r="I113" s="186">
        <v>1</v>
      </c>
      <c r="O113" s="186">
        <v>1</v>
      </c>
      <c r="X113" s="44">
        <f t="shared" si="58"/>
        <v>45497</v>
      </c>
      <c r="Y113" s="44">
        <f t="shared" si="59"/>
        <v>45525</v>
      </c>
    </row>
    <row r="114" spans="1:25" ht="20.100000000000001" customHeight="1" x14ac:dyDescent="0.3">
      <c r="A114" s="3">
        <f>SUBTOTAL(103,$B$4:B114)</f>
        <v>111</v>
      </c>
      <c r="B114" s="44">
        <v>45497</v>
      </c>
      <c r="C114" s="29" t="s">
        <v>418</v>
      </c>
      <c r="D114" s="3" t="str">
        <f>VLOOKUP(C114,'Location Summary'!$C$4:$D$602,2,0)</f>
        <v>DA+3</v>
      </c>
      <c r="E114" s="147" t="s">
        <v>423</v>
      </c>
      <c r="F114" s="116" t="s">
        <v>703</v>
      </c>
      <c r="K114" s="187">
        <v>1</v>
      </c>
      <c r="M114" s="188">
        <v>1</v>
      </c>
      <c r="X114" s="44">
        <f t="shared" ref="X114:X134" si="60">B114</f>
        <v>45497</v>
      </c>
      <c r="Y114" s="44">
        <f t="shared" ref="Y114:Y134" si="61">B114+28</f>
        <v>45525</v>
      </c>
    </row>
    <row r="115" spans="1:25" ht="20.100000000000001" customHeight="1" x14ac:dyDescent="0.3">
      <c r="A115" s="3">
        <f>SUBTOTAL(103,$B$4:B115)</f>
        <v>112</v>
      </c>
      <c r="B115" s="44">
        <v>45497</v>
      </c>
      <c r="C115" s="29" t="s">
        <v>453</v>
      </c>
      <c r="D115" s="3" t="str">
        <f>VLOOKUP(C115,'Location Summary'!$C$4:$D$602,2,0)</f>
        <v>DA+3</v>
      </c>
      <c r="E115" s="147" t="s">
        <v>423</v>
      </c>
      <c r="F115" s="116" t="s">
        <v>703</v>
      </c>
      <c r="K115" s="187">
        <v>1</v>
      </c>
      <c r="L115" s="186">
        <v>1</v>
      </c>
      <c r="X115" s="44">
        <f t="shared" si="60"/>
        <v>45497</v>
      </c>
      <c r="Y115" s="44">
        <f t="shared" si="61"/>
        <v>45525</v>
      </c>
    </row>
    <row r="116" spans="1:25" ht="20.100000000000001" customHeight="1" x14ac:dyDescent="0.3">
      <c r="A116" s="3">
        <f>SUBTOTAL(103,$B$4:B116)</f>
        <v>113</v>
      </c>
      <c r="B116" s="44">
        <v>45497</v>
      </c>
      <c r="C116" s="29" t="s">
        <v>470</v>
      </c>
      <c r="D116" s="3" t="str">
        <f>VLOOKUP(C116,'Location Summary'!$C$4:$D$602,2,0)</f>
        <v>DA+4.5</v>
      </c>
      <c r="E116" s="147" t="s">
        <v>423</v>
      </c>
      <c r="F116" s="116" t="s">
        <v>703</v>
      </c>
      <c r="J116" s="188">
        <v>1</v>
      </c>
      <c r="X116" s="44">
        <f t="shared" si="60"/>
        <v>45497</v>
      </c>
      <c r="Y116" s="44">
        <f t="shared" si="61"/>
        <v>45525</v>
      </c>
    </row>
    <row r="117" spans="1:25" ht="20.100000000000001" customHeight="1" x14ac:dyDescent="0.3">
      <c r="A117" s="3">
        <f>SUBTOTAL(103,$B$4:B117)</f>
        <v>114</v>
      </c>
      <c r="B117" s="44">
        <v>45498</v>
      </c>
      <c r="C117" s="29" t="s">
        <v>411</v>
      </c>
      <c r="D117" s="3" t="str">
        <f>VLOOKUP(C117,'Location Summary'!$C$4:$D$602,2,0)</f>
        <v>DA+6</v>
      </c>
      <c r="E117" s="147" t="s">
        <v>423</v>
      </c>
      <c r="F117" s="116" t="s">
        <v>703</v>
      </c>
      <c r="J117" s="188">
        <v>1</v>
      </c>
      <c r="K117" s="187">
        <v>1</v>
      </c>
      <c r="L117" s="186">
        <v>1</v>
      </c>
      <c r="X117" s="44">
        <f t="shared" si="60"/>
        <v>45498</v>
      </c>
      <c r="Y117" s="44">
        <f t="shared" si="61"/>
        <v>45526</v>
      </c>
    </row>
    <row r="118" spans="1:25" ht="20.100000000000001" customHeight="1" x14ac:dyDescent="0.3">
      <c r="A118" s="3">
        <f>SUBTOTAL(103,$B$4:B118)</f>
        <v>115</v>
      </c>
      <c r="B118" s="44">
        <v>45498</v>
      </c>
      <c r="C118" s="29" t="s">
        <v>418</v>
      </c>
      <c r="D118" s="3" t="str">
        <f>VLOOKUP(C118,'Location Summary'!$C$4:$D$602,2,0)</f>
        <v>DA+3</v>
      </c>
      <c r="E118" s="147" t="s">
        <v>423</v>
      </c>
      <c r="F118" s="116" t="s">
        <v>703</v>
      </c>
      <c r="L118" s="186">
        <v>1</v>
      </c>
      <c r="N118" s="187">
        <v>1</v>
      </c>
      <c r="O118" s="186">
        <v>1</v>
      </c>
      <c r="X118" s="44">
        <f t="shared" si="60"/>
        <v>45498</v>
      </c>
      <c r="Y118" s="44">
        <f t="shared" si="61"/>
        <v>45526</v>
      </c>
    </row>
    <row r="119" spans="1:25" ht="20.100000000000001" customHeight="1" x14ac:dyDescent="0.3">
      <c r="A119" s="3">
        <f>SUBTOTAL(103,$B$4:B119)</f>
        <v>116</v>
      </c>
      <c r="B119" s="44">
        <v>45498</v>
      </c>
      <c r="C119" s="29" t="s">
        <v>470</v>
      </c>
      <c r="D119" s="3" t="str">
        <f>VLOOKUP(C119,'Location Summary'!$C$4:$D$602,2,0)</f>
        <v>DA+4.5</v>
      </c>
      <c r="E119" s="147" t="s">
        <v>423</v>
      </c>
      <c r="F119" s="116" t="s">
        <v>703</v>
      </c>
      <c r="G119" s="188">
        <v>1</v>
      </c>
      <c r="K119" s="187">
        <v>1</v>
      </c>
      <c r="P119" s="188">
        <v>1</v>
      </c>
      <c r="X119" s="44">
        <f t="shared" si="60"/>
        <v>45498</v>
      </c>
      <c r="Y119" s="44">
        <f t="shared" si="61"/>
        <v>45526</v>
      </c>
    </row>
    <row r="120" spans="1:25" ht="20.100000000000001" customHeight="1" x14ac:dyDescent="0.3">
      <c r="A120" s="3">
        <f>SUBTOTAL(103,$B$4:B120)</f>
        <v>117</v>
      </c>
      <c r="B120" s="44">
        <v>45499</v>
      </c>
      <c r="C120" s="29" t="s">
        <v>452</v>
      </c>
      <c r="D120" s="3" t="str">
        <f>VLOOKUP(C120,'Location Summary'!$C$4:$D$602,2,0)</f>
        <v>DA+0</v>
      </c>
      <c r="E120" s="147" t="s">
        <v>423</v>
      </c>
      <c r="F120" s="116" t="s">
        <v>703</v>
      </c>
      <c r="G120" s="188">
        <v>1</v>
      </c>
      <c r="J120" s="188">
        <v>1</v>
      </c>
      <c r="X120" s="44">
        <f t="shared" si="60"/>
        <v>45499</v>
      </c>
      <c r="Y120" s="44">
        <f t="shared" si="61"/>
        <v>45527</v>
      </c>
    </row>
    <row r="121" spans="1:25" ht="20.100000000000001" customHeight="1" x14ac:dyDescent="0.3">
      <c r="A121" s="3">
        <f>SUBTOTAL(103,$B$4:B121)</f>
        <v>118</v>
      </c>
      <c r="B121" s="44">
        <v>45499</v>
      </c>
      <c r="C121" s="29" t="s">
        <v>470</v>
      </c>
      <c r="D121" s="3" t="str">
        <f>VLOOKUP(C121,'Location Summary'!$C$4:$D$602,2,0)</f>
        <v>DA+4.5</v>
      </c>
      <c r="E121" s="147" t="s">
        <v>423</v>
      </c>
      <c r="F121" s="116" t="s">
        <v>703</v>
      </c>
      <c r="H121" s="187">
        <v>1</v>
      </c>
      <c r="I121" s="186">
        <v>1</v>
      </c>
      <c r="L121" s="186">
        <v>1</v>
      </c>
      <c r="Q121" s="187">
        <v>1</v>
      </c>
      <c r="R121" s="186">
        <v>1</v>
      </c>
      <c r="X121" s="44">
        <f t="shared" si="60"/>
        <v>45499</v>
      </c>
      <c r="Y121" s="44">
        <f t="shared" si="61"/>
        <v>45527</v>
      </c>
    </row>
    <row r="122" spans="1:25" ht="20.100000000000001" customHeight="1" x14ac:dyDescent="0.3">
      <c r="A122" s="3">
        <f>SUBTOTAL(103,$B$4:B122)</f>
        <v>119</v>
      </c>
      <c r="B122" s="44">
        <v>45500</v>
      </c>
      <c r="C122" s="29" t="s">
        <v>452</v>
      </c>
      <c r="D122" s="3" t="str">
        <f>VLOOKUP(C122,'Location Summary'!$C$4:$D$602,2,0)</f>
        <v>DA+0</v>
      </c>
      <c r="E122" s="147" t="s">
        <v>423</v>
      </c>
      <c r="F122" s="116" t="s">
        <v>703</v>
      </c>
      <c r="M122" s="188">
        <v>1</v>
      </c>
      <c r="P122" s="188">
        <v>1</v>
      </c>
      <c r="X122" s="44">
        <f t="shared" si="60"/>
        <v>45500</v>
      </c>
      <c r="Y122" s="44">
        <f t="shared" si="61"/>
        <v>45528</v>
      </c>
    </row>
    <row r="123" spans="1:25" ht="20.100000000000001" customHeight="1" x14ac:dyDescent="0.3">
      <c r="A123" s="3">
        <f>SUBTOTAL(103,$B$4:B123)</f>
        <v>120</v>
      </c>
      <c r="B123" s="44">
        <v>45500</v>
      </c>
      <c r="C123" s="29" t="s">
        <v>26</v>
      </c>
      <c r="D123" s="3" t="str">
        <f>VLOOKUP(C123,'Location Summary'!$C$4:$D$602,2,0)</f>
        <v>DA+0</v>
      </c>
      <c r="E123" s="147" t="s">
        <v>423</v>
      </c>
      <c r="F123" s="116" t="s">
        <v>703</v>
      </c>
      <c r="G123" s="188">
        <v>1</v>
      </c>
      <c r="P123" s="188">
        <v>1</v>
      </c>
      <c r="X123" s="44">
        <f t="shared" si="60"/>
        <v>45500</v>
      </c>
      <c r="Y123" s="44">
        <f t="shared" si="61"/>
        <v>45528</v>
      </c>
    </row>
    <row r="124" spans="1:25" ht="20.100000000000001" customHeight="1" x14ac:dyDescent="0.3">
      <c r="A124" s="3">
        <f>SUBTOTAL(103,$B$4:B124)</f>
        <v>121</v>
      </c>
      <c r="B124" s="44">
        <v>45500</v>
      </c>
      <c r="C124" s="29" t="s">
        <v>470</v>
      </c>
      <c r="D124" s="3" t="str">
        <f>VLOOKUP(C124,'Location Summary'!$C$4:$D$602,2,0)</f>
        <v>DA+4.5</v>
      </c>
      <c r="E124" s="147" t="s">
        <v>423</v>
      </c>
      <c r="F124" s="116" t="s">
        <v>703</v>
      </c>
      <c r="M124" s="188">
        <v>1</v>
      </c>
      <c r="X124" s="44">
        <f t="shared" si="60"/>
        <v>45500</v>
      </c>
      <c r="Y124" s="44">
        <f t="shared" si="61"/>
        <v>45528</v>
      </c>
    </row>
    <row r="125" spans="1:25" ht="20.100000000000001" customHeight="1" x14ac:dyDescent="0.3">
      <c r="A125" s="3">
        <f>SUBTOTAL(103,$B$4:B125)</f>
        <v>122</v>
      </c>
      <c r="B125" s="44">
        <v>45501</v>
      </c>
      <c r="C125" s="29" t="s">
        <v>452</v>
      </c>
      <c r="D125" s="3" t="str">
        <f>VLOOKUP(C125,'Location Summary'!$C$4:$D$602,2,0)</f>
        <v>DA+0</v>
      </c>
      <c r="E125" s="147" t="s">
        <v>423</v>
      </c>
      <c r="F125" s="116" t="s">
        <v>703</v>
      </c>
      <c r="H125" s="187">
        <v>1</v>
      </c>
      <c r="K125" s="187">
        <v>1</v>
      </c>
      <c r="N125" s="187">
        <v>1</v>
      </c>
      <c r="Q125" s="187">
        <v>1</v>
      </c>
      <c r="X125" s="44">
        <f t="shared" si="60"/>
        <v>45501</v>
      </c>
      <c r="Y125" s="44">
        <f t="shared" si="61"/>
        <v>45529</v>
      </c>
    </row>
    <row r="126" spans="1:25" ht="20.100000000000001" customHeight="1" x14ac:dyDescent="0.3">
      <c r="A126" s="3">
        <f>SUBTOTAL(103,$B$4:B126)</f>
        <v>123</v>
      </c>
      <c r="B126" s="44">
        <v>45501</v>
      </c>
      <c r="C126" s="29" t="s">
        <v>26</v>
      </c>
      <c r="D126" s="3" t="str">
        <f>VLOOKUP(C126,'Location Summary'!$C$4:$D$602,2,0)</f>
        <v>DA+0</v>
      </c>
      <c r="E126" s="147" t="s">
        <v>423</v>
      </c>
      <c r="F126" s="116" t="s">
        <v>703</v>
      </c>
      <c r="H126" s="187">
        <v>1</v>
      </c>
      <c r="Q126" s="187">
        <v>1</v>
      </c>
      <c r="X126" s="44">
        <f t="shared" si="60"/>
        <v>45501</v>
      </c>
      <c r="Y126" s="44">
        <f t="shared" si="61"/>
        <v>45529</v>
      </c>
    </row>
    <row r="127" spans="1:25" ht="20.100000000000001" customHeight="1" x14ac:dyDescent="0.3">
      <c r="A127" s="3">
        <f>SUBTOTAL(103,$B$4:B127)</f>
        <v>124</v>
      </c>
      <c r="B127" s="44">
        <v>45501</v>
      </c>
      <c r="C127" s="29" t="s">
        <v>470</v>
      </c>
      <c r="D127" s="3" t="str">
        <f>VLOOKUP(C127,'Location Summary'!$C$4:$D$602,2,0)</f>
        <v>DA+4.5</v>
      </c>
      <c r="E127" s="147" t="s">
        <v>423</v>
      </c>
      <c r="F127" s="116" t="s">
        <v>703</v>
      </c>
      <c r="N127" s="187">
        <v>1</v>
      </c>
      <c r="O127" s="186">
        <v>1</v>
      </c>
      <c r="X127" s="44">
        <f t="shared" si="60"/>
        <v>45501</v>
      </c>
      <c r="Y127" s="44">
        <f t="shared" si="61"/>
        <v>45529</v>
      </c>
    </row>
    <row r="128" spans="1:25" ht="20.100000000000001" customHeight="1" x14ac:dyDescent="0.3">
      <c r="A128" s="3">
        <f>SUBTOTAL(103,$B$4:B128)</f>
        <v>125</v>
      </c>
      <c r="B128" s="44">
        <v>45502</v>
      </c>
      <c r="C128" s="29" t="s">
        <v>452</v>
      </c>
      <c r="D128" s="3" t="str">
        <f>VLOOKUP(C128,'Location Summary'!$C$4:$D$602,2,0)</f>
        <v>DA+0</v>
      </c>
      <c r="E128" s="147" t="s">
        <v>423</v>
      </c>
      <c r="F128" s="116" t="s">
        <v>703</v>
      </c>
      <c r="I128" s="186">
        <v>1</v>
      </c>
      <c r="L128" s="186">
        <v>1</v>
      </c>
      <c r="O128" s="186">
        <v>1</v>
      </c>
      <c r="R128" s="186">
        <v>1</v>
      </c>
      <c r="X128" s="44">
        <f t="shared" si="60"/>
        <v>45502</v>
      </c>
      <c r="Y128" s="44">
        <f t="shared" si="61"/>
        <v>45530</v>
      </c>
    </row>
    <row r="129" spans="1:25" ht="20.100000000000001" customHeight="1" x14ac:dyDescent="0.3">
      <c r="A129" s="3">
        <f>SUBTOTAL(103,$B$4:B129)</f>
        <v>126</v>
      </c>
      <c r="B129" s="44">
        <v>45502</v>
      </c>
      <c r="C129" s="29" t="s">
        <v>26</v>
      </c>
      <c r="D129" s="3" t="str">
        <f>VLOOKUP(C129,'Location Summary'!$C$4:$D$602,2,0)</f>
        <v>DA+0</v>
      </c>
      <c r="E129" s="147" t="s">
        <v>423</v>
      </c>
      <c r="F129" s="116" t="s">
        <v>703</v>
      </c>
      <c r="I129" s="186">
        <v>1</v>
      </c>
      <c r="J129" s="188">
        <v>1</v>
      </c>
      <c r="M129" s="188">
        <v>1</v>
      </c>
      <c r="R129" s="186">
        <v>1</v>
      </c>
      <c r="X129" s="44">
        <f t="shared" si="60"/>
        <v>45502</v>
      </c>
      <c r="Y129" s="44">
        <f t="shared" si="61"/>
        <v>45530</v>
      </c>
    </row>
    <row r="130" spans="1:25" ht="20.100000000000001" customHeight="1" x14ac:dyDescent="0.3">
      <c r="A130" s="3">
        <f>SUBTOTAL(103,$B$4:B130)</f>
        <v>127</v>
      </c>
      <c r="B130" s="44">
        <v>45502</v>
      </c>
      <c r="C130" s="29" t="s">
        <v>171</v>
      </c>
      <c r="D130" s="3" t="str">
        <f>VLOOKUP(C130,'Location Summary'!$C$4:$D$602,2,0)</f>
        <v>DA+3</v>
      </c>
      <c r="E130" s="147" t="s">
        <v>423</v>
      </c>
      <c r="F130" s="116" t="s">
        <v>703</v>
      </c>
      <c r="J130" s="188">
        <v>1</v>
      </c>
      <c r="M130" s="188">
        <v>1</v>
      </c>
      <c r="X130" s="44">
        <f t="shared" si="60"/>
        <v>45502</v>
      </c>
      <c r="Y130" s="44">
        <f t="shared" si="61"/>
        <v>45530</v>
      </c>
    </row>
    <row r="131" spans="1:25" ht="20.100000000000001" customHeight="1" x14ac:dyDescent="0.3">
      <c r="A131" s="3">
        <f>SUBTOTAL(103,$B$4:B131)</f>
        <v>128</v>
      </c>
      <c r="B131" s="44">
        <v>45503</v>
      </c>
      <c r="C131" s="29" t="s">
        <v>171</v>
      </c>
      <c r="D131" s="3" t="str">
        <f>VLOOKUP(C131,'Location Summary'!$C$4:$D$602,2,0)</f>
        <v>DA+3</v>
      </c>
      <c r="E131" s="147" t="s">
        <v>423</v>
      </c>
      <c r="F131" s="116" t="s">
        <v>703</v>
      </c>
      <c r="G131" s="188">
        <v>1</v>
      </c>
      <c r="P131" s="188">
        <v>1</v>
      </c>
      <c r="X131" s="44">
        <f t="shared" si="60"/>
        <v>45503</v>
      </c>
      <c r="Y131" s="44">
        <f t="shared" si="61"/>
        <v>45531</v>
      </c>
    </row>
    <row r="132" spans="1:25" ht="20.100000000000001" customHeight="1" x14ac:dyDescent="0.3">
      <c r="A132" s="3">
        <f>SUBTOTAL(103,$B$4:B132)</f>
        <v>129</v>
      </c>
      <c r="B132" s="44">
        <v>45503</v>
      </c>
      <c r="C132" s="29" t="s">
        <v>26</v>
      </c>
      <c r="D132" s="3" t="str">
        <f>VLOOKUP(C132,'Location Summary'!$C$4:$D$602,2,0)</f>
        <v>DA+0</v>
      </c>
      <c r="E132" s="147" t="s">
        <v>423</v>
      </c>
      <c r="F132" s="116" t="s">
        <v>703</v>
      </c>
      <c r="K132" s="187">
        <v>1</v>
      </c>
      <c r="N132" s="187">
        <v>1</v>
      </c>
      <c r="O132" s="186">
        <v>1</v>
      </c>
      <c r="X132" s="44">
        <f t="shared" si="60"/>
        <v>45503</v>
      </c>
      <c r="Y132" s="44">
        <f t="shared" si="61"/>
        <v>45531</v>
      </c>
    </row>
    <row r="133" spans="1:25" ht="20.100000000000001" customHeight="1" x14ac:dyDescent="0.3">
      <c r="A133" s="3">
        <f>SUBTOTAL(103,$B$4:B133)</f>
        <v>130</v>
      </c>
      <c r="B133" s="44">
        <v>45504</v>
      </c>
      <c r="C133" s="150" t="s">
        <v>171</v>
      </c>
      <c r="D133" s="3" t="str">
        <f>VLOOKUP(C133,'Location Summary'!$C$4:$D$602,2,0)</f>
        <v>DA+3</v>
      </c>
      <c r="E133" s="147" t="s">
        <v>423</v>
      </c>
      <c r="F133" s="116" t="s">
        <v>703</v>
      </c>
      <c r="H133" s="187">
        <v>1</v>
      </c>
      <c r="I133" s="186">
        <v>1</v>
      </c>
      <c r="K133" s="187">
        <v>1</v>
      </c>
      <c r="L133" s="186">
        <v>1</v>
      </c>
      <c r="N133" s="187">
        <v>1</v>
      </c>
      <c r="O133" s="186">
        <v>1</v>
      </c>
      <c r="Q133" s="187">
        <v>1</v>
      </c>
      <c r="R133" s="186">
        <v>1</v>
      </c>
      <c r="X133" s="44">
        <f t="shared" si="60"/>
        <v>45504</v>
      </c>
      <c r="Y133" s="44">
        <f t="shared" si="61"/>
        <v>45532</v>
      </c>
    </row>
    <row r="134" spans="1:25" ht="20.100000000000001" customHeight="1" x14ac:dyDescent="0.3">
      <c r="A134" s="3">
        <f>SUBTOTAL(103,$B$4:B134)</f>
        <v>131</v>
      </c>
      <c r="B134" s="44">
        <v>45504</v>
      </c>
      <c r="C134" s="29" t="s">
        <v>454</v>
      </c>
      <c r="D134" s="3" t="str">
        <f>VLOOKUP(C134,'Location Summary'!$C$4:$D$602,2,0)</f>
        <v>DA+0</v>
      </c>
      <c r="E134" s="147" t="s">
        <v>423</v>
      </c>
      <c r="F134" s="116" t="s">
        <v>703</v>
      </c>
      <c r="G134" s="188">
        <v>1</v>
      </c>
      <c r="X134" s="44">
        <f t="shared" si="60"/>
        <v>45504</v>
      </c>
      <c r="Y134" s="44">
        <f t="shared" si="61"/>
        <v>45532</v>
      </c>
    </row>
    <row r="135" spans="1:25" ht="20.100000000000001" customHeight="1" x14ac:dyDescent="0.3">
      <c r="A135" s="3">
        <f>SUBTOTAL(103,$B$4:B135)</f>
        <v>132</v>
      </c>
      <c r="B135" s="44">
        <v>45505</v>
      </c>
      <c r="C135" s="29" t="s">
        <v>26</v>
      </c>
      <c r="D135" s="3" t="str">
        <f>VLOOKUP(C135,'Location Summary'!$C$4:$D$602,2,0)</f>
        <v>DA+0</v>
      </c>
      <c r="E135" s="147" t="s">
        <v>423</v>
      </c>
      <c r="F135" s="116" t="s">
        <v>703</v>
      </c>
      <c r="L135" s="186">
        <v>1</v>
      </c>
      <c r="X135" s="44">
        <f t="shared" ref="X135:X146" si="62">B135</f>
        <v>45505</v>
      </c>
      <c r="Y135" s="44">
        <f t="shared" ref="Y135:Y146" si="63">B135+28</f>
        <v>45533</v>
      </c>
    </row>
    <row r="136" spans="1:25" ht="20.100000000000001" customHeight="1" x14ac:dyDescent="0.3">
      <c r="A136" s="3">
        <f>SUBTOTAL(103,$B$4:B136)</f>
        <v>133</v>
      </c>
      <c r="B136" s="44">
        <v>45505</v>
      </c>
      <c r="C136" s="29" t="s">
        <v>454</v>
      </c>
      <c r="D136" s="3" t="str">
        <f>VLOOKUP(C136,'Location Summary'!$C$4:$D$602,2,0)</f>
        <v>DA+0</v>
      </c>
      <c r="E136" s="147" t="s">
        <v>423</v>
      </c>
      <c r="F136" s="116" t="s">
        <v>703</v>
      </c>
      <c r="M136" s="188">
        <v>1</v>
      </c>
      <c r="P136" s="188">
        <v>1</v>
      </c>
      <c r="X136" s="44">
        <f t="shared" si="62"/>
        <v>45505</v>
      </c>
      <c r="Y136" s="44">
        <f t="shared" si="63"/>
        <v>45533</v>
      </c>
    </row>
    <row r="137" spans="1:25" ht="20.100000000000001" customHeight="1" x14ac:dyDescent="0.3">
      <c r="A137" s="3">
        <f>SUBTOTAL(103,$B$4:B137)</f>
        <v>134</v>
      </c>
      <c r="B137" s="44">
        <v>45506</v>
      </c>
      <c r="C137" s="29" t="s">
        <v>84</v>
      </c>
      <c r="D137" s="3" t="str">
        <f>VLOOKUP(C137,'Location Summary'!$C$4:$D$602,2,0)</f>
        <v>DA+3</v>
      </c>
      <c r="E137" s="147" t="s">
        <v>423</v>
      </c>
      <c r="F137" s="116" t="s">
        <v>703</v>
      </c>
      <c r="G137" s="188">
        <v>1</v>
      </c>
      <c r="J137" s="188">
        <v>1</v>
      </c>
      <c r="P137" s="188">
        <v>1</v>
      </c>
      <c r="X137" s="44">
        <f t="shared" si="62"/>
        <v>45506</v>
      </c>
      <c r="Y137" s="44">
        <f t="shared" si="63"/>
        <v>45534</v>
      </c>
    </row>
    <row r="138" spans="1:25" ht="20.100000000000001" customHeight="1" x14ac:dyDescent="0.3">
      <c r="A138" s="3">
        <f>SUBTOTAL(103,$B$4:B138)</f>
        <v>135</v>
      </c>
      <c r="B138" s="44">
        <v>45506</v>
      </c>
      <c r="C138" s="29" t="s">
        <v>496</v>
      </c>
      <c r="D138" s="3" t="str">
        <f>VLOOKUP(C138,'Location Summary'!$C$4:$D$602,2,0)</f>
        <v>DA-3</v>
      </c>
      <c r="E138" s="147" t="s">
        <v>423</v>
      </c>
      <c r="F138" s="116" t="s">
        <v>703</v>
      </c>
      <c r="M138" s="188">
        <v>1</v>
      </c>
      <c r="X138" s="44">
        <f t="shared" si="62"/>
        <v>45506</v>
      </c>
      <c r="Y138" s="44">
        <f t="shared" si="63"/>
        <v>45534</v>
      </c>
    </row>
    <row r="139" spans="1:25" ht="20.100000000000001" customHeight="1" x14ac:dyDescent="0.3">
      <c r="A139" s="3">
        <f>SUBTOTAL(103,$B$4:B139)</f>
        <v>136</v>
      </c>
      <c r="B139" s="44">
        <v>45506</v>
      </c>
      <c r="C139" s="29" t="s">
        <v>454</v>
      </c>
      <c r="D139" s="3" t="str">
        <f>VLOOKUP(C139,'Location Summary'!$C$4:$D$602,2,0)</f>
        <v>DA+0</v>
      </c>
      <c r="E139" s="147" t="s">
        <v>423</v>
      </c>
      <c r="F139" s="116" t="s">
        <v>703</v>
      </c>
      <c r="H139" s="187">
        <v>1</v>
      </c>
      <c r="I139" s="186">
        <v>1</v>
      </c>
      <c r="J139" s="188">
        <v>1</v>
      </c>
      <c r="N139" s="187">
        <v>1</v>
      </c>
      <c r="O139" s="186">
        <v>1</v>
      </c>
      <c r="Q139" s="187">
        <v>1</v>
      </c>
      <c r="R139" s="186">
        <v>1</v>
      </c>
      <c r="X139" s="44">
        <f t="shared" si="62"/>
        <v>45506</v>
      </c>
      <c r="Y139" s="44">
        <f t="shared" si="63"/>
        <v>45534</v>
      </c>
    </row>
    <row r="140" spans="1:25" ht="20.100000000000001" customHeight="1" x14ac:dyDescent="0.3">
      <c r="A140" s="3">
        <f>SUBTOTAL(103,$B$4:B140)</f>
        <v>137</v>
      </c>
      <c r="B140" s="44">
        <v>45507</v>
      </c>
      <c r="C140" s="29" t="s">
        <v>84</v>
      </c>
      <c r="D140" s="3" t="str">
        <f>VLOOKUP(C140,'Location Summary'!$C$4:$D$602,2,0)</f>
        <v>DA+3</v>
      </c>
      <c r="E140" s="147" t="s">
        <v>423</v>
      </c>
      <c r="F140" s="116" t="s">
        <v>703</v>
      </c>
      <c r="H140" s="187">
        <v>1</v>
      </c>
      <c r="I140" s="186">
        <v>1</v>
      </c>
      <c r="K140" s="187">
        <v>1</v>
      </c>
      <c r="L140" s="186">
        <v>1</v>
      </c>
      <c r="M140" s="188">
        <v>1</v>
      </c>
      <c r="N140" s="187">
        <v>1</v>
      </c>
      <c r="O140" s="186">
        <v>1</v>
      </c>
      <c r="Q140" s="187">
        <v>1</v>
      </c>
      <c r="R140" s="186">
        <v>1</v>
      </c>
      <c r="X140" s="44">
        <f t="shared" si="62"/>
        <v>45507</v>
      </c>
      <c r="Y140" s="44">
        <f t="shared" si="63"/>
        <v>45535</v>
      </c>
    </row>
    <row r="141" spans="1:25" ht="20.100000000000001" customHeight="1" x14ac:dyDescent="0.3">
      <c r="A141" s="3">
        <f>SUBTOTAL(103,$B$4:B141)</f>
        <v>138</v>
      </c>
      <c r="B141" s="44">
        <v>45507</v>
      </c>
      <c r="C141" s="29" t="s">
        <v>454</v>
      </c>
      <c r="D141" s="3" t="str">
        <f>VLOOKUP(C141,'Location Summary'!$C$4:$D$602,2,0)</f>
        <v>DA+0</v>
      </c>
      <c r="E141" s="147" t="s">
        <v>423</v>
      </c>
      <c r="F141" s="116" t="s">
        <v>703</v>
      </c>
      <c r="K141" s="187">
        <v>1</v>
      </c>
      <c r="L141" s="186">
        <v>1</v>
      </c>
      <c r="X141" s="44">
        <f t="shared" si="62"/>
        <v>45507</v>
      </c>
      <c r="Y141" s="44">
        <f t="shared" si="63"/>
        <v>45535</v>
      </c>
    </row>
    <row r="142" spans="1:25" ht="20.100000000000001" customHeight="1" x14ac:dyDescent="0.3">
      <c r="A142" s="3">
        <f>SUBTOTAL(103,$B$4:B142)</f>
        <v>139</v>
      </c>
      <c r="B142" s="44">
        <v>45507</v>
      </c>
      <c r="C142" s="29" t="s">
        <v>496</v>
      </c>
      <c r="D142" s="3" t="str">
        <f>VLOOKUP(C142,'Location Summary'!$C$4:$D$602,2,0)</f>
        <v>DA-3</v>
      </c>
      <c r="E142" s="147" t="s">
        <v>423</v>
      </c>
      <c r="F142" s="116" t="s">
        <v>703</v>
      </c>
      <c r="G142" s="188">
        <v>1</v>
      </c>
      <c r="X142" s="44">
        <f t="shared" si="62"/>
        <v>45507</v>
      </c>
      <c r="Y142" s="44">
        <f t="shared" si="63"/>
        <v>45535</v>
      </c>
    </row>
    <row r="143" spans="1:25" ht="20.100000000000001" customHeight="1" x14ac:dyDescent="0.3">
      <c r="A143" s="3">
        <f>SUBTOTAL(103,$B$4:B143)</f>
        <v>140</v>
      </c>
      <c r="B143" s="44">
        <v>45507</v>
      </c>
      <c r="C143" s="29" t="s">
        <v>479</v>
      </c>
      <c r="D143" s="3" t="str">
        <f>VLOOKUP(C143,'Location Summary'!$C$4:$D$602,2,0)</f>
        <v>DA+9</v>
      </c>
      <c r="E143" s="147" t="s">
        <v>423</v>
      </c>
      <c r="F143" s="116" t="s">
        <v>703</v>
      </c>
      <c r="G143" s="188">
        <v>1</v>
      </c>
      <c r="J143" s="188">
        <v>1</v>
      </c>
      <c r="X143" s="44">
        <f t="shared" si="62"/>
        <v>45507</v>
      </c>
      <c r="Y143" s="44">
        <f t="shared" si="63"/>
        <v>45535</v>
      </c>
    </row>
    <row r="144" spans="1:25" ht="20.100000000000001" customHeight="1" x14ac:dyDescent="0.3">
      <c r="A144" s="3">
        <f>SUBTOTAL(103,$B$4:B144)</f>
        <v>141</v>
      </c>
      <c r="B144" s="44">
        <v>45508</v>
      </c>
      <c r="C144" s="29" t="s">
        <v>479</v>
      </c>
      <c r="D144" s="3" t="str">
        <f>VLOOKUP(C144,'Location Summary'!$C$4:$D$602,2,0)</f>
        <v>DA+9</v>
      </c>
      <c r="E144" s="147" t="s">
        <v>423</v>
      </c>
      <c r="F144" s="116" t="s">
        <v>703</v>
      </c>
      <c r="H144" s="187">
        <v>1</v>
      </c>
      <c r="P144" s="188">
        <v>1</v>
      </c>
      <c r="X144" s="44">
        <f t="shared" si="62"/>
        <v>45508</v>
      </c>
      <c r="Y144" s="44">
        <f t="shared" si="63"/>
        <v>45536</v>
      </c>
    </row>
    <row r="145" spans="1:25" ht="20.100000000000001" customHeight="1" x14ac:dyDescent="0.3">
      <c r="A145" s="3">
        <f>SUBTOTAL(103,$B$4:B145)</f>
        <v>142</v>
      </c>
      <c r="B145" s="44">
        <v>45509</v>
      </c>
      <c r="C145" s="29" t="s">
        <v>479</v>
      </c>
      <c r="D145" s="3" t="str">
        <f>VLOOKUP(C145,'Location Summary'!$C$4:$D$602,2,0)</f>
        <v>DA+9</v>
      </c>
      <c r="E145" s="147" t="s">
        <v>423</v>
      </c>
      <c r="F145" s="116" t="s">
        <v>703</v>
      </c>
      <c r="I145" s="186">
        <v>1</v>
      </c>
      <c r="K145" s="187">
        <v>1</v>
      </c>
      <c r="M145" s="188">
        <v>1</v>
      </c>
      <c r="X145" s="44">
        <f t="shared" si="62"/>
        <v>45509</v>
      </c>
      <c r="Y145" s="44">
        <f t="shared" si="63"/>
        <v>45537</v>
      </c>
    </row>
    <row r="146" spans="1:25" ht="20.100000000000001" customHeight="1" x14ac:dyDescent="0.3">
      <c r="A146" s="3">
        <f>SUBTOTAL(103,$B$4:B146)</f>
        <v>143</v>
      </c>
      <c r="B146" s="44">
        <v>45509</v>
      </c>
      <c r="C146" s="29" t="s">
        <v>926</v>
      </c>
      <c r="D146" s="3" t="str">
        <f>VLOOKUP(C146,'Location Summary'!$C$4:$D$602,2,0)</f>
        <v>DA+6</v>
      </c>
      <c r="E146" s="147" t="s">
        <v>423</v>
      </c>
      <c r="F146" s="116" t="s">
        <v>703</v>
      </c>
      <c r="G146" s="188">
        <v>1</v>
      </c>
      <c r="X146" s="44">
        <f t="shared" si="62"/>
        <v>45509</v>
      </c>
      <c r="Y146" s="44">
        <f t="shared" si="63"/>
        <v>45537</v>
      </c>
    </row>
    <row r="147" spans="1:25" ht="20.100000000000001" customHeight="1" x14ac:dyDescent="0.3">
      <c r="A147" s="3">
        <f>SUBTOTAL(103,$B$4:B147)</f>
        <v>144</v>
      </c>
      <c r="B147" s="44">
        <v>45510</v>
      </c>
      <c r="C147" s="29" t="s">
        <v>479</v>
      </c>
      <c r="D147" s="3" t="str">
        <f>VLOOKUP(C147,'Location Summary'!$C$4:$D$602,2,0)</f>
        <v>DA+9</v>
      </c>
      <c r="E147" s="147" t="s">
        <v>423</v>
      </c>
      <c r="F147" s="116" t="s">
        <v>703</v>
      </c>
      <c r="L147" s="186">
        <v>1</v>
      </c>
      <c r="Q147" s="187">
        <v>1</v>
      </c>
      <c r="R147" s="186">
        <v>1</v>
      </c>
      <c r="X147" s="44">
        <f t="shared" ref="X147:X150" si="64">B147</f>
        <v>45510</v>
      </c>
      <c r="Y147" s="44">
        <f t="shared" ref="Y147:Y150" si="65">B147+28</f>
        <v>45538</v>
      </c>
    </row>
    <row r="148" spans="1:25" ht="20.100000000000001" customHeight="1" x14ac:dyDescent="0.3">
      <c r="A148" s="3">
        <f>SUBTOTAL(103,$B$4:B148)</f>
        <v>145</v>
      </c>
      <c r="B148" s="44">
        <v>45510</v>
      </c>
      <c r="C148" s="29" t="s">
        <v>926</v>
      </c>
      <c r="D148" s="3" t="str">
        <f>VLOOKUP(C148,'Location Summary'!$C$4:$D$602,2,0)</f>
        <v>DA+6</v>
      </c>
      <c r="E148" s="147" t="s">
        <v>423</v>
      </c>
      <c r="F148" s="116" t="s">
        <v>703</v>
      </c>
      <c r="H148" s="187">
        <v>1</v>
      </c>
      <c r="I148" s="186">
        <v>1</v>
      </c>
      <c r="P148" s="188">
        <v>1</v>
      </c>
      <c r="X148" s="44">
        <f t="shared" si="64"/>
        <v>45510</v>
      </c>
      <c r="Y148" s="44">
        <f t="shared" si="65"/>
        <v>45538</v>
      </c>
    </row>
    <row r="149" spans="1:25" ht="20.100000000000001" customHeight="1" x14ac:dyDescent="0.3">
      <c r="A149" s="3">
        <f>SUBTOTAL(103,$B$4:B149)</f>
        <v>146</v>
      </c>
      <c r="B149" s="44">
        <v>45510</v>
      </c>
      <c r="C149" s="29" t="s">
        <v>930</v>
      </c>
      <c r="D149" s="3" t="str">
        <f>VLOOKUP(C149,'Location Summary'!$C$4:$D$602,2,0)</f>
        <v>DA+9</v>
      </c>
      <c r="E149" s="147" t="s">
        <v>423</v>
      </c>
      <c r="F149" s="116" t="s">
        <v>703</v>
      </c>
      <c r="G149" s="188">
        <v>1</v>
      </c>
      <c r="J149" s="188">
        <v>1</v>
      </c>
      <c r="X149" s="44">
        <f t="shared" si="64"/>
        <v>45510</v>
      </c>
      <c r="Y149" s="44">
        <f t="shared" si="65"/>
        <v>45538</v>
      </c>
    </row>
    <row r="150" spans="1:25" ht="20.100000000000001" customHeight="1" x14ac:dyDescent="0.3">
      <c r="A150" s="3">
        <f>SUBTOTAL(103,$B$4:B150)</f>
        <v>147</v>
      </c>
      <c r="B150" s="44">
        <v>45510</v>
      </c>
      <c r="C150" s="29" t="s">
        <v>496</v>
      </c>
      <c r="D150" s="3" t="str">
        <f>VLOOKUP(C150,'Location Summary'!$C$4:$D$602,2,0)</f>
        <v>DA-3</v>
      </c>
      <c r="E150" s="147" t="s">
        <v>423</v>
      </c>
      <c r="F150" s="116" t="s">
        <v>703</v>
      </c>
      <c r="J150" s="188">
        <v>1</v>
      </c>
      <c r="X150" s="44">
        <f t="shared" si="64"/>
        <v>45510</v>
      </c>
      <c r="Y150" s="44">
        <f t="shared" si="65"/>
        <v>45538</v>
      </c>
    </row>
    <row r="151" spans="1:25" ht="20.100000000000001" customHeight="1" x14ac:dyDescent="0.3">
      <c r="A151" s="13">
        <f>SUBTOTAL(103,$B$4:B151)</f>
        <v>148</v>
      </c>
      <c r="B151" s="140">
        <v>45511</v>
      </c>
      <c r="C151" s="143" t="s">
        <v>479</v>
      </c>
      <c r="D151" s="3" t="str">
        <f>VLOOKUP(C151,'Location Summary'!$C$4:$D$602,2,0)</f>
        <v>DA+9</v>
      </c>
      <c r="E151" s="297" t="s">
        <v>423</v>
      </c>
      <c r="F151" s="298" t="s">
        <v>703</v>
      </c>
      <c r="N151" s="187">
        <v>1</v>
      </c>
      <c r="X151" s="44">
        <f t="shared" ref="X151:X156" si="66">B151</f>
        <v>45511</v>
      </c>
      <c r="Y151" s="44">
        <f t="shared" ref="Y151:Y156" si="67">B151+28</f>
        <v>45539</v>
      </c>
    </row>
    <row r="152" spans="1:25" ht="20.100000000000001" customHeight="1" x14ac:dyDescent="0.3">
      <c r="A152" s="13">
        <f>SUBTOTAL(103,$B$4:B152)</f>
        <v>149</v>
      </c>
      <c r="B152" s="140">
        <v>45511</v>
      </c>
      <c r="C152" s="143" t="s">
        <v>926</v>
      </c>
      <c r="D152" s="3" t="str">
        <f>VLOOKUP(C152,'Location Summary'!$C$4:$D$602,2,0)</f>
        <v>DA+6</v>
      </c>
      <c r="E152" s="297" t="s">
        <v>423</v>
      </c>
      <c r="F152" s="298" t="s">
        <v>703</v>
      </c>
      <c r="J152" s="188">
        <v>1</v>
      </c>
      <c r="M152" s="188">
        <v>1</v>
      </c>
      <c r="Q152" s="187">
        <v>1</v>
      </c>
      <c r="R152" s="186">
        <v>1</v>
      </c>
      <c r="X152" s="44">
        <f t="shared" si="66"/>
        <v>45511</v>
      </c>
      <c r="Y152" s="44">
        <f t="shared" si="67"/>
        <v>45539</v>
      </c>
    </row>
    <row r="153" spans="1:25" ht="20.100000000000001" customHeight="1" x14ac:dyDescent="0.3">
      <c r="A153" s="13">
        <f>SUBTOTAL(103,$B$4:B153)</f>
        <v>150</v>
      </c>
      <c r="B153" s="140">
        <v>45511</v>
      </c>
      <c r="C153" s="143" t="s">
        <v>930</v>
      </c>
      <c r="D153" s="3" t="str">
        <f>VLOOKUP(C153,'Location Summary'!$C$4:$D$602,2,0)</f>
        <v>DA+9</v>
      </c>
      <c r="E153" s="297" t="s">
        <v>423</v>
      </c>
      <c r="F153" s="298" t="s">
        <v>703</v>
      </c>
      <c r="H153" s="187">
        <v>1</v>
      </c>
      <c r="I153" s="186">
        <v>1</v>
      </c>
      <c r="K153" s="187">
        <v>1</v>
      </c>
      <c r="L153" s="186">
        <v>1</v>
      </c>
      <c r="X153" s="44">
        <f t="shared" si="66"/>
        <v>45511</v>
      </c>
      <c r="Y153" s="44">
        <f t="shared" si="67"/>
        <v>45539</v>
      </c>
    </row>
    <row r="154" spans="1:25" ht="20.100000000000001" customHeight="1" x14ac:dyDescent="0.3">
      <c r="A154" s="13">
        <f>SUBTOTAL(103,$B$4:B154)</f>
        <v>151</v>
      </c>
      <c r="B154" s="140">
        <v>45511</v>
      </c>
      <c r="C154" s="143" t="s">
        <v>496</v>
      </c>
      <c r="D154" s="3" t="str">
        <f>VLOOKUP(C154,'Location Summary'!$C$4:$D$602,2,0)</f>
        <v>DA-3</v>
      </c>
      <c r="E154" s="297" t="s">
        <v>423</v>
      </c>
      <c r="F154" s="298" t="s">
        <v>703</v>
      </c>
      <c r="H154" s="187">
        <v>1</v>
      </c>
      <c r="I154" s="186">
        <v>1</v>
      </c>
      <c r="N154" s="187">
        <v>1</v>
      </c>
      <c r="X154" s="44">
        <f t="shared" si="66"/>
        <v>45511</v>
      </c>
      <c r="Y154" s="44">
        <f t="shared" si="67"/>
        <v>45539</v>
      </c>
    </row>
    <row r="155" spans="1:25" ht="20.100000000000001" customHeight="1" x14ac:dyDescent="0.3">
      <c r="A155" s="13">
        <f>SUBTOTAL(103,$B$4:B155)</f>
        <v>152</v>
      </c>
      <c r="B155" s="140">
        <v>45512</v>
      </c>
      <c r="C155" s="143" t="s">
        <v>479</v>
      </c>
      <c r="D155" s="3" t="str">
        <f>VLOOKUP(C155,'Location Summary'!$C$4:$D$602,2,0)</f>
        <v>DA+9</v>
      </c>
      <c r="E155" s="297" t="s">
        <v>423</v>
      </c>
      <c r="F155" s="298" t="s">
        <v>703</v>
      </c>
      <c r="O155" s="186">
        <v>1</v>
      </c>
      <c r="X155" s="44">
        <f t="shared" si="66"/>
        <v>45512</v>
      </c>
      <c r="Y155" s="44">
        <f t="shared" si="67"/>
        <v>45540</v>
      </c>
    </row>
    <row r="156" spans="1:25" ht="20.100000000000001" customHeight="1" x14ac:dyDescent="0.3">
      <c r="A156" s="13">
        <f>SUBTOTAL(103,$B$4:B156)</f>
        <v>153</v>
      </c>
      <c r="B156" s="140">
        <v>45512</v>
      </c>
      <c r="C156" s="143" t="s">
        <v>926</v>
      </c>
      <c r="D156" s="3" t="str">
        <f>VLOOKUP(C156,'Location Summary'!$C$4:$D$602,2,0)</f>
        <v>DA+6</v>
      </c>
      <c r="E156" s="297" t="s">
        <v>423</v>
      </c>
      <c r="F156" s="298" t="s">
        <v>703</v>
      </c>
      <c r="K156" s="187">
        <v>1</v>
      </c>
      <c r="L156" s="186">
        <v>1</v>
      </c>
      <c r="N156" s="187">
        <v>1</v>
      </c>
      <c r="O156" s="186">
        <v>1</v>
      </c>
      <c r="X156" s="44">
        <f t="shared" si="66"/>
        <v>45512</v>
      </c>
      <c r="Y156" s="44">
        <f t="shared" si="67"/>
        <v>45540</v>
      </c>
    </row>
    <row r="157" spans="1:25" ht="20.100000000000001" customHeight="1" x14ac:dyDescent="0.3">
      <c r="A157" s="13">
        <f>SUBTOTAL(103,$B$4:B157)</f>
        <v>154</v>
      </c>
      <c r="B157" s="140">
        <v>45513</v>
      </c>
      <c r="C157" s="143" t="s">
        <v>496</v>
      </c>
      <c r="D157" s="3" t="str">
        <f>VLOOKUP(C157,'Location Summary'!$C$4:$D$602,2,0)</f>
        <v>DA-3</v>
      </c>
      <c r="E157" s="297" t="s">
        <v>423</v>
      </c>
      <c r="F157" s="298" t="s">
        <v>703</v>
      </c>
      <c r="K157" s="187">
        <v>1</v>
      </c>
      <c r="O157" s="186">
        <v>1</v>
      </c>
      <c r="P157" s="188">
        <v>1</v>
      </c>
      <c r="X157" s="44">
        <f t="shared" ref="X157:X159" si="68">B157</f>
        <v>45513</v>
      </c>
      <c r="Y157" s="44">
        <f t="shared" ref="Y157:Y159" si="69">B157+28</f>
        <v>45541</v>
      </c>
    </row>
    <row r="158" spans="1:25" ht="20.100000000000001" customHeight="1" x14ac:dyDescent="0.3">
      <c r="A158" s="13">
        <f>SUBTOTAL(103,$B$4:B158)</f>
        <v>155</v>
      </c>
      <c r="B158" s="140">
        <v>45513</v>
      </c>
      <c r="C158" s="143" t="s">
        <v>419</v>
      </c>
      <c r="D158" s="3" t="str">
        <f>VLOOKUP(C158,'Location Summary'!$C$4:$D$602,2,0)</f>
        <v>DA+0</v>
      </c>
      <c r="E158" s="297" t="s">
        <v>423</v>
      </c>
      <c r="F158" s="298" t="s">
        <v>703</v>
      </c>
      <c r="G158" s="188">
        <v>1</v>
      </c>
      <c r="X158" s="44">
        <f t="shared" si="68"/>
        <v>45513</v>
      </c>
      <c r="Y158" s="44">
        <f t="shared" si="69"/>
        <v>45541</v>
      </c>
    </row>
    <row r="159" spans="1:25" ht="20.100000000000001" customHeight="1" x14ac:dyDescent="0.3">
      <c r="A159" s="13">
        <f>SUBTOTAL(103,$B$4:B159)</f>
        <v>156</v>
      </c>
      <c r="B159" s="140">
        <v>45514</v>
      </c>
      <c r="C159" s="143" t="s">
        <v>480</v>
      </c>
      <c r="D159" s="3" t="str">
        <f>VLOOKUP(C159,'Location Summary'!$C$4:$D$602,2,0)</f>
        <v>DA-1.5</v>
      </c>
      <c r="E159" s="297" t="s">
        <v>423</v>
      </c>
      <c r="F159" s="298" t="s">
        <v>703</v>
      </c>
      <c r="G159" s="188">
        <v>1</v>
      </c>
      <c r="J159" s="188">
        <v>1</v>
      </c>
      <c r="X159" s="44">
        <f t="shared" si="68"/>
        <v>45514</v>
      </c>
      <c r="Y159" s="44">
        <f t="shared" si="69"/>
        <v>45542</v>
      </c>
    </row>
    <row r="160" spans="1:25" ht="20.100000000000001" customHeight="1" x14ac:dyDescent="0.3">
      <c r="A160" s="13">
        <f>SUBTOTAL(103,$B$4:B160)</f>
        <v>157</v>
      </c>
      <c r="B160" s="140">
        <v>45514</v>
      </c>
      <c r="C160" s="143" t="s">
        <v>496</v>
      </c>
      <c r="D160" s="3" t="str">
        <f>VLOOKUP(C160,'Location Summary'!$C$4:$D$602,2,0)</f>
        <v>DA-3</v>
      </c>
      <c r="E160" s="297" t="s">
        <v>423</v>
      </c>
      <c r="F160" s="298" t="s">
        <v>703</v>
      </c>
      <c r="L160" s="186">
        <v>1</v>
      </c>
      <c r="Q160" s="187">
        <v>1</v>
      </c>
      <c r="R160" s="186">
        <v>1</v>
      </c>
      <c r="X160" s="44">
        <f t="shared" ref="X160:X164" si="70">B160</f>
        <v>45514</v>
      </c>
      <c r="Y160" s="44">
        <f t="shared" ref="Y160:Y164" si="71">B160+28</f>
        <v>45542</v>
      </c>
    </row>
    <row r="161" spans="1:25" ht="20.100000000000001" customHeight="1" x14ac:dyDescent="0.3">
      <c r="A161" s="13">
        <f>SUBTOTAL(103,$B$4:B161)</f>
        <v>158</v>
      </c>
      <c r="B161" s="140">
        <v>45514</v>
      </c>
      <c r="C161" s="143" t="s">
        <v>419</v>
      </c>
      <c r="D161" s="3" t="str">
        <f>VLOOKUP(C161,'Location Summary'!$C$4:$D$602,2,0)</f>
        <v>DA+0</v>
      </c>
      <c r="E161" s="297" t="s">
        <v>423</v>
      </c>
      <c r="F161" s="298" t="s">
        <v>703</v>
      </c>
      <c r="H161" s="187">
        <v>1</v>
      </c>
      <c r="M161" s="188">
        <v>1</v>
      </c>
      <c r="X161" s="44">
        <f t="shared" si="70"/>
        <v>45514</v>
      </c>
      <c r="Y161" s="44">
        <f t="shared" si="71"/>
        <v>45542</v>
      </c>
    </row>
    <row r="162" spans="1:25" ht="20.100000000000001" customHeight="1" x14ac:dyDescent="0.3">
      <c r="A162" s="13">
        <f>SUBTOTAL(103,$B$4:B162)</f>
        <v>159</v>
      </c>
      <c r="B162" s="140">
        <v>45515</v>
      </c>
      <c r="C162" s="143" t="s">
        <v>419</v>
      </c>
      <c r="D162" s="3" t="str">
        <f>VLOOKUP(C162,'Location Summary'!$C$4:$D$602,2,0)</f>
        <v>DA+0</v>
      </c>
      <c r="E162" s="297" t="s">
        <v>423</v>
      </c>
      <c r="F162" s="298" t="s">
        <v>703</v>
      </c>
      <c r="I162" s="186">
        <v>1</v>
      </c>
      <c r="J162" s="188">
        <v>1</v>
      </c>
      <c r="N162" s="187">
        <v>1</v>
      </c>
      <c r="P162" s="188">
        <v>1</v>
      </c>
      <c r="X162" s="44">
        <f t="shared" si="70"/>
        <v>45515</v>
      </c>
      <c r="Y162" s="44">
        <f t="shared" si="71"/>
        <v>45543</v>
      </c>
    </row>
    <row r="163" spans="1:25" ht="20.100000000000001" customHeight="1" x14ac:dyDescent="0.3">
      <c r="A163" s="13">
        <f>SUBTOTAL(103,$B$4:B163)</f>
        <v>160</v>
      </c>
      <c r="B163" s="140">
        <v>45515</v>
      </c>
      <c r="C163" s="143" t="s">
        <v>160</v>
      </c>
      <c r="D163" s="3" t="str">
        <f>VLOOKUP(C163,'Location Summary'!$C$4:$D$602,2,0)</f>
        <v>DA+1.5</v>
      </c>
      <c r="E163" s="297" t="s">
        <v>423</v>
      </c>
      <c r="F163" s="298" t="s">
        <v>703</v>
      </c>
      <c r="M163" s="188">
        <v>1</v>
      </c>
      <c r="X163" s="44">
        <f t="shared" si="70"/>
        <v>45515</v>
      </c>
      <c r="Y163" s="44">
        <f t="shared" si="71"/>
        <v>45543</v>
      </c>
    </row>
    <row r="164" spans="1:25" ht="20.100000000000001" customHeight="1" x14ac:dyDescent="0.3">
      <c r="A164" s="13">
        <f>SUBTOTAL(103,$B$4:B164)</f>
        <v>161</v>
      </c>
      <c r="B164" s="140">
        <v>45515</v>
      </c>
      <c r="C164" s="143" t="s">
        <v>925</v>
      </c>
      <c r="D164" s="3" t="str">
        <f>VLOOKUP(C164,'Location Summary'!$C$4:$D$602,2,0)</f>
        <v>DA+6</v>
      </c>
      <c r="E164" s="297" t="s">
        <v>423</v>
      </c>
      <c r="F164" s="298" t="s">
        <v>703</v>
      </c>
      <c r="M164" s="188">
        <v>1</v>
      </c>
      <c r="P164" s="188">
        <v>1</v>
      </c>
      <c r="X164" s="44">
        <f t="shared" si="70"/>
        <v>45515</v>
      </c>
      <c r="Y164" s="44">
        <f t="shared" si="71"/>
        <v>45543</v>
      </c>
    </row>
    <row r="165" spans="1:25" ht="20.100000000000001" customHeight="1" x14ac:dyDescent="0.3">
      <c r="A165" s="13">
        <f>SUBTOTAL(103,$B$4:B165)</f>
        <v>162</v>
      </c>
      <c r="B165" s="140">
        <v>45516</v>
      </c>
      <c r="C165" s="143" t="s">
        <v>480</v>
      </c>
      <c r="D165" s="3" t="str">
        <f>VLOOKUP(C165,'Location Summary'!$C$4:$D$602,2,0)</f>
        <v>DA-1.5</v>
      </c>
      <c r="E165" s="297" t="s">
        <v>423</v>
      </c>
      <c r="F165" s="298" t="s">
        <v>703</v>
      </c>
      <c r="H165" s="187">
        <v>1</v>
      </c>
      <c r="K165" s="187">
        <v>1</v>
      </c>
      <c r="X165" s="44">
        <f t="shared" ref="X165:X168" si="72">B165</f>
        <v>45516</v>
      </c>
      <c r="Y165" s="44">
        <f t="shared" ref="Y165:Y168" si="73">B165+28</f>
        <v>45544</v>
      </c>
    </row>
    <row r="166" spans="1:25" ht="20.100000000000001" customHeight="1" x14ac:dyDescent="0.3">
      <c r="A166" s="13">
        <f>SUBTOTAL(103,$B$4:B166)</f>
        <v>163</v>
      </c>
      <c r="B166" s="140">
        <v>45516</v>
      </c>
      <c r="C166" s="143" t="s">
        <v>419</v>
      </c>
      <c r="D166" s="3" t="str">
        <f>VLOOKUP(C166,'Location Summary'!$C$4:$D$602,2,0)</f>
        <v>DA+0</v>
      </c>
      <c r="E166" s="297" t="s">
        <v>423</v>
      </c>
      <c r="F166" s="298" t="s">
        <v>703</v>
      </c>
      <c r="K166" s="187">
        <v>1</v>
      </c>
      <c r="L166" s="186">
        <v>1</v>
      </c>
      <c r="Q166" s="187">
        <v>1</v>
      </c>
      <c r="R166" s="186">
        <v>1</v>
      </c>
      <c r="X166" s="44">
        <f t="shared" si="72"/>
        <v>45516</v>
      </c>
      <c r="Y166" s="44">
        <f t="shared" si="73"/>
        <v>45544</v>
      </c>
    </row>
    <row r="167" spans="1:25" ht="20.100000000000001" customHeight="1" x14ac:dyDescent="0.3">
      <c r="A167" s="13">
        <f>SUBTOTAL(103,$B$4:B167)</f>
        <v>164</v>
      </c>
      <c r="B167" s="140">
        <v>45516</v>
      </c>
      <c r="C167" s="143" t="s">
        <v>160</v>
      </c>
      <c r="D167" s="3" t="str">
        <f>VLOOKUP(C167,'Location Summary'!$C$4:$D$602,2,0)</f>
        <v>DA+1.5</v>
      </c>
      <c r="E167" s="297" t="s">
        <v>423</v>
      </c>
      <c r="F167" s="298" t="s">
        <v>703</v>
      </c>
      <c r="J167" s="188">
        <v>1</v>
      </c>
      <c r="N167" s="187">
        <v>1</v>
      </c>
      <c r="O167" s="186">
        <v>1</v>
      </c>
      <c r="X167" s="44">
        <f t="shared" si="72"/>
        <v>45516</v>
      </c>
      <c r="Y167" s="44">
        <f t="shared" si="73"/>
        <v>45544</v>
      </c>
    </row>
    <row r="168" spans="1:25" ht="20.100000000000001" customHeight="1" x14ac:dyDescent="0.3">
      <c r="A168" s="13">
        <f>SUBTOTAL(103,$B$4:B168)</f>
        <v>165</v>
      </c>
      <c r="B168" s="140">
        <v>45516</v>
      </c>
      <c r="C168" s="143" t="s">
        <v>925</v>
      </c>
      <c r="D168" s="3" t="str">
        <f>VLOOKUP(C168,'Location Summary'!$C$4:$D$602,2,0)</f>
        <v>DA+6</v>
      </c>
      <c r="E168" s="297" t="s">
        <v>423</v>
      </c>
      <c r="F168" s="298" t="s">
        <v>703</v>
      </c>
      <c r="G168" s="188">
        <v>1</v>
      </c>
      <c r="J168" s="188">
        <v>1</v>
      </c>
      <c r="N168" s="187">
        <v>1</v>
      </c>
      <c r="O168" s="186">
        <v>1</v>
      </c>
      <c r="Q168" s="187">
        <v>1</v>
      </c>
      <c r="R168" s="186">
        <v>1</v>
      </c>
      <c r="X168" s="44">
        <f t="shared" si="72"/>
        <v>45516</v>
      </c>
      <c r="Y168" s="44">
        <f t="shared" si="73"/>
        <v>45544</v>
      </c>
    </row>
    <row r="169" spans="1:25" ht="20.100000000000001" customHeight="1" x14ac:dyDescent="0.3">
      <c r="A169" s="13">
        <f>SUBTOTAL(103,$B$4:B169)</f>
        <v>166</v>
      </c>
      <c r="B169" s="140">
        <v>45517</v>
      </c>
      <c r="C169" s="143" t="s">
        <v>484</v>
      </c>
      <c r="D169" s="3" t="str">
        <f>VLOOKUP(C169,'Location Summary'!$C$4:$D$602,2,0)</f>
        <v>DA+6</v>
      </c>
      <c r="E169" s="297" t="s">
        <v>423</v>
      </c>
      <c r="F169" s="298" t="s">
        <v>703</v>
      </c>
      <c r="G169" s="188">
        <v>1</v>
      </c>
      <c r="J169" s="188">
        <v>1</v>
      </c>
      <c r="X169" s="44">
        <f t="shared" ref="X169:X172" si="74">B169</f>
        <v>45517</v>
      </c>
      <c r="Y169" s="44">
        <f t="shared" ref="Y169:Y172" si="75">B169+28</f>
        <v>45545</v>
      </c>
    </row>
    <row r="170" spans="1:25" ht="20.100000000000001" customHeight="1" x14ac:dyDescent="0.3">
      <c r="A170" s="13">
        <f>SUBTOTAL(103,$B$4:B170)</f>
        <v>167</v>
      </c>
      <c r="B170" s="140">
        <v>45517</v>
      </c>
      <c r="C170" s="143" t="s">
        <v>419</v>
      </c>
      <c r="D170" s="3" t="str">
        <f>VLOOKUP(C170,'Location Summary'!$C$4:$D$602,2,0)</f>
        <v>DA+0</v>
      </c>
      <c r="E170" s="297" t="s">
        <v>423</v>
      </c>
      <c r="F170" s="298" t="s">
        <v>703</v>
      </c>
      <c r="O170" s="186">
        <v>1</v>
      </c>
      <c r="X170" s="44">
        <f t="shared" si="74"/>
        <v>45517</v>
      </c>
      <c r="Y170" s="44">
        <f t="shared" si="75"/>
        <v>45545</v>
      </c>
    </row>
    <row r="171" spans="1:25" ht="20.100000000000001" customHeight="1" x14ac:dyDescent="0.3">
      <c r="A171" s="13">
        <f>SUBTOTAL(103,$B$4:B171)</f>
        <v>168</v>
      </c>
      <c r="B171" s="140">
        <v>45517</v>
      </c>
      <c r="C171" s="143" t="s">
        <v>160</v>
      </c>
      <c r="D171" s="3" t="str">
        <f>VLOOKUP(C171,'Location Summary'!$C$4:$D$602,2,0)</f>
        <v>DA+1.5</v>
      </c>
      <c r="E171" s="297" t="s">
        <v>423</v>
      </c>
      <c r="F171" s="298" t="s">
        <v>703</v>
      </c>
      <c r="K171" s="187">
        <v>1</v>
      </c>
      <c r="L171" s="186">
        <v>1</v>
      </c>
      <c r="P171" s="188">
        <v>1</v>
      </c>
      <c r="X171" s="44">
        <f t="shared" si="74"/>
        <v>45517</v>
      </c>
      <c r="Y171" s="44">
        <f t="shared" si="75"/>
        <v>45545</v>
      </c>
    </row>
    <row r="172" spans="1:25" ht="20.100000000000001" customHeight="1" x14ac:dyDescent="0.3">
      <c r="A172" s="13">
        <f>SUBTOTAL(103,$B$4:B172)</f>
        <v>169</v>
      </c>
      <c r="B172" s="140">
        <v>45517</v>
      </c>
      <c r="C172" s="143" t="s">
        <v>925</v>
      </c>
      <c r="D172" s="3" t="str">
        <f>VLOOKUP(C172,'Location Summary'!$C$4:$D$602,2,0)</f>
        <v>DA+6</v>
      </c>
      <c r="E172" s="297" t="s">
        <v>423</v>
      </c>
      <c r="F172" s="298" t="s">
        <v>703</v>
      </c>
      <c r="K172" s="187">
        <v>1</v>
      </c>
      <c r="X172" s="44">
        <f t="shared" si="74"/>
        <v>45517</v>
      </c>
      <c r="Y172" s="44">
        <f t="shared" si="75"/>
        <v>45545</v>
      </c>
    </row>
    <row r="173" spans="1:25" ht="20.100000000000001" customHeight="1" x14ac:dyDescent="0.3">
      <c r="A173" s="13">
        <f>SUBTOTAL(103,$B$4:B173)</f>
        <v>170</v>
      </c>
      <c r="B173" s="140">
        <v>45518</v>
      </c>
      <c r="C173" s="143" t="s">
        <v>925</v>
      </c>
      <c r="D173" s="3" t="str">
        <f>VLOOKUP(C173,'Location Summary'!$C$4:$D$602,2,0)</f>
        <v>DA+6</v>
      </c>
      <c r="E173" s="297" t="s">
        <v>423</v>
      </c>
      <c r="F173" s="298" t="s">
        <v>703</v>
      </c>
      <c r="H173" s="187">
        <v>1</v>
      </c>
      <c r="I173" s="186">
        <v>1</v>
      </c>
      <c r="L173" s="186">
        <v>1</v>
      </c>
      <c r="X173" s="44">
        <f t="shared" ref="X173:X175" si="76">B173</f>
        <v>45518</v>
      </c>
      <c r="Y173" s="44">
        <f t="shared" ref="Y173:Y175" si="77">B173+28</f>
        <v>45546</v>
      </c>
    </row>
    <row r="174" spans="1:25" ht="20.100000000000001" customHeight="1" x14ac:dyDescent="0.3">
      <c r="A174" s="13">
        <f>SUBTOTAL(103,$B$4:B174)</f>
        <v>171</v>
      </c>
      <c r="B174" s="140">
        <v>45518</v>
      </c>
      <c r="C174" s="143" t="s">
        <v>484</v>
      </c>
      <c r="D174" s="3" t="str">
        <f>VLOOKUP(C174,'Location Summary'!$C$4:$D$602,2,0)</f>
        <v>DA+6</v>
      </c>
      <c r="E174" s="297" t="s">
        <v>423</v>
      </c>
      <c r="F174" s="298" t="s">
        <v>703</v>
      </c>
      <c r="H174" s="187">
        <v>1</v>
      </c>
      <c r="I174" s="186">
        <v>1</v>
      </c>
      <c r="K174" s="187">
        <v>1</v>
      </c>
      <c r="L174" s="186">
        <v>1</v>
      </c>
      <c r="X174" s="44">
        <f t="shared" si="76"/>
        <v>45518</v>
      </c>
      <c r="Y174" s="44">
        <f t="shared" si="77"/>
        <v>45546</v>
      </c>
    </row>
    <row r="175" spans="1:25" ht="20.100000000000001" customHeight="1" x14ac:dyDescent="0.3">
      <c r="A175" s="13">
        <f>SUBTOTAL(103,$B$4:B175)</f>
        <v>172</v>
      </c>
      <c r="B175" s="140">
        <v>45518</v>
      </c>
      <c r="C175" s="143" t="s">
        <v>160</v>
      </c>
      <c r="D175" s="3" t="str">
        <f>VLOOKUP(C175,'Location Summary'!$C$4:$D$602,2,0)</f>
        <v>DA+1.5</v>
      </c>
      <c r="E175" s="297" t="s">
        <v>423</v>
      </c>
      <c r="F175" s="298" t="s">
        <v>703</v>
      </c>
      <c r="G175" s="188">
        <v>1</v>
      </c>
      <c r="X175" s="44">
        <f t="shared" si="76"/>
        <v>45518</v>
      </c>
      <c r="Y175" s="44">
        <f t="shared" si="77"/>
        <v>45546</v>
      </c>
    </row>
    <row r="176" spans="1:25" ht="20.100000000000001" customHeight="1" x14ac:dyDescent="0.3">
      <c r="A176" s="13">
        <f>SUBTOTAL(103,$B$4:B176)</f>
        <v>173</v>
      </c>
      <c r="B176" s="140">
        <v>45520</v>
      </c>
      <c r="C176" s="143" t="s">
        <v>480</v>
      </c>
      <c r="D176" s="3" t="str">
        <f>VLOOKUP(C176,'Location Summary'!$C$4:$D$602,2,0)</f>
        <v>DA-1.5</v>
      </c>
      <c r="E176" s="297" t="s">
        <v>423</v>
      </c>
      <c r="F176" s="298" t="s">
        <v>703</v>
      </c>
      <c r="I176" s="186">
        <v>1</v>
      </c>
      <c r="L176" s="186">
        <v>1</v>
      </c>
      <c r="P176" s="188">
        <v>1</v>
      </c>
      <c r="X176" s="44">
        <f t="shared" ref="X176:X186" si="78">B176</f>
        <v>45520</v>
      </c>
      <c r="Y176" s="44">
        <f t="shared" ref="Y176:Y186" si="79">B176+28</f>
        <v>45548</v>
      </c>
    </row>
    <row r="177" spans="1:25" ht="20.100000000000001" customHeight="1" x14ac:dyDescent="0.3">
      <c r="A177" s="13">
        <f>SUBTOTAL(103,$B$4:B177)</f>
        <v>174</v>
      </c>
      <c r="B177" s="140">
        <v>45520</v>
      </c>
      <c r="C177" s="143" t="s">
        <v>516</v>
      </c>
      <c r="D177" s="3" t="str">
        <f>VLOOKUP(C177,'Location Summary'!$C$4:$D$602,2,0)</f>
        <v>DA+3</v>
      </c>
      <c r="E177" s="297" t="s">
        <v>423</v>
      </c>
      <c r="F177" s="298" t="s">
        <v>703</v>
      </c>
      <c r="G177" s="188">
        <v>1</v>
      </c>
      <c r="J177" s="188">
        <v>1</v>
      </c>
      <c r="M177" s="188">
        <v>1</v>
      </c>
      <c r="P177" s="188">
        <v>1</v>
      </c>
      <c r="Q177" s="187">
        <v>1</v>
      </c>
      <c r="X177" s="44">
        <f t="shared" si="78"/>
        <v>45520</v>
      </c>
      <c r="Y177" s="44">
        <f t="shared" si="79"/>
        <v>45548</v>
      </c>
    </row>
    <row r="178" spans="1:25" ht="20.100000000000001" customHeight="1" x14ac:dyDescent="0.3">
      <c r="A178" s="13">
        <f>SUBTOTAL(103,$B$4:B178)</f>
        <v>175</v>
      </c>
      <c r="B178" s="140">
        <v>45520</v>
      </c>
      <c r="C178" s="143" t="s">
        <v>927</v>
      </c>
      <c r="D178" s="3" t="str">
        <f>VLOOKUP(C178,'Location Summary'!$C$4:$D$602,2,0)</f>
        <v>DA+6</v>
      </c>
      <c r="E178" s="297" t="s">
        <v>423</v>
      </c>
      <c r="F178" s="298" t="s">
        <v>703</v>
      </c>
      <c r="G178" s="188">
        <v>1</v>
      </c>
      <c r="J178" s="188">
        <v>1</v>
      </c>
      <c r="X178" s="44">
        <f t="shared" si="78"/>
        <v>45520</v>
      </c>
      <c r="Y178" s="44">
        <f t="shared" si="79"/>
        <v>45548</v>
      </c>
    </row>
    <row r="179" spans="1:25" ht="20.100000000000001" customHeight="1" x14ac:dyDescent="0.3">
      <c r="A179" s="13">
        <f>SUBTOTAL(103,$B$4:B179)</f>
        <v>176</v>
      </c>
      <c r="B179" s="140">
        <v>45520</v>
      </c>
      <c r="C179" s="143" t="s">
        <v>160</v>
      </c>
      <c r="D179" s="3" t="str">
        <f>VLOOKUP(C179,'Location Summary'!$C$4:$D$602,2,0)</f>
        <v>DA+1.5</v>
      </c>
      <c r="E179" s="297" t="s">
        <v>423</v>
      </c>
      <c r="F179" s="298" t="s">
        <v>703</v>
      </c>
      <c r="H179" s="187">
        <v>1</v>
      </c>
      <c r="I179" s="186">
        <v>1</v>
      </c>
      <c r="Q179" s="187">
        <v>1</v>
      </c>
      <c r="R179" s="186">
        <v>1</v>
      </c>
      <c r="X179" s="44">
        <f t="shared" si="78"/>
        <v>45520</v>
      </c>
      <c r="Y179" s="44">
        <f t="shared" si="79"/>
        <v>45548</v>
      </c>
    </row>
    <row r="180" spans="1:25" ht="20.100000000000001" customHeight="1" x14ac:dyDescent="0.3">
      <c r="A180" s="13">
        <f>SUBTOTAL(103,$B$4:B180)</f>
        <v>177</v>
      </c>
      <c r="B180" s="140">
        <v>45521</v>
      </c>
      <c r="C180" s="143" t="s">
        <v>484</v>
      </c>
      <c r="D180" s="3" t="str">
        <f>VLOOKUP(C180,'Location Summary'!$C$4:$D$602,2,0)</f>
        <v>DA+6</v>
      </c>
      <c r="E180" s="297" t="s">
        <v>423</v>
      </c>
      <c r="F180" s="298" t="s">
        <v>703</v>
      </c>
      <c r="M180" s="188">
        <v>1</v>
      </c>
      <c r="P180" s="188">
        <v>1</v>
      </c>
      <c r="X180" s="44">
        <f t="shared" si="78"/>
        <v>45521</v>
      </c>
      <c r="Y180" s="44">
        <f t="shared" si="79"/>
        <v>45549</v>
      </c>
    </row>
    <row r="181" spans="1:25" ht="20.100000000000001" customHeight="1" x14ac:dyDescent="0.3">
      <c r="A181" s="13">
        <f>SUBTOTAL(103,$B$4:B181)</f>
        <v>178</v>
      </c>
      <c r="B181" s="140">
        <v>45521</v>
      </c>
      <c r="C181" s="143" t="s">
        <v>516</v>
      </c>
      <c r="D181" s="3" t="str">
        <f>VLOOKUP(C181,'Location Summary'!$C$4:$D$602,2,0)</f>
        <v>DA+3</v>
      </c>
      <c r="E181" s="297" t="s">
        <v>423</v>
      </c>
      <c r="F181" s="298" t="s">
        <v>703</v>
      </c>
      <c r="H181" s="187">
        <v>1</v>
      </c>
      <c r="I181" s="186">
        <v>1</v>
      </c>
      <c r="K181" s="187">
        <v>1</v>
      </c>
      <c r="L181" s="186">
        <v>1</v>
      </c>
      <c r="N181" s="187">
        <v>1</v>
      </c>
      <c r="O181" s="186">
        <v>1</v>
      </c>
      <c r="R181" s="186">
        <v>1</v>
      </c>
      <c r="X181" s="44">
        <f t="shared" si="78"/>
        <v>45521</v>
      </c>
      <c r="Y181" s="44">
        <f t="shared" si="79"/>
        <v>45549</v>
      </c>
    </row>
    <row r="182" spans="1:25" ht="20.100000000000001" customHeight="1" x14ac:dyDescent="0.3">
      <c r="A182" s="13">
        <f>SUBTOTAL(103,$B$4:B182)</f>
        <v>179</v>
      </c>
      <c r="B182" s="140">
        <v>45521</v>
      </c>
      <c r="C182" s="143" t="s">
        <v>927</v>
      </c>
      <c r="D182" s="3" t="str">
        <f>VLOOKUP(C182,'Location Summary'!$C$4:$D$602,2,0)</f>
        <v>DA+6</v>
      </c>
      <c r="E182" s="297" t="s">
        <v>423</v>
      </c>
      <c r="F182" s="298" t="s">
        <v>703</v>
      </c>
      <c r="H182" s="187">
        <v>1</v>
      </c>
      <c r="K182" s="187">
        <v>1</v>
      </c>
      <c r="P182" s="188">
        <v>1</v>
      </c>
      <c r="X182" s="44">
        <f t="shared" si="78"/>
        <v>45521</v>
      </c>
      <c r="Y182" s="44">
        <f t="shared" si="79"/>
        <v>45549</v>
      </c>
    </row>
    <row r="183" spans="1:25" ht="20.100000000000001" customHeight="1" x14ac:dyDescent="0.3">
      <c r="A183" s="13">
        <f>SUBTOTAL(103,$B$4:B183)</f>
        <v>180</v>
      </c>
      <c r="B183" s="140">
        <v>45522</v>
      </c>
      <c r="C183" s="143" t="s">
        <v>484</v>
      </c>
      <c r="D183" s="3" t="str">
        <f>VLOOKUP(C183,'Location Summary'!$C$4:$D$602,2,0)</f>
        <v>DA+6</v>
      </c>
      <c r="E183" s="297" t="s">
        <v>423</v>
      </c>
      <c r="F183" s="298" t="s">
        <v>703</v>
      </c>
      <c r="N183" s="187">
        <v>1</v>
      </c>
      <c r="O183" s="186">
        <v>1</v>
      </c>
      <c r="Q183" s="187">
        <v>1</v>
      </c>
      <c r="R183" s="186">
        <v>1</v>
      </c>
      <c r="X183" s="44">
        <f t="shared" si="78"/>
        <v>45522</v>
      </c>
      <c r="Y183" s="44">
        <f t="shared" si="79"/>
        <v>45550</v>
      </c>
    </row>
    <row r="184" spans="1:25" ht="20.100000000000001" customHeight="1" x14ac:dyDescent="0.3">
      <c r="A184" s="13">
        <f>SUBTOTAL(103,$B$4:B184)</f>
        <v>181</v>
      </c>
      <c r="B184" s="140">
        <v>45522</v>
      </c>
      <c r="C184" s="143" t="s">
        <v>927</v>
      </c>
      <c r="D184" s="3" t="str">
        <f>VLOOKUP(C184,'Location Summary'!$C$4:$D$602,2,0)</f>
        <v>DA+6</v>
      </c>
      <c r="E184" s="297" t="s">
        <v>423</v>
      </c>
      <c r="F184" s="298" t="s">
        <v>703</v>
      </c>
      <c r="I184" s="186">
        <v>1</v>
      </c>
      <c r="L184" s="186">
        <v>1</v>
      </c>
      <c r="M184" s="188">
        <v>1</v>
      </c>
      <c r="N184" s="187">
        <v>1</v>
      </c>
      <c r="Q184" s="187">
        <v>1</v>
      </c>
      <c r="R184" s="186">
        <v>1</v>
      </c>
      <c r="X184" s="44">
        <f t="shared" si="78"/>
        <v>45522</v>
      </c>
      <c r="Y184" s="44">
        <f t="shared" si="79"/>
        <v>45550</v>
      </c>
    </row>
    <row r="185" spans="1:25" ht="20.100000000000001" customHeight="1" x14ac:dyDescent="0.3">
      <c r="A185" s="13">
        <f>SUBTOTAL(103,$B$4:B185)</f>
        <v>182</v>
      </c>
      <c r="B185" s="140">
        <v>45522</v>
      </c>
      <c r="C185" s="143" t="s">
        <v>161</v>
      </c>
      <c r="D185" s="3" t="str">
        <f>VLOOKUP(C185,'Location Summary'!$C$4:$D$602,2,0)</f>
        <v>DA-1.5</v>
      </c>
      <c r="E185" s="297" t="s">
        <v>423</v>
      </c>
      <c r="F185" s="298" t="s">
        <v>703</v>
      </c>
      <c r="G185" s="188">
        <v>1</v>
      </c>
      <c r="X185" s="44">
        <f t="shared" si="78"/>
        <v>45522</v>
      </c>
      <c r="Y185" s="44">
        <f t="shared" si="79"/>
        <v>45550</v>
      </c>
    </row>
    <row r="186" spans="1:25" ht="20.100000000000001" customHeight="1" x14ac:dyDescent="0.3">
      <c r="A186" s="13">
        <f>SUBTOTAL(103,$B$4:B186)</f>
        <v>183</v>
      </c>
      <c r="B186" s="140">
        <v>45522</v>
      </c>
      <c r="C186" s="143" t="s">
        <v>899</v>
      </c>
      <c r="D186" s="3" t="str">
        <f>VLOOKUP(C186,'Location Summary'!$C$4:$D$602,2,0)</f>
        <v>DA+6</v>
      </c>
      <c r="E186" s="297" t="s">
        <v>423</v>
      </c>
      <c r="F186" s="298" t="s">
        <v>703</v>
      </c>
      <c r="G186" s="188">
        <v>1</v>
      </c>
      <c r="H186" s="187">
        <v>1</v>
      </c>
      <c r="M186" s="188">
        <v>1</v>
      </c>
      <c r="P186" s="188">
        <v>1</v>
      </c>
      <c r="X186" s="44">
        <f t="shared" si="78"/>
        <v>45522</v>
      </c>
      <c r="Y186" s="44">
        <f t="shared" si="79"/>
        <v>45550</v>
      </c>
    </row>
    <row r="187" spans="1:25" ht="20.100000000000001" customHeight="1" x14ac:dyDescent="0.3">
      <c r="A187" s="13">
        <f>SUBTOTAL(103,$B$4:B187)</f>
        <v>184</v>
      </c>
      <c r="B187" s="140">
        <v>45523</v>
      </c>
      <c r="C187" s="143" t="s">
        <v>899</v>
      </c>
      <c r="D187" s="3" t="str">
        <f>VLOOKUP(C187,'Location Summary'!$C$4:$D$602,2,0)</f>
        <v>DA+6</v>
      </c>
      <c r="E187" s="297" t="s">
        <v>423</v>
      </c>
      <c r="F187" s="298" t="s">
        <v>703</v>
      </c>
      <c r="I187" s="186">
        <v>1</v>
      </c>
      <c r="J187" s="188">
        <v>1</v>
      </c>
      <c r="K187" s="187">
        <v>1</v>
      </c>
      <c r="N187" s="187">
        <v>1</v>
      </c>
      <c r="O187" s="186">
        <v>1</v>
      </c>
      <c r="Q187" s="187">
        <v>1</v>
      </c>
      <c r="R187" s="186">
        <v>1</v>
      </c>
      <c r="X187" s="44">
        <f t="shared" ref="X187:X190" si="80">B187</f>
        <v>45523</v>
      </c>
      <c r="Y187" s="44">
        <f t="shared" ref="Y187:Y190" si="81">B187+28</f>
        <v>45551</v>
      </c>
    </row>
    <row r="188" spans="1:25" ht="20.100000000000001" customHeight="1" x14ac:dyDescent="0.3">
      <c r="A188" s="13">
        <f>SUBTOTAL(103,$B$4:B188)</f>
        <v>185</v>
      </c>
      <c r="B188" s="140">
        <v>45524</v>
      </c>
      <c r="C188" s="143" t="s">
        <v>927</v>
      </c>
      <c r="D188" s="3" t="str">
        <f>VLOOKUP(C188,'Location Summary'!$C$4:$D$602,2,0)</f>
        <v>DA+6</v>
      </c>
      <c r="E188" s="297" t="s">
        <v>423</v>
      </c>
      <c r="F188" s="298" t="s">
        <v>703</v>
      </c>
      <c r="O188" s="186">
        <v>1</v>
      </c>
      <c r="X188" s="44">
        <f t="shared" si="80"/>
        <v>45524</v>
      </c>
      <c r="Y188" s="44">
        <f t="shared" si="81"/>
        <v>45552</v>
      </c>
    </row>
    <row r="189" spans="1:25" ht="20.100000000000001" customHeight="1" x14ac:dyDescent="0.3">
      <c r="A189" s="13">
        <f>SUBTOTAL(103,$B$4:B189)</f>
        <v>186</v>
      </c>
      <c r="B189" s="140">
        <v>45524</v>
      </c>
      <c r="C189" s="143" t="s">
        <v>899</v>
      </c>
      <c r="D189" s="3" t="str">
        <f>VLOOKUP(C189,'Location Summary'!$C$4:$D$602,2,0)</f>
        <v>DA+6</v>
      </c>
      <c r="E189" s="297" t="s">
        <v>423</v>
      </c>
      <c r="F189" s="298" t="s">
        <v>703</v>
      </c>
      <c r="L189" s="186">
        <v>1</v>
      </c>
      <c r="X189" s="44">
        <f t="shared" si="80"/>
        <v>45524</v>
      </c>
      <c r="Y189" s="44">
        <f t="shared" si="81"/>
        <v>45552</v>
      </c>
    </row>
    <row r="190" spans="1:25" ht="20.100000000000001" customHeight="1" x14ac:dyDescent="0.3">
      <c r="A190" s="13">
        <f>SUBTOTAL(103,$B$4:B190)</f>
        <v>187</v>
      </c>
      <c r="B190" s="140">
        <v>45524</v>
      </c>
      <c r="C190" s="143" t="s">
        <v>928</v>
      </c>
      <c r="D190" s="3" t="str">
        <f>VLOOKUP(C190,'Location Summary'!$C$4:$D$602,2,0)</f>
        <v>DA+3</v>
      </c>
      <c r="E190" s="297" t="s">
        <v>423</v>
      </c>
      <c r="F190" s="298" t="s">
        <v>703</v>
      </c>
      <c r="J190" s="188">
        <v>1</v>
      </c>
      <c r="P190" s="188">
        <v>1</v>
      </c>
      <c r="X190" s="44">
        <f t="shared" si="80"/>
        <v>45524</v>
      </c>
      <c r="Y190" s="44">
        <f t="shared" si="81"/>
        <v>45552</v>
      </c>
    </row>
    <row r="191" spans="1:25" ht="20.100000000000001" customHeight="1" x14ac:dyDescent="0.3">
      <c r="A191" s="13">
        <f>SUBTOTAL(103,$B$4:B191)</f>
        <v>188</v>
      </c>
      <c r="B191" s="140">
        <v>45526</v>
      </c>
      <c r="C191" s="143" t="s">
        <v>515</v>
      </c>
      <c r="D191" s="3" t="str">
        <f>VLOOKUP(C191,'Location Summary'!$C$4:$D$602,2,0)</f>
        <v>DA+3</v>
      </c>
      <c r="E191" s="297" t="s">
        <v>423</v>
      </c>
      <c r="F191" s="298" t="s">
        <v>703</v>
      </c>
      <c r="G191" s="188">
        <v>1</v>
      </c>
      <c r="H191" s="187">
        <v>1</v>
      </c>
      <c r="J191" s="188">
        <v>1</v>
      </c>
      <c r="K191" s="187">
        <v>1</v>
      </c>
      <c r="M191" s="188">
        <v>1</v>
      </c>
      <c r="P191" s="188">
        <v>1</v>
      </c>
      <c r="X191" s="44">
        <f t="shared" ref="X191:X198" si="82">B191</f>
        <v>45526</v>
      </c>
      <c r="Y191" s="44">
        <f t="shared" ref="Y191:Y198" si="83">B191+28</f>
        <v>45554</v>
      </c>
    </row>
    <row r="192" spans="1:25" ht="20.100000000000001" customHeight="1" x14ac:dyDescent="0.3">
      <c r="A192" s="13">
        <f>SUBTOTAL(103,$B$4:B192)</f>
        <v>189</v>
      </c>
      <c r="B192" s="140">
        <v>45526</v>
      </c>
      <c r="C192" s="143" t="s">
        <v>161</v>
      </c>
      <c r="D192" s="3" t="str">
        <f>VLOOKUP(C192,'Location Summary'!$C$4:$D$602,2,0)</f>
        <v>DA-1.5</v>
      </c>
      <c r="E192" s="297" t="s">
        <v>423</v>
      </c>
      <c r="F192" s="298" t="s">
        <v>703</v>
      </c>
      <c r="J192" s="188">
        <v>1</v>
      </c>
      <c r="X192" s="44">
        <f t="shared" si="82"/>
        <v>45526</v>
      </c>
      <c r="Y192" s="44">
        <f t="shared" si="83"/>
        <v>45554</v>
      </c>
    </row>
    <row r="193" spans="1:25" ht="20.100000000000001" customHeight="1" x14ac:dyDescent="0.3">
      <c r="A193" s="13">
        <f>SUBTOTAL(103,$B$4:B193)</f>
        <v>190</v>
      </c>
      <c r="B193" s="140">
        <v>45526</v>
      </c>
      <c r="C193" s="143" t="s">
        <v>928</v>
      </c>
      <c r="D193" s="3" t="str">
        <f>VLOOKUP(C193,'Location Summary'!$C$4:$D$602,2,0)</f>
        <v>DA+3</v>
      </c>
      <c r="E193" s="297" t="s">
        <v>423</v>
      </c>
      <c r="F193" s="298" t="s">
        <v>703</v>
      </c>
      <c r="K193" s="187">
        <v>1</v>
      </c>
      <c r="M193" s="188">
        <v>1</v>
      </c>
      <c r="Q193" s="187">
        <v>1</v>
      </c>
      <c r="X193" s="44">
        <f t="shared" si="82"/>
        <v>45526</v>
      </c>
      <c r="Y193" s="44">
        <f t="shared" si="83"/>
        <v>45554</v>
      </c>
    </row>
    <row r="194" spans="1:25" ht="20.100000000000001" customHeight="1" x14ac:dyDescent="0.3">
      <c r="A194" s="13">
        <f>SUBTOTAL(103,$B$4:B194)</f>
        <v>191</v>
      </c>
      <c r="B194" s="140">
        <v>45526</v>
      </c>
      <c r="C194" s="143" t="s">
        <v>900</v>
      </c>
      <c r="D194" s="3" t="str">
        <f>VLOOKUP(C194,'Location Summary'!$C$4:$D$602,2,0)</f>
        <v>DA+9</v>
      </c>
      <c r="E194" s="297" t="s">
        <v>423</v>
      </c>
      <c r="F194" s="298" t="s">
        <v>703</v>
      </c>
      <c r="P194" s="188">
        <v>1</v>
      </c>
      <c r="X194" s="44">
        <f t="shared" si="82"/>
        <v>45526</v>
      </c>
      <c r="Y194" s="44">
        <f t="shared" si="83"/>
        <v>45554</v>
      </c>
    </row>
    <row r="195" spans="1:25" ht="20.100000000000001" customHeight="1" x14ac:dyDescent="0.3">
      <c r="A195" s="13">
        <f>SUBTOTAL(103,$B$4:B195)</f>
        <v>192</v>
      </c>
      <c r="B195" s="140">
        <v>45527</v>
      </c>
      <c r="C195" s="143" t="s">
        <v>515</v>
      </c>
      <c r="D195" s="3" t="str">
        <f>VLOOKUP(C195,'Location Summary'!$C$4:$D$602,2,0)</f>
        <v>DA+3</v>
      </c>
      <c r="E195" s="297" t="s">
        <v>423</v>
      </c>
      <c r="F195" s="298" t="s">
        <v>703</v>
      </c>
      <c r="I195" s="186">
        <v>1</v>
      </c>
      <c r="L195" s="186">
        <v>1</v>
      </c>
      <c r="N195" s="187">
        <v>1</v>
      </c>
      <c r="O195" s="186">
        <v>1</v>
      </c>
      <c r="Q195" s="187">
        <v>1</v>
      </c>
      <c r="R195" s="186">
        <v>1</v>
      </c>
      <c r="X195" s="44">
        <f t="shared" si="82"/>
        <v>45527</v>
      </c>
      <c r="Y195" s="44">
        <f t="shared" si="83"/>
        <v>45555</v>
      </c>
    </row>
    <row r="196" spans="1:25" ht="20.100000000000001" customHeight="1" x14ac:dyDescent="0.3">
      <c r="A196" s="13">
        <f>SUBTOTAL(103,$B$4:B196)</f>
        <v>193</v>
      </c>
      <c r="B196" s="140">
        <v>45527</v>
      </c>
      <c r="C196" s="143" t="s">
        <v>161</v>
      </c>
      <c r="D196" s="3" t="str">
        <f>VLOOKUP(C196,'Location Summary'!$C$4:$D$602,2,0)</f>
        <v>DA-1.5</v>
      </c>
      <c r="E196" s="297" t="s">
        <v>423</v>
      </c>
      <c r="F196" s="298" t="s">
        <v>703</v>
      </c>
      <c r="H196" s="187">
        <v>1</v>
      </c>
      <c r="I196" s="186">
        <v>1</v>
      </c>
      <c r="K196" s="187">
        <v>1</v>
      </c>
      <c r="L196" s="186">
        <v>1</v>
      </c>
      <c r="X196" s="44">
        <f t="shared" si="82"/>
        <v>45527</v>
      </c>
      <c r="Y196" s="44">
        <f t="shared" si="83"/>
        <v>45555</v>
      </c>
    </row>
    <row r="197" spans="1:25" ht="20.100000000000001" customHeight="1" x14ac:dyDescent="0.3">
      <c r="A197" s="13">
        <f>SUBTOTAL(103,$B$4:B197)</f>
        <v>194</v>
      </c>
      <c r="B197" s="140">
        <v>45527</v>
      </c>
      <c r="C197" s="143" t="s">
        <v>928</v>
      </c>
      <c r="D197" s="3" t="str">
        <f>VLOOKUP(C197,'Location Summary'!$C$4:$D$602,2,0)</f>
        <v>DA+3</v>
      </c>
      <c r="E197" s="297" t="s">
        <v>423</v>
      </c>
      <c r="F197" s="298" t="s">
        <v>703</v>
      </c>
      <c r="G197" s="188">
        <v>1</v>
      </c>
      <c r="L197" s="186">
        <v>1</v>
      </c>
      <c r="N197" s="187">
        <v>1</v>
      </c>
      <c r="R197" s="186">
        <v>1</v>
      </c>
      <c r="X197" s="44">
        <f t="shared" si="82"/>
        <v>45527</v>
      </c>
      <c r="Y197" s="44">
        <f t="shared" si="83"/>
        <v>45555</v>
      </c>
    </row>
    <row r="198" spans="1:25" ht="20.100000000000001" customHeight="1" x14ac:dyDescent="0.3">
      <c r="A198" s="13">
        <f>SUBTOTAL(103,$B$4:B198)</f>
        <v>195</v>
      </c>
      <c r="B198" s="140">
        <v>45527</v>
      </c>
      <c r="C198" s="143" t="s">
        <v>900</v>
      </c>
      <c r="D198" s="3" t="str">
        <f>VLOOKUP(C198,'Location Summary'!$C$4:$D$602,2,0)</f>
        <v>DA+9</v>
      </c>
      <c r="E198" s="297" t="s">
        <v>423</v>
      </c>
      <c r="F198" s="298" t="s">
        <v>703</v>
      </c>
      <c r="M198" s="188">
        <v>1</v>
      </c>
      <c r="Q198" s="187">
        <v>1</v>
      </c>
      <c r="X198" s="44">
        <f t="shared" si="82"/>
        <v>45527</v>
      </c>
      <c r="Y198" s="44">
        <f t="shared" si="83"/>
        <v>45555</v>
      </c>
    </row>
    <row r="199" spans="1:25" ht="20.100000000000001" customHeight="1" x14ac:dyDescent="0.3">
      <c r="A199" s="13">
        <f>SUBTOTAL(103,$B$4:B199)</f>
        <v>196</v>
      </c>
      <c r="B199" s="140">
        <v>45528</v>
      </c>
      <c r="C199" s="143" t="s">
        <v>928</v>
      </c>
      <c r="D199" s="3" t="str">
        <f>VLOOKUP(C199,'Location Summary'!$C$4:$D$602,2,0)</f>
        <v>DA+3</v>
      </c>
      <c r="E199" s="297" t="s">
        <v>423</v>
      </c>
      <c r="F199" s="298" t="s">
        <v>703</v>
      </c>
      <c r="H199" s="187">
        <v>1</v>
      </c>
      <c r="I199" s="186">
        <v>1</v>
      </c>
      <c r="O199" s="186">
        <v>1</v>
      </c>
      <c r="X199" s="44">
        <f t="shared" ref="X199:X200" si="84">B199</f>
        <v>45528</v>
      </c>
      <c r="Y199" s="44">
        <f t="shared" ref="Y199:Y200" si="85">B199+28</f>
        <v>45556</v>
      </c>
    </row>
    <row r="200" spans="1:25" ht="20.100000000000001" customHeight="1" x14ac:dyDescent="0.3">
      <c r="A200" s="13">
        <f>SUBTOTAL(103,$B$4:B200)</f>
        <v>197</v>
      </c>
      <c r="B200" s="140">
        <v>45528</v>
      </c>
      <c r="C200" s="143" t="s">
        <v>900</v>
      </c>
      <c r="D200" s="3" t="str">
        <f>VLOOKUP(C200,'Location Summary'!$C$4:$D$602,2,0)</f>
        <v>DA+9</v>
      </c>
      <c r="E200" s="297" t="s">
        <v>423</v>
      </c>
      <c r="F200" s="298" t="s">
        <v>703</v>
      </c>
      <c r="G200" s="188">
        <v>1</v>
      </c>
      <c r="X200" s="44">
        <f t="shared" si="84"/>
        <v>45528</v>
      </c>
      <c r="Y200" s="44">
        <f t="shared" si="85"/>
        <v>45556</v>
      </c>
    </row>
    <row r="201" spans="1:25" ht="20.100000000000001" customHeight="1" x14ac:dyDescent="0.3">
      <c r="A201" s="13">
        <f>SUBTOTAL(103,$B$4:B201)</f>
        <v>198</v>
      </c>
      <c r="B201" s="140">
        <v>45529</v>
      </c>
      <c r="C201" s="143" t="s">
        <v>480</v>
      </c>
      <c r="D201" s="3" t="str">
        <f>VLOOKUP(C201,'Location Summary'!$C$4:$D$602,2,0)</f>
        <v>DA-1.5</v>
      </c>
      <c r="E201" s="297" t="s">
        <v>423</v>
      </c>
      <c r="F201" s="298" t="s">
        <v>703</v>
      </c>
      <c r="M201" s="188">
        <v>1</v>
      </c>
      <c r="N201" s="187">
        <v>1</v>
      </c>
      <c r="O201" s="186">
        <v>1</v>
      </c>
      <c r="Q201" s="187">
        <v>1</v>
      </c>
      <c r="R201" s="186">
        <v>1</v>
      </c>
      <c r="X201" s="44">
        <f t="shared" ref="X201:X202" si="86">B201</f>
        <v>45529</v>
      </c>
      <c r="Y201" s="44">
        <f t="shared" ref="Y201:Y202" si="87">B201+28</f>
        <v>45557</v>
      </c>
    </row>
    <row r="202" spans="1:25" ht="20.100000000000001" customHeight="1" x14ac:dyDescent="0.3">
      <c r="A202" s="13">
        <f>SUBTOTAL(103,$B$4:B202)</f>
        <v>199</v>
      </c>
      <c r="B202" s="140">
        <v>45529</v>
      </c>
      <c r="C202" s="143" t="s">
        <v>268</v>
      </c>
      <c r="D202" s="3" t="str">
        <f>VLOOKUP(C202,'Location Summary'!$C$4:$D$602,2,0)</f>
        <v>DA+6</v>
      </c>
      <c r="E202" s="297" t="s">
        <v>423</v>
      </c>
      <c r="F202" s="298" t="s">
        <v>703</v>
      </c>
      <c r="G202" s="188">
        <v>1</v>
      </c>
      <c r="J202" s="188">
        <v>1</v>
      </c>
      <c r="M202" s="188">
        <v>1</v>
      </c>
      <c r="P202" s="188">
        <v>1</v>
      </c>
      <c r="X202" s="44">
        <f t="shared" si="86"/>
        <v>45529</v>
      </c>
      <c r="Y202" s="44">
        <f t="shared" si="87"/>
        <v>45557</v>
      </c>
    </row>
    <row r="203" spans="1:25" ht="20.100000000000001" customHeight="1" x14ac:dyDescent="0.3">
      <c r="A203" s="13">
        <f>SUBTOTAL(103,$B$4:B203)</f>
        <v>200</v>
      </c>
      <c r="B203" s="140">
        <v>45529</v>
      </c>
      <c r="C203" s="143" t="s">
        <v>161</v>
      </c>
      <c r="D203" s="3" t="str">
        <f>VLOOKUP(C203,'Location Summary'!$C$4:$D$602,2,0)</f>
        <v>DA-1.5</v>
      </c>
      <c r="E203" s="297" t="s">
        <v>423</v>
      </c>
      <c r="F203" s="298" t="s">
        <v>703</v>
      </c>
      <c r="P203" s="188">
        <v>1</v>
      </c>
      <c r="X203" s="44">
        <f t="shared" ref="X203:X206" si="88">B203</f>
        <v>45529</v>
      </c>
      <c r="Y203" s="44">
        <f t="shared" ref="Y203:Y206" si="89">B203+28</f>
        <v>45557</v>
      </c>
    </row>
    <row r="204" spans="1:25" ht="20.100000000000001" customHeight="1" x14ac:dyDescent="0.3">
      <c r="A204" s="13">
        <f>SUBTOTAL(103,$B$4:B204)</f>
        <v>201</v>
      </c>
      <c r="B204" s="140">
        <v>45529</v>
      </c>
      <c r="C204" s="143" t="s">
        <v>929</v>
      </c>
      <c r="D204" s="3" t="str">
        <f>VLOOKUP(C204,'Location Summary'!$C$4:$D$602,2,0)</f>
        <v>DA+6</v>
      </c>
      <c r="E204" s="297" t="s">
        <v>423</v>
      </c>
      <c r="F204" s="298" t="s">
        <v>703</v>
      </c>
      <c r="G204" s="188">
        <v>1</v>
      </c>
      <c r="P204" s="188">
        <v>1</v>
      </c>
      <c r="X204" s="44">
        <f t="shared" si="88"/>
        <v>45529</v>
      </c>
      <c r="Y204" s="44">
        <f t="shared" si="89"/>
        <v>45557</v>
      </c>
    </row>
    <row r="205" spans="1:25" ht="20.100000000000001" customHeight="1" x14ac:dyDescent="0.3">
      <c r="A205" s="13">
        <f>SUBTOTAL(103,$B$4:B205)</f>
        <v>202</v>
      </c>
      <c r="B205" s="140">
        <v>45529</v>
      </c>
      <c r="C205" s="143" t="s">
        <v>900</v>
      </c>
      <c r="D205" s="3" t="str">
        <f>VLOOKUP(C205,'Location Summary'!$C$4:$D$602,2,0)</f>
        <v>DA+9</v>
      </c>
      <c r="E205" s="297" t="s">
        <v>423</v>
      </c>
      <c r="F205" s="298" t="s">
        <v>703</v>
      </c>
      <c r="H205" s="187">
        <v>1</v>
      </c>
      <c r="J205" s="188">
        <v>1</v>
      </c>
      <c r="N205" s="187">
        <v>1</v>
      </c>
      <c r="O205" s="186">
        <v>1</v>
      </c>
      <c r="R205" s="186">
        <v>1</v>
      </c>
      <c r="X205" s="44">
        <f t="shared" si="88"/>
        <v>45529</v>
      </c>
      <c r="Y205" s="44">
        <f t="shared" si="89"/>
        <v>45557</v>
      </c>
    </row>
    <row r="206" spans="1:25" ht="20.100000000000001" customHeight="1" x14ac:dyDescent="0.3">
      <c r="A206" s="13">
        <f>SUBTOTAL(103,$B$4:B206)</f>
        <v>203</v>
      </c>
      <c r="B206" s="140">
        <v>45530</v>
      </c>
      <c r="C206" s="143" t="s">
        <v>268</v>
      </c>
      <c r="D206" s="3" t="str">
        <f>VLOOKUP(C206,'Location Summary'!$C$4:$D$602,2,0)</f>
        <v>DA+6</v>
      </c>
      <c r="E206" s="297" t="s">
        <v>423</v>
      </c>
      <c r="F206" s="298" t="s">
        <v>703</v>
      </c>
      <c r="N206" s="187">
        <v>1</v>
      </c>
      <c r="O206" s="186">
        <v>1</v>
      </c>
      <c r="Q206" s="187">
        <v>1</v>
      </c>
      <c r="R206" s="186">
        <v>1</v>
      </c>
      <c r="X206" s="44">
        <f t="shared" si="88"/>
        <v>45530</v>
      </c>
      <c r="Y206" s="44">
        <f t="shared" si="89"/>
        <v>45558</v>
      </c>
    </row>
    <row r="207" spans="1:25" ht="20.100000000000001" customHeight="1" x14ac:dyDescent="0.3">
      <c r="A207" s="13">
        <f>SUBTOTAL(103,$B$4:B207)</f>
        <v>204</v>
      </c>
      <c r="B207" s="140">
        <v>45530</v>
      </c>
      <c r="C207" s="143" t="s">
        <v>161</v>
      </c>
      <c r="D207" s="3" t="str">
        <f>VLOOKUP(C207,'Location Summary'!$C$4:$D$602,2,0)</f>
        <v>DA-1.5</v>
      </c>
      <c r="E207" s="297" t="s">
        <v>423</v>
      </c>
      <c r="F207" s="298" t="s">
        <v>703</v>
      </c>
      <c r="Q207" s="187">
        <v>1</v>
      </c>
      <c r="R207" s="186">
        <v>1</v>
      </c>
      <c r="X207" s="44">
        <f t="shared" ref="X207:X216" si="90">B207</f>
        <v>45530</v>
      </c>
      <c r="Y207" s="44">
        <f t="shared" ref="Y207:Y216" si="91">B207+28</f>
        <v>45558</v>
      </c>
    </row>
    <row r="208" spans="1:25" ht="20.100000000000001" customHeight="1" x14ac:dyDescent="0.3">
      <c r="A208" s="13">
        <f>SUBTOTAL(103,$B$4:B208)</f>
        <v>205</v>
      </c>
      <c r="B208" s="140">
        <v>45530</v>
      </c>
      <c r="C208" s="143" t="s">
        <v>929</v>
      </c>
      <c r="D208" s="3" t="str">
        <f>VLOOKUP(C208,'Location Summary'!$C$4:$D$602,2,0)</f>
        <v>DA+6</v>
      </c>
      <c r="E208" s="297" t="s">
        <v>423</v>
      </c>
      <c r="F208" s="298" t="s">
        <v>703</v>
      </c>
      <c r="H208" s="187">
        <v>1</v>
      </c>
      <c r="J208" s="188">
        <v>1</v>
      </c>
      <c r="M208" s="188">
        <v>1</v>
      </c>
      <c r="Q208" s="187">
        <v>1</v>
      </c>
      <c r="X208" s="44">
        <f t="shared" si="90"/>
        <v>45530</v>
      </c>
      <c r="Y208" s="44">
        <f t="shared" si="91"/>
        <v>45558</v>
      </c>
    </row>
    <row r="209" spans="1:25" ht="20.100000000000001" customHeight="1" x14ac:dyDescent="0.3">
      <c r="A209" s="13">
        <f>SUBTOTAL(103,$B$4:B209)</f>
        <v>206</v>
      </c>
      <c r="B209" s="140">
        <v>45530</v>
      </c>
      <c r="C209" s="143" t="s">
        <v>900</v>
      </c>
      <c r="D209" s="3" t="str">
        <f>VLOOKUP(C209,'Location Summary'!$C$4:$D$602,2,0)</f>
        <v>DA+9</v>
      </c>
      <c r="E209" s="297" t="s">
        <v>423</v>
      </c>
      <c r="F209" s="298" t="s">
        <v>703</v>
      </c>
      <c r="I209" s="186">
        <v>1</v>
      </c>
      <c r="K209" s="187">
        <v>1</v>
      </c>
      <c r="L209" s="186">
        <v>1</v>
      </c>
      <c r="X209" s="44">
        <f t="shared" si="90"/>
        <v>45530</v>
      </c>
      <c r="Y209" s="44">
        <f t="shared" si="91"/>
        <v>45558</v>
      </c>
    </row>
    <row r="210" spans="1:25" ht="20.100000000000001" customHeight="1" x14ac:dyDescent="0.3">
      <c r="A210" s="13">
        <f>SUBTOTAL(103,$B$4:B210)</f>
        <v>207</v>
      </c>
      <c r="B210" s="140">
        <v>45531</v>
      </c>
      <c r="C210" s="143" t="s">
        <v>929</v>
      </c>
      <c r="D210" s="3" t="str">
        <f>VLOOKUP(C210,'Location Summary'!$C$4:$D$602,2,0)</f>
        <v>DA+6</v>
      </c>
      <c r="E210" s="297" t="s">
        <v>423</v>
      </c>
      <c r="F210" s="298" t="s">
        <v>703</v>
      </c>
      <c r="I210" s="186">
        <v>1</v>
      </c>
      <c r="K210" s="187">
        <v>1</v>
      </c>
      <c r="L210" s="186">
        <v>1</v>
      </c>
      <c r="N210" s="187">
        <v>1</v>
      </c>
      <c r="O210" s="186">
        <v>1</v>
      </c>
      <c r="R210" s="186">
        <v>1</v>
      </c>
      <c r="X210" s="44">
        <f t="shared" si="90"/>
        <v>45531</v>
      </c>
      <c r="Y210" s="44">
        <f t="shared" si="91"/>
        <v>45559</v>
      </c>
    </row>
    <row r="211" spans="1:25" ht="20.100000000000001" customHeight="1" x14ac:dyDescent="0.3">
      <c r="A211" s="13">
        <f>SUBTOTAL(103,$B$4:B211)</f>
        <v>208</v>
      </c>
      <c r="B211" s="140">
        <v>45531</v>
      </c>
      <c r="C211" s="143" t="s">
        <v>161</v>
      </c>
      <c r="D211" s="3" t="str">
        <f>VLOOKUP(C211,'Location Summary'!$C$4:$D$602,2,0)</f>
        <v>DA-1.5</v>
      </c>
      <c r="E211" s="297" t="s">
        <v>423</v>
      </c>
      <c r="F211" s="298" t="s">
        <v>703</v>
      </c>
      <c r="M211" s="188">
        <v>1</v>
      </c>
      <c r="X211" s="44">
        <f t="shared" si="90"/>
        <v>45531</v>
      </c>
      <c r="Y211" s="44">
        <f t="shared" si="91"/>
        <v>45559</v>
      </c>
    </row>
    <row r="212" spans="1:25" ht="20.100000000000001" customHeight="1" x14ac:dyDescent="0.3">
      <c r="A212" s="13">
        <f>SUBTOTAL(103,$B$4:B212)</f>
        <v>209</v>
      </c>
      <c r="B212" s="140">
        <v>45532</v>
      </c>
      <c r="C212" s="143" t="s">
        <v>161</v>
      </c>
      <c r="D212" s="3" t="str">
        <f>VLOOKUP(C212,'Location Summary'!$C$4:$D$602,2,0)</f>
        <v>DA-1.5</v>
      </c>
      <c r="E212" s="297" t="s">
        <v>423</v>
      </c>
      <c r="F212" s="298" t="s">
        <v>703</v>
      </c>
      <c r="N212" s="187">
        <v>1</v>
      </c>
      <c r="O212" s="186">
        <v>1</v>
      </c>
      <c r="X212" s="44">
        <f t="shared" si="90"/>
        <v>45532</v>
      </c>
      <c r="Y212" s="44">
        <f t="shared" si="91"/>
        <v>45560</v>
      </c>
    </row>
    <row r="213" spans="1:25" ht="20.100000000000001" customHeight="1" x14ac:dyDescent="0.3">
      <c r="A213" s="13">
        <f>SUBTOTAL(103,$B$4:B213)</f>
        <v>210</v>
      </c>
      <c r="B213" s="140">
        <v>45532</v>
      </c>
      <c r="C213" s="143" t="s">
        <v>267</v>
      </c>
      <c r="D213" s="3" t="str">
        <f>VLOOKUP(C213,'Location Summary'!$C$4:$D$602,2,0)</f>
        <v>DA+9</v>
      </c>
      <c r="E213" s="297" t="s">
        <v>423</v>
      </c>
      <c r="F213" s="298" t="s">
        <v>703</v>
      </c>
      <c r="G213" s="188">
        <v>1</v>
      </c>
      <c r="J213" s="188">
        <v>1</v>
      </c>
      <c r="M213" s="188">
        <v>1</v>
      </c>
      <c r="P213" s="188">
        <v>1</v>
      </c>
      <c r="X213" s="44">
        <f t="shared" si="90"/>
        <v>45532</v>
      </c>
      <c r="Y213" s="44">
        <f t="shared" si="91"/>
        <v>45560</v>
      </c>
    </row>
    <row r="214" spans="1:25" ht="20.100000000000001" customHeight="1" x14ac:dyDescent="0.3">
      <c r="A214" s="13">
        <f>SUBTOTAL(103,$B$4:B214)</f>
        <v>211</v>
      </c>
      <c r="B214" s="140">
        <v>45532</v>
      </c>
      <c r="C214" s="143" t="s">
        <v>590</v>
      </c>
      <c r="D214" s="3" t="str">
        <f>VLOOKUP(C214,'Location Summary'!$C$4:$D$602,2,0)</f>
        <v>DA+6</v>
      </c>
      <c r="E214" s="297" t="s">
        <v>423</v>
      </c>
      <c r="F214" s="298" t="s">
        <v>703</v>
      </c>
      <c r="J214" s="188">
        <v>1</v>
      </c>
      <c r="M214" s="188">
        <v>1</v>
      </c>
      <c r="X214" s="44">
        <f t="shared" si="90"/>
        <v>45532</v>
      </c>
      <c r="Y214" s="44">
        <f t="shared" si="91"/>
        <v>45560</v>
      </c>
    </row>
    <row r="215" spans="1:25" ht="20.100000000000001" customHeight="1" x14ac:dyDescent="0.3">
      <c r="A215" s="13">
        <f>SUBTOTAL(103,$B$4:B215)</f>
        <v>212</v>
      </c>
      <c r="B215" s="140">
        <v>45533</v>
      </c>
      <c r="C215" s="143" t="s">
        <v>267</v>
      </c>
      <c r="D215" s="3" t="str">
        <f>VLOOKUP(C215,'Location Summary'!$C$4:$D$602,2,0)</f>
        <v>DA+9</v>
      </c>
      <c r="E215" s="297" t="s">
        <v>423</v>
      </c>
      <c r="F215" s="298" t="s">
        <v>703</v>
      </c>
      <c r="H215" s="187">
        <v>1</v>
      </c>
      <c r="K215" s="187">
        <v>1</v>
      </c>
      <c r="N215" s="187">
        <v>1</v>
      </c>
      <c r="O215" s="186">
        <v>1</v>
      </c>
      <c r="Q215" s="187">
        <v>1</v>
      </c>
      <c r="R215" s="186">
        <v>1</v>
      </c>
      <c r="X215" s="44">
        <f t="shared" si="90"/>
        <v>45533</v>
      </c>
      <c r="Y215" s="44">
        <f t="shared" si="91"/>
        <v>45561</v>
      </c>
    </row>
    <row r="216" spans="1:25" ht="20.100000000000001" customHeight="1" x14ac:dyDescent="0.3">
      <c r="A216" s="13">
        <f>SUBTOTAL(103,$B$4:B216)</f>
        <v>213</v>
      </c>
      <c r="B216" s="140">
        <v>45533</v>
      </c>
      <c r="C216" s="143" t="s">
        <v>590</v>
      </c>
      <c r="D216" s="3" t="str">
        <f>VLOOKUP(C216,'Location Summary'!$C$4:$D$602,2,0)</f>
        <v>DA+6</v>
      </c>
      <c r="E216" s="297" t="s">
        <v>423</v>
      </c>
      <c r="F216" s="298" t="s">
        <v>703</v>
      </c>
      <c r="G216" s="188">
        <v>1</v>
      </c>
      <c r="P216" s="188">
        <v>1</v>
      </c>
      <c r="X216" s="44">
        <f t="shared" si="90"/>
        <v>45533</v>
      </c>
      <c r="Y216" s="44">
        <f t="shared" si="91"/>
        <v>45561</v>
      </c>
    </row>
    <row r="217" spans="1:25" ht="20.100000000000001" customHeight="1" x14ac:dyDescent="0.3">
      <c r="A217" s="13">
        <f>SUBTOTAL(103,$B$4:B217)</f>
        <v>214</v>
      </c>
      <c r="B217" s="140">
        <v>45534</v>
      </c>
      <c r="C217" s="143" t="s">
        <v>267</v>
      </c>
      <c r="D217" s="3" t="str">
        <f>VLOOKUP(C217,'Location Summary'!$C$4:$D$602,2,0)</f>
        <v>DA+9</v>
      </c>
      <c r="E217" s="297" t="s">
        <v>423</v>
      </c>
      <c r="F217" s="298" t="s">
        <v>703</v>
      </c>
      <c r="I217" s="186">
        <v>1</v>
      </c>
      <c r="L217" s="186">
        <v>1</v>
      </c>
      <c r="X217" s="44">
        <f t="shared" ref="X217:X222" si="92">B217</f>
        <v>45534</v>
      </c>
      <c r="Y217" s="44">
        <f t="shared" ref="Y217:Y222" si="93">B217+28</f>
        <v>45562</v>
      </c>
    </row>
    <row r="218" spans="1:25" ht="20.100000000000001" customHeight="1" x14ac:dyDescent="0.3">
      <c r="A218" s="13">
        <f>SUBTOTAL(103,$B$4:B218)</f>
        <v>215</v>
      </c>
      <c r="B218" s="140">
        <v>45534</v>
      </c>
      <c r="C218" s="143" t="s">
        <v>930</v>
      </c>
      <c r="D218" s="3" t="str">
        <f>VLOOKUP(C218,'Location Summary'!$C$4:$D$602,2,0)</f>
        <v>DA+9</v>
      </c>
      <c r="E218" s="297" t="s">
        <v>423</v>
      </c>
      <c r="F218" s="298" t="s">
        <v>703</v>
      </c>
      <c r="M218" s="188">
        <v>1</v>
      </c>
      <c r="X218" s="44">
        <f t="shared" si="92"/>
        <v>45534</v>
      </c>
      <c r="Y218" s="44">
        <f t="shared" si="93"/>
        <v>45562</v>
      </c>
    </row>
    <row r="219" spans="1:25" ht="20.100000000000001" customHeight="1" x14ac:dyDescent="0.3">
      <c r="A219" s="13">
        <f>SUBTOTAL(103,$B$4:B219)</f>
        <v>216</v>
      </c>
      <c r="B219" s="140">
        <v>45534</v>
      </c>
      <c r="C219" s="143" t="s">
        <v>590</v>
      </c>
      <c r="D219" s="3" t="str">
        <f>VLOOKUP(C219,'Location Summary'!$C$4:$D$602,2,0)</f>
        <v>DA+6</v>
      </c>
      <c r="E219" s="297" t="s">
        <v>423</v>
      </c>
      <c r="F219" s="298" t="s">
        <v>703</v>
      </c>
      <c r="H219" s="187">
        <v>1</v>
      </c>
      <c r="I219" s="186">
        <v>1</v>
      </c>
      <c r="K219" s="187">
        <v>1</v>
      </c>
      <c r="L219" s="186">
        <v>1</v>
      </c>
      <c r="N219" s="187">
        <v>1</v>
      </c>
      <c r="O219" s="186">
        <v>1</v>
      </c>
      <c r="Q219" s="187">
        <v>1</v>
      </c>
      <c r="R219" s="186">
        <v>1</v>
      </c>
      <c r="X219" s="44">
        <f t="shared" si="92"/>
        <v>45534</v>
      </c>
      <c r="Y219" s="44">
        <f t="shared" si="93"/>
        <v>45562</v>
      </c>
    </row>
    <row r="220" spans="1:25" ht="20.100000000000001" customHeight="1" x14ac:dyDescent="0.3">
      <c r="A220" s="13">
        <f>SUBTOTAL(103,$B$4:B220)</f>
        <v>217</v>
      </c>
      <c r="B220" s="140">
        <v>45534</v>
      </c>
      <c r="C220" s="143" t="s">
        <v>512</v>
      </c>
      <c r="D220" s="3" t="str">
        <f>VLOOKUP(C220,'Location Summary'!$C$4:$D$602,2,0)</f>
        <v>DA+1.5</v>
      </c>
      <c r="E220" s="297" t="s">
        <v>423</v>
      </c>
      <c r="F220" s="298" t="s">
        <v>703</v>
      </c>
      <c r="J220" s="188">
        <v>1</v>
      </c>
      <c r="K220" s="187">
        <v>1</v>
      </c>
      <c r="M220" s="188">
        <v>1</v>
      </c>
      <c r="P220" s="188">
        <v>1</v>
      </c>
      <c r="X220" s="44">
        <f t="shared" si="92"/>
        <v>45534</v>
      </c>
      <c r="Y220" s="44">
        <f t="shared" si="93"/>
        <v>45562</v>
      </c>
    </row>
    <row r="221" spans="1:25" ht="20.100000000000001" customHeight="1" x14ac:dyDescent="0.3">
      <c r="A221" s="13">
        <f>SUBTOTAL(103,$B$4:B221)</f>
        <v>218</v>
      </c>
      <c r="B221" s="140">
        <v>45534</v>
      </c>
      <c r="C221" s="143" t="s">
        <v>921</v>
      </c>
      <c r="D221" s="3" t="str">
        <f>VLOOKUP(C221,'Location Summary'!$C$4:$D$602,2,0)</f>
        <v>DA+9</v>
      </c>
      <c r="E221" s="297" t="s">
        <v>423</v>
      </c>
      <c r="F221" s="298" t="s">
        <v>703</v>
      </c>
      <c r="G221" s="188">
        <v>1</v>
      </c>
      <c r="J221" s="188">
        <v>1</v>
      </c>
      <c r="X221" s="44">
        <f t="shared" si="92"/>
        <v>45534</v>
      </c>
      <c r="Y221" s="44">
        <f t="shared" si="93"/>
        <v>45562</v>
      </c>
    </row>
    <row r="222" spans="1:25" ht="20.100000000000001" customHeight="1" x14ac:dyDescent="0.3">
      <c r="A222" s="13">
        <f>SUBTOTAL(103,$B$4:B222)</f>
        <v>219</v>
      </c>
      <c r="B222" s="140">
        <v>45534</v>
      </c>
      <c r="C222" s="143" t="s">
        <v>510</v>
      </c>
      <c r="D222" s="3" t="str">
        <f>VLOOKUP(C222,'Location Summary'!$C$4:$D$602,2,0)</f>
        <v>DA+1.5</v>
      </c>
      <c r="E222" s="297" t="s">
        <v>423</v>
      </c>
      <c r="F222" s="298" t="s">
        <v>703</v>
      </c>
      <c r="M222" s="188">
        <v>1</v>
      </c>
      <c r="X222" s="44">
        <f t="shared" si="92"/>
        <v>45534</v>
      </c>
      <c r="Y222" s="44">
        <f t="shared" si="93"/>
        <v>45562</v>
      </c>
    </row>
    <row r="223" spans="1:25" ht="20.100000000000001" customHeight="1" x14ac:dyDescent="0.3">
      <c r="A223" s="13">
        <f>SUBTOTAL(103,$B$4:B223)</f>
        <v>220</v>
      </c>
      <c r="B223" s="140">
        <v>45535</v>
      </c>
      <c r="C223" s="143" t="s">
        <v>930</v>
      </c>
      <c r="D223" s="3" t="str">
        <f>VLOOKUP(C223,'Location Summary'!$C$4:$D$602,2,0)</f>
        <v>DA+9</v>
      </c>
      <c r="E223" s="297" t="s">
        <v>423</v>
      </c>
      <c r="F223" s="298" t="s">
        <v>703</v>
      </c>
      <c r="N223" s="187">
        <v>1</v>
      </c>
      <c r="O223" s="186">
        <v>1</v>
      </c>
      <c r="P223" s="188">
        <v>1</v>
      </c>
      <c r="Q223" s="187">
        <v>1</v>
      </c>
      <c r="R223" s="186">
        <v>1</v>
      </c>
      <c r="X223" s="44">
        <f t="shared" ref="X223" si="94">B223</f>
        <v>45535</v>
      </c>
      <c r="Y223" s="44">
        <f t="shared" ref="Y223" si="95">B223+28</f>
        <v>45563</v>
      </c>
    </row>
    <row r="224" spans="1:25" ht="20.100000000000001" customHeight="1" x14ac:dyDescent="0.3">
      <c r="A224" s="13">
        <f>SUBTOTAL(103,$B$4:B224)</f>
        <v>221</v>
      </c>
      <c r="B224" s="140">
        <v>45535</v>
      </c>
      <c r="C224" s="143" t="s">
        <v>512</v>
      </c>
      <c r="D224" s="3" t="str">
        <f>VLOOKUP(C224,'Location Summary'!$C$4:$D$602,2,0)</f>
        <v>DA+1.5</v>
      </c>
      <c r="E224" s="297" t="s">
        <v>423</v>
      </c>
      <c r="F224" s="298" t="s">
        <v>703</v>
      </c>
      <c r="G224" s="188">
        <v>1</v>
      </c>
      <c r="L224" s="186">
        <v>1</v>
      </c>
      <c r="N224" s="187">
        <v>1</v>
      </c>
      <c r="X224" s="44">
        <f t="shared" ref="X224:X227" si="96">B224</f>
        <v>45535</v>
      </c>
      <c r="Y224" s="44">
        <f t="shared" ref="Y224:Y227" si="97">B224+28</f>
        <v>45563</v>
      </c>
    </row>
    <row r="225" spans="1:25" ht="20.100000000000001" customHeight="1" x14ac:dyDescent="0.3">
      <c r="A225" s="13">
        <f>SUBTOTAL(103,$B$4:B225)</f>
        <v>222</v>
      </c>
      <c r="B225" s="140">
        <v>45535</v>
      </c>
      <c r="C225" s="143" t="s">
        <v>921</v>
      </c>
      <c r="D225" s="3" t="str">
        <f>VLOOKUP(C225,'Location Summary'!$C$4:$D$602,2,0)</f>
        <v>DA+9</v>
      </c>
      <c r="E225" s="297" t="s">
        <v>423</v>
      </c>
      <c r="F225" s="298" t="s">
        <v>703</v>
      </c>
      <c r="H225" s="187">
        <v>1</v>
      </c>
      <c r="I225" s="186">
        <v>1</v>
      </c>
      <c r="K225" s="187">
        <v>1</v>
      </c>
      <c r="L225" s="186">
        <v>1</v>
      </c>
      <c r="X225" s="44">
        <f t="shared" si="96"/>
        <v>45535</v>
      </c>
      <c r="Y225" s="44">
        <f t="shared" si="97"/>
        <v>45563</v>
      </c>
    </row>
    <row r="226" spans="1:25" ht="20.100000000000001" customHeight="1" x14ac:dyDescent="0.3">
      <c r="A226" s="13">
        <f>SUBTOTAL(103,$B$4:B226)</f>
        <v>223</v>
      </c>
      <c r="B226" s="140">
        <v>45535</v>
      </c>
      <c r="C226" s="143" t="s">
        <v>510</v>
      </c>
      <c r="D226" s="3" t="str">
        <f>VLOOKUP(C226,'Location Summary'!$C$4:$D$602,2,0)</f>
        <v>DA+1.5</v>
      </c>
      <c r="E226" s="297" t="s">
        <v>423</v>
      </c>
      <c r="F226" s="298" t="s">
        <v>703</v>
      </c>
      <c r="P226" s="188">
        <v>1</v>
      </c>
      <c r="X226" s="44">
        <f t="shared" si="96"/>
        <v>45535</v>
      </c>
      <c r="Y226" s="44">
        <f t="shared" si="97"/>
        <v>45563</v>
      </c>
    </row>
    <row r="227" spans="1:25" ht="20.100000000000001" customHeight="1" x14ac:dyDescent="0.3">
      <c r="A227" s="13">
        <f>SUBTOTAL(103,$B$4:B227)</f>
        <v>224</v>
      </c>
      <c r="B227" s="140">
        <v>45536</v>
      </c>
      <c r="C227" s="143" t="s">
        <v>486</v>
      </c>
      <c r="D227" s="3" t="str">
        <f>VLOOKUP(C227,'Location Summary'!$C$4:$D$602,2,0)</f>
        <v>DA+9</v>
      </c>
      <c r="E227" s="297" t="s">
        <v>423</v>
      </c>
      <c r="F227" s="298" t="s">
        <v>703</v>
      </c>
      <c r="G227" s="188">
        <v>1</v>
      </c>
      <c r="J227" s="188">
        <v>1</v>
      </c>
      <c r="X227" s="44">
        <f t="shared" si="96"/>
        <v>45536</v>
      </c>
      <c r="Y227" s="44">
        <f t="shared" si="97"/>
        <v>45564</v>
      </c>
    </row>
    <row r="228" spans="1:25" ht="20.100000000000001" customHeight="1" x14ac:dyDescent="0.3">
      <c r="A228" s="13">
        <f>SUBTOTAL(103,$B$4:B228)</f>
        <v>225</v>
      </c>
      <c r="B228" s="140">
        <v>45536</v>
      </c>
      <c r="C228" s="143" t="s">
        <v>512</v>
      </c>
      <c r="D228" s="3" t="str">
        <f>VLOOKUP(C228,'Location Summary'!$C$4:$D$602,2,0)</f>
        <v>DA+1.5</v>
      </c>
      <c r="E228" s="297" t="s">
        <v>423</v>
      </c>
      <c r="F228" s="298" t="s">
        <v>703</v>
      </c>
      <c r="H228" s="187">
        <v>1</v>
      </c>
      <c r="I228" s="186">
        <v>1</v>
      </c>
      <c r="O228" s="186">
        <v>1</v>
      </c>
      <c r="Q228" s="187">
        <v>1</v>
      </c>
      <c r="R228" s="186">
        <v>1</v>
      </c>
      <c r="X228" s="44">
        <f t="shared" ref="X228:X230" si="98">B228</f>
        <v>45536</v>
      </c>
      <c r="Y228" s="44">
        <f t="shared" ref="Y228:Y230" si="99">B228+28</f>
        <v>45564</v>
      </c>
    </row>
    <row r="229" spans="1:25" ht="20.100000000000001" customHeight="1" x14ac:dyDescent="0.3">
      <c r="A229" s="13">
        <f>SUBTOTAL(103,$B$4:B229)</f>
        <v>226</v>
      </c>
      <c r="B229" s="140">
        <v>45536</v>
      </c>
      <c r="C229" s="143" t="s">
        <v>921</v>
      </c>
      <c r="D229" s="3" t="str">
        <f>VLOOKUP(C229,'Location Summary'!$C$4:$D$602,2,0)</f>
        <v>DA+9</v>
      </c>
      <c r="E229" s="297" t="s">
        <v>423</v>
      </c>
      <c r="F229" s="298" t="s">
        <v>703</v>
      </c>
      <c r="M229" s="188">
        <v>1</v>
      </c>
      <c r="N229" s="187">
        <v>1</v>
      </c>
      <c r="O229" s="186">
        <v>1</v>
      </c>
      <c r="P229" s="188">
        <v>1</v>
      </c>
      <c r="Q229" s="187">
        <v>1</v>
      </c>
      <c r="R229" s="186">
        <v>1</v>
      </c>
      <c r="X229" s="44">
        <f t="shared" si="98"/>
        <v>45536</v>
      </c>
      <c r="Y229" s="44">
        <f t="shared" si="99"/>
        <v>45564</v>
      </c>
    </row>
    <row r="230" spans="1:25" ht="20.100000000000001" customHeight="1" x14ac:dyDescent="0.3">
      <c r="A230" s="13">
        <f>SUBTOTAL(103,$B$4:B230)</f>
        <v>227</v>
      </c>
      <c r="B230" s="140">
        <v>45536</v>
      </c>
      <c r="C230" s="143" t="s">
        <v>510</v>
      </c>
      <c r="D230" s="3" t="str">
        <f>VLOOKUP(C230,'Location Summary'!$C$4:$D$602,2,0)</f>
        <v>DA+1.5</v>
      </c>
      <c r="E230" s="297" t="s">
        <v>423</v>
      </c>
      <c r="F230" s="298" t="s">
        <v>703</v>
      </c>
      <c r="N230" s="187">
        <v>1</v>
      </c>
      <c r="Q230" s="187">
        <v>1</v>
      </c>
      <c r="X230" s="44">
        <f t="shared" si="98"/>
        <v>45536</v>
      </c>
      <c r="Y230" s="44">
        <f t="shared" si="99"/>
        <v>45564</v>
      </c>
    </row>
    <row r="231" spans="1:25" ht="20.100000000000001" customHeight="1" x14ac:dyDescent="0.3">
      <c r="A231" s="13">
        <f>SUBTOTAL(103,$B$4:B231)</f>
        <v>228</v>
      </c>
      <c r="B231" s="140">
        <v>45537</v>
      </c>
      <c r="C231" s="143" t="s">
        <v>486</v>
      </c>
      <c r="D231" s="3" t="str">
        <f>VLOOKUP(C231,'Location Summary'!$C$4:$D$602,2,0)</f>
        <v>DA+9</v>
      </c>
      <c r="E231" s="297" t="s">
        <v>423</v>
      </c>
      <c r="F231" s="298" t="s">
        <v>703</v>
      </c>
      <c r="H231" s="187">
        <v>1</v>
      </c>
      <c r="K231" s="187">
        <v>1</v>
      </c>
      <c r="M231" s="188">
        <v>1</v>
      </c>
      <c r="P231" s="188">
        <v>1</v>
      </c>
      <c r="X231" s="44">
        <f t="shared" ref="X231:X237" si="100">B231</f>
        <v>45537</v>
      </c>
      <c r="Y231" s="44">
        <f t="shared" ref="Y231:Y237" si="101">B231+28</f>
        <v>45565</v>
      </c>
    </row>
    <row r="232" spans="1:25" ht="20.100000000000001" customHeight="1" x14ac:dyDescent="0.3">
      <c r="A232" s="13">
        <f>SUBTOTAL(103,$B$4:B232)</f>
        <v>229</v>
      </c>
      <c r="B232" s="140">
        <v>45537</v>
      </c>
      <c r="C232" s="143" t="s">
        <v>591</v>
      </c>
      <c r="D232" s="3" t="str">
        <f>VLOOKUP(C232,'Location Summary'!$C$4:$D$602,2,0)</f>
        <v>DA+6</v>
      </c>
      <c r="E232" s="297" t="s">
        <v>423</v>
      </c>
      <c r="F232" s="298" t="s">
        <v>703</v>
      </c>
      <c r="J232" s="188">
        <v>1</v>
      </c>
      <c r="M232" s="188">
        <v>1</v>
      </c>
      <c r="X232" s="44">
        <f t="shared" si="100"/>
        <v>45537</v>
      </c>
      <c r="Y232" s="44">
        <f t="shared" si="101"/>
        <v>45565</v>
      </c>
    </row>
    <row r="233" spans="1:25" ht="20.100000000000001" customHeight="1" x14ac:dyDescent="0.3">
      <c r="A233" s="13">
        <f>SUBTOTAL(103,$B$4:B233)</f>
        <v>230</v>
      </c>
      <c r="B233" s="140">
        <v>45537</v>
      </c>
      <c r="C233" s="143" t="s">
        <v>510</v>
      </c>
      <c r="D233" s="3" t="str">
        <f>VLOOKUP(C233,'Location Summary'!$C$4:$D$602,2,0)</f>
        <v>DA+1.5</v>
      </c>
      <c r="E233" s="297" t="s">
        <v>423</v>
      </c>
      <c r="F233" s="298" t="s">
        <v>703</v>
      </c>
      <c r="O233" s="186">
        <v>1</v>
      </c>
      <c r="R233" s="186">
        <v>1</v>
      </c>
      <c r="X233" s="44">
        <f t="shared" si="100"/>
        <v>45537</v>
      </c>
      <c r="Y233" s="44">
        <f t="shared" si="101"/>
        <v>45565</v>
      </c>
    </row>
    <row r="234" spans="1:25" ht="20.100000000000001" customHeight="1" x14ac:dyDescent="0.3">
      <c r="A234" s="13">
        <f>SUBTOTAL(103,$B$4:B234)</f>
        <v>231</v>
      </c>
      <c r="B234" s="140">
        <v>45538</v>
      </c>
      <c r="C234" s="143" t="s">
        <v>486</v>
      </c>
      <c r="D234" s="3" t="str">
        <f>VLOOKUP(C234,'Location Summary'!$C$4:$D$602,2,0)</f>
        <v>DA+9</v>
      </c>
      <c r="E234" s="297" t="s">
        <v>423</v>
      </c>
      <c r="F234" s="298" t="s">
        <v>703</v>
      </c>
      <c r="N234" s="187">
        <v>1</v>
      </c>
      <c r="Q234" s="187">
        <v>1</v>
      </c>
      <c r="X234" s="44">
        <f t="shared" si="100"/>
        <v>45538</v>
      </c>
      <c r="Y234" s="44">
        <f t="shared" si="101"/>
        <v>45566</v>
      </c>
    </row>
    <row r="235" spans="1:25" ht="20.100000000000001" customHeight="1" x14ac:dyDescent="0.3">
      <c r="A235" s="13">
        <f>SUBTOTAL(103,$B$4:B235)</f>
        <v>232</v>
      </c>
      <c r="B235" s="140">
        <v>45538</v>
      </c>
      <c r="C235" s="143" t="s">
        <v>513</v>
      </c>
      <c r="D235" s="3" t="str">
        <f>VLOOKUP(C235,'Location Summary'!$C$4:$D$602,2,0)</f>
        <v>DA+3</v>
      </c>
      <c r="E235" s="297" t="s">
        <v>423</v>
      </c>
      <c r="F235" s="298" t="s">
        <v>703</v>
      </c>
      <c r="G235" s="188">
        <v>1</v>
      </c>
      <c r="X235" s="44">
        <f t="shared" si="100"/>
        <v>45538</v>
      </c>
      <c r="Y235" s="44">
        <f t="shared" si="101"/>
        <v>45566</v>
      </c>
    </row>
    <row r="236" spans="1:25" ht="20.100000000000001" customHeight="1" x14ac:dyDescent="0.3">
      <c r="A236" s="13">
        <f>SUBTOTAL(103,$B$4:B236)</f>
        <v>233</v>
      </c>
      <c r="B236" s="140">
        <v>45538</v>
      </c>
      <c r="C236" s="143" t="s">
        <v>510</v>
      </c>
      <c r="D236" s="3" t="str">
        <f>VLOOKUP(C236,'Location Summary'!$C$4:$D$602,2,0)</f>
        <v>DA+1.5</v>
      </c>
      <c r="E236" s="297" t="s">
        <v>423</v>
      </c>
      <c r="F236" s="298" t="s">
        <v>703</v>
      </c>
      <c r="J236" s="188">
        <v>1</v>
      </c>
      <c r="X236" s="44">
        <f t="shared" si="100"/>
        <v>45538</v>
      </c>
      <c r="Y236" s="44">
        <f t="shared" si="101"/>
        <v>45566</v>
      </c>
    </row>
    <row r="237" spans="1:25" ht="20.100000000000001" customHeight="1" x14ac:dyDescent="0.3">
      <c r="A237" s="13">
        <f>SUBTOTAL(103,$B$4:B237)</f>
        <v>234</v>
      </c>
      <c r="B237" s="140">
        <v>45539</v>
      </c>
      <c r="C237" s="143" t="s">
        <v>920</v>
      </c>
      <c r="D237" s="3" t="str">
        <f>VLOOKUP(C237,'Location Summary'!$C$4:$D$602,2,0)</f>
        <v>DA+6</v>
      </c>
      <c r="E237" s="297" t="s">
        <v>423</v>
      </c>
      <c r="F237" s="298" t="s">
        <v>703</v>
      </c>
      <c r="G237" s="188">
        <v>1</v>
      </c>
      <c r="P237" s="188">
        <v>1</v>
      </c>
      <c r="X237" s="44">
        <f t="shared" si="100"/>
        <v>45539</v>
      </c>
      <c r="Y237" s="44">
        <f t="shared" si="101"/>
        <v>45567</v>
      </c>
    </row>
    <row r="238" spans="1:25" ht="20.100000000000001" customHeight="1" x14ac:dyDescent="0.3">
      <c r="A238" s="13">
        <f>SUBTOTAL(103,$B$4:B238)</f>
        <v>235</v>
      </c>
      <c r="B238" s="140">
        <v>45539</v>
      </c>
      <c r="C238" s="143" t="s">
        <v>486</v>
      </c>
      <c r="D238" s="3" t="str">
        <f>VLOOKUP(C238,'Location Summary'!$C$4:$D$602,2,0)</f>
        <v>DA+9</v>
      </c>
      <c r="E238" s="297" t="s">
        <v>423</v>
      </c>
      <c r="F238" s="298" t="s">
        <v>703</v>
      </c>
      <c r="I238" s="186">
        <v>1</v>
      </c>
      <c r="L238" s="186">
        <v>1</v>
      </c>
      <c r="O238" s="186">
        <v>1</v>
      </c>
      <c r="R238" s="186">
        <v>1</v>
      </c>
      <c r="X238" s="44">
        <f t="shared" ref="X238:X240" si="102">B238</f>
        <v>45539</v>
      </c>
      <c r="Y238" s="44">
        <f t="shared" ref="Y238:Y240" si="103">B238+28</f>
        <v>45567</v>
      </c>
    </row>
    <row r="239" spans="1:25" ht="20.100000000000001" customHeight="1" x14ac:dyDescent="0.3">
      <c r="A239" s="13">
        <f>SUBTOTAL(103,$B$4:B239)</f>
        <v>236</v>
      </c>
      <c r="B239" s="140">
        <v>45539</v>
      </c>
      <c r="C239" s="143" t="s">
        <v>591</v>
      </c>
      <c r="D239" s="3" t="str">
        <f>VLOOKUP(C239,'Location Summary'!$C$4:$D$602,2,0)</f>
        <v>DA+6</v>
      </c>
      <c r="E239" s="297" t="s">
        <v>423</v>
      </c>
      <c r="F239" s="298" t="s">
        <v>703</v>
      </c>
      <c r="G239" s="188">
        <v>1</v>
      </c>
      <c r="H239" s="187">
        <v>1</v>
      </c>
      <c r="I239" s="186">
        <v>1</v>
      </c>
      <c r="K239" s="187">
        <v>1</v>
      </c>
      <c r="L239" s="186">
        <v>1</v>
      </c>
      <c r="N239" s="187">
        <v>1</v>
      </c>
      <c r="O239" s="186">
        <v>1</v>
      </c>
      <c r="P239" s="188">
        <v>1</v>
      </c>
      <c r="Q239" s="187">
        <v>1</v>
      </c>
      <c r="R239" s="186">
        <v>1</v>
      </c>
      <c r="X239" s="44">
        <f t="shared" si="102"/>
        <v>45539</v>
      </c>
      <c r="Y239" s="44">
        <f t="shared" si="103"/>
        <v>45567</v>
      </c>
    </row>
    <row r="240" spans="1:25" ht="20.100000000000001" customHeight="1" x14ac:dyDescent="0.3">
      <c r="A240" s="13">
        <f>SUBTOTAL(103,$B$4:B240)</f>
        <v>237</v>
      </c>
      <c r="B240" s="140">
        <v>45539</v>
      </c>
      <c r="C240" s="143" t="s">
        <v>450</v>
      </c>
      <c r="D240" s="3" t="str">
        <f>VLOOKUP(C240,'Location Summary'!$C$4:$D$602,2,0)</f>
        <v>DA+6</v>
      </c>
      <c r="E240" s="297" t="s">
        <v>423</v>
      </c>
      <c r="F240" s="298" t="s">
        <v>703</v>
      </c>
      <c r="J240" s="188">
        <v>1</v>
      </c>
      <c r="M240" s="188">
        <v>1</v>
      </c>
      <c r="X240" s="44">
        <f t="shared" si="102"/>
        <v>45539</v>
      </c>
      <c r="Y240" s="44">
        <f t="shared" si="103"/>
        <v>45567</v>
      </c>
    </row>
    <row r="241" spans="1:25" ht="20.100000000000001" customHeight="1" x14ac:dyDescent="0.3">
      <c r="A241" s="13">
        <f>SUBTOTAL(103,$B$4:B241)</f>
        <v>238</v>
      </c>
      <c r="B241" s="140">
        <v>45539</v>
      </c>
      <c r="C241" s="143" t="s">
        <v>513</v>
      </c>
      <c r="D241" s="3" t="str">
        <f>VLOOKUP(C241,'Location Summary'!$C$4:$D$602,2,0)</f>
        <v>DA+3</v>
      </c>
      <c r="E241" s="297" t="s">
        <v>423</v>
      </c>
      <c r="F241" s="298" t="s">
        <v>703</v>
      </c>
      <c r="H241" s="187">
        <v>1</v>
      </c>
      <c r="I241" s="186">
        <v>1</v>
      </c>
      <c r="M241" s="188">
        <v>1</v>
      </c>
      <c r="N241" s="187">
        <v>1</v>
      </c>
      <c r="O241" s="186">
        <v>1</v>
      </c>
      <c r="P241" s="188">
        <v>1</v>
      </c>
      <c r="Q241" s="187">
        <v>1</v>
      </c>
      <c r="R241" s="186">
        <v>1</v>
      </c>
      <c r="X241" s="44">
        <f t="shared" ref="X241:X244" si="104">B241</f>
        <v>45539</v>
      </c>
      <c r="Y241" s="44">
        <f t="shared" ref="Y241:Y244" si="105">B241+28</f>
        <v>45567</v>
      </c>
    </row>
    <row r="242" spans="1:25" ht="20.100000000000001" customHeight="1" x14ac:dyDescent="0.3">
      <c r="A242" s="13">
        <f>SUBTOTAL(103,$B$4:B242)</f>
        <v>239</v>
      </c>
      <c r="B242" s="140">
        <v>45539</v>
      </c>
      <c r="C242" s="143" t="s">
        <v>510</v>
      </c>
      <c r="D242" s="3" t="str">
        <f>VLOOKUP(C242,'Location Summary'!$C$4:$D$602,2,0)</f>
        <v>DA+1.5</v>
      </c>
      <c r="E242" s="297" t="s">
        <v>423</v>
      </c>
      <c r="F242" s="298" t="s">
        <v>703</v>
      </c>
      <c r="K242" s="187">
        <v>1</v>
      </c>
      <c r="L242" s="186">
        <v>1</v>
      </c>
      <c r="X242" s="44">
        <f t="shared" si="104"/>
        <v>45539</v>
      </c>
      <c r="Y242" s="44">
        <f t="shared" si="105"/>
        <v>45567</v>
      </c>
    </row>
    <row r="243" spans="1:25" ht="20.100000000000001" customHeight="1" x14ac:dyDescent="0.3">
      <c r="A243" s="13">
        <f>SUBTOTAL(103,$B$4:B243)</f>
        <v>240</v>
      </c>
      <c r="B243" s="140">
        <v>45540</v>
      </c>
      <c r="C243" s="143" t="s">
        <v>450</v>
      </c>
      <c r="D243" s="3" t="str">
        <f>VLOOKUP(C243,'Location Summary'!$C$4:$D$602,2,0)</f>
        <v>DA+6</v>
      </c>
      <c r="E243" s="297" t="s">
        <v>423</v>
      </c>
      <c r="F243" s="298" t="s">
        <v>703</v>
      </c>
      <c r="J243" s="188">
        <v>1</v>
      </c>
      <c r="M243" s="188">
        <v>1</v>
      </c>
      <c r="X243" s="44">
        <f t="shared" si="104"/>
        <v>45540</v>
      </c>
      <c r="Y243" s="44">
        <f t="shared" si="105"/>
        <v>45568</v>
      </c>
    </row>
    <row r="244" spans="1:25" ht="20.100000000000001" customHeight="1" x14ac:dyDescent="0.3">
      <c r="A244" s="13">
        <f>SUBTOTAL(103,$B$4:B244)</f>
        <v>241</v>
      </c>
      <c r="B244" s="140">
        <v>45540</v>
      </c>
      <c r="C244" s="143" t="s">
        <v>513</v>
      </c>
      <c r="D244" s="3" t="str">
        <f>VLOOKUP(C244,'Location Summary'!$C$4:$D$602,2,0)</f>
        <v>DA+3</v>
      </c>
      <c r="E244" s="297" t="s">
        <v>423</v>
      </c>
      <c r="F244" s="298" t="s">
        <v>703</v>
      </c>
      <c r="J244" s="188">
        <v>1</v>
      </c>
      <c r="X244" s="44">
        <f t="shared" si="104"/>
        <v>45540</v>
      </c>
      <c r="Y244" s="44">
        <f t="shared" si="105"/>
        <v>45568</v>
      </c>
    </row>
    <row r="245" spans="1:25" ht="20.100000000000001" customHeight="1" x14ac:dyDescent="0.3">
      <c r="A245" s="13">
        <f>SUBTOTAL(103,$B$4:B245)</f>
        <v>242</v>
      </c>
      <c r="B245" s="140">
        <v>45540</v>
      </c>
      <c r="C245" s="143" t="s">
        <v>920</v>
      </c>
      <c r="D245" s="3" t="str">
        <f>VLOOKUP(C245,'Location Summary'!$C$4:$D$602,2,0)</f>
        <v>DA+6</v>
      </c>
      <c r="E245" s="297" t="s">
        <v>423</v>
      </c>
      <c r="F245" s="298" t="s">
        <v>703</v>
      </c>
      <c r="H245" s="187">
        <v>1</v>
      </c>
      <c r="I245" s="186">
        <v>1</v>
      </c>
      <c r="J245" s="188">
        <v>1</v>
      </c>
      <c r="M245" s="188">
        <v>1</v>
      </c>
      <c r="Q245" s="187">
        <v>1</v>
      </c>
      <c r="R245" s="186">
        <v>1</v>
      </c>
      <c r="X245" s="44">
        <f t="shared" ref="X245:X247" si="106">B245</f>
        <v>45540</v>
      </c>
      <c r="Y245" s="44">
        <f t="shared" ref="Y245:Y247" si="107">B245+28</f>
        <v>45568</v>
      </c>
    </row>
    <row r="246" spans="1:25" ht="20.100000000000001" customHeight="1" x14ac:dyDescent="0.3">
      <c r="A246" s="13">
        <f>SUBTOTAL(103,$B$4:B246)</f>
        <v>243</v>
      </c>
      <c r="B246" s="140">
        <v>45540</v>
      </c>
      <c r="C246" s="143" t="s">
        <v>510</v>
      </c>
      <c r="D246" s="3" t="str">
        <f>VLOOKUP(C246,'Location Summary'!$C$4:$D$602,2,0)</f>
        <v>DA+1.5</v>
      </c>
      <c r="E246" s="297" t="s">
        <v>423</v>
      </c>
      <c r="F246" s="298" t="s">
        <v>703</v>
      </c>
      <c r="G246" s="188">
        <v>1</v>
      </c>
      <c r="H246" s="187">
        <v>1</v>
      </c>
      <c r="I246" s="186">
        <v>1</v>
      </c>
      <c r="X246" s="44">
        <f t="shared" si="106"/>
        <v>45540</v>
      </c>
      <c r="Y246" s="44">
        <f t="shared" si="107"/>
        <v>45568</v>
      </c>
    </row>
    <row r="247" spans="1:25" ht="20.100000000000001" customHeight="1" x14ac:dyDescent="0.3">
      <c r="A247" s="13">
        <f>SUBTOTAL(103,$B$4:B247)</f>
        <v>244</v>
      </c>
      <c r="B247" s="140">
        <v>45541</v>
      </c>
      <c r="C247" s="143" t="s">
        <v>487</v>
      </c>
      <c r="D247" s="3" t="str">
        <f>VLOOKUP(C247,'Location Summary'!$C$4:$D$602,2,0)</f>
        <v>DA+3</v>
      </c>
      <c r="E247" s="297" t="s">
        <v>423</v>
      </c>
      <c r="F247" s="298" t="s">
        <v>703</v>
      </c>
      <c r="G247" s="188">
        <v>1</v>
      </c>
      <c r="J247" s="188">
        <v>1</v>
      </c>
      <c r="M247" s="188">
        <v>1</v>
      </c>
      <c r="P247" s="188">
        <v>1</v>
      </c>
      <c r="X247" s="44">
        <f t="shared" si="106"/>
        <v>45541</v>
      </c>
      <c r="Y247" s="44">
        <f t="shared" si="107"/>
        <v>45569</v>
      </c>
    </row>
    <row r="248" spans="1:25" ht="20.100000000000001" customHeight="1" x14ac:dyDescent="0.3">
      <c r="A248" s="13">
        <f>SUBTOTAL(103,$B$4:B248)</f>
        <v>245</v>
      </c>
      <c r="B248" s="140">
        <v>45541</v>
      </c>
      <c r="C248" s="143" t="s">
        <v>450</v>
      </c>
      <c r="D248" s="3" t="str">
        <f>VLOOKUP(C248,'Location Summary'!$C$4:$D$602,2,0)</f>
        <v>DA+6</v>
      </c>
      <c r="E248" s="297" t="s">
        <v>423</v>
      </c>
      <c r="F248" s="298" t="s">
        <v>703</v>
      </c>
      <c r="K248" s="187">
        <v>1</v>
      </c>
      <c r="L248" s="186">
        <v>1</v>
      </c>
      <c r="N248" s="187">
        <v>1</v>
      </c>
      <c r="O248" s="186">
        <v>1</v>
      </c>
      <c r="X248" s="44">
        <f t="shared" ref="X248:X252" si="108">B248</f>
        <v>45541</v>
      </c>
      <c r="Y248" s="44">
        <f t="shared" ref="Y248:Y252" si="109">B248+28</f>
        <v>45569</v>
      </c>
    </row>
    <row r="249" spans="1:25" ht="20.100000000000001" customHeight="1" x14ac:dyDescent="0.3">
      <c r="A249" s="13">
        <f>SUBTOTAL(103,$B$4:B249)</f>
        <v>246</v>
      </c>
      <c r="B249" s="140">
        <v>45541</v>
      </c>
      <c r="C249" s="143" t="s">
        <v>195</v>
      </c>
      <c r="D249" s="3" t="str">
        <f>VLOOKUP(C249,'Location Summary'!$C$4:$D$602,2,0)</f>
        <v>DA+3</v>
      </c>
      <c r="E249" s="297" t="s">
        <v>423</v>
      </c>
      <c r="F249" s="298" t="s">
        <v>703</v>
      </c>
      <c r="G249" s="188">
        <v>1</v>
      </c>
      <c r="X249" s="44">
        <f t="shared" si="108"/>
        <v>45541</v>
      </c>
      <c r="Y249" s="44">
        <f t="shared" si="109"/>
        <v>45569</v>
      </c>
    </row>
    <row r="250" spans="1:25" ht="20.100000000000001" customHeight="1" x14ac:dyDescent="0.3">
      <c r="A250" s="13">
        <f>SUBTOTAL(103,$B$4:B250)</f>
        <v>247</v>
      </c>
      <c r="B250" s="140">
        <v>45541</v>
      </c>
      <c r="C250" s="143" t="s">
        <v>513</v>
      </c>
      <c r="D250" s="3" t="str">
        <f>VLOOKUP(C250,'Location Summary'!$C$4:$D$602,2,0)</f>
        <v>DA+3</v>
      </c>
      <c r="E250" s="297" t="s">
        <v>423</v>
      </c>
      <c r="F250" s="298" t="s">
        <v>703</v>
      </c>
      <c r="K250" s="187">
        <v>1</v>
      </c>
      <c r="L250" s="186">
        <v>1</v>
      </c>
      <c r="X250" s="44">
        <f t="shared" si="108"/>
        <v>45541</v>
      </c>
      <c r="Y250" s="44">
        <f t="shared" si="109"/>
        <v>45569</v>
      </c>
    </row>
    <row r="251" spans="1:25" ht="20.100000000000001" customHeight="1" x14ac:dyDescent="0.3">
      <c r="A251" s="13">
        <f>SUBTOTAL(103,$B$4:B251)</f>
        <v>248</v>
      </c>
      <c r="B251" s="140">
        <v>45541</v>
      </c>
      <c r="C251" s="143" t="s">
        <v>920</v>
      </c>
      <c r="D251" s="3" t="str">
        <f>VLOOKUP(C251,'Location Summary'!$C$4:$D$602,2,0)</f>
        <v>DA+6</v>
      </c>
      <c r="E251" s="297" t="s">
        <v>423</v>
      </c>
      <c r="F251" s="298" t="s">
        <v>703</v>
      </c>
      <c r="K251" s="187">
        <v>1</v>
      </c>
      <c r="L251" s="186">
        <v>1</v>
      </c>
      <c r="N251" s="187">
        <v>1</v>
      </c>
      <c r="O251" s="186">
        <v>1</v>
      </c>
      <c r="X251" s="44">
        <f t="shared" si="108"/>
        <v>45541</v>
      </c>
      <c r="Y251" s="44">
        <f t="shared" si="109"/>
        <v>45569</v>
      </c>
    </row>
    <row r="252" spans="1:25" ht="20.100000000000001" customHeight="1" x14ac:dyDescent="0.3">
      <c r="A252" s="13">
        <f>SUBTOTAL(103,$B$4:B252)</f>
        <v>249</v>
      </c>
      <c r="B252" s="140">
        <v>45542</v>
      </c>
      <c r="C252" s="143" t="s">
        <v>487</v>
      </c>
      <c r="D252" s="3" t="str">
        <f>VLOOKUP(C252,'Location Summary'!$C$4:$D$602,2,0)</f>
        <v>DA+3</v>
      </c>
      <c r="E252" s="297" t="s">
        <v>423</v>
      </c>
      <c r="F252" s="298" t="s">
        <v>703</v>
      </c>
      <c r="H252" s="187">
        <v>1</v>
      </c>
      <c r="I252" s="186">
        <v>1</v>
      </c>
      <c r="K252" s="187">
        <v>1</v>
      </c>
      <c r="L252" s="186">
        <v>1</v>
      </c>
      <c r="N252" s="187">
        <v>1</v>
      </c>
      <c r="O252" s="186">
        <v>1</v>
      </c>
      <c r="Q252" s="187">
        <v>1</v>
      </c>
      <c r="R252" s="186">
        <v>1</v>
      </c>
      <c r="X252" s="44">
        <f t="shared" si="108"/>
        <v>45542</v>
      </c>
      <c r="Y252" s="44">
        <f t="shared" si="109"/>
        <v>45570</v>
      </c>
    </row>
    <row r="253" spans="1:25" ht="20.100000000000001" customHeight="1" x14ac:dyDescent="0.3">
      <c r="A253" s="13">
        <f>SUBTOTAL(103,$B$4:B253)</f>
        <v>250</v>
      </c>
      <c r="B253" s="140">
        <v>45542</v>
      </c>
      <c r="C253" s="143" t="s">
        <v>450</v>
      </c>
      <c r="D253" s="3" t="str">
        <f>VLOOKUP(C253,'Location Summary'!$C$4:$D$602,2,0)</f>
        <v>DA+6</v>
      </c>
      <c r="E253" s="297" t="s">
        <v>423</v>
      </c>
      <c r="F253" s="298" t="s">
        <v>703</v>
      </c>
      <c r="G253" s="188">
        <v>1</v>
      </c>
      <c r="X253" s="44">
        <f t="shared" ref="X253:X259" si="110">B253</f>
        <v>45542</v>
      </c>
      <c r="Y253" s="44">
        <f t="shared" ref="Y253:Y259" si="111">B253+28</f>
        <v>45570</v>
      </c>
    </row>
    <row r="254" spans="1:25" ht="20.100000000000001" customHeight="1" x14ac:dyDescent="0.3">
      <c r="A254" s="13">
        <f>SUBTOTAL(103,$B$4:B254)</f>
        <v>251</v>
      </c>
      <c r="B254" s="140">
        <v>45543</v>
      </c>
      <c r="C254" s="143" t="s">
        <v>450</v>
      </c>
      <c r="D254" s="3" t="str">
        <f>VLOOKUP(C254,'Location Summary'!$C$4:$D$602,2,0)</f>
        <v>DA+6</v>
      </c>
      <c r="E254" s="297" t="s">
        <v>423</v>
      </c>
      <c r="F254" s="298" t="s">
        <v>703</v>
      </c>
      <c r="H254" s="187">
        <v>1</v>
      </c>
      <c r="I254" s="186">
        <v>1</v>
      </c>
      <c r="X254" s="44">
        <f t="shared" si="110"/>
        <v>45543</v>
      </c>
      <c r="Y254" s="44">
        <f t="shared" si="111"/>
        <v>45571</v>
      </c>
    </row>
    <row r="255" spans="1:25" ht="20.100000000000001" customHeight="1" x14ac:dyDescent="0.3">
      <c r="A255" s="13">
        <f>SUBTOTAL(103,$B$4:B255)</f>
        <v>252</v>
      </c>
      <c r="B255" s="140">
        <v>45543</v>
      </c>
      <c r="C255" s="143" t="s">
        <v>195</v>
      </c>
      <c r="D255" s="3" t="str">
        <f>VLOOKUP(C255,'Location Summary'!$C$4:$D$602,2,0)</f>
        <v>DA+3</v>
      </c>
      <c r="E255" s="297" t="s">
        <v>423</v>
      </c>
      <c r="F255" s="298" t="s">
        <v>703</v>
      </c>
      <c r="H255" s="187">
        <v>1</v>
      </c>
      <c r="J255" s="188">
        <v>1</v>
      </c>
      <c r="K255" s="187">
        <v>1</v>
      </c>
      <c r="M255" s="188">
        <v>1</v>
      </c>
      <c r="N255" s="187">
        <v>1</v>
      </c>
      <c r="P255" s="188">
        <v>1</v>
      </c>
      <c r="Q255" s="187">
        <v>1</v>
      </c>
      <c r="X255" s="44">
        <f t="shared" si="110"/>
        <v>45543</v>
      </c>
      <c r="Y255" s="44">
        <f t="shared" si="111"/>
        <v>45571</v>
      </c>
    </row>
    <row r="256" spans="1:25" ht="20.100000000000001" customHeight="1" x14ac:dyDescent="0.3">
      <c r="A256" s="13">
        <f>SUBTOTAL(103,$B$4:B256)</f>
        <v>253</v>
      </c>
      <c r="B256" s="140">
        <v>45543</v>
      </c>
      <c r="C256" s="143" t="s">
        <v>514</v>
      </c>
      <c r="D256" s="3" t="str">
        <f>VLOOKUP(C256,'Location Summary'!$C$4:$D$602,2,0)</f>
        <v>DA+3</v>
      </c>
      <c r="E256" s="297" t="s">
        <v>423</v>
      </c>
      <c r="F256" s="298" t="s">
        <v>703</v>
      </c>
      <c r="J256" s="188">
        <v>1</v>
      </c>
      <c r="M256" s="188">
        <v>1</v>
      </c>
      <c r="P256" s="188">
        <v>1</v>
      </c>
      <c r="X256" s="44">
        <f t="shared" si="110"/>
        <v>45543</v>
      </c>
      <c r="Y256" s="44">
        <f t="shared" si="111"/>
        <v>45571</v>
      </c>
    </row>
    <row r="257" spans="1:25" ht="20.100000000000001" customHeight="1" x14ac:dyDescent="0.3">
      <c r="A257" s="13">
        <f>SUBTOTAL(103,$B$4:B257)</f>
        <v>254</v>
      </c>
      <c r="B257" s="140">
        <v>45543</v>
      </c>
      <c r="C257" s="143" t="s">
        <v>919</v>
      </c>
      <c r="D257" s="3" t="str">
        <f>VLOOKUP(C257,'Location Summary'!$C$4:$D$602,2,0)</f>
        <v>DA+9</v>
      </c>
      <c r="E257" s="297" t="s">
        <v>423</v>
      </c>
      <c r="F257" s="298" t="s">
        <v>703</v>
      </c>
      <c r="G257" s="188">
        <v>1</v>
      </c>
      <c r="J257" s="188">
        <v>1</v>
      </c>
      <c r="M257" s="188">
        <v>1</v>
      </c>
      <c r="N257" s="187">
        <v>1</v>
      </c>
      <c r="O257" s="186">
        <v>1</v>
      </c>
      <c r="P257" s="188">
        <v>1</v>
      </c>
      <c r="Q257" s="187">
        <v>1</v>
      </c>
      <c r="R257" s="186">
        <v>1</v>
      </c>
      <c r="X257" s="44">
        <f t="shared" si="110"/>
        <v>45543</v>
      </c>
      <c r="Y257" s="44">
        <f t="shared" si="111"/>
        <v>45571</v>
      </c>
    </row>
    <row r="258" spans="1:25" ht="20.100000000000001" customHeight="1" x14ac:dyDescent="0.3">
      <c r="A258" s="13">
        <f>SUBTOTAL(103,$B$4:B258)</f>
        <v>255</v>
      </c>
      <c r="B258" s="140">
        <v>45543</v>
      </c>
      <c r="C258" s="143" t="s">
        <v>495</v>
      </c>
      <c r="D258" s="3" t="str">
        <f>VLOOKUP(C258,'Location Summary'!$C$4:$D$602,2,0)</f>
        <v>DA-1.5</v>
      </c>
      <c r="E258" s="297" t="s">
        <v>423</v>
      </c>
      <c r="F258" s="298" t="s">
        <v>703</v>
      </c>
      <c r="P258" s="188">
        <v>1</v>
      </c>
      <c r="X258" s="44">
        <f t="shared" si="110"/>
        <v>45543</v>
      </c>
      <c r="Y258" s="44">
        <f t="shared" si="111"/>
        <v>45571</v>
      </c>
    </row>
    <row r="259" spans="1:25" ht="20.100000000000001" customHeight="1" x14ac:dyDescent="0.3">
      <c r="A259" s="13">
        <f>SUBTOTAL(103,$B$4:B259)</f>
        <v>256</v>
      </c>
      <c r="B259" s="140">
        <v>45543</v>
      </c>
      <c r="C259" s="143" t="s">
        <v>606</v>
      </c>
      <c r="D259" s="3" t="str">
        <f>VLOOKUP(C259,'Location Summary'!$C$4:$D$602,2,0)</f>
        <v>DA+3</v>
      </c>
      <c r="E259" s="297" t="s">
        <v>423</v>
      </c>
      <c r="F259" s="298" t="s">
        <v>703</v>
      </c>
      <c r="M259" s="188">
        <v>1</v>
      </c>
      <c r="P259" s="188">
        <v>1</v>
      </c>
      <c r="X259" s="44">
        <f t="shared" si="110"/>
        <v>45543</v>
      </c>
      <c r="Y259" s="44">
        <f t="shared" si="111"/>
        <v>45571</v>
      </c>
    </row>
    <row r="260" spans="1:25" ht="20.100000000000001" customHeight="1" x14ac:dyDescent="0.3">
      <c r="A260" s="13">
        <f>SUBTOTAL(103,$B$4:B260)</f>
        <v>257</v>
      </c>
      <c r="B260" s="140">
        <v>45544</v>
      </c>
      <c r="C260" s="143" t="s">
        <v>483</v>
      </c>
      <c r="D260" s="3" t="str">
        <f>VLOOKUP(C260,'Location Summary'!$C$4:$D$602,2,0)</f>
        <v>DA+9</v>
      </c>
      <c r="E260" s="297" t="s">
        <v>423</v>
      </c>
      <c r="F260" s="298" t="s">
        <v>703</v>
      </c>
      <c r="G260" s="188">
        <v>1</v>
      </c>
      <c r="P260" s="188">
        <v>1</v>
      </c>
      <c r="X260" s="44">
        <f t="shared" ref="X260:X266" si="112">B260</f>
        <v>45544</v>
      </c>
      <c r="Y260" s="44">
        <f t="shared" ref="Y260:Y266" si="113">B260+28</f>
        <v>45572</v>
      </c>
    </row>
    <row r="261" spans="1:25" ht="20.100000000000001" customHeight="1" x14ac:dyDescent="0.3">
      <c r="A261" s="13">
        <f>SUBTOTAL(103,$B$4:B261)</f>
        <v>258</v>
      </c>
      <c r="B261" s="140">
        <v>45544</v>
      </c>
      <c r="C261" s="143" t="s">
        <v>195</v>
      </c>
      <c r="D261" s="3" t="str">
        <f>VLOOKUP(C261,'Location Summary'!$C$4:$D$602,2,0)</f>
        <v>DA+3</v>
      </c>
      <c r="E261" s="297" t="s">
        <v>423</v>
      </c>
      <c r="F261" s="298" t="s">
        <v>703</v>
      </c>
      <c r="I261" s="186">
        <v>1</v>
      </c>
      <c r="L261" s="186">
        <v>1</v>
      </c>
      <c r="O261" s="186">
        <v>1</v>
      </c>
      <c r="R261" s="186">
        <v>1</v>
      </c>
      <c r="X261" s="44">
        <f t="shared" si="112"/>
        <v>45544</v>
      </c>
      <c r="Y261" s="44">
        <f t="shared" si="113"/>
        <v>45572</v>
      </c>
    </row>
    <row r="262" spans="1:25" ht="20.100000000000001" customHeight="1" x14ac:dyDescent="0.3">
      <c r="A262" s="13">
        <f>SUBTOTAL(103,$B$4:B262)</f>
        <v>259</v>
      </c>
      <c r="B262" s="140">
        <v>45544</v>
      </c>
      <c r="C262" s="143" t="s">
        <v>514</v>
      </c>
      <c r="D262" s="3" t="str">
        <f>VLOOKUP(C262,'Location Summary'!$C$4:$D$602,2,0)</f>
        <v>DA+3</v>
      </c>
      <c r="E262" s="297" t="s">
        <v>423</v>
      </c>
      <c r="F262" s="298" t="s">
        <v>703</v>
      </c>
      <c r="G262" s="188">
        <v>1</v>
      </c>
      <c r="K262" s="187">
        <v>1</v>
      </c>
      <c r="N262" s="187">
        <v>1</v>
      </c>
      <c r="O262" s="186">
        <v>1</v>
      </c>
      <c r="Q262" s="187">
        <v>1</v>
      </c>
      <c r="X262" s="44">
        <f t="shared" si="112"/>
        <v>45544</v>
      </c>
      <c r="Y262" s="44">
        <f t="shared" si="113"/>
        <v>45572</v>
      </c>
    </row>
    <row r="263" spans="1:25" ht="20.100000000000001" customHeight="1" x14ac:dyDescent="0.3">
      <c r="A263" s="13">
        <f>SUBTOTAL(103,$B$4:B263)</f>
        <v>260</v>
      </c>
      <c r="B263" s="140">
        <v>45544</v>
      </c>
      <c r="C263" s="143" t="s">
        <v>919</v>
      </c>
      <c r="D263" s="3" t="str">
        <f>VLOOKUP(C263,'Location Summary'!$C$4:$D$602,2,0)</f>
        <v>DA+9</v>
      </c>
      <c r="E263" s="297" t="s">
        <v>423</v>
      </c>
      <c r="F263" s="298" t="s">
        <v>703</v>
      </c>
      <c r="H263" s="187">
        <v>1</v>
      </c>
      <c r="I263" s="186">
        <v>1</v>
      </c>
      <c r="K263" s="187">
        <v>1</v>
      </c>
      <c r="L263" s="186">
        <v>1</v>
      </c>
      <c r="X263" s="44">
        <f t="shared" si="112"/>
        <v>45544</v>
      </c>
      <c r="Y263" s="44">
        <f t="shared" si="113"/>
        <v>45572</v>
      </c>
    </row>
    <row r="264" spans="1:25" ht="20.100000000000001" customHeight="1" x14ac:dyDescent="0.3">
      <c r="A264" s="13">
        <f>SUBTOTAL(103,$B$4:B264)</f>
        <v>261</v>
      </c>
      <c r="B264" s="140">
        <v>45544</v>
      </c>
      <c r="C264" s="143" t="s">
        <v>495</v>
      </c>
      <c r="D264" s="3" t="str">
        <f>VLOOKUP(C264,'Location Summary'!$C$4:$D$602,2,0)</f>
        <v>DA-1.5</v>
      </c>
      <c r="E264" s="297" t="s">
        <v>423</v>
      </c>
      <c r="F264" s="298" t="s">
        <v>703</v>
      </c>
      <c r="M264" s="188">
        <v>1</v>
      </c>
      <c r="Q264" s="187">
        <v>1</v>
      </c>
      <c r="X264" s="44">
        <f t="shared" si="112"/>
        <v>45544</v>
      </c>
      <c r="Y264" s="44">
        <f t="shared" si="113"/>
        <v>45572</v>
      </c>
    </row>
    <row r="265" spans="1:25" ht="20.100000000000001" customHeight="1" x14ac:dyDescent="0.3">
      <c r="A265" s="13">
        <f>SUBTOTAL(103,$B$4:B265)</f>
        <v>262</v>
      </c>
      <c r="B265" s="140">
        <v>45544</v>
      </c>
      <c r="C265" s="143" t="s">
        <v>606</v>
      </c>
      <c r="D265" s="3" t="str">
        <f>VLOOKUP(C265,'Location Summary'!$C$4:$D$602,2,0)</f>
        <v>DA+3</v>
      </c>
      <c r="E265" s="297" t="s">
        <v>423</v>
      </c>
      <c r="F265" s="298" t="s">
        <v>703</v>
      </c>
      <c r="N265" s="187">
        <v>1</v>
      </c>
      <c r="Q265" s="187">
        <v>1</v>
      </c>
      <c r="X265" s="44">
        <f t="shared" si="112"/>
        <v>45544</v>
      </c>
      <c r="Y265" s="44">
        <f t="shared" si="113"/>
        <v>45572</v>
      </c>
    </row>
    <row r="266" spans="1:25" ht="20.100000000000001" customHeight="1" x14ac:dyDescent="0.3">
      <c r="A266" s="13">
        <f>SUBTOTAL(103,$B$4:B266)</f>
        <v>263</v>
      </c>
      <c r="B266" s="140">
        <v>45545</v>
      </c>
      <c r="C266" s="143" t="s">
        <v>450</v>
      </c>
      <c r="D266" s="3" t="str">
        <f>VLOOKUP(C266,'Location Summary'!$C$4:$D$602,2,0)</f>
        <v>DA+6</v>
      </c>
      <c r="E266" s="297" t="s">
        <v>423</v>
      </c>
      <c r="F266" s="298" t="s">
        <v>703</v>
      </c>
      <c r="P266" s="188">
        <v>1</v>
      </c>
      <c r="Q266" s="187">
        <v>1</v>
      </c>
      <c r="R266" s="186">
        <v>1</v>
      </c>
      <c r="X266" s="44">
        <f t="shared" si="112"/>
        <v>45545</v>
      </c>
      <c r="Y266" s="44">
        <f t="shared" si="113"/>
        <v>45573</v>
      </c>
    </row>
    <row r="267" spans="1:25" ht="20.100000000000001" customHeight="1" x14ac:dyDescent="0.3">
      <c r="A267" s="13">
        <f>SUBTOTAL(103,$B$4:B267)</f>
        <v>264</v>
      </c>
      <c r="B267" s="140">
        <v>45545</v>
      </c>
      <c r="C267" s="143" t="s">
        <v>514</v>
      </c>
      <c r="D267" s="3" t="str">
        <f>VLOOKUP(C267,'Location Summary'!$C$4:$D$602,2,0)</f>
        <v>DA+3</v>
      </c>
      <c r="E267" s="297" t="s">
        <v>423</v>
      </c>
      <c r="F267" s="298" t="s">
        <v>703</v>
      </c>
      <c r="H267" s="187">
        <v>1</v>
      </c>
      <c r="I267" s="186">
        <v>1</v>
      </c>
      <c r="L267" s="186">
        <v>1</v>
      </c>
      <c r="R267" s="186">
        <v>1</v>
      </c>
      <c r="X267" s="44">
        <f t="shared" ref="X267:X268" si="114">B267</f>
        <v>45545</v>
      </c>
      <c r="Y267" s="44">
        <f t="shared" ref="Y267:Y268" si="115">B267+28</f>
        <v>45573</v>
      </c>
    </row>
    <row r="268" spans="1:25" ht="20.100000000000001" customHeight="1" x14ac:dyDescent="0.3">
      <c r="A268" s="13">
        <f>SUBTOTAL(103,$B$4:B268)</f>
        <v>265</v>
      </c>
      <c r="B268" s="140">
        <v>45545</v>
      </c>
      <c r="C268" s="143" t="s">
        <v>495</v>
      </c>
      <c r="D268" s="3" t="str">
        <f>VLOOKUP(C268,'Location Summary'!$C$4:$D$602,2,0)</f>
        <v>DA-1.5</v>
      </c>
      <c r="E268" s="297" t="s">
        <v>423</v>
      </c>
      <c r="F268" s="298" t="s">
        <v>703</v>
      </c>
      <c r="N268" s="187">
        <v>1</v>
      </c>
      <c r="O268" s="186">
        <v>1</v>
      </c>
      <c r="R268" s="186">
        <v>1</v>
      </c>
      <c r="X268" s="44">
        <f t="shared" si="114"/>
        <v>45545</v>
      </c>
      <c r="Y268" s="44">
        <f t="shared" si="115"/>
        <v>45573</v>
      </c>
    </row>
    <row r="269" spans="1:25" ht="20.100000000000001" customHeight="1" x14ac:dyDescent="0.3">
      <c r="A269" s="13">
        <f>SUBTOTAL(103,$B$4:B269)</f>
        <v>266</v>
      </c>
      <c r="B269" s="140">
        <v>45545</v>
      </c>
      <c r="C269" s="143" t="s">
        <v>606</v>
      </c>
      <c r="D269" s="3" t="str">
        <f>VLOOKUP(C269,'Location Summary'!$C$4:$D$602,2,0)</f>
        <v>DA+3</v>
      </c>
      <c r="E269" s="297" t="s">
        <v>423</v>
      </c>
      <c r="F269" s="298" t="s">
        <v>703</v>
      </c>
      <c r="O269" s="186">
        <v>1</v>
      </c>
      <c r="R269" s="186">
        <v>1</v>
      </c>
      <c r="X269" s="44">
        <f t="shared" ref="X269:X274" si="116">B269</f>
        <v>45545</v>
      </c>
      <c r="Y269" s="44">
        <f t="shared" ref="Y269:Y274" si="117">B269+28</f>
        <v>45573</v>
      </c>
    </row>
    <row r="270" spans="1:25" ht="20.100000000000001" customHeight="1" x14ac:dyDescent="0.3">
      <c r="A270" s="13">
        <f>SUBTOTAL(103,$B$4:B270)</f>
        <v>267</v>
      </c>
      <c r="B270" s="140">
        <v>45546</v>
      </c>
      <c r="C270" s="143" t="s">
        <v>483</v>
      </c>
      <c r="D270" s="3" t="str">
        <f>VLOOKUP(C270,'Location Summary'!$C$4:$D$602,2,0)</f>
        <v>DA+9</v>
      </c>
      <c r="E270" s="297" t="s">
        <v>423</v>
      </c>
      <c r="F270" s="298" t="s">
        <v>703</v>
      </c>
      <c r="H270" s="187">
        <v>1</v>
      </c>
      <c r="J270" s="188">
        <v>1</v>
      </c>
      <c r="M270" s="188">
        <v>1</v>
      </c>
      <c r="Q270" s="187">
        <v>1</v>
      </c>
      <c r="X270" s="44">
        <f t="shared" si="116"/>
        <v>45546</v>
      </c>
      <c r="Y270" s="44">
        <f t="shared" si="117"/>
        <v>45574</v>
      </c>
    </row>
    <row r="271" spans="1:25" ht="20.100000000000001" customHeight="1" x14ac:dyDescent="0.3">
      <c r="A271" s="13">
        <f>SUBTOTAL(103,$B$4:B271)</f>
        <v>268</v>
      </c>
      <c r="B271" s="140">
        <v>45546</v>
      </c>
      <c r="C271" s="143" t="s">
        <v>71</v>
      </c>
      <c r="D271" s="3" t="str">
        <f>VLOOKUP(C271,'Location Summary'!$C$4:$D$602,2,0)</f>
        <v>DA+3</v>
      </c>
      <c r="E271" s="297" t="s">
        <v>423</v>
      </c>
      <c r="F271" s="298" t="s">
        <v>703</v>
      </c>
      <c r="P271" s="188">
        <v>1</v>
      </c>
      <c r="X271" s="44">
        <f t="shared" si="116"/>
        <v>45546</v>
      </c>
      <c r="Y271" s="44">
        <f t="shared" si="117"/>
        <v>45574</v>
      </c>
    </row>
    <row r="272" spans="1:25" ht="20.100000000000001" customHeight="1" x14ac:dyDescent="0.3">
      <c r="A272" s="13">
        <f>SUBTOTAL(103,$B$4:B272)</f>
        <v>269</v>
      </c>
      <c r="B272" s="140">
        <v>45546</v>
      </c>
      <c r="C272" s="143" t="s">
        <v>922</v>
      </c>
      <c r="D272" s="3" t="str">
        <f>VLOOKUP(C272,'Location Summary'!$C$4:$D$602,2,0)</f>
        <v>DA+9</v>
      </c>
      <c r="E272" s="297" t="s">
        <v>423</v>
      </c>
      <c r="F272" s="298" t="s">
        <v>703</v>
      </c>
      <c r="G272" s="188">
        <v>1</v>
      </c>
      <c r="H272" s="187">
        <v>1</v>
      </c>
      <c r="J272" s="188">
        <v>1</v>
      </c>
      <c r="M272" s="188">
        <v>1</v>
      </c>
      <c r="X272" s="44">
        <f t="shared" si="116"/>
        <v>45546</v>
      </c>
      <c r="Y272" s="44">
        <f t="shared" si="117"/>
        <v>45574</v>
      </c>
    </row>
    <row r="273" spans="1:25" ht="20.100000000000001" customHeight="1" x14ac:dyDescent="0.3">
      <c r="A273" s="13">
        <f>SUBTOTAL(103,$B$4:B273)</f>
        <v>270</v>
      </c>
      <c r="B273" s="140">
        <v>45546</v>
      </c>
      <c r="C273" s="143" t="s">
        <v>495</v>
      </c>
      <c r="D273" s="3" t="str">
        <f>VLOOKUP(C273,'Location Summary'!$C$4:$D$602,2,0)</f>
        <v>DA-1.5</v>
      </c>
      <c r="E273" s="297" t="s">
        <v>423</v>
      </c>
      <c r="F273" s="298" t="s">
        <v>703</v>
      </c>
      <c r="G273" s="188">
        <v>1</v>
      </c>
      <c r="X273" s="44">
        <f t="shared" si="116"/>
        <v>45546</v>
      </c>
      <c r="Y273" s="44">
        <f t="shared" si="117"/>
        <v>45574</v>
      </c>
    </row>
    <row r="274" spans="1:25" ht="20.100000000000001" customHeight="1" x14ac:dyDescent="0.3">
      <c r="A274" s="13">
        <f>SUBTOTAL(103,$B$4:B274)</f>
        <v>271</v>
      </c>
      <c r="B274" s="140">
        <v>45547</v>
      </c>
      <c r="C274" s="143" t="s">
        <v>483</v>
      </c>
      <c r="D274" s="3" t="str">
        <f>VLOOKUP(C274,'Location Summary'!$C$4:$D$602,2,0)</f>
        <v>DA+9</v>
      </c>
      <c r="E274" s="297" t="s">
        <v>423</v>
      </c>
      <c r="F274" s="298" t="s">
        <v>703</v>
      </c>
      <c r="I274" s="186">
        <v>1</v>
      </c>
      <c r="K274" s="187">
        <v>1</v>
      </c>
      <c r="L274" s="186">
        <v>1</v>
      </c>
      <c r="N274" s="187">
        <v>1</v>
      </c>
      <c r="O274" s="186">
        <v>1</v>
      </c>
      <c r="R274" s="186">
        <v>1</v>
      </c>
      <c r="X274" s="44">
        <f t="shared" si="116"/>
        <v>45547</v>
      </c>
      <c r="Y274" s="44">
        <f t="shared" si="117"/>
        <v>45575</v>
      </c>
    </row>
    <row r="275" spans="1:25" ht="20.100000000000001" customHeight="1" x14ac:dyDescent="0.3">
      <c r="A275" s="13">
        <f>SUBTOTAL(103,$B$4:B275)</f>
        <v>272</v>
      </c>
      <c r="B275" s="140">
        <v>45547</v>
      </c>
      <c r="C275" s="143" t="s">
        <v>71</v>
      </c>
      <c r="D275" s="3" t="str">
        <f>VLOOKUP(C275,'Location Summary'!$C$4:$D$602,2,0)</f>
        <v>DA+3</v>
      </c>
      <c r="E275" s="297" t="s">
        <v>423</v>
      </c>
      <c r="F275" s="298" t="s">
        <v>703</v>
      </c>
      <c r="G275" s="188">
        <v>1</v>
      </c>
      <c r="J275" s="188">
        <v>1</v>
      </c>
      <c r="M275" s="188">
        <v>1</v>
      </c>
      <c r="N275" s="187">
        <v>1</v>
      </c>
      <c r="Q275" s="187">
        <v>1</v>
      </c>
      <c r="X275" s="44">
        <f t="shared" ref="X275:X283" si="118">B275</f>
        <v>45547</v>
      </c>
      <c r="Y275" s="44">
        <f t="shared" ref="Y275:Y283" si="119">B275+28</f>
        <v>45575</v>
      </c>
    </row>
    <row r="276" spans="1:25" ht="20.100000000000001" customHeight="1" x14ac:dyDescent="0.3">
      <c r="A276" s="13">
        <f>SUBTOTAL(103,$B$4:B276)</f>
        <v>273</v>
      </c>
      <c r="B276" s="140">
        <v>45547</v>
      </c>
      <c r="C276" s="143" t="s">
        <v>922</v>
      </c>
      <c r="D276" s="3" t="str">
        <f>VLOOKUP(C276,'Location Summary'!$C$4:$D$602,2,0)</f>
        <v>DA+9</v>
      </c>
      <c r="E276" s="297" t="s">
        <v>423</v>
      </c>
      <c r="F276" s="298" t="s">
        <v>703</v>
      </c>
      <c r="I276" s="186">
        <v>1</v>
      </c>
      <c r="K276" s="187">
        <v>1</v>
      </c>
      <c r="L276" s="186">
        <v>1</v>
      </c>
      <c r="N276" s="187">
        <v>1</v>
      </c>
      <c r="O276" s="186">
        <v>1</v>
      </c>
      <c r="P276" s="188">
        <v>1</v>
      </c>
      <c r="Q276" s="187">
        <v>1</v>
      </c>
      <c r="R276" s="186">
        <v>1</v>
      </c>
      <c r="X276" s="44">
        <f t="shared" si="118"/>
        <v>45547</v>
      </c>
      <c r="Y276" s="44">
        <f t="shared" si="119"/>
        <v>45575</v>
      </c>
    </row>
    <row r="277" spans="1:25" ht="20.100000000000001" customHeight="1" x14ac:dyDescent="0.3">
      <c r="A277" s="13">
        <f>SUBTOTAL(103,$B$4:B277)</f>
        <v>274</v>
      </c>
      <c r="B277" s="140">
        <v>45547</v>
      </c>
      <c r="C277" s="143" t="s">
        <v>495</v>
      </c>
      <c r="D277" s="3" t="str">
        <f>VLOOKUP(C277,'Location Summary'!$C$4:$D$602,2,0)</f>
        <v>DA-1.5</v>
      </c>
      <c r="E277" s="297" t="s">
        <v>423</v>
      </c>
      <c r="F277" s="298" t="s">
        <v>703</v>
      </c>
      <c r="H277" s="187">
        <v>1</v>
      </c>
      <c r="I277" s="186">
        <v>1</v>
      </c>
      <c r="X277" s="44">
        <f t="shared" si="118"/>
        <v>45547</v>
      </c>
      <c r="Y277" s="44">
        <f t="shared" si="119"/>
        <v>45575</v>
      </c>
    </row>
    <row r="278" spans="1:25" ht="20.100000000000001" customHeight="1" x14ac:dyDescent="0.3">
      <c r="A278" s="13">
        <f>SUBTOTAL(103,$B$4:B278)</f>
        <v>275</v>
      </c>
      <c r="B278" s="140">
        <v>45547</v>
      </c>
      <c r="C278" s="143" t="s">
        <v>606</v>
      </c>
      <c r="D278" s="3" t="str">
        <f>VLOOKUP(C278,'Location Summary'!$C$4:$D$602,2,0)</f>
        <v>DA+3</v>
      </c>
      <c r="E278" s="297" t="s">
        <v>423</v>
      </c>
      <c r="F278" s="298" t="s">
        <v>703</v>
      </c>
      <c r="G278" s="188">
        <v>1</v>
      </c>
      <c r="J278" s="188">
        <v>1</v>
      </c>
      <c r="X278" s="44">
        <f t="shared" si="118"/>
        <v>45547</v>
      </c>
      <c r="Y278" s="44">
        <f t="shared" si="119"/>
        <v>45575</v>
      </c>
    </row>
    <row r="279" spans="1:25" ht="20.100000000000001" customHeight="1" x14ac:dyDescent="0.3">
      <c r="A279" s="13">
        <f>SUBTOTAL(103,$B$4:B279)</f>
        <v>276</v>
      </c>
      <c r="B279" s="140">
        <v>45548</v>
      </c>
      <c r="C279" s="143" t="s">
        <v>71</v>
      </c>
      <c r="D279" s="3" t="str">
        <f>VLOOKUP(C279,'Location Summary'!$C$4:$D$602,2,0)</f>
        <v>DA+3</v>
      </c>
      <c r="E279" s="297" t="s">
        <v>423</v>
      </c>
      <c r="F279" s="298" t="s">
        <v>703</v>
      </c>
      <c r="H279" s="187">
        <v>1</v>
      </c>
      <c r="I279" s="186">
        <v>1</v>
      </c>
      <c r="K279" s="187">
        <v>1</v>
      </c>
      <c r="L279" s="186">
        <v>1</v>
      </c>
      <c r="O279" s="186">
        <v>1</v>
      </c>
      <c r="R279" s="186">
        <v>1</v>
      </c>
      <c r="X279" s="44">
        <f t="shared" si="118"/>
        <v>45548</v>
      </c>
      <c r="Y279" s="44">
        <f t="shared" si="119"/>
        <v>45576</v>
      </c>
    </row>
    <row r="280" spans="1:25" ht="20.100000000000001" customHeight="1" x14ac:dyDescent="0.3">
      <c r="A280" s="13">
        <f>SUBTOTAL(103,$B$4:B280)</f>
        <v>277</v>
      </c>
      <c r="B280" s="140">
        <v>45548</v>
      </c>
      <c r="C280" s="143" t="s">
        <v>606</v>
      </c>
      <c r="D280" s="3" t="str">
        <f>VLOOKUP(C280,'Location Summary'!$C$4:$D$602,2,0)</f>
        <v>DA+3</v>
      </c>
      <c r="E280" s="297" t="s">
        <v>423</v>
      </c>
      <c r="F280" s="298" t="s">
        <v>703</v>
      </c>
      <c r="H280" s="187">
        <v>1</v>
      </c>
      <c r="I280" s="186">
        <v>1</v>
      </c>
      <c r="K280" s="187">
        <v>1</v>
      </c>
      <c r="L280" s="186">
        <v>1</v>
      </c>
      <c r="X280" s="44">
        <f t="shared" si="118"/>
        <v>45548</v>
      </c>
      <c r="Y280" s="44">
        <f t="shared" si="119"/>
        <v>45576</v>
      </c>
    </row>
    <row r="281" spans="1:25" ht="20.100000000000001" customHeight="1" x14ac:dyDescent="0.3">
      <c r="A281" s="13">
        <f>SUBTOTAL(103,$B$4:B281)</f>
        <v>278</v>
      </c>
      <c r="B281" s="140">
        <v>45549</v>
      </c>
      <c r="C281" s="143" t="s">
        <v>482</v>
      </c>
      <c r="D281" s="3" t="str">
        <f>VLOOKUP(C281,'Location Summary'!$C$4:$D$602,2,0)</f>
        <v>DA+3</v>
      </c>
      <c r="E281" s="297" t="s">
        <v>423</v>
      </c>
      <c r="F281" s="298" t="s">
        <v>703</v>
      </c>
      <c r="G281" s="188">
        <v>1</v>
      </c>
      <c r="J281" s="188">
        <v>1</v>
      </c>
      <c r="M281" s="188">
        <v>1</v>
      </c>
      <c r="P281" s="188">
        <v>1</v>
      </c>
      <c r="X281" s="44">
        <f t="shared" si="118"/>
        <v>45549</v>
      </c>
      <c r="Y281" s="44">
        <f t="shared" si="119"/>
        <v>45577</v>
      </c>
    </row>
    <row r="282" spans="1:25" ht="20.100000000000001" customHeight="1" x14ac:dyDescent="0.3">
      <c r="A282" s="13">
        <f>SUBTOTAL(103,$B$4:B282)</f>
        <v>279</v>
      </c>
      <c r="B282" s="140">
        <v>45549</v>
      </c>
      <c r="C282" s="143" t="s">
        <v>595</v>
      </c>
      <c r="D282" s="3" t="str">
        <f>VLOOKUP(C282,'Location Summary'!$C$4:$D$602,2,0)</f>
        <v>DA+9</v>
      </c>
      <c r="E282" s="297" t="s">
        <v>423</v>
      </c>
      <c r="F282" s="298" t="s">
        <v>703</v>
      </c>
      <c r="G282" s="188">
        <v>1</v>
      </c>
      <c r="J282" s="188">
        <v>1</v>
      </c>
      <c r="P282" s="188">
        <v>1</v>
      </c>
      <c r="X282" s="44">
        <f t="shared" si="118"/>
        <v>45549</v>
      </c>
      <c r="Y282" s="44">
        <f t="shared" si="119"/>
        <v>45577</v>
      </c>
    </row>
    <row r="283" spans="1:25" ht="20.100000000000001" customHeight="1" x14ac:dyDescent="0.3">
      <c r="A283" s="13">
        <f>SUBTOTAL(103,$B$4:B283)</f>
        <v>280</v>
      </c>
      <c r="B283" s="140">
        <v>45549</v>
      </c>
      <c r="C283" s="143" t="s">
        <v>1097</v>
      </c>
      <c r="D283" s="3" t="str">
        <f>VLOOKUP(C283,'Location Summary'!$C$4:$D$602,2,0)</f>
        <v>DA+3</v>
      </c>
      <c r="E283" s="297" t="s">
        <v>423</v>
      </c>
      <c r="F283" s="298" t="s">
        <v>703</v>
      </c>
      <c r="H283" s="187">
        <v>1</v>
      </c>
      <c r="I283" s="186">
        <v>1</v>
      </c>
      <c r="N283" s="187">
        <v>1</v>
      </c>
      <c r="O283" s="186">
        <v>1</v>
      </c>
      <c r="Q283" s="187">
        <v>1</v>
      </c>
      <c r="R283" s="186">
        <v>1</v>
      </c>
      <c r="X283" s="44">
        <f t="shared" si="118"/>
        <v>45549</v>
      </c>
      <c r="Y283" s="44">
        <f t="shared" si="119"/>
        <v>45577</v>
      </c>
    </row>
    <row r="284" spans="1:25" ht="20.100000000000001" customHeight="1" x14ac:dyDescent="0.3">
      <c r="A284" s="13">
        <f>SUBTOTAL(103,$B$4:B284)</f>
        <v>281</v>
      </c>
      <c r="B284" s="140">
        <v>45549</v>
      </c>
      <c r="C284" s="143" t="s">
        <v>918</v>
      </c>
      <c r="D284" s="3" t="str">
        <f>VLOOKUP(C284,'Location Summary'!$C$4:$D$602,2,0)</f>
        <v>DA+6</v>
      </c>
      <c r="E284" s="297" t="s">
        <v>423</v>
      </c>
      <c r="F284" s="298" t="s">
        <v>703</v>
      </c>
      <c r="J284" s="188">
        <v>1</v>
      </c>
      <c r="M284" s="188">
        <v>1</v>
      </c>
      <c r="X284" s="44">
        <f t="shared" ref="X284:X322" si="120">B284</f>
        <v>45549</v>
      </c>
      <c r="Y284" s="44">
        <f t="shared" ref="Y284:Y322" si="121">B284+28</f>
        <v>45577</v>
      </c>
    </row>
    <row r="285" spans="1:25" ht="20.100000000000001" customHeight="1" x14ac:dyDescent="0.3">
      <c r="A285" s="13">
        <f>SUBTOTAL(103,$B$4:B285)</f>
        <v>282</v>
      </c>
      <c r="B285" s="140">
        <v>45549</v>
      </c>
      <c r="C285" s="143" t="s">
        <v>495</v>
      </c>
      <c r="D285" s="3" t="str">
        <f>VLOOKUP(C285,'Location Summary'!$C$4:$D$602,2,0)</f>
        <v>DA-1.5</v>
      </c>
      <c r="E285" s="297" t="s">
        <v>423</v>
      </c>
      <c r="F285" s="298" t="s">
        <v>703</v>
      </c>
      <c r="J285" s="188">
        <v>1</v>
      </c>
      <c r="K285" s="187">
        <v>1</v>
      </c>
      <c r="L285" s="186">
        <v>1</v>
      </c>
      <c r="X285" s="44">
        <f t="shared" si="120"/>
        <v>45549</v>
      </c>
      <c r="Y285" s="44">
        <f t="shared" si="121"/>
        <v>45577</v>
      </c>
    </row>
    <row r="286" spans="1:25" ht="20.100000000000001" customHeight="1" x14ac:dyDescent="0.3">
      <c r="A286" s="13">
        <f>SUBTOTAL(103,$B$4:B286)</f>
        <v>283</v>
      </c>
      <c r="B286" s="140">
        <v>45550</v>
      </c>
      <c r="C286" s="143" t="s">
        <v>482</v>
      </c>
      <c r="D286" s="3" t="str">
        <f>VLOOKUP(C286,'Location Summary'!$C$4:$D$602,2,0)</f>
        <v>DA+3</v>
      </c>
      <c r="E286" s="297" t="s">
        <v>423</v>
      </c>
      <c r="F286" s="298" t="s">
        <v>703</v>
      </c>
      <c r="H286" s="187">
        <v>1</v>
      </c>
      <c r="I286" s="186">
        <v>1</v>
      </c>
      <c r="K286" s="187">
        <v>1</v>
      </c>
      <c r="L286" s="186">
        <v>1</v>
      </c>
      <c r="N286" s="187">
        <v>1</v>
      </c>
      <c r="O286" s="186">
        <v>1</v>
      </c>
      <c r="Q286" s="187">
        <v>1</v>
      </c>
      <c r="R286" s="186">
        <v>1</v>
      </c>
      <c r="X286" s="44">
        <f t="shared" si="120"/>
        <v>45550</v>
      </c>
      <c r="Y286" s="44">
        <f t="shared" si="121"/>
        <v>45578</v>
      </c>
    </row>
    <row r="287" spans="1:25" ht="20.100000000000001" customHeight="1" x14ac:dyDescent="0.3">
      <c r="A287" s="13">
        <f>SUBTOTAL(103,$B$4:B287)</f>
        <v>284</v>
      </c>
      <c r="B287" s="140">
        <v>45550</v>
      </c>
      <c r="C287" s="143" t="s">
        <v>595</v>
      </c>
      <c r="D287" s="3" t="str">
        <f>VLOOKUP(C287,'Location Summary'!$C$4:$D$602,2,0)</f>
        <v>DA+9</v>
      </c>
      <c r="E287" s="297" t="s">
        <v>423</v>
      </c>
      <c r="F287" s="298" t="s">
        <v>703</v>
      </c>
      <c r="H287" s="187">
        <v>1</v>
      </c>
      <c r="I287" s="186">
        <v>1</v>
      </c>
      <c r="K287" s="187">
        <v>1</v>
      </c>
      <c r="L287" s="186">
        <v>1</v>
      </c>
      <c r="M287" s="188">
        <v>1</v>
      </c>
      <c r="N287" s="187">
        <v>1</v>
      </c>
      <c r="O287" s="186">
        <v>1</v>
      </c>
      <c r="Q287" s="187">
        <v>1</v>
      </c>
      <c r="R287" s="186">
        <v>1</v>
      </c>
      <c r="X287" s="44">
        <f t="shared" si="120"/>
        <v>45550</v>
      </c>
      <c r="Y287" s="44">
        <f t="shared" si="121"/>
        <v>45578</v>
      </c>
    </row>
    <row r="288" spans="1:25" ht="20.100000000000001" customHeight="1" x14ac:dyDescent="0.3">
      <c r="A288" s="13">
        <f>SUBTOTAL(103,$B$4:B288)</f>
        <v>285</v>
      </c>
      <c r="B288" s="140">
        <v>45550</v>
      </c>
      <c r="C288" s="143" t="s">
        <v>1097</v>
      </c>
      <c r="D288" s="3" t="str">
        <f>VLOOKUP(C288,'Location Summary'!$C$4:$D$602,2,0)</f>
        <v>DA+3</v>
      </c>
      <c r="E288" s="297" t="s">
        <v>423</v>
      </c>
      <c r="F288" s="298" t="s">
        <v>703</v>
      </c>
      <c r="J288" s="188">
        <v>1</v>
      </c>
      <c r="K288" s="187">
        <v>1</v>
      </c>
      <c r="L288" s="186">
        <v>1</v>
      </c>
      <c r="X288" s="44">
        <f t="shared" si="120"/>
        <v>45550</v>
      </c>
      <c r="Y288" s="44">
        <f t="shared" si="121"/>
        <v>45578</v>
      </c>
    </row>
    <row r="289" spans="1:25" ht="20.100000000000001" customHeight="1" x14ac:dyDescent="0.3">
      <c r="A289" s="13">
        <f>SUBTOTAL(103,$B$4:B289)</f>
        <v>286</v>
      </c>
      <c r="B289" s="140">
        <v>45550</v>
      </c>
      <c r="C289" s="143" t="s">
        <v>918</v>
      </c>
      <c r="D289" s="3" t="str">
        <f>VLOOKUP(C289,'Location Summary'!$C$4:$D$602,2,0)</f>
        <v>DA+6</v>
      </c>
      <c r="E289" s="297" t="s">
        <v>423</v>
      </c>
      <c r="F289" s="298" t="s">
        <v>703</v>
      </c>
      <c r="G289" s="188">
        <v>1</v>
      </c>
      <c r="K289" s="187">
        <v>1</v>
      </c>
      <c r="L289" s="186">
        <v>1</v>
      </c>
      <c r="N289" s="187">
        <v>1</v>
      </c>
      <c r="O289" s="186">
        <v>1</v>
      </c>
      <c r="P289" s="188">
        <v>1</v>
      </c>
      <c r="X289" s="44">
        <f t="shared" si="120"/>
        <v>45550</v>
      </c>
      <c r="Y289" s="44">
        <f t="shared" si="121"/>
        <v>45578</v>
      </c>
    </row>
    <row r="290" spans="1:25" ht="20.100000000000001" customHeight="1" x14ac:dyDescent="0.3">
      <c r="A290" s="13">
        <f>SUBTOTAL(103,$B$4:B290)</f>
        <v>287</v>
      </c>
      <c r="B290" s="140">
        <v>45550</v>
      </c>
      <c r="C290" s="143" t="s">
        <v>605</v>
      </c>
      <c r="D290" s="3" t="str">
        <f>VLOOKUP(C290,'Location Summary'!$C$4:$D$602,2,0)</f>
        <v>DA+1.5</v>
      </c>
      <c r="E290" s="297" t="s">
        <v>423</v>
      </c>
      <c r="F290" s="298" t="s">
        <v>703</v>
      </c>
      <c r="G290" s="188">
        <v>1</v>
      </c>
      <c r="J290" s="188">
        <v>1</v>
      </c>
      <c r="X290" s="44">
        <f t="shared" si="120"/>
        <v>45550</v>
      </c>
      <c r="Y290" s="44">
        <f t="shared" si="121"/>
        <v>45578</v>
      </c>
    </row>
    <row r="291" spans="1:25" ht="20.100000000000001" customHeight="1" x14ac:dyDescent="0.3">
      <c r="A291" s="13">
        <f>SUBTOTAL(103,$B$4:B291)</f>
        <v>288</v>
      </c>
      <c r="B291" s="140">
        <v>45551</v>
      </c>
      <c r="C291" s="143" t="s">
        <v>63</v>
      </c>
      <c r="D291" s="3" t="str">
        <f>VLOOKUP(C291,'Location Summary'!$C$4:$D$602,2,0)</f>
        <v>DA-1.5</v>
      </c>
      <c r="E291" s="297" t="s">
        <v>423</v>
      </c>
      <c r="F291" s="298" t="s">
        <v>703</v>
      </c>
      <c r="J291" s="188">
        <v>1</v>
      </c>
      <c r="X291" s="44">
        <f t="shared" si="120"/>
        <v>45551</v>
      </c>
      <c r="Y291" s="44">
        <f t="shared" si="121"/>
        <v>45579</v>
      </c>
    </row>
    <row r="292" spans="1:25" ht="20.100000000000001" customHeight="1" x14ac:dyDescent="0.3">
      <c r="A292" s="13">
        <f>SUBTOTAL(103,$B$4:B292)</f>
        <v>289</v>
      </c>
      <c r="B292" s="140">
        <v>45551</v>
      </c>
      <c r="C292" s="143" t="s">
        <v>918</v>
      </c>
      <c r="D292" s="3" t="str">
        <f>VLOOKUP(C292,'Location Summary'!$C$4:$D$602,2,0)</f>
        <v>DA+6</v>
      </c>
      <c r="E292" s="297" t="s">
        <v>423</v>
      </c>
      <c r="F292" s="298" t="s">
        <v>703</v>
      </c>
      <c r="H292" s="187">
        <v>1</v>
      </c>
      <c r="I292" s="186">
        <v>1</v>
      </c>
      <c r="Q292" s="187">
        <v>1</v>
      </c>
      <c r="R292" s="186">
        <v>1</v>
      </c>
      <c r="X292" s="44">
        <f t="shared" si="120"/>
        <v>45551</v>
      </c>
      <c r="Y292" s="44">
        <f t="shared" si="121"/>
        <v>45579</v>
      </c>
    </row>
    <row r="293" spans="1:25" ht="20.100000000000001" customHeight="1" x14ac:dyDescent="0.3">
      <c r="A293" s="13">
        <f>SUBTOTAL(103,$B$4:B293)</f>
        <v>290</v>
      </c>
      <c r="B293" s="140">
        <v>45551</v>
      </c>
      <c r="C293" s="143" t="s">
        <v>605</v>
      </c>
      <c r="D293" s="3" t="str">
        <f>VLOOKUP(C293,'Location Summary'!$C$4:$D$602,2,0)</f>
        <v>DA+1.5</v>
      </c>
      <c r="E293" s="297" t="s">
        <v>423</v>
      </c>
      <c r="F293" s="298" t="s">
        <v>703</v>
      </c>
      <c r="H293" s="187">
        <v>1</v>
      </c>
      <c r="I293" s="186">
        <v>1</v>
      </c>
      <c r="Q293" s="187">
        <v>1</v>
      </c>
      <c r="R293" s="186">
        <v>1</v>
      </c>
      <c r="X293" s="44">
        <f t="shared" si="120"/>
        <v>45551</v>
      </c>
      <c r="Y293" s="44">
        <f t="shared" si="121"/>
        <v>45579</v>
      </c>
    </row>
    <row r="294" spans="1:25" ht="20.100000000000001" customHeight="1" x14ac:dyDescent="0.3">
      <c r="A294" s="13">
        <f>SUBTOTAL(103,$B$4:B294)</f>
        <v>291</v>
      </c>
      <c r="B294" s="140">
        <v>45551</v>
      </c>
      <c r="C294" s="143" t="s">
        <v>1098</v>
      </c>
      <c r="D294" s="3" t="str">
        <f>VLOOKUP(C294,'Location Summary'!$C$4:$D$602,2,0)</f>
        <v>DA+9</v>
      </c>
      <c r="E294" s="297" t="s">
        <v>423</v>
      </c>
      <c r="F294" s="298" t="s">
        <v>703</v>
      </c>
      <c r="J294" s="188">
        <v>1</v>
      </c>
      <c r="M294" s="188">
        <v>1</v>
      </c>
      <c r="X294" s="44">
        <f t="shared" si="120"/>
        <v>45551</v>
      </c>
      <c r="Y294" s="44">
        <f t="shared" si="121"/>
        <v>45579</v>
      </c>
    </row>
    <row r="295" spans="1:25" ht="20.100000000000001" customHeight="1" x14ac:dyDescent="0.3">
      <c r="A295" s="13">
        <f>SUBTOTAL(103,$B$4:B295)</f>
        <v>292</v>
      </c>
      <c r="B295" s="140">
        <v>45552</v>
      </c>
      <c r="C295" s="143" t="s">
        <v>63</v>
      </c>
      <c r="D295" s="3" t="str">
        <f>VLOOKUP(C295,'Location Summary'!$C$4:$D$602,2,0)</f>
        <v>DA-1.5</v>
      </c>
      <c r="E295" s="297" t="s">
        <v>423</v>
      </c>
      <c r="F295" s="298" t="s">
        <v>703</v>
      </c>
      <c r="K295" s="187">
        <v>1</v>
      </c>
      <c r="P295" s="188">
        <v>1</v>
      </c>
      <c r="X295" s="44">
        <f t="shared" si="120"/>
        <v>45552</v>
      </c>
      <c r="Y295" s="44">
        <f t="shared" si="121"/>
        <v>45580</v>
      </c>
    </row>
    <row r="296" spans="1:25" ht="20.100000000000001" customHeight="1" x14ac:dyDescent="0.3">
      <c r="A296" s="13">
        <f>SUBTOTAL(103,$B$4:B296)</f>
        <v>293</v>
      </c>
      <c r="B296" s="140">
        <v>45552</v>
      </c>
      <c r="C296" s="143" t="s">
        <v>597</v>
      </c>
      <c r="D296" s="3" t="str">
        <f>VLOOKUP(C296,'Location Summary'!$C$4:$D$602,2,0)</f>
        <v>DA+1.5</v>
      </c>
      <c r="E296" s="297" t="s">
        <v>423</v>
      </c>
      <c r="F296" s="298" t="s">
        <v>703</v>
      </c>
      <c r="J296" s="188">
        <v>1</v>
      </c>
      <c r="M296" s="188">
        <v>1</v>
      </c>
      <c r="P296" s="188">
        <v>1</v>
      </c>
      <c r="X296" s="44">
        <f t="shared" si="120"/>
        <v>45552</v>
      </c>
      <c r="Y296" s="44">
        <f t="shared" si="121"/>
        <v>45580</v>
      </c>
    </row>
    <row r="297" spans="1:25" ht="20.100000000000001" customHeight="1" x14ac:dyDescent="0.3">
      <c r="A297" s="13">
        <f>SUBTOTAL(103,$B$4:B297)</f>
        <v>294</v>
      </c>
      <c r="B297" s="140">
        <v>45552</v>
      </c>
      <c r="C297" s="143" t="s">
        <v>1098</v>
      </c>
      <c r="D297" s="3" t="str">
        <f>VLOOKUP(C297,'Location Summary'!$C$4:$D$602,2,0)</f>
        <v>DA+9</v>
      </c>
      <c r="E297" s="297" t="s">
        <v>423</v>
      </c>
      <c r="F297" s="298" t="s">
        <v>703</v>
      </c>
      <c r="G297" s="188">
        <v>1</v>
      </c>
      <c r="K297" s="187">
        <v>1</v>
      </c>
      <c r="N297" s="187">
        <v>1</v>
      </c>
      <c r="X297" s="44">
        <f t="shared" si="120"/>
        <v>45552</v>
      </c>
      <c r="Y297" s="44">
        <f t="shared" si="121"/>
        <v>45580</v>
      </c>
    </row>
    <row r="298" spans="1:25" ht="20.100000000000001" customHeight="1" x14ac:dyDescent="0.3">
      <c r="A298" s="13">
        <f>SUBTOTAL(103,$B$4:B298)</f>
        <v>295</v>
      </c>
      <c r="B298" s="140">
        <v>45553</v>
      </c>
      <c r="C298" s="143" t="s">
        <v>488</v>
      </c>
      <c r="D298" s="3" t="str">
        <f>VLOOKUP(C298,'Location Summary'!$C$4:$D$602,2,0)</f>
        <v>DA+9</v>
      </c>
      <c r="E298" s="297" t="s">
        <v>423</v>
      </c>
      <c r="F298" s="298" t="s">
        <v>703</v>
      </c>
      <c r="G298" s="188">
        <v>1</v>
      </c>
      <c r="M298" s="188">
        <v>1</v>
      </c>
      <c r="P298" s="188">
        <v>1</v>
      </c>
      <c r="X298" s="44">
        <f t="shared" si="120"/>
        <v>45553</v>
      </c>
      <c r="Y298" s="44">
        <f t="shared" si="121"/>
        <v>45581</v>
      </c>
    </row>
    <row r="299" spans="1:25" ht="20.100000000000001" customHeight="1" x14ac:dyDescent="0.3">
      <c r="A299" s="13">
        <f>SUBTOTAL(103,$B$4:B299)</f>
        <v>296</v>
      </c>
      <c r="B299" s="140">
        <v>45553</v>
      </c>
      <c r="C299" s="143" t="s">
        <v>63</v>
      </c>
      <c r="D299" s="3" t="str">
        <f>VLOOKUP(C299,'Location Summary'!$C$4:$D$602,2,0)</f>
        <v>DA-1.5</v>
      </c>
      <c r="E299" s="297" t="s">
        <v>423</v>
      </c>
      <c r="F299" s="298" t="s">
        <v>703</v>
      </c>
      <c r="L299" s="186">
        <v>1</v>
      </c>
      <c r="Q299" s="187">
        <v>1</v>
      </c>
      <c r="R299" s="186">
        <v>1</v>
      </c>
      <c r="X299" s="44">
        <f t="shared" si="120"/>
        <v>45553</v>
      </c>
      <c r="Y299" s="44">
        <f t="shared" si="121"/>
        <v>45581</v>
      </c>
    </row>
    <row r="300" spans="1:25" ht="20.100000000000001" customHeight="1" x14ac:dyDescent="0.3">
      <c r="A300" s="13">
        <f>SUBTOTAL(103,$B$4:B300)</f>
        <v>297</v>
      </c>
      <c r="B300" s="140">
        <v>45553</v>
      </c>
      <c r="C300" s="143" t="s">
        <v>597</v>
      </c>
      <c r="D300" s="3" t="str">
        <f>VLOOKUP(C300,'Location Summary'!$C$4:$D$602,2,0)</f>
        <v>DA+1.5</v>
      </c>
      <c r="E300" s="297" t="s">
        <v>423</v>
      </c>
      <c r="F300" s="298" t="s">
        <v>703</v>
      </c>
      <c r="H300" s="187">
        <v>1</v>
      </c>
      <c r="I300" s="186">
        <v>1</v>
      </c>
      <c r="K300" s="187">
        <v>1</v>
      </c>
      <c r="L300" s="186">
        <v>1</v>
      </c>
      <c r="N300" s="187">
        <v>1</v>
      </c>
      <c r="O300" s="186">
        <v>1</v>
      </c>
      <c r="Q300" s="187">
        <v>1</v>
      </c>
      <c r="R300" s="186">
        <v>1</v>
      </c>
      <c r="X300" s="44">
        <f t="shared" si="120"/>
        <v>45553</v>
      </c>
      <c r="Y300" s="44">
        <f t="shared" si="121"/>
        <v>45581</v>
      </c>
    </row>
    <row r="301" spans="1:25" ht="20.100000000000001" customHeight="1" x14ac:dyDescent="0.3">
      <c r="A301" s="13">
        <f>SUBTOTAL(103,$B$4:B301)</f>
        <v>298</v>
      </c>
      <c r="B301" s="140">
        <v>45553</v>
      </c>
      <c r="C301" s="143" t="s">
        <v>1098</v>
      </c>
      <c r="D301" s="3" t="str">
        <f>VLOOKUP(C301,'Location Summary'!$C$4:$D$602,2,0)</f>
        <v>DA+9</v>
      </c>
      <c r="E301" s="297" t="s">
        <v>423</v>
      </c>
      <c r="F301" s="298" t="s">
        <v>703</v>
      </c>
      <c r="H301" s="187">
        <v>1</v>
      </c>
      <c r="I301" s="186">
        <v>1</v>
      </c>
      <c r="L301" s="186">
        <v>1</v>
      </c>
      <c r="O301" s="186">
        <v>1</v>
      </c>
      <c r="P301" s="188">
        <v>1</v>
      </c>
      <c r="X301" s="44">
        <f t="shared" si="120"/>
        <v>45553</v>
      </c>
      <c r="Y301" s="44">
        <f t="shared" si="121"/>
        <v>45581</v>
      </c>
    </row>
    <row r="302" spans="1:25" ht="20.100000000000001" customHeight="1" x14ac:dyDescent="0.3">
      <c r="A302" s="13">
        <f>SUBTOTAL(103,$B$4:B302)</f>
        <v>299</v>
      </c>
      <c r="B302" s="140">
        <v>45553</v>
      </c>
      <c r="C302" s="143" t="s">
        <v>605</v>
      </c>
      <c r="D302" s="3" t="str">
        <f>VLOOKUP(C302,'Location Summary'!$C$4:$D$602,2,0)</f>
        <v>DA+1.5</v>
      </c>
      <c r="E302" s="297" t="s">
        <v>423</v>
      </c>
      <c r="F302" s="298" t="s">
        <v>703</v>
      </c>
      <c r="P302" s="188">
        <v>1</v>
      </c>
      <c r="X302" s="44">
        <f t="shared" si="120"/>
        <v>45553</v>
      </c>
      <c r="Y302" s="44">
        <f t="shared" si="121"/>
        <v>45581</v>
      </c>
    </row>
    <row r="303" spans="1:25" ht="20.100000000000001" customHeight="1" x14ac:dyDescent="0.3">
      <c r="A303" s="13">
        <f>SUBTOTAL(103,$B$4:B303)</f>
        <v>300</v>
      </c>
      <c r="B303" s="140">
        <v>45554</v>
      </c>
      <c r="C303" s="143" t="s">
        <v>488</v>
      </c>
      <c r="D303" s="3" t="str">
        <f>VLOOKUP(C303,'Location Summary'!$C$4:$D$602,2,0)</f>
        <v>DA+9</v>
      </c>
      <c r="E303" s="297" t="s">
        <v>423</v>
      </c>
      <c r="F303" s="298" t="s">
        <v>703</v>
      </c>
      <c r="H303" s="187">
        <v>1</v>
      </c>
      <c r="I303" s="186">
        <v>1</v>
      </c>
      <c r="J303" s="188">
        <v>1</v>
      </c>
      <c r="N303" s="187">
        <v>1</v>
      </c>
      <c r="O303" s="186">
        <v>1</v>
      </c>
      <c r="Q303" s="187">
        <v>1</v>
      </c>
      <c r="R303" s="186">
        <v>1</v>
      </c>
      <c r="X303" s="44">
        <f t="shared" si="120"/>
        <v>45554</v>
      </c>
      <c r="Y303" s="44">
        <f t="shared" si="121"/>
        <v>45582</v>
      </c>
    </row>
    <row r="304" spans="1:25" ht="20.100000000000001" customHeight="1" x14ac:dyDescent="0.3">
      <c r="A304" s="13">
        <f>SUBTOTAL(103,$B$4:B304)</f>
        <v>301</v>
      </c>
      <c r="B304" s="140">
        <v>45554</v>
      </c>
      <c r="C304" s="143" t="s">
        <v>63</v>
      </c>
      <c r="D304" s="3" t="str">
        <f>VLOOKUP(C304,'Location Summary'!$C$4:$D$602,2,0)</f>
        <v>DA-1.5</v>
      </c>
      <c r="E304" s="297" t="s">
        <v>423</v>
      </c>
      <c r="F304" s="298" t="s">
        <v>703</v>
      </c>
      <c r="G304" s="188">
        <v>1</v>
      </c>
      <c r="M304" s="188">
        <v>1</v>
      </c>
      <c r="X304" s="44">
        <f t="shared" si="120"/>
        <v>45554</v>
      </c>
      <c r="Y304" s="44">
        <f t="shared" si="121"/>
        <v>45582</v>
      </c>
    </row>
    <row r="305" spans="1:25" ht="20.100000000000001" customHeight="1" x14ac:dyDescent="0.3">
      <c r="A305" s="13">
        <f>SUBTOTAL(103,$B$4:B305)</f>
        <v>302</v>
      </c>
      <c r="B305" s="140">
        <v>45554</v>
      </c>
      <c r="C305" s="143" t="s">
        <v>1098</v>
      </c>
      <c r="D305" s="3" t="str">
        <f>VLOOKUP(C305,'Location Summary'!$C$4:$D$602,2,0)</f>
        <v>DA+9</v>
      </c>
      <c r="E305" s="297" t="s">
        <v>423</v>
      </c>
      <c r="F305" s="298" t="s">
        <v>703</v>
      </c>
      <c r="Q305" s="187">
        <v>1</v>
      </c>
      <c r="R305" s="186">
        <v>1</v>
      </c>
      <c r="X305" s="44">
        <f t="shared" si="120"/>
        <v>45554</v>
      </c>
      <c r="Y305" s="44">
        <f t="shared" si="121"/>
        <v>45582</v>
      </c>
    </row>
    <row r="306" spans="1:25" ht="20.100000000000001" customHeight="1" x14ac:dyDescent="0.3">
      <c r="A306" s="13">
        <f>SUBTOTAL(103,$B$4:B306)</f>
        <v>303</v>
      </c>
      <c r="B306" s="140">
        <v>45554</v>
      </c>
      <c r="C306" s="143" t="s">
        <v>494</v>
      </c>
      <c r="D306" s="3" t="str">
        <f>VLOOKUP(C306,'Location Summary'!$C$4:$D$602,2,0)</f>
        <v>DA+1.5</v>
      </c>
      <c r="E306" s="297" t="s">
        <v>423</v>
      </c>
      <c r="F306" s="298" t="s">
        <v>703</v>
      </c>
      <c r="M306" s="188">
        <v>1</v>
      </c>
      <c r="X306" s="44">
        <f t="shared" si="120"/>
        <v>45554</v>
      </c>
      <c r="Y306" s="44">
        <f t="shared" si="121"/>
        <v>45582</v>
      </c>
    </row>
    <row r="307" spans="1:25" ht="20.100000000000001" customHeight="1" x14ac:dyDescent="0.3">
      <c r="A307" s="13">
        <f>SUBTOTAL(103,$B$4:B307)</f>
        <v>304</v>
      </c>
      <c r="B307" s="140">
        <v>45554</v>
      </c>
      <c r="C307" s="143" t="s">
        <v>605</v>
      </c>
      <c r="D307" s="3" t="str">
        <f>VLOOKUP(C307,'Location Summary'!$C$4:$D$602,2,0)</f>
        <v>DA+1.5</v>
      </c>
      <c r="E307" s="297" t="s">
        <v>423</v>
      </c>
      <c r="F307" s="298" t="s">
        <v>703</v>
      </c>
      <c r="K307" s="187">
        <v>1</v>
      </c>
      <c r="L307" s="186">
        <v>1</v>
      </c>
      <c r="M307" s="188">
        <v>1</v>
      </c>
      <c r="X307" s="44">
        <f t="shared" si="120"/>
        <v>45554</v>
      </c>
      <c r="Y307" s="44">
        <f t="shared" si="121"/>
        <v>45582</v>
      </c>
    </row>
    <row r="308" spans="1:25" ht="20.100000000000001" customHeight="1" x14ac:dyDescent="0.3">
      <c r="A308" s="13">
        <f>SUBTOTAL(103,$B$4:B308)</f>
        <v>305</v>
      </c>
      <c r="B308" s="140">
        <v>45555</v>
      </c>
      <c r="C308" s="143" t="s">
        <v>488</v>
      </c>
      <c r="D308" s="3" t="str">
        <f>VLOOKUP(C308,'Location Summary'!$C$4:$D$602,2,0)</f>
        <v>DA+9</v>
      </c>
      <c r="E308" s="297" t="s">
        <v>423</v>
      </c>
      <c r="F308" s="298" t="s">
        <v>703</v>
      </c>
      <c r="K308" s="187">
        <v>1</v>
      </c>
      <c r="L308" s="186">
        <v>1</v>
      </c>
      <c r="X308" s="44">
        <f t="shared" si="120"/>
        <v>45555</v>
      </c>
      <c r="Y308" s="44">
        <f t="shared" si="121"/>
        <v>45583</v>
      </c>
    </row>
    <row r="309" spans="1:25" ht="20.100000000000001" customHeight="1" x14ac:dyDescent="0.3">
      <c r="A309" s="13">
        <f>SUBTOTAL(103,$B$4:B309)</f>
        <v>306</v>
      </c>
      <c r="B309" s="140">
        <v>45555</v>
      </c>
      <c r="C309" s="143" t="s">
        <v>63</v>
      </c>
      <c r="D309" s="3" t="str">
        <f>VLOOKUP(C309,'Location Summary'!$C$4:$D$602,2,0)</f>
        <v>DA-1.5</v>
      </c>
      <c r="E309" s="297" t="s">
        <v>423</v>
      </c>
      <c r="F309" s="298" t="s">
        <v>703</v>
      </c>
      <c r="H309" s="187">
        <v>1</v>
      </c>
      <c r="I309" s="186">
        <v>1</v>
      </c>
      <c r="N309" s="187">
        <v>1</v>
      </c>
      <c r="O309" s="186">
        <v>1</v>
      </c>
      <c r="X309" s="44">
        <f t="shared" si="120"/>
        <v>45555</v>
      </c>
      <c r="Y309" s="44">
        <f t="shared" si="121"/>
        <v>45583</v>
      </c>
    </row>
    <row r="310" spans="1:25" ht="20.100000000000001" customHeight="1" x14ac:dyDescent="0.3">
      <c r="A310" s="13">
        <f>SUBTOTAL(103,$B$4:B310)</f>
        <v>307</v>
      </c>
      <c r="B310" s="140">
        <v>45555</v>
      </c>
      <c r="C310" s="143" t="s">
        <v>598</v>
      </c>
      <c r="D310" s="3" t="str">
        <f>VLOOKUP(C310,'Location Summary'!$C$4:$D$602,2,0)</f>
        <v>DA+6</v>
      </c>
      <c r="E310" s="297" t="s">
        <v>423</v>
      </c>
      <c r="F310" s="298" t="s">
        <v>703</v>
      </c>
      <c r="G310" s="188">
        <v>1</v>
      </c>
      <c r="J310" s="188">
        <v>1</v>
      </c>
      <c r="M310" s="188">
        <v>1</v>
      </c>
      <c r="P310" s="188">
        <v>1</v>
      </c>
      <c r="X310" s="44">
        <f t="shared" si="120"/>
        <v>45555</v>
      </c>
      <c r="Y310" s="44">
        <f t="shared" si="121"/>
        <v>45583</v>
      </c>
    </row>
    <row r="311" spans="1:25" ht="20.100000000000001" customHeight="1" x14ac:dyDescent="0.3">
      <c r="A311" s="13">
        <f>SUBTOTAL(103,$B$4:B311)</f>
        <v>308</v>
      </c>
      <c r="B311" s="140">
        <v>45555</v>
      </c>
      <c r="C311" s="143" t="s">
        <v>917</v>
      </c>
      <c r="D311" s="3" t="str">
        <f>VLOOKUP(C311,'Location Summary'!$C$4:$D$602,2,0)</f>
        <v>DA+6</v>
      </c>
      <c r="E311" s="297" t="s">
        <v>423</v>
      </c>
      <c r="F311" s="298" t="s">
        <v>703</v>
      </c>
      <c r="J311" s="188">
        <v>1</v>
      </c>
      <c r="M311" s="188">
        <v>1</v>
      </c>
      <c r="X311" s="44">
        <f t="shared" si="120"/>
        <v>45555</v>
      </c>
      <c r="Y311" s="44">
        <f t="shared" si="121"/>
        <v>45583</v>
      </c>
    </row>
    <row r="312" spans="1:25" ht="20.100000000000001" customHeight="1" x14ac:dyDescent="0.3">
      <c r="A312" s="13">
        <f>SUBTOTAL(103,$B$4:B312)</f>
        <v>309</v>
      </c>
      <c r="B312" s="140">
        <v>45555</v>
      </c>
      <c r="C312" s="143" t="s">
        <v>494</v>
      </c>
      <c r="D312" s="3" t="str">
        <f>VLOOKUP(C312,'Location Summary'!$C$4:$D$602,2,0)</f>
        <v>DA+1.5</v>
      </c>
      <c r="E312" s="297" t="s">
        <v>423</v>
      </c>
      <c r="F312" s="298" t="s">
        <v>703</v>
      </c>
      <c r="J312" s="188">
        <v>1</v>
      </c>
      <c r="K312" s="187">
        <v>1</v>
      </c>
      <c r="N312" s="187">
        <v>1</v>
      </c>
      <c r="X312" s="44">
        <f t="shared" si="120"/>
        <v>45555</v>
      </c>
      <c r="Y312" s="44">
        <f t="shared" si="121"/>
        <v>45583</v>
      </c>
    </row>
    <row r="313" spans="1:25" ht="20.100000000000001" customHeight="1" x14ac:dyDescent="0.3">
      <c r="A313" s="13">
        <f>SUBTOTAL(103,$B$4:B313)</f>
        <v>310</v>
      </c>
      <c r="B313" s="140">
        <v>45555</v>
      </c>
      <c r="C313" s="143" t="s">
        <v>605</v>
      </c>
      <c r="D313" s="3" t="str">
        <f>VLOOKUP(C313,'Location Summary'!$C$4:$D$602,2,0)</f>
        <v>DA+1.5</v>
      </c>
      <c r="E313" s="297" t="s">
        <v>423</v>
      </c>
      <c r="F313" s="298" t="s">
        <v>703</v>
      </c>
      <c r="N313" s="187">
        <v>1</v>
      </c>
      <c r="O313" s="186">
        <v>1</v>
      </c>
      <c r="X313" s="44">
        <f t="shared" si="120"/>
        <v>45555</v>
      </c>
      <c r="Y313" s="44">
        <f t="shared" si="121"/>
        <v>45583</v>
      </c>
    </row>
    <row r="314" spans="1:25" ht="20.100000000000001" customHeight="1" x14ac:dyDescent="0.3">
      <c r="A314" s="13">
        <f>SUBTOTAL(103,$B$4:B314)</f>
        <v>311</v>
      </c>
      <c r="B314" s="140">
        <v>45555</v>
      </c>
      <c r="C314" s="143" t="s">
        <v>478</v>
      </c>
      <c r="D314" s="3" t="str">
        <f>VLOOKUP(C314,'Location Summary'!$C$4:$D$602,2,0)</f>
        <v>DA+9</v>
      </c>
      <c r="E314" s="297" t="s">
        <v>423</v>
      </c>
      <c r="F314" s="298" t="s">
        <v>703</v>
      </c>
      <c r="G314" s="188">
        <v>1</v>
      </c>
      <c r="J314" s="188">
        <v>1</v>
      </c>
      <c r="X314" s="44">
        <f t="shared" si="120"/>
        <v>45555</v>
      </c>
      <c r="Y314" s="44">
        <f t="shared" si="121"/>
        <v>45583</v>
      </c>
    </row>
    <row r="315" spans="1:25" ht="20.100000000000001" customHeight="1" x14ac:dyDescent="0.3">
      <c r="A315" s="13">
        <f>SUBTOTAL(103,$B$4:B315)</f>
        <v>312</v>
      </c>
      <c r="B315" s="140">
        <v>45556</v>
      </c>
      <c r="C315" s="143" t="s">
        <v>490</v>
      </c>
      <c r="D315" s="3" t="str">
        <f>VLOOKUP(C315,'Location Summary'!$C$4:$D$602,2,0)</f>
        <v>DA-3</v>
      </c>
      <c r="E315" s="297" t="s">
        <v>423</v>
      </c>
      <c r="F315" s="298" t="s">
        <v>703</v>
      </c>
      <c r="G315" s="188">
        <v>1</v>
      </c>
      <c r="J315" s="188">
        <v>1</v>
      </c>
      <c r="M315" s="188">
        <v>1</v>
      </c>
      <c r="X315" s="44">
        <f t="shared" si="120"/>
        <v>45556</v>
      </c>
      <c r="Y315" s="44">
        <f t="shared" si="121"/>
        <v>45584</v>
      </c>
    </row>
    <row r="316" spans="1:25" ht="20.100000000000001" customHeight="1" x14ac:dyDescent="0.3">
      <c r="A316" s="13">
        <f>SUBTOTAL(103,$B$4:B316)</f>
        <v>313</v>
      </c>
      <c r="B316" s="140">
        <v>45556</v>
      </c>
      <c r="C316" s="143" t="s">
        <v>598</v>
      </c>
      <c r="D316" s="3" t="str">
        <f>VLOOKUP(C316,'Location Summary'!$C$4:$D$602,2,0)</f>
        <v>DA+6</v>
      </c>
      <c r="E316" s="297" t="s">
        <v>423</v>
      </c>
      <c r="F316" s="298" t="s">
        <v>703</v>
      </c>
      <c r="H316" s="187">
        <v>1</v>
      </c>
      <c r="I316" s="186">
        <v>1</v>
      </c>
      <c r="K316" s="187">
        <v>1</v>
      </c>
      <c r="L316" s="186">
        <v>1</v>
      </c>
      <c r="N316" s="187">
        <v>1</v>
      </c>
      <c r="O316" s="186">
        <v>1</v>
      </c>
      <c r="Q316" s="187">
        <v>1</v>
      </c>
      <c r="R316" s="186">
        <v>1</v>
      </c>
      <c r="X316" s="44">
        <f t="shared" si="120"/>
        <v>45556</v>
      </c>
      <c r="Y316" s="44">
        <f t="shared" si="121"/>
        <v>45584</v>
      </c>
    </row>
    <row r="317" spans="1:25" ht="20.100000000000001" customHeight="1" x14ac:dyDescent="0.3">
      <c r="A317" s="13">
        <f>SUBTOTAL(103,$B$4:B317)</f>
        <v>314</v>
      </c>
      <c r="B317" s="140">
        <v>45556</v>
      </c>
      <c r="C317" s="143" t="s">
        <v>621</v>
      </c>
      <c r="D317" s="3" t="str">
        <f>VLOOKUP(C317,'Location Summary'!$C$4:$D$602,2,0)</f>
        <v>DA+3</v>
      </c>
      <c r="E317" s="297" t="s">
        <v>423</v>
      </c>
      <c r="F317" s="298" t="s">
        <v>703</v>
      </c>
      <c r="G317" s="188">
        <v>1</v>
      </c>
      <c r="J317" s="188">
        <v>1</v>
      </c>
      <c r="M317" s="188">
        <v>1</v>
      </c>
      <c r="P317" s="188">
        <v>1</v>
      </c>
      <c r="X317" s="44">
        <f t="shared" si="120"/>
        <v>45556</v>
      </c>
      <c r="Y317" s="44">
        <f t="shared" si="121"/>
        <v>45584</v>
      </c>
    </row>
    <row r="318" spans="1:25" ht="20.100000000000001" customHeight="1" x14ac:dyDescent="0.3">
      <c r="A318" s="13">
        <f>SUBTOTAL(103,$B$4:B318)</f>
        <v>315</v>
      </c>
      <c r="B318" s="140">
        <v>45556</v>
      </c>
      <c r="C318" s="143" t="s">
        <v>917</v>
      </c>
      <c r="D318" s="3" t="str">
        <f>VLOOKUP(C318,'Location Summary'!$C$4:$D$602,2,0)</f>
        <v>DA+6</v>
      </c>
      <c r="E318" s="297" t="s">
        <v>423</v>
      </c>
      <c r="F318" s="298" t="s">
        <v>703</v>
      </c>
      <c r="G318" s="188">
        <v>1</v>
      </c>
      <c r="H318" s="187">
        <v>1</v>
      </c>
      <c r="I318" s="186">
        <v>1</v>
      </c>
      <c r="K318" s="187">
        <v>1</v>
      </c>
      <c r="L318" s="186">
        <v>1</v>
      </c>
      <c r="N318" s="187">
        <v>1</v>
      </c>
      <c r="O318" s="186">
        <v>1</v>
      </c>
      <c r="P318" s="188">
        <v>1</v>
      </c>
      <c r="Q318" s="187">
        <v>1</v>
      </c>
      <c r="R318" s="186">
        <v>1</v>
      </c>
      <c r="X318" s="44">
        <f t="shared" si="120"/>
        <v>45556</v>
      </c>
      <c r="Y318" s="44">
        <f t="shared" si="121"/>
        <v>45584</v>
      </c>
    </row>
    <row r="319" spans="1:25" ht="20.100000000000001" customHeight="1" x14ac:dyDescent="0.3">
      <c r="A319" s="13">
        <f>SUBTOTAL(103,$B$4:B319)</f>
        <v>316</v>
      </c>
      <c r="B319" s="140">
        <v>45557</v>
      </c>
      <c r="C319" s="143" t="s">
        <v>490</v>
      </c>
      <c r="D319" s="3" t="str">
        <f>VLOOKUP(C319,'Location Summary'!$C$4:$D$602,2,0)</f>
        <v>DA-3</v>
      </c>
      <c r="E319" s="297" t="s">
        <v>423</v>
      </c>
      <c r="F319" s="298" t="s">
        <v>703</v>
      </c>
      <c r="H319" s="187">
        <v>1</v>
      </c>
      <c r="I319" s="186">
        <v>1</v>
      </c>
      <c r="K319" s="187">
        <v>1</v>
      </c>
      <c r="L319" s="186">
        <v>1</v>
      </c>
      <c r="N319" s="187">
        <v>1</v>
      </c>
      <c r="P319" s="188">
        <v>1</v>
      </c>
      <c r="X319" s="44">
        <f t="shared" si="120"/>
        <v>45557</v>
      </c>
      <c r="Y319" s="44">
        <f t="shared" si="121"/>
        <v>45585</v>
      </c>
    </row>
    <row r="320" spans="1:25" ht="20.100000000000001" customHeight="1" x14ac:dyDescent="0.3">
      <c r="A320" s="13">
        <f>SUBTOTAL(103,$B$4:B320)</f>
        <v>317</v>
      </c>
      <c r="B320" s="140">
        <v>45557</v>
      </c>
      <c r="C320" s="143" t="s">
        <v>599</v>
      </c>
      <c r="D320" s="3" t="str">
        <f>VLOOKUP(C320,'Location Summary'!$C$4:$D$602,2,0)</f>
        <v>DA+9</v>
      </c>
      <c r="E320" s="297" t="s">
        <v>423</v>
      </c>
      <c r="F320" s="298" t="s">
        <v>703</v>
      </c>
      <c r="G320" s="188">
        <v>1</v>
      </c>
      <c r="J320" s="188">
        <v>1</v>
      </c>
      <c r="X320" s="44">
        <f t="shared" si="120"/>
        <v>45557</v>
      </c>
      <c r="Y320" s="44">
        <f t="shared" si="121"/>
        <v>45585</v>
      </c>
    </row>
    <row r="321" spans="1:25" ht="20.100000000000001" customHeight="1" x14ac:dyDescent="0.3">
      <c r="A321" s="13">
        <f>SUBTOTAL(103,$B$4:B321)</f>
        <v>318</v>
      </c>
      <c r="B321" s="140">
        <v>45557</v>
      </c>
      <c r="C321" s="143" t="s">
        <v>621</v>
      </c>
      <c r="D321" s="3" t="str">
        <f>VLOOKUP(C321,'Location Summary'!$C$4:$D$602,2,0)</f>
        <v>DA+3</v>
      </c>
      <c r="E321" s="297" t="s">
        <v>423</v>
      </c>
      <c r="F321" s="298" t="s">
        <v>703</v>
      </c>
      <c r="H321" s="187">
        <v>1</v>
      </c>
      <c r="I321" s="186">
        <v>1</v>
      </c>
      <c r="K321" s="187">
        <v>1</v>
      </c>
      <c r="N321" s="187">
        <v>1</v>
      </c>
      <c r="Q321" s="187">
        <v>1</v>
      </c>
      <c r="R321" s="186">
        <v>1</v>
      </c>
      <c r="X321" s="44">
        <f t="shared" si="120"/>
        <v>45557</v>
      </c>
      <c r="Y321" s="44">
        <f t="shared" si="121"/>
        <v>45585</v>
      </c>
    </row>
    <row r="322" spans="1:25" ht="20.100000000000001" customHeight="1" x14ac:dyDescent="0.3">
      <c r="A322" s="13">
        <f>SUBTOTAL(103,$B$4:B322)</f>
        <v>319</v>
      </c>
      <c r="B322" s="140">
        <v>45557</v>
      </c>
      <c r="C322" s="143" t="s">
        <v>494</v>
      </c>
      <c r="D322" s="3" t="str">
        <f>VLOOKUP(C322,'Location Summary'!$C$4:$D$602,2,0)</f>
        <v>DA+1.5</v>
      </c>
      <c r="E322" s="297" t="s">
        <v>423</v>
      </c>
      <c r="F322" s="298" t="s">
        <v>703</v>
      </c>
      <c r="G322" s="188">
        <v>1</v>
      </c>
      <c r="L322" s="186">
        <v>1</v>
      </c>
      <c r="O322" s="186">
        <v>1</v>
      </c>
      <c r="P322" s="188">
        <v>1</v>
      </c>
      <c r="X322" s="44">
        <f t="shared" si="120"/>
        <v>45557</v>
      </c>
      <c r="Y322" s="44">
        <f t="shared" si="121"/>
        <v>45585</v>
      </c>
    </row>
    <row r="323" spans="1:25" ht="20.100000000000001" customHeight="1" x14ac:dyDescent="0.3">
      <c r="A323" s="13">
        <f>SUBTOTAL(103,$B$4:B323)</f>
        <v>320</v>
      </c>
      <c r="B323" s="140">
        <v>45557</v>
      </c>
      <c r="C323" s="143" t="s">
        <v>478</v>
      </c>
      <c r="D323" s="3" t="str">
        <f>VLOOKUP(C323,'Location Summary'!$C$4:$D$602,2,0)</f>
        <v>DA+9</v>
      </c>
      <c r="E323" s="297" t="s">
        <v>423</v>
      </c>
      <c r="F323" s="298" t="s">
        <v>703</v>
      </c>
      <c r="H323" s="187">
        <v>1</v>
      </c>
      <c r="I323" s="186">
        <v>1</v>
      </c>
      <c r="K323" s="187">
        <v>1</v>
      </c>
      <c r="L323" s="186">
        <v>1</v>
      </c>
      <c r="X323" s="44">
        <f t="shared" ref="X323:X329" si="122">B323</f>
        <v>45557</v>
      </c>
      <c r="Y323" s="44">
        <f t="shared" ref="Y323:Y329" si="123">B323+28</f>
        <v>45585</v>
      </c>
    </row>
    <row r="324" spans="1:25" ht="20.100000000000001" customHeight="1" x14ac:dyDescent="0.3">
      <c r="A324" s="13">
        <f>SUBTOTAL(103,$B$4:B324)</f>
        <v>321</v>
      </c>
      <c r="B324" s="140">
        <v>45558</v>
      </c>
      <c r="C324" s="143" t="s">
        <v>490</v>
      </c>
      <c r="D324" s="3" t="str">
        <f>VLOOKUP(C324,'Location Summary'!$C$4:$D$602,2,0)</f>
        <v>DA-3</v>
      </c>
      <c r="E324" s="297" t="s">
        <v>423</v>
      </c>
      <c r="F324" s="298" t="s">
        <v>703</v>
      </c>
      <c r="O324" s="186">
        <v>1</v>
      </c>
      <c r="Q324" s="187">
        <v>1</v>
      </c>
      <c r="R324" s="186">
        <v>1</v>
      </c>
      <c r="X324" s="44">
        <f t="shared" si="122"/>
        <v>45558</v>
      </c>
      <c r="Y324" s="44">
        <f t="shared" si="123"/>
        <v>45586</v>
      </c>
    </row>
    <row r="325" spans="1:25" ht="20.100000000000001" customHeight="1" x14ac:dyDescent="0.3">
      <c r="A325" s="13">
        <f>SUBTOTAL(103,$B$4:B325)</f>
        <v>322</v>
      </c>
      <c r="B325" s="140">
        <v>45558</v>
      </c>
      <c r="C325" s="143" t="s">
        <v>62</v>
      </c>
      <c r="D325" s="3" t="str">
        <f>VLOOKUP(C325,'Location Summary'!$C$4:$D$602,2,0)</f>
        <v>DA+9</v>
      </c>
      <c r="E325" s="297" t="s">
        <v>423</v>
      </c>
      <c r="F325" s="298" t="s">
        <v>703</v>
      </c>
      <c r="M325" s="188">
        <v>1</v>
      </c>
      <c r="X325" s="44">
        <f t="shared" si="122"/>
        <v>45558</v>
      </c>
      <c r="Y325" s="44">
        <f t="shared" si="123"/>
        <v>45586</v>
      </c>
    </row>
    <row r="326" spans="1:25" ht="20.100000000000001" customHeight="1" x14ac:dyDescent="0.3">
      <c r="A326" s="13">
        <f>SUBTOTAL(103,$B$4:B326)</f>
        <v>323</v>
      </c>
      <c r="B326" s="140">
        <v>45558</v>
      </c>
      <c r="C326" s="143" t="s">
        <v>599</v>
      </c>
      <c r="D326" s="3" t="str">
        <f>VLOOKUP(C326,'Location Summary'!$C$4:$D$602,2,0)</f>
        <v>DA+9</v>
      </c>
      <c r="E326" s="297" t="s">
        <v>423</v>
      </c>
      <c r="F326" s="298" t="s">
        <v>703</v>
      </c>
      <c r="H326" s="187">
        <v>1</v>
      </c>
      <c r="K326" s="187">
        <v>1</v>
      </c>
      <c r="X326" s="44">
        <f t="shared" si="122"/>
        <v>45558</v>
      </c>
      <c r="Y326" s="44">
        <f t="shared" si="123"/>
        <v>45586</v>
      </c>
    </row>
    <row r="327" spans="1:25" ht="20.100000000000001" customHeight="1" x14ac:dyDescent="0.3">
      <c r="A327" s="13">
        <f>SUBTOTAL(103,$B$4:B327)</f>
        <v>324</v>
      </c>
      <c r="B327" s="140">
        <v>45558</v>
      </c>
      <c r="C327" s="143" t="s">
        <v>621</v>
      </c>
      <c r="D327" s="3" t="str">
        <f>VLOOKUP(C327,'Location Summary'!$C$4:$D$602,2,0)</f>
        <v>DA+3</v>
      </c>
      <c r="E327" s="297" t="s">
        <v>423</v>
      </c>
      <c r="F327" s="298" t="s">
        <v>703</v>
      </c>
      <c r="L327" s="186">
        <v>1</v>
      </c>
      <c r="O327" s="186">
        <v>1</v>
      </c>
      <c r="X327" s="44">
        <f t="shared" si="122"/>
        <v>45558</v>
      </c>
      <c r="Y327" s="44">
        <f t="shared" si="123"/>
        <v>45586</v>
      </c>
    </row>
    <row r="328" spans="1:25" ht="20.100000000000001" customHeight="1" x14ac:dyDescent="0.3">
      <c r="A328" s="13">
        <f>SUBTOTAL(103,$B$4:B328)</f>
        <v>325</v>
      </c>
      <c r="B328" s="140">
        <v>45558</v>
      </c>
      <c r="C328" s="143" t="s">
        <v>608</v>
      </c>
      <c r="D328" s="3" t="str">
        <f>VLOOKUP(C328,'Location Summary'!$C$4:$D$602,2,0)</f>
        <v>DA+6</v>
      </c>
      <c r="E328" s="297" t="s">
        <v>423</v>
      </c>
      <c r="F328" s="298" t="s">
        <v>703</v>
      </c>
      <c r="G328" s="188">
        <v>1</v>
      </c>
      <c r="H328" s="187">
        <v>1</v>
      </c>
      <c r="P328" s="188">
        <v>1</v>
      </c>
      <c r="Q328" s="187">
        <v>1</v>
      </c>
      <c r="X328" s="44">
        <f t="shared" si="122"/>
        <v>45558</v>
      </c>
      <c r="Y328" s="44">
        <f t="shared" si="123"/>
        <v>45586</v>
      </c>
    </row>
    <row r="329" spans="1:25" ht="20.100000000000001" customHeight="1" x14ac:dyDescent="0.3">
      <c r="A329" s="13">
        <f>SUBTOTAL(103,$B$4:B329)</f>
        <v>326</v>
      </c>
      <c r="B329" s="140">
        <v>45558</v>
      </c>
      <c r="C329" s="143" t="s">
        <v>478</v>
      </c>
      <c r="D329" s="3" t="str">
        <f>VLOOKUP(C329,'Location Summary'!$C$4:$D$602,2,0)</f>
        <v>DA+9</v>
      </c>
      <c r="E329" s="297" t="s">
        <v>423</v>
      </c>
      <c r="F329" s="298" t="s">
        <v>703</v>
      </c>
      <c r="M329" s="188">
        <v>1</v>
      </c>
      <c r="N329" s="187">
        <v>1</v>
      </c>
      <c r="O329" s="186">
        <v>1</v>
      </c>
      <c r="P329" s="188">
        <v>1</v>
      </c>
      <c r="Q329" s="187">
        <v>1</v>
      </c>
      <c r="R329" s="186">
        <v>1</v>
      </c>
      <c r="X329" s="44">
        <f t="shared" si="122"/>
        <v>45558</v>
      </c>
      <c r="Y329" s="44">
        <f t="shared" si="123"/>
        <v>45586</v>
      </c>
    </row>
    <row r="330" spans="1:25" ht="20.100000000000001" customHeight="1" x14ac:dyDescent="0.3">
      <c r="A330" s="13">
        <f>SUBTOTAL(103,$B$4:B330)</f>
        <v>327</v>
      </c>
      <c r="B330" s="140">
        <v>45559</v>
      </c>
      <c r="C330" s="143" t="s">
        <v>62</v>
      </c>
      <c r="D330" s="3" t="str">
        <f>VLOOKUP(C330,'Location Summary'!$C$4:$D$602,2,0)</f>
        <v>DA+9</v>
      </c>
      <c r="E330" s="297" t="s">
        <v>423</v>
      </c>
      <c r="F330" s="298" t="s">
        <v>703</v>
      </c>
      <c r="J330" s="188">
        <v>1</v>
      </c>
      <c r="N330" s="187">
        <v>1</v>
      </c>
      <c r="X330" s="44">
        <f t="shared" ref="X330:X334" si="124">B330</f>
        <v>45559</v>
      </c>
      <c r="Y330" s="44">
        <f t="shared" ref="Y330:Y334" si="125">B330+28</f>
        <v>45587</v>
      </c>
    </row>
    <row r="331" spans="1:25" ht="20.100000000000001" customHeight="1" x14ac:dyDescent="0.3">
      <c r="A331" s="13">
        <f>SUBTOTAL(103,$B$4:B331)</f>
        <v>328</v>
      </c>
      <c r="B331" s="140">
        <v>45559</v>
      </c>
      <c r="C331" s="143" t="s">
        <v>599</v>
      </c>
      <c r="D331" s="3" t="str">
        <f>VLOOKUP(C331,'Location Summary'!$C$4:$D$602,2,0)</f>
        <v>DA+9</v>
      </c>
      <c r="E331" s="297" t="s">
        <v>423</v>
      </c>
      <c r="F331" s="298" t="s">
        <v>703</v>
      </c>
      <c r="I331" s="186">
        <v>1</v>
      </c>
      <c r="J331" s="188">
        <v>1</v>
      </c>
      <c r="L331" s="186">
        <v>1</v>
      </c>
      <c r="M331" s="188">
        <v>1</v>
      </c>
      <c r="X331" s="44">
        <f t="shared" si="124"/>
        <v>45559</v>
      </c>
      <c r="Y331" s="44">
        <f t="shared" si="125"/>
        <v>45587</v>
      </c>
    </row>
    <row r="332" spans="1:25" ht="20.100000000000001" customHeight="1" x14ac:dyDescent="0.3">
      <c r="A332" s="13">
        <f>SUBTOTAL(103,$B$4:B332)</f>
        <v>329</v>
      </c>
      <c r="B332" s="140">
        <v>45559</v>
      </c>
      <c r="C332" s="143" t="s">
        <v>608</v>
      </c>
      <c r="D332" s="3" t="str">
        <f>VLOOKUP(C332,'Location Summary'!$C$4:$D$602,2,0)</f>
        <v>DA+6</v>
      </c>
      <c r="E332" s="297" t="s">
        <v>423</v>
      </c>
      <c r="F332" s="298" t="s">
        <v>703</v>
      </c>
      <c r="I332" s="186">
        <v>1</v>
      </c>
      <c r="J332" s="188">
        <v>1</v>
      </c>
      <c r="R332" s="186">
        <v>1</v>
      </c>
      <c r="X332" s="44">
        <f t="shared" si="124"/>
        <v>45559</v>
      </c>
      <c r="Y332" s="44">
        <f t="shared" si="125"/>
        <v>45587</v>
      </c>
    </row>
    <row r="333" spans="1:25" ht="20.100000000000001" customHeight="1" x14ac:dyDescent="0.3">
      <c r="A333" s="13">
        <f>SUBTOTAL(103,$B$4:B333)</f>
        <v>330</v>
      </c>
      <c r="B333" s="140">
        <v>45560</v>
      </c>
      <c r="C333" s="143" t="s">
        <v>62</v>
      </c>
      <c r="D333" s="3" t="str">
        <f>VLOOKUP(C333,'Location Summary'!$C$4:$D$602,2,0)</f>
        <v>DA+9</v>
      </c>
      <c r="E333" s="297" t="s">
        <v>423</v>
      </c>
      <c r="F333" s="298" t="s">
        <v>703</v>
      </c>
      <c r="K333" s="187">
        <v>1</v>
      </c>
      <c r="O333" s="186">
        <v>1</v>
      </c>
      <c r="P333" s="188">
        <v>1</v>
      </c>
      <c r="X333" s="44">
        <f t="shared" si="124"/>
        <v>45560</v>
      </c>
      <c r="Y333" s="44">
        <f t="shared" si="125"/>
        <v>45588</v>
      </c>
    </row>
    <row r="334" spans="1:25" ht="20.100000000000001" customHeight="1" x14ac:dyDescent="0.3">
      <c r="A334" s="13">
        <f>SUBTOTAL(103,$B$4:B334)</f>
        <v>331</v>
      </c>
      <c r="B334" s="140">
        <v>45560</v>
      </c>
      <c r="C334" s="143" t="s">
        <v>599</v>
      </c>
      <c r="D334" s="3" t="str">
        <f>VLOOKUP(C334,'Location Summary'!$C$4:$D$602,2,0)</f>
        <v>DA+9</v>
      </c>
      <c r="E334" s="297" t="s">
        <v>423</v>
      </c>
      <c r="F334" s="298" t="s">
        <v>703</v>
      </c>
      <c r="O334" s="186">
        <v>1</v>
      </c>
      <c r="R334" s="186">
        <v>1</v>
      </c>
      <c r="X334" s="44">
        <f t="shared" si="124"/>
        <v>45560</v>
      </c>
      <c r="Y334" s="44">
        <f t="shared" si="125"/>
        <v>45588</v>
      </c>
    </row>
    <row r="335" spans="1:25" ht="20.100000000000001" customHeight="1" x14ac:dyDescent="0.3">
      <c r="A335" s="13">
        <f>SUBTOTAL(103,$B$4:B335)</f>
        <v>332</v>
      </c>
      <c r="B335" s="140">
        <v>45560</v>
      </c>
      <c r="C335" s="143" t="s">
        <v>622</v>
      </c>
      <c r="D335" s="3" t="str">
        <f>VLOOKUP(C335,'Location Summary'!$C$4:$D$602,2,0)</f>
        <v>DA+3</v>
      </c>
      <c r="E335" s="297" t="s">
        <v>423</v>
      </c>
      <c r="F335" s="298" t="s">
        <v>703</v>
      </c>
      <c r="G335" s="188">
        <v>1</v>
      </c>
      <c r="J335" s="188">
        <v>1</v>
      </c>
      <c r="P335" s="188">
        <v>1</v>
      </c>
      <c r="X335" s="44">
        <f t="shared" ref="X335:X336" si="126">B335</f>
        <v>45560</v>
      </c>
      <c r="Y335" s="44">
        <f t="shared" ref="Y335:Y336" si="127">B335+28</f>
        <v>45588</v>
      </c>
    </row>
    <row r="336" spans="1:25" ht="20.100000000000001" customHeight="1" x14ac:dyDescent="0.3">
      <c r="A336" s="13">
        <f>SUBTOTAL(103,$B$4:B336)</f>
        <v>333</v>
      </c>
      <c r="B336" s="140">
        <v>45560</v>
      </c>
      <c r="C336" s="143" t="s">
        <v>608</v>
      </c>
      <c r="D336" s="3" t="str">
        <f>VLOOKUP(C336,'Location Summary'!$C$4:$D$602,2,0)</f>
        <v>DA+6</v>
      </c>
      <c r="E336" s="297" t="s">
        <v>423</v>
      </c>
      <c r="F336" s="298" t="s">
        <v>703</v>
      </c>
      <c r="K336" s="187">
        <v>1</v>
      </c>
      <c r="L336" s="186">
        <v>1</v>
      </c>
      <c r="X336" s="44">
        <f t="shared" si="126"/>
        <v>45560</v>
      </c>
      <c r="Y336" s="44">
        <f t="shared" si="127"/>
        <v>45588</v>
      </c>
    </row>
    <row r="337" spans="1:25" ht="20.100000000000001" customHeight="1" x14ac:dyDescent="0.3">
      <c r="A337" s="13">
        <f>SUBTOTAL(103,$B$4:B337)</f>
        <v>334</v>
      </c>
      <c r="B337" s="140">
        <v>45561</v>
      </c>
      <c r="C337" s="143" t="s">
        <v>269</v>
      </c>
      <c r="D337" s="3" t="str">
        <f>VLOOKUP(C337,'Location Summary'!$C$4:$D$602,2,0)</f>
        <v>DB2+0</v>
      </c>
      <c r="E337" s="297" t="s">
        <v>423</v>
      </c>
      <c r="F337" s="298" t="s">
        <v>703</v>
      </c>
      <c r="P337" s="188">
        <v>1</v>
      </c>
      <c r="X337" s="44">
        <f t="shared" ref="X337:X365" si="128">B337</f>
        <v>45561</v>
      </c>
      <c r="Y337" s="44">
        <f t="shared" ref="Y337:Y365" si="129">B337+28</f>
        <v>45589</v>
      </c>
    </row>
    <row r="338" spans="1:25" ht="20.100000000000001" customHeight="1" x14ac:dyDescent="0.3">
      <c r="A338" s="13">
        <f>SUBTOTAL(103,$B$4:B338)</f>
        <v>335</v>
      </c>
      <c r="B338" s="140">
        <v>45561</v>
      </c>
      <c r="C338" s="143" t="s">
        <v>62</v>
      </c>
      <c r="D338" s="3" t="str">
        <f>VLOOKUP(C338,'Location Summary'!$C$4:$D$602,2,0)</f>
        <v>DA+9</v>
      </c>
      <c r="E338" s="297" t="s">
        <v>423</v>
      </c>
      <c r="F338" s="298" t="s">
        <v>703</v>
      </c>
      <c r="L338" s="186">
        <v>1</v>
      </c>
      <c r="Q338" s="187">
        <v>1</v>
      </c>
      <c r="R338" s="186">
        <v>1</v>
      </c>
      <c r="X338" s="44">
        <f t="shared" si="128"/>
        <v>45561</v>
      </c>
      <c r="Y338" s="44">
        <f t="shared" si="129"/>
        <v>45589</v>
      </c>
    </row>
    <row r="339" spans="1:25" ht="20.100000000000001" customHeight="1" x14ac:dyDescent="0.3">
      <c r="A339" s="13">
        <f>SUBTOTAL(103,$B$4:B339)</f>
        <v>336</v>
      </c>
      <c r="B339" s="140">
        <v>45561</v>
      </c>
      <c r="C339" s="143" t="s">
        <v>600</v>
      </c>
      <c r="D339" s="3" t="str">
        <f>VLOOKUP(C339,'Location Summary'!$C$4:$D$602,2,0)</f>
        <v>DA+3</v>
      </c>
      <c r="E339" s="297" t="s">
        <v>423</v>
      </c>
      <c r="F339" s="298" t="s">
        <v>703</v>
      </c>
      <c r="G339" s="188">
        <v>1</v>
      </c>
      <c r="J339" s="188">
        <v>1</v>
      </c>
      <c r="P339" s="188">
        <v>1</v>
      </c>
      <c r="X339" s="44">
        <f t="shared" si="128"/>
        <v>45561</v>
      </c>
      <c r="Y339" s="44">
        <f t="shared" si="129"/>
        <v>45589</v>
      </c>
    </row>
    <row r="340" spans="1:25" ht="20.100000000000001" customHeight="1" x14ac:dyDescent="0.3">
      <c r="A340" s="13">
        <f>SUBTOTAL(103,$B$4:B340)</f>
        <v>337</v>
      </c>
      <c r="B340" s="140">
        <v>45561</v>
      </c>
      <c r="C340" s="143" t="s">
        <v>622</v>
      </c>
      <c r="D340" s="3" t="str">
        <f>VLOOKUP(C340,'Location Summary'!$C$4:$D$602,2,0)</f>
        <v>DA+3</v>
      </c>
      <c r="E340" s="297" t="s">
        <v>423</v>
      </c>
      <c r="F340" s="298" t="s">
        <v>703</v>
      </c>
      <c r="H340" s="187">
        <v>1</v>
      </c>
      <c r="K340" s="187">
        <v>1</v>
      </c>
      <c r="M340" s="188">
        <v>1</v>
      </c>
      <c r="N340" s="187">
        <v>1</v>
      </c>
      <c r="Q340" s="187">
        <v>1</v>
      </c>
      <c r="X340" s="44">
        <f t="shared" si="128"/>
        <v>45561</v>
      </c>
      <c r="Y340" s="44">
        <f t="shared" si="129"/>
        <v>45589</v>
      </c>
    </row>
    <row r="341" spans="1:25" ht="20.100000000000001" customHeight="1" x14ac:dyDescent="0.3">
      <c r="A341" s="13">
        <f>SUBTOTAL(103,$B$4:B341)</f>
        <v>338</v>
      </c>
      <c r="B341" s="140">
        <v>45561</v>
      </c>
      <c r="C341" s="143" t="s">
        <v>608</v>
      </c>
      <c r="D341" s="3" t="str">
        <f>VLOOKUP(C341,'Location Summary'!$C$4:$D$602,2,0)</f>
        <v>DA+6</v>
      </c>
      <c r="E341" s="297" t="s">
        <v>423</v>
      </c>
      <c r="F341" s="298" t="s">
        <v>703</v>
      </c>
      <c r="M341" s="188">
        <v>1</v>
      </c>
      <c r="N341" s="187">
        <v>1</v>
      </c>
      <c r="O341" s="186">
        <v>1</v>
      </c>
      <c r="X341" s="44">
        <f t="shared" si="128"/>
        <v>45561</v>
      </c>
      <c r="Y341" s="44">
        <f t="shared" si="129"/>
        <v>45589</v>
      </c>
    </row>
    <row r="342" spans="1:25" ht="20.100000000000001" customHeight="1" x14ac:dyDescent="0.3">
      <c r="A342" s="13">
        <f>SUBTOTAL(103,$B$4:B342)</f>
        <v>339</v>
      </c>
      <c r="B342" s="140">
        <v>45561</v>
      </c>
      <c r="C342" s="143" t="s">
        <v>476</v>
      </c>
      <c r="D342" s="3" t="str">
        <f>VLOOKUP(C342,'Location Summary'!$C$4:$D$602,2,0)</f>
        <v>DA+6</v>
      </c>
      <c r="E342" s="297" t="s">
        <v>423</v>
      </c>
      <c r="F342" s="298" t="s">
        <v>703</v>
      </c>
      <c r="G342" s="188">
        <v>1</v>
      </c>
      <c r="H342" s="187">
        <v>1</v>
      </c>
      <c r="I342" s="186">
        <v>1</v>
      </c>
      <c r="J342" s="188">
        <v>1</v>
      </c>
      <c r="K342" s="187">
        <v>1</v>
      </c>
      <c r="L342" s="186">
        <v>1</v>
      </c>
      <c r="M342" s="188">
        <v>1</v>
      </c>
      <c r="N342" s="187">
        <v>1</v>
      </c>
      <c r="O342" s="186">
        <v>1</v>
      </c>
      <c r="P342" s="188">
        <v>1</v>
      </c>
      <c r="X342" s="44">
        <f t="shared" si="128"/>
        <v>45561</v>
      </c>
      <c r="Y342" s="44">
        <f t="shared" si="129"/>
        <v>45589</v>
      </c>
    </row>
    <row r="343" spans="1:25" ht="20.100000000000001" customHeight="1" x14ac:dyDescent="0.3">
      <c r="A343" s="13">
        <f>SUBTOTAL(103,$B$4:B343)</f>
        <v>340</v>
      </c>
      <c r="B343" s="140">
        <v>45562</v>
      </c>
      <c r="C343" s="143" t="s">
        <v>269</v>
      </c>
      <c r="D343" s="3" t="str">
        <f>VLOOKUP(C343,'Location Summary'!$C$4:$D$602,2,0)</f>
        <v>DB2+0</v>
      </c>
      <c r="E343" s="297" t="s">
        <v>423</v>
      </c>
      <c r="F343" s="298" t="s">
        <v>703</v>
      </c>
      <c r="M343" s="188">
        <v>1</v>
      </c>
      <c r="X343" s="44">
        <f t="shared" si="128"/>
        <v>45562</v>
      </c>
      <c r="Y343" s="44">
        <f t="shared" si="129"/>
        <v>45590</v>
      </c>
    </row>
    <row r="344" spans="1:25" ht="20.100000000000001" customHeight="1" x14ac:dyDescent="0.3">
      <c r="A344" s="13">
        <f>SUBTOTAL(103,$B$4:B344)</f>
        <v>341</v>
      </c>
      <c r="B344" s="140">
        <v>45562</v>
      </c>
      <c r="C344" s="143" t="s">
        <v>62</v>
      </c>
      <c r="D344" s="3" t="str">
        <f>VLOOKUP(C344,'Location Summary'!$C$4:$D$602,2,0)</f>
        <v>DA+9</v>
      </c>
      <c r="E344" s="297" t="s">
        <v>423</v>
      </c>
      <c r="F344" s="298" t="s">
        <v>703</v>
      </c>
      <c r="G344" s="188">
        <v>1</v>
      </c>
      <c r="X344" s="44">
        <f t="shared" si="128"/>
        <v>45562</v>
      </c>
      <c r="Y344" s="44">
        <f t="shared" si="129"/>
        <v>45590</v>
      </c>
    </row>
    <row r="345" spans="1:25" ht="20.100000000000001" customHeight="1" x14ac:dyDescent="0.3">
      <c r="A345" s="13">
        <f>SUBTOTAL(103,$B$4:B345)</f>
        <v>342</v>
      </c>
      <c r="B345" s="140">
        <v>45562</v>
      </c>
      <c r="C345" s="143" t="s">
        <v>600</v>
      </c>
      <c r="D345" s="3" t="str">
        <f>VLOOKUP(C345,'Location Summary'!$C$4:$D$602,2,0)</f>
        <v>DA+3</v>
      </c>
      <c r="E345" s="297" t="s">
        <v>423</v>
      </c>
      <c r="F345" s="298" t="s">
        <v>703</v>
      </c>
      <c r="H345" s="187">
        <v>1</v>
      </c>
      <c r="I345" s="186">
        <v>1</v>
      </c>
      <c r="K345" s="187">
        <v>1</v>
      </c>
      <c r="L345" s="186">
        <v>1</v>
      </c>
      <c r="M345" s="188">
        <v>1</v>
      </c>
      <c r="Q345" s="187">
        <v>1</v>
      </c>
      <c r="X345" s="44">
        <f t="shared" si="128"/>
        <v>45562</v>
      </c>
      <c r="Y345" s="44">
        <f t="shared" si="129"/>
        <v>45590</v>
      </c>
    </row>
    <row r="346" spans="1:25" ht="20.100000000000001" customHeight="1" x14ac:dyDescent="0.3">
      <c r="A346" s="13">
        <f>SUBTOTAL(103,$B$4:B346)</f>
        <v>343</v>
      </c>
      <c r="B346" s="140">
        <v>45562</v>
      </c>
      <c r="C346" s="143" t="s">
        <v>622</v>
      </c>
      <c r="D346" s="3" t="str">
        <f>VLOOKUP(C346,'Location Summary'!$C$4:$D$602,2,0)</f>
        <v>DA+3</v>
      </c>
      <c r="E346" s="297" t="s">
        <v>423</v>
      </c>
      <c r="F346" s="298" t="s">
        <v>703</v>
      </c>
      <c r="I346" s="186">
        <v>1</v>
      </c>
      <c r="L346" s="186">
        <v>1</v>
      </c>
      <c r="O346" s="186">
        <v>1</v>
      </c>
      <c r="R346" s="186">
        <v>1</v>
      </c>
      <c r="X346" s="44">
        <f t="shared" si="128"/>
        <v>45562</v>
      </c>
      <c r="Y346" s="44">
        <f t="shared" si="129"/>
        <v>45590</v>
      </c>
    </row>
    <row r="347" spans="1:25" ht="20.100000000000001" customHeight="1" x14ac:dyDescent="0.3">
      <c r="A347" s="13">
        <f>SUBTOTAL(103,$B$4:B347)</f>
        <v>344</v>
      </c>
      <c r="B347" s="140">
        <v>45562</v>
      </c>
      <c r="C347" s="143" t="s">
        <v>494</v>
      </c>
      <c r="D347" s="3" t="str">
        <f>VLOOKUP(C347,'Location Summary'!$C$4:$D$602,2,0)</f>
        <v>DA+1.5</v>
      </c>
      <c r="E347" s="297" t="s">
        <v>423</v>
      </c>
      <c r="F347" s="298" t="s">
        <v>703</v>
      </c>
      <c r="H347" s="187">
        <v>1</v>
      </c>
      <c r="Q347" s="187">
        <v>1</v>
      </c>
      <c r="X347" s="44">
        <f t="shared" si="128"/>
        <v>45562</v>
      </c>
      <c r="Y347" s="44">
        <f t="shared" si="129"/>
        <v>45590</v>
      </c>
    </row>
    <row r="348" spans="1:25" ht="20.100000000000001" customHeight="1" x14ac:dyDescent="0.3">
      <c r="A348" s="13">
        <f>SUBTOTAL(103,$B$4:B348)</f>
        <v>345</v>
      </c>
      <c r="B348" s="140">
        <v>45562</v>
      </c>
      <c r="C348" s="143" t="s">
        <v>476</v>
      </c>
      <c r="D348" s="3" t="str">
        <f>VLOOKUP(C348,'Location Summary'!$C$4:$D$602,2,0)</f>
        <v>DA+6</v>
      </c>
      <c r="E348" s="297" t="s">
        <v>423</v>
      </c>
      <c r="F348" s="298" t="s">
        <v>703</v>
      </c>
      <c r="Q348" s="187">
        <v>1</v>
      </c>
      <c r="R348" s="186">
        <v>1</v>
      </c>
      <c r="X348" s="44">
        <f t="shared" si="128"/>
        <v>45562</v>
      </c>
      <c r="Y348" s="44">
        <f t="shared" si="129"/>
        <v>45590</v>
      </c>
    </row>
    <row r="349" spans="1:25" ht="20.100000000000001" customHeight="1" x14ac:dyDescent="0.3">
      <c r="A349" s="13">
        <f>SUBTOTAL(103,$B$4:B349)</f>
        <v>346</v>
      </c>
      <c r="B349" s="140">
        <v>45563</v>
      </c>
      <c r="C349" s="143" t="s">
        <v>269</v>
      </c>
      <c r="D349" s="3" t="str">
        <f>VLOOKUP(C349,'Location Summary'!$C$4:$D$602,2,0)</f>
        <v>DB2+0</v>
      </c>
      <c r="E349" s="297" t="s">
        <v>423</v>
      </c>
      <c r="F349" s="298" t="s">
        <v>703</v>
      </c>
      <c r="N349" s="187">
        <v>1</v>
      </c>
      <c r="Q349" s="187">
        <v>1</v>
      </c>
      <c r="X349" s="44">
        <f t="shared" si="128"/>
        <v>45563</v>
      </c>
      <c r="Y349" s="44">
        <f t="shared" si="129"/>
        <v>45591</v>
      </c>
    </row>
    <row r="350" spans="1:25" ht="20.100000000000001" customHeight="1" x14ac:dyDescent="0.3">
      <c r="A350" s="13">
        <f>SUBTOTAL(103,$B$4:B350)</f>
        <v>347</v>
      </c>
      <c r="B350" s="140">
        <v>45563</v>
      </c>
      <c r="C350" s="143" t="s">
        <v>62</v>
      </c>
      <c r="D350" s="3" t="str">
        <f>VLOOKUP(C350,'Location Summary'!$C$4:$D$602,2,0)</f>
        <v>DA+9</v>
      </c>
      <c r="E350" s="297" t="s">
        <v>423</v>
      </c>
      <c r="F350" s="298" t="s">
        <v>703</v>
      </c>
      <c r="H350" s="187">
        <v>1</v>
      </c>
      <c r="I350" s="186">
        <v>1</v>
      </c>
      <c r="X350" s="44">
        <f t="shared" si="128"/>
        <v>45563</v>
      </c>
      <c r="Y350" s="44">
        <f t="shared" si="129"/>
        <v>45591</v>
      </c>
    </row>
    <row r="351" spans="1:25" ht="20.100000000000001" customHeight="1" x14ac:dyDescent="0.3">
      <c r="A351" s="13">
        <f>SUBTOTAL(103,$B$4:B351)</f>
        <v>348</v>
      </c>
      <c r="B351" s="140">
        <v>45563</v>
      </c>
      <c r="C351" s="143" t="s">
        <v>600</v>
      </c>
      <c r="D351" s="3" t="str">
        <f>VLOOKUP(C351,'Location Summary'!$C$4:$D$602,2,0)</f>
        <v>DA+3</v>
      </c>
      <c r="E351" s="297" t="s">
        <v>423</v>
      </c>
      <c r="F351" s="298" t="s">
        <v>703</v>
      </c>
      <c r="N351" s="187">
        <v>1</v>
      </c>
      <c r="O351" s="186">
        <v>1</v>
      </c>
      <c r="R351" s="186">
        <v>1</v>
      </c>
      <c r="X351" s="44">
        <f t="shared" si="128"/>
        <v>45563</v>
      </c>
      <c r="Y351" s="44">
        <f t="shared" si="129"/>
        <v>45591</v>
      </c>
    </row>
    <row r="352" spans="1:25" ht="20.100000000000001" customHeight="1" x14ac:dyDescent="0.3">
      <c r="A352" s="13">
        <f>SUBTOTAL(103,$B$4:B352)</f>
        <v>349</v>
      </c>
      <c r="B352" s="140">
        <v>45563</v>
      </c>
      <c r="C352" s="143" t="s">
        <v>623</v>
      </c>
      <c r="D352" s="3" t="str">
        <f>VLOOKUP(C352,'Location Summary'!$C$4:$D$602,2,0)</f>
        <v>DA-1.5</v>
      </c>
      <c r="E352" s="297" t="s">
        <v>423</v>
      </c>
      <c r="F352" s="298" t="s">
        <v>703</v>
      </c>
      <c r="G352" s="188">
        <v>1</v>
      </c>
      <c r="P352" s="188">
        <v>1</v>
      </c>
      <c r="X352" s="44">
        <f t="shared" si="128"/>
        <v>45563</v>
      </c>
      <c r="Y352" s="44">
        <f t="shared" si="129"/>
        <v>45591</v>
      </c>
    </row>
    <row r="353" spans="1:25" ht="20.100000000000001" customHeight="1" x14ac:dyDescent="0.3">
      <c r="A353" s="13">
        <f>SUBTOTAL(103,$B$4:B353)</f>
        <v>350</v>
      </c>
      <c r="B353" s="140">
        <v>45564</v>
      </c>
      <c r="C353" s="143" t="s">
        <v>269</v>
      </c>
      <c r="D353" s="3" t="str">
        <f>VLOOKUP(C353,'Location Summary'!$C$4:$D$602,2,0)</f>
        <v>DB2+0</v>
      </c>
      <c r="E353" s="297" t="s">
        <v>423</v>
      </c>
      <c r="F353" s="298" t="s">
        <v>703</v>
      </c>
      <c r="J353" s="188">
        <v>1</v>
      </c>
      <c r="O353" s="186">
        <v>1</v>
      </c>
      <c r="R353" s="186">
        <v>1</v>
      </c>
      <c r="X353" s="44">
        <f t="shared" si="128"/>
        <v>45564</v>
      </c>
      <c r="Y353" s="44">
        <f t="shared" si="129"/>
        <v>45592</v>
      </c>
    </row>
    <row r="354" spans="1:25" ht="20.100000000000001" customHeight="1" x14ac:dyDescent="0.3">
      <c r="A354" s="13">
        <f>SUBTOTAL(103,$B$4:B354)</f>
        <v>351</v>
      </c>
      <c r="B354" s="140">
        <v>45564</v>
      </c>
      <c r="C354" s="143" t="s">
        <v>602</v>
      </c>
      <c r="D354" s="3" t="str">
        <f>VLOOKUP(C354,'Location Summary'!$C$4:$D$602,2,0)</f>
        <v>DA+0</v>
      </c>
      <c r="E354" s="297" t="s">
        <v>423</v>
      </c>
      <c r="F354" s="298" t="s">
        <v>703</v>
      </c>
      <c r="G354" s="188">
        <v>1</v>
      </c>
      <c r="J354" s="188">
        <v>1</v>
      </c>
      <c r="M354" s="188">
        <v>1</v>
      </c>
      <c r="P354" s="188">
        <v>1</v>
      </c>
      <c r="X354" s="44">
        <f t="shared" si="128"/>
        <v>45564</v>
      </c>
      <c r="Y354" s="44">
        <f t="shared" si="129"/>
        <v>45592</v>
      </c>
    </row>
    <row r="355" spans="1:25" ht="20.100000000000001" customHeight="1" x14ac:dyDescent="0.3">
      <c r="A355" s="13">
        <f>SUBTOTAL(103,$B$4:B355)</f>
        <v>352</v>
      </c>
      <c r="B355" s="140">
        <v>45564</v>
      </c>
      <c r="C355" s="143" t="s">
        <v>623</v>
      </c>
      <c r="D355" s="3" t="str">
        <f>VLOOKUP(C355,'Location Summary'!$C$4:$D$602,2,0)</f>
        <v>DA-1.5</v>
      </c>
      <c r="E355" s="297" t="s">
        <v>423</v>
      </c>
      <c r="F355" s="298" t="s">
        <v>703</v>
      </c>
      <c r="H355" s="187">
        <v>1</v>
      </c>
      <c r="I355" s="186">
        <v>1</v>
      </c>
      <c r="J355" s="188">
        <v>1</v>
      </c>
      <c r="K355" s="187">
        <v>1</v>
      </c>
      <c r="M355" s="188">
        <v>1</v>
      </c>
      <c r="N355" s="187">
        <v>1</v>
      </c>
      <c r="Q355" s="187">
        <v>1</v>
      </c>
      <c r="R355" s="186">
        <v>1</v>
      </c>
      <c r="X355" s="44">
        <f t="shared" si="128"/>
        <v>45564</v>
      </c>
      <c r="Y355" s="44">
        <f t="shared" si="129"/>
        <v>45592</v>
      </c>
    </row>
    <row r="356" spans="1:25" ht="20.100000000000001" customHeight="1" x14ac:dyDescent="0.3">
      <c r="A356" s="13">
        <f>SUBTOTAL(103,$B$4:B356)</f>
        <v>353</v>
      </c>
      <c r="B356" s="140">
        <v>45564</v>
      </c>
      <c r="C356" s="143" t="s">
        <v>494</v>
      </c>
      <c r="D356" s="3" t="str">
        <f>VLOOKUP(C356,'Location Summary'!$C$4:$D$602,2,0)</f>
        <v>DA+1.5</v>
      </c>
      <c r="E356" s="297" t="s">
        <v>423</v>
      </c>
      <c r="F356" s="298" t="s">
        <v>703</v>
      </c>
      <c r="I356" s="186">
        <v>1</v>
      </c>
      <c r="R356" s="186">
        <v>1</v>
      </c>
      <c r="X356" s="44">
        <f t="shared" si="128"/>
        <v>45564</v>
      </c>
      <c r="Y356" s="44">
        <f t="shared" si="129"/>
        <v>45592</v>
      </c>
    </row>
    <row r="357" spans="1:25" ht="20.100000000000001" customHeight="1" x14ac:dyDescent="0.3">
      <c r="A357" s="13">
        <f>SUBTOTAL(103,$B$4:B357)</f>
        <v>354</v>
      </c>
      <c r="B357" s="140">
        <v>45564</v>
      </c>
      <c r="C357" s="143" t="s">
        <v>916</v>
      </c>
      <c r="D357" s="3" t="str">
        <f>VLOOKUP(C357,'Location Summary'!$C$4:$D$602,2,0)</f>
        <v>DB1+3</v>
      </c>
      <c r="E357" s="297" t="s">
        <v>423</v>
      </c>
      <c r="F357" s="298" t="s">
        <v>703</v>
      </c>
      <c r="M357" s="188">
        <v>1</v>
      </c>
      <c r="X357" s="44">
        <f t="shared" si="128"/>
        <v>45564</v>
      </c>
      <c r="Y357" s="44">
        <f t="shared" si="129"/>
        <v>45592</v>
      </c>
    </row>
    <row r="358" spans="1:25" ht="20.100000000000001" customHeight="1" x14ac:dyDescent="0.3">
      <c r="A358" s="13">
        <f>SUBTOTAL(103,$B$4:B358)</f>
        <v>355</v>
      </c>
      <c r="B358" s="140">
        <v>45564</v>
      </c>
      <c r="C358" s="143" t="s">
        <v>493</v>
      </c>
      <c r="D358" s="3" t="str">
        <f>VLOOKUP(C358,'Location Summary'!$C$4:$D$602,2,0)</f>
        <v>DA+6</v>
      </c>
      <c r="E358" s="297" t="s">
        <v>423</v>
      </c>
      <c r="F358" s="298" t="s">
        <v>703</v>
      </c>
      <c r="M358" s="188">
        <v>1</v>
      </c>
      <c r="P358" s="188">
        <v>1</v>
      </c>
      <c r="X358" s="44">
        <f t="shared" si="128"/>
        <v>45564</v>
      </c>
      <c r="Y358" s="44">
        <f t="shared" si="129"/>
        <v>45592</v>
      </c>
    </row>
    <row r="359" spans="1:25" ht="20.100000000000001" customHeight="1" x14ac:dyDescent="0.3">
      <c r="A359" s="13">
        <f>SUBTOTAL(103,$B$4:B359)</f>
        <v>356</v>
      </c>
      <c r="B359" s="140">
        <v>45565</v>
      </c>
      <c r="C359" s="143" t="s">
        <v>269</v>
      </c>
      <c r="D359" s="3" t="str">
        <f>VLOOKUP(C359,'Location Summary'!$C$4:$D$602,2,0)</f>
        <v>DB2+0</v>
      </c>
      <c r="E359" s="297" t="s">
        <v>423</v>
      </c>
      <c r="F359" s="298" t="s">
        <v>703</v>
      </c>
      <c r="G359" s="188">
        <v>1</v>
      </c>
      <c r="X359" s="44">
        <f t="shared" si="128"/>
        <v>45565</v>
      </c>
      <c r="Y359" s="44">
        <f t="shared" si="129"/>
        <v>45593</v>
      </c>
    </row>
    <row r="360" spans="1:25" ht="20.100000000000001" customHeight="1" x14ac:dyDescent="0.3">
      <c r="A360" s="13">
        <f>SUBTOTAL(103,$B$4:B360)</f>
        <v>357</v>
      </c>
      <c r="B360" s="140">
        <v>45565</v>
      </c>
      <c r="C360" s="143" t="s">
        <v>602</v>
      </c>
      <c r="D360" s="3" t="str">
        <f>VLOOKUP(C360,'Location Summary'!$C$4:$D$602,2,0)</f>
        <v>DA+0</v>
      </c>
      <c r="E360" s="297" t="s">
        <v>423</v>
      </c>
      <c r="F360" s="298" t="s">
        <v>703</v>
      </c>
      <c r="H360" s="187">
        <v>1</v>
      </c>
      <c r="I360" s="186">
        <v>1</v>
      </c>
      <c r="K360" s="187">
        <v>1</v>
      </c>
      <c r="L360" s="186">
        <v>1</v>
      </c>
      <c r="N360" s="187">
        <v>1</v>
      </c>
      <c r="O360" s="186">
        <v>1</v>
      </c>
      <c r="Q360" s="187">
        <v>1</v>
      </c>
      <c r="R360" s="186">
        <v>1</v>
      </c>
      <c r="X360" s="44">
        <f t="shared" si="128"/>
        <v>45565</v>
      </c>
      <c r="Y360" s="44">
        <f t="shared" si="129"/>
        <v>45593</v>
      </c>
    </row>
    <row r="361" spans="1:25" ht="20.100000000000001" customHeight="1" x14ac:dyDescent="0.3">
      <c r="A361" s="13">
        <f>SUBTOTAL(103,$B$4:B361)</f>
        <v>358</v>
      </c>
      <c r="B361" s="140">
        <v>45565</v>
      </c>
      <c r="C361" s="143" t="s">
        <v>623</v>
      </c>
      <c r="D361" s="3" t="str">
        <f>VLOOKUP(C361,'Location Summary'!$C$4:$D$602,2,0)</f>
        <v>DA-1.5</v>
      </c>
      <c r="E361" s="297" t="s">
        <v>423</v>
      </c>
      <c r="F361" s="298" t="s">
        <v>703</v>
      </c>
      <c r="L361" s="186">
        <v>1</v>
      </c>
      <c r="O361" s="186">
        <v>1</v>
      </c>
      <c r="X361" s="44">
        <f t="shared" si="128"/>
        <v>45565</v>
      </c>
      <c r="Y361" s="44">
        <f t="shared" si="129"/>
        <v>45593</v>
      </c>
    </row>
    <row r="362" spans="1:25" ht="20.100000000000001" customHeight="1" x14ac:dyDescent="0.3">
      <c r="A362" s="13">
        <f>SUBTOTAL(103,$B$4:B362)</f>
        <v>359</v>
      </c>
      <c r="B362" s="140">
        <v>45565</v>
      </c>
      <c r="C362" s="143" t="s">
        <v>493</v>
      </c>
      <c r="D362" s="3" t="str">
        <f>VLOOKUP(C362,'Location Summary'!$C$4:$D$602,2,0)</f>
        <v>DA+6</v>
      </c>
      <c r="E362" s="297" t="s">
        <v>423</v>
      </c>
      <c r="F362" s="298" t="s">
        <v>703</v>
      </c>
      <c r="G362" s="188">
        <v>1</v>
      </c>
      <c r="J362" s="188">
        <v>1</v>
      </c>
      <c r="N362" s="187">
        <v>1</v>
      </c>
      <c r="O362" s="186">
        <v>1</v>
      </c>
      <c r="Q362" s="187">
        <v>1</v>
      </c>
      <c r="R362" s="186">
        <v>1</v>
      </c>
      <c r="X362" s="44">
        <f t="shared" si="128"/>
        <v>45565</v>
      </c>
      <c r="Y362" s="44">
        <f t="shared" si="129"/>
        <v>45593</v>
      </c>
    </row>
    <row r="363" spans="1:25" ht="20.100000000000001" customHeight="1" x14ac:dyDescent="0.3">
      <c r="A363" s="13">
        <f>SUBTOTAL(103,$B$4:B363)</f>
        <v>360</v>
      </c>
      <c r="B363" s="140">
        <v>45565</v>
      </c>
      <c r="C363" s="143" t="s">
        <v>612</v>
      </c>
      <c r="D363" s="3" t="str">
        <f>VLOOKUP(C363,'Location Summary'!$C$4:$D$602,2,0)</f>
        <v>DA+9</v>
      </c>
      <c r="E363" s="297" t="s">
        <v>423</v>
      </c>
      <c r="F363" s="298" t="s">
        <v>703</v>
      </c>
      <c r="J363" s="188">
        <v>1</v>
      </c>
      <c r="M363" s="188">
        <v>1</v>
      </c>
      <c r="N363" s="187">
        <v>1</v>
      </c>
      <c r="X363" s="44">
        <f t="shared" si="128"/>
        <v>45565</v>
      </c>
      <c r="Y363" s="44">
        <f t="shared" si="129"/>
        <v>45593</v>
      </c>
    </row>
    <row r="364" spans="1:25" ht="20.100000000000001" customHeight="1" x14ac:dyDescent="0.3">
      <c r="A364" s="13">
        <f>SUBTOTAL(103,$B$4:B364)</f>
        <v>361</v>
      </c>
      <c r="B364" s="140">
        <v>45565</v>
      </c>
      <c r="C364" s="143" t="s">
        <v>916</v>
      </c>
      <c r="D364" s="3" t="str">
        <f>VLOOKUP(C364,'Location Summary'!$C$4:$D$602,2,0)</f>
        <v>DB1+3</v>
      </c>
      <c r="E364" s="297" t="s">
        <v>423</v>
      </c>
      <c r="F364" s="298" t="s">
        <v>703</v>
      </c>
      <c r="J364" s="188">
        <v>1</v>
      </c>
      <c r="N364" s="187">
        <v>1</v>
      </c>
      <c r="O364" s="186">
        <v>1</v>
      </c>
      <c r="P364" s="188">
        <v>1</v>
      </c>
      <c r="Q364" s="187">
        <v>1</v>
      </c>
      <c r="R364" s="186">
        <v>1</v>
      </c>
      <c r="X364" s="44">
        <f t="shared" si="128"/>
        <v>45565</v>
      </c>
      <c r="Y364" s="44">
        <f t="shared" si="129"/>
        <v>45593</v>
      </c>
    </row>
    <row r="365" spans="1:25" ht="20.100000000000001" customHeight="1" x14ac:dyDescent="0.3">
      <c r="A365" s="13">
        <f>SUBTOTAL(103,$B$4:B365)</f>
        <v>362</v>
      </c>
      <c r="B365" s="140">
        <v>45536</v>
      </c>
      <c r="C365" s="143" t="s">
        <v>269</v>
      </c>
      <c r="D365" s="3" t="str">
        <f>VLOOKUP(C365,'Location Summary'!$C$4:$D$602,2,0)</f>
        <v>DB2+0</v>
      </c>
      <c r="E365" s="297" t="s">
        <v>423</v>
      </c>
      <c r="F365" s="298" t="s">
        <v>703</v>
      </c>
      <c r="H365" s="187">
        <v>1</v>
      </c>
      <c r="I365" s="186">
        <v>1</v>
      </c>
      <c r="K365" s="187">
        <v>1</v>
      </c>
      <c r="L365" s="186">
        <v>1</v>
      </c>
      <c r="X365" s="44">
        <f t="shared" si="128"/>
        <v>45536</v>
      </c>
      <c r="Y365" s="44">
        <f t="shared" si="129"/>
        <v>45564</v>
      </c>
    </row>
    <row r="366" spans="1:25" ht="20.100000000000001" customHeight="1" x14ac:dyDescent="0.3">
      <c r="A366" s="13">
        <f>SUBTOTAL(103,$B$4:B366)</f>
        <v>363</v>
      </c>
      <c r="B366" s="140">
        <v>45536</v>
      </c>
      <c r="C366" s="143" t="s">
        <v>493</v>
      </c>
      <c r="D366" s="3" t="str">
        <f>VLOOKUP(C366,'Location Summary'!$C$4:$D$602,2,0)</f>
        <v>DA+6</v>
      </c>
      <c r="E366" s="297" t="s">
        <v>423</v>
      </c>
      <c r="F366" s="298" t="s">
        <v>703</v>
      </c>
      <c r="H366" s="187">
        <v>1</v>
      </c>
      <c r="I366" s="186">
        <v>1</v>
      </c>
      <c r="K366" s="187">
        <v>1</v>
      </c>
      <c r="L366" s="186">
        <v>1</v>
      </c>
      <c r="X366" s="44">
        <f t="shared" ref="X366:X367" si="130">B366</f>
        <v>45536</v>
      </c>
      <c r="Y366" s="44">
        <f t="shared" ref="Y366:Y367" si="131">B366+28</f>
        <v>45564</v>
      </c>
    </row>
    <row r="367" spans="1:25" ht="20.100000000000001" customHeight="1" x14ac:dyDescent="0.3">
      <c r="A367" s="13">
        <f>SUBTOTAL(103,$B$4:B367)</f>
        <v>364</v>
      </c>
      <c r="B367" s="140">
        <v>45536</v>
      </c>
      <c r="C367" s="143" t="s">
        <v>612</v>
      </c>
      <c r="D367" s="3" t="str">
        <f>VLOOKUP(C367,'Location Summary'!$C$4:$D$602,2,0)</f>
        <v>DA+9</v>
      </c>
      <c r="E367" s="297" t="s">
        <v>423</v>
      </c>
      <c r="F367" s="298" t="s">
        <v>703</v>
      </c>
      <c r="K367" s="187">
        <v>1</v>
      </c>
      <c r="L367" s="186">
        <v>1</v>
      </c>
      <c r="O367" s="186">
        <v>1</v>
      </c>
      <c r="P367" s="188">
        <v>1</v>
      </c>
      <c r="X367" s="44">
        <f t="shared" si="130"/>
        <v>45536</v>
      </c>
      <c r="Y367" s="44">
        <f t="shared" si="131"/>
        <v>45564</v>
      </c>
    </row>
    <row r="368" spans="1:25" ht="20.100000000000001" customHeight="1" x14ac:dyDescent="0.3">
      <c r="A368" s="13">
        <f>SUBTOTAL(103,$B$4:B368)</f>
        <v>365</v>
      </c>
      <c r="B368" s="140">
        <v>45536</v>
      </c>
      <c r="C368" s="143" t="s">
        <v>916</v>
      </c>
      <c r="D368" s="3" t="str">
        <f>VLOOKUP(C368,'Location Summary'!$C$4:$D$602,2,0)</f>
        <v>DB1+3</v>
      </c>
      <c r="E368" s="297" t="s">
        <v>423</v>
      </c>
      <c r="F368" s="298" t="s">
        <v>703</v>
      </c>
      <c r="G368" s="188">
        <v>1</v>
      </c>
      <c r="H368" s="187">
        <v>1</v>
      </c>
      <c r="I368" s="186">
        <v>1</v>
      </c>
      <c r="K368" s="187">
        <v>1</v>
      </c>
      <c r="L368" s="186">
        <v>1</v>
      </c>
      <c r="X368" s="44">
        <f t="shared" ref="X368:X382" si="132">B368</f>
        <v>45536</v>
      </c>
      <c r="Y368" s="44">
        <f t="shared" ref="Y368:Y382" si="133">B368+28</f>
        <v>45564</v>
      </c>
    </row>
    <row r="369" spans="1:25" ht="20.100000000000001" customHeight="1" x14ac:dyDescent="0.3">
      <c r="A369" s="13">
        <f>SUBTOTAL(103,$B$4:B369)</f>
        <v>366</v>
      </c>
      <c r="B369" s="140">
        <v>45538</v>
      </c>
      <c r="C369" s="143" t="s">
        <v>158</v>
      </c>
      <c r="D369" s="3" t="str">
        <f>VLOOKUP(C369,'Location Summary'!$C$4:$D$602,2,0)</f>
        <v>DA+1.5</v>
      </c>
      <c r="E369" s="297" t="s">
        <v>423</v>
      </c>
      <c r="F369" s="298" t="s">
        <v>325</v>
      </c>
      <c r="M369" s="188">
        <v>1</v>
      </c>
      <c r="P369" s="188">
        <v>1</v>
      </c>
      <c r="X369" s="44">
        <f t="shared" si="132"/>
        <v>45538</v>
      </c>
      <c r="Y369" s="44">
        <f t="shared" si="133"/>
        <v>45566</v>
      </c>
    </row>
    <row r="370" spans="1:25" ht="20.100000000000001" customHeight="1" x14ac:dyDescent="0.3">
      <c r="A370" s="13">
        <f>SUBTOTAL(103,$B$4:B370)</f>
        <v>367</v>
      </c>
      <c r="B370" s="140">
        <v>45538</v>
      </c>
      <c r="C370" s="143" t="s">
        <v>601</v>
      </c>
      <c r="D370" s="3" t="str">
        <f>VLOOKUP(C370,'Location Summary'!$C$4:$D$602,2,0)</f>
        <v>DA+0</v>
      </c>
      <c r="E370" s="297" t="s">
        <v>423</v>
      </c>
      <c r="F370" s="298" t="s">
        <v>703</v>
      </c>
      <c r="G370" s="188">
        <v>1</v>
      </c>
      <c r="H370" s="187">
        <v>1</v>
      </c>
      <c r="J370" s="188">
        <v>1</v>
      </c>
      <c r="M370" s="188">
        <v>1</v>
      </c>
      <c r="N370" s="187">
        <v>1</v>
      </c>
      <c r="P370" s="188">
        <v>1</v>
      </c>
      <c r="X370" s="44">
        <f t="shared" si="132"/>
        <v>45538</v>
      </c>
      <c r="Y370" s="44">
        <f t="shared" si="133"/>
        <v>45566</v>
      </c>
    </row>
    <row r="371" spans="1:25" ht="20.100000000000001" customHeight="1" x14ac:dyDescent="0.3">
      <c r="A371" s="13">
        <f>SUBTOTAL(103,$B$4:B371)</f>
        <v>368</v>
      </c>
      <c r="B371" s="140">
        <v>45538</v>
      </c>
      <c r="C371" s="143" t="s">
        <v>1096</v>
      </c>
      <c r="D371" s="3" t="str">
        <f>VLOOKUP(C371,'Location Summary'!$C$4:$D$602,2,0)</f>
        <v>DB1+9</v>
      </c>
      <c r="E371" s="297" t="s">
        <v>423</v>
      </c>
      <c r="F371" s="298" t="s">
        <v>703</v>
      </c>
      <c r="G371" s="188">
        <v>1</v>
      </c>
      <c r="J371" s="188">
        <v>1</v>
      </c>
      <c r="P371" s="188">
        <v>1</v>
      </c>
      <c r="X371" s="44">
        <f t="shared" si="132"/>
        <v>45538</v>
      </c>
      <c r="Y371" s="44">
        <f t="shared" si="133"/>
        <v>45566</v>
      </c>
    </row>
    <row r="372" spans="1:25" ht="20.100000000000001" customHeight="1" x14ac:dyDescent="0.3">
      <c r="A372" s="13">
        <f>SUBTOTAL(103,$B$4:B372)</f>
        <v>369</v>
      </c>
      <c r="B372" s="140">
        <v>45538</v>
      </c>
      <c r="C372" s="143" t="s">
        <v>612</v>
      </c>
      <c r="D372" s="3" t="str">
        <f>VLOOKUP(C372,'Location Summary'!$C$4:$D$602,2,0)</f>
        <v>DA+9</v>
      </c>
      <c r="E372" s="297" t="s">
        <v>423</v>
      </c>
      <c r="F372" s="298" t="s">
        <v>703</v>
      </c>
      <c r="G372" s="188">
        <v>1</v>
      </c>
      <c r="H372" s="187">
        <v>1</v>
      </c>
      <c r="I372" s="186">
        <v>1</v>
      </c>
      <c r="Q372" s="187">
        <v>1</v>
      </c>
      <c r="R372" s="186">
        <v>1</v>
      </c>
      <c r="X372" s="44">
        <f t="shared" si="132"/>
        <v>45538</v>
      </c>
      <c r="Y372" s="44">
        <f t="shared" si="133"/>
        <v>45566</v>
      </c>
    </row>
    <row r="373" spans="1:25" ht="20.100000000000001" customHeight="1" x14ac:dyDescent="0.3">
      <c r="A373" s="13">
        <f>SUBTOTAL(103,$B$4:B373)</f>
        <v>370</v>
      </c>
      <c r="B373" s="140">
        <v>45539</v>
      </c>
      <c r="C373" s="143" t="s">
        <v>158</v>
      </c>
      <c r="D373" s="3" t="str">
        <f>VLOOKUP(C373,'Location Summary'!$C$4:$D$602,2,0)</f>
        <v>DA+1.5</v>
      </c>
      <c r="E373" s="297" t="s">
        <v>423</v>
      </c>
      <c r="F373" s="298" t="s">
        <v>703</v>
      </c>
      <c r="N373" s="187">
        <v>1</v>
      </c>
      <c r="Q373" s="187">
        <v>1</v>
      </c>
      <c r="X373" s="44">
        <f t="shared" si="132"/>
        <v>45539</v>
      </c>
      <c r="Y373" s="44">
        <f t="shared" si="133"/>
        <v>45567</v>
      </c>
    </row>
    <row r="374" spans="1:25" ht="20.100000000000001" customHeight="1" x14ac:dyDescent="0.3">
      <c r="A374" s="13">
        <f>SUBTOTAL(103,$B$4:B374)</f>
        <v>371</v>
      </c>
      <c r="B374" s="140">
        <v>45539</v>
      </c>
      <c r="C374" s="143" t="s">
        <v>601</v>
      </c>
      <c r="D374" s="3" t="str">
        <f>VLOOKUP(C374,'Location Summary'!$C$4:$D$602,2,0)</f>
        <v>DA+0</v>
      </c>
      <c r="E374" s="297" t="s">
        <v>423</v>
      </c>
      <c r="F374" s="298" t="s">
        <v>703</v>
      </c>
      <c r="I374" s="186">
        <v>1</v>
      </c>
      <c r="K374" s="187">
        <v>1</v>
      </c>
      <c r="L374" s="186">
        <v>1</v>
      </c>
      <c r="O374" s="186">
        <v>1</v>
      </c>
      <c r="Q374" s="187">
        <v>1</v>
      </c>
      <c r="R374" s="186">
        <v>1</v>
      </c>
      <c r="X374" s="44">
        <f t="shared" si="132"/>
        <v>45539</v>
      </c>
      <c r="Y374" s="44">
        <f t="shared" si="133"/>
        <v>45567</v>
      </c>
    </row>
    <row r="375" spans="1:25" ht="20.100000000000001" customHeight="1" x14ac:dyDescent="0.3">
      <c r="A375" s="13">
        <f>SUBTOTAL(103,$B$4:B375)</f>
        <v>372</v>
      </c>
      <c r="B375" s="140">
        <v>45539</v>
      </c>
      <c r="C375" s="143" t="s">
        <v>1096</v>
      </c>
      <c r="D375" s="3" t="str">
        <f>VLOOKUP(C375,'Location Summary'!$C$4:$D$602,2,0)</f>
        <v>DB1+9</v>
      </c>
      <c r="E375" s="297" t="s">
        <v>423</v>
      </c>
      <c r="F375" s="298" t="s">
        <v>703</v>
      </c>
      <c r="H375" s="187">
        <v>1</v>
      </c>
      <c r="I375" s="186">
        <v>1</v>
      </c>
      <c r="M375" s="188">
        <v>1</v>
      </c>
      <c r="Q375" s="187">
        <v>1</v>
      </c>
      <c r="R375" s="186">
        <v>1</v>
      </c>
      <c r="X375" s="44">
        <f t="shared" si="132"/>
        <v>45539</v>
      </c>
      <c r="Y375" s="44">
        <f t="shared" si="133"/>
        <v>45567</v>
      </c>
    </row>
    <row r="376" spans="1:25" ht="20.100000000000001" customHeight="1" x14ac:dyDescent="0.3">
      <c r="A376" s="13">
        <f>SUBTOTAL(103,$B$4:B376)</f>
        <v>373</v>
      </c>
      <c r="B376" s="140">
        <v>45539</v>
      </c>
      <c r="C376" s="143" t="s">
        <v>553</v>
      </c>
      <c r="D376" s="3" t="s">
        <v>3</v>
      </c>
      <c r="E376" s="297" t="s">
        <v>423</v>
      </c>
      <c r="F376" s="298" t="s">
        <v>703</v>
      </c>
      <c r="M376" s="188">
        <v>1</v>
      </c>
      <c r="N376" s="187">
        <v>1</v>
      </c>
      <c r="P376" s="188">
        <v>1</v>
      </c>
      <c r="Q376" s="187">
        <v>1</v>
      </c>
      <c r="X376" s="44">
        <f t="shared" si="132"/>
        <v>45539</v>
      </c>
      <c r="Y376" s="44">
        <f t="shared" si="133"/>
        <v>45567</v>
      </c>
    </row>
    <row r="377" spans="1:25" ht="20.100000000000001" customHeight="1" x14ac:dyDescent="0.3">
      <c r="A377" s="13">
        <f>SUBTOTAL(103,$B$4:B377)</f>
        <v>374</v>
      </c>
      <c r="B377" s="140">
        <v>45540</v>
      </c>
      <c r="C377" s="143" t="s">
        <v>158</v>
      </c>
      <c r="D377" s="3" t="str">
        <f>VLOOKUP(C377,'Location Summary'!$C$4:$D$602,2,0)</f>
        <v>DA+1.5</v>
      </c>
      <c r="E377" s="297" t="s">
        <v>423</v>
      </c>
      <c r="F377" s="298" t="s">
        <v>703</v>
      </c>
      <c r="G377" s="188">
        <v>1</v>
      </c>
      <c r="O377" s="186">
        <v>1</v>
      </c>
      <c r="R377" s="186">
        <v>1</v>
      </c>
      <c r="X377" s="44">
        <f t="shared" si="132"/>
        <v>45540</v>
      </c>
      <c r="Y377" s="44">
        <f t="shared" si="133"/>
        <v>45568</v>
      </c>
    </row>
    <row r="378" spans="1:25" ht="20.100000000000001" customHeight="1" x14ac:dyDescent="0.3">
      <c r="A378" s="13">
        <f>SUBTOTAL(103,$B$4:B378)</f>
        <v>375</v>
      </c>
      <c r="B378" s="140">
        <v>45540</v>
      </c>
      <c r="C378" s="143" t="s">
        <v>1096</v>
      </c>
      <c r="D378" s="3" t="str">
        <f>VLOOKUP(C378,'Location Summary'!$C$4:$D$602,2,0)</f>
        <v>DB1+9</v>
      </c>
      <c r="E378" s="297" t="s">
        <v>423</v>
      </c>
      <c r="F378" s="298" t="s">
        <v>703</v>
      </c>
      <c r="K378" s="187">
        <v>1</v>
      </c>
      <c r="L378" s="186">
        <v>1</v>
      </c>
      <c r="N378" s="187">
        <v>1</v>
      </c>
      <c r="O378" s="186">
        <v>1</v>
      </c>
      <c r="X378" s="44">
        <f t="shared" si="132"/>
        <v>45540</v>
      </c>
      <c r="Y378" s="44">
        <f t="shared" si="133"/>
        <v>45568</v>
      </c>
    </row>
    <row r="379" spans="1:25" ht="20.100000000000001" customHeight="1" x14ac:dyDescent="0.3">
      <c r="A379" s="13">
        <f>SUBTOTAL(103,$B$4:B379)</f>
        <v>376</v>
      </c>
      <c r="B379" s="140">
        <v>45540</v>
      </c>
      <c r="C379" s="143" t="s">
        <v>485</v>
      </c>
      <c r="D379" s="3" t="str">
        <f>VLOOKUP(C379,'Location Summary'!$C$4:$D$602,2,0)</f>
        <v>DA+6</v>
      </c>
      <c r="E379" s="297" t="s">
        <v>423</v>
      </c>
      <c r="F379" s="298" t="s">
        <v>703</v>
      </c>
      <c r="J379" s="188">
        <v>1</v>
      </c>
      <c r="M379" s="188">
        <v>1</v>
      </c>
      <c r="X379" s="44">
        <f t="shared" si="132"/>
        <v>45540</v>
      </c>
      <c r="Y379" s="44">
        <f t="shared" si="133"/>
        <v>45568</v>
      </c>
    </row>
    <row r="380" spans="1:25" ht="20.100000000000001" customHeight="1" x14ac:dyDescent="0.3">
      <c r="A380" s="13">
        <f>SUBTOTAL(103,$B$4:B380)</f>
        <v>377</v>
      </c>
      <c r="B380" s="140">
        <v>45540</v>
      </c>
      <c r="C380" s="143" t="s">
        <v>613</v>
      </c>
      <c r="D380" s="3" t="str">
        <f>VLOOKUP(C380,'Location Summary'!$C$4:$D$602,2,0)</f>
        <v>DA+6</v>
      </c>
      <c r="E380" s="297" t="s">
        <v>423</v>
      </c>
      <c r="F380" s="298" t="s">
        <v>703</v>
      </c>
      <c r="M380" s="188">
        <v>1</v>
      </c>
      <c r="P380" s="188">
        <v>1</v>
      </c>
      <c r="X380" s="44">
        <f t="shared" si="132"/>
        <v>45540</v>
      </c>
      <c r="Y380" s="44">
        <f t="shared" si="133"/>
        <v>45568</v>
      </c>
    </row>
    <row r="381" spans="1:25" ht="20.100000000000001" customHeight="1" x14ac:dyDescent="0.3">
      <c r="A381" s="13">
        <f>SUBTOTAL(103,$B$4:B381)</f>
        <v>378</v>
      </c>
      <c r="B381" s="140">
        <v>45540</v>
      </c>
      <c r="C381" s="143" t="s">
        <v>553</v>
      </c>
      <c r="D381" s="3" t="s">
        <v>3</v>
      </c>
      <c r="E381" s="297" t="s">
        <v>423</v>
      </c>
      <c r="F381" s="298" t="s">
        <v>703</v>
      </c>
      <c r="G381" s="188">
        <v>1</v>
      </c>
      <c r="H381" s="187">
        <v>1</v>
      </c>
      <c r="I381" s="186">
        <v>1</v>
      </c>
      <c r="J381" s="188">
        <v>1</v>
      </c>
      <c r="K381" s="187">
        <v>1</v>
      </c>
      <c r="L381" s="186">
        <v>1</v>
      </c>
      <c r="O381" s="186">
        <v>1</v>
      </c>
      <c r="R381" s="186">
        <v>1</v>
      </c>
      <c r="X381" s="44">
        <f t="shared" si="132"/>
        <v>45540</v>
      </c>
      <c r="Y381" s="44">
        <f t="shared" si="133"/>
        <v>45568</v>
      </c>
    </row>
    <row r="382" spans="1:25" ht="20.100000000000001" customHeight="1" x14ac:dyDescent="0.3">
      <c r="A382" s="13">
        <f>SUBTOTAL(103,$B$4:B382)</f>
        <v>379</v>
      </c>
      <c r="B382" s="140">
        <v>45541</v>
      </c>
      <c r="C382" s="143" t="s">
        <v>498</v>
      </c>
      <c r="D382" s="3" t="str">
        <f>VLOOKUP(C382,'Location Summary'!$C$4:$D$602,2,0)</f>
        <v>DA+9</v>
      </c>
      <c r="E382" s="297" t="s">
        <v>423</v>
      </c>
      <c r="F382" s="298" t="s">
        <v>703</v>
      </c>
      <c r="G382" s="188">
        <v>1</v>
      </c>
      <c r="J382" s="188">
        <v>1</v>
      </c>
      <c r="M382" s="188">
        <v>1</v>
      </c>
      <c r="X382" s="44">
        <f t="shared" si="132"/>
        <v>45541</v>
      </c>
      <c r="Y382" s="44">
        <f t="shared" si="133"/>
        <v>45569</v>
      </c>
    </row>
    <row r="383" spans="1:25" ht="20.100000000000001" customHeight="1" x14ac:dyDescent="0.3">
      <c r="A383" s="13">
        <f>SUBTOTAL(103,$B$4:B383)</f>
        <v>380</v>
      </c>
      <c r="B383" s="140">
        <v>45541</v>
      </c>
      <c r="C383" s="143" t="s">
        <v>158</v>
      </c>
      <c r="D383" s="3" t="str">
        <f>VLOOKUP(C383,'Location Summary'!$C$4:$D$602,2,0)</f>
        <v>DA+1.5</v>
      </c>
      <c r="E383" s="297" t="s">
        <v>423</v>
      </c>
      <c r="F383" s="298" t="s">
        <v>703</v>
      </c>
      <c r="J383" s="188">
        <v>1</v>
      </c>
      <c r="X383" s="44">
        <f t="shared" ref="X383:X414" si="134">B383</f>
        <v>45541</v>
      </c>
      <c r="Y383" s="44">
        <f t="shared" ref="Y383:Y414" si="135">B383+28</f>
        <v>45569</v>
      </c>
    </row>
    <row r="384" spans="1:25" ht="20.100000000000001" customHeight="1" x14ac:dyDescent="0.3">
      <c r="A384" s="13">
        <f>SUBTOTAL(103,$B$4:B384)</f>
        <v>381</v>
      </c>
      <c r="B384" s="140">
        <v>45541</v>
      </c>
      <c r="C384" s="143" t="s">
        <v>603</v>
      </c>
      <c r="D384" s="3" t="str">
        <f>VLOOKUP(C384,'Location Summary'!$C$4:$D$602,2,0)</f>
        <v>DA+1.5</v>
      </c>
      <c r="E384" s="297" t="s">
        <v>423</v>
      </c>
      <c r="F384" s="298" t="s">
        <v>703</v>
      </c>
      <c r="G384" s="188">
        <v>1</v>
      </c>
      <c r="J384" s="188">
        <v>1</v>
      </c>
      <c r="M384" s="188">
        <v>1</v>
      </c>
      <c r="P384" s="188">
        <v>1</v>
      </c>
      <c r="X384" s="44">
        <f t="shared" si="134"/>
        <v>45541</v>
      </c>
      <c r="Y384" s="44">
        <f t="shared" si="135"/>
        <v>45569</v>
      </c>
    </row>
    <row r="385" spans="1:25" ht="20.100000000000001" customHeight="1" x14ac:dyDescent="0.3">
      <c r="A385" s="13">
        <f>SUBTOTAL(103,$B$4:B385)</f>
        <v>382</v>
      </c>
      <c r="B385" s="140">
        <v>45541</v>
      </c>
      <c r="C385" s="143" t="s">
        <v>485</v>
      </c>
      <c r="D385" s="3" t="str">
        <f>VLOOKUP(C385,'Location Summary'!$C$4:$D$602,2,0)</f>
        <v>DA+6</v>
      </c>
      <c r="E385" s="297" t="s">
        <v>423</v>
      </c>
      <c r="F385" s="298" t="s">
        <v>703</v>
      </c>
      <c r="G385" s="188">
        <v>1</v>
      </c>
      <c r="K385" s="187">
        <v>1</v>
      </c>
      <c r="L385" s="186">
        <v>1</v>
      </c>
      <c r="N385" s="187">
        <v>1</v>
      </c>
      <c r="O385" s="186">
        <v>1</v>
      </c>
      <c r="P385" s="188">
        <v>1</v>
      </c>
      <c r="X385" s="44">
        <f t="shared" si="134"/>
        <v>45541</v>
      </c>
      <c r="Y385" s="44">
        <f t="shared" si="135"/>
        <v>45569</v>
      </c>
    </row>
    <row r="386" spans="1:25" ht="20.100000000000001" customHeight="1" x14ac:dyDescent="0.3">
      <c r="A386" s="13">
        <f>SUBTOTAL(103,$B$4:B386)</f>
        <v>383</v>
      </c>
      <c r="B386" s="140">
        <v>45541</v>
      </c>
      <c r="C386" s="143" t="s">
        <v>613</v>
      </c>
      <c r="D386" s="3" t="str">
        <f>VLOOKUP(C386,'Location Summary'!$C$4:$D$602,2,0)</f>
        <v>DA+6</v>
      </c>
      <c r="E386" s="297" t="s">
        <v>423</v>
      </c>
      <c r="F386" s="298" t="s">
        <v>703</v>
      </c>
      <c r="N386" s="187">
        <v>1</v>
      </c>
      <c r="O386" s="186">
        <v>1</v>
      </c>
      <c r="Q386" s="187">
        <v>1</v>
      </c>
      <c r="R386" s="186">
        <v>1</v>
      </c>
      <c r="X386" s="44">
        <f t="shared" si="134"/>
        <v>45541</v>
      </c>
      <c r="Y386" s="44">
        <f t="shared" si="135"/>
        <v>45569</v>
      </c>
    </row>
    <row r="387" spans="1:25" ht="20.100000000000001" customHeight="1" x14ac:dyDescent="0.3">
      <c r="A387" s="13">
        <f>SUBTOTAL(103,$B$4:B387)</f>
        <v>384</v>
      </c>
      <c r="B387" s="140">
        <v>45542</v>
      </c>
      <c r="C387" s="143" t="s">
        <v>498</v>
      </c>
      <c r="D387" s="3" t="str">
        <f>VLOOKUP(C387,'Location Summary'!$C$4:$D$602,2,0)</f>
        <v>DA+9</v>
      </c>
      <c r="E387" s="297" t="s">
        <v>423</v>
      </c>
      <c r="F387" s="298" t="s">
        <v>703</v>
      </c>
      <c r="H387" s="187">
        <v>1</v>
      </c>
      <c r="I387" s="186">
        <v>1</v>
      </c>
      <c r="K387" s="187">
        <v>1</v>
      </c>
      <c r="L387" s="186">
        <v>1</v>
      </c>
      <c r="N387" s="187">
        <v>1</v>
      </c>
      <c r="P387" s="188">
        <v>1</v>
      </c>
      <c r="Q387" s="187">
        <v>1</v>
      </c>
      <c r="X387" s="44">
        <f t="shared" si="134"/>
        <v>45542</v>
      </c>
      <c r="Y387" s="44">
        <f t="shared" si="135"/>
        <v>45570</v>
      </c>
    </row>
    <row r="388" spans="1:25" ht="20.100000000000001" customHeight="1" x14ac:dyDescent="0.3">
      <c r="A388" s="13">
        <f>SUBTOTAL(103,$B$4:B388)</f>
        <v>385</v>
      </c>
      <c r="B388" s="140">
        <v>45542</v>
      </c>
      <c r="C388" s="143" t="s">
        <v>603</v>
      </c>
      <c r="D388" s="3" t="str">
        <f>VLOOKUP(C388,'Location Summary'!$C$4:$D$602,2,0)</f>
        <v>DA+1.5</v>
      </c>
      <c r="E388" s="297" t="s">
        <v>423</v>
      </c>
      <c r="F388" s="298" t="s">
        <v>703</v>
      </c>
      <c r="H388" s="187">
        <v>1</v>
      </c>
      <c r="I388" s="186">
        <v>1</v>
      </c>
      <c r="K388" s="187">
        <v>1</v>
      </c>
      <c r="L388" s="186">
        <v>1</v>
      </c>
      <c r="N388" s="187">
        <v>1</v>
      </c>
      <c r="O388" s="186">
        <v>1</v>
      </c>
      <c r="Q388" s="187">
        <v>1</v>
      </c>
      <c r="R388" s="186">
        <v>1</v>
      </c>
      <c r="X388" s="44">
        <f t="shared" si="134"/>
        <v>45542</v>
      </c>
      <c r="Y388" s="44">
        <f t="shared" si="135"/>
        <v>45570</v>
      </c>
    </row>
    <row r="389" spans="1:25" ht="20.100000000000001" customHeight="1" x14ac:dyDescent="0.3">
      <c r="A389" s="13">
        <f>SUBTOTAL(103,$B$4:B389)</f>
        <v>386</v>
      </c>
      <c r="B389" s="140">
        <v>45542</v>
      </c>
      <c r="C389" s="143" t="s">
        <v>485</v>
      </c>
      <c r="D389" s="3" t="str">
        <f>VLOOKUP(C389,'Location Summary'!$C$4:$D$602,2,0)</f>
        <v>DA+6</v>
      </c>
      <c r="E389" s="297" t="s">
        <v>423</v>
      </c>
      <c r="F389" s="298" t="s">
        <v>703</v>
      </c>
      <c r="H389" s="187">
        <v>1</v>
      </c>
      <c r="I389" s="186">
        <v>1</v>
      </c>
      <c r="Q389" s="187">
        <v>1</v>
      </c>
      <c r="R389" s="186">
        <v>1</v>
      </c>
      <c r="X389" s="44">
        <f t="shared" si="134"/>
        <v>45542</v>
      </c>
      <c r="Y389" s="44">
        <f t="shared" si="135"/>
        <v>45570</v>
      </c>
    </row>
    <row r="390" spans="1:25" ht="20.100000000000001" customHeight="1" x14ac:dyDescent="0.3">
      <c r="A390" s="13">
        <f>SUBTOTAL(103,$B$4:B390)</f>
        <v>387</v>
      </c>
      <c r="B390" s="140">
        <v>45542</v>
      </c>
      <c r="C390" s="143" t="s">
        <v>613</v>
      </c>
      <c r="D390" s="3" t="str">
        <f>VLOOKUP(C390,'Location Summary'!$C$4:$D$602,2,0)</f>
        <v>DA+6</v>
      </c>
      <c r="E390" s="297" t="s">
        <v>423</v>
      </c>
      <c r="F390" s="298" t="s">
        <v>703</v>
      </c>
      <c r="G390" s="188">
        <v>1</v>
      </c>
      <c r="X390" s="44">
        <f t="shared" si="134"/>
        <v>45542</v>
      </c>
      <c r="Y390" s="44">
        <f t="shared" si="135"/>
        <v>45570</v>
      </c>
    </row>
    <row r="391" spans="1:25" ht="20.100000000000001" customHeight="1" x14ac:dyDescent="0.3">
      <c r="A391" s="13">
        <f>SUBTOTAL(103,$B$4:B391)</f>
        <v>388</v>
      </c>
      <c r="B391" s="140">
        <v>45542</v>
      </c>
      <c r="C391" s="143" t="s">
        <v>554</v>
      </c>
      <c r="D391" s="3" t="s">
        <v>3</v>
      </c>
      <c r="E391" s="297" t="s">
        <v>423</v>
      </c>
      <c r="F391" s="298" t="s">
        <v>703</v>
      </c>
      <c r="G391" s="188">
        <v>1</v>
      </c>
      <c r="J391" s="188">
        <v>1</v>
      </c>
      <c r="M391" s="188">
        <v>1</v>
      </c>
      <c r="P391" s="188">
        <v>1</v>
      </c>
      <c r="X391" s="44">
        <f t="shared" si="134"/>
        <v>45542</v>
      </c>
      <c r="Y391" s="44">
        <f t="shared" si="135"/>
        <v>45570</v>
      </c>
    </row>
    <row r="392" spans="1:25" ht="20.100000000000001" customHeight="1" x14ac:dyDescent="0.3">
      <c r="A392" s="13">
        <f>SUBTOTAL(103,$B$4:B392)</f>
        <v>389</v>
      </c>
      <c r="B392" s="140">
        <v>45543</v>
      </c>
      <c r="C392" s="143" t="s">
        <v>498</v>
      </c>
      <c r="D392" s="3" t="str">
        <f>VLOOKUP(C392,'Location Summary'!$C$4:$D$602,2,0)</f>
        <v>DA+9</v>
      </c>
      <c r="E392" s="297" t="s">
        <v>423</v>
      </c>
      <c r="F392" s="298" t="s">
        <v>703</v>
      </c>
      <c r="O392" s="186">
        <v>1</v>
      </c>
      <c r="R392" s="186">
        <v>1</v>
      </c>
      <c r="X392" s="44">
        <f t="shared" si="134"/>
        <v>45543</v>
      </c>
      <c r="Y392" s="44">
        <f t="shared" si="135"/>
        <v>45571</v>
      </c>
    </row>
    <row r="393" spans="1:25" ht="20.100000000000001" customHeight="1" x14ac:dyDescent="0.3">
      <c r="A393" s="13">
        <f>SUBTOTAL(103,$B$4:B393)</f>
        <v>390</v>
      </c>
      <c r="B393" s="140">
        <v>45543</v>
      </c>
      <c r="C393" s="143" t="s">
        <v>158</v>
      </c>
      <c r="D393" s="3" t="str">
        <f>VLOOKUP(C393,'Location Summary'!$C$4:$D$602,2,0)</f>
        <v>DA+1.5</v>
      </c>
      <c r="E393" s="297" t="s">
        <v>423</v>
      </c>
      <c r="F393" s="298" t="s">
        <v>703</v>
      </c>
      <c r="H393" s="187">
        <v>1</v>
      </c>
      <c r="I393" s="186">
        <v>1</v>
      </c>
      <c r="K393" s="187">
        <v>1</v>
      </c>
      <c r="L393" s="186">
        <v>1</v>
      </c>
      <c r="X393" s="44">
        <f t="shared" si="134"/>
        <v>45543</v>
      </c>
      <c r="Y393" s="44">
        <f t="shared" si="135"/>
        <v>45571</v>
      </c>
    </row>
    <row r="394" spans="1:25" ht="20.100000000000001" customHeight="1" x14ac:dyDescent="0.3">
      <c r="A394" s="13">
        <f>SUBTOTAL(103,$B$4:B394)</f>
        <v>391</v>
      </c>
      <c r="B394" s="140">
        <v>45543</v>
      </c>
      <c r="C394" s="143" t="s">
        <v>175</v>
      </c>
      <c r="D394" s="3" t="str">
        <f>VLOOKUP(C394,'Location Summary'!$C$4:$D$602,2,0)</f>
        <v>DB2+3</v>
      </c>
      <c r="E394" s="297" t="s">
        <v>423</v>
      </c>
      <c r="F394" s="298" t="s">
        <v>703</v>
      </c>
      <c r="J394" s="188">
        <v>1</v>
      </c>
      <c r="X394" s="44">
        <f t="shared" si="134"/>
        <v>45543</v>
      </c>
      <c r="Y394" s="44">
        <f t="shared" si="135"/>
        <v>45571</v>
      </c>
    </row>
    <row r="395" spans="1:25" ht="20.100000000000001" customHeight="1" x14ac:dyDescent="0.3">
      <c r="A395" s="13">
        <f>SUBTOTAL(103,$B$4:B395)</f>
        <v>392</v>
      </c>
      <c r="B395" s="140">
        <v>45543</v>
      </c>
      <c r="C395" s="143" t="s">
        <v>554</v>
      </c>
      <c r="D395" s="3" t="s">
        <v>3</v>
      </c>
      <c r="E395" s="297" t="s">
        <v>423</v>
      </c>
      <c r="F395" s="298" t="s">
        <v>703</v>
      </c>
      <c r="H395" s="187">
        <v>1</v>
      </c>
      <c r="K395" s="187">
        <v>1</v>
      </c>
      <c r="N395" s="187">
        <v>1</v>
      </c>
      <c r="Q395" s="187">
        <v>1</v>
      </c>
      <c r="X395" s="44">
        <f t="shared" si="134"/>
        <v>45543</v>
      </c>
      <c r="Y395" s="44">
        <f t="shared" si="135"/>
        <v>45571</v>
      </c>
    </row>
    <row r="396" spans="1:25" ht="20.100000000000001" customHeight="1" x14ac:dyDescent="0.3">
      <c r="A396" s="13">
        <f>SUBTOTAL(103,$B$4:B396)</f>
        <v>393</v>
      </c>
      <c r="B396" s="140">
        <v>45543</v>
      </c>
      <c r="C396" s="143" t="s">
        <v>613</v>
      </c>
      <c r="D396" s="3" t="str">
        <f>VLOOKUP(C396,'Location Summary'!$C$4:$D$602,2,0)</f>
        <v>DA+6</v>
      </c>
      <c r="E396" s="297" t="s">
        <v>423</v>
      </c>
      <c r="F396" s="298" t="s">
        <v>703</v>
      </c>
      <c r="H396" s="187">
        <v>1</v>
      </c>
      <c r="X396" s="44">
        <f t="shared" si="134"/>
        <v>45543</v>
      </c>
      <c r="Y396" s="44">
        <f t="shared" si="135"/>
        <v>45571</v>
      </c>
    </row>
    <row r="397" spans="1:25" ht="20.100000000000001" customHeight="1" x14ac:dyDescent="0.3">
      <c r="A397" s="13">
        <f>SUBTOTAL(103,$B$4:B397)</f>
        <v>394</v>
      </c>
      <c r="B397" s="140">
        <v>45544</v>
      </c>
      <c r="C397" s="143" t="s">
        <v>499</v>
      </c>
      <c r="D397" s="3" t="str">
        <f>VLOOKUP(C397,'Location Summary'!$C$4:$D$602,2,0)</f>
        <v>DA+6</v>
      </c>
      <c r="E397" s="297" t="s">
        <v>423</v>
      </c>
      <c r="F397" s="298" t="s">
        <v>703</v>
      </c>
      <c r="G397" s="188">
        <v>1</v>
      </c>
      <c r="P397" s="188">
        <v>1</v>
      </c>
      <c r="X397" s="44">
        <f t="shared" si="134"/>
        <v>45544</v>
      </c>
      <c r="Y397" s="44">
        <f t="shared" si="135"/>
        <v>45572</v>
      </c>
    </row>
    <row r="398" spans="1:25" ht="20.100000000000001" customHeight="1" x14ac:dyDescent="0.3">
      <c r="A398" s="13">
        <f>SUBTOTAL(103,$B$4:B398)</f>
        <v>395</v>
      </c>
      <c r="B398" s="140">
        <v>45544</v>
      </c>
      <c r="C398" s="143" t="s">
        <v>604</v>
      </c>
      <c r="D398" s="3" t="str">
        <f>VLOOKUP(C398,'Location Summary'!$C$4:$D$602,2,0)</f>
        <v>DA-3</v>
      </c>
      <c r="E398" s="297" t="s">
        <v>423</v>
      </c>
      <c r="F398" s="298" t="s">
        <v>703</v>
      </c>
      <c r="M398" s="188">
        <v>1</v>
      </c>
      <c r="P398" s="188">
        <v>1</v>
      </c>
      <c r="X398" s="44">
        <f t="shared" si="134"/>
        <v>45544</v>
      </c>
      <c r="Y398" s="44">
        <f t="shared" si="135"/>
        <v>45572</v>
      </c>
    </row>
    <row r="399" spans="1:25" ht="20.100000000000001" customHeight="1" x14ac:dyDescent="0.3">
      <c r="A399" s="13">
        <f>SUBTOTAL(103,$B$4:B399)</f>
        <v>396</v>
      </c>
      <c r="B399" s="140">
        <v>45544</v>
      </c>
      <c r="C399" s="143" t="s">
        <v>175</v>
      </c>
      <c r="D399" s="3" t="str">
        <f>VLOOKUP(C399,'Location Summary'!$C$4:$D$602,2,0)</f>
        <v>DB2+3</v>
      </c>
      <c r="E399" s="297" t="s">
        <v>423</v>
      </c>
      <c r="F399" s="298" t="s">
        <v>703</v>
      </c>
      <c r="G399" s="188">
        <v>1</v>
      </c>
      <c r="K399" s="187">
        <v>1</v>
      </c>
      <c r="L399" s="186">
        <v>1</v>
      </c>
      <c r="X399" s="44">
        <f t="shared" si="134"/>
        <v>45544</v>
      </c>
      <c r="Y399" s="44">
        <f t="shared" si="135"/>
        <v>45572</v>
      </c>
    </row>
    <row r="400" spans="1:25" ht="20.100000000000001" customHeight="1" x14ac:dyDescent="0.3">
      <c r="A400" s="13">
        <f>SUBTOTAL(103,$B$4:B400)</f>
        <v>397</v>
      </c>
      <c r="B400" s="140">
        <v>45544</v>
      </c>
      <c r="C400" s="143" t="s">
        <v>613</v>
      </c>
      <c r="D400" s="3" t="str">
        <f>VLOOKUP(C400,'Location Summary'!$C$4:$D$602,2,0)</f>
        <v>DA+6</v>
      </c>
      <c r="E400" s="297" t="s">
        <v>423</v>
      </c>
      <c r="F400" s="298" t="s">
        <v>703</v>
      </c>
      <c r="I400" s="186">
        <v>1</v>
      </c>
      <c r="J400" s="188">
        <v>1</v>
      </c>
      <c r="K400" s="187">
        <v>1</v>
      </c>
      <c r="L400" s="186">
        <v>1</v>
      </c>
      <c r="X400" s="44">
        <f t="shared" si="134"/>
        <v>45544</v>
      </c>
      <c r="Y400" s="44">
        <f t="shared" si="135"/>
        <v>45572</v>
      </c>
    </row>
    <row r="401" spans="1:25" ht="20.100000000000001" customHeight="1" x14ac:dyDescent="0.3">
      <c r="A401" s="13">
        <f>SUBTOTAL(103,$B$4:B401)</f>
        <v>398</v>
      </c>
      <c r="B401" s="140">
        <v>45544</v>
      </c>
      <c r="C401" s="143" t="s">
        <v>554</v>
      </c>
      <c r="D401" s="3" t="s">
        <v>3</v>
      </c>
      <c r="E401" s="297" t="s">
        <v>423</v>
      </c>
      <c r="F401" s="298" t="s">
        <v>703</v>
      </c>
      <c r="I401" s="186">
        <v>1</v>
      </c>
      <c r="L401" s="186">
        <v>1</v>
      </c>
      <c r="O401" s="186">
        <v>1</v>
      </c>
      <c r="R401" s="186">
        <v>1</v>
      </c>
      <c r="X401" s="44">
        <f t="shared" si="134"/>
        <v>45544</v>
      </c>
      <c r="Y401" s="44">
        <f t="shared" si="135"/>
        <v>45572</v>
      </c>
    </row>
    <row r="402" spans="1:25" ht="20.100000000000001" customHeight="1" x14ac:dyDescent="0.3">
      <c r="A402" s="13">
        <f>SUBTOTAL(103,$B$4:B402)</f>
        <v>399</v>
      </c>
      <c r="B402" s="140">
        <v>45545</v>
      </c>
      <c r="C402" s="143" t="s">
        <v>499</v>
      </c>
      <c r="D402" s="3" t="str">
        <f>VLOOKUP(C402,'Location Summary'!$C$4:$D$602,2,0)</f>
        <v>DA+6</v>
      </c>
      <c r="E402" s="297" t="s">
        <v>423</v>
      </c>
      <c r="F402" s="298" t="s">
        <v>703</v>
      </c>
      <c r="H402" s="187">
        <v>1</v>
      </c>
      <c r="M402" s="188">
        <v>1</v>
      </c>
      <c r="Q402" s="187">
        <v>1</v>
      </c>
      <c r="X402" s="44">
        <f t="shared" si="134"/>
        <v>45545</v>
      </c>
      <c r="Y402" s="44">
        <f t="shared" si="135"/>
        <v>45573</v>
      </c>
    </row>
    <row r="403" spans="1:25" ht="20.100000000000001" customHeight="1" x14ac:dyDescent="0.3">
      <c r="A403" s="13">
        <f>SUBTOTAL(103,$B$4:B403)</f>
        <v>400</v>
      </c>
      <c r="B403" s="140">
        <v>45545</v>
      </c>
      <c r="C403" s="143" t="s">
        <v>169</v>
      </c>
      <c r="D403" s="3" t="str">
        <f>VLOOKUP(C403,'Location Summary'!$C$4:$D$602,2,0)</f>
        <v>DA-3</v>
      </c>
      <c r="E403" s="297" t="s">
        <v>423</v>
      </c>
      <c r="F403" s="298" t="s">
        <v>325</v>
      </c>
      <c r="P403" s="188">
        <v>1</v>
      </c>
      <c r="X403" s="44">
        <f t="shared" si="134"/>
        <v>45545</v>
      </c>
      <c r="Y403" s="44">
        <f t="shared" si="135"/>
        <v>45573</v>
      </c>
    </row>
    <row r="404" spans="1:25" ht="20.100000000000001" customHeight="1" x14ac:dyDescent="0.3">
      <c r="A404" s="13">
        <f>SUBTOTAL(103,$B$4:B404)</f>
        <v>401</v>
      </c>
      <c r="B404" s="140">
        <v>45545</v>
      </c>
      <c r="C404" s="143" t="s">
        <v>604</v>
      </c>
      <c r="D404" s="3" t="str">
        <f>VLOOKUP(C404,'Location Summary'!$C$4:$D$602,2,0)</f>
        <v>DA-3</v>
      </c>
      <c r="E404" s="297" t="s">
        <v>423</v>
      </c>
      <c r="F404" s="298" t="s">
        <v>703</v>
      </c>
      <c r="G404" s="188">
        <v>1</v>
      </c>
      <c r="N404" s="187">
        <v>1</v>
      </c>
      <c r="X404" s="44">
        <f t="shared" si="134"/>
        <v>45545</v>
      </c>
      <c r="Y404" s="44">
        <f t="shared" si="135"/>
        <v>45573</v>
      </c>
    </row>
    <row r="405" spans="1:25" ht="20.100000000000001" customHeight="1" x14ac:dyDescent="0.3">
      <c r="A405" s="13">
        <f>SUBTOTAL(103,$B$4:B405)</f>
        <v>402</v>
      </c>
      <c r="B405" s="140">
        <v>45545</v>
      </c>
      <c r="C405" s="143" t="s">
        <v>175</v>
      </c>
      <c r="D405" s="3" t="str">
        <f>VLOOKUP(C405,'Location Summary'!$C$4:$D$602,2,0)</f>
        <v>DB2+3</v>
      </c>
      <c r="E405" s="297" t="s">
        <v>423</v>
      </c>
      <c r="F405" s="298" t="s">
        <v>703</v>
      </c>
      <c r="H405" s="187">
        <v>1</v>
      </c>
      <c r="I405" s="186">
        <v>1</v>
      </c>
      <c r="X405" s="44">
        <f t="shared" si="134"/>
        <v>45545</v>
      </c>
      <c r="Y405" s="44">
        <f t="shared" si="135"/>
        <v>45573</v>
      </c>
    </row>
    <row r="406" spans="1:25" ht="20.100000000000001" customHeight="1" x14ac:dyDescent="0.3">
      <c r="A406" s="13">
        <f>SUBTOTAL(103,$B$4:B406)</f>
        <v>403</v>
      </c>
      <c r="B406" s="140">
        <v>45576</v>
      </c>
      <c r="C406" s="143" t="s">
        <v>499</v>
      </c>
      <c r="D406" s="3" t="str">
        <f>VLOOKUP(C406,'Location Summary'!$C$4:$D$602,2,0)</f>
        <v>DA+6</v>
      </c>
      <c r="E406" s="297" t="s">
        <v>423</v>
      </c>
      <c r="F406" s="298" t="s">
        <v>703</v>
      </c>
      <c r="I406" s="186">
        <v>1</v>
      </c>
      <c r="J406" s="188">
        <v>1</v>
      </c>
      <c r="N406" s="187">
        <v>1</v>
      </c>
      <c r="R406" s="186">
        <v>1</v>
      </c>
      <c r="X406" s="44">
        <f t="shared" si="134"/>
        <v>45576</v>
      </c>
      <c r="Y406" s="44">
        <f t="shared" si="135"/>
        <v>45604</v>
      </c>
    </row>
    <row r="407" spans="1:25" ht="20.100000000000001" customHeight="1" x14ac:dyDescent="0.3">
      <c r="A407" s="13">
        <f>SUBTOTAL(103,$B$4:B407)</f>
        <v>404</v>
      </c>
      <c r="B407" s="140">
        <v>45576</v>
      </c>
      <c r="C407" s="143" t="s">
        <v>169</v>
      </c>
      <c r="D407" s="3" t="str">
        <f>VLOOKUP(C407,'Location Summary'!$C$4:$D$602,2,0)</f>
        <v>DA-3</v>
      </c>
      <c r="E407" s="297" t="s">
        <v>423</v>
      </c>
      <c r="F407" s="298" t="s">
        <v>703</v>
      </c>
      <c r="M407" s="188">
        <v>1</v>
      </c>
      <c r="Q407" s="187">
        <v>1</v>
      </c>
      <c r="R407" s="186">
        <v>1</v>
      </c>
      <c r="X407" s="44">
        <f t="shared" si="134"/>
        <v>45576</v>
      </c>
      <c r="Y407" s="44">
        <f t="shared" si="135"/>
        <v>45604</v>
      </c>
    </row>
    <row r="408" spans="1:25" ht="20.100000000000001" customHeight="1" x14ac:dyDescent="0.3">
      <c r="A408" s="13">
        <f>SUBTOTAL(103,$B$4:B408)</f>
        <v>405</v>
      </c>
      <c r="B408" s="140">
        <v>45576</v>
      </c>
      <c r="C408" s="143" t="s">
        <v>604</v>
      </c>
      <c r="D408" s="3" t="str">
        <f>VLOOKUP(C408,'Location Summary'!$C$4:$D$602,2,0)</f>
        <v>DA-3</v>
      </c>
      <c r="E408" s="297" t="s">
        <v>423</v>
      </c>
      <c r="F408" s="298" t="s">
        <v>703</v>
      </c>
      <c r="H408" s="187">
        <v>1</v>
      </c>
      <c r="J408" s="188">
        <v>1</v>
      </c>
      <c r="O408" s="186">
        <v>1</v>
      </c>
      <c r="Q408" s="187">
        <v>1</v>
      </c>
      <c r="R408" s="186">
        <v>1</v>
      </c>
      <c r="X408" s="44">
        <f t="shared" si="134"/>
        <v>45576</v>
      </c>
      <c r="Y408" s="44">
        <f t="shared" si="135"/>
        <v>45604</v>
      </c>
    </row>
    <row r="409" spans="1:25" ht="20.100000000000001" customHeight="1" x14ac:dyDescent="0.3">
      <c r="A409" s="13">
        <f>SUBTOTAL(103,$B$4:B409)</f>
        <v>406</v>
      </c>
      <c r="B409" s="140">
        <v>45576</v>
      </c>
      <c r="C409" s="143" t="s">
        <v>614</v>
      </c>
      <c r="D409" s="3" t="str">
        <f>VLOOKUP(C409,'Location Summary'!$C$4:$D$602,2,0)</f>
        <v>DA+3</v>
      </c>
      <c r="E409" s="297" t="s">
        <v>423</v>
      </c>
      <c r="F409" s="298" t="s">
        <v>703</v>
      </c>
      <c r="G409" s="188">
        <v>1</v>
      </c>
      <c r="X409" s="44">
        <f t="shared" si="134"/>
        <v>45576</v>
      </c>
      <c r="Y409" s="44">
        <f t="shared" si="135"/>
        <v>45604</v>
      </c>
    </row>
    <row r="410" spans="1:25" ht="20.100000000000001" customHeight="1" x14ac:dyDescent="0.3">
      <c r="A410" s="13">
        <f>SUBTOTAL(103,$B$4:B410)</f>
        <v>407</v>
      </c>
      <c r="B410" s="140">
        <v>45576</v>
      </c>
      <c r="C410" s="143" t="s">
        <v>555</v>
      </c>
      <c r="D410" s="3" t="s">
        <v>50</v>
      </c>
      <c r="E410" s="297" t="s">
        <v>423</v>
      </c>
      <c r="F410" s="298" t="s">
        <v>703</v>
      </c>
      <c r="G410" s="188">
        <v>1</v>
      </c>
      <c r="J410" s="188">
        <v>1</v>
      </c>
      <c r="M410" s="188">
        <v>1</v>
      </c>
      <c r="P410" s="188">
        <v>1</v>
      </c>
      <c r="X410" s="44">
        <f t="shared" si="134"/>
        <v>45576</v>
      </c>
      <c r="Y410" s="44">
        <f t="shared" si="135"/>
        <v>45604</v>
      </c>
    </row>
    <row r="411" spans="1:25" ht="20.100000000000001" customHeight="1" x14ac:dyDescent="0.3">
      <c r="A411" s="13">
        <f>SUBTOTAL(103,$B$4:B411)</f>
        <v>408</v>
      </c>
      <c r="B411" s="140">
        <v>45577</v>
      </c>
      <c r="C411" s="143" t="s">
        <v>499</v>
      </c>
      <c r="D411" s="3" t="str">
        <f>VLOOKUP(C411,'Location Summary'!$C$4:$D$602,2,0)</f>
        <v>DA+6</v>
      </c>
      <c r="E411" s="297" t="s">
        <v>423</v>
      </c>
      <c r="F411" s="298" t="s">
        <v>703</v>
      </c>
      <c r="K411" s="187">
        <v>1</v>
      </c>
      <c r="L411" s="186">
        <v>1</v>
      </c>
      <c r="O411" s="186">
        <v>1</v>
      </c>
      <c r="X411" s="44">
        <f t="shared" si="134"/>
        <v>45577</v>
      </c>
      <c r="Y411" s="44">
        <f t="shared" si="135"/>
        <v>45605</v>
      </c>
    </row>
    <row r="412" spans="1:25" ht="20.100000000000001" customHeight="1" x14ac:dyDescent="0.3">
      <c r="A412" s="13">
        <f>SUBTOTAL(103,$B$4:B412)</f>
        <v>409</v>
      </c>
      <c r="B412" s="140">
        <v>45577</v>
      </c>
      <c r="C412" s="143" t="s">
        <v>604</v>
      </c>
      <c r="D412" s="3" t="str">
        <f>VLOOKUP(C412,'Location Summary'!$C$4:$D$602,2,0)</f>
        <v>DA-3</v>
      </c>
      <c r="E412" s="297" t="s">
        <v>423</v>
      </c>
      <c r="F412" s="298" t="s">
        <v>703</v>
      </c>
      <c r="I412" s="186">
        <v>1</v>
      </c>
      <c r="K412" s="187">
        <v>1</v>
      </c>
      <c r="L412" s="186">
        <v>1</v>
      </c>
      <c r="X412" s="44">
        <f t="shared" si="134"/>
        <v>45577</v>
      </c>
      <c r="Y412" s="44">
        <f t="shared" si="135"/>
        <v>45605</v>
      </c>
    </row>
    <row r="413" spans="1:25" ht="20.100000000000001" customHeight="1" x14ac:dyDescent="0.3">
      <c r="A413" s="13">
        <f>SUBTOTAL(103,$B$4:B413)</f>
        <v>410</v>
      </c>
      <c r="B413" s="140">
        <v>45577</v>
      </c>
      <c r="C413" s="143" t="s">
        <v>175</v>
      </c>
      <c r="D413" s="3" t="str">
        <f>VLOOKUP(C413,'Location Summary'!$C$4:$D$602,2,0)</f>
        <v>DB2+3</v>
      </c>
      <c r="E413" s="297" t="s">
        <v>423</v>
      </c>
      <c r="F413" s="298" t="s">
        <v>703</v>
      </c>
      <c r="P413" s="188">
        <v>1</v>
      </c>
      <c r="X413" s="44">
        <f t="shared" si="134"/>
        <v>45577</v>
      </c>
      <c r="Y413" s="44">
        <f t="shared" si="135"/>
        <v>45605</v>
      </c>
    </row>
    <row r="414" spans="1:25" ht="20.100000000000001" customHeight="1" x14ac:dyDescent="0.3">
      <c r="A414" s="13">
        <f>SUBTOTAL(103,$B$4:B414)</f>
        <v>411</v>
      </c>
      <c r="B414" s="140">
        <v>45577</v>
      </c>
      <c r="C414" s="143" t="s">
        <v>266</v>
      </c>
      <c r="D414" s="3" t="str">
        <f>VLOOKUP(C414,'Location Summary'!$C$4:$D$602,2,0)</f>
        <v>DB1+9</v>
      </c>
      <c r="E414" s="297" t="s">
        <v>423</v>
      </c>
      <c r="F414" s="298" t="s">
        <v>703</v>
      </c>
      <c r="P414" s="188">
        <v>1</v>
      </c>
      <c r="X414" s="44">
        <f t="shared" si="134"/>
        <v>45577</v>
      </c>
      <c r="Y414" s="44">
        <f t="shared" si="135"/>
        <v>45605</v>
      </c>
    </row>
    <row r="415" spans="1:25" ht="20.100000000000001" customHeight="1" x14ac:dyDescent="0.3">
      <c r="A415" s="13">
        <f>SUBTOTAL(103,$B$4:B415)</f>
        <v>412</v>
      </c>
      <c r="B415" s="140">
        <v>45577</v>
      </c>
      <c r="C415" s="143" t="s">
        <v>614</v>
      </c>
      <c r="D415" s="3" t="str">
        <f>VLOOKUP(C415,'Location Summary'!$C$4:$D$602,2,0)</f>
        <v>DA+3</v>
      </c>
      <c r="E415" s="297" t="s">
        <v>423</v>
      </c>
      <c r="F415" s="298" t="s">
        <v>703</v>
      </c>
      <c r="H415" s="187">
        <v>1</v>
      </c>
      <c r="I415" s="186">
        <v>1</v>
      </c>
      <c r="P415" s="188">
        <v>1</v>
      </c>
      <c r="X415" s="44">
        <f t="shared" ref="X415:X474" si="136">B415</f>
        <v>45577</v>
      </c>
      <c r="Y415" s="44">
        <f t="shared" ref="Y415:Y474" si="137">B415+28</f>
        <v>45605</v>
      </c>
    </row>
    <row r="416" spans="1:25" ht="20.100000000000001" customHeight="1" x14ac:dyDescent="0.3">
      <c r="A416" s="13">
        <f>SUBTOTAL(103,$B$4:B416)</f>
        <v>413</v>
      </c>
      <c r="B416" s="140">
        <v>45577</v>
      </c>
      <c r="C416" s="143" t="s">
        <v>555</v>
      </c>
      <c r="D416" s="3" t="s">
        <v>50</v>
      </c>
      <c r="E416" s="297" t="s">
        <v>423</v>
      </c>
      <c r="F416" s="298" t="s">
        <v>703</v>
      </c>
      <c r="H416" s="187">
        <v>1</v>
      </c>
      <c r="I416" s="186">
        <v>1</v>
      </c>
      <c r="K416" s="187">
        <v>1</v>
      </c>
      <c r="L416" s="186">
        <v>1</v>
      </c>
      <c r="N416" s="187">
        <v>1</v>
      </c>
      <c r="O416" s="186">
        <v>1</v>
      </c>
      <c r="Q416" s="187">
        <v>1</v>
      </c>
      <c r="R416" s="186">
        <v>1</v>
      </c>
      <c r="X416" s="44">
        <f t="shared" si="136"/>
        <v>45577</v>
      </c>
      <c r="Y416" s="44">
        <f t="shared" si="137"/>
        <v>45605</v>
      </c>
    </row>
    <row r="417" spans="1:25" ht="20.100000000000001" customHeight="1" x14ac:dyDescent="0.3">
      <c r="A417" s="13">
        <f>SUBTOTAL(103,$B$4:B417)</f>
        <v>414</v>
      </c>
      <c r="B417" s="140">
        <v>45578</v>
      </c>
      <c r="C417" s="143" t="s">
        <v>169</v>
      </c>
      <c r="D417" s="3" t="str">
        <f>VLOOKUP(C417,'Location Summary'!$C$4:$D$602,2,0)</f>
        <v>DA-3</v>
      </c>
      <c r="E417" s="297" t="s">
        <v>423</v>
      </c>
      <c r="F417" s="298" t="s">
        <v>703</v>
      </c>
      <c r="G417" s="188">
        <v>1</v>
      </c>
      <c r="J417" s="188">
        <v>1</v>
      </c>
      <c r="N417" s="187">
        <v>1</v>
      </c>
      <c r="O417" s="186">
        <v>1</v>
      </c>
      <c r="X417" s="44">
        <f t="shared" si="136"/>
        <v>45578</v>
      </c>
      <c r="Y417" s="44">
        <f t="shared" si="137"/>
        <v>45606</v>
      </c>
    </row>
    <row r="418" spans="1:25" ht="20.100000000000001" customHeight="1" x14ac:dyDescent="0.3">
      <c r="A418" s="13">
        <f>SUBTOTAL(103,$B$4:B418)</f>
        <v>415</v>
      </c>
      <c r="B418" s="140">
        <v>45578</v>
      </c>
      <c r="C418" s="143" t="s">
        <v>175</v>
      </c>
      <c r="D418" s="3" t="str">
        <f>VLOOKUP(C418,'Location Summary'!$C$4:$D$602,2,0)</f>
        <v>DB2+3</v>
      </c>
      <c r="E418" s="297" t="s">
        <v>423</v>
      </c>
      <c r="F418" s="298" t="s">
        <v>703</v>
      </c>
      <c r="M418" s="188">
        <v>1</v>
      </c>
      <c r="Q418" s="187">
        <v>1</v>
      </c>
      <c r="X418" s="44">
        <f t="shared" si="136"/>
        <v>45578</v>
      </c>
      <c r="Y418" s="44">
        <f t="shared" si="137"/>
        <v>45606</v>
      </c>
    </row>
    <row r="419" spans="1:25" ht="20.100000000000001" customHeight="1" x14ac:dyDescent="0.3">
      <c r="A419" s="13">
        <f>SUBTOTAL(103,$B$4:B419)</f>
        <v>416</v>
      </c>
      <c r="B419" s="140">
        <v>45578</v>
      </c>
      <c r="C419" s="143" t="s">
        <v>266</v>
      </c>
      <c r="D419" s="3" t="str">
        <f>VLOOKUP(C419,'Location Summary'!$C$4:$D$602,2,0)</f>
        <v>DB1+9</v>
      </c>
      <c r="E419" s="297" t="s">
        <v>423</v>
      </c>
      <c r="F419" s="298" t="s">
        <v>703</v>
      </c>
      <c r="M419" s="188">
        <v>1</v>
      </c>
      <c r="Q419" s="187">
        <v>1</v>
      </c>
      <c r="X419" s="44">
        <f t="shared" si="136"/>
        <v>45578</v>
      </c>
      <c r="Y419" s="44">
        <f t="shared" si="137"/>
        <v>45606</v>
      </c>
    </row>
    <row r="420" spans="1:25" ht="20.100000000000001" customHeight="1" x14ac:dyDescent="0.3">
      <c r="A420" s="13">
        <f>SUBTOTAL(103,$B$4:B420)</f>
        <v>417</v>
      </c>
      <c r="B420" s="140">
        <v>45578</v>
      </c>
      <c r="C420" s="143" t="s">
        <v>614</v>
      </c>
      <c r="D420" s="3" t="str">
        <f>VLOOKUP(C420,'Location Summary'!$C$4:$D$602,2,0)</f>
        <v>DA+3</v>
      </c>
      <c r="E420" s="297" t="s">
        <v>423</v>
      </c>
      <c r="F420" s="298" t="s">
        <v>703</v>
      </c>
      <c r="Q420" s="187">
        <v>1</v>
      </c>
      <c r="R420" s="186">
        <v>1</v>
      </c>
      <c r="X420" s="44">
        <f t="shared" si="136"/>
        <v>45578</v>
      </c>
      <c r="Y420" s="44">
        <f t="shared" si="137"/>
        <v>45606</v>
      </c>
    </row>
    <row r="421" spans="1:25" ht="20.100000000000001" customHeight="1" x14ac:dyDescent="0.3">
      <c r="A421" s="13">
        <f>SUBTOTAL(103,$B$4:B421)</f>
        <v>418</v>
      </c>
      <c r="B421" s="140">
        <v>45579</v>
      </c>
      <c r="C421" s="143" t="s">
        <v>491</v>
      </c>
      <c r="D421" s="3" t="str">
        <f>VLOOKUP(C421,'Location Summary'!$C$4:$D$602,2,0)</f>
        <v>DA+1.5</v>
      </c>
      <c r="E421" s="297" t="s">
        <v>423</v>
      </c>
      <c r="F421" s="298" t="s">
        <v>703</v>
      </c>
      <c r="G421" s="188">
        <v>1</v>
      </c>
      <c r="P421" s="188">
        <v>1</v>
      </c>
      <c r="X421" s="44">
        <f t="shared" si="136"/>
        <v>45579</v>
      </c>
      <c r="Y421" s="44">
        <f t="shared" si="137"/>
        <v>45607</v>
      </c>
    </row>
    <row r="422" spans="1:25" ht="20.100000000000001" customHeight="1" x14ac:dyDescent="0.3">
      <c r="A422" s="13">
        <f>SUBTOTAL(103,$B$4:B422)</f>
        <v>419</v>
      </c>
      <c r="B422" s="140">
        <v>45579</v>
      </c>
      <c r="C422" s="143" t="s">
        <v>169</v>
      </c>
      <c r="D422" s="3" t="str">
        <f>VLOOKUP(C422,'Location Summary'!$C$4:$D$602,2,0)</f>
        <v>DA-3</v>
      </c>
      <c r="E422" s="297" t="s">
        <v>423</v>
      </c>
      <c r="F422" s="298" t="s">
        <v>703</v>
      </c>
      <c r="H422" s="187">
        <v>1</v>
      </c>
      <c r="I422" s="186">
        <v>1</v>
      </c>
      <c r="K422" s="187">
        <v>1</v>
      </c>
      <c r="L422" s="186">
        <v>1</v>
      </c>
      <c r="X422" s="44">
        <f t="shared" si="136"/>
        <v>45579</v>
      </c>
      <c r="Y422" s="44">
        <f t="shared" si="137"/>
        <v>45607</v>
      </c>
    </row>
    <row r="423" spans="1:25" ht="20.100000000000001" customHeight="1" x14ac:dyDescent="0.3">
      <c r="A423" s="13">
        <f>SUBTOTAL(103,$B$4:B423)</f>
        <v>420</v>
      </c>
      <c r="B423" s="140">
        <v>45579</v>
      </c>
      <c r="C423" s="143" t="s">
        <v>596</v>
      </c>
      <c r="D423" s="3" t="str">
        <f>VLOOKUP(C423,'Location Summary'!$C$4:$D$602,2,0)</f>
        <v>DA+9</v>
      </c>
      <c r="E423" s="297" t="s">
        <v>423</v>
      </c>
      <c r="F423" s="298" t="s">
        <v>703</v>
      </c>
      <c r="J423" s="188">
        <v>1</v>
      </c>
      <c r="X423" s="44">
        <f t="shared" si="136"/>
        <v>45579</v>
      </c>
      <c r="Y423" s="44">
        <f t="shared" si="137"/>
        <v>45607</v>
      </c>
    </row>
    <row r="424" spans="1:25" ht="20.100000000000001" customHeight="1" x14ac:dyDescent="0.3">
      <c r="A424" s="13">
        <f>SUBTOTAL(103,$B$4:B424)</f>
        <v>421</v>
      </c>
      <c r="B424" s="140">
        <v>45579</v>
      </c>
      <c r="C424" s="143" t="s">
        <v>175</v>
      </c>
      <c r="D424" s="3" t="str">
        <f>VLOOKUP(C424,'Location Summary'!$C$4:$D$602,2,0)</f>
        <v>DB2+3</v>
      </c>
      <c r="E424" s="297" t="s">
        <v>423</v>
      </c>
      <c r="F424" s="298" t="s">
        <v>703</v>
      </c>
      <c r="N424" s="187">
        <v>1</v>
      </c>
      <c r="O424" s="186">
        <v>1</v>
      </c>
      <c r="R424" s="186">
        <v>1</v>
      </c>
      <c r="X424" s="44">
        <f t="shared" si="136"/>
        <v>45579</v>
      </c>
      <c r="Y424" s="44">
        <f t="shared" si="137"/>
        <v>45607</v>
      </c>
    </row>
    <row r="425" spans="1:25" ht="20.100000000000001" customHeight="1" x14ac:dyDescent="0.3">
      <c r="A425" s="13">
        <f>SUBTOTAL(103,$B$4:B425)</f>
        <v>422</v>
      </c>
      <c r="B425" s="140">
        <v>45579</v>
      </c>
      <c r="C425" s="143" t="s">
        <v>614</v>
      </c>
      <c r="D425" s="3" t="str">
        <f>VLOOKUP(C425,'Location Summary'!$C$4:$D$602,2,0)</f>
        <v>DA+3</v>
      </c>
      <c r="E425" s="297" t="s">
        <v>423</v>
      </c>
      <c r="F425" s="298" t="s">
        <v>703</v>
      </c>
      <c r="J425" s="188">
        <v>1</v>
      </c>
      <c r="X425" s="44">
        <f t="shared" si="136"/>
        <v>45579</v>
      </c>
      <c r="Y425" s="44">
        <f t="shared" si="137"/>
        <v>45607</v>
      </c>
    </row>
    <row r="426" spans="1:25" ht="20.100000000000001" customHeight="1" x14ac:dyDescent="0.3">
      <c r="A426" s="13">
        <f>SUBTOTAL(103,$B$4:B426)</f>
        <v>423</v>
      </c>
      <c r="B426" s="140">
        <v>45579</v>
      </c>
      <c r="C426" s="143" t="s">
        <v>556</v>
      </c>
      <c r="D426" s="3" t="s">
        <v>3</v>
      </c>
      <c r="E426" s="297" t="s">
        <v>423</v>
      </c>
      <c r="F426" s="298" t="s">
        <v>703</v>
      </c>
      <c r="J426" s="188">
        <v>1</v>
      </c>
      <c r="M426" s="188">
        <v>1</v>
      </c>
      <c r="X426" s="44">
        <f t="shared" si="136"/>
        <v>45579</v>
      </c>
      <c r="Y426" s="44">
        <f t="shared" si="137"/>
        <v>45607</v>
      </c>
    </row>
    <row r="427" spans="1:25" ht="20.100000000000001" customHeight="1" x14ac:dyDescent="0.3">
      <c r="A427" s="13">
        <f>SUBTOTAL(103,$B$4:B427)</f>
        <v>424</v>
      </c>
      <c r="B427" s="140">
        <v>45580</v>
      </c>
      <c r="C427" s="143" t="s">
        <v>491</v>
      </c>
      <c r="D427" s="3" t="str">
        <f>VLOOKUP(C427,'Location Summary'!$C$4:$D$602,2,0)</f>
        <v>DA+1.5</v>
      </c>
      <c r="E427" s="297" t="s">
        <v>423</v>
      </c>
      <c r="F427" s="298" t="s">
        <v>703</v>
      </c>
      <c r="J427" s="188">
        <v>1</v>
      </c>
      <c r="M427" s="188">
        <v>1</v>
      </c>
      <c r="N427" s="187">
        <v>1</v>
      </c>
      <c r="Q427" s="187">
        <v>1</v>
      </c>
      <c r="X427" s="44">
        <f t="shared" si="136"/>
        <v>45580</v>
      </c>
      <c r="Y427" s="44">
        <f t="shared" si="137"/>
        <v>45608</v>
      </c>
    </row>
    <row r="428" spans="1:25" ht="20.100000000000001" customHeight="1" x14ac:dyDescent="0.3">
      <c r="A428" s="13">
        <f>SUBTOTAL(103,$B$4:B428)</f>
        <v>425</v>
      </c>
      <c r="B428" s="140">
        <v>45580</v>
      </c>
      <c r="C428" s="143" t="s">
        <v>596</v>
      </c>
      <c r="D428" s="3" t="str">
        <f>VLOOKUP(C428,'Location Summary'!$C$4:$D$602,2,0)</f>
        <v>DA+9</v>
      </c>
      <c r="E428" s="297" t="s">
        <v>423</v>
      </c>
      <c r="F428" s="298" t="s">
        <v>703</v>
      </c>
      <c r="G428" s="188">
        <v>1</v>
      </c>
      <c r="M428" s="188">
        <v>1</v>
      </c>
      <c r="P428" s="188">
        <v>1</v>
      </c>
      <c r="X428" s="44">
        <f t="shared" si="136"/>
        <v>45580</v>
      </c>
      <c r="Y428" s="44">
        <f t="shared" si="137"/>
        <v>45608</v>
      </c>
    </row>
    <row r="429" spans="1:25" ht="20.100000000000001" customHeight="1" x14ac:dyDescent="0.3">
      <c r="A429" s="13">
        <f>SUBTOTAL(103,$B$4:B429)</f>
        <v>426</v>
      </c>
      <c r="B429" s="140">
        <v>45580</v>
      </c>
      <c r="C429" s="143" t="s">
        <v>266</v>
      </c>
      <c r="D429" s="3" t="str">
        <f>VLOOKUP(C429,'Location Summary'!$C$4:$D$602,2,0)</f>
        <v>DB1+9</v>
      </c>
      <c r="E429" s="297" t="s">
        <v>423</v>
      </c>
      <c r="F429" s="298" t="s">
        <v>703</v>
      </c>
      <c r="N429" s="187">
        <v>1</v>
      </c>
      <c r="O429" s="186">
        <v>1</v>
      </c>
      <c r="R429" s="186">
        <v>1</v>
      </c>
      <c r="X429" s="44">
        <f t="shared" si="136"/>
        <v>45580</v>
      </c>
      <c r="Y429" s="44">
        <f t="shared" si="137"/>
        <v>45608</v>
      </c>
    </row>
    <row r="430" spans="1:25" ht="20.100000000000001" customHeight="1" x14ac:dyDescent="0.3">
      <c r="A430" s="13">
        <f>SUBTOTAL(103,$B$4:B430)</f>
        <v>427</v>
      </c>
      <c r="B430" s="140">
        <v>45580</v>
      </c>
      <c r="C430" s="143" t="s">
        <v>614</v>
      </c>
      <c r="D430" s="3" t="str">
        <f>VLOOKUP(C430,'Location Summary'!$C$4:$D$602,2,0)</f>
        <v>DA+3</v>
      </c>
      <c r="E430" s="297" t="s">
        <v>423</v>
      </c>
      <c r="F430" s="298" t="s">
        <v>703</v>
      </c>
      <c r="K430" s="187">
        <v>1</v>
      </c>
      <c r="L430" s="186">
        <v>1</v>
      </c>
      <c r="X430" s="44">
        <f t="shared" si="136"/>
        <v>45580</v>
      </c>
      <c r="Y430" s="44">
        <f t="shared" si="137"/>
        <v>45608</v>
      </c>
    </row>
    <row r="431" spans="1:25" ht="20.100000000000001" customHeight="1" x14ac:dyDescent="0.3">
      <c r="A431" s="13">
        <f>SUBTOTAL(103,$B$4:B431)</f>
        <v>428</v>
      </c>
      <c r="B431" s="140">
        <v>45580</v>
      </c>
      <c r="C431" s="143" t="s">
        <v>556</v>
      </c>
      <c r="D431" s="3" t="s">
        <v>3</v>
      </c>
      <c r="E431" s="297" t="s">
        <v>423</v>
      </c>
      <c r="F431" s="298" t="s">
        <v>703</v>
      </c>
      <c r="G431" s="188">
        <v>1</v>
      </c>
      <c r="K431" s="187">
        <v>1</v>
      </c>
      <c r="L431" s="186">
        <v>1</v>
      </c>
      <c r="N431" s="187">
        <v>1</v>
      </c>
      <c r="O431" s="186">
        <v>1</v>
      </c>
      <c r="P431" s="188">
        <v>1</v>
      </c>
      <c r="X431" s="44">
        <f t="shared" si="136"/>
        <v>45580</v>
      </c>
      <c r="Y431" s="44">
        <f t="shared" si="137"/>
        <v>45608</v>
      </c>
    </row>
    <row r="432" spans="1:25" ht="20.100000000000001" customHeight="1" x14ac:dyDescent="0.3">
      <c r="A432" s="13">
        <f>SUBTOTAL(103,$B$4:B432)</f>
        <v>429</v>
      </c>
      <c r="B432" s="140">
        <v>45581</v>
      </c>
      <c r="C432" s="143" t="s">
        <v>491</v>
      </c>
      <c r="D432" s="3" t="str">
        <f>VLOOKUP(C432,'Location Summary'!$C$4:$D$602,2,0)</f>
        <v>DA+1.5</v>
      </c>
      <c r="E432" s="297" t="s">
        <v>423</v>
      </c>
      <c r="F432" s="298" t="s">
        <v>703</v>
      </c>
      <c r="H432" s="187">
        <v>1</v>
      </c>
      <c r="I432" s="186">
        <v>1</v>
      </c>
      <c r="K432" s="187">
        <v>1</v>
      </c>
      <c r="L432" s="186">
        <v>1</v>
      </c>
      <c r="O432" s="186">
        <v>1</v>
      </c>
      <c r="R432" s="186">
        <v>1</v>
      </c>
      <c r="X432" s="44">
        <f t="shared" si="136"/>
        <v>45581</v>
      </c>
      <c r="Y432" s="44">
        <f t="shared" si="137"/>
        <v>45609</v>
      </c>
    </row>
    <row r="433" spans="1:25" ht="20.100000000000001" customHeight="1" x14ac:dyDescent="0.3">
      <c r="A433" s="13">
        <f>SUBTOTAL(103,$B$4:B433)</f>
        <v>430</v>
      </c>
      <c r="B433" s="140">
        <v>45581</v>
      </c>
      <c r="C433" s="143" t="s">
        <v>596</v>
      </c>
      <c r="D433" s="3" t="str">
        <f>VLOOKUP(C433,'Location Summary'!$C$4:$D$602,2,0)</f>
        <v>DA+9</v>
      </c>
      <c r="E433" s="297" t="s">
        <v>423</v>
      </c>
      <c r="F433" s="298" t="s">
        <v>703</v>
      </c>
      <c r="H433" s="187">
        <v>1</v>
      </c>
      <c r="I433" s="186">
        <v>1</v>
      </c>
      <c r="K433" s="187">
        <v>1</v>
      </c>
      <c r="L433" s="186">
        <v>1</v>
      </c>
      <c r="N433" s="187">
        <v>1</v>
      </c>
      <c r="O433" s="186">
        <v>1</v>
      </c>
      <c r="Q433" s="187">
        <v>1</v>
      </c>
      <c r="R433" s="186">
        <v>1</v>
      </c>
      <c r="X433" s="44">
        <f t="shared" si="136"/>
        <v>45581</v>
      </c>
      <c r="Y433" s="44">
        <f t="shared" si="137"/>
        <v>45609</v>
      </c>
    </row>
    <row r="434" spans="1:25" ht="20.100000000000001" customHeight="1" x14ac:dyDescent="0.3">
      <c r="A434" s="13">
        <f>SUBTOTAL(103,$B$4:B434)</f>
        <v>431</v>
      </c>
      <c r="B434" s="140">
        <v>45581</v>
      </c>
      <c r="C434" s="143" t="s">
        <v>266</v>
      </c>
      <c r="D434" s="3" t="str">
        <f>VLOOKUP(C434,'Location Summary'!$C$4:$D$602,2,0)</f>
        <v>DB1+9</v>
      </c>
      <c r="E434" s="297" t="s">
        <v>423</v>
      </c>
      <c r="F434" s="298" t="s">
        <v>703</v>
      </c>
      <c r="J434" s="188">
        <v>1</v>
      </c>
      <c r="X434" s="44">
        <f t="shared" si="136"/>
        <v>45581</v>
      </c>
      <c r="Y434" s="44">
        <f t="shared" si="137"/>
        <v>45609</v>
      </c>
    </row>
    <row r="435" spans="1:25" ht="20.100000000000001" customHeight="1" x14ac:dyDescent="0.3">
      <c r="A435" s="13">
        <f>SUBTOTAL(103,$B$4:B435)</f>
        <v>432</v>
      </c>
      <c r="B435" s="140">
        <v>45581</v>
      </c>
      <c r="C435" s="143" t="s">
        <v>556</v>
      </c>
      <c r="D435" s="3" t="s">
        <v>3</v>
      </c>
      <c r="E435" s="297" t="s">
        <v>423</v>
      </c>
      <c r="F435" s="298" t="s">
        <v>703</v>
      </c>
      <c r="H435" s="187">
        <v>1</v>
      </c>
      <c r="I435" s="186">
        <v>1</v>
      </c>
      <c r="Q435" s="187">
        <v>1</v>
      </c>
      <c r="R435" s="186">
        <v>1</v>
      </c>
      <c r="X435" s="44">
        <f t="shared" si="136"/>
        <v>45581</v>
      </c>
      <c r="Y435" s="44">
        <f t="shared" si="137"/>
        <v>45609</v>
      </c>
    </row>
    <row r="436" spans="1:25" ht="20.100000000000001" customHeight="1" x14ac:dyDescent="0.3">
      <c r="A436" s="13">
        <f>SUBTOTAL(103,$B$4:B436)</f>
        <v>433</v>
      </c>
      <c r="B436" s="140">
        <v>45582</v>
      </c>
      <c r="C436" s="143" t="s">
        <v>805</v>
      </c>
      <c r="D436" s="3" t="str">
        <f>VLOOKUP(C436,'Location Summary'!$C$4:$D$602,2,0)</f>
        <v>DA+9</v>
      </c>
      <c r="E436" s="297" t="s">
        <v>423</v>
      </c>
      <c r="F436" s="298" t="s">
        <v>703</v>
      </c>
      <c r="J436" s="188">
        <v>1</v>
      </c>
      <c r="P436" s="188">
        <v>1</v>
      </c>
      <c r="X436" s="44">
        <f t="shared" si="136"/>
        <v>45582</v>
      </c>
      <c r="Y436" s="44">
        <f t="shared" si="137"/>
        <v>45610</v>
      </c>
    </row>
    <row r="437" spans="1:25" ht="20.100000000000001" customHeight="1" x14ac:dyDescent="0.3">
      <c r="A437" s="13">
        <f>SUBTOTAL(103,$B$4:B437)</f>
        <v>434</v>
      </c>
      <c r="B437" s="140">
        <v>45582</v>
      </c>
      <c r="C437" s="143" t="s">
        <v>266</v>
      </c>
      <c r="D437" s="3" t="str">
        <f>VLOOKUP(C437,'Location Summary'!$C$4:$D$602,2,0)</f>
        <v>DB1+9</v>
      </c>
      <c r="E437" s="297" t="s">
        <v>423</v>
      </c>
      <c r="F437" s="298" t="s">
        <v>703</v>
      </c>
      <c r="G437" s="188">
        <v>1</v>
      </c>
      <c r="K437" s="187">
        <v>1</v>
      </c>
      <c r="X437" s="44">
        <f t="shared" si="136"/>
        <v>45582</v>
      </c>
      <c r="Y437" s="44">
        <f t="shared" si="137"/>
        <v>45610</v>
      </c>
    </row>
    <row r="438" spans="1:25" ht="20.100000000000001" customHeight="1" x14ac:dyDescent="0.3">
      <c r="A438" s="13">
        <f>SUBTOTAL(103,$B$4:B438)</f>
        <v>435</v>
      </c>
      <c r="B438" s="140">
        <v>45582</v>
      </c>
      <c r="C438" s="143" t="s">
        <v>614</v>
      </c>
      <c r="D438" s="3" t="str">
        <f>VLOOKUP(C438,'Location Summary'!$C$4:$D$602,2,0)</f>
        <v>DA+3</v>
      </c>
      <c r="E438" s="297" t="s">
        <v>423</v>
      </c>
      <c r="F438" s="298" t="s">
        <v>703</v>
      </c>
      <c r="M438" s="188">
        <v>1</v>
      </c>
      <c r="N438" s="187">
        <v>1</v>
      </c>
      <c r="O438" s="186">
        <v>1</v>
      </c>
      <c r="X438" s="44">
        <f t="shared" si="136"/>
        <v>45582</v>
      </c>
      <c r="Y438" s="44">
        <f t="shared" si="137"/>
        <v>45610</v>
      </c>
    </row>
    <row r="439" spans="1:25" ht="20.100000000000001" customHeight="1" x14ac:dyDescent="0.3">
      <c r="A439" s="13">
        <f>SUBTOTAL(103,$B$4:B439)</f>
        <v>436</v>
      </c>
      <c r="B439" s="140">
        <v>45583</v>
      </c>
      <c r="C439" s="143" t="s">
        <v>489</v>
      </c>
      <c r="D439" s="3" t="str">
        <f>VLOOKUP(C439,'Location Summary'!$C$4:$D$602,2,0)</f>
        <v>DA+9</v>
      </c>
      <c r="E439" s="297" t="s">
        <v>423</v>
      </c>
      <c r="F439" s="298" t="s">
        <v>703</v>
      </c>
      <c r="G439" s="188">
        <v>1</v>
      </c>
      <c r="J439" s="188">
        <v>1</v>
      </c>
      <c r="M439" s="188">
        <v>1</v>
      </c>
      <c r="P439" s="188">
        <v>1</v>
      </c>
      <c r="X439" s="44">
        <f t="shared" si="136"/>
        <v>45583</v>
      </c>
      <c r="Y439" s="44">
        <f t="shared" si="137"/>
        <v>45611</v>
      </c>
    </row>
    <row r="440" spans="1:25" ht="20.100000000000001" customHeight="1" x14ac:dyDescent="0.3">
      <c r="A440" s="13">
        <f>SUBTOTAL(103,$B$4:B440)</f>
        <v>437</v>
      </c>
      <c r="B440" s="140">
        <v>45583</v>
      </c>
      <c r="C440" s="143" t="s">
        <v>589</v>
      </c>
      <c r="D440" s="3" t="str">
        <f>VLOOKUP(C440,'Location Summary'!$C$4:$D$602,2,0)</f>
        <v>DA+0</v>
      </c>
      <c r="E440" s="297" t="s">
        <v>423</v>
      </c>
      <c r="F440" s="298" t="s">
        <v>703</v>
      </c>
      <c r="G440" s="188">
        <v>1</v>
      </c>
      <c r="J440" s="188">
        <v>1</v>
      </c>
      <c r="X440" s="44">
        <f t="shared" si="136"/>
        <v>45583</v>
      </c>
      <c r="Y440" s="44">
        <f t="shared" si="137"/>
        <v>45611</v>
      </c>
    </row>
    <row r="441" spans="1:25" ht="20.100000000000001" customHeight="1" x14ac:dyDescent="0.3">
      <c r="A441" s="13">
        <f>SUBTOTAL(103,$B$4:B441)</f>
        <v>438</v>
      </c>
      <c r="B441" s="140">
        <v>45583</v>
      </c>
      <c r="C441" s="143" t="s">
        <v>805</v>
      </c>
      <c r="D441" s="3" t="str">
        <f>VLOOKUP(C441,'Location Summary'!$C$4:$D$602,2,0)</f>
        <v>DA+9</v>
      </c>
      <c r="E441" s="297" t="s">
        <v>423</v>
      </c>
      <c r="F441" s="298" t="s">
        <v>703</v>
      </c>
      <c r="K441" s="187">
        <v>1</v>
      </c>
      <c r="L441" s="186">
        <v>1</v>
      </c>
      <c r="Q441" s="187">
        <v>1</v>
      </c>
      <c r="R441" s="186">
        <v>1</v>
      </c>
      <c r="X441" s="44">
        <f t="shared" si="136"/>
        <v>45583</v>
      </c>
      <c r="Y441" s="44">
        <f t="shared" si="137"/>
        <v>45611</v>
      </c>
    </row>
    <row r="442" spans="1:25" ht="20.100000000000001" customHeight="1" x14ac:dyDescent="0.3">
      <c r="A442" s="13">
        <f>SUBTOTAL(103,$B$4:B442)</f>
        <v>439</v>
      </c>
      <c r="B442" s="140">
        <v>45583</v>
      </c>
      <c r="C442" s="143" t="s">
        <v>266</v>
      </c>
      <c r="D442" s="3" t="str">
        <f>VLOOKUP(C442,'Location Summary'!$C$4:$D$602,2,0)</f>
        <v>DB1+9</v>
      </c>
      <c r="E442" s="297" t="s">
        <v>423</v>
      </c>
      <c r="F442" s="298" t="s">
        <v>703</v>
      </c>
      <c r="H442" s="187">
        <v>1</v>
      </c>
      <c r="I442" s="186">
        <v>1</v>
      </c>
      <c r="L442" s="186">
        <v>1</v>
      </c>
      <c r="X442" s="44">
        <f t="shared" si="136"/>
        <v>45583</v>
      </c>
      <c r="Y442" s="44">
        <f t="shared" si="137"/>
        <v>45611</v>
      </c>
    </row>
    <row r="443" spans="1:25" ht="20.100000000000001" customHeight="1" x14ac:dyDescent="0.3">
      <c r="A443" s="13">
        <f>SUBTOTAL(103,$B$4:B443)</f>
        <v>440</v>
      </c>
      <c r="B443" s="140">
        <v>45583</v>
      </c>
      <c r="C443" s="143" t="s">
        <v>552</v>
      </c>
      <c r="D443" s="3" t="s">
        <v>2</v>
      </c>
      <c r="E443" s="297" t="s">
        <v>423</v>
      </c>
      <c r="F443" s="298" t="s">
        <v>703</v>
      </c>
      <c r="G443" s="188">
        <v>1</v>
      </c>
      <c r="J443" s="188">
        <v>1</v>
      </c>
      <c r="M443" s="188">
        <v>1</v>
      </c>
      <c r="P443" s="188">
        <v>1</v>
      </c>
      <c r="X443" s="44">
        <f t="shared" si="136"/>
        <v>45583</v>
      </c>
      <c r="Y443" s="44">
        <f t="shared" si="137"/>
        <v>45611</v>
      </c>
    </row>
    <row r="444" spans="1:25" ht="20.100000000000001" customHeight="1" x14ac:dyDescent="0.3">
      <c r="A444" s="13">
        <f>SUBTOTAL(103,$B$4:B444)</f>
        <v>441</v>
      </c>
      <c r="B444" s="140">
        <v>45584</v>
      </c>
      <c r="C444" s="143" t="s">
        <v>489</v>
      </c>
      <c r="D444" s="3" t="str">
        <f>VLOOKUP(C444,'Location Summary'!$C$4:$D$602,2,0)</f>
        <v>DA+9</v>
      </c>
      <c r="E444" s="297" t="s">
        <v>423</v>
      </c>
      <c r="F444" s="298" t="s">
        <v>703</v>
      </c>
      <c r="H444" s="187">
        <v>1</v>
      </c>
      <c r="I444" s="186">
        <v>1</v>
      </c>
      <c r="K444" s="187">
        <v>1</v>
      </c>
      <c r="L444" s="186">
        <v>1</v>
      </c>
      <c r="N444" s="187">
        <v>1</v>
      </c>
      <c r="O444" s="186">
        <v>1</v>
      </c>
      <c r="Q444" s="187">
        <v>1</v>
      </c>
      <c r="R444" s="186">
        <v>1</v>
      </c>
      <c r="X444" s="44">
        <f t="shared" si="136"/>
        <v>45584</v>
      </c>
      <c r="Y444" s="44">
        <f t="shared" si="137"/>
        <v>45612</v>
      </c>
    </row>
    <row r="445" spans="1:25" ht="20.100000000000001" customHeight="1" x14ac:dyDescent="0.3">
      <c r="A445" s="13">
        <f>SUBTOTAL(103,$B$4:B445)</f>
        <v>442</v>
      </c>
      <c r="B445" s="140">
        <v>45584</v>
      </c>
      <c r="C445" s="143" t="s">
        <v>451</v>
      </c>
      <c r="D445" s="3" t="str">
        <f>VLOOKUP(C445,'Location Summary'!$C$4:$D$602,2,0)</f>
        <v>DA+0</v>
      </c>
      <c r="E445" s="297" t="s">
        <v>423</v>
      </c>
      <c r="F445" s="298" t="s">
        <v>703</v>
      </c>
      <c r="M445" s="188">
        <v>1</v>
      </c>
      <c r="X445" s="44">
        <f t="shared" si="136"/>
        <v>45584</v>
      </c>
      <c r="Y445" s="44">
        <f t="shared" si="137"/>
        <v>45612</v>
      </c>
    </row>
    <row r="446" spans="1:25" ht="20.100000000000001" customHeight="1" x14ac:dyDescent="0.3">
      <c r="A446" s="13">
        <f>SUBTOTAL(103,$B$4:B446)</f>
        <v>443</v>
      </c>
      <c r="B446" s="140">
        <v>45584</v>
      </c>
      <c r="C446" s="143" t="s">
        <v>589</v>
      </c>
      <c r="D446" s="3" t="str">
        <f>VLOOKUP(C446,'Location Summary'!$C$4:$D$602,2,0)</f>
        <v>DA+0</v>
      </c>
      <c r="E446" s="297" t="s">
        <v>423</v>
      </c>
      <c r="F446" s="298" t="s">
        <v>703</v>
      </c>
      <c r="H446" s="187">
        <v>1</v>
      </c>
      <c r="I446" s="186">
        <v>1</v>
      </c>
      <c r="K446" s="187">
        <v>1</v>
      </c>
      <c r="L446" s="186">
        <v>1</v>
      </c>
      <c r="X446" s="44">
        <f t="shared" si="136"/>
        <v>45584</v>
      </c>
      <c r="Y446" s="44">
        <f t="shared" si="137"/>
        <v>45612</v>
      </c>
    </row>
    <row r="447" spans="1:25" ht="20.100000000000001" customHeight="1" x14ac:dyDescent="0.3">
      <c r="A447" s="13">
        <f>SUBTOTAL(103,$B$4:B447)</f>
        <v>444</v>
      </c>
      <c r="B447" s="140">
        <v>45584</v>
      </c>
      <c r="C447" s="143" t="s">
        <v>805</v>
      </c>
      <c r="D447" s="3" t="str">
        <f>VLOOKUP(C447,'Location Summary'!$C$4:$D$602,2,0)</f>
        <v>DA+9</v>
      </c>
      <c r="E447" s="297" t="s">
        <v>423</v>
      </c>
      <c r="F447" s="298" t="s">
        <v>703</v>
      </c>
      <c r="G447" s="188">
        <v>1</v>
      </c>
      <c r="X447" s="44">
        <f t="shared" si="136"/>
        <v>45584</v>
      </c>
      <c r="Y447" s="44">
        <f t="shared" si="137"/>
        <v>45612</v>
      </c>
    </row>
    <row r="448" spans="1:25" ht="20.100000000000001" customHeight="1" x14ac:dyDescent="0.3">
      <c r="A448" s="13">
        <f>SUBTOTAL(103,$B$4:B448)</f>
        <v>445</v>
      </c>
      <c r="B448" s="140">
        <v>45584</v>
      </c>
      <c r="C448" s="143" t="s">
        <v>615</v>
      </c>
      <c r="D448" s="3" t="str">
        <f>VLOOKUP(C448,'Location Summary'!$C$4:$D$602,2,0)</f>
        <v>DA+6</v>
      </c>
      <c r="E448" s="297" t="s">
        <v>423</v>
      </c>
      <c r="F448" s="298" t="s">
        <v>703</v>
      </c>
      <c r="M448" s="188">
        <v>1</v>
      </c>
      <c r="P448" s="188">
        <v>1</v>
      </c>
      <c r="X448" s="44">
        <f t="shared" si="136"/>
        <v>45584</v>
      </c>
      <c r="Y448" s="44">
        <f t="shared" si="137"/>
        <v>45612</v>
      </c>
    </row>
    <row r="449" spans="1:25" ht="20.100000000000001" customHeight="1" x14ac:dyDescent="0.3">
      <c r="A449" s="13">
        <f>SUBTOTAL(103,$B$4:B449)</f>
        <v>446</v>
      </c>
      <c r="B449" s="140">
        <v>45584</v>
      </c>
      <c r="C449" s="143" t="s">
        <v>552</v>
      </c>
      <c r="D449" s="3" t="s">
        <v>2</v>
      </c>
      <c r="E449" s="297" t="s">
        <v>423</v>
      </c>
      <c r="F449" s="298" t="s">
        <v>703</v>
      </c>
      <c r="H449" s="187">
        <v>1</v>
      </c>
      <c r="I449" s="186">
        <v>1</v>
      </c>
      <c r="K449" s="187">
        <v>1</v>
      </c>
      <c r="L449" s="186">
        <v>1</v>
      </c>
      <c r="N449" s="187">
        <v>1</v>
      </c>
      <c r="O449" s="186">
        <v>1</v>
      </c>
      <c r="Q449" s="187">
        <v>1</v>
      </c>
      <c r="R449" s="186">
        <v>1</v>
      </c>
      <c r="X449" s="44">
        <f t="shared" si="136"/>
        <v>45584</v>
      </c>
      <c r="Y449" s="44">
        <f t="shared" si="137"/>
        <v>45612</v>
      </c>
    </row>
    <row r="450" spans="1:25" ht="20.100000000000001" customHeight="1" x14ac:dyDescent="0.3">
      <c r="A450" s="13">
        <f>SUBTOTAL(103,$B$4:B450)</f>
        <v>447</v>
      </c>
      <c r="B450" s="140">
        <v>45585</v>
      </c>
      <c r="C450" s="143" t="s">
        <v>451</v>
      </c>
      <c r="D450" s="3" t="str">
        <f>VLOOKUP(C450,'Location Summary'!$C$4:$D$602,2,0)</f>
        <v>DA+0</v>
      </c>
      <c r="E450" s="297" t="s">
        <v>423</v>
      </c>
      <c r="F450" s="298" t="s">
        <v>703</v>
      </c>
      <c r="G450" s="188">
        <v>1</v>
      </c>
      <c r="N450" s="187">
        <v>1</v>
      </c>
      <c r="X450" s="44">
        <f t="shared" si="136"/>
        <v>45585</v>
      </c>
      <c r="Y450" s="44">
        <f t="shared" si="137"/>
        <v>45613</v>
      </c>
    </row>
    <row r="451" spans="1:25" ht="20.100000000000001" customHeight="1" x14ac:dyDescent="0.3">
      <c r="A451" s="13">
        <f>SUBTOTAL(103,$B$4:B451)</f>
        <v>448</v>
      </c>
      <c r="B451" s="140">
        <v>45585</v>
      </c>
      <c r="C451" s="143" t="s">
        <v>805</v>
      </c>
      <c r="D451" s="3" t="str">
        <f>VLOOKUP(C451,'Location Summary'!$C$4:$D$602,2,0)</f>
        <v>DA+9</v>
      </c>
      <c r="E451" s="297" t="s">
        <v>423</v>
      </c>
      <c r="F451" s="298" t="s">
        <v>703</v>
      </c>
      <c r="H451" s="187">
        <v>1</v>
      </c>
      <c r="M451" s="188">
        <v>1</v>
      </c>
      <c r="X451" s="44">
        <f t="shared" si="136"/>
        <v>45585</v>
      </c>
      <c r="Y451" s="44">
        <f t="shared" si="137"/>
        <v>45613</v>
      </c>
    </row>
    <row r="452" spans="1:25" ht="20.100000000000001" customHeight="1" x14ac:dyDescent="0.3">
      <c r="A452" s="13">
        <f>SUBTOTAL(103,$B$4:B452)</f>
        <v>449</v>
      </c>
      <c r="B452" s="140">
        <v>45585</v>
      </c>
      <c r="C452" s="143" t="s">
        <v>615</v>
      </c>
      <c r="D452" s="3" t="str">
        <f>VLOOKUP(C452,'Location Summary'!$C$4:$D$602,2,0)</f>
        <v>DA+6</v>
      </c>
      <c r="E452" s="297" t="s">
        <v>423</v>
      </c>
      <c r="F452" s="298" t="s">
        <v>703</v>
      </c>
      <c r="N452" s="187">
        <v>1</v>
      </c>
      <c r="O452" s="186">
        <v>1</v>
      </c>
      <c r="Q452" s="187">
        <v>1</v>
      </c>
      <c r="R452" s="186">
        <v>1</v>
      </c>
      <c r="X452" s="44">
        <f t="shared" si="136"/>
        <v>45585</v>
      </c>
      <c r="Y452" s="44">
        <f t="shared" si="137"/>
        <v>45613</v>
      </c>
    </row>
    <row r="453" spans="1:25" ht="20.100000000000001" customHeight="1" x14ac:dyDescent="0.3">
      <c r="A453" s="13">
        <f>SUBTOTAL(103,$B$4:B453)</f>
        <v>450</v>
      </c>
      <c r="B453" s="140">
        <v>45586</v>
      </c>
      <c r="C453" s="143" t="s">
        <v>451</v>
      </c>
      <c r="D453" s="3" t="str">
        <f>VLOOKUP(C453,'Location Summary'!$C$4:$D$602,2,0)</f>
        <v>DA+0</v>
      </c>
      <c r="E453" s="297" t="s">
        <v>423</v>
      </c>
      <c r="F453" s="298" t="s">
        <v>703</v>
      </c>
      <c r="H453" s="187">
        <v>1</v>
      </c>
      <c r="O453" s="186">
        <v>1</v>
      </c>
      <c r="X453" s="44">
        <f t="shared" si="136"/>
        <v>45586</v>
      </c>
      <c r="Y453" s="44">
        <f t="shared" si="137"/>
        <v>45614</v>
      </c>
    </row>
    <row r="454" spans="1:25" ht="20.100000000000001" customHeight="1" x14ac:dyDescent="0.3">
      <c r="A454" s="13">
        <f>SUBTOTAL(103,$B$4:B454)</f>
        <v>451</v>
      </c>
      <c r="B454" s="140">
        <v>45586</v>
      </c>
      <c r="C454" s="143" t="s">
        <v>589</v>
      </c>
      <c r="D454" s="3" t="str">
        <f>VLOOKUP(C454,'Location Summary'!$C$4:$D$602,2,0)</f>
        <v>DA+0</v>
      </c>
      <c r="E454" s="297" t="s">
        <v>423</v>
      </c>
      <c r="F454" s="298" t="s">
        <v>703</v>
      </c>
      <c r="M454" s="188">
        <v>1</v>
      </c>
      <c r="P454" s="188">
        <v>1</v>
      </c>
      <c r="Q454" s="187">
        <v>1</v>
      </c>
      <c r="X454" s="44">
        <f t="shared" si="136"/>
        <v>45586</v>
      </c>
      <c r="Y454" s="44">
        <f t="shared" si="137"/>
        <v>45614</v>
      </c>
    </row>
    <row r="455" spans="1:25" ht="20.100000000000001" customHeight="1" x14ac:dyDescent="0.3">
      <c r="A455" s="13">
        <f>SUBTOTAL(103,$B$4:B455)</f>
        <v>452</v>
      </c>
      <c r="B455" s="140">
        <v>45586</v>
      </c>
      <c r="C455" s="143" t="s">
        <v>805</v>
      </c>
      <c r="D455" s="3" t="str">
        <f>VLOOKUP(C455,'Location Summary'!$C$4:$D$602,2,0)</f>
        <v>DA+9</v>
      </c>
      <c r="E455" s="297" t="s">
        <v>423</v>
      </c>
      <c r="F455" s="298" t="s">
        <v>703</v>
      </c>
      <c r="I455" s="186">
        <v>1</v>
      </c>
      <c r="N455" s="187">
        <v>1</v>
      </c>
      <c r="O455" s="186">
        <v>1</v>
      </c>
      <c r="X455" s="44">
        <f t="shared" si="136"/>
        <v>45586</v>
      </c>
      <c r="Y455" s="44">
        <f t="shared" si="137"/>
        <v>45614</v>
      </c>
    </row>
    <row r="456" spans="1:25" ht="20.100000000000001" customHeight="1" x14ac:dyDescent="0.3">
      <c r="A456" s="13">
        <f>SUBTOTAL(103,$B$4:B456)</f>
        <v>453</v>
      </c>
      <c r="B456" s="140">
        <v>45586</v>
      </c>
      <c r="C456" s="143" t="s">
        <v>481</v>
      </c>
      <c r="D456" s="3" t="str">
        <f>VLOOKUP(C456,'Location Summary'!$C$4:$D$602,2,0)</f>
        <v>DA+6</v>
      </c>
      <c r="E456" s="297" t="s">
        <v>423</v>
      </c>
      <c r="F456" s="298" t="s">
        <v>703</v>
      </c>
      <c r="G456" s="188">
        <v>1</v>
      </c>
      <c r="P456" s="188">
        <v>1</v>
      </c>
      <c r="X456" s="44">
        <f t="shared" si="136"/>
        <v>45586</v>
      </c>
      <c r="Y456" s="44">
        <f t="shared" si="137"/>
        <v>45614</v>
      </c>
    </row>
    <row r="457" spans="1:25" ht="20.100000000000001" customHeight="1" x14ac:dyDescent="0.3">
      <c r="A457" s="13">
        <f>SUBTOTAL(103,$B$4:B457)</f>
        <v>454</v>
      </c>
      <c r="B457" s="140">
        <v>45586</v>
      </c>
      <c r="C457" s="143" t="s">
        <v>615</v>
      </c>
      <c r="D457" s="3" t="str">
        <f>VLOOKUP(C457,'Location Summary'!$C$4:$D$602,2,0)</f>
        <v>DA+6</v>
      </c>
      <c r="E457" s="297" t="s">
        <v>423</v>
      </c>
      <c r="F457" s="298" t="s">
        <v>703</v>
      </c>
      <c r="G457" s="188">
        <v>1</v>
      </c>
      <c r="H457" s="187">
        <v>1</v>
      </c>
      <c r="X457" s="44">
        <f t="shared" si="136"/>
        <v>45586</v>
      </c>
      <c r="Y457" s="44">
        <f t="shared" si="137"/>
        <v>45614</v>
      </c>
    </row>
    <row r="458" spans="1:25" ht="20.100000000000001" customHeight="1" x14ac:dyDescent="0.3">
      <c r="A458" s="13">
        <f>SUBTOTAL(103,$B$4:B458)</f>
        <v>455</v>
      </c>
      <c r="B458" s="140">
        <v>45586</v>
      </c>
      <c r="C458" s="143" t="s">
        <v>551</v>
      </c>
      <c r="D458" s="3" t="s">
        <v>2</v>
      </c>
      <c r="E458" s="297" t="s">
        <v>423</v>
      </c>
      <c r="F458" s="298" t="s">
        <v>703</v>
      </c>
      <c r="G458" s="188">
        <v>1</v>
      </c>
      <c r="J458" s="188">
        <v>1</v>
      </c>
      <c r="M458" s="188">
        <v>1</v>
      </c>
      <c r="P458" s="188">
        <v>1</v>
      </c>
      <c r="X458" s="44">
        <f t="shared" si="136"/>
        <v>45586</v>
      </c>
      <c r="Y458" s="44">
        <f t="shared" si="137"/>
        <v>45614</v>
      </c>
    </row>
    <row r="459" spans="1:25" ht="20.100000000000001" customHeight="1" x14ac:dyDescent="0.3">
      <c r="A459" s="13">
        <f>SUBTOTAL(103,$B$4:B459)</f>
        <v>456</v>
      </c>
      <c r="B459" s="140">
        <v>45587</v>
      </c>
      <c r="C459" s="143" t="s">
        <v>451</v>
      </c>
      <c r="D459" s="3" t="str">
        <f>VLOOKUP(C459,'Location Summary'!$C$4:$D$602,2,0)</f>
        <v>DA+0</v>
      </c>
      <c r="E459" s="297" t="s">
        <v>423</v>
      </c>
      <c r="F459" s="298" t="s">
        <v>703</v>
      </c>
      <c r="I459" s="186">
        <v>1</v>
      </c>
      <c r="J459" s="188">
        <v>1</v>
      </c>
      <c r="X459" s="44">
        <f t="shared" si="136"/>
        <v>45587</v>
      </c>
      <c r="Y459" s="44">
        <f t="shared" si="137"/>
        <v>45615</v>
      </c>
    </row>
    <row r="460" spans="1:25" ht="20.100000000000001" customHeight="1" x14ac:dyDescent="0.3">
      <c r="A460" s="13">
        <f>SUBTOTAL(103,$B$4:B460)</f>
        <v>457</v>
      </c>
      <c r="B460" s="140">
        <v>45587</v>
      </c>
      <c r="C460" s="143" t="s">
        <v>589</v>
      </c>
      <c r="D460" s="3" t="str">
        <f>VLOOKUP(C460,'Location Summary'!$C$4:$D$602,2,0)</f>
        <v>DA+0</v>
      </c>
      <c r="E460" s="297" t="s">
        <v>423</v>
      </c>
      <c r="F460" s="298" t="s">
        <v>703</v>
      </c>
      <c r="N460" s="187">
        <v>1</v>
      </c>
      <c r="O460" s="186">
        <v>1</v>
      </c>
      <c r="R460" s="186">
        <v>1</v>
      </c>
      <c r="X460" s="44">
        <f t="shared" si="136"/>
        <v>45587</v>
      </c>
      <c r="Y460" s="44">
        <f t="shared" si="137"/>
        <v>45615</v>
      </c>
    </row>
    <row r="461" spans="1:25" ht="20.100000000000001" customHeight="1" x14ac:dyDescent="0.3">
      <c r="A461" s="13">
        <f>SUBTOTAL(103,$B$4:B461)</f>
        <v>458</v>
      </c>
      <c r="B461" s="140">
        <v>45587</v>
      </c>
      <c r="C461" s="143" t="s">
        <v>481</v>
      </c>
      <c r="D461" s="3" t="str">
        <f>VLOOKUP(C461,'Location Summary'!$C$4:$D$602,2,0)</f>
        <v>DA+6</v>
      </c>
      <c r="E461" s="297" t="s">
        <v>423</v>
      </c>
      <c r="F461" s="298" t="s">
        <v>703</v>
      </c>
      <c r="H461" s="187">
        <v>1</v>
      </c>
      <c r="I461" s="186">
        <v>1</v>
      </c>
      <c r="J461" s="188">
        <v>1</v>
      </c>
      <c r="M461" s="188">
        <v>1</v>
      </c>
      <c r="X461" s="44">
        <f t="shared" si="136"/>
        <v>45587</v>
      </c>
      <c r="Y461" s="44">
        <f t="shared" si="137"/>
        <v>45615</v>
      </c>
    </row>
    <row r="462" spans="1:25" ht="20.100000000000001" customHeight="1" x14ac:dyDescent="0.3">
      <c r="A462" s="13">
        <f>SUBTOTAL(103,$B$4:B462)</f>
        <v>459</v>
      </c>
      <c r="B462" s="140">
        <v>45587</v>
      </c>
      <c r="C462" s="143" t="s">
        <v>615</v>
      </c>
      <c r="D462" s="3" t="str">
        <f>VLOOKUP(C462,'Location Summary'!$C$4:$D$602,2,0)</f>
        <v>DA+6</v>
      </c>
      <c r="E462" s="297" t="s">
        <v>423</v>
      </c>
      <c r="F462" s="298" t="s">
        <v>703</v>
      </c>
      <c r="I462" s="186">
        <v>1</v>
      </c>
      <c r="X462" s="44">
        <f t="shared" si="136"/>
        <v>45587</v>
      </c>
      <c r="Y462" s="44">
        <f t="shared" si="137"/>
        <v>45615</v>
      </c>
    </row>
    <row r="463" spans="1:25" ht="20.100000000000001" customHeight="1" x14ac:dyDescent="0.3">
      <c r="A463" s="13">
        <f>SUBTOTAL(103,$B$4:B463)</f>
        <v>460</v>
      </c>
      <c r="B463" s="140">
        <v>45587</v>
      </c>
      <c r="C463" s="143" t="s">
        <v>551</v>
      </c>
      <c r="D463" s="3" t="s">
        <v>2</v>
      </c>
      <c r="E463" s="297" t="s">
        <v>423</v>
      </c>
      <c r="F463" s="298" t="s">
        <v>703</v>
      </c>
      <c r="H463" s="187">
        <v>1</v>
      </c>
      <c r="I463" s="186">
        <v>1</v>
      </c>
      <c r="K463" s="187">
        <v>1</v>
      </c>
      <c r="L463" s="186">
        <v>1</v>
      </c>
      <c r="N463" s="187">
        <v>1</v>
      </c>
      <c r="O463" s="186">
        <v>1</v>
      </c>
      <c r="Q463" s="187">
        <v>1</v>
      </c>
      <c r="R463" s="186">
        <v>1</v>
      </c>
      <c r="X463" s="44">
        <f t="shared" si="136"/>
        <v>45587</v>
      </c>
      <c r="Y463" s="44">
        <f t="shared" si="137"/>
        <v>45615</v>
      </c>
    </row>
    <row r="464" spans="1:25" ht="20.100000000000001" customHeight="1" x14ac:dyDescent="0.3">
      <c r="A464" s="13">
        <f>SUBTOTAL(103,$B$4:B464)</f>
        <v>461</v>
      </c>
      <c r="B464" s="140">
        <v>45588</v>
      </c>
      <c r="C464" s="143" t="s">
        <v>592</v>
      </c>
      <c r="D464" s="3" t="str">
        <f>VLOOKUP(C464,'Location Summary'!$C$4:$D$602,2,0)</f>
        <v>DA+3</v>
      </c>
      <c r="E464" s="297" t="s">
        <v>423</v>
      </c>
      <c r="F464" s="298" t="s">
        <v>325</v>
      </c>
      <c r="J464" s="188">
        <v>1</v>
      </c>
      <c r="M464" s="188">
        <v>1</v>
      </c>
      <c r="X464" s="44">
        <f t="shared" si="136"/>
        <v>45588</v>
      </c>
      <c r="Y464" s="44">
        <f t="shared" si="137"/>
        <v>45616</v>
      </c>
    </row>
    <row r="465" spans="1:25" ht="20.100000000000001" customHeight="1" x14ac:dyDescent="0.3">
      <c r="A465" s="13">
        <f>SUBTOTAL(103,$B$4:B465)</f>
        <v>462</v>
      </c>
      <c r="B465" s="140">
        <v>45588</v>
      </c>
      <c r="C465" s="143" t="s">
        <v>481</v>
      </c>
      <c r="D465" s="3" t="str">
        <f>VLOOKUP(C465,'Location Summary'!$C$4:$D$602,2,0)</f>
        <v>DA+6</v>
      </c>
      <c r="E465" s="297" t="s">
        <v>423</v>
      </c>
      <c r="F465" s="298" t="s">
        <v>703</v>
      </c>
      <c r="K465" s="187">
        <v>1</v>
      </c>
      <c r="L465" s="186">
        <v>1</v>
      </c>
      <c r="N465" s="187">
        <v>1</v>
      </c>
      <c r="O465" s="186">
        <v>1</v>
      </c>
      <c r="Q465" s="187">
        <v>1</v>
      </c>
      <c r="R465" s="186">
        <v>1</v>
      </c>
      <c r="X465" s="44">
        <f t="shared" si="136"/>
        <v>45588</v>
      </c>
      <c r="Y465" s="44">
        <f t="shared" si="137"/>
        <v>45616</v>
      </c>
    </row>
    <row r="466" spans="1:25" ht="20.100000000000001" customHeight="1" x14ac:dyDescent="0.3">
      <c r="A466" s="13">
        <f>SUBTOTAL(103,$B$4:B466)</f>
        <v>463</v>
      </c>
      <c r="B466" s="140">
        <v>45588</v>
      </c>
      <c r="C466" s="143" t="s">
        <v>616</v>
      </c>
      <c r="D466" s="3" t="str">
        <f>VLOOKUP(C466,'Location Summary'!$C$4:$D$602,2,0)</f>
        <v>DA+1.5</v>
      </c>
      <c r="E466" s="297" t="s">
        <v>423</v>
      </c>
      <c r="F466" s="298" t="s">
        <v>703</v>
      </c>
      <c r="G466" s="188">
        <v>1</v>
      </c>
      <c r="X466" s="44">
        <f t="shared" si="136"/>
        <v>45588</v>
      </c>
      <c r="Y466" s="44">
        <f t="shared" si="137"/>
        <v>45616</v>
      </c>
    </row>
    <row r="467" spans="1:25" ht="20.100000000000001" customHeight="1" x14ac:dyDescent="0.3">
      <c r="A467" s="13">
        <f>SUBTOTAL(103,$B$4:B467)</f>
        <v>464</v>
      </c>
      <c r="B467" s="140">
        <v>45588</v>
      </c>
      <c r="C467" s="143" t="s">
        <v>806</v>
      </c>
      <c r="D467" s="3" t="str">
        <f>VLOOKUP(C467,'Location Summary'!$C$4:$D$602,2,0)</f>
        <v>DA+3</v>
      </c>
      <c r="E467" s="297" t="s">
        <v>423</v>
      </c>
      <c r="F467" s="298" t="s">
        <v>703</v>
      </c>
      <c r="G467" s="188">
        <v>1</v>
      </c>
      <c r="J467" s="188">
        <v>1</v>
      </c>
      <c r="M467" s="188">
        <v>1</v>
      </c>
      <c r="N467" s="187">
        <v>1</v>
      </c>
      <c r="X467" s="44">
        <f t="shared" si="136"/>
        <v>45588</v>
      </c>
      <c r="Y467" s="44">
        <f t="shared" si="137"/>
        <v>45616</v>
      </c>
    </row>
    <row r="468" spans="1:25" ht="20.100000000000001" customHeight="1" x14ac:dyDescent="0.3">
      <c r="A468" s="13">
        <f>SUBTOTAL(103,$B$4:B468)</f>
        <v>465</v>
      </c>
      <c r="B468" s="140">
        <v>45589</v>
      </c>
      <c r="C468" s="143" t="s">
        <v>451</v>
      </c>
      <c r="D468" s="3" t="str">
        <f>VLOOKUP(C468,'Location Summary'!$C$4:$D$602,2,0)</f>
        <v>DA+0</v>
      </c>
      <c r="E468" s="297" t="s">
        <v>423</v>
      </c>
      <c r="F468" s="298" t="s">
        <v>703</v>
      </c>
      <c r="K468" s="187">
        <v>1</v>
      </c>
      <c r="L468" s="186">
        <v>1</v>
      </c>
      <c r="P468" s="188">
        <v>1</v>
      </c>
      <c r="Q468" s="187">
        <v>1</v>
      </c>
      <c r="X468" s="44">
        <f t="shared" si="136"/>
        <v>45589</v>
      </c>
      <c r="Y468" s="44">
        <f t="shared" si="137"/>
        <v>45617</v>
      </c>
    </row>
    <row r="469" spans="1:25" ht="20.100000000000001" customHeight="1" x14ac:dyDescent="0.3">
      <c r="A469" s="13">
        <f>SUBTOTAL(103,$B$4:B469)</f>
        <v>466</v>
      </c>
      <c r="B469" s="140">
        <v>45589</v>
      </c>
      <c r="C469" s="143" t="s">
        <v>592</v>
      </c>
      <c r="D469" s="3" t="str">
        <f>VLOOKUP(C469,'Location Summary'!$C$4:$D$602,2,0)</f>
        <v>DA+3</v>
      </c>
      <c r="E469" s="297" t="s">
        <v>423</v>
      </c>
      <c r="F469" s="298" t="s">
        <v>325</v>
      </c>
      <c r="K469" s="187">
        <v>1</v>
      </c>
      <c r="N469" s="187">
        <v>1</v>
      </c>
      <c r="P469" s="188">
        <v>1</v>
      </c>
      <c r="X469" s="44">
        <f t="shared" si="136"/>
        <v>45589</v>
      </c>
      <c r="Y469" s="44">
        <f t="shared" si="137"/>
        <v>45617</v>
      </c>
    </row>
    <row r="470" spans="1:25" ht="20.100000000000001" customHeight="1" x14ac:dyDescent="0.3">
      <c r="A470" s="13">
        <f>SUBTOTAL(103,$B$4:B470)</f>
        <v>467</v>
      </c>
      <c r="B470" s="140">
        <v>45589</v>
      </c>
      <c r="C470" s="143" t="s">
        <v>806</v>
      </c>
      <c r="D470" s="3" t="str">
        <f>VLOOKUP(C470,'Location Summary'!$C$4:$D$602,2,0)</f>
        <v>DA+3</v>
      </c>
      <c r="E470" s="297" t="s">
        <v>423</v>
      </c>
      <c r="F470" s="298" t="s">
        <v>703</v>
      </c>
      <c r="H470" s="187">
        <v>1</v>
      </c>
      <c r="I470" s="186">
        <v>1</v>
      </c>
      <c r="O470" s="186">
        <v>1</v>
      </c>
      <c r="P470" s="188">
        <v>1</v>
      </c>
      <c r="X470" s="44">
        <f t="shared" si="136"/>
        <v>45589</v>
      </c>
      <c r="Y470" s="44">
        <f t="shared" si="137"/>
        <v>45617</v>
      </c>
    </row>
    <row r="471" spans="1:25" ht="20.100000000000001" customHeight="1" x14ac:dyDescent="0.3">
      <c r="A471" s="13">
        <f>SUBTOTAL(103,$B$4:B471)</f>
        <v>468</v>
      </c>
      <c r="B471" s="140">
        <v>45589</v>
      </c>
      <c r="C471" s="143" t="s">
        <v>616</v>
      </c>
      <c r="D471" s="3" t="str">
        <f>VLOOKUP(C471,'Location Summary'!$C$4:$D$602,2,0)</f>
        <v>DA+1.5</v>
      </c>
      <c r="E471" s="297" t="s">
        <v>423</v>
      </c>
      <c r="F471" s="298" t="s">
        <v>703</v>
      </c>
      <c r="H471" s="187">
        <v>1</v>
      </c>
      <c r="I471" s="186">
        <v>1</v>
      </c>
      <c r="J471" s="188">
        <v>1</v>
      </c>
      <c r="X471" s="44">
        <f t="shared" si="136"/>
        <v>45589</v>
      </c>
      <c r="Y471" s="44">
        <f t="shared" si="137"/>
        <v>45617</v>
      </c>
    </row>
    <row r="472" spans="1:25" ht="20.100000000000001" customHeight="1" x14ac:dyDescent="0.3">
      <c r="A472" s="13">
        <f>SUBTOTAL(103,$B$4:B472)</f>
        <v>469</v>
      </c>
      <c r="B472" s="140">
        <v>45590</v>
      </c>
      <c r="C472" s="143" t="s">
        <v>451</v>
      </c>
      <c r="D472" s="3" t="str">
        <f>VLOOKUP(C472,'Location Summary'!$C$4:$D$602,2,0)</f>
        <v>DA+0</v>
      </c>
      <c r="E472" s="297" t="s">
        <v>423</v>
      </c>
      <c r="F472" s="298" t="s">
        <v>703</v>
      </c>
      <c r="R472" s="186">
        <v>1</v>
      </c>
      <c r="X472" s="44">
        <f t="shared" si="136"/>
        <v>45590</v>
      </c>
      <c r="Y472" s="44">
        <f t="shared" si="137"/>
        <v>45618</v>
      </c>
    </row>
    <row r="473" spans="1:25" ht="20.100000000000001" customHeight="1" x14ac:dyDescent="0.3">
      <c r="A473" s="13">
        <f>SUBTOTAL(103,$B$4:B473)</f>
        <v>470</v>
      </c>
      <c r="B473" s="140">
        <v>45590</v>
      </c>
      <c r="C473" s="143" t="s">
        <v>592</v>
      </c>
      <c r="D473" s="3" t="str">
        <f>VLOOKUP(C473,'Location Summary'!$C$4:$D$602,2,0)</f>
        <v>DA+3</v>
      </c>
      <c r="E473" s="297" t="s">
        <v>423</v>
      </c>
      <c r="F473" s="298" t="s">
        <v>703</v>
      </c>
      <c r="G473" s="188">
        <v>1</v>
      </c>
      <c r="H473" s="187">
        <v>1</v>
      </c>
      <c r="I473" s="186">
        <v>1</v>
      </c>
      <c r="L473" s="186">
        <v>1</v>
      </c>
      <c r="O473" s="186">
        <v>1</v>
      </c>
      <c r="R473" s="186">
        <v>1</v>
      </c>
      <c r="X473" s="44">
        <f t="shared" si="136"/>
        <v>45590</v>
      </c>
      <c r="Y473" s="44">
        <f t="shared" si="137"/>
        <v>45618</v>
      </c>
    </row>
    <row r="474" spans="1:25" ht="20.100000000000001" customHeight="1" x14ac:dyDescent="0.3">
      <c r="A474" s="13">
        <f>SUBTOTAL(103,$B$4:B474)</f>
        <v>471</v>
      </c>
      <c r="B474" s="140">
        <v>45590</v>
      </c>
      <c r="C474" s="143" t="s">
        <v>806</v>
      </c>
      <c r="D474" s="3" t="str">
        <f>VLOOKUP(C474,'Location Summary'!$C$4:$D$602,2,0)</f>
        <v>DA+3</v>
      </c>
      <c r="E474" s="297" t="s">
        <v>423</v>
      </c>
      <c r="F474" s="298" t="s">
        <v>703</v>
      </c>
      <c r="L474" s="186">
        <v>1</v>
      </c>
      <c r="Q474" s="187">
        <v>1</v>
      </c>
      <c r="R474" s="186">
        <v>1</v>
      </c>
      <c r="X474" s="44">
        <f t="shared" si="136"/>
        <v>45590</v>
      </c>
      <c r="Y474" s="44">
        <f t="shared" si="137"/>
        <v>45618</v>
      </c>
    </row>
    <row r="475" spans="1:25" ht="20.100000000000001" customHeight="1" x14ac:dyDescent="0.3">
      <c r="A475" s="13">
        <f>SUBTOTAL(103,$B$4:B475)</f>
        <v>472</v>
      </c>
      <c r="B475" s="140">
        <v>45590</v>
      </c>
      <c r="C475" s="143" t="s">
        <v>616</v>
      </c>
      <c r="D475" s="3" t="str">
        <f>VLOOKUP(C475,'Location Summary'!$C$4:$D$602,2,0)</f>
        <v>DA+1.5</v>
      </c>
      <c r="E475" s="297" t="s">
        <v>423</v>
      </c>
      <c r="F475" s="298" t="s">
        <v>703</v>
      </c>
      <c r="K475" s="187">
        <v>1</v>
      </c>
      <c r="L475" s="186">
        <v>1</v>
      </c>
      <c r="P475" s="188">
        <v>1</v>
      </c>
      <c r="X475" s="44">
        <f t="shared" ref="X475:X481" si="138">B475</f>
        <v>45590</v>
      </c>
      <c r="Y475" s="44">
        <f t="shared" ref="Y475:Y481" si="139">B475+28</f>
        <v>45618</v>
      </c>
    </row>
    <row r="476" spans="1:25" ht="20.100000000000001" customHeight="1" x14ac:dyDescent="0.3">
      <c r="A476" s="13">
        <f>SUBTOTAL(103,$B$4:B476)</f>
        <v>473</v>
      </c>
      <c r="B476" s="140">
        <v>45591</v>
      </c>
      <c r="C476" s="143" t="s">
        <v>804</v>
      </c>
      <c r="D476" s="3" t="str">
        <f>VLOOKUP(C476,'Location Summary'!$C$4:$D$602,2,0)</f>
        <v>DA+3</v>
      </c>
      <c r="E476" s="297" t="s">
        <v>423</v>
      </c>
      <c r="F476" s="298" t="s">
        <v>703</v>
      </c>
      <c r="P476" s="188">
        <v>1</v>
      </c>
      <c r="X476" s="44">
        <f t="shared" si="138"/>
        <v>45591</v>
      </c>
      <c r="Y476" s="44">
        <f t="shared" si="139"/>
        <v>45619</v>
      </c>
    </row>
    <row r="477" spans="1:25" ht="20.100000000000001" customHeight="1" x14ac:dyDescent="0.3">
      <c r="A477" s="13">
        <f>SUBTOTAL(103,$B$4:B477)</f>
        <v>474</v>
      </c>
      <c r="B477" s="140">
        <v>45591</v>
      </c>
      <c r="C477" s="143" t="s">
        <v>616</v>
      </c>
      <c r="D477" s="3" t="str">
        <f>VLOOKUP(C477,'Location Summary'!$C$4:$D$602,2,0)</f>
        <v>DA+1.5</v>
      </c>
      <c r="E477" s="297" t="s">
        <v>423</v>
      </c>
      <c r="F477" s="298" t="s">
        <v>703</v>
      </c>
      <c r="M477" s="188">
        <v>1</v>
      </c>
      <c r="Q477" s="187">
        <v>1</v>
      </c>
      <c r="R477" s="186">
        <v>1</v>
      </c>
      <c r="X477" s="44">
        <f t="shared" si="138"/>
        <v>45591</v>
      </c>
      <c r="Y477" s="44">
        <f t="shared" si="139"/>
        <v>45619</v>
      </c>
    </row>
    <row r="478" spans="1:25" ht="20.100000000000001" customHeight="1" x14ac:dyDescent="0.3">
      <c r="A478" s="13">
        <f>SUBTOTAL(103,$B$4:B478)</f>
        <v>475</v>
      </c>
      <c r="B478" s="140">
        <v>45591</v>
      </c>
      <c r="C478" s="143" t="s">
        <v>549</v>
      </c>
      <c r="D478" s="3" t="s">
        <v>80</v>
      </c>
      <c r="E478" s="297" t="s">
        <v>423</v>
      </c>
      <c r="F478" s="298" t="s">
        <v>703</v>
      </c>
      <c r="M478" s="188">
        <v>1</v>
      </c>
      <c r="P478" s="188">
        <v>1</v>
      </c>
      <c r="X478" s="44">
        <f t="shared" si="138"/>
        <v>45591</v>
      </c>
      <c r="Y478" s="44">
        <f t="shared" si="139"/>
        <v>45619</v>
      </c>
    </row>
    <row r="479" spans="1:25" ht="20.100000000000001" customHeight="1" x14ac:dyDescent="0.3">
      <c r="A479" s="13">
        <f>SUBTOTAL(103,$B$4:B479)</f>
        <v>476</v>
      </c>
      <c r="B479" s="140">
        <v>45592</v>
      </c>
      <c r="C479" s="143" t="s">
        <v>924</v>
      </c>
      <c r="D479" s="3" t="str">
        <f>VLOOKUP(C479,'Location Summary'!$C$4:$D$602,2,0)</f>
        <v>DB1+0</v>
      </c>
      <c r="E479" s="297" t="s">
        <v>423</v>
      </c>
      <c r="F479" s="298" t="s">
        <v>703</v>
      </c>
      <c r="G479" s="188">
        <v>1</v>
      </c>
      <c r="X479" s="44">
        <f t="shared" si="138"/>
        <v>45592</v>
      </c>
      <c r="Y479" s="44">
        <f t="shared" si="139"/>
        <v>45620</v>
      </c>
    </row>
    <row r="480" spans="1:25" ht="20.100000000000001" customHeight="1" x14ac:dyDescent="0.3">
      <c r="A480" s="13">
        <f>SUBTOTAL(103,$B$4:B480)</f>
        <v>477</v>
      </c>
      <c r="B480" s="140">
        <v>45592</v>
      </c>
      <c r="C480" s="143" t="s">
        <v>804</v>
      </c>
      <c r="D480" s="3" t="str">
        <f>VLOOKUP(C480,'Location Summary'!$C$4:$D$602,2,0)</f>
        <v>DA+3</v>
      </c>
      <c r="E480" s="297" t="s">
        <v>423</v>
      </c>
      <c r="F480" s="298" t="s">
        <v>703</v>
      </c>
      <c r="G480" s="188">
        <v>1</v>
      </c>
      <c r="Q480" s="187">
        <v>1</v>
      </c>
      <c r="R480" s="186">
        <v>1</v>
      </c>
      <c r="X480" s="44">
        <f t="shared" si="138"/>
        <v>45592</v>
      </c>
      <c r="Y480" s="44">
        <f t="shared" si="139"/>
        <v>45620</v>
      </c>
    </row>
    <row r="481" spans="1:25" ht="20.100000000000001" customHeight="1" x14ac:dyDescent="0.3">
      <c r="A481" s="13">
        <f>SUBTOTAL(103,$B$4:B481)</f>
        <v>478</v>
      </c>
      <c r="B481" s="140">
        <v>45592</v>
      </c>
      <c r="C481" s="143" t="s">
        <v>616</v>
      </c>
      <c r="D481" s="3" t="str">
        <f>VLOOKUP(C481,'Location Summary'!$C$4:$D$602,2,0)</f>
        <v>DA+1.5</v>
      </c>
      <c r="E481" s="297" t="s">
        <v>423</v>
      </c>
      <c r="F481" s="298" t="s">
        <v>703</v>
      </c>
      <c r="N481" s="187">
        <v>1</v>
      </c>
      <c r="O481" s="186">
        <v>1</v>
      </c>
      <c r="X481" s="44">
        <f t="shared" si="138"/>
        <v>45592</v>
      </c>
      <c r="Y481" s="44">
        <f t="shared" si="139"/>
        <v>45620</v>
      </c>
    </row>
    <row r="482" spans="1:25" ht="20.100000000000001" customHeight="1" x14ac:dyDescent="0.3">
      <c r="A482" s="13">
        <f>SUBTOTAL(103,$B$4:B482)</f>
        <v>479</v>
      </c>
      <c r="B482" s="140">
        <v>45593</v>
      </c>
      <c r="C482" s="143" t="s">
        <v>924</v>
      </c>
      <c r="D482" s="3" t="str">
        <f>VLOOKUP(C482,'Location Summary'!$C$4:$D$602,2,0)</f>
        <v>DB1+0</v>
      </c>
      <c r="E482" s="297" t="s">
        <v>423</v>
      </c>
      <c r="F482" s="298" t="s">
        <v>703</v>
      </c>
      <c r="H482" s="187">
        <v>1</v>
      </c>
      <c r="X482" s="44">
        <f t="shared" ref="X482:X499" si="140">B482</f>
        <v>45593</v>
      </c>
      <c r="Y482" s="44">
        <f t="shared" ref="Y482:Y499" si="141">B482+28</f>
        <v>45621</v>
      </c>
    </row>
    <row r="483" spans="1:25" ht="20.100000000000001" customHeight="1" x14ac:dyDescent="0.3">
      <c r="A483" s="13">
        <f>SUBTOTAL(103,$B$4:B483)</f>
        <v>480</v>
      </c>
      <c r="B483" s="140">
        <v>45593</v>
      </c>
      <c r="C483" s="143" t="s">
        <v>804</v>
      </c>
      <c r="D483" s="3" t="str">
        <f>VLOOKUP(C483,'Location Summary'!$C$4:$D$602,2,0)</f>
        <v>DA+3</v>
      </c>
      <c r="E483" s="297" t="s">
        <v>423</v>
      </c>
      <c r="F483" s="298" t="s">
        <v>703</v>
      </c>
      <c r="H483" s="187">
        <v>1</v>
      </c>
      <c r="I483" s="186">
        <v>1</v>
      </c>
      <c r="M483" s="188">
        <v>1</v>
      </c>
      <c r="X483" s="44">
        <f t="shared" si="140"/>
        <v>45593</v>
      </c>
      <c r="Y483" s="44">
        <f t="shared" si="141"/>
        <v>45621</v>
      </c>
    </row>
    <row r="484" spans="1:25" ht="20.100000000000001" customHeight="1" x14ac:dyDescent="0.3">
      <c r="A484" s="13">
        <f>SUBTOTAL(103,$B$4:B484)</f>
        <v>481</v>
      </c>
      <c r="B484" s="140">
        <v>45593</v>
      </c>
      <c r="C484" s="143" t="s">
        <v>492</v>
      </c>
      <c r="D484" s="3" t="str">
        <f>VLOOKUP(C484,'Location Summary'!$C$4:$D$602,2,0)</f>
        <v>DA+3</v>
      </c>
      <c r="E484" s="297" t="s">
        <v>423</v>
      </c>
      <c r="F484" s="298" t="s">
        <v>703</v>
      </c>
      <c r="M484" s="188">
        <v>1</v>
      </c>
      <c r="P484" s="188">
        <v>1</v>
      </c>
      <c r="X484" s="44">
        <f t="shared" si="140"/>
        <v>45593</v>
      </c>
      <c r="Y484" s="44">
        <f t="shared" si="141"/>
        <v>45621</v>
      </c>
    </row>
    <row r="485" spans="1:25" ht="20.100000000000001" customHeight="1" x14ac:dyDescent="0.3">
      <c r="A485" s="13">
        <f>SUBTOTAL(103,$B$4:B485)</f>
        <v>482</v>
      </c>
      <c r="B485" s="140">
        <v>45593</v>
      </c>
      <c r="C485" s="143" t="s">
        <v>549</v>
      </c>
      <c r="D485" s="3" t="s">
        <v>80</v>
      </c>
      <c r="E485" s="297" t="s">
        <v>423</v>
      </c>
      <c r="F485" s="298" t="s">
        <v>703</v>
      </c>
      <c r="G485" s="188">
        <v>1</v>
      </c>
      <c r="J485" s="188">
        <v>1</v>
      </c>
      <c r="X485" s="44">
        <f t="shared" si="140"/>
        <v>45593</v>
      </c>
      <c r="Y485" s="44">
        <f t="shared" si="141"/>
        <v>45621</v>
      </c>
    </row>
    <row r="486" spans="1:25" ht="20.100000000000001" customHeight="1" x14ac:dyDescent="0.3">
      <c r="A486" s="13">
        <f>SUBTOTAL(103,$B$4:B486)</f>
        <v>483</v>
      </c>
      <c r="B486" s="140">
        <v>45593</v>
      </c>
      <c r="C486" s="143" t="s">
        <v>615</v>
      </c>
      <c r="D486" s="3" t="str">
        <f>VLOOKUP(C486,'Location Summary'!$C$4:$D$602,2,0)</f>
        <v>DA+6</v>
      </c>
      <c r="E486" s="297" t="s">
        <v>423</v>
      </c>
      <c r="F486" s="298" t="s">
        <v>703</v>
      </c>
      <c r="J486" s="188">
        <v>1</v>
      </c>
      <c r="K486" s="187">
        <v>1</v>
      </c>
      <c r="X486" s="44">
        <f t="shared" si="140"/>
        <v>45593</v>
      </c>
      <c r="Y486" s="44">
        <f t="shared" si="141"/>
        <v>45621</v>
      </c>
    </row>
    <row r="487" spans="1:25" ht="20.100000000000001" customHeight="1" x14ac:dyDescent="0.3">
      <c r="A487" s="13">
        <f>SUBTOTAL(103,$B$4:B487)</f>
        <v>484</v>
      </c>
      <c r="B487" s="140">
        <v>45594</v>
      </c>
      <c r="C487" s="143" t="s">
        <v>924</v>
      </c>
      <c r="D487" s="3" t="str">
        <f>VLOOKUP(C487,'Location Summary'!$C$4:$D$602,2,0)</f>
        <v>DB1+0</v>
      </c>
      <c r="E487" s="297" t="s">
        <v>423</v>
      </c>
      <c r="F487" s="298" t="s">
        <v>703</v>
      </c>
      <c r="I487" s="186">
        <v>1</v>
      </c>
      <c r="P487" s="188">
        <v>1</v>
      </c>
      <c r="X487" s="44">
        <f t="shared" si="140"/>
        <v>45594</v>
      </c>
      <c r="Y487" s="44">
        <f t="shared" si="141"/>
        <v>45622</v>
      </c>
    </row>
    <row r="488" spans="1:25" ht="20.100000000000001" customHeight="1" x14ac:dyDescent="0.3">
      <c r="A488" s="13">
        <f>SUBTOTAL(103,$B$4:B488)</f>
        <v>485</v>
      </c>
      <c r="B488" s="140">
        <v>45594</v>
      </c>
      <c r="C488" s="143" t="s">
        <v>804</v>
      </c>
      <c r="D488" s="3" t="str">
        <f>VLOOKUP(C488,'Location Summary'!$C$4:$D$602,2,0)</f>
        <v>DA+3</v>
      </c>
      <c r="E488" s="297" t="s">
        <v>423</v>
      </c>
      <c r="F488" s="298" t="s">
        <v>703</v>
      </c>
      <c r="J488" s="188">
        <v>1</v>
      </c>
      <c r="N488" s="187">
        <v>1</v>
      </c>
      <c r="O488" s="186">
        <v>1</v>
      </c>
      <c r="X488" s="44">
        <f t="shared" si="140"/>
        <v>45594</v>
      </c>
      <c r="Y488" s="44">
        <f t="shared" si="141"/>
        <v>45622</v>
      </c>
    </row>
    <row r="489" spans="1:25" ht="20.100000000000001" customHeight="1" x14ac:dyDescent="0.3">
      <c r="A489" s="13">
        <f>SUBTOTAL(103,$B$4:B489)</f>
        <v>486</v>
      </c>
      <c r="B489" s="140">
        <v>45594</v>
      </c>
      <c r="C489" s="143" t="s">
        <v>492</v>
      </c>
      <c r="D489" s="3" t="str">
        <f>VLOOKUP(C489,'Location Summary'!$C$4:$D$602,2,0)</f>
        <v>DA+3</v>
      </c>
      <c r="E489" s="297" t="s">
        <v>423</v>
      </c>
      <c r="F489" s="298" t="s">
        <v>703</v>
      </c>
      <c r="N489" s="187">
        <v>1</v>
      </c>
      <c r="O489" s="186">
        <v>1</v>
      </c>
      <c r="Q489" s="187">
        <v>1</v>
      </c>
      <c r="R489" s="186">
        <v>1</v>
      </c>
      <c r="X489" s="44">
        <f t="shared" si="140"/>
        <v>45594</v>
      </c>
      <c r="Y489" s="44">
        <f t="shared" si="141"/>
        <v>45622</v>
      </c>
    </row>
    <row r="490" spans="1:25" ht="20.100000000000001" customHeight="1" x14ac:dyDescent="0.3">
      <c r="A490" s="13">
        <f>SUBTOTAL(103,$B$4:B490)</f>
        <v>487</v>
      </c>
      <c r="B490" s="140">
        <v>45594</v>
      </c>
      <c r="C490" s="143" t="s">
        <v>615</v>
      </c>
      <c r="D490" s="3" t="str">
        <f>VLOOKUP(C490,'Location Summary'!$C$4:$D$602,2,0)</f>
        <v>DA+6</v>
      </c>
      <c r="E490" s="297" t="s">
        <v>423</v>
      </c>
      <c r="F490" s="298" t="s">
        <v>703</v>
      </c>
      <c r="L490" s="186">
        <v>1</v>
      </c>
      <c r="X490" s="44">
        <f t="shared" si="140"/>
        <v>45594</v>
      </c>
      <c r="Y490" s="44">
        <f t="shared" si="141"/>
        <v>45622</v>
      </c>
    </row>
    <row r="491" spans="1:25" ht="20.100000000000001" customHeight="1" x14ac:dyDescent="0.3">
      <c r="A491" s="13">
        <f>SUBTOTAL(103,$B$4:B491)</f>
        <v>488</v>
      </c>
      <c r="B491" s="140">
        <v>45594</v>
      </c>
      <c r="C491" s="143" t="s">
        <v>549</v>
      </c>
      <c r="D491" s="3" t="s">
        <v>80</v>
      </c>
      <c r="E491" s="297" t="s">
        <v>423</v>
      </c>
      <c r="F491" s="298" t="s">
        <v>703</v>
      </c>
      <c r="H491" s="187">
        <v>1</v>
      </c>
      <c r="I491" s="186">
        <v>1</v>
      </c>
      <c r="K491" s="187">
        <v>1</v>
      </c>
      <c r="L491" s="186">
        <v>1</v>
      </c>
      <c r="N491" s="187">
        <v>1</v>
      </c>
      <c r="O491" s="186">
        <v>1</v>
      </c>
      <c r="Q491" s="187">
        <v>1</v>
      </c>
      <c r="R491" s="186">
        <v>1</v>
      </c>
      <c r="X491" s="44">
        <f t="shared" si="140"/>
        <v>45594</v>
      </c>
      <c r="Y491" s="44">
        <f t="shared" si="141"/>
        <v>45622</v>
      </c>
    </row>
    <row r="492" spans="1:25" ht="20.100000000000001" customHeight="1" x14ac:dyDescent="0.3">
      <c r="A492" s="13">
        <f>SUBTOTAL(103,$B$4:B492)</f>
        <v>489</v>
      </c>
      <c r="B492" s="140">
        <v>45595</v>
      </c>
      <c r="C492" s="143" t="s">
        <v>924</v>
      </c>
      <c r="D492" s="3" t="str">
        <f>VLOOKUP(C492,'Location Summary'!$C$4:$D$602,2,0)</f>
        <v>DB1+0</v>
      </c>
      <c r="E492" s="297" t="s">
        <v>423</v>
      </c>
      <c r="F492" s="298" t="s">
        <v>703</v>
      </c>
      <c r="M492" s="188">
        <v>1</v>
      </c>
      <c r="X492" s="44">
        <f t="shared" si="140"/>
        <v>45595</v>
      </c>
      <c r="Y492" s="44">
        <f t="shared" si="141"/>
        <v>45623</v>
      </c>
    </row>
    <row r="493" spans="1:25" ht="20.100000000000001" customHeight="1" x14ac:dyDescent="0.3">
      <c r="A493" s="13">
        <f>SUBTOTAL(103,$B$4:B493)</f>
        <v>490</v>
      </c>
      <c r="B493" s="140">
        <v>45595</v>
      </c>
      <c r="C493" s="143" t="s">
        <v>804</v>
      </c>
      <c r="D493" s="3" t="str">
        <f>VLOOKUP(C493,'Location Summary'!$C$4:$D$602,2,0)</f>
        <v>DA+3</v>
      </c>
      <c r="E493" s="297" t="s">
        <v>423</v>
      </c>
      <c r="F493" s="298" t="s">
        <v>703</v>
      </c>
      <c r="K493" s="187">
        <v>1</v>
      </c>
      <c r="L493" s="186">
        <v>1</v>
      </c>
      <c r="X493" s="44">
        <f t="shared" si="140"/>
        <v>45595</v>
      </c>
      <c r="Y493" s="44">
        <f t="shared" si="141"/>
        <v>45623</v>
      </c>
    </row>
    <row r="494" spans="1:25" ht="20.100000000000001" customHeight="1" x14ac:dyDescent="0.3">
      <c r="A494" s="13">
        <f>SUBTOTAL(103,$B$4:B494)</f>
        <v>491</v>
      </c>
      <c r="B494" s="140">
        <v>45600</v>
      </c>
      <c r="C494" s="143" t="s">
        <v>924</v>
      </c>
      <c r="D494" s="3" t="str">
        <f>VLOOKUP(C494,'Location Summary'!$C$4:$D$602,2,0)</f>
        <v>DB1+0</v>
      </c>
      <c r="E494" s="297" t="s">
        <v>423</v>
      </c>
      <c r="F494" s="298" t="s">
        <v>703</v>
      </c>
      <c r="Q494" s="187">
        <v>1</v>
      </c>
      <c r="R494" s="186">
        <v>1</v>
      </c>
      <c r="X494" s="44">
        <f t="shared" si="140"/>
        <v>45600</v>
      </c>
      <c r="Y494" s="44">
        <f t="shared" si="141"/>
        <v>45628</v>
      </c>
    </row>
    <row r="495" spans="1:25" ht="20.100000000000001" customHeight="1" x14ac:dyDescent="0.3">
      <c r="A495" s="13">
        <f>SUBTOTAL(103,$B$4:B495)</f>
        <v>492</v>
      </c>
      <c r="B495" s="140">
        <v>45600</v>
      </c>
      <c r="C495" s="143" t="s">
        <v>618</v>
      </c>
      <c r="D495" s="3" t="str">
        <f>VLOOKUP(C495,'Location Summary'!$C$4:$D$602,2,0)</f>
        <v>DA+3</v>
      </c>
      <c r="E495" s="297" t="s">
        <v>423</v>
      </c>
      <c r="F495" s="298" t="s">
        <v>325</v>
      </c>
      <c r="J495" s="188">
        <v>1</v>
      </c>
      <c r="X495" s="44">
        <f t="shared" si="140"/>
        <v>45600</v>
      </c>
      <c r="Y495" s="44">
        <f t="shared" si="141"/>
        <v>45628</v>
      </c>
    </row>
    <row r="496" spans="1:25" ht="20.100000000000001" customHeight="1" x14ac:dyDescent="0.3">
      <c r="A496" s="13">
        <f>SUBTOTAL(103,$B$4:B496)</f>
        <v>493</v>
      </c>
      <c r="B496" s="140">
        <v>45601</v>
      </c>
      <c r="C496" s="143" t="s">
        <v>924</v>
      </c>
      <c r="D496" s="3" t="str">
        <f>VLOOKUP(C496,'Location Summary'!$C$4:$D$602,2,0)</f>
        <v>DB1+0</v>
      </c>
      <c r="E496" s="297" t="s">
        <v>423</v>
      </c>
      <c r="F496" s="298" t="s">
        <v>703</v>
      </c>
      <c r="J496" s="188">
        <v>1</v>
      </c>
      <c r="X496" s="44">
        <f t="shared" si="140"/>
        <v>45601</v>
      </c>
      <c r="Y496" s="44">
        <f t="shared" si="141"/>
        <v>45629</v>
      </c>
    </row>
    <row r="497" spans="1:25" ht="20.100000000000001" customHeight="1" x14ac:dyDescent="0.3">
      <c r="A497" s="13">
        <f>SUBTOTAL(103,$B$4:B497)</f>
        <v>494</v>
      </c>
      <c r="B497" s="140">
        <v>45601</v>
      </c>
      <c r="C497" s="143" t="s">
        <v>803</v>
      </c>
      <c r="D497" s="3" t="str">
        <f>VLOOKUP(C497,'Location Summary'!$C$4:$D$602,2,0)</f>
        <v>DA+1.5</v>
      </c>
      <c r="E497" s="297" t="s">
        <v>423</v>
      </c>
      <c r="F497" s="298" t="s">
        <v>703</v>
      </c>
      <c r="G497" s="188">
        <v>1</v>
      </c>
      <c r="J497" s="188">
        <v>1</v>
      </c>
      <c r="X497" s="44">
        <f t="shared" si="140"/>
        <v>45601</v>
      </c>
      <c r="Y497" s="44">
        <f t="shared" si="141"/>
        <v>45629</v>
      </c>
    </row>
    <row r="498" spans="1:25" ht="20.100000000000001" customHeight="1" x14ac:dyDescent="0.3">
      <c r="A498" s="13">
        <f>SUBTOTAL(103,$B$4:B498)</f>
        <v>495</v>
      </c>
      <c r="B498" s="140">
        <v>45601</v>
      </c>
      <c r="C498" s="143" t="s">
        <v>618</v>
      </c>
      <c r="D498" s="3" t="str">
        <f>VLOOKUP(C498,'Location Summary'!$C$4:$D$602,2,0)</f>
        <v>DA+3</v>
      </c>
      <c r="E498" s="297" t="s">
        <v>423</v>
      </c>
      <c r="F498" s="298" t="s">
        <v>703</v>
      </c>
      <c r="G498" s="188">
        <v>1</v>
      </c>
      <c r="K498" s="187">
        <v>1</v>
      </c>
      <c r="L498" s="186">
        <v>1</v>
      </c>
      <c r="X498" s="44">
        <f t="shared" si="140"/>
        <v>45601</v>
      </c>
      <c r="Y498" s="44">
        <f t="shared" si="141"/>
        <v>45629</v>
      </c>
    </row>
    <row r="499" spans="1:25" ht="20.100000000000001" customHeight="1" x14ac:dyDescent="0.3">
      <c r="A499" s="13">
        <f>SUBTOTAL(103,$B$4:B499)</f>
        <v>496</v>
      </c>
      <c r="B499" s="140">
        <v>45602</v>
      </c>
      <c r="C499" s="143" t="s">
        <v>924</v>
      </c>
      <c r="D499" s="3" t="str">
        <f>VLOOKUP(C499,'Location Summary'!$C$4:$D$602,2,0)</f>
        <v>DB1+0</v>
      </c>
      <c r="E499" s="297" t="s">
        <v>423</v>
      </c>
      <c r="F499" s="298" t="s">
        <v>703</v>
      </c>
      <c r="N499" s="187">
        <v>1</v>
      </c>
      <c r="O499" s="186">
        <v>1</v>
      </c>
      <c r="X499" s="44">
        <f t="shared" si="140"/>
        <v>45602</v>
      </c>
      <c r="Y499" s="44">
        <f t="shared" si="141"/>
        <v>45630</v>
      </c>
    </row>
    <row r="500" spans="1:25" ht="20.100000000000001" customHeight="1" x14ac:dyDescent="0.3">
      <c r="A500" s="13">
        <f>SUBTOTAL(103,$B$4:B500)</f>
        <v>497</v>
      </c>
      <c r="B500" s="140">
        <v>45602</v>
      </c>
      <c r="C500" s="143" t="s">
        <v>803</v>
      </c>
      <c r="D500" s="3" t="str">
        <f>VLOOKUP(C500,'Location Summary'!$C$4:$D$602,2,0)</f>
        <v>DA+1.5</v>
      </c>
      <c r="E500" s="297" t="s">
        <v>423</v>
      </c>
      <c r="F500" s="298" t="s">
        <v>703</v>
      </c>
      <c r="M500" s="188">
        <v>1</v>
      </c>
      <c r="P500" s="188">
        <v>1</v>
      </c>
      <c r="X500" s="44">
        <f t="shared" ref="X500:X502" si="142">B500</f>
        <v>45602</v>
      </c>
      <c r="Y500" s="44">
        <f t="shared" ref="Y500:Y502" si="143">B500+28</f>
        <v>45630</v>
      </c>
    </row>
    <row r="501" spans="1:25" ht="20.100000000000001" customHeight="1" x14ac:dyDescent="0.3">
      <c r="A501" s="13">
        <f>SUBTOTAL(103,$B$4:B501)</f>
        <v>498</v>
      </c>
      <c r="B501" s="140">
        <v>45602</v>
      </c>
      <c r="C501" s="143" t="s">
        <v>492</v>
      </c>
      <c r="D501" s="3" t="str">
        <f>VLOOKUP(C501,'Location Summary'!$C$4:$D$602,2,0)</f>
        <v>DA+3</v>
      </c>
      <c r="E501" s="297" t="s">
        <v>423</v>
      </c>
      <c r="F501" s="298" t="s">
        <v>703</v>
      </c>
      <c r="G501" s="188">
        <v>1</v>
      </c>
      <c r="H501" s="187">
        <v>1</v>
      </c>
      <c r="X501" s="44">
        <f t="shared" si="142"/>
        <v>45602</v>
      </c>
      <c r="Y501" s="44">
        <f t="shared" si="143"/>
        <v>45630</v>
      </c>
    </row>
    <row r="502" spans="1:25" ht="20.100000000000001" customHeight="1" x14ac:dyDescent="0.3">
      <c r="A502" s="13">
        <f>SUBTOTAL(103,$B$4:B502)</f>
        <v>499</v>
      </c>
      <c r="B502" s="140">
        <v>45602</v>
      </c>
      <c r="C502" s="143" t="s">
        <v>618</v>
      </c>
      <c r="D502" s="3" t="str">
        <f>VLOOKUP(C502,'Location Summary'!$C$4:$D$602,2,0)</f>
        <v>DA+3</v>
      </c>
      <c r="E502" s="297" t="s">
        <v>423</v>
      </c>
      <c r="F502" s="298" t="s">
        <v>703</v>
      </c>
      <c r="H502" s="187">
        <v>1</v>
      </c>
      <c r="I502" s="186">
        <v>1</v>
      </c>
      <c r="X502" s="44">
        <f t="shared" si="142"/>
        <v>45602</v>
      </c>
      <c r="Y502" s="44">
        <f t="shared" si="143"/>
        <v>45630</v>
      </c>
    </row>
    <row r="503" spans="1:25" ht="20.100000000000001" customHeight="1" x14ac:dyDescent="0.3">
      <c r="A503" s="13">
        <f>SUBTOTAL(103,$B$4:B503)</f>
        <v>500</v>
      </c>
      <c r="B503" s="140">
        <v>45603</v>
      </c>
      <c r="C503" s="143" t="s">
        <v>924</v>
      </c>
      <c r="D503" s="3" t="str">
        <f>VLOOKUP(C503,'Location Summary'!$C$4:$D$602,2,0)</f>
        <v>DB1+0</v>
      </c>
      <c r="E503" s="297" t="s">
        <v>423</v>
      </c>
      <c r="F503" s="298" t="s">
        <v>703</v>
      </c>
      <c r="K503" s="187">
        <v>1</v>
      </c>
      <c r="L503" s="186">
        <v>1</v>
      </c>
      <c r="X503" s="44">
        <f t="shared" ref="X503:X506" si="144">B503</f>
        <v>45603</v>
      </c>
      <c r="Y503" s="44">
        <f t="shared" ref="Y503:Y506" si="145">B503+28</f>
        <v>45631</v>
      </c>
    </row>
    <row r="504" spans="1:25" ht="20.100000000000001" customHeight="1" x14ac:dyDescent="0.3">
      <c r="A504" s="13">
        <f>SUBTOTAL(103,$B$4:B504)</f>
        <v>501</v>
      </c>
      <c r="B504" s="140">
        <v>45603</v>
      </c>
      <c r="C504" s="143" t="s">
        <v>803</v>
      </c>
      <c r="D504" s="3" t="str">
        <f>VLOOKUP(C504,'Location Summary'!$C$4:$D$602,2,0)</f>
        <v>DA+1.5</v>
      </c>
      <c r="E504" s="297" t="s">
        <v>423</v>
      </c>
      <c r="F504" s="298" t="s">
        <v>703</v>
      </c>
      <c r="H504" s="187">
        <v>1</v>
      </c>
      <c r="K504" s="187">
        <v>1</v>
      </c>
      <c r="L504" s="186">
        <v>1</v>
      </c>
      <c r="X504" s="44">
        <f t="shared" si="144"/>
        <v>45603</v>
      </c>
      <c r="Y504" s="44">
        <f t="shared" si="145"/>
        <v>45631</v>
      </c>
    </row>
    <row r="505" spans="1:25" ht="20.100000000000001" customHeight="1" x14ac:dyDescent="0.3">
      <c r="A505" s="13">
        <f>SUBTOTAL(103,$B$4:B505)</f>
        <v>502</v>
      </c>
      <c r="B505" s="140">
        <v>45603</v>
      </c>
      <c r="C505" s="143" t="s">
        <v>492</v>
      </c>
      <c r="D505" s="3" t="str">
        <f>VLOOKUP(C505,'Location Summary'!$C$4:$D$602,2,0)</f>
        <v>DA+3</v>
      </c>
      <c r="E505" s="297" t="s">
        <v>423</v>
      </c>
      <c r="F505" s="298" t="s">
        <v>703</v>
      </c>
      <c r="I505" s="186">
        <v>1</v>
      </c>
      <c r="J505" s="188">
        <v>1</v>
      </c>
      <c r="X505" s="44">
        <f t="shared" si="144"/>
        <v>45603</v>
      </c>
      <c r="Y505" s="44">
        <f t="shared" si="145"/>
        <v>45631</v>
      </c>
    </row>
    <row r="506" spans="1:25" ht="20.100000000000001" customHeight="1" x14ac:dyDescent="0.3">
      <c r="A506" s="13">
        <f>SUBTOTAL(103,$B$4:B506)</f>
        <v>503</v>
      </c>
      <c r="B506" s="140">
        <v>45603</v>
      </c>
      <c r="C506" s="143" t="s">
        <v>52</v>
      </c>
      <c r="D506" s="3" t="str">
        <f>VLOOKUP(C506,'Location Summary'!$C$4:$D$602,2,0)</f>
        <v>DB2+6</v>
      </c>
      <c r="E506" s="297" t="s">
        <v>423</v>
      </c>
      <c r="F506" s="298" t="s">
        <v>703</v>
      </c>
      <c r="M506" s="188">
        <v>1</v>
      </c>
      <c r="P506" s="188">
        <v>1</v>
      </c>
      <c r="X506" s="44">
        <f t="shared" si="144"/>
        <v>45603</v>
      </c>
      <c r="Y506" s="44">
        <f t="shared" si="145"/>
        <v>45631</v>
      </c>
    </row>
    <row r="507" spans="1:25" ht="20.100000000000001" customHeight="1" x14ac:dyDescent="0.3">
      <c r="A507" s="13">
        <f>SUBTOTAL(103,$B$4:B507)</f>
        <v>504</v>
      </c>
      <c r="B507" s="140">
        <v>45604</v>
      </c>
      <c r="C507" s="143" t="s">
        <v>803</v>
      </c>
      <c r="D507" s="3" t="str">
        <f>VLOOKUP(C507,'Location Summary'!$C$4:$D$602,2,0)</f>
        <v>DA+1.5</v>
      </c>
      <c r="E507" s="297" t="s">
        <v>423</v>
      </c>
      <c r="F507" s="298" t="s">
        <v>703</v>
      </c>
      <c r="I507" s="186">
        <v>1</v>
      </c>
      <c r="N507" s="187">
        <v>1</v>
      </c>
      <c r="O507" s="186">
        <v>1</v>
      </c>
      <c r="Q507" s="187">
        <v>1</v>
      </c>
      <c r="R507" s="186">
        <v>1</v>
      </c>
      <c r="X507" s="44">
        <f t="shared" ref="X507:X510" si="146">B507</f>
        <v>45604</v>
      </c>
      <c r="Y507" s="44">
        <f t="shared" ref="Y507:Y511" si="147">B507+28</f>
        <v>45632</v>
      </c>
    </row>
    <row r="508" spans="1:25" ht="20.100000000000001" customHeight="1" x14ac:dyDescent="0.3">
      <c r="A508" s="13">
        <f>SUBTOTAL(103,$B$4:B508)</f>
        <v>505</v>
      </c>
      <c r="B508" s="140">
        <v>45604</v>
      </c>
      <c r="C508" s="143" t="s">
        <v>492</v>
      </c>
      <c r="D508" s="3" t="str">
        <f>VLOOKUP(C508,'Location Summary'!$C$4:$D$602,2,0)</f>
        <v>DA+3</v>
      </c>
      <c r="E508" s="297" t="s">
        <v>423</v>
      </c>
      <c r="F508" s="298" t="s">
        <v>703</v>
      </c>
      <c r="K508" s="187">
        <v>1</v>
      </c>
      <c r="L508" s="186">
        <v>1</v>
      </c>
      <c r="X508" s="44">
        <f t="shared" si="146"/>
        <v>45604</v>
      </c>
      <c r="Y508" s="44">
        <f t="shared" si="147"/>
        <v>45632</v>
      </c>
    </row>
    <row r="509" spans="1:25" ht="20.100000000000001" customHeight="1" x14ac:dyDescent="0.3">
      <c r="A509" s="13">
        <f>SUBTOTAL(103,$B$4:B509)</f>
        <v>506</v>
      </c>
      <c r="B509" s="140">
        <v>45604</v>
      </c>
      <c r="C509" s="143" t="s">
        <v>618</v>
      </c>
      <c r="D509" s="3" t="str">
        <f>VLOOKUP(C509,'Location Summary'!$C$4:$D$602,2,0)</f>
        <v>DA+3</v>
      </c>
      <c r="E509" s="297" t="s">
        <v>423</v>
      </c>
      <c r="F509" s="298" t="s">
        <v>703</v>
      </c>
      <c r="M509" s="188">
        <v>1</v>
      </c>
      <c r="P509" s="188">
        <v>1</v>
      </c>
      <c r="X509" s="44">
        <f t="shared" si="146"/>
        <v>45604</v>
      </c>
      <c r="Y509" s="44">
        <f t="shared" si="147"/>
        <v>45632</v>
      </c>
    </row>
    <row r="510" spans="1:25" ht="20.100000000000001" customHeight="1" x14ac:dyDescent="0.3">
      <c r="A510" s="13">
        <f>SUBTOTAL(103,$B$4:B510)</f>
        <v>507</v>
      </c>
      <c r="B510" s="140">
        <v>45604</v>
      </c>
      <c r="C510" s="143" t="s">
        <v>593</v>
      </c>
      <c r="D510" s="3" t="str">
        <f>VLOOKUP(C510,'Location Summary'!$C$4:$D$602,2,0)</f>
        <v>DA+1.5</v>
      </c>
      <c r="E510" s="297" t="s">
        <v>423</v>
      </c>
      <c r="F510" s="298" t="s">
        <v>703</v>
      </c>
      <c r="P510" s="188">
        <v>1</v>
      </c>
      <c r="X510" s="44">
        <f t="shared" si="146"/>
        <v>45604</v>
      </c>
      <c r="Y510" s="44">
        <f t="shared" si="147"/>
        <v>45632</v>
      </c>
    </row>
    <row r="511" spans="1:25" ht="20.100000000000001" customHeight="1" x14ac:dyDescent="0.3">
      <c r="A511" s="13">
        <f>SUBTOTAL(103,$B$4:B511)</f>
        <v>508</v>
      </c>
      <c r="B511" s="140">
        <v>45605</v>
      </c>
      <c r="C511" s="143" t="s">
        <v>618</v>
      </c>
      <c r="D511" s="3" t="str">
        <f>VLOOKUP(C511,'Location Summary'!$C$4:$D$602,2,0)</f>
        <v>DA+3</v>
      </c>
      <c r="E511" s="297" t="s">
        <v>423</v>
      </c>
      <c r="F511" s="298" t="s">
        <v>703</v>
      </c>
      <c r="N511" s="187">
        <v>1</v>
      </c>
      <c r="O511" s="186">
        <v>1</v>
      </c>
      <c r="Q511" s="187">
        <v>1</v>
      </c>
      <c r="R511" s="186">
        <v>1</v>
      </c>
      <c r="X511" s="44">
        <f t="shared" ref="X511" si="148">B511</f>
        <v>45605</v>
      </c>
      <c r="Y511" s="44">
        <f t="shared" si="147"/>
        <v>45633</v>
      </c>
    </row>
    <row r="512" spans="1:25" ht="20.100000000000001" customHeight="1" x14ac:dyDescent="0.3">
      <c r="A512" s="13">
        <f>SUBTOTAL(103,$B$4:B512)</f>
        <v>509</v>
      </c>
      <c r="B512" s="140">
        <v>45605</v>
      </c>
      <c r="C512" s="143" t="s">
        <v>52</v>
      </c>
      <c r="D512" s="3" t="str">
        <f>VLOOKUP(C512,'Location Summary'!$C$4:$D$602,2,0)</f>
        <v>DB2+6</v>
      </c>
      <c r="E512" s="297" t="s">
        <v>423</v>
      </c>
      <c r="F512" s="298" t="s">
        <v>703</v>
      </c>
      <c r="G512" s="188">
        <v>1</v>
      </c>
      <c r="Q512" s="187">
        <v>1</v>
      </c>
      <c r="X512" s="44">
        <f t="shared" ref="X512:X515" si="149">B512</f>
        <v>45605</v>
      </c>
      <c r="Y512" s="44">
        <f t="shared" ref="Y512:Y515" si="150">B512+28</f>
        <v>45633</v>
      </c>
    </row>
    <row r="513" spans="1:25" ht="20.100000000000001" customHeight="1" x14ac:dyDescent="0.3">
      <c r="A513" s="13">
        <f>SUBTOTAL(103,$B$4:B513)</f>
        <v>510</v>
      </c>
      <c r="B513" s="140">
        <v>45605</v>
      </c>
      <c r="C513" s="143" t="s">
        <v>593</v>
      </c>
      <c r="D513" s="3" t="str">
        <f>VLOOKUP(C513,'Location Summary'!$C$4:$D$602,2,0)</f>
        <v>DA+1.5</v>
      </c>
      <c r="E513" s="297" t="s">
        <v>423</v>
      </c>
      <c r="F513" s="298" t="s">
        <v>703</v>
      </c>
      <c r="G513" s="188">
        <v>1</v>
      </c>
      <c r="X513" s="44">
        <f t="shared" si="149"/>
        <v>45605</v>
      </c>
      <c r="Y513" s="44">
        <f t="shared" si="150"/>
        <v>45633</v>
      </c>
    </row>
    <row r="514" spans="1:25" ht="20.100000000000001" customHeight="1" x14ac:dyDescent="0.3">
      <c r="A514" s="13">
        <f>SUBTOTAL(103,$B$4:B514)</f>
        <v>511</v>
      </c>
      <c r="B514" s="140">
        <v>45606</v>
      </c>
      <c r="C514" s="143" t="s">
        <v>802</v>
      </c>
      <c r="D514" s="3" t="str">
        <f>VLOOKUP(C514,'Location Summary'!$C$4:$D$602,2,0)</f>
        <v>DA+3</v>
      </c>
      <c r="E514" s="297" t="s">
        <v>423</v>
      </c>
      <c r="F514" s="298" t="s">
        <v>703</v>
      </c>
      <c r="J514" s="188">
        <v>1</v>
      </c>
      <c r="M514" s="188">
        <v>1</v>
      </c>
      <c r="P514" s="188">
        <v>1</v>
      </c>
      <c r="X514" s="44">
        <f t="shared" si="149"/>
        <v>45606</v>
      </c>
      <c r="Y514" s="44">
        <f t="shared" si="150"/>
        <v>45634</v>
      </c>
    </row>
    <row r="515" spans="1:25" ht="20.100000000000001" customHeight="1" x14ac:dyDescent="0.3">
      <c r="A515" s="13">
        <f>SUBTOTAL(103,$B$4:B515)</f>
        <v>512</v>
      </c>
      <c r="B515" s="140">
        <v>45606</v>
      </c>
      <c r="C515" s="143" t="s">
        <v>52</v>
      </c>
      <c r="D515" s="3" t="str">
        <f>VLOOKUP(C515,'Location Summary'!$C$4:$D$602,2,0)</f>
        <v>DB2+6</v>
      </c>
      <c r="E515" s="297" t="s">
        <v>423</v>
      </c>
      <c r="F515" s="298" t="s">
        <v>703</v>
      </c>
      <c r="N515" s="187">
        <v>1</v>
      </c>
      <c r="O515" s="186">
        <v>1</v>
      </c>
      <c r="R515" s="186">
        <v>1</v>
      </c>
      <c r="X515" s="44">
        <f t="shared" si="149"/>
        <v>45606</v>
      </c>
      <c r="Y515" s="44">
        <f t="shared" si="150"/>
        <v>45634</v>
      </c>
    </row>
    <row r="516" spans="1:25" ht="20.100000000000001" customHeight="1" x14ac:dyDescent="0.3">
      <c r="A516" s="13">
        <f>SUBTOTAL(103,$B$4:B516)</f>
        <v>513</v>
      </c>
      <c r="B516" s="140">
        <v>45606</v>
      </c>
      <c r="C516" s="143" t="s">
        <v>593</v>
      </c>
      <c r="D516" s="3" t="str">
        <f>VLOOKUP(C516,'Location Summary'!$C$4:$D$602,2,0)</f>
        <v>DA+1.5</v>
      </c>
      <c r="E516" s="297" t="s">
        <v>423</v>
      </c>
      <c r="F516" s="298" t="s">
        <v>703</v>
      </c>
      <c r="H516" s="187">
        <v>1</v>
      </c>
      <c r="J516" s="188">
        <v>1</v>
      </c>
      <c r="M516" s="188">
        <v>1</v>
      </c>
      <c r="Q516" s="187">
        <v>1</v>
      </c>
      <c r="X516" s="44">
        <f t="shared" ref="X516:X519" si="151">B516</f>
        <v>45606</v>
      </c>
      <c r="Y516" s="44">
        <f t="shared" ref="Y516:Y519" si="152">B516+28</f>
        <v>45634</v>
      </c>
    </row>
    <row r="517" spans="1:25" ht="20.100000000000001" customHeight="1" x14ac:dyDescent="0.3">
      <c r="A517" s="13">
        <f>SUBTOTAL(103,$B$4:B517)</f>
        <v>514</v>
      </c>
      <c r="B517" s="140">
        <v>45607</v>
      </c>
      <c r="C517" s="143" t="s">
        <v>802</v>
      </c>
      <c r="D517" s="3" t="str">
        <f>VLOOKUP(C517,'Location Summary'!$C$4:$D$602,2,0)</f>
        <v>DA+3</v>
      </c>
      <c r="E517" s="297" t="s">
        <v>423</v>
      </c>
      <c r="F517" s="298" t="s">
        <v>703</v>
      </c>
      <c r="G517" s="188">
        <v>1</v>
      </c>
      <c r="N517" s="187">
        <v>1</v>
      </c>
      <c r="O517" s="186">
        <v>1</v>
      </c>
      <c r="Q517" s="187">
        <v>1</v>
      </c>
      <c r="R517" s="186">
        <v>1</v>
      </c>
      <c r="X517" s="44">
        <f t="shared" si="151"/>
        <v>45607</v>
      </c>
      <c r="Y517" s="44">
        <f t="shared" si="152"/>
        <v>45635</v>
      </c>
    </row>
    <row r="518" spans="1:25" ht="20.100000000000001" customHeight="1" x14ac:dyDescent="0.3">
      <c r="A518" s="13">
        <f>SUBTOTAL(103,$B$4:B518)</f>
        <v>515</v>
      </c>
      <c r="B518" s="140">
        <v>45607</v>
      </c>
      <c r="C518" s="143" t="s">
        <v>52</v>
      </c>
      <c r="D518" s="3" t="str">
        <f>VLOOKUP(C518,'Location Summary'!$C$4:$D$602,2,0)</f>
        <v>DB2+6</v>
      </c>
      <c r="E518" s="297" t="s">
        <v>423</v>
      </c>
      <c r="F518" s="298" t="s">
        <v>703</v>
      </c>
      <c r="H518" s="187">
        <v>1</v>
      </c>
      <c r="I518" s="186">
        <v>1</v>
      </c>
      <c r="J518" s="188">
        <v>1</v>
      </c>
      <c r="X518" s="44">
        <f t="shared" si="151"/>
        <v>45607</v>
      </c>
      <c r="Y518" s="44">
        <f t="shared" si="152"/>
        <v>45635</v>
      </c>
    </row>
    <row r="519" spans="1:25" ht="20.100000000000001" customHeight="1" x14ac:dyDescent="0.3">
      <c r="A519" s="13">
        <f>SUBTOTAL(103,$B$4:B519)</f>
        <v>516</v>
      </c>
      <c r="B519" s="140">
        <v>45607</v>
      </c>
      <c r="C519" s="143" t="s">
        <v>593</v>
      </c>
      <c r="D519" s="3" t="str">
        <f>VLOOKUP(C519,'Location Summary'!$C$4:$D$602,2,0)</f>
        <v>DA+1.5</v>
      </c>
      <c r="E519" s="297" t="s">
        <v>423</v>
      </c>
      <c r="F519" s="298" t="s">
        <v>703</v>
      </c>
      <c r="I519" s="186">
        <v>1</v>
      </c>
      <c r="K519" s="187">
        <v>1</v>
      </c>
      <c r="L519" s="186">
        <v>1</v>
      </c>
      <c r="N519" s="187">
        <v>1</v>
      </c>
      <c r="O519" s="186">
        <v>1</v>
      </c>
      <c r="R519" s="186">
        <v>1</v>
      </c>
      <c r="X519" s="44">
        <f t="shared" si="151"/>
        <v>45607</v>
      </c>
      <c r="Y519" s="44">
        <f t="shared" si="152"/>
        <v>45635</v>
      </c>
    </row>
    <row r="520" spans="1:25" ht="20.100000000000001" customHeight="1" x14ac:dyDescent="0.3">
      <c r="A520" s="13">
        <f>SUBTOTAL(103,$B$4:B520)</f>
        <v>517</v>
      </c>
      <c r="B520" s="140">
        <v>45608</v>
      </c>
      <c r="C520" s="143" t="s">
        <v>802</v>
      </c>
      <c r="D520" s="3" t="str">
        <f>VLOOKUP(C520,'Location Summary'!$C$4:$D$602,2,0)</f>
        <v>DA+3</v>
      </c>
      <c r="E520" s="297" t="s">
        <v>423</v>
      </c>
      <c r="F520" s="298" t="s">
        <v>703</v>
      </c>
      <c r="H520" s="187">
        <v>1</v>
      </c>
      <c r="I520" s="186">
        <v>1</v>
      </c>
      <c r="K520" s="187">
        <v>1</v>
      </c>
      <c r="L520" s="186">
        <v>1</v>
      </c>
      <c r="X520" s="44">
        <f t="shared" ref="X520:X522" si="153">B520</f>
        <v>45608</v>
      </c>
      <c r="Y520" s="44">
        <f t="shared" ref="Y520:Y522" si="154">B520+28</f>
        <v>45636</v>
      </c>
    </row>
    <row r="521" spans="1:25" ht="20.100000000000001" customHeight="1" x14ac:dyDescent="0.3">
      <c r="A521" s="13">
        <f>SUBTOTAL(103,$B$4:B521)</f>
        <v>518</v>
      </c>
      <c r="B521" s="140">
        <v>45608</v>
      </c>
      <c r="C521" s="143" t="s">
        <v>511</v>
      </c>
      <c r="D521" s="3" t="str">
        <f>VLOOKUP(C521,'Location Summary'!$C$4:$D$602,2,0)</f>
        <v>DB1+6</v>
      </c>
      <c r="E521" s="297" t="s">
        <v>423</v>
      </c>
      <c r="F521" s="298" t="s">
        <v>703</v>
      </c>
      <c r="P521" s="188">
        <v>1</v>
      </c>
      <c r="X521" s="44">
        <f t="shared" si="153"/>
        <v>45608</v>
      </c>
      <c r="Y521" s="44">
        <f t="shared" si="154"/>
        <v>45636</v>
      </c>
    </row>
    <row r="522" spans="1:25" ht="20.100000000000001" customHeight="1" x14ac:dyDescent="0.3">
      <c r="A522" s="13">
        <f>SUBTOTAL(103,$B$4:B522)</f>
        <v>519</v>
      </c>
      <c r="B522" s="140">
        <v>45608</v>
      </c>
      <c r="C522" s="143" t="s">
        <v>8</v>
      </c>
      <c r="D522" s="3" t="str">
        <f>VLOOKUP(C522,'Location Summary'!$C$4:$D$602,2,0)</f>
        <v>DB2+3</v>
      </c>
      <c r="E522" s="297" t="s">
        <v>423</v>
      </c>
      <c r="F522" s="298" t="s">
        <v>703</v>
      </c>
      <c r="J522" s="188">
        <v>1</v>
      </c>
      <c r="X522" s="44">
        <f t="shared" si="153"/>
        <v>45608</v>
      </c>
      <c r="Y522" s="44">
        <f t="shared" si="154"/>
        <v>45636</v>
      </c>
    </row>
    <row r="523" spans="1:25" ht="20.100000000000001" customHeight="1" x14ac:dyDescent="0.3">
      <c r="A523" s="13">
        <f>SUBTOTAL(103,$B$4:B523)</f>
        <v>520</v>
      </c>
      <c r="B523" s="140">
        <v>45608</v>
      </c>
      <c r="C523" s="143" t="s">
        <v>52</v>
      </c>
      <c r="D523" s="3" t="str">
        <f>VLOOKUP(C523,'Location Summary'!$C$4:$D$602,2,0)</f>
        <v>DB2+6</v>
      </c>
      <c r="E523" s="297" t="s">
        <v>423</v>
      </c>
      <c r="F523" s="298" t="s">
        <v>703</v>
      </c>
      <c r="K523" s="187">
        <v>1</v>
      </c>
      <c r="L523" s="186">
        <v>1</v>
      </c>
      <c r="X523" s="44">
        <f t="shared" ref="X523:X572" si="155">B523</f>
        <v>45608</v>
      </c>
      <c r="Y523" s="44">
        <f t="shared" ref="Y523:Y572" si="156">B523+28</f>
        <v>45636</v>
      </c>
    </row>
    <row r="524" spans="1:25" ht="20.100000000000001" customHeight="1" x14ac:dyDescent="0.3">
      <c r="A524" s="13">
        <f>SUBTOTAL(103,$B$4:B524)</f>
        <v>521</v>
      </c>
      <c r="B524" s="140">
        <v>45610</v>
      </c>
      <c r="C524" s="143" t="s">
        <v>634</v>
      </c>
      <c r="D524" s="3" t="str">
        <f>VLOOKUP(C524,'Location Summary'!$C$4:$D$602,2,0)</f>
        <v>DA+1.5</v>
      </c>
      <c r="E524" s="297" t="s">
        <v>423</v>
      </c>
      <c r="F524" s="298" t="s">
        <v>703</v>
      </c>
      <c r="J524" s="188">
        <v>1</v>
      </c>
      <c r="X524" s="44">
        <f t="shared" si="155"/>
        <v>45610</v>
      </c>
      <c r="Y524" s="44">
        <f t="shared" si="156"/>
        <v>45638</v>
      </c>
    </row>
    <row r="525" spans="1:25" ht="20.100000000000001" customHeight="1" x14ac:dyDescent="0.3">
      <c r="A525" s="13">
        <f>SUBTOTAL(103,$B$4:B525)</f>
        <v>522</v>
      </c>
      <c r="B525" s="140">
        <v>45610</v>
      </c>
      <c r="C525" s="143" t="s">
        <v>624</v>
      </c>
      <c r="D525" s="3" t="str">
        <f>VLOOKUP(C525,'Location Summary'!$C$4:$D$602,2,0)</f>
        <v>DA+9</v>
      </c>
      <c r="E525" s="297" t="s">
        <v>423</v>
      </c>
      <c r="F525" s="298" t="s">
        <v>703</v>
      </c>
      <c r="G525" s="188">
        <v>1</v>
      </c>
      <c r="P525" s="188">
        <v>1</v>
      </c>
      <c r="X525" s="44">
        <f t="shared" si="155"/>
        <v>45610</v>
      </c>
      <c r="Y525" s="44">
        <f t="shared" si="156"/>
        <v>45638</v>
      </c>
    </row>
    <row r="526" spans="1:25" ht="20.100000000000001" customHeight="1" x14ac:dyDescent="0.3">
      <c r="A526" s="13">
        <f>SUBTOTAL(103,$B$4:B526)</f>
        <v>523</v>
      </c>
      <c r="B526" s="140">
        <v>45610</v>
      </c>
      <c r="C526" s="143" t="s">
        <v>511</v>
      </c>
      <c r="D526" s="3" t="str">
        <f>VLOOKUP(C526,'Location Summary'!$C$4:$D$602,2,0)</f>
        <v>DB1+6</v>
      </c>
      <c r="E526" s="297" t="s">
        <v>423</v>
      </c>
      <c r="F526" s="298" t="s">
        <v>703</v>
      </c>
      <c r="M526" s="188">
        <v>1</v>
      </c>
      <c r="X526" s="44">
        <f t="shared" si="155"/>
        <v>45610</v>
      </c>
      <c r="Y526" s="44">
        <f t="shared" si="156"/>
        <v>45638</v>
      </c>
    </row>
    <row r="527" spans="1:25" ht="20.100000000000001" customHeight="1" x14ac:dyDescent="0.3">
      <c r="A527" s="13">
        <f>SUBTOTAL(103,$B$4:B527)</f>
        <v>524</v>
      </c>
      <c r="B527" s="140">
        <v>45610</v>
      </c>
      <c r="C527" s="143" t="s">
        <v>8</v>
      </c>
      <c r="D527" s="3" t="str">
        <f>VLOOKUP(C527,'Location Summary'!$C$4:$D$602,2,0)</f>
        <v>DB2+3</v>
      </c>
      <c r="E527" s="297" t="s">
        <v>423</v>
      </c>
      <c r="F527" s="298" t="s">
        <v>703</v>
      </c>
      <c r="G527" s="188">
        <v>1</v>
      </c>
      <c r="X527" s="44">
        <f t="shared" si="155"/>
        <v>45610</v>
      </c>
      <c r="Y527" s="44">
        <f t="shared" si="156"/>
        <v>45638</v>
      </c>
    </row>
    <row r="528" spans="1:25" ht="20.100000000000001" customHeight="1" x14ac:dyDescent="0.3">
      <c r="A528" s="13">
        <f>SUBTOTAL(103,$B$4:B528)</f>
        <v>525</v>
      </c>
      <c r="B528" s="140">
        <v>45610</v>
      </c>
      <c r="C528" s="143" t="s">
        <v>200</v>
      </c>
      <c r="D528" s="3" t="str">
        <f>VLOOKUP(C528,'Location Summary'!$C$4:$D$602,2,0)</f>
        <v>DA+3</v>
      </c>
      <c r="E528" s="297" t="s">
        <v>423</v>
      </c>
      <c r="F528" s="298" t="s">
        <v>703</v>
      </c>
      <c r="J528" s="188">
        <v>1</v>
      </c>
      <c r="M528" s="188">
        <v>1</v>
      </c>
      <c r="P528" s="188">
        <v>1</v>
      </c>
      <c r="X528" s="44">
        <f t="shared" si="155"/>
        <v>45610</v>
      </c>
      <c r="Y528" s="44">
        <f t="shared" si="156"/>
        <v>45638</v>
      </c>
    </row>
    <row r="529" spans="1:25" ht="20.100000000000001" customHeight="1" x14ac:dyDescent="0.3">
      <c r="A529" s="13">
        <f>SUBTOTAL(103,$B$4:B529)</f>
        <v>526</v>
      </c>
      <c r="B529" s="140">
        <v>45611</v>
      </c>
      <c r="C529" s="143" t="s">
        <v>634</v>
      </c>
      <c r="D529" s="3" t="str">
        <f>VLOOKUP(C529,'Location Summary'!$C$4:$D$602,2,0)</f>
        <v>DA+1.5</v>
      </c>
      <c r="E529" s="297" t="s">
        <v>423</v>
      </c>
      <c r="F529" s="298" t="s">
        <v>703</v>
      </c>
      <c r="K529" s="187">
        <v>1</v>
      </c>
      <c r="P529" s="188">
        <v>1</v>
      </c>
      <c r="X529" s="44">
        <f t="shared" si="155"/>
        <v>45611</v>
      </c>
      <c r="Y529" s="44">
        <f t="shared" si="156"/>
        <v>45639</v>
      </c>
    </row>
    <row r="530" spans="1:25" ht="20.100000000000001" customHeight="1" x14ac:dyDescent="0.3">
      <c r="A530" s="13">
        <f>SUBTOTAL(103,$B$4:B530)</f>
        <v>527</v>
      </c>
      <c r="B530" s="140">
        <v>45611</v>
      </c>
      <c r="C530" s="143" t="s">
        <v>624</v>
      </c>
      <c r="D530" s="3" t="str">
        <f>VLOOKUP(C530,'Location Summary'!$C$4:$D$602,2,0)</f>
        <v>DA+9</v>
      </c>
      <c r="E530" s="297" t="s">
        <v>423</v>
      </c>
      <c r="F530" s="298" t="s">
        <v>703</v>
      </c>
      <c r="Q530" s="187">
        <v>1</v>
      </c>
      <c r="X530" s="44">
        <f t="shared" si="155"/>
        <v>45611</v>
      </c>
      <c r="Y530" s="44">
        <f t="shared" si="156"/>
        <v>45639</v>
      </c>
    </row>
    <row r="531" spans="1:25" ht="20.100000000000001" customHeight="1" x14ac:dyDescent="0.3">
      <c r="A531" s="13">
        <f>SUBTOTAL(103,$B$4:B531)</f>
        <v>528</v>
      </c>
      <c r="B531" s="140">
        <v>45611</v>
      </c>
      <c r="C531" s="143" t="s">
        <v>8</v>
      </c>
      <c r="D531" s="3" t="str">
        <f>VLOOKUP(C531,'Location Summary'!$C$4:$D$602,2,0)</f>
        <v>DB2+3</v>
      </c>
      <c r="E531" s="297" t="s">
        <v>423</v>
      </c>
      <c r="F531" s="298" t="s">
        <v>703</v>
      </c>
      <c r="K531" s="187">
        <v>1</v>
      </c>
      <c r="X531" s="44">
        <f t="shared" si="155"/>
        <v>45611</v>
      </c>
      <c r="Y531" s="44">
        <f t="shared" si="156"/>
        <v>45639</v>
      </c>
    </row>
    <row r="532" spans="1:25" ht="20.100000000000001" customHeight="1" x14ac:dyDescent="0.3">
      <c r="A532" s="13">
        <f>SUBTOTAL(103,$B$4:B532)</f>
        <v>529</v>
      </c>
      <c r="B532" s="140">
        <v>45611</v>
      </c>
      <c r="C532" s="143" t="s">
        <v>200</v>
      </c>
      <c r="D532" s="3" t="str">
        <f>VLOOKUP(C532,'Location Summary'!$C$4:$D$602,2,0)</f>
        <v>DA+3</v>
      </c>
      <c r="E532" s="297" t="s">
        <v>423</v>
      </c>
      <c r="F532" s="298" t="s">
        <v>703</v>
      </c>
      <c r="G532" s="188">
        <v>1</v>
      </c>
      <c r="K532" s="187">
        <v>1</v>
      </c>
      <c r="L532" s="186">
        <v>1</v>
      </c>
      <c r="N532" s="187">
        <v>1</v>
      </c>
      <c r="O532" s="186">
        <v>1</v>
      </c>
      <c r="Q532" s="187">
        <v>1</v>
      </c>
      <c r="R532" s="186">
        <v>1</v>
      </c>
      <c r="X532" s="44">
        <f t="shared" si="155"/>
        <v>45611</v>
      </c>
      <c r="Y532" s="44">
        <f t="shared" si="156"/>
        <v>45639</v>
      </c>
    </row>
    <row r="533" spans="1:25" ht="20.100000000000001" customHeight="1" x14ac:dyDescent="0.3">
      <c r="A533" s="13">
        <f>SUBTOTAL(103,$B$4:B533)</f>
        <v>530</v>
      </c>
      <c r="B533" s="140">
        <v>45612</v>
      </c>
      <c r="C533" s="143" t="s">
        <v>634</v>
      </c>
      <c r="D533" s="3" t="str">
        <f>VLOOKUP(C533,'Location Summary'!$C$4:$D$602,2,0)</f>
        <v>DA+1.5</v>
      </c>
      <c r="E533" s="297" t="s">
        <v>423</v>
      </c>
      <c r="F533" s="298" t="s">
        <v>703</v>
      </c>
      <c r="M533" s="188">
        <v>1</v>
      </c>
      <c r="Q533" s="187">
        <v>1</v>
      </c>
      <c r="X533" s="44">
        <f t="shared" si="155"/>
        <v>45612</v>
      </c>
      <c r="Y533" s="44">
        <f t="shared" si="156"/>
        <v>45640</v>
      </c>
    </row>
    <row r="534" spans="1:25" ht="20.100000000000001" customHeight="1" x14ac:dyDescent="0.3">
      <c r="A534" s="13">
        <f>SUBTOTAL(103,$B$4:B534)</f>
        <v>531</v>
      </c>
      <c r="B534" s="140">
        <v>45612</v>
      </c>
      <c r="C534" s="143" t="s">
        <v>624</v>
      </c>
      <c r="D534" s="3" t="str">
        <f>VLOOKUP(C534,'Location Summary'!$C$4:$D$602,2,0)</f>
        <v>DA+9</v>
      </c>
      <c r="E534" s="297" t="s">
        <v>423</v>
      </c>
      <c r="F534" s="298" t="s">
        <v>703</v>
      </c>
      <c r="H534" s="187">
        <v>1</v>
      </c>
      <c r="I534" s="186">
        <v>1</v>
      </c>
      <c r="J534" s="188">
        <v>1</v>
      </c>
      <c r="M534" s="188">
        <v>1</v>
      </c>
      <c r="R534" s="186">
        <v>1</v>
      </c>
      <c r="X534" s="44">
        <f t="shared" si="155"/>
        <v>45612</v>
      </c>
      <c r="Y534" s="44">
        <f t="shared" si="156"/>
        <v>45640</v>
      </c>
    </row>
    <row r="535" spans="1:25" ht="20.100000000000001" customHeight="1" x14ac:dyDescent="0.3">
      <c r="A535" s="13">
        <f>SUBTOTAL(103,$B$4:B535)</f>
        <v>532</v>
      </c>
      <c r="B535" s="140">
        <v>45612</v>
      </c>
      <c r="C535" s="143" t="s">
        <v>511</v>
      </c>
      <c r="D535" s="3" t="str">
        <f>VLOOKUP(C535,'Location Summary'!$C$4:$D$602,2,0)</f>
        <v>DB1+6</v>
      </c>
      <c r="E535" s="297" t="s">
        <v>423</v>
      </c>
      <c r="F535" s="298" t="s">
        <v>703</v>
      </c>
      <c r="G535" s="188">
        <v>1</v>
      </c>
      <c r="N535" s="187">
        <v>1</v>
      </c>
      <c r="Q535" s="187">
        <v>1</v>
      </c>
      <c r="X535" s="44">
        <f t="shared" si="155"/>
        <v>45612</v>
      </c>
      <c r="Y535" s="44">
        <f t="shared" si="156"/>
        <v>45640</v>
      </c>
    </row>
    <row r="536" spans="1:25" ht="20.100000000000001" customHeight="1" x14ac:dyDescent="0.3">
      <c r="A536" s="13">
        <f>SUBTOTAL(103,$B$4:B536)</f>
        <v>533</v>
      </c>
      <c r="B536" s="140">
        <v>45612</v>
      </c>
      <c r="C536" s="143" t="s">
        <v>8</v>
      </c>
      <c r="D536" s="3" t="str">
        <f>VLOOKUP(C536,'Location Summary'!$C$4:$D$602,2,0)</f>
        <v>DB2+3</v>
      </c>
      <c r="E536" s="297" t="s">
        <v>423</v>
      </c>
      <c r="F536" s="298" t="s">
        <v>703</v>
      </c>
      <c r="L536" s="186">
        <v>1</v>
      </c>
      <c r="P536" s="188">
        <v>1</v>
      </c>
      <c r="X536" s="44">
        <f t="shared" si="155"/>
        <v>45612</v>
      </c>
      <c r="Y536" s="44">
        <f t="shared" si="156"/>
        <v>45640</v>
      </c>
    </row>
    <row r="537" spans="1:25" ht="20.100000000000001" customHeight="1" x14ac:dyDescent="0.3">
      <c r="A537" s="13">
        <f>SUBTOTAL(103,$B$4:B537)</f>
        <v>534</v>
      </c>
      <c r="B537" s="140">
        <v>45612</v>
      </c>
      <c r="C537" s="143" t="s">
        <v>200</v>
      </c>
      <c r="D537" s="3" t="str">
        <f>VLOOKUP(C537,'Location Summary'!$C$4:$D$602,2,0)</f>
        <v>DA+3</v>
      </c>
      <c r="E537" s="297" t="s">
        <v>423</v>
      </c>
      <c r="F537" s="298" t="s">
        <v>703</v>
      </c>
      <c r="H537" s="187">
        <v>1</v>
      </c>
      <c r="I537" s="186">
        <v>1</v>
      </c>
      <c r="X537" s="44">
        <f t="shared" si="155"/>
        <v>45612</v>
      </c>
      <c r="Y537" s="44">
        <f t="shared" si="156"/>
        <v>45640</v>
      </c>
    </row>
    <row r="538" spans="1:25" ht="20.100000000000001" customHeight="1" x14ac:dyDescent="0.3">
      <c r="A538" s="13">
        <f>SUBTOTAL(103,$B$4:B538)</f>
        <v>535</v>
      </c>
      <c r="B538" s="140">
        <v>45612</v>
      </c>
      <c r="C538" s="143" t="s">
        <v>173</v>
      </c>
      <c r="D538" s="3" t="str">
        <f>VLOOKUP(C538,'Location Summary'!$C$4:$D$602,2,0)</f>
        <v>DB1+6</v>
      </c>
      <c r="E538" s="297" t="s">
        <v>423</v>
      </c>
      <c r="F538" s="298" t="s">
        <v>703</v>
      </c>
      <c r="M538" s="188">
        <v>1</v>
      </c>
      <c r="X538" s="44">
        <f t="shared" si="155"/>
        <v>45612</v>
      </c>
      <c r="Y538" s="44">
        <f t="shared" si="156"/>
        <v>45640</v>
      </c>
    </row>
    <row r="539" spans="1:25" ht="20.100000000000001" customHeight="1" x14ac:dyDescent="0.3">
      <c r="A539" s="13">
        <f>SUBTOTAL(103,$B$4:B539)</f>
        <v>536</v>
      </c>
      <c r="B539" s="140">
        <v>45613</v>
      </c>
      <c r="C539" s="143" t="s">
        <v>634</v>
      </c>
      <c r="D539" s="3" t="str">
        <f>VLOOKUP(C539,'Location Summary'!$C$4:$D$602,2,0)</f>
        <v>DA+1.5</v>
      </c>
      <c r="E539" s="297" t="s">
        <v>423</v>
      </c>
      <c r="F539" s="298" t="s">
        <v>703</v>
      </c>
      <c r="G539" s="188">
        <v>1</v>
      </c>
      <c r="X539" s="44">
        <f t="shared" si="155"/>
        <v>45613</v>
      </c>
      <c r="Y539" s="44">
        <f t="shared" si="156"/>
        <v>45641</v>
      </c>
    </row>
    <row r="540" spans="1:25" ht="20.100000000000001" customHeight="1" x14ac:dyDescent="0.3">
      <c r="A540" s="13">
        <f>SUBTOTAL(103,$B$4:B540)</f>
        <v>537</v>
      </c>
      <c r="B540" s="140">
        <v>45613</v>
      </c>
      <c r="C540" s="143" t="s">
        <v>624</v>
      </c>
      <c r="D540" s="3" t="str">
        <f>VLOOKUP(C540,'Location Summary'!$C$4:$D$602,2,0)</f>
        <v>DA+9</v>
      </c>
      <c r="E540" s="297" t="s">
        <v>423</v>
      </c>
      <c r="F540" s="298" t="s">
        <v>703</v>
      </c>
      <c r="K540" s="187">
        <v>1</v>
      </c>
      <c r="L540" s="186">
        <v>1</v>
      </c>
      <c r="N540" s="187">
        <v>1</v>
      </c>
      <c r="O540" s="186">
        <v>1</v>
      </c>
      <c r="X540" s="44">
        <f t="shared" si="155"/>
        <v>45613</v>
      </c>
      <c r="Y540" s="44">
        <f t="shared" si="156"/>
        <v>45641</v>
      </c>
    </row>
    <row r="541" spans="1:25" ht="20.100000000000001" customHeight="1" x14ac:dyDescent="0.3">
      <c r="A541" s="13">
        <f>SUBTOTAL(103,$B$4:B541)</f>
        <v>538</v>
      </c>
      <c r="B541" s="140">
        <v>45613</v>
      </c>
      <c r="C541" s="143" t="s">
        <v>511</v>
      </c>
      <c r="D541" s="3" t="str">
        <f>VLOOKUP(C541,'Location Summary'!$C$4:$D$602,2,0)</f>
        <v>DB1+6</v>
      </c>
      <c r="E541" s="297" t="s">
        <v>423</v>
      </c>
      <c r="F541" s="298" t="s">
        <v>703</v>
      </c>
      <c r="O541" s="186">
        <v>1</v>
      </c>
      <c r="R541" s="186">
        <v>1</v>
      </c>
      <c r="X541" s="44">
        <f t="shared" si="155"/>
        <v>45613</v>
      </c>
      <c r="Y541" s="44">
        <f t="shared" si="156"/>
        <v>45641</v>
      </c>
    </row>
    <row r="542" spans="1:25" ht="20.100000000000001" customHeight="1" x14ac:dyDescent="0.3">
      <c r="A542" s="13">
        <f>SUBTOTAL(103,$B$4:B542)</f>
        <v>539</v>
      </c>
      <c r="B542" s="140">
        <v>45613</v>
      </c>
      <c r="C542" s="143" t="s">
        <v>8</v>
      </c>
      <c r="D542" s="3" t="str">
        <f>VLOOKUP(C542,'Location Summary'!$C$4:$D$602,2,0)</f>
        <v>DB2+3</v>
      </c>
      <c r="E542" s="297" t="s">
        <v>423</v>
      </c>
      <c r="F542" s="298" t="s">
        <v>703</v>
      </c>
      <c r="H542" s="187">
        <v>1</v>
      </c>
      <c r="I542" s="186">
        <v>1</v>
      </c>
      <c r="X542" s="44">
        <f t="shared" si="155"/>
        <v>45613</v>
      </c>
      <c r="Y542" s="44">
        <f t="shared" si="156"/>
        <v>45641</v>
      </c>
    </row>
    <row r="543" spans="1:25" ht="20.100000000000001" customHeight="1" x14ac:dyDescent="0.3">
      <c r="A543" s="13">
        <f>SUBTOTAL(103,$B$4:B543)</f>
        <v>540</v>
      </c>
      <c r="B543" s="140">
        <v>45613</v>
      </c>
      <c r="C543" s="143" t="s">
        <v>201</v>
      </c>
      <c r="D543" s="3" t="str">
        <f>VLOOKUP(C543,'Location Summary'!$C$4:$D$602,2,0)</f>
        <v>DA+1.5</v>
      </c>
      <c r="E543" s="297" t="s">
        <v>423</v>
      </c>
      <c r="F543" s="298" t="s">
        <v>703</v>
      </c>
      <c r="G543" s="188">
        <v>1</v>
      </c>
      <c r="J543" s="188">
        <v>1</v>
      </c>
      <c r="X543" s="44">
        <f t="shared" si="155"/>
        <v>45613</v>
      </c>
      <c r="Y543" s="44">
        <f t="shared" si="156"/>
        <v>45641</v>
      </c>
    </row>
    <row r="544" spans="1:25" ht="20.100000000000001" customHeight="1" x14ac:dyDescent="0.3">
      <c r="A544" s="13">
        <f>SUBTOTAL(103,$B$4:B544)</f>
        <v>541</v>
      </c>
      <c r="B544" s="140">
        <v>45613</v>
      </c>
      <c r="C544" s="143" t="s">
        <v>173</v>
      </c>
      <c r="D544" s="3" t="str">
        <f>VLOOKUP(C544,'Location Summary'!$C$4:$D$602,2,0)</f>
        <v>DB1+6</v>
      </c>
      <c r="E544" s="297" t="s">
        <v>423</v>
      </c>
      <c r="F544" s="298" t="s">
        <v>703</v>
      </c>
      <c r="G544" s="188">
        <v>1</v>
      </c>
      <c r="N544" s="187">
        <v>1</v>
      </c>
      <c r="X544" s="44">
        <f t="shared" si="155"/>
        <v>45613</v>
      </c>
      <c r="Y544" s="44">
        <f t="shared" si="156"/>
        <v>45641</v>
      </c>
    </row>
    <row r="545" spans="1:25" ht="20.100000000000001" customHeight="1" x14ac:dyDescent="0.3">
      <c r="A545" s="13">
        <f>SUBTOTAL(103,$B$4:B545)</f>
        <v>542</v>
      </c>
      <c r="B545" s="140">
        <v>45614</v>
      </c>
      <c r="C545" s="143" t="s">
        <v>625</v>
      </c>
      <c r="D545" s="3" t="str">
        <f>VLOOKUP(C545,'Location Summary'!$C$4:$D$602,2,0)</f>
        <v>DA+3</v>
      </c>
      <c r="E545" s="297" t="s">
        <v>423</v>
      </c>
      <c r="F545" s="298" t="s">
        <v>703</v>
      </c>
      <c r="M545" s="188">
        <v>1</v>
      </c>
      <c r="P545" s="188">
        <v>1</v>
      </c>
      <c r="X545" s="44">
        <f t="shared" si="155"/>
        <v>45614</v>
      </c>
      <c r="Y545" s="44">
        <f t="shared" si="156"/>
        <v>45642</v>
      </c>
    </row>
    <row r="546" spans="1:25" ht="20.100000000000001" customHeight="1" x14ac:dyDescent="0.3">
      <c r="A546" s="13">
        <f>SUBTOTAL(103,$B$4:B546)</f>
        <v>543</v>
      </c>
      <c r="B546" s="140">
        <v>45614</v>
      </c>
      <c r="C546" s="143" t="s">
        <v>511</v>
      </c>
      <c r="D546" s="3" t="str">
        <f>VLOOKUP(C546,'Location Summary'!$C$4:$D$602,2,0)</f>
        <v>DB1+6</v>
      </c>
      <c r="E546" s="297" t="s">
        <v>423</v>
      </c>
      <c r="F546" s="298" t="s">
        <v>703</v>
      </c>
      <c r="H546" s="187">
        <v>1</v>
      </c>
      <c r="I546" s="186">
        <v>1</v>
      </c>
      <c r="X546" s="44">
        <f t="shared" si="155"/>
        <v>45614</v>
      </c>
      <c r="Y546" s="44">
        <f t="shared" si="156"/>
        <v>45642</v>
      </c>
    </row>
    <row r="547" spans="1:25" ht="20.100000000000001" customHeight="1" x14ac:dyDescent="0.3">
      <c r="A547" s="13">
        <f>SUBTOTAL(103,$B$4:B547)</f>
        <v>544</v>
      </c>
      <c r="B547" s="140">
        <v>45614</v>
      </c>
      <c r="C547" s="143" t="s">
        <v>8</v>
      </c>
      <c r="D547" s="3" t="str">
        <f>VLOOKUP(C547,'Location Summary'!$C$4:$D$602,2,0)</f>
        <v>DB2+3</v>
      </c>
      <c r="E547" s="297" t="s">
        <v>423</v>
      </c>
      <c r="F547" s="298" t="s">
        <v>703</v>
      </c>
      <c r="Q547" s="187">
        <v>1</v>
      </c>
      <c r="R547" s="186">
        <v>1</v>
      </c>
      <c r="X547" s="44">
        <f t="shared" si="155"/>
        <v>45614</v>
      </c>
      <c r="Y547" s="44">
        <f t="shared" si="156"/>
        <v>45642</v>
      </c>
    </row>
    <row r="548" spans="1:25" ht="20.100000000000001" customHeight="1" x14ac:dyDescent="0.3">
      <c r="A548" s="13">
        <f>SUBTOTAL(103,$B$4:B548)</f>
        <v>545</v>
      </c>
      <c r="B548" s="140">
        <v>45614</v>
      </c>
      <c r="C548" s="143" t="s">
        <v>201</v>
      </c>
      <c r="D548" s="3" t="str">
        <f>VLOOKUP(C548,'Location Summary'!$C$4:$D$602,2,0)</f>
        <v>DA+1.5</v>
      </c>
      <c r="E548" s="297" t="s">
        <v>423</v>
      </c>
      <c r="F548" s="298" t="s">
        <v>703</v>
      </c>
      <c r="H548" s="187">
        <v>1</v>
      </c>
      <c r="K548" s="187">
        <v>1</v>
      </c>
      <c r="M548" s="188">
        <v>1</v>
      </c>
      <c r="P548" s="188">
        <v>1</v>
      </c>
      <c r="X548" s="44">
        <f t="shared" si="155"/>
        <v>45614</v>
      </c>
      <c r="Y548" s="44">
        <f t="shared" si="156"/>
        <v>45642</v>
      </c>
    </row>
    <row r="549" spans="1:25" ht="20.100000000000001" customHeight="1" x14ac:dyDescent="0.3">
      <c r="A549" s="13">
        <f>SUBTOTAL(103,$B$4:B549)</f>
        <v>546</v>
      </c>
      <c r="B549" s="140">
        <v>45614</v>
      </c>
      <c r="C549" s="143" t="s">
        <v>173</v>
      </c>
      <c r="D549" s="3" t="str">
        <f>VLOOKUP(C549,'Location Summary'!$C$4:$D$602,2,0)</f>
        <v>DB1+6</v>
      </c>
      <c r="E549" s="297" t="s">
        <v>423</v>
      </c>
      <c r="F549" s="298" t="s">
        <v>703</v>
      </c>
      <c r="O549" s="186">
        <v>1</v>
      </c>
      <c r="X549" s="44">
        <f t="shared" si="155"/>
        <v>45614</v>
      </c>
      <c r="Y549" s="44">
        <f t="shared" si="156"/>
        <v>45642</v>
      </c>
    </row>
    <row r="550" spans="1:25" ht="20.100000000000001" customHeight="1" x14ac:dyDescent="0.3">
      <c r="A550" s="13">
        <f>SUBTOTAL(103,$B$4:B550)</f>
        <v>547</v>
      </c>
      <c r="B550" s="140">
        <v>45614</v>
      </c>
      <c r="C550" s="143" t="s">
        <v>635</v>
      </c>
      <c r="D550" s="3" t="str">
        <f>VLOOKUP(C550,'Location Summary'!$C$4:$D$602,2,0)</f>
        <v>DA+0</v>
      </c>
      <c r="E550" s="297" t="s">
        <v>423</v>
      </c>
      <c r="F550" s="298" t="s">
        <v>703</v>
      </c>
      <c r="G550" s="188">
        <v>1</v>
      </c>
      <c r="P550" s="188">
        <v>1</v>
      </c>
      <c r="X550" s="44">
        <f t="shared" si="155"/>
        <v>45614</v>
      </c>
      <c r="Y550" s="44">
        <f t="shared" si="156"/>
        <v>45642</v>
      </c>
    </row>
    <row r="551" spans="1:25" ht="20.100000000000001" customHeight="1" x14ac:dyDescent="0.3">
      <c r="A551" s="13">
        <f>SUBTOTAL(103,$B$4:B551)</f>
        <v>548</v>
      </c>
      <c r="B551" s="140">
        <v>45615</v>
      </c>
      <c r="C551" s="143" t="s">
        <v>634</v>
      </c>
      <c r="D551" s="3" t="str">
        <f>VLOOKUP(C551,'Location Summary'!$C$4:$D$602,2,0)</f>
        <v>DA+1.5</v>
      </c>
      <c r="E551" s="297" t="s">
        <v>423</v>
      </c>
      <c r="F551" s="298" t="s">
        <v>703</v>
      </c>
      <c r="H551" s="187">
        <v>1</v>
      </c>
      <c r="L551" s="186">
        <v>1</v>
      </c>
      <c r="N551" s="187">
        <v>1</v>
      </c>
      <c r="R551" s="186">
        <v>1</v>
      </c>
      <c r="X551" s="44">
        <f t="shared" si="155"/>
        <v>45615</v>
      </c>
      <c r="Y551" s="44">
        <f t="shared" si="156"/>
        <v>45643</v>
      </c>
    </row>
    <row r="552" spans="1:25" ht="20.100000000000001" customHeight="1" x14ac:dyDescent="0.3">
      <c r="A552" s="13">
        <f>SUBTOTAL(103,$B$4:B552)</f>
        <v>549</v>
      </c>
      <c r="B552" s="140">
        <v>45615</v>
      </c>
      <c r="C552" s="143" t="s">
        <v>625</v>
      </c>
      <c r="D552" s="3" t="str">
        <f>VLOOKUP(C552,'Location Summary'!$C$4:$D$602,2,0)</f>
        <v>DA+3</v>
      </c>
      <c r="E552" s="297" t="s">
        <v>423</v>
      </c>
      <c r="F552" s="298" t="s">
        <v>703</v>
      </c>
      <c r="N552" s="187">
        <v>1</v>
      </c>
      <c r="O552" s="186">
        <v>1</v>
      </c>
      <c r="Q552" s="187">
        <v>1</v>
      </c>
      <c r="R552" s="186">
        <v>1</v>
      </c>
      <c r="X552" s="44">
        <f t="shared" si="155"/>
        <v>45615</v>
      </c>
      <c r="Y552" s="44">
        <f t="shared" si="156"/>
        <v>45643</v>
      </c>
    </row>
    <row r="553" spans="1:25" ht="20.100000000000001" customHeight="1" x14ac:dyDescent="0.3">
      <c r="A553" s="13">
        <f>SUBTOTAL(103,$B$4:B553)</f>
        <v>550</v>
      </c>
      <c r="B553" s="140">
        <v>45615</v>
      </c>
      <c r="C553" s="143" t="s">
        <v>8</v>
      </c>
      <c r="D553" s="3" t="str">
        <f>VLOOKUP(C553,'Location Summary'!$C$4:$D$602,2,0)</f>
        <v>DB2+3</v>
      </c>
      <c r="E553" s="297" t="s">
        <v>423</v>
      </c>
      <c r="F553" s="298" t="s">
        <v>703</v>
      </c>
      <c r="M553" s="188">
        <v>1</v>
      </c>
      <c r="N553" s="187">
        <v>1</v>
      </c>
      <c r="X553" s="44">
        <f t="shared" si="155"/>
        <v>45615</v>
      </c>
      <c r="Y553" s="44">
        <f t="shared" si="156"/>
        <v>45643</v>
      </c>
    </row>
    <row r="554" spans="1:25" ht="20.100000000000001" customHeight="1" x14ac:dyDescent="0.3">
      <c r="A554" s="13">
        <f>SUBTOTAL(103,$B$4:B554)</f>
        <v>551</v>
      </c>
      <c r="B554" s="140">
        <v>45615</v>
      </c>
      <c r="C554" s="143" t="s">
        <v>201</v>
      </c>
      <c r="D554" s="3" t="str">
        <f>VLOOKUP(C554,'Location Summary'!$C$4:$D$602,2,0)</f>
        <v>DA+1.5</v>
      </c>
      <c r="E554" s="297" t="s">
        <v>423</v>
      </c>
      <c r="F554" s="298" t="s">
        <v>703</v>
      </c>
      <c r="I554" s="186">
        <v>1</v>
      </c>
      <c r="L554" s="186">
        <v>1</v>
      </c>
      <c r="N554" s="187">
        <v>1</v>
      </c>
      <c r="O554" s="186">
        <v>1</v>
      </c>
      <c r="Q554" s="187">
        <v>1</v>
      </c>
      <c r="R554" s="186">
        <v>1</v>
      </c>
      <c r="X554" s="44">
        <f t="shared" si="155"/>
        <v>45615</v>
      </c>
      <c r="Y554" s="44">
        <f t="shared" si="156"/>
        <v>45643</v>
      </c>
    </row>
    <row r="555" spans="1:25" ht="20.100000000000001" customHeight="1" x14ac:dyDescent="0.3">
      <c r="A555" s="13">
        <f>SUBTOTAL(103,$B$4:B555)</f>
        <v>552</v>
      </c>
      <c r="B555" s="140">
        <v>45615</v>
      </c>
      <c r="C555" s="143" t="s">
        <v>173</v>
      </c>
      <c r="D555" s="3" t="str">
        <f>VLOOKUP(C555,'Location Summary'!$C$4:$D$602,2,0)</f>
        <v>DB1+6</v>
      </c>
      <c r="E555" s="297" t="s">
        <v>423</v>
      </c>
      <c r="F555" s="298" t="s">
        <v>703</v>
      </c>
      <c r="H555" s="187">
        <v>1</v>
      </c>
      <c r="I555" s="186">
        <v>1</v>
      </c>
      <c r="X555" s="44">
        <f t="shared" si="155"/>
        <v>45615</v>
      </c>
      <c r="Y555" s="44">
        <f t="shared" si="156"/>
        <v>45643</v>
      </c>
    </row>
    <row r="556" spans="1:25" ht="20.100000000000001" customHeight="1" x14ac:dyDescent="0.3">
      <c r="A556" s="13">
        <f>SUBTOTAL(103,$B$4:B556)</f>
        <v>553</v>
      </c>
      <c r="B556" s="140">
        <v>45615</v>
      </c>
      <c r="C556" s="143" t="s">
        <v>635</v>
      </c>
      <c r="D556" s="3" t="str">
        <f>VLOOKUP(C556,'Location Summary'!$C$4:$D$602,2,0)</f>
        <v>DA+0</v>
      </c>
      <c r="E556" s="297" t="s">
        <v>423</v>
      </c>
      <c r="F556" s="298" t="s">
        <v>703</v>
      </c>
      <c r="H556" s="187">
        <v>1</v>
      </c>
      <c r="J556" s="188">
        <v>1</v>
      </c>
      <c r="M556" s="188">
        <v>1</v>
      </c>
      <c r="Q556" s="187">
        <v>1</v>
      </c>
      <c r="X556" s="44">
        <f t="shared" si="155"/>
        <v>45615</v>
      </c>
      <c r="Y556" s="44">
        <f t="shared" si="156"/>
        <v>45643</v>
      </c>
    </row>
    <row r="557" spans="1:25" ht="20.100000000000001" customHeight="1" x14ac:dyDescent="0.3">
      <c r="A557" s="13">
        <f>SUBTOTAL(103,$B$4:B557)</f>
        <v>554</v>
      </c>
      <c r="B557" s="140">
        <v>45616</v>
      </c>
      <c r="C557" s="143" t="s">
        <v>634</v>
      </c>
      <c r="D557" s="3" t="str">
        <f>VLOOKUP(C557,'Location Summary'!$C$4:$D$602,2,0)</f>
        <v>DA+1.5</v>
      </c>
      <c r="E557" s="297" t="s">
        <v>423</v>
      </c>
      <c r="F557" s="298" t="s">
        <v>703</v>
      </c>
      <c r="I557" s="186">
        <v>1</v>
      </c>
      <c r="O557" s="186">
        <v>1</v>
      </c>
      <c r="X557" s="44">
        <f t="shared" si="155"/>
        <v>45616</v>
      </c>
      <c r="Y557" s="44">
        <f t="shared" si="156"/>
        <v>45644</v>
      </c>
    </row>
    <row r="558" spans="1:25" ht="20.100000000000001" customHeight="1" x14ac:dyDescent="0.3">
      <c r="A558" s="13">
        <f>SUBTOTAL(103,$B$4:B558)</f>
        <v>555</v>
      </c>
      <c r="B558" s="140">
        <v>45616</v>
      </c>
      <c r="C558" s="143" t="s">
        <v>625</v>
      </c>
      <c r="D558" s="3" t="str">
        <f>VLOOKUP(C558,'Location Summary'!$C$4:$D$602,2,0)</f>
        <v>DA+3</v>
      </c>
      <c r="E558" s="297" t="s">
        <v>423</v>
      </c>
      <c r="F558" s="298" t="s">
        <v>703</v>
      </c>
      <c r="G558" s="188">
        <v>1</v>
      </c>
      <c r="J558" s="188">
        <v>1</v>
      </c>
      <c r="X558" s="44">
        <f t="shared" si="155"/>
        <v>45616</v>
      </c>
      <c r="Y558" s="44">
        <f t="shared" si="156"/>
        <v>45644</v>
      </c>
    </row>
    <row r="559" spans="1:25" ht="20.100000000000001" customHeight="1" x14ac:dyDescent="0.3">
      <c r="A559" s="13">
        <f>SUBTOTAL(103,$B$4:B559)</f>
        <v>556</v>
      </c>
      <c r="B559" s="140">
        <v>45616</v>
      </c>
      <c r="C559" s="143" t="s">
        <v>8</v>
      </c>
      <c r="D559" s="3" t="str">
        <f>VLOOKUP(C559,'Location Summary'!$C$4:$D$602,2,0)</f>
        <v>DB2+3</v>
      </c>
      <c r="E559" s="297" t="s">
        <v>423</v>
      </c>
      <c r="F559" s="298" t="s">
        <v>703</v>
      </c>
      <c r="O559" s="186">
        <v>1</v>
      </c>
      <c r="X559" s="44">
        <f t="shared" si="155"/>
        <v>45616</v>
      </c>
      <c r="Y559" s="44">
        <f t="shared" si="156"/>
        <v>45644</v>
      </c>
    </row>
    <row r="560" spans="1:25" ht="20.100000000000001" customHeight="1" x14ac:dyDescent="0.3">
      <c r="A560" s="13">
        <f>SUBTOTAL(103,$B$4:B560)</f>
        <v>557</v>
      </c>
      <c r="B560" s="140">
        <v>45616</v>
      </c>
      <c r="C560" s="143" t="s">
        <v>173</v>
      </c>
      <c r="D560" s="3" t="str">
        <f>VLOOKUP(C560,'Location Summary'!$C$4:$D$602,2,0)</f>
        <v>DB1+6</v>
      </c>
      <c r="E560" s="297" t="s">
        <v>423</v>
      </c>
      <c r="F560" s="298" t="s">
        <v>703</v>
      </c>
      <c r="P560" s="188">
        <v>1</v>
      </c>
      <c r="X560" s="44">
        <f t="shared" si="155"/>
        <v>45616</v>
      </c>
      <c r="Y560" s="44">
        <f t="shared" si="156"/>
        <v>45644</v>
      </c>
    </row>
    <row r="561" spans="1:25" ht="20.100000000000001" customHeight="1" x14ac:dyDescent="0.3">
      <c r="A561" s="13">
        <f>SUBTOTAL(103,$B$4:B561)</f>
        <v>558</v>
      </c>
      <c r="B561" s="140">
        <v>45616</v>
      </c>
      <c r="C561" s="143" t="s">
        <v>635</v>
      </c>
      <c r="D561" s="3" t="str">
        <f>VLOOKUP(C561,'Location Summary'!$C$4:$D$602,2,0)</f>
        <v>DA+0</v>
      </c>
      <c r="E561" s="297" t="s">
        <v>423</v>
      </c>
      <c r="F561" s="298" t="s">
        <v>703</v>
      </c>
      <c r="K561" s="187">
        <v>1</v>
      </c>
      <c r="N561" s="187">
        <v>1</v>
      </c>
      <c r="R561" s="186">
        <v>1</v>
      </c>
      <c r="X561" s="44">
        <f t="shared" si="155"/>
        <v>45616</v>
      </c>
      <c r="Y561" s="44">
        <f t="shared" si="156"/>
        <v>45644</v>
      </c>
    </row>
    <row r="562" spans="1:25" ht="20.100000000000001" customHeight="1" x14ac:dyDescent="0.3">
      <c r="A562" s="13">
        <f>SUBTOTAL(103,$B$4:B562)</f>
        <v>559</v>
      </c>
      <c r="B562" s="140">
        <v>45617</v>
      </c>
      <c r="C562" s="143" t="s">
        <v>625</v>
      </c>
      <c r="D562" s="3" t="str">
        <f>VLOOKUP(C562,'Location Summary'!$C$4:$D$602,2,0)</f>
        <v>DA+3</v>
      </c>
      <c r="E562" s="297" t="s">
        <v>423</v>
      </c>
      <c r="F562" s="298" t="s">
        <v>703</v>
      </c>
      <c r="H562" s="187">
        <v>1</v>
      </c>
      <c r="I562" s="186">
        <v>1</v>
      </c>
      <c r="K562" s="187">
        <v>1</v>
      </c>
      <c r="L562" s="186">
        <v>1</v>
      </c>
      <c r="X562" s="44">
        <f t="shared" si="155"/>
        <v>45617</v>
      </c>
      <c r="Y562" s="44">
        <f t="shared" si="156"/>
        <v>45645</v>
      </c>
    </row>
    <row r="563" spans="1:25" ht="20.100000000000001" customHeight="1" x14ac:dyDescent="0.3">
      <c r="A563" s="13">
        <f>SUBTOTAL(103,$B$4:B563)</f>
        <v>560</v>
      </c>
      <c r="B563" s="140">
        <v>45617</v>
      </c>
      <c r="C563" s="143" t="s">
        <v>511</v>
      </c>
      <c r="D563" s="3" t="str">
        <f>VLOOKUP(C563,'Location Summary'!$C$4:$D$602,2,0)</f>
        <v>DB1+6</v>
      </c>
      <c r="E563" s="297" t="s">
        <v>423</v>
      </c>
      <c r="F563" s="298" t="s">
        <v>703</v>
      </c>
      <c r="J563" s="188">
        <v>1</v>
      </c>
      <c r="X563" s="44">
        <f t="shared" ref="X563" si="157">B563</f>
        <v>45617</v>
      </c>
      <c r="Y563" s="44">
        <f t="shared" ref="Y563" si="158">B563+28</f>
        <v>45645</v>
      </c>
    </row>
    <row r="564" spans="1:25" ht="20.100000000000001" customHeight="1" x14ac:dyDescent="0.3">
      <c r="A564" s="13">
        <f>SUBTOTAL(103,$B$4:B564)</f>
        <v>561</v>
      </c>
      <c r="B564" s="140">
        <v>45617</v>
      </c>
      <c r="C564" s="143" t="s">
        <v>262</v>
      </c>
      <c r="D564" s="3" t="str">
        <f>VLOOKUP(C564,'Location Summary'!$C$4:$D$602,2,0)</f>
        <v>DA+6</v>
      </c>
      <c r="E564" s="297" t="s">
        <v>423</v>
      </c>
      <c r="F564" s="298" t="s">
        <v>703</v>
      </c>
      <c r="G564" s="188">
        <v>1</v>
      </c>
      <c r="X564" s="44">
        <f t="shared" si="155"/>
        <v>45617</v>
      </c>
      <c r="Y564" s="44">
        <f t="shared" si="156"/>
        <v>45645</v>
      </c>
    </row>
    <row r="565" spans="1:25" ht="20.100000000000001" customHeight="1" x14ac:dyDescent="0.3">
      <c r="A565" s="13">
        <f>SUBTOTAL(103,$B$4:B565)</f>
        <v>562</v>
      </c>
      <c r="B565" s="140">
        <v>45617</v>
      </c>
      <c r="C565" s="143" t="s">
        <v>173</v>
      </c>
      <c r="D565" s="3" t="str">
        <f>VLOOKUP(C565,'Location Summary'!$C$4:$D$602,2,0)</f>
        <v>DB1+6</v>
      </c>
      <c r="E565" s="297" t="s">
        <v>423</v>
      </c>
      <c r="F565" s="298" t="s">
        <v>703</v>
      </c>
      <c r="Q565" s="187">
        <v>1</v>
      </c>
      <c r="X565" s="44">
        <f t="shared" si="155"/>
        <v>45617</v>
      </c>
      <c r="Y565" s="44">
        <f t="shared" si="156"/>
        <v>45645</v>
      </c>
    </row>
    <row r="566" spans="1:25" ht="20.100000000000001" customHeight="1" x14ac:dyDescent="0.3">
      <c r="A566" s="13">
        <f>SUBTOTAL(103,$B$4:B566)</f>
        <v>563</v>
      </c>
      <c r="B566" s="140">
        <v>45617</v>
      </c>
      <c r="C566" s="143" t="s">
        <v>635</v>
      </c>
      <c r="D566" s="3" t="str">
        <f>VLOOKUP(C566,'Location Summary'!$C$4:$D$602,2,0)</f>
        <v>DA+0</v>
      </c>
      <c r="E566" s="297" t="s">
        <v>423</v>
      </c>
      <c r="F566" s="298" t="s">
        <v>703</v>
      </c>
      <c r="I566" s="186">
        <v>1</v>
      </c>
      <c r="L566" s="186">
        <v>1</v>
      </c>
      <c r="O566" s="186">
        <v>1</v>
      </c>
      <c r="X566" s="44">
        <f t="shared" si="155"/>
        <v>45617</v>
      </c>
      <c r="Y566" s="44">
        <f t="shared" si="156"/>
        <v>45645</v>
      </c>
    </row>
    <row r="567" spans="1:25" ht="20.100000000000001" customHeight="1" x14ac:dyDescent="0.3">
      <c r="A567" s="13">
        <f>SUBTOTAL(103,$B$4:B567)</f>
        <v>564</v>
      </c>
      <c r="B567" s="140">
        <v>45617</v>
      </c>
      <c r="C567" s="143" t="s">
        <v>636</v>
      </c>
      <c r="D567" s="3" t="str">
        <f>VLOOKUP(C567,'Location Summary'!$C$4:$D$602,2,0)</f>
        <v>DA+3</v>
      </c>
      <c r="E567" s="297" t="s">
        <v>423</v>
      </c>
      <c r="F567" s="298" t="s">
        <v>703</v>
      </c>
      <c r="J567" s="188">
        <v>1</v>
      </c>
      <c r="M567" s="188">
        <v>1</v>
      </c>
      <c r="X567" s="44">
        <f t="shared" si="155"/>
        <v>45617</v>
      </c>
      <c r="Y567" s="44">
        <f t="shared" si="156"/>
        <v>45645</v>
      </c>
    </row>
    <row r="568" spans="1:25" ht="20.100000000000001" customHeight="1" x14ac:dyDescent="0.3">
      <c r="A568" s="13">
        <f>SUBTOTAL(103,$B$4:B568)</f>
        <v>565</v>
      </c>
      <c r="B568" s="140">
        <v>45618</v>
      </c>
      <c r="C568" s="143" t="s">
        <v>636</v>
      </c>
      <c r="D568" s="3" t="str">
        <f>VLOOKUP(C568,'Location Summary'!$C$4:$D$602,2,0)</f>
        <v>DA+3</v>
      </c>
      <c r="E568" s="297" t="s">
        <v>423</v>
      </c>
      <c r="F568" s="298" t="s">
        <v>703</v>
      </c>
      <c r="G568" s="188">
        <v>1</v>
      </c>
      <c r="K568" s="187">
        <v>1</v>
      </c>
      <c r="L568" s="186">
        <v>1</v>
      </c>
      <c r="N568" s="187">
        <v>1</v>
      </c>
      <c r="O568" s="186">
        <v>1</v>
      </c>
      <c r="P568" s="188">
        <v>1</v>
      </c>
      <c r="X568" s="44">
        <f t="shared" si="155"/>
        <v>45618</v>
      </c>
      <c r="Y568" s="44">
        <f t="shared" si="156"/>
        <v>45646</v>
      </c>
    </row>
    <row r="569" spans="1:25" ht="20.100000000000001" customHeight="1" x14ac:dyDescent="0.3">
      <c r="A569" s="13">
        <f>SUBTOTAL(103,$B$4:B569)</f>
        <v>566</v>
      </c>
      <c r="B569" s="140">
        <v>45618</v>
      </c>
      <c r="C569" s="143" t="s">
        <v>801</v>
      </c>
      <c r="D569" s="3" t="str">
        <f>VLOOKUP(C569,'Location Summary'!$C$4:$D$602,2,0)</f>
        <v>DB1+0</v>
      </c>
      <c r="E569" s="297" t="s">
        <v>423</v>
      </c>
      <c r="F569" s="298" t="s">
        <v>703</v>
      </c>
      <c r="P569" s="188">
        <v>1</v>
      </c>
      <c r="X569" s="44">
        <f t="shared" si="155"/>
        <v>45618</v>
      </c>
      <c r="Y569" s="44">
        <f t="shared" si="156"/>
        <v>45646</v>
      </c>
    </row>
    <row r="570" spans="1:25" ht="20.100000000000001" customHeight="1" x14ac:dyDescent="0.3">
      <c r="A570" s="13">
        <f>SUBTOTAL(103,$B$4:B570)</f>
        <v>567</v>
      </c>
      <c r="B570" s="140">
        <v>45618</v>
      </c>
      <c r="C570" s="143" t="s">
        <v>511</v>
      </c>
      <c r="D570" s="3" t="str">
        <f>VLOOKUP(C570,'Location Summary'!$C$4:$D$602,2,0)</f>
        <v>DB1+6</v>
      </c>
      <c r="E570" s="297" t="s">
        <v>423</v>
      </c>
      <c r="F570" s="298" t="s">
        <v>703</v>
      </c>
      <c r="K570" s="187">
        <v>1</v>
      </c>
      <c r="L570" s="186">
        <v>1</v>
      </c>
      <c r="X570" s="44">
        <f t="shared" si="155"/>
        <v>45618</v>
      </c>
      <c r="Y570" s="44">
        <f t="shared" si="156"/>
        <v>45646</v>
      </c>
    </row>
    <row r="571" spans="1:25" ht="20.100000000000001" customHeight="1" x14ac:dyDescent="0.3">
      <c r="A571" s="13">
        <f>SUBTOTAL(103,$B$4:B571)</f>
        <v>568</v>
      </c>
      <c r="B571" s="140">
        <v>45618</v>
      </c>
      <c r="C571" s="143" t="s">
        <v>262</v>
      </c>
      <c r="D571" s="3" t="str">
        <f>VLOOKUP(C571,'Location Summary'!$C$4:$D$602,2,0)</f>
        <v>DA+6</v>
      </c>
      <c r="E571" s="297" t="s">
        <v>423</v>
      </c>
      <c r="F571" s="298" t="s">
        <v>703</v>
      </c>
      <c r="H571" s="187">
        <v>1</v>
      </c>
      <c r="J571" s="188">
        <v>1</v>
      </c>
      <c r="M571" s="188">
        <v>1</v>
      </c>
      <c r="X571" s="44">
        <f t="shared" si="155"/>
        <v>45618</v>
      </c>
      <c r="Y571" s="44">
        <f t="shared" si="156"/>
        <v>45646</v>
      </c>
    </row>
    <row r="572" spans="1:25" ht="20.100000000000001" customHeight="1" x14ac:dyDescent="0.3">
      <c r="A572" s="13">
        <f>SUBTOTAL(103,$B$4:B572)</f>
        <v>569</v>
      </c>
      <c r="B572" s="140">
        <v>45618</v>
      </c>
      <c r="C572" s="143" t="s">
        <v>173</v>
      </c>
      <c r="D572" s="3" t="str">
        <f>VLOOKUP(C572,'Location Summary'!$C$4:$D$602,2,0)</f>
        <v>DB1+6</v>
      </c>
      <c r="E572" s="297" t="s">
        <v>423</v>
      </c>
      <c r="F572" s="298" t="s">
        <v>703</v>
      </c>
      <c r="J572" s="188">
        <v>1</v>
      </c>
      <c r="R572" s="186">
        <v>1</v>
      </c>
      <c r="X572" s="44">
        <f t="shared" si="155"/>
        <v>45618</v>
      </c>
      <c r="Y572" s="44">
        <f t="shared" si="156"/>
        <v>45646</v>
      </c>
    </row>
    <row r="573" spans="1:25" ht="20.100000000000001" customHeight="1" x14ac:dyDescent="0.3">
      <c r="A573" s="13">
        <f>SUBTOTAL(103,$B$4:B573)</f>
        <v>570</v>
      </c>
      <c r="B573" s="140">
        <v>45619</v>
      </c>
      <c r="C573" s="143" t="s">
        <v>173</v>
      </c>
      <c r="D573" s="3" t="str">
        <f>VLOOKUP(C573,'Location Summary'!$C$4:$D$602,2,0)</f>
        <v>DB1+6</v>
      </c>
      <c r="E573" s="297" t="s">
        <v>423</v>
      </c>
      <c r="F573" s="298" t="s">
        <v>703</v>
      </c>
      <c r="K573" s="187">
        <v>1</v>
      </c>
      <c r="L573" s="186">
        <v>1</v>
      </c>
      <c r="X573" s="44">
        <f t="shared" ref="X573:X582" si="159">B573</f>
        <v>45619</v>
      </c>
      <c r="Y573" s="44">
        <f t="shared" ref="Y573:Y582" si="160">B573+28</f>
        <v>45647</v>
      </c>
    </row>
    <row r="574" spans="1:25" ht="20.100000000000001" customHeight="1" x14ac:dyDescent="0.3">
      <c r="A574" s="13">
        <f>SUBTOTAL(103,$B$4:B574)</f>
        <v>571</v>
      </c>
      <c r="B574" s="140">
        <v>45619</v>
      </c>
      <c r="C574" s="143" t="s">
        <v>611</v>
      </c>
      <c r="D574" s="3" t="str">
        <f>VLOOKUP(C574,'Location Summary'!$C$4:$D$602,2,0)</f>
        <v>DA+9</v>
      </c>
      <c r="E574" s="297" t="s">
        <v>423</v>
      </c>
      <c r="F574" s="298" t="s">
        <v>703</v>
      </c>
      <c r="G574" s="188">
        <v>1</v>
      </c>
      <c r="J574" s="188">
        <v>1</v>
      </c>
      <c r="P574" s="188">
        <v>1</v>
      </c>
      <c r="X574" s="44">
        <f t="shared" si="159"/>
        <v>45619</v>
      </c>
      <c r="Y574" s="44">
        <f t="shared" si="160"/>
        <v>45647</v>
      </c>
    </row>
    <row r="575" spans="1:25" ht="20.100000000000001" customHeight="1" x14ac:dyDescent="0.3">
      <c r="A575" s="13">
        <f>SUBTOTAL(103,$B$4:B575)</f>
        <v>572</v>
      </c>
      <c r="B575" s="140">
        <v>45619</v>
      </c>
      <c r="C575" s="143" t="s">
        <v>801</v>
      </c>
      <c r="D575" s="3" t="str">
        <f>VLOOKUP(C575,'Location Summary'!$C$4:$D$602,2,0)</f>
        <v>DB1+0</v>
      </c>
      <c r="E575" s="297" t="s">
        <v>423</v>
      </c>
      <c r="F575" s="298" t="s">
        <v>703</v>
      </c>
      <c r="M575" s="188">
        <v>1</v>
      </c>
      <c r="Q575" s="187">
        <v>1</v>
      </c>
      <c r="R575" s="186">
        <v>1</v>
      </c>
      <c r="X575" s="44">
        <f t="shared" si="159"/>
        <v>45619</v>
      </c>
      <c r="Y575" s="44">
        <f t="shared" si="160"/>
        <v>45647</v>
      </c>
    </row>
    <row r="576" spans="1:25" ht="20.100000000000001" customHeight="1" x14ac:dyDescent="0.3">
      <c r="A576" s="13">
        <f>SUBTOTAL(103,$B$4:B576)</f>
        <v>573</v>
      </c>
      <c r="B576" s="140">
        <v>45619</v>
      </c>
      <c r="C576" s="143" t="s">
        <v>636</v>
      </c>
      <c r="D576" s="3" t="str">
        <f>VLOOKUP(C576,'Location Summary'!$C$4:$D$602,2,0)</f>
        <v>DA+3</v>
      </c>
      <c r="E576" s="297" t="s">
        <v>423</v>
      </c>
      <c r="F576" s="298" t="s">
        <v>703</v>
      </c>
      <c r="H576" s="187">
        <v>1</v>
      </c>
      <c r="I576" s="186">
        <v>1</v>
      </c>
      <c r="Q576" s="187">
        <v>1</v>
      </c>
      <c r="R576" s="186">
        <v>1</v>
      </c>
      <c r="X576" s="44">
        <f t="shared" si="159"/>
        <v>45619</v>
      </c>
      <c r="Y576" s="44">
        <f t="shared" si="160"/>
        <v>45647</v>
      </c>
    </row>
    <row r="577" spans="1:25" ht="20.100000000000001" customHeight="1" x14ac:dyDescent="0.3">
      <c r="A577" s="13">
        <f>SUBTOTAL(103,$B$4:B577)</f>
        <v>574</v>
      </c>
      <c r="B577" s="140">
        <v>45619</v>
      </c>
      <c r="C577" s="143" t="s">
        <v>262</v>
      </c>
      <c r="D577" s="3" t="str">
        <f>VLOOKUP(C577,'Location Summary'!$C$4:$D$602,2,0)</f>
        <v>DA+6</v>
      </c>
      <c r="E577" s="297" t="s">
        <v>423</v>
      </c>
      <c r="F577" s="298" t="s">
        <v>703</v>
      </c>
      <c r="I577" s="186">
        <v>1</v>
      </c>
      <c r="K577" s="187">
        <v>1</v>
      </c>
      <c r="L577" s="186">
        <v>1</v>
      </c>
      <c r="N577" s="187">
        <v>1</v>
      </c>
      <c r="O577" s="186">
        <v>1</v>
      </c>
      <c r="P577" s="188">
        <v>1</v>
      </c>
      <c r="Q577" s="187">
        <v>1</v>
      </c>
      <c r="X577" s="44">
        <f t="shared" si="159"/>
        <v>45619</v>
      </c>
      <c r="Y577" s="44">
        <f t="shared" si="160"/>
        <v>45647</v>
      </c>
    </row>
    <row r="578" spans="1:25" ht="20.100000000000001" customHeight="1" x14ac:dyDescent="0.3">
      <c r="A578" s="13">
        <f>SUBTOTAL(103,$B$4:B578)</f>
        <v>575</v>
      </c>
      <c r="B578" s="140">
        <v>45620</v>
      </c>
      <c r="C578" s="143" t="s">
        <v>801</v>
      </c>
      <c r="D578" s="3" t="str">
        <f>VLOOKUP(C578,'Location Summary'!$C$4:$D$602,2,0)</f>
        <v>DB1+0</v>
      </c>
      <c r="E578" s="297" t="s">
        <v>423</v>
      </c>
      <c r="F578" s="298" t="s">
        <v>703</v>
      </c>
      <c r="G578" s="188">
        <v>1</v>
      </c>
      <c r="N578" s="187">
        <v>1</v>
      </c>
      <c r="O578" s="186">
        <v>1</v>
      </c>
      <c r="X578" s="44">
        <f t="shared" si="159"/>
        <v>45620</v>
      </c>
      <c r="Y578" s="44">
        <f t="shared" si="160"/>
        <v>45648</v>
      </c>
    </row>
    <row r="579" spans="1:25" ht="20.100000000000001" customHeight="1" x14ac:dyDescent="0.3">
      <c r="A579" s="13">
        <f>SUBTOTAL(103,$B$4:B579)</f>
        <v>576</v>
      </c>
      <c r="B579" s="140">
        <v>45620</v>
      </c>
      <c r="C579" s="143" t="s">
        <v>611</v>
      </c>
      <c r="D579" s="3" t="str">
        <f>VLOOKUP(C579,'Location Summary'!$C$4:$D$602,2,0)</f>
        <v>DA+9</v>
      </c>
      <c r="E579" s="297" t="s">
        <v>423</v>
      </c>
      <c r="F579" s="298" t="s">
        <v>703</v>
      </c>
      <c r="H579" s="187">
        <v>1</v>
      </c>
      <c r="X579" s="44">
        <f t="shared" si="159"/>
        <v>45620</v>
      </c>
      <c r="Y579" s="44">
        <f t="shared" si="160"/>
        <v>45648</v>
      </c>
    </row>
    <row r="580" spans="1:25" ht="20.100000000000001" customHeight="1" x14ac:dyDescent="0.3">
      <c r="A580" s="13">
        <f>SUBTOTAL(103,$B$4:B580)</f>
        <v>577</v>
      </c>
      <c r="B580" s="140">
        <v>45620</v>
      </c>
      <c r="C580" s="143" t="s">
        <v>262</v>
      </c>
      <c r="D580" s="3" t="str">
        <f>VLOOKUP(C580,'Location Summary'!$C$4:$D$602,2,0)</f>
        <v>DA+6</v>
      </c>
      <c r="E580" s="297" t="s">
        <v>423</v>
      </c>
      <c r="F580" s="298" t="s">
        <v>703</v>
      </c>
      <c r="R580" s="186">
        <v>1</v>
      </c>
      <c r="X580" s="44">
        <f t="shared" si="159"/>
        <v>45620</v>
      </c>
      <c r="Y580" s="44">
        <f t="shared" si="160"/>
        <v>45648</v>
      </c>
    </row>
    <row r="581" spans="1:25" ht="20.100000000000001" customHeight="1" x14ac:dyDescent="0.3">
      <c r="A581" s="13">
        <f>SUBTOTAL(103,$B$4:B581)</f>
        <v>578</v>
      </c>
      <c r="B581" s="140">
        <v>45620</v>
      </c>
      <c r="C581" s="143" t="s">
        <v>633</v>
      </c>
      <c r="D581" s="3" t="str">
        <f>VLOOKUP(C581,'Location Summary'!$C$4:$D$602,2,0)</f>
        <v>DA+9</v>
      </c>
      <c r="E581" s="297" t="s">
        <v>423</v>
      </c>
      <c r="F581" s="298" t="s">
        <v>703</v>
      </c>
      <c r="G581" s="188">
        <v>1</v>
      </c>
      <c r="P581" s="188">
        <v>1</v>
      </c>
      <c r="X581" s="44">
        <f t="shared" si="159"/>
        <v>45620</v>
      </c>
      <c r="Y581" s="44">
        <f t="shared" si="160"/>
        <v>45648</v>
      </c>
    </row>
    <row r="582" spans="1:25" ht="20.100000000000001" customHeight="1" x14ac:dyDescent="0.3">
      <c r="A582" s="13">
        <f>SUBTOTAL(103,$B$4:B582)</f>
        <v>579</v>
      </c>
      <c r="B582" s="140">
        <v>45621</v>
      </c>
      <c r="C582" s="143" t="s">
        <v>801</v>
      </c>
      <c r="D582" s="3" t="str">
        <f>VLOOKUP(C582,'Location Summary'!$C$4:$D$602,2,0)</f>
        <v>DB1+0</v>
      </c>
      <c r="E582" s="297" t="s">
        <v>423</v>
      </c>
      <c r="F582" s="298" t="s">
        <v>703</v>
      </c>
      <c r="H582" s="187">
        <v>1</v>
      </c>
      <c r="I582" s="186">
        <v>1</v>
      </c>
      <c r="X582" s="44">
        <f t="shared" si="159"/>
        <v>45621</v>
      </c>
      <c r="Y582" s="44">
        <f t="shared" si="160"/>
        <v>45649</v>
      </c>
    </row>
    <row r="583" spans="1:25" ht="20.100000000000001" customHeight="1" x14ac:dyDescent="0.3">
      <c r="A583" s="13">
        <f>SUBTOTAL(103,$B$4:B583)</f>
        <v>580</v>
      </c>
      <c r="B583" s="140">
        <v>45621</v>
      </c>
      <c r="C583" s="143" t="s">
        <v>497</v>
      </c>
      <c r="D583" s="3" t="str">
        <f>VLOOKUP(C583,'Location Summary'!$C$4:$D$602,2,0)</f>
        <v>DA+6</v>
      </c>
      <c r="E583" s="297" t="s">
        <v>423</v>
      </c>
      <c r="F583" s="298" t="s">
        <v>703</v>
      </c>
      <c r="M583" s="188">
        <v>1</v>
      </c>
      <c r="X583" s="44">
        <f t="shared" ref="X583:X597" si="161">B583</f>
        <v>45621</v>
      </c>
      <c r="Y583" s="44">
        <f t="shared" ref="Y583:Y606" si="162">B583+28</f>
        <v>45649</v>
      </c>
    </row>
    <row r="584" spans="1:25" ht="20.100000000000001" customHeight="1" x14ac:dyDescent="0.3">
      <c r="A584" s="13">
        <f>SUBTOTAL(103,$B$4:B584)</f>
        <v>581</v>
      </c>
      <c r="B584" s="140">
        <v>45621</v>
      </c>
      <c r="C584" s="143" t="s">
        <v>611</v>
      </c>
      <c r="D584" s="3" t="str">
        <f>VLOOKUP(C584,'Location Summary'!$C$4:$D$602,2,0)</f>
        <v>DA+9</v>
      </c>
      <c r="E584" s="297" t="s">
        <v>423</v>
      </c>
      <c r="F584" s="298" t="s">
        <v>703</v>
      </c>
      <c r="I584" s="186">
        <v>1</v>
      </c>
      <c r="Q584" s="187">
        <v>1</v>
      </c>
      <c r="R584" s="186">
        <v>1</v>
      </c>
      <c r="X584" s="44">
        <f t="shared" si="161"/>
        <v>45621</v>
      </c>
      <c r="Y584" s="44">
        <f t="shared" si="162"/>
        <v>45649</v>
      </c>
    </row>
    <row r="585" spans="1:25" ht="20.100000000000001" customHeight="1" x14ac:dyDescent="0.3">
      <c r="A585" s="13">
        <f>SUBTOTAL(103,$B$4:B585)</f>
        <v>582</v>
      </c>
      <c r="B585" s="140">
        <v>45621</v>
      </c>
      <c r="C585" s="143" t="s">
        <v>261</v>
      </c>
      <c r="D585" s="3" t="str">
        <f>VLOOKUP(C585,'Location Summary'!$C$4:$D$602,2,0)</f>
        <v>DA-3</v>
      </c>
      <c r="E585" s="297" t="s">
        <v>423</v>
      </c>
      <c r="F585" s="298" t="s">
        <v>703</v>
      </c>
      <c r="G585" s="188">
        <v>1</v>
      </c>
      <c r="X585" s="44">
        <f t="shared" si="161"/>
        <v>45621</v>
      </c>
      <c r="Y585" s="44">
        <f t="shared" si="162"/>
        <v>45649</v>
      </c>
    </row>
    <row r="586" spans="1:25" ht="20.100000000000001" customHeight="1" x14ac:dyDescent="0.3">
      <c r="A586" s="13">
        <f>SUBTOTAL(103,$B$4:B586)</f>
        <v>583</v>
      </c>
      <c r="B586" s="140">
        <v>45621</v>
      </c>
      <c r="C586" s="143" t="s">
        <v>633</v>
      </c>
      <c r="D586" s="3" t="str">
        <f>VLOOKUP(C586,'Location Summary'!$C$4:$D$602,2,0)</f>
        <v>DA+9</v>
      </c>
      <c r="E586" s="297" t="s">
        <v>423</v>
      </c>
      <c r="F586" s="298" t="s">
        <v>703</v>
      </c>
      <c r="H586" s="187">
        <v>1</v>
      </c>
      <c r="J586" s="188">
        <v>1</v>
      </c>
      <c r="M586" s="188">
        <v>1</v>
      </c>
      <c r="Q586" s="187">
        <v>1</v>
      </c>
      <c r="X586" s="44">
        <f t="shared" si="161"/>
        <v>45621</v>
      </c>
      <c r="Y586" s="44">
        <f t="shared" si="162"/>
        <v>45649</v>
      </c>
    </row>
    <row r="587" spans="1:25" ht="20.100000000000001" customHeight="1" x14ac:dyDescent="0.3">
      <c r="A587" s="13">
        <f>SUBTOTAL(103,$B$4:B587)</f>
        <v>584</v>
      </c>
      <c r="B587" s="140">
        <v>45622</v>
      </c>
      <c r="C587" s="143" t="s">
        <v>801</v>
      </c>
      <c r="D587" s="3" t="str">
        <f>VLOOKUP(C587,'Location Summary'!$C$4:$D$602,2,0)</f>
        <v>DB1+0</v>
      </c>
      <c r="E587" s="297" t="s">
        <v>423</v>
      </c>
      <c r="F587" s="298" t="s">
        <v>703</v>
      </c>
      <c r="J587" s="188">
        <v>1</v>
      </c>
      <c r="X587" s="44">
        <f t="shared" si="161"/>
        <v>45622</v>
      </c>
      <c r="Y587" s="44">
        <f t="shared" si="162"/>
        <v>45650</v>
      </c>
    </row>
    <row r="588" spans="1:25" ht="20.100000000000001" customHeight="1" x14ac:dyDescent="0.3">
      <c r="A588" s="13">
        <f>SUBTOTAL(103,$B$4:B588)</f>
        <v>585</v>
      </c>
      <c r="B588" s="140">
        <v>45622</v>
      </c>
      <c r="C588" s="143" t="s">
        <v>497</v>
      </c>
      <c r="D588" s="3" t="str">
        <f>VLOOKUP(C588,'Location Summary'!$C$4:$D$602,2,0)</f>
        <v>DA+6</v>
      </c>
      <c r="E588" s="297" t="s">
        <v>423</v>
      </c>
      <c r="F588" s="298" t="s">
        <v>703</v>
      </c>
      <c r="H588" s="187">
        <v>1</v>
      </c>
      <c r="I588" s="186">
        <v>1</v>
      </c>
      <c r="X588" s="44">
        <f t="shared" si="161"/>
        <v>45622</v>
      </c>
      <c r="Y588" s="44">
        <f t="shared" si="162"/>
        <v>45650</v>
      </c>
    </row>
    <row r="589" spans="1:25" ht="20.100000000000001" customHeight="1" x14ac:dyDescent="0.3">
      <c r="A589" s="13">
        <f>SUBTOTAL(103,$B$4:B589)</f>
        <v>586</v>
      </c>
      <c r="B589" s="140">
        <v>45622</v>
      </c>
      <c r="C589" s="143" t="s">
        <v>611</v>
      </c>
      <c r="D589" s="3" t="str">
        <f>VLOOKUP(C589,'Location Summary'!$C$4:$D$602,2,0)</f>
        <v>DA+9</v>
      </c>
      <c r="E589" s="297" t="s">
        <v>423</v>
      </c>
      <c r="F589" s="298" t="s">
        <v>703</v>
      </c>
      <c r="K589" s="187">
        <v>1</v>
      </c>
      <c r="L589" s="186">
        <v>1</v>
      </c>
      <c r="M589" s="188">
        <v>1</v>
      </c>
      <c r="X589" s="44">
        <f t="shared" si="161"/>
        <v>45622</v>
      </c>
      <c r="Y589" s="44">
        <f t="shared" si="162"/>
        <v>45650</v>
      </c>
    </row>
    <row r="590" spans="1:25" ht="20.100000000000001" customHeight="1" x14ac:dyDescent="0.3">
      <c r="A590" s="13">
        <f>SUBTOTAL(103,$B$4:B590)</f>
        <v>587</v>
      </c>
      <c r="B590" s="140">
        <v>45622</v>
      </c>
      <c r="C590" s="143" t="s">
        <v>261</v>
      </c>
      <c r="D590" s="3" t="str">
        <f>VLOOKUP(C590,'Location Summary'!$C$4:$D$602,2,0)</f>
        <v>DA-3</v>
      </c>
      <c r="E590" s="297" t="s">
        <v>423</v>
      </c>
      <c r="F590" s="298" t="s">
        <v>703</v>
      </c>
      <c r="J590" s="188">
        <v>1</v>
      </c>
      <c r="P590" s="188">
        <v>1</v>
      </c>
      <c r="X590" s="44">
        <f t="shared" si="161"/>
        <v>45622</v>
      </c>
      <c r="Y590" s="44">
        <f t="shared" si="162"/>
        <v>45650</v>
      </c>
    </row>
    <row r="591" spans="1:25" ht="20.100000000000001" customHeight="1" x14ac:dyDescent="0.3">
      <c r="A591" s="13">
        <f>SUBTOTAL(103,$B$4:B591)</f>
        <v>588</v>
      </c>
      <c r="B591" s="140">
        <v>45622</v>
      </c>
      <c r="C591" s="143" t="s">
        <v>633</v>
      </c>
      <c r="D591" s="3" t="str">
        <f>VLOOKUP(C591,'Location Summary'!$C$4:$D$602,2,0)</f>
        <v>DA+9</v>
      </c>
      <c r="E591" s="297" t="s">
        <v>423</v>
      </c>
      <c r="F591" s="298" t="s">
        <v>703</v>
      </c>
      <c r="I591" s="186">
        <v>1</v>
      </c>
      <c r="K591" s="187">
        <v>1</v>
      </c>
      <c r="L591" s="186">
        <v>1</v>
      </c>
      <c r="N591" s="187">
        <v>1</v>
      </c>
      <c r="O591" s="186">
        <v>1</v>
      </c>
      <c r="R591" s="186">
        <v>1</v>
      </c>
      <c r="X591" s="44">
        <f t="shared" si="161"/>
        <v>45622</v>
      </c>
      <c r="Y591" s="44">
        <f t="shared" si="162"/>
        <v>45650</v>
      </c>
    </row>
    <row r="592" spans="1:25" ht="20.100000000000001" customHeight="1" x14ac:dyDescent="0.3">
      <c r="A592" s="13">
        <f>SUBTOTAL(103,$B$4:B592)</f>
        <v>589</v>
      </c>
      <c r="B592" s="140">
        <v>45623</v>
      </c>
      <c r="C592" s="143" t="s">
        <v>801</v>
      </c>
      <c r="D592" s="3" t="str">
        <f>VLOOKUP(C592,'Location Summary'!$C$4:$D$602,2,0)</f>
        <v>DB1+0</v>
      </c>
      <c r="E592" s="297" t="s">
        <v>423</v>
      </c>
      <c r="F592" s="298" t="s">
        <v>703</v>
      </c>
      <c r="K592" s="187">
        <v>1</v>
      </c>
      <c r="L592" s="186">
        <v>1</v>
      </c>
      <c r="X592" s="44">
        <f t="shared" si="161"/>
        <v>45623</v>
      </c>
      <c r="Y592" s="44">
        <f t="shared" si="162"/>
        <v>45651</v>
      </c>
    </row>
    <row r="593" spans="1:25" ht="20.100000000000001" customHeight="1" x14ac:dyDescent="0.3">
      <c r="A593" s="13">
        <f>SUBTOTAL(103,$B$4:B593)</f>
        <v>590</v>
      </c>
      <c r="B593" s="140">
        <v>45623</v>
      </c>
      <c r="C593" s="143" t="s">
        <v>497</v>
      </c>
      <c r="D593" s="3" t="str">
        <f>VLOOKUP(C593,'Location Summary'!$C$4:$D$602,2,0)</f>
        <v>DA+6</v>
      </c>
      <c r="E593" s="297" t="s">
        <v>423</v>
      </c>
      <c r="F593" s="298" t="s">
        <v>703</v>
      </c>
      <c r="J593" s="188">
        <v>1</v>
      </c>
      <c r="X593" s="44">
        <f t="shared" si="161"/>
        <v>45623</v>
      </c>
      <c r="Y593" s="44">
        <f t="shared" si="162"/>
        <v>45651</v>
      </c>
    </row>
    <row r="594" spans="1:25" ht="20.100000000000001" customHeight="1" x14ac:dyDescent="0.3">
      <c r="A594" s="13">
        <f>SUBTOTAL(103,$B$4:B594)</f>
        <v>591</v>
      </c>
      <c r="B594" s="140">
        <v>45623</v>
      </c>
      <c r="C594" s="143" t="s">
        <v>611</v>
      </c>
      <c r="D594" s="3" t="str">
        <f>VLOOKUP(C594,'Location Summary'!$C$4:$D$602,2,0)</f>
        <v>DA+9</v>
      </c>
      <c r="E594" s="297" t="s">
        <v>423</v>
      </c>
      <c r="F594" s="298" t="s">
        <v>703</v>
      </c>
      <c r="N594" s="187">
        <v>1</v>
      </c>
      <c r="O594" s="186">
        <v>1</v>
      </c>
      <c r="X594" s="44">
        <f t="shared" si="161"/>
        <v>45623</v>
      </c>
      <c r="Y594" s="44">
        <f t="shared" si="162"/>
        <v>45651</v>
      </c>
    </row>
    <row r="595" spans="1:25" ht="20.100000000000001" customHeight="1" x14ac:dyDescent="0.3">
      <c r="A595" s="13">
        <f>SUBTOTAL(103,$B$4:B595)</f>
        <v>592</v>
      </c>
      <c r="B595" s="140">
        <v>45623</v>
      </c>
      <c r="C595" s="143" t="s">
        <v>261</v>
      </c>
      <c r="D595" s="3" t="str">
        <f>VLOOKUP(C595,'Location Summary'!$C$4:$D$602,2,0)</f>
        <v>DA-3</v>
      </c>
      <c r="E595" s="297" t="s">
        <v>423</v>
      </c>
      <c r="F595" s="298" t="s">
        <v>703</v>
      </c>
      <c r="Q595" s="187">
        <v>1</v>
      </c>
      <c r="X595" s="44">
        <f t="shared" si="161"/>
        <v>45623</v>
      </c>
      <c r="Y595" s="44">
        <f t="shared" si="162"/>
        <v>45651</v>
      </c>
    </row>
    <row r="596" spans="1:25" ht="20.100000000000001" customHeight="1" x14ac:dyDescent="0.3">
      <c r="A596" s="13">
        <f>SUBTOTAL(103,$B$4:B596)</f>
        <v>593</v>
      </c>
      <c r="B596" s="140">
        <v>45623</v>
      </c>
      <c r="C596" s="143" t="s">
        <v>632</v>
      </c>
      <c r="D596" s="3" t="str">
        <f>VLOOKUP(C596,'Location Summary'!$C$4:$D$602,2,0)</f>
        <v>DA+6</v>
      </c>
      <c r="E596" s="297" t="s">
        <v>423</v>
      </c>
      <c r="F596" s="298" t="s">
        <v>703</v>
      </c>
      <c r="G596" s="188">
        <v>1</v>
      </c>
      <c r="M596" s="188">
        <v>1</v>
      </c>
      <c r="P596" s="188">
        <v>1</v>
      </c>
      <c r="X596" s="44">
        <f t="shared" si="161"/>
        <v>45623</v>
      </c>
      <c r="Y596" s="44">
        <f t="shared" si="162"/>
        <v>45651</v>
      </c>
    </row>
    <row r="597" spans="1:25" ht="20.100000000000001" customHeight="1" x14ac:dyDescent="0.3">
      <c r="A597" s="13">
        <f>SUBTOTAL(103,$B$4:B597)</f>
        <v>594</v>
      </c>
      <c r="B597" s="140">
        <v>45624</v>
      </c>
      <c r="C597" s="143" t="s">
        <v>73</v>
      </c>
      <c r="D597" s="3" t="str">
        <f>VLOOKUP(C597,'Location Summary'!$C$4:$D$602,2,0)</f>
        <v>DB1+3</v>
      </c>
      <c r="E597" s="297" t="s">
        <v>423</v>
      </c>
      <c r="F597" s="298" t="s">
        <v>703</v>
      </c>
      <c r="J597" s="188">
        <v>1</v>
      </c>
      <c r="X597" s="44">
        <f t="shared" si="161"/>
        <v>45624</v>
      </c>
      <c r="Y597" s="44">
        <f t="shared" si="162"/>
        <v>45652</v>
      </c>
    </row>
    <row r="598" spans="1:25" ht="20.100000000000001" customHeight="1" x14ac:dyDescent="0.3">
      <c r="A598" s="13">
        <f>SUBTOTAL(103,$B$4:B598)</f>
        <v>595</v>
      </c>
      <c r="B598" s="140">
        <v>45624</v>
      </c>
      <c r="C598" s="143" t="s">
        <v>497</v>
      </c>
      <c r="D598" s="3" t="str">
        <f>VLOOKUP(C598,'Location Summary'!$C$4:$D$602,2,0)</f>
        <v>DA+6</v>
      </c>
      <c r="E598" s="297" t="s">
        <v>423</v>
      </c>
      <c r="F598" s="298" t="s">
        <v>703</v>
      </c>
      <c r="K598" s="187">
        <v>1</v>
      </c>
      <c r="L598" s="186">
        <v>1</v>
      </c>
      <c r="P598" s="188">
        <v>1</v>
      </c>
      <c r="X598" s="44">
        <f t="shared" ref="X598:X606" si="163">B598</f>
        <v>45624</v>
      </c>
      <c r="Y598" s="44">
        <f t="shared" si="162"/>
        <v>45652</v>
      </c>
    </row>
    <row r="599" spans="1:25" ht="20.100000000000001" customHeight="1" x14ac:dyDescent="0.3">
      <c r="A599" s="13">
        <f>SUBTOTAL(103,$B$4:B599)</f>
        <v>596</v>
      </c>
      <c r="B599" s="140">
        <v>45624</v>
      </c>
      <c r="C599" s="143" t="s">
        <v>261</v>
      </c>
      <c r="D599" s="3" t="str">
        <f>VLOOKUP(C599,'Location Summary'!$C$4:$D$602,2,0)</f>
        <v>DA-3</v>
      </c>
      <c r="E599" s="297" t="s">
        <v>423</v>
      </c>
      <c r="F599" s="298" t="s">
        <v>703</v>
      </c>
      <c r="H599" s="187">
        <v>1</v>
      </c>
      <c r="I599" s="186">
        <v>1</v>
      </c>
      <c r="K599" s="187">
        <v>1</v>
      </c>
      <c r="L599" s="186">
        <v>1</v>
      </c>
      <c r="M599" s="188">
        <v>1</v>
      </c>
      <c r="R599" s="186">
        <v>1</v>
      </c>
      <c r="X599" s="44">
        <f t="shared" si="163"/>
        <v>45624</v>
      </c>
      <c r="Y599" s="44">
        <f t="shared" si="162"/>
        <v>45652</v>
      </c>
    </row>
    <row r="600" spans="1:25" ht="20.100000000000001" customHeight="1" x14ac:dyDescent="0.3">
      <c r="A600" s="13">
        <f>SUBTOTAL(103,$B$4:B600)</f>
        <v>597</v>
      </c>
      <c r="B600" s="140">
        <v>45624</v>
      </c>
      <c r="C600" s="143" t="s">
        <v>632</v>
      </c>
      <c r="D600" s="3" t="str">
        <f>VLOOKUP(C600,'Location Summary'!$C$4:$D$602,2,0)</f>
        <v>DA+6</v>
      </c>
      <c r="E600" s="297" t="s">
        <v>423</v>
      </c>
      <c r="F600" s="298" t="s">
        <v>703</v>
      </c>
      <c r="H600" s="187">
        <v>1</v>
      </c>
      <c r="J600" s="188">
        <v>1</v>
      </c>
      <c r="N600" s="187">
        <v>1</v>
      </c>
      <c r="Q600" s="187">
        <v>1</v>
      </c>
      <c r="X600" s="44">
        <f t="shared" si="163"/>
        <v>45624</v>
      </c>
      <c r="Y600" s="44">
        <f t="shared" si="162"/>
        <v>45652</v>
      </c>
    </row>
    <row r="601" spans="1:25" ht="20.100000000000001" customHeight="1" x14ac:dyDescent="0.3">
      <c r="A601" s="13">
        <f>SUBTOTAL(103,$B$4:B601)</f>
        <v>598</v>
      </c>
      <c r="B601" s="140">
        <v>45625</v>
      </c>
      <c r="C601" s="143" t="s">
        <v>261</v>
      </c>
      <c r="D601" s="3" t="str">
        <f>VLOOKUP(C601,'Location Summary'!$C$4:$D$602,2,0)</f>
        <v>DA-3</v>
      </c>
      <c r="E601" s="297" t="s">
        <v>423</v>
      </c>
      <c r="F601" s="298" t="s">
        <v>703</v>
      </c>
      <c r="N601" s="187">
        <v>1</v>
      </c>
      <c r="O601" s="186">
        <v>1</v>
      </c>
      <c r="X601" s="44">
        <f t="shared" si="163"/>
        <v>45625</v>
      </c>
      <c r="Y601" s="44">
        <f t="shared" si="162"/>
        <v>45653</v>
      </c>
    </row>
    <row r="602" spans="1:25" ht="20.100000000000001" customHeight="1" x14ac:dyDescent="0.3">
      <c r="A602" s="13">
        <f>SUBTOTAL(103,$B$4:B602)</f>
        <v>599</v>
      </c>
      <c r="B602" s="140">
        <v>45625</v>
      </c>
      <c r="C602" s="143" t="s">
        <v>632</v>
      </c>
      <c r="D602" s="3" t="str">
        <f>VLOOKUP(C602,'Location Summary'!$C$4:$D$602,2,0)</f>
        <v>DA+6</v>
      </c>
      <c r="E602" s="297" t="s">
        <v>423</v>
      </c>
      <c r="F602" s="298" t="s">
        <v>703</v>
      </c>
      <c r="I602" s="186">
        <v>1</v>
      </c>
      <c r="K602" s="187">
        <v>1</v>
      </c>
      <c r="L602" s="186">
        <v>1</v>
      </c>
      <c r="O602" s="186">
        <v>1</v>
      </c>
      <c r="R602" s="186">
        <v>1</v>
      </c>
      <c r="X602" s="44">
        <f t="shared" si="163"/>
        <v>45625</v>
      </c>
      <c r="Y602" s="44">
        <f t="shared" si="162"/>
        <v>45653</v>
      </c>
    </row>
    <row r="603" spans="1:25" ht="20.100000000000001" customHeight="1" x14ac:dyDescent="0.3">
      <c r="A603" s="13">
        <f>SUBTOTAL(103,$B$4:B603)</f>
        <v>600</v>
      </c>
      <c r="B603" s="140">
        <v>45625</v>
      </c>
      <c r="C603" s="143" t="s">
        <v>631</v>
      </c>
      <c r="D603" s="3" t="str">
        <f>VLOOKUP(C603,'Location Summary'!$C$4:$D$602,2,0)</f>
        <v>DA+3</v>
      </c>
      <c r="E603" s="297" t="s">
        <v>423</v>
      </c>
      <c r="F603" s="298" t="s">
        <v>703</v>
      </c>
      <c r="G603" s="188">
        <v>1</v>
      </c>
      <c r="P603" s="188">
        <v>1</v>
      </c>
      <c r="X603" s="44">
        <f t="shared" si="163"/>
        <v>45625</v>
      </c>
      <c r="Y603" s="44">
        <f t="shared" si="162"/>
        <v>45653</v>
      </c>
    </row>
    <row r="604" spans="1:25" ht="20.100000000000001" customHeight="1" x14ac:dyDescent="0.3">
      <c r="A604" s="13">
        <f>SUBTOTAL(103,$B$4:B604)</f>
        <v>601</v>
      </c>
      <c r="B604" s="140">
        <v>45626</v>
      </c>
      <c r="C604" s="143" t="s">
        <v>73</v>
      </c>
      <c r="D604" s="3" t="str">
        <f>VLOOKUP(C604,'Location Summary'!$C$4:$D$602,2,0)</f>
        <v>DB1+3</v>
      </c>
      <c r="E604" s="297" t="s">
        <v>423</v>
      </c>
      <c r="F604" s="298" t="s">
        <v>703</v>
      </c>
      <c r="K604" s="187">
        <v>1</v>
      </c>
      <c r="L604" s="186">
        <v>1</v>
      </c>
      <c r="M604" s="188">
        <v>1</v>
      </c>
      <c r="X604" s="44">
        <f t="shared" si="163"/>
        <v>45626</v>
      </c>
      <c r="Y604" s="44">
        <f t="shared" si="162"/>
        <v>45654</v>
      </c>
    </row>
    <row r="605" spans="1:25" ht="20.100000000000001" customHeight="1" x14ac:dyDescent="0.3">
      <c r="A605" s="13">
        <f>SUBTOTAL(103,$B$4:B605)</f>
        <v>602</v>
      </c>
      <c r="B605" s="140">
        <v>45626</v>
      </c>
      <c r="C605" s="143" t="s">
        <v>497</v>
      </c>
      <c r="D605" s="3" t="str">
        <f>VLOOKUP(C605,'Location Summary'!$C$4:$D$602,2,0)</f>
        <v>DA+6</v>
      </c>
      <c r="E605" s="297" t="s">
        <v>423</v>
      </c>
      <c r="F605" s="298" t="s">
        <v>703</v>
      </c>
      <c r="G605" s="188">
        <v>1</v>
      </c>
      <c r="Q605" s="187">
        <v>1</v>
      </c>
      <c r="R605" s="186">
        <v>1</v>
      </c>
      <c r="X605" s="44">
        <f t="shared" si="163"/>
        <v>45626</v>
      </c>
      <c r="Y605" s="44">
        <f t="shared" si="162"/>
        <v>45654</v>
      </c>
    </row>
    <row r="606" spans="1:25" ht="20.100000000000001" customHeight="1" x14ac:dyDescent="0.3">
      <c r="A606" s="13">
        <f>SUBTOTAL(103,$B$4:B606)</f>
        <v>603</v>
      </c>
      <c r="B606" s="140">
        <v>45626</v>
      </c>
      <c r="C606" s="143" t="s">
        <v>72</v>
      </c>
      <c r="D606" s="3" t="str">
        <f>VLOOKUP(C606,'Location Summary'!$C$4:$D$602,2,0)</f>
        <v>DB2+0</v>
      </c>
      <c r="E606" s="297" t="s">
        <v>423</v>
      </c>
      <c r="F606" s="298" t="s">
        <v>703</v>
      </c>
      <c r="G606" s="188">
        <v>1</v>
      </c>
      <c r="X606" s="44">
        <f t="shared" si="163"/>
        <v>45626</v>
      </c>
      <c r="Y606" s="44">
        <f t="shared" si="162"/>
        <v>45654</v>
      </c>
    </row>
    <row r="607" spans="1:25" ht="20.100000000000001" customHeight="1" x14ac:dyDescent="0.3">
      <c r="A607" s="13">
        <f>SUBTOTAL(103,$B$4:B607)</f>
        <v>604</v>
      </c>
      <c r="B607" s="140">
        <v>45626</v>
      </c>
      <c r="C607" s="143" t="s">
        <v>631</v>
      </c>
      <c r="D607" s="3" t="str">
        <f>VLOOKUP(C607,'Location Summary'!$C$4:$D$602,2,0)</f>
        <v>DA+3</v>
      </c>
      <c r="E607" s="297" t="s">
        <v>423</v>
      </c>
      <c r="F607" s="298" t="s">
        <v>703</v>
      </c>
      <c r="H607" s="187">
        <v>1</v>
      </c>
      <c r="I607" s="186">
        <v>1</v>
      </c>
      <c r="J607" s="188">
        <v>1</v>
      </c>
      <c r="K607" s="187">
        <v>1</v>
      </c>
      <c r="L607" s="186">
        <v>1</v>
      </c>
      <c r="M607" s="188">
        <v>1</v>
      </c>
      <c r="N607" s="187">
        <v>1</v>
      </c>
      <c r="O607" s="186">
        <v>1</v>
      </c>
      <c r="Q607" s="187">
        <v>1</v>
      </c>
      <c r="R607" s="186">
        <v>1</v>
      </c>
      <c r="X607" s="44">
        <f t="shared" ref="X607:X730" si="164">B607</f>
        <v>45626</v>
      </c>
      <c r="Y607" s="44">
        <f t="shared" ref="Y607:Y730" si="165">B607+28</f>
        <v>45654</v>
      </c>
    </row>
    <row r="608" spans="1:25" ht="20.100000000000001" customHeight="1" x14ac:dyDescent="0.3">
      <c r="A608" s="13">
        <f>SUBTOTAL(103,$B$4:B608)</f>
        <v>605</v>
      </c>
      <c r="B608" s="140">
        <v>45627</v>
      </c>
      <c r="C608" s="143" t="s">
        <v>73</v>
      </c>
      <c r="D608" s="3" t="str">
        <f>VLOOKUP(C608,'Location Summary'!$C$4:$D$602,2,0)</f>
        <v>DB1+3</v>
      </c>
      <c r="E608" s="297" t="s">
        <v>423</v>
      </c>
      <c r="F608" s="298" t="s">
        <v>703</v>
      </c>
      <c r="N608" s="187">
        <v>1</v>
      </c>
      <c r="O608" s="186">
        <v>1</v>
      </c>
      <c r="P608" s="188">
        <v>1</v>
      </c>
      <c r="X608" s="44">
        <f t="shared" si="164"/>
        <v>45627</v>
      </c>
      <c r="Y608" s="44">
        <f t="shared" si="165"/>
        <v>45655</v>
      </c>
    </row>
    <row r="609" spans="1:25" ht="20.100000000000001" customHeight="1" x14ac:dyDescent="0.3">
      <c r="A609" s="13">
        <f>SUBTOTAL(103,$B$4:B609)</f>
        <v>606</v>
      </c>
      <c r="B609" s="140">
        <v>45627</v>
      </c>
      <c r="C609" s="143" t="s">
        <v>497</v>
      </c>
      <c r="D609" s="3" t="str">
        <f>VLOOKUP(C609,'Location Summary'!$C$4:$D$602,2,0)</f>
        <v>DA+6</v>
      </c>
      <c r="E609" s="297" t="s">
        <v>423</v>
      </c>
      <c r="F609" s="298" t="s">
        <v>703</v>
      </c>
      <c r="N609" s="187">
        <v>1</v>
      </c>
      <c r="O609" s="186">
        <v>1</v>
      </c>
      <c r="X609" s="44">
        <f t="shared" si="164"/>
        <v>45627</v>
      </c>
      <c r="Y609" s="44">
        <f t="shared" si="165"/>
        <v>45655</v>
      </c>
    </row>
    <row r="610" spans="1:25" ht="20.100000000000001" customHeight="1" x14ac:dyDescent="0.3">
      <c r="A610" s="13">
        <f>SUBTOTAL(103,$B$4:B610)</f>
        <v>607</v>
      </c>
      <c r="B610" s="140">
        <v>45627</v>
      </c>
      <c r="C610" s="143" t="s">
        <v>72</v>
      </c>
      <c r="D610" s="3" t="str">
        <f>VLOOKUP(C610,'Location Summary'!$C$4:$D$602,2,0)</f>
        <v>DB2+0</v>
      </c>
      <c r="E610" s="297" t="s">
        <v>423</v>
      </c>
      <c r="F610" s="298" t="s">
        <v>703</v>
      </c>
      <c r="H610" s="187">
        <v>1</v>
      </c>
      <c r="I610" s="186">
        <v>1</v>
      </c>
      <c r="X610" s="44">
        <f t="shared" si="164"/>
        <v>45627</v>
      </c>
      <c r="Y610" s="44">
        <f t="shared" si="165"/>
        <v>45655</v>
      </c>
    </row>
    <row r="611" spans="1:25" ht="20.100000000000001" customHeight="1" x14ac:dyDescent="0.3">
      <c r="A611" s="13">
        <f>SUBTOTAL(103,$B$4:B611)</f>
        <v>608</v>
      </c>
      <c r="B611" s="140">
        <v>45627</v>
      </c>
      <c r="C611" s="143" t="s">
        <v>259</v>
      </c>
      <c r="D611" s="3" t="str">
        <f>VLOOKUP(C611,'Location Summary'!$C$4:$D$602,2,0)</f>
        <v>DA+9</v>
      </c>
      <c r="E611" s="297" t="s">
        <v>423</v>
      </c>
      <c r="F611" s="298" t="s">
        <v>703</v>
      </c>
      <c r="M611" s="188">
        <v>1</v>
      </c>
      <c r="P611" s="188">
        <v>1</v>
      </c>
      <c r="X611" s="44">
        <f t="shared" si="164"/>
        <v>45627</v>
      </c>
      <c r="Y611" s="44">
        <f t="shared" si="165"/>
        <v>45655</v>
      </c>
    </row>
    <row r="612" spans="1:25" ht="20.100000000000001" customHeight="1" x14ac:dyDescent="0.3">
      <c r="A612" s="13">
        <f>SUBTOTAL(103,$B$4:B612)</f>
        <v>609</v>
      </c>
      <c r="B612" s="140">
        <v>45628</v>
      </c>
      <c r="C612" s="143" t="s">
        <v>73</v>
      </c>
      <c r="D612" s="3" t="str">
        <f>VLOOKUP(C612,'Location Summary'!$C$4:$D$602,2,0)</f>
        <v>DB1+3</v>
      </c>
      <c r="E612" s="297" t="s">
        <v>423</v>
      </c>
      <c r="F612" s="298" t="s">
        <v>703</v>
      </c>
      <c r="Q612" s="187">
        <v>1</v>
      </c>
      <c r="R612" s="186">
        <v>1</v>
      </c>
      <c r="X612" s="44">
        <f t="shared" si="164"/>
        <v>45628</v>
      </c>
      <c r="Y612" s="44">
        <f t="shared" si="165"/>
        <v>45656</v>
      </c>
    </row>
    <row r="613" spans="1:25" ht="20.100000000000001" customHeight="1" x14ac:dyDescent="0.3">
      <c r="A613" s="13">
        <f>SUBTOTAL(103,$B$4:B613)</f>
        <v>610</v>
      </c>
      <c r="B613" s="140">
        <v>45628</v>
      </c>
      <c r="C613" s="143" t="s">
        <v>72</v>
      </c>
      <c r="D613" s="3" t="str">
        <f>VLOOKUP(C613,'Location Summary'!$C$4:$D$602,2,0)</f>
        <v>DB2+0</v>
      </c>
      <c r="E613" s="297" t="s">
        <v>423</v>
      </c>
      <c r="F613" s="298" t="s">
        <v>703</v>
      </c>
      <c r="M613" s="188">
        <v>1</v>
      </c>
      <c r="X613" s="44">
        <f t="shared" si="164"/>
        <v>45628</v>
      </c>
      <c r="Y613" s="44">
        <f t="shared" si="165"/>
        <v>45656</v>
      </c>
    </row>
    <row r="614" spans="1:25" ht="20.100000000000001" customHeight="1" x14ac:dyDescent="0.3">
      <c r="A614" s="13">
        <f>SUBTOTAL(103,$B$4:B614)</f>
        <v>611</v>
      </c>
      <c r="B614" s="140">
        <v>45628</v>
      </c>
      <c r="C614" s="143" t="s">
        <v>259</v>
      </c>
      <c r="D614" s="3" t="str">
        <f>VLOOKUP(C614,'Location Summary'!$C$4:$D$602,2,0)</f>
        <v>DA+9</v>
      </c>
      <c r="E614" s="297" t="s">
        <v>423</v>
      </c>
      <c r="F614" s="298" t="s">
        <v>703</v>
      </c>
      <c r="J614" s="188">
        <v>1</v>
      </c>
      <c r="N614" s="187">
        <v>1</v>
      </c>
      <c r="O614" s="186">
        <v>1</v>
      </c>
      <c r="Q614" s="187">
        <v>1</v>
      </c>
      <c r="R614" s="186">
        <v>1</v>
      </c>
      <c r="X614" s="44">
        <f t="shared" si="164"/>
        <v>45628</v>
      </c>
      <c r="Y614" s="44">
        <f t="shared" si="165"/>
        <v>45656</v>
      </c>
    </row>
    <row r="615" spans="1:25" ht="20.100000000000001" customHeight="1" x14ac:dyDescent="0.3">
      <c r="A615" s="13">
        <f>SUBTOTAL(103,$B$4:B615)</f>
        <v>612</v>
      </c>
      <c r="B615" s="140">
        <v>45629</v>
      </c>
      <c r="C615" s="143" t="s">
        <v>73</v>
      </c>
      <c r="D615" s="3" t="str">
        <f>VLOOKUP(C615,'Location Summary'!$C$4:$D$602,2,0)</f>
        <v>DB1+3</v>
      </c>
      <c r="E615" s="297" t="s">
        <v>423</v>
      </c>
      <c r="F615" s="298" t="s">
        <v>703</v>
      </c>
      <c r="G615" s="188">
        <v>1</v>
      </c>
      <c r="X615" s="44">
        <f t="shared" si="164"/>
        <v>45629</v>
      </c>
      <c r="Y615" s="44">
        <f t="shared" si="165"/>
        <v>45657</v>
      </c>
    </row>
    <row r="616" spans="1:25" ht="20.100000000000001" customHeight="1" x14ac:dyDescent="0.3">
      <c r="A616" s="13">
        <f>SUBTOTAL(103,$B$4:B616)</f>
        <v>613</v>
      </c>
      <c r="B616" s="140">
        <v>45629</v>
      </c>
      <c r="C616" s="143" t="s">
        <v>72</v>
      </c>
      <c r="D616" s="3" t="str">
        <f>VLOOKUP(C616,'Location Summary'!$C$4:$D$602,2,0)</f>
        <v>DB2+0</v>
      </c>
      <c r="E616" s="297" t="s">
        <v>423</v>
      </c>
      <c r="F616" s="298" t="s">
        <v>703</v>
      </c>
      <c r="N616" s="187">
        <v>1</v>
      </c>
      <c r="P616" s="188">
        <v>1</v>
      </c>
      <c r="X616" s="44">
        <f t="shared" si="164"/>
        <v>45629</v>
      </c>
      <c r="Y616" s="44">
        <f t="shared" si="165"/>
        <v>45657</v>
      </c>
    </row>
    <row r="617" spans="1:25" ht="20.100000000000001" customHeight="1" x14ac:dyDescent="0.3">
      <c r="A617" s="13">
        <f>SUBTOTAL(103,$B$4:B617)</f>
        <v>614</v>
      </c>
      <c r="B617" s="140">
        <v>45629</v>
      </c>
      <c r="C617" s="143" t="s">
        <v>259</v>
      </c>
      <c r="D617" s="3" t="str">
        <f>VLOOKUP(C617,'Location Summary'!$C$4:$D$602,2,0)</f>
        <v>DA+9</v>
      </c>
      <c r="E617" s="297" t="s">
        <v>423</v>
      </c>
      <c r="F617" s="298" t="s">
        <v>703</v>
      </c>
      <c r="G617" s="188">
        <v>1</v>
      </c>
      <c r="K617" s="187">
        <v>1</v>
      </c>
      <c r="X617" s="44">
        <f t="shared" si="164"/>
        <v>45629</v>
      </c>
      <c r="Y617" s="44">
        <f t="shared" si="165"/>
        <v>45657</v>
      </c>
    </row>
    <row r="618" spans="1:25" ht="20.100000000000001" customHeight="1" x14ac:dyDescent="0.3">
      <c r="A618" s="13">
        <f>SUBTOTAL(103,$B$4:B618)</f>
        <v>615</v>
      </c>
      <c r="B618" s="140">
        <v>45629</v>
      </c>
      <c r="C618" s="143" t="s">
        <v>630</v>
      </c>
      <c r="D618" s="3" t="str">
        <f>VLOOKUP(C618,'Location Summary'!$C$4:$D$602,2,0)</f>
        <v>DA+1.5</v>
      </c>
      <c r="E618" s="297" t="s">
        <v>423</v>
      </c>
      <c r="F618" s="298" t="s">
        <v>703</v>
      </c>
      <c r="G618" s="188">
        <v>1</v>
      </c>
      <c r="H618" s="187">
        <v>1</v>
      </c>
      <c r="J618" s="188">
        <v>1</v>
      </c>
      <c r="K618" s="187">
        <v>1</v>
      </c>
      <c r="X618" s="44">
        <f t="shared" si="164"/>
        <v>45629</v>
      </c>
      <c r="Y618" s="44">
        <f t="shared" si="165"/>
        <v>45657</v>
      </c>
    </row>
    <row r="619" spans="1:25" ht="20.100000000000001" customHeight="1" x14ac:dyDescent="0.3">
      <c r="A619" s="13">
        <f>SUBTOTAL(103,$B$4:B619)</f>
        <v>616</v>
      </c>
      <c r="B619" s="140">
        <v>45630</v>
      </c>
      <c r="C619" s="143" t="s">
        <v>73</v>
      </c>
      <c r="D619" s="3" t="str">
        <f>VLOOKUP(C619,'Location Summary'!$C$4:$D$602,2,0)</f>
        <v>DB1+3</v>
      </c>
      <c r="E619" s="297" t="s">
        <v>423</v>
      </c>
      <c r="F619" s="298" t="s">
        <v>703</v>
      </c>
      <c r="H619" s="187">
        <v>1</v>
      </c>
      <c r="I619" s="186">
        <v>1</v>
      </c>
      <c r="X619" s="44">
        <f t="shared" si="164"/>
        <v>45630</v>
      </c>
      <c r="Y619" s="44">
        <f t="shared" si="165"/>
        <v>45658</v>
      </c>
    </row>
    <row r="620" spans="1:25" ht="20.100000000000001" customHeight="1" x14ac:dyDescent="0.3">
      <c r="A620" s="13">
        <f>SUBTOTAL(103,$B$4:B620)</f>
        <v>617</v>
      </c>
      <c r="B620" s="140">
        <v>45630</v>
      </c>
      <c r="C620" s="143" t="s">
        <v>72</v>
      </c>
      <c r="D620" s="3" t="str">
        <f>VLOOKUP(C620,'Location Summary'!$C$4:$D$602,2,0)</f>
        <v>DB2+0</v>
      </c>
      <c r="E620" s="297" t="s">
        <v>423</v>
      </c>
      <c r="F620" s="298" t="s">
        <v>703</v>
      </c>
      <c r="O620" s="186">
        <v>1</v>
      </c>
      <c r="Q620" s="187">
        <v>1</v>
      </c>
      <c r="R620" s="186">
        <v>1</v>
      </c>
      <c r="X620" s="44">
        <f t="shared" si="164"/>
        <v>45630</v>
      </c>
      <c r="Y620" s="44">
        <f t="shared" si="165"/>
        <v>45658</v>
      </c>
    </row>
    <row r="621" spans="1:25" ht="20.100000000000001" customHeight="1" x14ac:dyDescent="0.3">
      <c r="A621" s="13">
        <f>SUBTOTAL(103,$B$4:B621)</f>
        <v>618</v>
      </c>
      <c r="B621" s="140">
        <v>45630</v>
      </c>
      <c r="C621" s="143" t="s">
        <v>259</v>
      </c>
      <c r="D621" s="3" t="str">
        <f>VLOOKUP(C621,'Location Summary'!$C$4:$D$602,2,0)</f>
        <v>DA+9</v>
      </c>
      <c r="E621" s="297" t="s">
        <v>423</v>
      </c>
      <c r="F621" s="298" t="s">
        <v>703</v>
      </c>
      <c r="H621" s="187">
        <v>1</v>
      </c>
      <c r="I621" s="186">
        <v>1</v>
      </c>
      <c r="L621" s="186">
        <v>1</v>
      </c>
      <c r="X621" s="44">
        <f t="shared" si="164"/>
        <v>45630</v>
      </c>
      <c r="Y621" s="44">
        <f t="shared" si="165"/>
        <v>45658</v>
      </c>
    </row>
    <row r="622" spans="1:25" ht="20.100000000000001" customHeight="1" x14ac:dyDescent="0.3">
      <c r="A622" s="13">
        <f>SUBTOTAL(103,$B$4:B622)</f>
        <v>619</v>
      </c>
      <c r="B622" s="140">
        <v>45630</v>
      </c>
      <c r="C622" s="143" t="s">
        <v>630</v>
      </c>
      <c r="D622" s="3" t="str">
        <f>VLOOKUP(C622,'Location Summary'!$C$4:$D$602,2,0)</f>
        <v>DA+1.5</v>
      </c>
      <c r="E622" s="297" t="s">
        <v>423</v>
      </c>
      <c r="F622" s="298" t="s">
        <v>703</v>
      </c>
      <c r="I622" s="186">
        <v>1</v>
      </c>
      <c r="L622" s="186">
        <v>1</v>
      </c>
      <c r="X622" s="44">
        <f t="shared" si="164"/>
        <v>45630</v>
      </c>
      <c r="Y622" s="44">
        <f t="shared" si="165"/>
        <v>45658</v>
      </c>
    </row>
    <row r="623" spans="1:25" ht="20.100000000000001" customHeight="1" x14ac:dyDescent="0.3">
      <c r="A623" s="13">
        <f>SUBTOTAL(103,$B$4:B623)</f>
        <v>620</v>
      </c>
      <c r="B623" s="140">
        <v>45630</v>
      </c>
      <c r="C623" s="143" t="s">
        <v>629</v>
      </c>
      <c r="D623" s="3" t="str">
        <f>VLOOKUP(C623,'Location Summary'!$C$4:$D$602,2,0)</f>
        <v>DA+3</v>
      </c>
      <c r="E623" s="297" t="s">
        <v>423</v>
      </c>
      <c r="F623" s="298" t="s">
        <v>703</v>
      </c>
      <c r="J623" s="188">
        <v>1</v>
      </c>
      <c r="P623" s="188">
        <v>1</v>
      </c>
      <c r="X623" s="44">
        <f t="shared" si="164"/>
        <v>45630</v>
      </c>
      <c r="Y623" s="44">
        <f t="shared" si="165"/>
        <v>45658</v>
      </c>
    </row>
    <row r="624" spans="1:25" ht="20.100000000000001" customHeight="1" x14ac:dyDescent="0.3">
      <c r="A624" s="13">
        <f>SUBTOTAL(103,$B$4:B624)</f>
        <v>621</v>
      </c>
      <c r="B624" s="140">
        <v>45631</v>
      </c>
      <c r="C624" s="143" t="s">
        <v>807</v>
      </c>
      <c r="D624" s="3" t="str">
        <f>VLOOKUP(C624,'Location Summary'!$C$4:$D$602,2,0)</f>
        <v>DA+3</v>
      </c>
      <c r="E624" s="297" t="s">
        <v>423</v>
      </c>
      <c r="F624" s="298" t="s">
        <v>703</v>
      </c>
      <c r="G624" s="188">
        <v>1</v>
      </c>
      <c r="J624" s="188">
        <v>1</v>
      </c>
      <c r="X624" s="44">
        <f t="shared" si="164"/>
        <v>45631</v>
      </c>
      <c r="Y624" s="44">
        <f t="shared" si="165"/>
        <v>45659</v>
      </c>
    </row>
    <row r="625" spans="1:25" ht="20.100000000000001" customHeight="1" x14ac:dyDescent="0.3">
      <c r="A625" s="13">
        <f>SUBTOTAL(103,$B$4:B625)</f>
        <v>622</v>
      </c>
      <c r="B625" s="140">
        <v>45631</v>
      </c>
      <c r="C625" s="143" t="s">
        <v>72</v>
      </c>
      <c r="D625" s="3" t="str">
        <f>VLOOKUP(C625,'Location Summary'!$C$4:$D$602,2,0)</f>
        <v>DB2+0</v>
      </c>
      <c r="E625" s="297" t="s">
        <v>423</v>
      </c>
      <c r="F625" s="298" t="s">
        <v>703</v>
      </c>
      <c r="J625" s="188">
        <v>1</v>
      </c>
      <c r="X625" s="44">
        <f t="shared" si="164"/>
        <v>45631</v>
      </c>
      <c r="Y625" s="44">
        <f t="shared" si="165"/>
        <v>45659</v>
      </c>
    </row>
    <row r="626" spans="1:25" ht="20.100000000000001" customHeight="1" x14ac:dyDescent="0.3">
      <c r="A626" s="13">
        <f>SUBTOTAL(103,$B$4:B626)</f>
        <v>623</v>
      </c>
      <c r="B626" s="140">
        <v>45631</v>
      </c>
      <c r="C626" s="143" t="s">
        <v>629</v>
      </c>
      <c r="D626" s="3" t="str">
        <f>VLOOKUP(C626,'Location Summary'!$C$4:$D$602,2,0)</f>
        <v>DA+3</v>
      </c>
      <c r="E626" s="297" t="s">
        <v>423</v>
      </c>
      <c r="F626" s="298" t="s">
        <v>703</v>
      </c>
      <c r="G626" s="188">
        <v>1</v>
      </c>
      <c r="K626" s="187">
        <v>1</v>
      </c>
      <c r="M626" s="188">
        <v>1</v>
      </c>
      <c r="Q626" s="187">
        <v>1</v>
      </c>
      <c r="X626" s="44">
        <f t="shared" si="164"/>
        <v>45631</v>
      </c>
      <c r="Y626" s="44">
        <f t="shared" si="165"/>
        <v>45659</v>
      </c>
    </row>
    <row r="627" spans="1:25" ht="20.100000000000001" customHeight="1" x14ac:dyDescent="0.3">
      <c r="A627" s="13">
        <f>SUBTOTAL(103,$B$4:B627)</f>
        <v>624</v>
      </c>
      <c r="B627" s="140">
        <v>45632</v>
      </c>
      <c r="C627" s="143" t="s">
        <v>807</v>
      </c>
      <c r="D627" s="3" t="str">
        <f>VLOOKUP(C627,'Location Summary'!$C$4:$D$602,2,0)</f>
        <v>DA+3</v>
      </c>
      <c r="E627" s="297" t="s">
        <v>423</v>
      </c>
      <c r="F627" s="298" t="s">
        <v>703</v>
      </c>
      <c r="H627" s="187">
        <v>1</v>
      </c>
      <c r="I627" s="186">
        <v>1</v>
      </c>
      <c r="K627" s="187">
        <v>1</v>
      </c>
      <c r="L627" s="186">
        <v>1</v>
      </c>
      <c r="M627" s="188">
        <v>1</v>
      </c>
      <c r="X627" s="44">
        <f t="shared" si="164"/>
        <v>45632</v>
      </c>
      <c r="Y627" s="44">
        <f t="shared" si="165"/>
        <v>45660</v>
      </c>
    </row>
    <row r="628" spans="1:25" ht="20.100000000000001" customHeight="1" x14ac:dyDescent="0.3">
      <c r="A628" s="13">
        <f>SUBTOTAL(103,$B$4:B628)</f>
        <v>625</v>
      </c>
      <c r="B628" s="140">
        <v>45632</v>
      </c>
      <c r="C628" s="143" t="s">
        <v>72</v>
      </c>
      <c r="D628" s="3" t="str">
        <f>VLOOKUP(C628,'Location Summary'!$C$4:$D$602,2,0)</f>
        <v>DB2+0</v>
      </c>
      <c r="E628" s="297" t="s">
        <v>423</v>
      </c>
      <c r="F628" s="298" t="s">
        <v>703</v>
      </c>
      <c r="K628" s="187">
        <v>1</v>
      </c>
      <c r="L628" s="186">
        <v>1</v>
      </c>
      <c r="X628" s="44">
        <f t="shared" si="164"/>
        <v>45632</v>
      </c>
      <c r="Y628" s="44">
        <f t="shared" si="165"/>
        <v>45660</v>
      </c>
    </row>
    <row r="629" spans="1:25" ht="20.100000000000001" customHeight="1" x14ac:dyDescent="0.3">
      <c r="A629" s="13">
        <f>SUBTOTAL(103,$B$4:B629)</f>
        <v>626</v>
      </c>
      <c r="B629" s="140">
        <v>45632</v>
      </c>
      <c r="C629" s="143" t="s">
        <v>260</v>
      </c>
      <c r="D629" s="3" t="str">
        <f>VLOOKUP(C629,'Location Summary'!$C$4:$D$602,2,0)</f>
        <v>DA+0</v>
      </c>
      <c r="E629" s="297" t="s">
        <v>423</v>
      </c>
      <c r="F629" s="298" t="s">
        <v>703</v>
      </c>
      <c r="G629" s="188">
        <v>1</v>
      </c>
      <c r="J629" s="188">
        <v>1</v>
      </c>
      <c r="M629" s="188">
        <v>1</v>
      </c>
      <c r="P629" s="188">
        <v>1</v>
      </c>
      <c r="X629" s="44">
        <f t="shared" si="164"/>
        <v>45632</v>
      </c>
      <c r="Y629" s="44">
        <f t="shared" si="165"/>
        <v>45660</v>
      </c>
    </row>
    <row r="630" spans="1:25" ht="20.100000000000001" customHeight="1" x14ac:dyDescent="0.3">
      <c r="A630" s="13">
        <f>SUBTOTAL(103,$B$4:B630)</f>
        <v>627</v>
      </c>
      <c r="B630" s="140">
        <v>45632</v>
      </c>
      <c r="C630" s="143" t="s">
        <v>629</v>
      </c>
      <c r="D630" s="3" t="str">
        <f>VLOOKUP(C630,'Location Summary'!$C$4:$D$602,2,0)</f>
        <v>DA+3</v>
      </c>
      <c r="E630" s="297" t="s">
        <v>423</v>
      </c>
      <c r="F630" s="298" t="s">
        <v>703</v>
      </c>
      <c r="H630" s="187">
        <v>1</v>
      </c>
      <c r="I630" s="186">
        <v>1</v>
      </c>
      <c r="L630" s="186">
        <v>1</v>
      </c>
      <c r="N630" s="187">
        <v>1</v>
      </c>
      <c r="O630" s="186">
        <v>1</v>
      </c>
      <c r="R630" s="186">
        <v>1</v>
      </c>
      <c r="X630" s="44">
        <f t="shared" si="164"/>
        <v>45632</v>
      </c>
      <c r="Y630" s="44">
        <f t="shared" si="165"/>
        <v>45660</v>
      </c>
    </row>
    <row r="631" spans="1:25" ht="20.100000000000001" customHeight="1" x14ac:dyDescent="0.3">
      <c r="A631" s="13">
        <f>SUBTOTAL(103,$B$4:B631)</f>
        <v>628</v>
      </c>
      <c r="B631" s="140">
        <v>45633</v>
      </c>
      <c r="C631" s="143" t="s">
        <v>807</v>
      </c>
      <c r="D631" s="3" t="str">
        <f>VLOOKUP(C631,'Location Summary'!$C$4:$D$602,2,0)</f>
        <v>DA+3</v>
      </c>
      <c r="E631" s="297" t="s">
        <v>423</v>
      </c>
      <c r="F631" s="298" t="s">
        <v>703</v>
      </c>
      <c r="P631" s="188">
        <v>1</v>
      </c>
      <c r="Q631" s="187">
        <v>1</v>
      </c>
      <c r="R631" s="186">
        <v>1</v>
      </c>
      <c r="X631" s="44">
        <f t="shared" si="164"/>
        <v>45633</v>
      </c>
      <c r="Y631" s="44">
        <f t="shared" si="165"/>
        <v>45661</v>
      </c>
    </row>
    <row r="632" spans="1:25" ht="20.100000000000001" customHeight="1" x14ac:dyDescent="0.3">
      <c r="A632" s="13">
        <f>SUBTOTAL(103,$B$4:B632)</f>
        <v>629</v>
      </c>
      <c r="B632" s="140">
        <v>45633</v>
      </c>
      <c r="C632" s="143" t="s">
        <v>456</v>
      </c>
      <c r="D632" s="3" t="str">
        <f>VLOOKUP(C632,'Location Summary'!$C$4:$D$602,2,0)</f>
        <v>DA+3</v>
      </c>
      <c r="E632" s="297" t="s">
        <v>423</v>
      </c>
      <c r="F632" s="298" t="s">
        <v>703</v>
      </c>
      <c r="J632" s="188">
        <v>1</v>
      </c>
      <c r="X632" s="44">
        <f t="shared" si="164"/>
        <v>45633</v>
      </c>
      <c r="Y632" s="44">
        <f t="shared" si="165"/>
        <v>45661</v>
      </c>
    </row>
    <row r="633" spans="1:25" ht="20.100000000000001" customHeight="1" x14ac:dyDescent="0.3">
      <c r="A633" s="13">
        <f>SUBTOTAL(103,$B$4:B633)</f>
        <v>630</v>
      </c>
      <c r="B633" s="140">
        <v>45633</v>
      </c>
      <c r="C633" s="143" t="s">
        <v>260</v>
      </c>
      <c r="D633" s="3" t="str">
        <f>VLOOKUP(C633,'Location Summary'!$C$4:$D$602,2,0)</f>
        <v>DA+0</v>
      </c>
      <c r="E633" s="297" t="s">
        <v>423</v>
      </c>
      <c r="F633" s="298" t="s">
        <v>703</v>
      </c>
      <c r="H633" s="187">
        <v>1</v>
      </c>
      <c r="I633" s="186">
        <v>1</v>
      </c>
      <c r="K633" s="187">
        <v>1</v>
      </c>
      <c r="L633" s="186">
        <v>1</v>
      </c>
      <c r="N633" s="187">
        <v>1</v>
      </c>
      <c r="O633" s="186">
        <v>1</v>
      </c>
      <c r="Q633" s="187">
        <v>1</v>
      </c>
      <c r="R633" s="186">
        <v>1</v>
      </c>
      <c r="X633" s="44">
        <f t="shared" si="164"/>
        <v>45633</v>
      </c>
      <c r="Y633" s="44">
        <f t="shared" si="165"/>
        <v>45661</v>
      </c>
    </row>
    <row r="634" spans="1:25" ht="20.100000000000001" customHeight="1" x14ac:dyDescent="0.3">
      <c r="A634" s="13">
        <f>SUBTOTAL(103,$B$4:B634)</f>
        <v>631</v>
      </c>
      <c r="B634" s="140">
        <v>45633</v>
      </c>
      <c r="C634" s="143" t="s">
        <v>630</v>
      </c>
      <c r="D634" s="3" t="str">
        <f>VLOOKUP(C634,'Location Summary'!$C$4:$D$602,2,0)</f>
        <v>DA+1.5</v>
      </c>
      <c r="E634" s="297" t="s">
        <v>423</v>
      </c>
      <c r="F634" s="298" t="s">
        <v>703</v>
      </c>
      <c r="M634" s="188">
        <v>1</v>
      </c>
      <c r="P634" s="188">
        <v>1</v>
      </c>
      <c r="X634" s="44">
        <f t="shared" si="164"/>
        <v>45633</v>
      </c>
      <c r="Y634" s="44">
        <f t="shared" si="165"/>
        <v>45661</v>
      </c>
    </row>
    <row r="635" spans="1:25" ht="20.100000000000001" customHeight="1" x14ac:dyDescent="0.3">
      <c r="A635" s="13">
        <f>SUBTOTAL(103,$B$4:B635)</f>
        <v>632</v>
      </c>
      <c r="B635" s="140">
        <v>45634</v>
      </c>
      <c r="C635" s="143" t="s">
        <v>807</v>
      </c>
      <c r="D635" s="3" t="str">
        <f>VLOOKUP(C635,'Location Summary'!$C$4:$D$602,2,0)</f>
        <v>DA+3</v>
      </c>
      <c r="E635" s="297" t="s">
        <v>423</v>
      </c>
      <c r="F635" s="298" t="s">
        <v>703</v>
      </c>
      <c r="N635" s="187">
        <v>1</v>
      </c>
      <c r="O635" s="186">
        <v>1</v>
      </c>
      <c r="X635" s="44">
        <f t="shared" si="164"/>
        <v>45634</v>
      </c>
      <c r="Y635" s="44">
        <f t="shared" si="165"/>
        <v>45662</v>
      </c>
    </row>
    <row r="636" spans="1:25" ht="20.100000000000001" customHeight="1" x14ac:dyDescent="0.3">
      <c r="A636" s="13">
        <f>SUBTOTAL(103,$B$4:B636)</f>
        <v>633</v>
      </c>
      <c r="B636" s="140">
        <v>45634</v>
      </c>
      <c r="C636" s="143" t="s">
        <v>500</v>
      </c>
      <c r="D636" s="3" t="str">
        <f>VLOOKUP(C636,'Location Summary'!$C$4:$D$602,2,0)</f>
        <v>DA+6</v>
      </c>
      <c r="E636" s="297" t="s">
        <v>423</v>
      </c>
      <c r="F636" s="298" t="s">
        <v>703</v>
      </c>
      <c r="M636" s="188">
        <v>1</v>
      </c>
      <c r="P636" s="188">
        <v>1</v>
      </c>
      <c r="X636" s="44">
        <f t="shared" si="164"/>
        <v>45634</v>
      </c>
      <c r="Y636" s="44">
        <f t="shared" si="165"/>
        <v>45662</v>
      </c>
    </row>
    <row r="637" spans="1:25" ht="20.100000000000001" customHeight="1" x14ac:dyDescent="0.3">
      <c r="A637" s="13">
        <f>SUBTOTAL(103,$B$4:B637)</f>
        <v>634</v>
      </c>
      <c r="B637" s="140">
        <v>45634</v>
      </c>
      <c r="C637" s="143" t="s">
        <v>456</v>
      </c>
      <c r="D637" s="3" t="str">
        <f>VLOOKUP(C637,'Location Summary'!$C$4:$D$602,2,0)</f>
        <v>DA+3</v>
      </c>
      <c r="E637" s="297" t="s">
        <v>423</v>
      </c>
      <c r="F637" s="298" t="s">
        <v>703</v>
      </c>
      <c r="G637" s="188">
        <v>1</v>
      </c>
      <c r="K637" s="187">
        <v>1</v>
      </c>
      <c r="L637" s="186">
        <v>1</v>
      </c>
      <c r="P637" s="188">
        <v>1</v>
      </c>
      <c r="X637" s="44">
        <f t="shared" si="164"/>
        <v>45634</v>
      </c>
      <c r="Y637" s="44">
        <f t="shared" si="165"/>
        <v>45662</v>
      </c>
    </row>
    <row r="638" spans="1:25" ht="20.100000000000001" customHeight="1" x14ac:dyDescent="0.3">
      <c r="A638" s="13">
        <f>SUBTOTAL(103,$B$4:B638)</f>
        <v>635</v>
      </c>
      <c r="B638" s="140">
        <v>45634</v>
      </c>
      <c r="C638" s="143" t="s">
        <v>630</v>
      </c>
      <c r="D638" s="3" t="str">
        <f>VLOOKUP(C638,'Location Summary'!$C$4:$D$602,2,0)</f>
        <v>DA+1.5</v>
      </c>
      <c r="E638" s="297" t="s">
        <v>423</v>
      </c>
      <c r="F638" s="298" t="s">
        <v>703</v>
      </c>
      <c r="N638" s="187">
        <v>1</v>
      </c>
      <c r="O638" s="186">
        <v>1</v>
      </c>
      <c r="Q638" s="187">
        <v>1</v>
      </c>
      <c r="R638" s="186">
        <v>1</v>
      </c>
      <c r="X638" s="44">
        <f t="shared" si="164"/>
        <v>45634</v>
      </c>
      <c r="Y638" s="44">
        <f t="shared" si="165"/>
        <v>45662</v>
      </c>
    </row>
    <row r="639" spans="1:25" ht="20.100000000000001" customHeight="1" x14ac:dyDescent="0.3">
      <c r="A639" s="13">
        <f>SUBTOTAL(103,$B$4:B639)</f>
        <v>636</v>
      </c>
      <c r="B639" s="140">
        <v>45634</v>
      </c>
      <c r="C639" s="143" t="s">
        <v>628</v>
      </c>
      <c r="D639" s="3" t="str">
        <f>VLOOKUP(C639,'Location Summary'!$C$4:$D$602,2,0)</f>
        <v>DA+0</v>
      </c>
      <c r="E639" s="297" t="s">
        <v>423</v>
      </c>
      <c r="F639" s="298" t="s">
        <v>703</v>
      </c>
      <c r="G639" s="188">
        <v>1</v>
      </c>
      <c r="M639" s="188">
        <v>1</v>
      </c>
      <c r="X639" s="44">
        <f t="shared" si="164"/>
        <v>45634</v>
      </c>
      <c r="Y639" s="44">
        <f t="shared" si="165"/>
        <v>45662</v>
      </c>
    </row>
    <row r="640" spans="1:25" ht="20.100000000000001" customHeight="1" x14ac:dyDescent="0.3">
      <c r="A640" s="13">
        <f>SUBTOTAL(103,$B$4:B640)</f>
        <v>637</v>
      </c>
      <c r="B640" s="140">
        <v>45635</v>
      </c>
      <c r="C640" s="143" t="s">
        <v>500</v>
      </c>
      <c r="D640" s="3" t="str">
        <f>VLOOKUP(C640,'Location Summary'!$C$4:$D$602,2,0)</f>
        <v>DA+6</v>
      </c>
      <c r="E640" s="297" t="s">
        <v>423</v>
      </c>
      <c r="F640" s="298" t="s">
        <v>703</v>
      </c>
      <c r="N640" s="187">
        <v>1</v>
      </c>
      <c r="Q640" s="187">
        <v>1</v>
      </c>
      <c r="X640" s="44">
        <f t="shared" si="164"/>
        <v>45635</v>
      </c>
      <c r="Y640" s="44">
        <f t="shared" si="165"/>
        <v>45663</v>
      </c>
    </row>
    <row r="641" spans="1:25" ht="20.100000000000001" customHeight="1" x14ac:dyDescent="0.3">
      <c r="A641" s="13">
        <f>SUBTOTAL(103,$B$4:B641)</f>
        <v>638</v>
      </c>
      <c r="B641" s="140">
        <v>45635</v>
      </c>
      <c r="C641" s="143" t="s">
        <v>456</v>
      </c>
      <c r="D641" s="3" t="str">
        <f>VLOOKUP(C641,'Location Summary'!$C$4:$D$602,2,0)</f>
        <v>DA+3</v>
      </c>
      <c r="E641" s="297" t="s">
        <v>423</v>
      </c>
      <c r="F641" s="298" t="s">
        <v>703</v>
      </c>
      <c r="H641" s="187">
        <v>1</v>
      </c>
      <c r="I641" s="186">
        <v>1</v>
      </c>
      <c r="M641" s="188">
        <v>1</v>
      </c>
      <c r="Q641" s="187">
        <v>1</v>
      </c>
      <c r="R641" s="186">
        <v>1</v>
      </c>
      <c r="X641" s="44">
        <f t="shared" si="164"/>
        <v>45635</v>
      </c>
      <c r="Y641" s="44">
        <f t="shared" si="165"/>
        <v>45663</v>
      </c>
    </row>
    <row r="642" spans="1:25" ht="20.100000000000001" customHeight="1" x14ac:dyDescent="0.3">
      <c r="A642" s="13">
        <f>SUBTOTAL(103,$B$4:B642)</f>
        <v>639</v>
      </c>
      <c r="B642" s="140">
        <v>45635</v>
      </c>
      <c r="C642" s="143" t="s">
        <v>628</v>
      </c>
      <c r="D642" s="3" t="str">
        <f>VLOOKUP(C642,'Location Summary'!$C$4:$D$602,2,0)</f>
        <v>DA+0</v>
      </c>
      <c r="E642" s="297" t="s">
        <v>423</v>
      </c>
      <c r="F642" s="298" t="s">
        <v>703</v>
      </c>
      <c r="H642" s="187">
        <v>1</v>
      </c>
      <c r="J642" s="188">
        <v>1</v>
      </c>
      <c r="P642" s="188">
        <v>1</v>
      </c>
      <c r="X642" s="44">
        <f t="shared" si="164"/>
        <v>45635</v>
      </c>
      <c r="Y642" s="44">
        <f t="shared" si="165"/>
        <v>45663</v>
      </c>
    </row>
    <row r="643" spans="1:25" ht="20.100000000000001" customHeight="1" x14ac:dyDescent="0.3">
      <c r="A643" s="13">
        <f>SUBTOTAL(103,$B$4:B643)</f>
        <v>640</v>
      </c>
      <c r="B643" s="140">
        <v>45635</v>
      </c>
      <c r="C643" s="143" t="s">
        <v>638</v>
      </c>
      <c r="D643" s="3" t="str">
        <f>VLOOKUP(C643,'Location Summary'!$C$4:$D$602,2,0)</f>
        <v>DA-1.5</v>
      </c>
      <c r="E643" s="297" t="s">
        <v>423</v>
      </c>
      <c r="F643" s="298" t="s">
        <v>703</v>
      </c>
      <c r="P643" s="188">
        <v>1</v>
      </c>
      <c r="X643" s="44">
        <f t="shared" si="164"/>
        <v>45635</v>
      </c>
      <c r="Y643" s="44">
        <f t="shared" si="165"/>
        <v>45663</v>
      </c>
    </row>
    <row r="644" spans="1:25" ht="20.100000000000001" customHeight="1" x14ac:dyDescent="0.3">
      <c r="A644" s="13">
        <f>SUBTOTAL(103,$B$4:B644)</f>
        <v>641</v>
      </c>
      <c r="B644" s="140">
        <v>45636</v>
      </c>
      <c r="C644" s="143" t="s">
        <v>215</v>
      </c>
      <c r="D644" s="3" t="str">
        <f>VLOOKUP(C644,'Location Summary'!$C$4:$D$602,2,0)</f>
        <v>DA+6</v>
      </c>
      <c r="E644" s="297" t="s">
        <v>423</v>
      </c>
      <c r="F644" s="298" t="s">
        <v>703</v>
      </c>
      <c r="G644" s="188">
        <v>1</v>
      </c>
      <c r="J644" s="188">
        <v>1</v>
      </c>
      <c r="M644" s="188">
        <v>1</v>
      </c>
      <c r="X644" s="44">
        <f t="shared" si="164"/>
        <v>45636</v>
      </c>
      <c r="Y644" s="44">
        <f t="shared" si="165"/>
        <v>45664</v>
      </c>
    </row>
    <row r="645" spans="1:25" ht="20.100000000000001" customHeight="1" x14ac:dyDescent="0.3">
      <c r="A645" s="13">
        <f>SUBTOTAL(103,$B$4:B645)</f>
        <v>642</v>
      </c>
      <c r="B645" s="140">
        <v>45636</v>
      </c>
      <c r="C645" s="143" t="s">
        <v>500</v>
      </c>
      <c r="D645" s="3" t="str">
        <f>VLOOKUP(C645,'Location Summary'!$C$4:$D$602,2,0)</f>
        <v>DA+6</v>
      </c>
      <c r="E645" s="297" t="s">
        <v>423</v>
      </c>
      <c r="F645" s="298" t="s">
        <v>703</v>
      </c>
      <c r="O645" s="186">
        <v>1</v>
      </c>
      <c r="R645" s="186">
        <v>1</v>
      </c>
      <c r="X645" s="44">
        <f t="shared" si="164"/>
        <v>45636</v>
      </c>
      <c r="Y645" s="44">
        <f t="shared" si="165"/>
        <v>45664</v>
      </c>
    </row>
    <row r="646" spans="1:25" ht="20.100000000000001" customHeight="1" x14ac:dyDescent="0.3">
      <c r="A646" s="13">
        <f>SUBTOTAL(103,$B$4:B646)</f>
        <v>643</v>
      </c>
      <c r="B646" s="140">
        <v>45636</v>
      </c>
      <c r="C646" s="143" t="s">
        <v>456</v>
      </c>
      <c r="D646" s="3" t="str">
        <f>VLOOKUP(C646,'Location Summary'!$C$4:$D$602,2,0)</f>
        <v>DA+3</v>
      </c>
      <c r="E646" s="297" t="s">
        <v>423</v>
      </c>
      <c r="F646" s="298" t="s">
        <v>703</v>
      </c>
      <c r="N646" s="187">
        <v>1</v>
      </c>
      <c r="O646" s="186">
        <v>1</v>
      </c>
      <c r="X646" s="44">
        <f t="shared" si="164"/>
        <v>45636</v>
      </c>
      <c r="Y646" s="44">
        <f t="shared" si="165"/>
        <v>45664</v>
      </c>
    </row>
    <row r="647" spans="1:25" ht="20.100000000000001" customHeight="1" x14ac:dyDescent="0.3">
      <c r="A647" s="13">
        <f>SUBTOTAL(103,$B$4:B647)</f>
        <v>644</v>
      </c>
      <c r="B647" s="140">
        <v>45636</v>
      </c>
      <c r="C647" s="143" t="s">
        <v>627</v>
      </c>
      <c r="D647" s="3" t="str">
        <f>VLOOKUP(C647,'Location Summary'!$C$4:$D$602,2,0)</f>
        <v>DA+0</v>
      </c>
      <c r="E647" s="297" t="s">
        <v>423</v>
      </c>
      <c r="F647" s="298" t="s">
        <v>703</v>
      </c>
      <c r="J647" s="188">
        <v>1</v>
      </c>
      <c r="X647" s="44">
        <f t="shared" si="164"/>
        <v>45636</v>
      </c>
      <c r="Y647" s="44">
        <f t="shared" si="165"/>
        <v>45664</v>
      </c>
    </row>
    <row r="648" spans="1:25" ht="20.100000000000001" customHeight="1" x14ac:dyDescent="0.3">
      <c r="A648" s="13">
        <f>SUBTOTAL(103,$B$4:B648)</f>
        <v>645</v>
      </c>
      <c r="B648" s="140">
        <v>45636</v>
      </c>
      <c r="C648" s="143" t="s">
        <v>628</v>
      </c>
      <c r="D648" s="3" t="str">
        <f>VLOOKUP(C648,'Location Summary'!$C$4:$D$602,2,0)</f>
        <v>DA+0</v>
      </c>
      <c r="E648" s="297" t="s">
        <v>423</v>
      </c>
      <c r="F648" s="298" t="s">
        <v>703</v>
      </c>
      <c r="I648" s="186">
        <v>1</v>
      </c>
      <c r="N648" s="187">
        <v>1</v>
      </c>
      <c r="O648" s="186">
        <v>1</v>
      </c>
      <c r="Q648" s="187">
        <v>1</v>
      </c>
      <c r="R648" s="186">
        <v>1</v>
      </c>
      <c r="X648" s="44">
        <f t="shared" si="164"/>
        <v>45636</v>
      </c>
      <c r="Y648" s="44">
        <f t="shared" si="165"/>
        <v>45664</v>
      </c>
    </row>
    <row r="649" spans="1:25" ht="20.100000000000001" customHeight="1" x14ac:dyDescent="0.3">
      <c r="A649" s="13">
        <f>SUBTOTAL(103,$B$4:B649)</f>
        <v>646</v>
      </c>
      <c r="B649" s="140">
        <v>45636</v>
      </c>
      <c r="C649" s="143" t="s">
        <v>638</v>
      </c>
      <c r="D649" s="3" t="str">
        <f>VLOOKUP(C649,'Location Summary'!$C$4:$D$602,2,0)</f>
        <v>DA-1.5</v>
      </c>
      <c r="E649" s="297" t="s">
        <v>423</v>
      </c>
      <c r="F649" s="298" t="s">
        <v>703</v>
      </c>
      <c r="M649" s="188">
        <v>1</v>
      </c>
      <c r="X649" s="44">
        <f t="shared" si="164"/>
        <v>45636</v>
      </c>
      <c r="Y649" s="44">
        <f t="shared" si="165"/>
        <v>45664</v>
      </c>
    </row>
    <row r="650" spans="1:25" ht="20.100000000000001" customHeight="1" x14ac:dyDescent="0.3">
      <c r="A650" s="13">
        <f>SUBTOTAL(103,$B$4:B650)</f>
        <v>647</v>
      </c>
      <c r="B650" s="140">
        <v>45637</v>
      </c>
      <c r="C650" s="143" t="s">
        <v>215</v>
      </c>
      <c r="D650" s="3" t="str">
        <f>VLOOKUP(C650,'Location Summary'!$C$4:$D$602,2,0)</f>
        <v>DA+6</v>
      </c>
      <c r="E650" s="297" t="s">
        <v>423</v>
      </c>
      <c r="F650" s="298" t="s">
        <v>703</v>
      </c>
      <c r="H650" s="187">
        <v>1</v>
      </c>
      <c r="I650" s="186">
        <v>1</v>
      </c>
      <c r="K650" s="187">
        <v>1</v>
      </c>
      <c r="L650" s="186">
        <v>1</v>
      </c>
      <c r="P650" s="188">
        <v>1</v>
      </c>
      <c r="X650" s="44">
        <f t="shared" si="164"/>
        <v>45637</v>
      </c>
      <c r="Y650" s="44">
        <f t="shared" si="165"/>
        <v>45665</v>
      </c>
    </row>
    <row r="651" spans="1:25" ht="20.100000000000001" customHeight="1" x14ac:dyDescent="0.3">
      <c r="A651" s="13">
        <f>SUBTOTAL(103,$B$4:B651)</f>
        <v>648</v>
      </c>
      <c r="B651" s="140">
        <v>45637</v>
      </c>
      <c r="C651" s="143" t="s">
        <v>66</v>
      </c>
      <c r="D651" s="3" t="str">
        <f>VLOOKUP(C651,'Location Summary'!$C$4:$D$602,2,0)</f>
        <v>DB1+0</v>
      </c>
      <c r="E651" s="297" t="s">
        <v>423</v>
      </c>
      <c r="F651" s="298" t="s">
        <v>703</v>
      </c>
      <c r="M651" s="188">
        <v>1</v>
      </c>
      <c r="X651" s="44">
        <f t="shared" si="164"/>
        <v>45637</v>
      </c>
      <c r="Y651" s="44">
        <f t="shared" si="165"/>
        <v>45665</v>
      </c>
    </row>
    <row r="652" spans="1:25" ht="20.100000000000001" customHeight="1" x14ac:dyDescent="0.3">
      <c r="A652" s="13">
        <f>SUBTOTAL(103,$B$4:B652)</f>
        <v>649</v>
      </c>
      <c r="B652" s="140">
        <v>45637</v>
      </c>
      <c r="C652" s="143" t="s">
        <v>627</v>
      </c>
      <c r="D652" s="3" t="str">
        <f>VLOOKUP(C652,'Location Summary'!$C$4:$D$602,2,0)</f>
        <v>DA+0</v>
      </c>
      <c r="E652" s="297" t="s">
        <v>423</v>
      </c>
      <c r="F652" s="298" t="s">
        <v>703</v>
      </c>
      <c r="G652" s="188">
        <v>1</v>
      </c>
      <c r="M652" s="188">
        <v>1</v>
      </c>
      <c r="P652" s="188">
        <v>1</v>
      </c>
      <c r="X652" s="44">
        <f t="shared" si="164"/>
        <v>45637</v>
      </c>
      <c r="Y652" s="44">
        <f t="shared" si="165"/>
        <v>45665</v>
      </c>
    </row>
    <row r="653" spans="1:25" ht="20.100000000000001" customHeight="1" x14ac:dyDescent="0.3">
      <c r="A653" s="13">
        <f>SUBTOTAL(103,$B$4:B653)</f>
        <v>650</v>
      </c>
      <c r="B653" s="140">
        <v>45637</v>
      </c>
      <c r="C653" s="143" t="s">
        <v>628</v>
      </c>
      <c r="D653" s="3" t="str">
        <f>VLOOKUP(C653,'Location Summary'!$C$4:$D$602,2,0)</f>
        <v>DA+0</v>
      </c>
      <c r="E653" s="297" t="s">
        <v>423</v>
      </c>
      <c r="F653" s="298" t="s">
        <v>703</v>
      </c>
      <c r="K653" s="187">
        <v>1</v>
      </c>
      <c r="X653" s="44">
        <f t="shared" si="164"/>
        <v>45637</v>
      </c>
      <c r="Y653" s="44">
        <f t="shared" si="165"/>
        <v>45665</v>
      </c>
    </row>
    <row r="654" spans="1:25" ht="20.100000000000001" customHeight="1" x14ac:dyDescent="0.3">
      <c r="A654" s="13">
        <f>SUBTOTAL(103,$B$4:B654)</f>
        <v>651</v>
      </c>
      <c r="B654" s="140">
        <v>45637</v>
      </c>
      <c r="C654" s="143" t="s">
        <v>638</v>
      </c>
      <c r="D654" s="3" t="str">
        <f>VLOOKUP(C654,'Location Summary'!$C$4:$D$602,2,0)</f>
        <v>DA-1.5</v>
      </c>
      <c r="E654" s="297" t="s">
        <v>423</v>
      </c>
      <c r="F654" s="298" t="s">
        <v>703</v>
      </c>
      <c r="N654" s="187">
        <v>1</v>
      </c>
      <c r="Q654" s="187">
        <v>1</v>
      </c>
      <c r="X654" s="44">
        <f t="shared" si="164"/>
        <v>45637</v>
      </c>
      <c r="Y654" s="44">
        <f t="shared" si="165"/>
        <v>45665</v>
      </c>
    </row>
    <row r="655" spans="1:25" ht="20.100000000000001" customHeight="1" x14ac:dyDescent="0.3">
      <c r="A655" s="13">
        <f>SUBTOTAL(103,$B$4:B655)</f>
        <v>652</v>
      </c>
      <c r="B655" s="140">
        <v>45638</v>
      </c>
      <c r="C655" s="143" t="s">
        <v>215</v>
      </c>
      <c r="D655" s="3" t="str">
        <f>VLOOKUP(C655,'Location Summary'!$C$4:$D$602,2,0)</f>
        <v>DA+6</v>
      </c>
      <c r="E655" s="297" t="s">
        <v>423</v>
      </c>
      <c r="F655" s="298" t="s">
        <v>703</v>
      </c>
      <c r="N655" s="187">
        <v>1</v>
      </c>
      <c r="O655" s="186">
        <v>1</v>
      </c>
      <c r="Q655" s="187">
        <v>1</v>
      </c>
      <c r="R655" s="186">
        <v>1</v>
      </c>
      <c r="X655" s="44">
        <f t="shared" si="164"/>
        <v>45638</v>
      </c>
      <c r="Y655" s="44">
        <f t="shared" si="165"/>
        <v>45666</v>
      </c>
    </row>
    <row r="656" spans="1:25" ht="20.100000000000001" customHeight="1" x14ac:dyDescent="0.3">
      <c r="A656" s="13">
        <f>SUBTOTAL(103,$B$4:B656)</f>
        <v>653</v>
      </c>
      <c r="B656" s="140">
        <v>45638</v>
      </c>
      <c r="C656" s="143" t="s">
        <v>66</v>
      </c>
      <c r="D656" s="3" t="str">
        <f>VLOOKUP(C656,'Location Summary'!$C$4:$D$602,2,0)</f>
        <v>DB1+0</v>
      </c>
      <c r="E656" s="297" t="s">
        <v>423</v>
      </c>
      <c r="F656" s="298" t="s">
        <v>703</v>
      </c>
      <c r="N656" s="187">
        <v>1</v>
      </c>
      <c r="O656" s="186">
        <v>1</v>
      </c>
      <c r="X656" s="44">
        <f t="shared" si="164"/>
        <v>45638</v>
      </c>
      <c r="Y656" s="44">
        <f t="shared" si="165"/>
        <v>45666</v>
      </c>
    </row>
    <row r="657" spans="1:25" ht="20.100000000000001" customHeight="1" x14ac:dyDescent="0.3">
      <c r="A657" s="13">
        <f>SUBTOTAL(103,$B$4:B657)</f>
        <v>654</v>
      </c>
      <c r="B657" s="140">
        <v>45638</v>
      </c>
      <c r="C657" s="143" t="s">
        <v>627</v>
      </c>
      <c r="D657" s="3" t="str">
        <f>VLOOKUP(C657,'Location Summary'!$C$4:$D$602,2,0)</f>
        <v>DA+0</v>
      </c>
      <c r="E657" s="297" t="s">
        <v>423</v>
      </c>
      <c r="F657" s="298" t="s">
        <v>703</v>
      </c>
      <c r="K657" s="187">
        <v>1</v>
      </c>
      <c r="L657" s="186">
        <v>1</v>
      </c>
      <c r="N657" s="187">
        <v>1</v>
      </c>
      <c r="O657" s="186">
        <v>1</v>
      </c>
      <c r="X657" s="44">
        <f t="shared" si="164"/>
        <v>45638</v>
      </c>
      <c r="Y657" s="44">
        <f t="shared" si="165"/>
        <v>45666</v>
      </c>
    </row>
    <row r="658" spans="1:25" ht="20.100000000000001" customHeight="1" x14ac:dyDescent="0.3">
      <c r="A658" s="13">
        <f>SUBTOTAL(103,$B$4:B658)</f>
        <v>655</v>
      </c>
      <c r="B658" s="140">
        <v>45638</v>
      </c>
      <c r="C658" s="143" t="s">
        <v>628</v>
      </c>
      <c r="D658" s="3" t="str">
        <f>VLOOKUP(C658,'Location Summary'!$C$4:$D$602,2,0)</f>
        <v>DA+0</v>
      </c>
      <c r="E658" s="297" t="s">
        <v>423</v>
      </c>
      <c r="F658" s="298" t="s">
        <v>703</v>
      </c>
      <c r="L658" s="186">
        <v>1</v>
      </c>
      <c r="X658" s="44">
        <f t="shared" si="164"/>
        <v>45638</v>
      </c>
      <c r="Y658" s="44">
        <f t="shared" si="165"/>
        <v>45666</v>
      </c>
    </row>
    <row r="659" spans="1:25" ht="20.100000000000001" customHeight="1" x14ac:dyDescent="0.3">
      <c r="A659" s="13">
        <f>SUBTOTAL(103,$B$4:B659)</f>
        <v>656</v>
      </c>
      <c r="B659" s="140">
        <v>45638</v>
      </c>
      <c r="C659" s="143" t="s">
        <v>638</v>
      </c>
      <c r="D659" s="3" t="str">
        <f>VLOOKUP(C659,'Location Summary'!$C$4:$D$602,2,0)</f>
        <v>DA-1.5</v>
      </c>
      <c r="E659" s="297" t="s">
        <v>423</v>
      </c>
      <c r="F659" s="298" t="s">
        <v>703</v>
      </c>
      <c r="O659" s="186">
        <v>1</v>
      </c>
      <c r="R659" s="186">
        <v>1</v>
      </c>
      <c r="X659" s="44">
        <f t="shared" si="164"/>
        <v>45638</v>
      </c>
      <c r="Y659" s="44">
        <f t="shared" si="165"/>
        <v>45666</v>
      </c>
    </row>
    <row r="660" spans="1:25" ht="20.100000000000001" customHeight="1" x14ac:dyDescent="0.3">
      <c r="A660" s="13">
        <f>SUBTOTAL(103,$B$4:B660)</f>
        <v>657</v>
      </c>
      <c r="B660" s="140">
        <v>45638</v>
      </c>
      <c r="C660" s="143" t="s">
        <v>5</v>
      </c>
      <c r="D660" s="3" t="str">
        <f>VLOOKUP(C660,'Location Summary'!$C$4:$D$602,2,0)</f>
        <v>DA+3</v>
      </c>
      <c r="E660" s="297" t="s">
        <v>423</v>
      </c>
      <c r="F660" s="298" t="s">
        <v>703</v>
      </c>
      <c r="J660" s="188">
        <v>1</v>
      </c>
      <c r="M660" s="188">
        <v>1</v>
      </c>
      <c r="X660" s="44">
        <f t="shared" si="164"/>
        <v>45638</v>
      </c>
      <c r="Y660" s="44">
        <f t="shared" si="165"/>
        <v>45666</v>
      </c>
    </row>
    <row r="661" spans="1:25" ht="20.100000000000001" customHeight="1" x14ac:dyDescent="0.3">
      <c r="A661" s="13">
        <f>SUBTOTAL(103,$B$4:B661)</f>
        <v>658</v>
      </c>
      <c r="B661" s="140">
        <v>45639</v>
      </c>
      <c r="C661" s="143" t="s">
        <v>5</v>
      </c>
      <c r="D661" s="3" t="str">
        <f>VLOOKUP(C661,'Location Summary'!$C$4:$D$602,2,0)</f>
        <v>DA+3</v>
      </c>
      <c r="E661" s="297" t="s">
        <v>423</v>
      </c>
      <c r="F661" s="298" t="s">
        <v>703</v>
      </c>
      <c r="G661" s="188">
        <v>1</v>
      </c>
      <c r="K661" s="187">
        <v>1</v>
      </c>
      <c r="L661" s="186">
        <v>1</v>
      </c>
      <c r="N661" s="187">
        <v>1</v>
      </c>
      <c r="O661" s="186">
        <v>1</v>
      </c>
      <c r="P661" s="188">
        <v>1</v>
      </c>
      <c r="X661" s="44">
        <f t="shared" si="164"/>
        <v>45639</v>
      </c>
      <c r="Y661" s="44">
        <f t="shared" si="165"/>
        <v>45667</v>
      </c>
    </row>
    <row r="662" spans="1:25" ht="20.100000000000001" customHeight="1" x14ac:dyDescent="0.3">
      <c r="A662" s="13">
        <f>SUBTOTAL(103,$B$4:B662)</f>
        <v>659</v>
      </c>
      <c r="B662" s="140">
        <v>45639</v>
      </c>
      <c r="C662" s="143" t="s">
        <v>500</v>
      </c>
      <c r="D662" s="3" t="str">
        <f>VLOOKUP(C662,'Location Summary'!$C$4:$D$602,2,0)</f>
        <v>DA+6</v>
      </c>
      <c r="E662" s="297" t="s">
        <v>423</v>
      </c>
      <c r="F662" s="298" t="s">
        <v>703</v>
      </c>
      <c r="G662" s="188">
        <v>1</v>
      </c>
      <c r="X662" s="44">
        <f t="shared" si="164"/>
        <v>45639</v>
      </c>
      <c r="Y662" s="44">
        <f t="shared" si="165"/>
        <v>45667</v>
      </c>
    </row>
    <row r="663" spans="1:25" ht="20.100000000000001" customHeight="1" x14ac:dyDescent="0.3">
      <c r="A663" s="13">
        <f>SUBTOTAL(103,$B$4:B663)</f>
        <v>660</v>
      </c>
      <c r="B663" s="140">
        <v>45639</v>
      </c>
      <c r="C663" s="143" t="s">
        <v>66</v>
      </c>
      <c r="D663" s="3" t="str">
        <f>VLOOKUP(C663,'Location Summary'!$C$4:$D$602,2,0)</f>
        <v>DB1+0</v>
      </c>
      <c r="E663" s="297" t="s">
        <v>423</v>
      </c>
      <c r="F663" s="298" t="s">
        <v>703</v>
      </c>
      <c r="P663" s="188">
        <v>1</v>
      </c>
      <c r="X663" s="44">
        <f t="shared" si="164"/>
        <v>45639</v>
      </c>
      <c r="Y663" s="44">
        <f t="shared" si="165"/>
        <v>45667</v>
      </c>
    </row>
    <row r="664" spans="1:25" ht="20.100000000000001" customHeight="1" x14ac:dyDescent="0.3">
      <c r="A664" s="13">
        <f>SUBTOTAL(103,$B$4:B664)</f>
        <v>661</v>
      </c>
      <c r="B664" s="140">
        <v>45639</v>
      </c>
      <c r="C664" s="143" t="s">
        <v>13</v>
      </c>
      <c r="D664" s="3" t="str">
        <f>VLOOKUP(C664,'Location Summary'!$C$4:$D$602,2,0)</f>
        <v>DC1+3</v>
      </c>
      <c r="E664" s="297" t="s">
        <v>423</v>
      </c>
      <c r="F664" s="298" t="s">
        <v>703</v>
      </c>
      <c r="J664" s="188">
        <v>1</v>
      </c>
      <c r="X664" s="44">
        <f t="shared" si="164"/>
        <v>45639</v>
      </c>
      <c r="Y664" s="44">
        <f t="shared" si="165"/>
        <v>45667</v>
      </c>
    </row>
    <row r="665" spans="1:25" ht="20.100000000000001" customHeight="1" x14ac:dyDescent="0.3">
      <c r="A665" s="13">
        <f>SUBTOTAL(103,$B$4:B665)</f>
        <v>662</v>
      </c>
      <c r="B665" s="140">
        <v>45639</v>
      </c>
      <c r="C665" s="143" t="s">
        <v>627</v>
      </c>
      <c r="D665" s="3" t="str">
        <f>VLOOKUP(C665,'Location Summary'!$C$4:$D$602,2,0)</f>
        <v>DA+0</v>
      </c>
      <c r="E665" s="297" t="s">
        <v>423</v>
      </c>
      <c r="F665" s="298" t="s">
        <v>703</v>
      </c>
      <c r="H665" s="187">
        <v>1</v>
      </c>
      <c r="I665" s="186">
        <v>1</v>
      </c>
      <c r="Q665" s="187">
        <v>1</v>
      </c>
      <c r="R665" s="186">
        <v>1</v>
      </c>
      <c r="X665" s="44">
        <f t="shared" si="164"/>
        <v>45639</v>
      </c>
      <c r="Y665" s="44">
        <f t="shared" si="165"/>
        <v>45667</v>
      </c>
    </row>
    <row r="666" spans="1:25" ht="20.100000000000001" customHeight="1" x14ac:dyDescent="0.3">
      <c r="A666" s="13">
        <f>SUBTOTAL(103,$B$4:B666)</f>
        <v>663</v>
      </c>
      <c r="B666" s="140">
        <v>45639</v>
      </c>
      <c r="C666" s="143" t="s">
        <v>638</v>
      </c>
      <c r="D666" s="3" t="str">
        <f>VLOOKUP(C666,'Location Summary'!$C$4:$D$602,2,0)</f>
        <v>DA-1.5</v>
      </c>
      <c r="E666" s="297" t="s">
        <v>423</v>
      </c>
      <c r="F666" s="298" t="s">
        <v>703</v>
      </c>
      <c r="G666" s="188">
        <v>1</v>
      </c>
      <c r="X666" s="44">
        <f t="shared" si="164"/>
        <v>45639</v>
      </c>
      <c r="Y666" s="44">
        <f t="shared" si="165"/>
        <v>45667</v>
      </c>
    </row>
    <row r="667" spans="1:25" ht="20.100000000000001" customHeight="1" x14ac:dyDescent="0.3">
      <c r="A667" s="13">
        <f>SUBTOTAL(103,$B$4:B667)</f>
        <v>664</v>
      </c>
      <c r="B667" s="140">
        <v>45640</v>
      </c>
      <c r="C667" s="143" t="s">
        <v>5</v>
      </c>
      <c r="D667" s="3" t="str">
        <f>VLOOKUP(C667,'Location Summary'!$C$4:$D$602,2,0)</f>
        <v>DA+3</v>
      </c>
      <c r="E667" s="297" t="s">
        <v>423</v>
      </c>
      <c r="F667" s="298" t="s">
        <v>703</v>
      </c>
      <c r="H667" s="187">
        <v>1</v>
      </c>
      <c r="I667" s="186">
        <v>1</v>
      </c>
      <c r="Q667" s="187">
        <v>1</v>
      </c>
      <c r="R667" s="186">
        <v>1</v>
      </c>
      <c r="X667" s="44">
        <f t="shared" si="164"/>
        <v>45640</v>
      </c>
      <c r="Y667" s="44">
        <f t="shared" si="165"/>
        <v>45668</v>
      </c>
    </row>
    <row r="668" spans="1:25" ht="20.100000000000001" customHeight="1" x14ac:dyDescent="0.3">
      <c r="A668" s="13">
        <f>SUBTOTAL(103,$B$4:B668)</f>
        <v>665</v>
      </c>
      <c r="B668" s="140">
        <v>45640</v>
      </c>
      <c r="C668" s="143" t="s">
        <v>500</v>
      </c>
      <c r="D668" s="3" t="str">
        <f>VLOOKUP(C668,'Location Summary'!$C$4:$D$602,2,0)</f>
        <v>DA+6</v>
      </c>
      <c r="E668" s="297" t="s">
        <v>423</v>
      </c>
      <c r="F668" s="298" t="s">
        <v>703</v>
      </c>
      <c r="H668" s="187">
        <v>1</v>
      </c>
      <c r="X668" s="44">
        <f t="shared" si="164"/>
        <v>45640</v>
      </c>
      <c r="Y668" s="44">
        <f t="shared" si="165"/>
        <v>45668</v>
      </c>
    </row>
    <row r="669" spans="1:25" ht="20.100000000000001" customHeight="1" x14ac:dyDescent="0.3">
      <c r="A669" s="13">
        <f>SUBTOTAL(103,$B$4:B669)</f>
        <v>666</v>
      </c>
      <c r="B669" s="140">
        <v>45640</v>
      </c>
      <c r="C669" s="143" t="s">
        <v>66</v>
      </c>
      <c r="D669" s="3" t="str">
        <f>VLOOKUP(C669,'Location Summary'!$C$4:$D$602,2,0)</f>
        <v>DB1+0</v>
      </c>
      <c r="E669" s="297" t="s">
        <v>423</v>
      </c>
      <c r="F669" s="298" t="s">
        <v>703</v>
      </c>
      <c r="G669" s="188">
        <v>1</v>
      </c>
      <c r="Q669" s="187">
        <v>1</v>
      </c>
      <c r="R669" s="186">
        <v>1</v>
      </c>
      <c r="X669" s="44">
        <f t="shared" si="164"/>
        <v>45640</v>
      </c>
      <c r="Y669" s="44">
        <f t="shared" si="165"/>
        <v>45668</v>
      </c>
    </row>
    <row r="670" spans="1:25" ht="20.100000000000001" customHeight="1" x14ac:dyDescent="0.3">
      <c r="A670" s="13">
        <f>SUBTOTAL(103,$B$4:B670)</f>
        <v>667</v>
      </c>
      <c r="B670" s="140">
        <v>45640</v>
      </c>
      <c r="C670" s="143" t="s">
        <v>13</v>
      </c>
      <c r="D670" s="3" t="str">
        <f>VLOOKUP(C670,'Location Summary'!$C$4:$D$602,2,0)</f>
        <v>DC1+3</v>
      </c>
      <c r="E670" s="297" t="s">
        <v>423</v>
      </c>
      <c r="F670" s="298" t="s">
        <v>703</v>
      </c>
      <c r="K670" s="187">
        <v>1</v>
      </c>
      <c r="P670" s="188">
        <v>1</v>
      </c>
      <c r="X670" s="44">
        <f t="shared" si="164"/>
        <v>45640</v>
      </c>
      <c r="Y670" s="44">
        <f t="shared" si="165"/>
        <v>45668</v>
      </c>
    </row>
    <row r="671" spans="1:25" ht="20.100000000000001" customHeight="1" x14ac:dyDescent="0.3">
      <c r="A671" s="13">
        <f>SUBTOTAL(103,$B$4:B671)</f>
        <v>668</v>
      </c>
      <c r="B671" s="140">
        <v>45640</v>
      </c>
      <c r="C671" s="143" t="s">
        <v>638</v>
      </c>
      <c r="D671" s="3" t="str">
        <f>VLOOKUP(C671,'Location Summary'!$C$4:$D$602,2,0)</f>
        <v>DA-1.5</v>
      </c>
      <c r="E671" s="297" t="s">
        <v>423</v>
      </c>
      <c r="F671" s="298" t="s">
        <v>703</v>
      </c>
      <c r="J671" s="188">
        <v>1</v>
      </c>
      <c r="X671" s="44">
        <f t="shared" si="164"/>
        <v>45640</v>
      </c>
      <c r="Y671" s="44">
        <f t="shared" si="165"/>
        <v>45668</v>
      </c>
    </row>
    <row r="672" spans="1:25" ht="20.100000000000001" customHeight="1" x14ac:dyDescent="0.3">
      <c r="A672" s="13">
        <f>SUBTOTAL(103,$B$4:B672)</f>
        <v>669</v>
      </c>
      <c r="B672" s="140">
        <v>45641</v>
      </c>
      <c r="C672" s="143" t="s">
        <v>652</v>
      </c>
      <c r="D672" s="3" t="str">
        <f>VLOOKUP(C672,'Location Summary'!$C$4:$D$602,2,0)</f>
        <v>DA+3</v>
      </c>
      <c r="E672" s="297" t="s">
        <v>423</v>
      </c>
      <c r="F672" s="298" t="s">
        <v>703</v>
      </c>
      <c r="G672" s="188">
        <v>1</v>
      </c>
      <c r="P672" s="188">
        <v>1</v>
      </c>
      <c r="X672" s="44">
        <f t="shared" si="164"/>
        <v>45641</v>
      </c>
      <c r="Y672" s="44">
        <f t="shared" si="165"/>
        <v>45669</v>
      </c>
    </row>
    <row r="673" spans="1:25" ht="20.100000000000001" customHeight="1" x14ac:dyDescent="0.3">
      <c r="A673" s="13">
        <f>SUBTOTAL(103,$B$4:B673)</f>
        <v>670</v>
      </c>
      <c r="B673" s="140">
        <v>45641</v>
      </c>
      <c r="C673" s="143" t="s">
        <v>66</v>
      </c>
      <c r="D673" s="3" t="str">
        <f>VLOOKUP(C673,'Location Summary'!$C$4:$D$602,2,0)</f>
        <v>DB1+0</v>
      </c>
      <c r="E673" s="297" t="s">
        <v>423</v>
      </c>
      <c r="F673" s="298" t="s">
        <v>703</v>
      </c>
      <c r="H673" s="187">
        <v>1</v>
      </c>
      <c r="I673" s="186">
        <v>1</v>
      </c>
      <c r="X673" s="44">
        <f t="shared" si="164"/>
        <v>45641</v>
      </c>
      <c r="Y673" s="44">
        <f t="shared" si="165"/>
        <v>45669</v>
      </c>
    </row>
    <row r="674" spans="1:25" ht="20.100000000000001" customHeight="1" x14ac:dyDescent="0.3">
      <c r="A674" s="13">
        <f>SUBTOTAL(103,$B$4:B674)</f>
        <v>671</v>
      </c>
      <c r="B674" s="140">
        <v>45641</v>
      </c>
      <c r="C674" s="143" t="s">
        <v>13</v>
      </c>
      <c r="D674" s="3" t="str">
        <f>VLOOKUP(C674,'Location Summary'!$C$4:$D$602,2,0)</f>
        <v>DC1+3</v>
      </c>
      <c r="E674" s="297" t="s">
        <v>423</v>
      </c>
      <c r="F674" s="298" t="s">
        <v>703</v>
      </c>
      <c r="L674" s="186">
        <v>1</v>
      </c>
      <c r="Q674" s="187">
        <v>1</v>
      </c>
      <c r="X674" s="44">
        <f t="shared" si="164"/>
        <v>45641</v>
      </c>
      <c r="Y674" s="44">
        <f t="shared" si="165"/>
        <v>45669</v>
      </c>
    </row>
    <row r="675" spans="1:25" ht="20.100000000000001" customHeight="1" x14ac:dyDescent="0.3">
      <c r="A675" s="13">
        <f>SUBTOTAL(103,$B$4:B675)</f>
        <v>672</v>
      </c>
      <c r="B675" s="140">
        <v>45641</v>
      </c>
      <c r="C675" s="143" t="s">
        <v>74</v>
      </c>
      <c r="D675" s="3" t="str">
        <f>VLOOKUP(C675,'Location Summary'!$C$4:$D$602,2,0)</f>
        <v>DB2+0</v>
      </c>
      <c r="E675" s="297" t="s">
        <v>423</v>
      </c>
      <c r="F675" s="298" t="s">
        <v>703</v>
      </c>
      <c r="G675" s="188">
        <v>1</v>
      </c>
      <c r="X675" s="44">
        <f t="shared" si="164"/>
        <v>45641</v>
      </c>
      <c r="Y675" s="44">
        <f t="shared" si="165"/>
        <v>45669</v>
      </c>
    </row>
    <row r="676" spans="1:25" ht="20.100000000000001" customHeight="1" x14ac:dyDescent="0.3">
      <c r="A676" s="13">
        <f>SUBTOTAL(103,$B$4:B676)</f>
        <v>673</v>
      </c>
      <c r="B676" s="140">
        <v>45641</v>
      </c>
      <c r="C676" s="143" t="s">
        <v>638</v>
      </c>
      <c r="D676" s="3" t="str">
        <f>VLOOKUP(C676,'Location Summary'!$C$4:$D$602,2,0)</f>
        <v>DA-1.5</v>
      </c>
      <c r="E676" s="297" t="s">
        <v>423</v>
      </c>
      <c r="F676" s="298" t="s">
        <v>703</v>
      </c>
      <c r="H676" s="187">
        <v>1</v>
      </c>
      <c r="I676" s="186">
        <v>1</v>
      </c>
      <c r="K676" s="187">
        <v>1</v>
      </c>
      <c r="L676" s="186">
        <v>1</v>
      </c>
      <c r="X676" s="44">
        <f t="shared" si="164"/>
        <v>45641</v>
      </c>
      <c r="Y676" s="44">
        <f t="shared" si="165"/>
        <v>45669</v>
      </c>
    </row>
    <row r="677" spans="1:25" ht="20.100000000000001" customHeight="1" x14ac:dyDescent="0.3">
      <c r="A677" s="13">
        <f>SUBTOTAL(103,$B$4:B677)</f>
        <v>674</v>
      </c>
      <c r="B677" s="140">
        <v>45642</v>
      </c>
      <c r="C677" s="143" t="s">
        <v>652</v>
      </c>
      <c r="D677" s="3" t="str">
        <f>VLOOKUP(C677,'Location Summary'!$C$4:$D$602,2,0)</f>
        <v>DA+3</v>
      </c>
      <c r="E677" s="297" t="s">
        <v>423</v>
      </c>
      <c r="F677" s="298" t="s">
        <v>703</v>
      </c>
      <c r="H677" s="187">
        <v>1</v>
      </c>
      <c r="I677" s="186">
        <v>1</v>
      </c>
      <c r="Q677" s="187">
        <v>1</v>
      </c>
      <c r="R677" s="186">
        <v>1</v>
      </c>
      <c r="X677" s="44">
        <f t="shared" si="164"/>
        <v>45642</v>
      </c>
      <c r="Y677" s="44">
        <f t="shared" si="165"/>
        <v>45670</v>
      </c>
    </row>
    <row r="678" spans="1:25" ht="20.100000000000001" customHeight="1" x14ac:dyDescent="0.3">
      <c r="A678" s="13">
        <f>SUBTOTAL(103,$B$4:B678)</f>
        <v>675</v>
      </c>
      <c r="B678" s="140">
        <v>45642</v>
      </c>
      <c r="C678" s="143" t="s">
        <v>500</v>
      </c>
      <c r="D678" s="3" t="str">
        <f>VLOOKUP(C678,'Location Summary'!$C$4:$D$602,2,0)</f>
        <v>DA+6</v>
      </c>
      <c r="E678" s="297" t="s">
        <v>423</v>
      </c>
      <c r="F678" s="298" t="s">
        <v>703</v>
      </c>
      <c r="J678" s="188">
        <v>1</v>
      </c>
      <c r="X678" s="44">
        <f t="shared" si="164"/>
        <v>45642</v>
      </c>
      <c r="Y678" s="44">
        <f t="shared" si="165"/>
        <v>45670</v>
      </c>
    </row>
    <row r="679" spans="1:25" ht="20.100000000000001" customHeight="1" x14ac:dyDescent="0.3">
      <c r="A679" s="13">
        <f>SUBTOTAL(103,$B$4:B679)</f>
        <v>676</v>
      </c>
      <c r="B679" s="140">
        <v>45642</v>
      </c>
      <c r="C679" s="143" t="s">
        <v>66</v>
      </c>
      <c r="D679" s="3" t="str">
        <f>VLOOKUP(C679,'Location Summary'!$C$4:$D$602,2,0)</f>
        <v>DB1+0</v>
      </c>
      <c r="E679" s="297" t="s">
        <v>423</v>
      </c>
      <c r="F679" s="298" t="s">
        <v>703</v>
      </c>
      <c r="J679" s="188">
        <v>1</v>
      </c>
      <c r="X679" s="44">
        <f t="shared" si="164"/>
        <v>45642</v>
      </c>
      <c r="Y679" s="44">
        <f t="shared" si="165"/>
        <v>45670</v>
      </c>
    </row>
    <row r="680" spans="1:25" ht="20.100000000000001" customHeight="1" x14ac:dyDescent="0.3">
      <c r="A680" s="13">
        <f>SUBTOTAL(103,$B$4:B680)</f>
        <v>677</v>
      </c>
      <c r="B680" s="140">
        <v>45642</v>
      </c>
      <c r="C680" s="143" t="s">
        <v>13</v>
      </c>
      <c r="D680" s="3" t="str">
        <f>VLOOKUP(C680,'Location Summary'!$C$4:$D$602,2,0)</f>
        <v>DC1+3</v>
      </c>
      <c r="E680" s="297" t="s">
        <v>423</v>
      </c>
      <c r="F680" s="298" t="s">
        <v>703</v>
      </c>
      <c r="G680" s="188">
        <v>1</v>
      </c>
      <c r="R680" s="186">
        <v>1</v>
      </c>
      <c r="X680" s="44">
        <f t="shared" si="164"/>
        <v>45642</v>
      </c>
      <c r="Y680" s="44">
        <f t="shared" si="165"/>
        <v>45670</v>
      </c>
    </row>
    <row r="681" spans="1:25" ht="20.100000000000001" customHeight="1" x14ac:dyDescent="0.3">
      <c r="A681" s="13">
        <f>SUBTOTAL(103,$B$4:B681)</f>
        <v>678</v>
      </c>
      <c r="B681" s="140">
        <v>45642</v>
      </c>
      <c r="C681" s="143" t="s">
        <v>74</v>
      </c>
      <c r="D681" s="3" t="str">
        <f>VLOOKUP(C681,'Location Summary'!$C$4:$D$602,2,0)</f>
        <v>DB2+0</v>
      </c>
      <c r="E681" s="297" t="s">
        <v>423</v>
      </c>
      <c r="F681" s="298" t="s">
        <v>703</v>
      </c>
      <c r="H681" s="187">
        <v>1</v>
      </c>
      <c r="X681" s="44">
        <f t="shared" si="164"/>
        <v>45642</v>
      </c>
      <c r="Y681" s="44">
        <f t="shared" si="165"/>
        <v>45670</v>
      </c>
    </row>
    <row r="682" spans="1:25" ht="20.100000000000001" customHeight="1" x14ac:dyDescent="0.3">
      <c r="A682" s="13">
        <f>SUBTOTAL(103,$B$4:B682)</f>
        <v>679</v>
      </c>
      <c r="B682" s="140">
        <v>45643</v>
      </c>
      <c r="C682" s="143" t="s">
        <v>652</v>
      </c>
      <c r="D682" s="3" t="str">
        <f>VLOOKUP(C682,'Location Summary'!$C$4:$D$602,2,0)</f>
        <v>DA+3</v>
      </c>
      <c r="E682" s="297" t="s">
        <v>423</v>
      </c>
      <c r="F682" s="298" t="s">
        <v>703</v>
      </c>
      <c r="J682" s="188">
        <v>1</v>
      </c>
      <c r="M682" s="188">
        <v>1</v>
      </c>
      <c r="X682" s="44">
        <f t="shared" si="164"/>
        <v>45643</v>
      </c>
      <c r="Y682" s="44">
        <f t="shared" si="165"/>
        <v>45671</v>
      </c>
    </row>
    <row r="683" spans="1:25" ht="20.100000000000001" customHeight="1" x14ac:dyDescent="0.3">
      <c r="A683" s="13">
        <f>SUBTOTAL(103,$B$4:B683)</f>
        <v>680</v>
      </c>
      <c r="B683" s="140">
        <v>45643</v>
      </c>
      <c r="C683" s="143" t="s">
        <v>500</v>
      </c>
      <c r="D683" s="3" t="str">
        <f>VLOOKUP(C683,'Location Summary'!$C$4:$D$602,2,0)</f>
        <v>DA+6</v>
      </c>
      <c r="E683" s="297" t="s">
        <v>423</v>
      </c>
      <c r="F683" s="298" t="s">
        <v>703</v>
      </c>
      <c r="I683" s="186">
        <v>1</v>
      </c>
      <c r="K683" s="187">
        <v>1</v>
      </c>
      <c r="L683" s="186">
        <v>1</v>
      </c>
      <c r="X683" s="44">
        <f t="shared" si="164"/>
        <v>45643</v>
      </c>
      <c r="Y683" s="44">
        <f t="shared" si="165"/>
        <v>45671</v>
      </c>
    </row>
    <row r="684" spans="1:25" ht="20.100000000000001" customHeight="1" x14ac:dyDescent="0.3">
      <c r="A684" s="13">
        <f>SUBTOTAL(103,$B$4:B684)</f>
        <v>681</v>
      </c>
      <c r="B684" s="140">
        <v>45643</v>
      </c>
      <c r="C684" s="143" t="s">
        <v>13</v>
      </c>
      <c r="D684" s="3" t="str">
        <f>VLOOKUP(C684,'Location Summary'!$C$4:$D$602,2,0)</f>
        <v>DC1+3</v>
      </c>
      <c r="E684" s="297" t="s">
        <v>423</v>
      </c>
      <c r="F684" s="298" t="s">
        <v>703</v>
      </c>
      <c r="H684" s="187">
        <v>1</v>
      </c>
      <c r="X684" s="44">
        <f t="shared" si="164"/>
        <v>45643</v>
      </c>
      <c r="Y684" s="44">
        <f t="shared" si="165"/>
        <v>45671</v>
      </c>
    </row>
    <row r="685" spans="1:25" ht="20.100000000000001" customHeight="1" x14ac:dyDescent="0.3">
      <c r="A685" s="13">
        <f>SUBTOTAL(103,$B$4:B685)</f>
        <v>682</v>
      </c>
      <c r="B685" s="140">
        <v>45643</v>
      </c>
      <c r="C685" s="143" t="s">
        <v>74</v>
      </c>
      <c r="D685" s="3" t="str">
        <f>VLOOKUP(C685,'Location Summary'!$C$4:$D$602,2,0)</f>
        <v>DB2+0</v>
      </c>
      <c r="E685" s="297" t="s">
        <v>423</v>
      </c>
      <c r="F685" s="298" t="s">
        <v>703</v>
      </c>
      <c r="I685" s="186">
        <v>1</v>
      </c>
      <c r="J685" s="188">
        <v>1</v>
      </c>
      <c r="M685" s="188">
        <v>1</v>
      </c>
      <c r="X685" s="44">
        <f t="shared" si="164"/>
        <v>45643</v>
      </c>
      <c r="Y685" s="44">
        <f t="shared" si="165"/>
        <v>45671</v>
      </c>
    </row>
    <row r="686" spans="1:25" ht="20.100000000000001" customHeight="1" x14ac:dyDescent="0.3">
      <c r="A686" s="13">
        <f>SUBTOTAL(103,$B$4:B686)</f>
        <v>683</v>
      </c>
      <c r="B686" s="140">
        <v>45644</v>
      </c>
      <c r="C686" s="143" t="s">
        <v>652</v>
      </c>
      <c r="D686" s="3" t="str">
        <f>VLOOKUP(C686,'Location Summary'!$C$4:$D$602,2,0)</f>
        <v>DA+3</v>
      </c>
      <c r="E686" s="297" t="s">
        <v>423</v>
      </c>
      <c r="F686" s="298" t="s">
        <v>703</v>
      </c>
      <c r="K686" s="187">
        <v>1</v>
      </c>
      <c r="N686" s="187">
        <v>1</v>
      </c>
      <c r="X686" s="44">
        <f t="shared" si="164"/>
        <v>45644</v>
      </c>
      <c r="Y686" s="44">
        <f t="shared" si="165"/>
        <v>45672</v>
      </c>
    </row>
    <row r="687" spans="1:25" ht="20.100000000000001" customHeight="1" x14ac:dyDescent="0.3">
      <c r="A687" s="13">
        <f>SUBTOTAL(103,$B$4:B687)</f>
        <v>684</v>
      </c>
      <c r="B687" s="140">
        <v>45644</v>
      </c>
      <c r="C687" s="143" t="s">
        <v>66</v>
      </c>
      <c r="D687" s="3" t="str">
        <f>VLOOKUP(C687,'Location Summary'!$C$4:$D$602,2,0)</f>
        <v>DB1+0</v>
      </c>
      <c r="E687" s="297" t="s">
        <v>423</v>
      </c>
      <c r="F687" s="298" t="s">
        <v>703</v>
      </c>
      <c r="K687" s="187">
        <v>1</v>
      </c>
      <c r="L687" s="186">
        <v>1</v>
      </c>
      <c r="X687" s="44">
        <f t="shared" si="164"/>
        <v>45644</v>
      </c>
      <c r="Y687" s="44">
        <f t="shared" si="165"/>
        <v>45672</v>
      </c>
    </row>
    <row r="688" spans="1:25" ht="20.100000000000001" customHeight="1" x14ac:dyDescent="0.3">
      <c r="A688" s="13">
        <f>SUBTOTAL(103,$B$4:B688)</f>
        <v>685</v>
      </c>
      <c r="B688" s="140">
        <v>45644</v>
      </c>
      <c r="C688" s="143" t="s">
        <v>13</v>
      </c>
      <c r="D688" s="3" t="str">
        <f>VLOOKUP(C688,'Location Summary'!$C$4:$D$602,2,0)</f>
        <v>DC1+3</v>
      </c>
      <c r="E688" s="297" t="s">
        <v>423</v>
      </c>
      <c r="F688" s="298" t="s">
        <v>703</v>
      </c>
      <c r="I688" s="186">
        <v>1</v>
      </c>
      <c r="M688" s="188">
        <v>1</v>
      </c>
      <c r="X688" s="44">
        <f t="shared" si="164"/>
        <v>45644</v>
      </c>
      <c r="Y688" s="44">
        <f t="shared" si="165"/>
        <v>45672</v>
      </c>
    </row>
    <row r="689" spans="1:25" ht="20.100000000000001" customHeight="1" x14ac:dyDescent="0.3">
      <c r="A689" s="13">
        <f>SUBTOTAL(103,$B$4:B689)</f>
        <v>686</v>
      </c>
      <c r="B689" s="140">
        <v>45644</v>
      </c>
      <c r="C689" s="143" t="s">
        <v>74</v>
      </c>
      <c r="D689" s="3" t="str">
        <f>VLOOKUP(C689,'Location Summary'!$C$4:$D$602,2,0)</f>
        <v>DB2+0</v>
      </c>
      <c r="E689" s="297" t="s">
        <v>423</v>
      </c>
      <c r="F689" s="298" t="s">
        <v>703</v>
      </c>
      <c r="K689" s="187">
        <v>1</v>
      </c>
      <c r="L689" s="186">
        <v>1</v>
      </c>
      <c r="P689" s="188">
        <v>1</v>
      </c>
      <c r="X689" s="44">
        <f t="shared" si="164"/>
        <v>45644</v>
      </c>
      <c r="Y689" s="44">
        <f t="shared" si="165"/>
        <v>45672</v>
      </c>
    </row>
    <row r="690" spans="1:25" ht="20.100000000000001" customHeight="1" x14ac:dyDescent="0.3">
      <c r="A690" s="13">
        <f>SUBTOTAL(103,$B$4:B690)</f>
        <v>687</v>
      </c>
      <c r="B690" s="140">
        <v>45644</v>
      </c>
      <c r="C690" s="143" t="s">
        <v>639</v>
      </c>
      <c r="D690" s="3" t="str">
        <f>VLOOKUP(C690,'Location Summary'!$C$4:$D$602,2,0)</f>
        <v>DA+3</v>
      </c>
      <c r="E690" s="297" t="s">
        <v>423</v>
      </c>
      <c r="F690" s="298" t="s">
        <v>703</v>
      </c>
      <c r="G690" s="188">
        <v>1</v>
      </c>
      <c r="P690" s="188">
        <v>1</v>
      </c>
      <c r="X690" s="44">
        <f t="shared" si="164"/>
        <v>45644</v>
      </c>
      <c r="Y690" s="44">
        <f t="shared" si="165"/>
        <v>45672</v>
      </c>
    </row>
    <row r="691" spans="1:25" ht="20.100000000000001" customHeight="1" x14ac:dyDescent="0.3">
      <c r="A691" s="13">
        <f>SUBTOTAL(103,$B$4:B691)</f>
        <v>688</v>
      </c>
      <c r="B691" s="140">
        <v>45645</v>
      </c>
      <c r="C691" s="143" t="s">
        <v>652</v>
      </c>
      <c r="D691" s="3" t="str">
        <f>VLOOKUP(C691,'Location Summary'!$C$4:$D$602,2,0)</f>
        <v>DA+3</v>
      </c>
      <c r="E691" s="297" t="s">
        <v>423</v>
      </c>
      <c r="F691" s="298" t="s">
        <v>703</v>
      </c>
      <c r="L691" s="186">
        <v>1</v>
      </c>
      <c r="O691" s="186">
        <v>1</v>
      </c>
      <c r="X691" s="44">
        <f t="shared" si="164"/>
        <v>45645</v>
      </c>
      <c r="Y691" s="44">
        <f t="shared" si="165"/>
        <v>45673</v>
      </c>
    </row>
    <row r="692" spans="1:25" ht="20.100000000000001" customHeight="1" x14ac:dyDescent="0.3">
      <c r="A692" s="13">
        <f>SUBTOTAL(103,$B$4:B692)</f>
        <v>689</v>
      </c>
      <c r="B692" s="140">
        <v>45645</v>
      </c>
      <c r="C692" s="143" t="s">
        <v>455</v>
      </c>
      <c r="D692" s="3" t="str">
        <f>VLOOKUP(C692,'Location Summary'!$C$4:$D$602,2,0)</f>
        <v>DA+9</v>
      </c>
      <c r="E692" s="297" t="s">
        <v>423</v>
      </c>
      <c r="F692" s="298" t="s">
        <v>703</v>
      </c>
      <c r="G692" s="188">
        <v>1</v>
      </c>
      <c r="M692" s="188">
        <v>1</v>
      </c>
      <c r="X692" s="44">
        <f t="shared" si="164"/>
        <v>45645</v>
      </c>
      <c r="Y692" s="44">
        <f t="shared" si="165"/>
        <v>45673</v>
      </c>
    </row>
    <row r="693" spans="1:25" ht="20.100000000000001" customHeight="1" x14ac:dyDescent="0.3">
      <c r="A693" s="13">
        <f>SUBTOTAL(103,$B$4:B693)</f>
        <v>690</v>
      </c>
      <c r="B693" s="140">
        <v>45645</v>
      </c>
      <c r="C693" s="143" t="s">
        <v>13</v>
      </c>
      <c r="D693" s="3" t="str">
        <f>VLOOKUP(C693,'Location Summary'!$C$4:$D$602,2,0)</f>
        <v>DC1+3</v>
      </c>
      <c r="E693" s="297" t="s">
        <v>423</v>
      </c>
      <c r="F693" s="298" t="s">
        <v>703</v>
      </c>
      <c r="N693" s="187">
        <v>1</v>
      </c>
      <c r="O693" s="186">
        <v>1</v>
      </c>
      <c r="X693" s="44">
        <f t="shared" si="164"/>
        <v>45645</v>
      </c>
      <c r="Y693" s="44">
        <f t="shared" si="165"/>
        <v>45673</v>
      </c>
    </row>
    <row r="694" spans="1:25" ht="20.100000000000001" customHeight="1" x14ac:dyDescent="0.3">
      <c r="A694" s="13">
        <f>SUBTOTAL(103,$B$4:B694)</f>
        <v>691</v>
      </c>
      <c r="B694" s="140">
        <v>45645</v>
      </c>
      <c r="C694" s="143" t="s">
        <v>74</v>
      </c>
      <c r="D694" s="3" t="str">
        <f>VLOOKUP(C694,'Location Summary'!$C$4:$D$602,2,0)</f>
        <v>DB2+0</v>
      </c>
      <c r="E694" s="297" t="s">
        <v>423</v>
      </c>
      <c r="F694" s="298" t="s">
        <v>703</v>
      </c>
      <c r="N694" s="187">
        <v>1</v>
      </c>
      <c r="O694" s="186">
        <v>1</v>
      </c>
      <c r="X694" s="44">
        <f t="shared" si="164"/>
        <v>45645</v>
      </c>
      <c r="Y694" s="44">
        <f t="shared" si="165"/>
        <v>45673</v>
      </c>
    </row>
    <row r="695" spans="1:25" ht="20.100000000000001" customHeight="1" x14ac:dyDescent="0.3">
      <c r="A695" s="13">
        <f>SUBTOTAL(103,$B$4:B695)</f>
        <v>692</v>
      </c>
      <c r="B695" s="140">
        <v>45645</v>
      </c>
      <c r="C695" s="143" t="s">
        <v>639</v>
      </c>
      <c r="D695" s="3" t="str">
        <f>VLOOKUP(C695,'Location Summary'!$C$4:$D$602,2,0)</f>
        <v>DA+3</v>
      </c>
      <c r="E695" s="297" t="s">
        <v>423</v>
      </c>
      <c r="F695" s="298" t="s">
        <v>703</v>
      </c>
      <c r="H695" s="187">
        <v>1</v>
      </c>
      <c r="J695" s="188">
        <v>1</v>
      </c>
      <c r="X695" s="44">
        <f t="shared" si="164"/>
        <v>45645</v>
      </c>
      <c r="Y695" s="44">
        <f t="shared" si="165"/>
        <v>45673</v>
      </c>
    </row>
    <row r="696" spans="1:25" ht="20.100000000000001" customHeight="1" x14ac:dyDescent="0.3">
      <c r="A696" s="13">
        <f>SUBTOTAL(103,$B$4:B696)</f>
        <v>693</v>
      </c>
      <c r="B696" s="140">
        <v>45645</v>
      </c>
      <c r="C696" s="143" t="s">
        <v>651</v>
      </c>
      <c r="D696" s="3" t="str">
        <f>VLOOKUP(C696,'Location Summary'!$C$4:$D$602,2,0)</f>
        <v>DA+9</v>
      </c>
      <c r="E696" s="297" t="s">
        <v>423</v>
      </c>
      <c r="F696" s="298" t="s">
        <v>703</v>
      </c>
      <c r="G696" s="188">
        <v>1</v>
      </c>
      <c r="J696" s="188">
        <v>1</v>
      </c>
      <c r="X696" s="44">
        <f t="shared" si="164"/>
        <v>45645</v>
      </c>
      <c r="Y696" s="44">
        <f t="shared" si="165"/>
        <v>45673</v>
      </c>
    </row>
    <row r="697" spans="1:25" ht="20.100000000000001" customHeight="1" x14ac:dyDescent="0.3">
      <c r="A697" s="13">
        <f>SUBTOTAL(103,$B$4:B697)</f>
        <v>694</v>
      </c>
      <c r="B697" s="140">
        <v>45646</v>
      </c>
      <c r="C697" s="143" t="s">
        <v>651</v>
      </c>
      <c r="D697" s="3" t="str">
        <f>VLOOKUP(C697,'Location Summary'!$C$4:$D$602,2,0)</f>
        <v>DA+9</v>
      </c>
      <c r="E697" s="297" t="s">
        <v>423</v>
      </c>
      <c r="F697" s="298" t="s">
        <v>703</v>
      </c>
      <c r="H697" s="187">
        <v>1</v>
      </c>
      <c r="K697" s="187">
        <v>1</v>
      </c>
      <c r="M697" s="188">
        <v>1</v>
      </c>
      <c r="P697" s="188">
        <v>1</v>
      </c>
      <c r="X697" s="44">
        <f t="shared" si="164"/>
        <v>45646</v>
      </c>
      <c r="Y697" s="44">
        <f t="shared" si="165"/>
        <v>45674</v>
      </c>
    </row>
    <row r="698" spans="1:25" ht="20.100000000000001" customHeight="1" x14ac:dyDescent="0.3">
      <c r="A698" s="13">
        <f>SUBTOTAL(103,$B$4:B698)</f>
        <v>695</v>
      </c>
      <c r="B698" s="140">
        <v>45646</v>
      </c>
      <c r="C698" s="143" t="s">
        <v>74</v>
      </c>
      <c r="D698" s="3" t="str">
        <f>VLOOKUP(C698,'Location Summary'!$C$4:$D$602,2,0)</f>
        <v>DB2+0</v>
      </c>
      <c r="E698" s="297" t="s">
        <v>423</v>
      </c>
      <c r="F698" s="298" t="s">
        <v>703</v>
      </c>
      <c r="Q698" s="187">
        <v>1</v>
      </c>
      <c r="X698" s="44">
        <f t="shared" si="164"/>
        <v>45646</v>
      </c>
      <c r="Y698" s="44">
        <f t="shared" si="165"/>
        <v>45674</v>
      </c>
    </row>
    <row r="699" spans="1:25" ht="20.100000000000001" customHeight="1" x14ac:dyDescent="0.3">
      <c r="A699" s="13">
        <f>SUBTOTAL(103,$B$4:B699)</f>
        <v>696</v>
      </c>
      <c r="B699" s="140">
        <v>45646</v>
      </c>
      <c r="C699" s="143" t="s">
        <v>639</v>
      </c>
      <c r="D699" s="3" t="str">
        <f>VLOOKUP(C699,'Location Summary'!$C$4:$D$602,2,0)</f>
        <v>DA+3</v>
      </c>
      <c r="E699" s="297" t="s">
        <v>423</v>
      </c>
      <c r="F699" s="298" t="s">
        <v>703</v>
      </c>
      <c r="I699" s="186">
        <v>1</v>
      </c>
      <c r="M699" s="188">
        <v>1</v>
      </c>
      <c r="Q699" s="187">
        <v>1</v>
      </c>
      <c r="R699" s="186">
        <v>1</v>
      </c>
      <c r="X699" s="44">
        <f t="shared" si="164"/>
        <v>45646</v>
      </c>
      <c r="Y699" s="44">
        <f t="shared" si="165"/>
        <v>45674</v>
      </c>
    </row>
    <row r="700" spans="1:25" ht="20.100000000000001" customHeight="1" x14ac:dyDescent="0.3">
      <c r="A700" s="13">
        <f>SUBTOTAL(103,$B$4:B700)</f>
        <v>697</v>
      </c>
      <c r="B700" s="140">
        <v>45647</v>
      </c>
      <c r="C700" s="143" t="s">
        <v>651</v>
      </c>
      <c r="D700" s="3" t="str">
        <f>VLOOKUP(C700,'Location Summary'!$C$4:$D$602,2,0)</f>
        <v>DA+9</v>
      </c>
      <c r="E700" s="297" t="s">
        <v>423</v>
      </c>
      <c r="F700" s="298" t="s">
        <v>703</v>
      </c>
      <c r="I700" s="186">
        <v>1</v>
      </c>
      <c r="L700" s="186">
        <v>1</v>
      </c>
      <c r="N700" s="187">
        <v>1</v>
      </c>
      <c r="O700" s="186">
        <v>1</v>
      </c>
      <c r="Q700" s="187">
        <v>1</v>
      </c>
      <c r="R700" s="186">
        <v>1</v>
      </c>
      <c r="X700" s="44">
        <f t="shared" si="164"/>
        <v>45647</v>
      </c>
      <c r="Y700" s="44">
        <f t="shared" si="165"/>
        <v>45675</v>
      </c>
    </row>
    <row r="701" spans="1:25" ht="20.100000000000001" customHeight="1" x14ac:dyDescent="0.3">
      <c r="A701" s="13">
        <f>SUBTOTAL(103,$B$4:B701)</f>
        <v>698</v>
      </c>
      <c r="B701" s="140">
        <v>45647</v>
      </c>
      <c r="C701" s="143" t="s">
        <v>501</v>
      </c>
      <c r="D701" s="3" t="str">
        <f>VLOOKUP(C701,'Location Summary'!$C$4:$D$602,2,0)</f>
        <v>DA-1.5</v>
      </c>
      <c r="E701" s="297" t="s">
        <v>423</v>
      </c>
      <c r="F701" s="298" t="s">
        <v>703</v>
      </c>
      <c r="M701" s="188">
        <v>1</v>
      </c>
      <c r="P701" s="188">
        <v>1</v>
      </c>
      <c r="X701" s="44">
        <f t="shared" si="164"/>
        <v>45647</v>
      </c>
      <c r="Y701" s="44">
        <f t="shared" si="165"/>
        <v>45675</v>
      </c>
    </row>
    <row r="702" spans="1:25" ht="20.100000000000001" customHeight="1" x14ac:dyDescent="0.3">
      <c r="A702" s="13">
        <f>SUBTOTAL(103,$B$4:B702)</f>
        <v>699</v>
      </c>
      <c r="B702" s="140">
        <v>45647</v>
      </c>
      <c r="C702" s="143" t="s">
        <v>455</v>
      </c>
      <c r="D702" s="3" t="str">
        <f>VLOOKUP(C702,'Location Summary'!$C$4:$D$602,2,0)</f>
        <v>DA+9</v>
      </c>
      <c r="E702" s="297" t="s">
        <v>423</v>
      </c>
      <c r="F702" s="298" t="s">
        <v>703</v>
      </c>
      <c r="H702" s="187">
        <v>1</v>
      </c>
      <c r="I702" s="186">
        <v>1</v>
      </c>
      <c r="J702" s="188">
        <v>1</v>
      </c>
      <c r="N702" s="187">
        <v>1</v>
      </c>
      <c r="O702" s="186">
        <v>1</v>
      </c>
      <c r="P702" s="188">
        <v>1</v>
      </c>
      <c r="X702" s="44">
        <f t="shared" si="164"/>
        <v>45647</v>
      </c>
      <c r="Y702" s="44">
        <f t="shared" si="165"/>
        <v>45675</v>
      </c>
    </row>
    <row r="703" spans="1:25" ht="20.100000000000001" customHeight="1" x14ac:dyDescent="0.3">
      <c r="A703" s="13">
        <f>SUBTOTAL(103,$B$4:B703)</f>
        <v>700</v>
      </c>
      <c r="B703" s="140">
        <v>45647</v>
      </c>
      <c r="C703" s="143" t="s">
        <v>12</v>
      </c>
      <c r="D703" s="3" t="str">
        <f>VLOOKUP(C703,'Location Summary'!$C$4:$D$602,2,0)</f>
        <v>DC2+0</v>
      </c>
      <c r="E703" s="297" t="s">
        <v>423</v>
      </c>
      <c r="F703" s="298" t="s">
        <v>703</v>
      </c>
      <c r="P703" s="188">
        <v>1</v>
      </c>
      <c r="X703" s="44">
        <f t="shared" si="164"/>
        <v>45647</v>
      </c>
      <c r="Y703" s="44">
        <f t="shared" si="165"/>
        <v>45675</v>
      </c>
    </row>
    <row r="704" spans="1:25" ht="20.100000000000001" customHeight="1" x14ac:dyDescent="0.3">
      <c r="A704" s="13">
        <f>SUBTOTAL(103,$B$4:B704)</f>
        <v>701</v>
      </c>
      <c r="B704" s="140">
        <v>45647</v>
      </c>
      <c r="C704" s="143" t="s">
        <v>74</v>
      </c>
      <c r="D704" s="3" t="str">
        <f>VLOOKUP(C704,'Location Summary'!$C$4:$D$602,2,0)</f>
        <v>DB2+0</v>
      </c>
      <c r="E704" s="297" t="s">
        <v>423</v>
      </c>
      <c r="F704" s="298" t="s">
        <v>703</v>
      </c>
      <c r="R704" s="186">
        <v>1</v>
      </c>
      <c r="X704" s="44">
        <f t="shared" si="164"/>
        <v>45647</v>
      </c>
      <c r="Y704" s="44">
        <f t="shared" si="165"/>
        <v>45675</v>
      </c>
    </row>
    <row r="705" spans="1:25" ht="20.100000000000001" customHeight="1" x14ac:dyDescent="0.3">
      <c r="A705" s="13">
        <f>SUBTOTAL(103,$B$4:B705)</f>
        <v>702</v>
      </c>
      <c r="B705" s="140">
        <v>45647</v>
      </c>
      <c r="C705" s="143" t="s">
        <v>639</v>
      </c>
      <c r="D705" s="3" t="str">
        <f>VLOOKUP(C705,'Location Summary'!$C$4:$D$602,2,0)</f>
        <v>DA+3</v>
      </c>
      <c r="E705" s="297" t="s">
        <v>423</v>
      </c>
      <c r="F705" s="298" t="s">
        <v>703</v>
      </c>
      <c r="K705" s="187">
        <v>1</v>
      </c>
      <c r="L705" s="186">
        <v>1</v>
      </c>
      <c r="N705" s="187">
        <v>1</v>
      </c>
      <c r="O705" s="186">
        <v>1</v>
      </c>
      <c r="X705" s="44">
        <f t="shared" si="164"/>
        <v>45647</v>
      </c>
      <c r="Y705" s="44">
        <f t="shared" si="165"/>
        <v>45675</v>
      </c>
    </row>
    <row r="706" spans="1:25" ht="20.100000000000001" customHeight="1" x14ac:dyDescent="0.3">
      <c r="A706" s="13">
        <f>SUBTOTAL(103,$B$4:B706)</f>
        <v>703</v>
      </c>
      <c r="B706" s="140">
        <v>45647</v>
      </c>
      <c r="C706" s="143" t="s">
        <v>641</v>
      </c>
      <c r="D706" s="3" t="str">
        <f>VLOOKUP(C706,'Location Summary'!$C$4:$D$602,2,0)</f>
        <v>DA+3</v>
      </c>
      <c r="E706" s="297" t="s">
        <v>423</v>
      </c>
      <c r="F706" s="298" t="s">
        <v>703</v>
      </c>
      <c r="J706" s="188">
        <v>1</v>
      </c>
      <c r="M706" s="188">
        <v>1</v>
      </c>
      <c r="X706" s="44">
        <f t="shared" si="164"/>
        <v>45647</v>
      </c>
      <c r="Y706" s="44">
        <f t="shared" si="165"/>
        <v>45675</v>
      </c>
    </row>
    <row r="707" spans="1:25" ht="20.100000000000001" customHeight="1" x14ac:dyDescent="0.3">
      <c r="A707" s="13">
        <f>SUBTOTAL(103,$B$4:B707)</f>
        <v>704</v>
      </c>
      <c r="B707" s="140">
        <v>45648</v>
      </c>
      <c r="C707" s="143" t="s">
        <v>455</v>
      </c>
      <c r="D707" s="3" t="str">
        <f>VLOOKUP(C707,'Location Summary'!$C$4:$D$602,2,0)</f>
        <v>DA+9</v>
      </c>
      <c r="E707" s="297" t="s">
        <v>423</v>
      </c>
      <c r="F707" s="298" t="s">
        <v>703</v>
      </c>
      <c r="K707" s="187">
        <v>1</v>
      </c>
      <c r="L707" s="186">
        <v>1</v>
      </c>
      <c r="Q707" s="187">
        <v>1</v>
      </c>
      <c r="R707" s="186">
        <v>1</v>
      </c>
      <c r="X707" s="44">
        <f t="shared" si="164"/>
        <v>45648</v>
      </c>
      <c r="Y707" s="44">
        <f t="shared" si="165"/>
        <v>45676</v>
      </c>
    </row>
    <row r="708" spans="1:25" ht="20.100000000000001" customHeight="1" x14ac:dyDescent="0.3">
      <c r="A708" s="13">
        <f>SUBTOTAL(103,$B$4:B708)</f>
        <v>705</v>
      </c>
      <c r="B708" s="140">
        <v>45648</v>
      </c>
      <c r="C708" s="143" t="s">
        <v>12</v>
      </c>
      <c r="D708" s="3" t="str">
        <f>VLOOKUP(C708,'Location Summary'!$C$4:$D$602,2,0)</f>
        <v>DC2+0</v>
      </c>
      <c r="E708" s="297" t="s">
        <v>423</v>
      </c>
      <c r="F708" s="298" t="s">
        <v>703</v>
      </c>
      <c r="Q708" s="187">
        <v>1</v>
      </c>
      <c r="X708" s="44">
        <f t="shared" si="164"/>
        <v>45648</v>
      </c>
      <c r="Y708" s="44">
        <f t="shared" si="165"/>
        <v>45676</v>
      </c>
    </row>
    <row r="709" spans="1:25" ht="20.100000000000001" customHeight="1" x14ac:dyDescent="0.3">
      <c r="A709" s="13">
        <f>SUBTOTAL(103,$B$4:B709)</f>
        <v>706</v>
      </c>
      <c r="B709" s="140">
        <v>45648</v>
      </c>
      <c r="C709" s="143" t="s">
        <v>641</v>
      </c>
      <c r="D709" s="3" t="str">
        <f>VLOOKUP(C709,'Location Summary'!$C$4:$D$602,2,0)</f>
        <v>DA+3</v>
      </c>
      <c r="E709" s="297" t="s">
        <v>423</v>
      </c>
      <c r="F709" s="298" t="s">
        <v>703</v>
      </c>
      <c r="G709" s="188">
        <v>1</v>
      </c>
      <c r="K709" s="187">
        <v>1</v>
      </c>
      <c r="N709" s="187">
        <v>1</v>
      </c>
      <c r="P709" s="188">
        <v>1</v>
      </c>
      <c r="X709" s="44">
        <f t="shared" si="164"/>
        <v>45648</v>
      </c>
      <c r="Y709" s="44">
        <f t="shared" si="165"/>
        <v>45676</v>
      </c>
    </row>
    <row r="710" spans="1:25" ht="20.100000000000001" customHeight="1" x14ac:dyDescent="0.3">
      <c r="A710" s="13">
        <f>SUBTOTAL(103,$B$4:B710)</f>
        <v>707</v>
      </c>
      <c r="B710" s="140">
        <v>45649</v>
      </c>
      <c r="C710" s="143" t="s">
        <v>653</v>
      </c>
      <c r="D710" s="3" t="str">
        <f>VLOOKUP(C710,'Location Summary'!$C$4:$D$602,2,0)</f>
        <v>DA-1.5</v>
      </c>
      <c r="E710" s="297" t="s">
        <v>423</v>
      </c>
      <c r="F710" s="298" t="s">
        <v>703</v>
      </c>
      <c r="J710" s="188">
        <v>1</v>
      </c>
      <c r="P710" s="188">
        <v>1</v>
      </c>
      <c r="X710" s="44">
        <f t="shared" si="164"/>
        <v>45649</v>
      </c>
      <c r="Y710" s="44">
        <f t="shared" si="165"/>
        <v>45677</v>
      </c>
    </row>
    <row r="711" spans="1:25" ht="20.100000000000001" customHeight="1" x14ac:dyDescent="0.3">
      <c r="A711" s="13">
        <f>SUBTOTAL(103,$B$4:B711)</f>
        <v>708</v>
      </c>
      <c r="B711" s="140">
        <v>45649</v>
      </c>
      <c r="C711" s="143" t="s">
        <v>501</v>
      </c>
      <c r="D711" s="3" t="str">
        <f>VLOOKUP(C711,'Location Summary'!$C$4:$D$602,2,0)</f>
        <v>DA-1.5</v>
      </c>
      <c r="E711" s="297" t="s">
        <v>423</v>
      </c>
      <c r="F711" s="298" t="s">
        <v>703</v>
      </c>
      <c r="N711" s="187">
        <v>1</v>
      </c>
      <c r="Q711" s="187">
        <v>1</v>
      </c>
      <c r="X711" s="44">
        <f t="shared" si="164"/>
        <v>45649</v>
      </c>
      <c r="Y711" s="44">
        <f t="shared" si="165"/>
        <v>45677</v>
      </c>
    </row>
    <row r="712" spans="1:25" ht="20.100000000000001" customHeight="1" x14ac:dyDescent="0.3">
      <c r="A712" s="13">
        <f>SUBTOTAL(103,$B$4:B712)</f>
        <v>709</v>
      </c>
      <c r="B712" s="140">
        <v>45649</v>
      </c>
      <c r="C712" s="143" t="s">
        <v>12</v>
      </c>
      <c r="D712" s="3" t="str">
        <f>VLOOKUP(C712,'Location Summary'!$C$4:$D$602,2,0)</f>
        <v>DC2+0</v>
      </c>
      <c r="E712" s="297" t="s">
        <v>423</v>
      </c>
      <c r="F712" s="298" t="s">
        <v>703</v>
      </c>
      <c r="M712" s="188">
        <v>1</v>
      </c>
      <c r="R712" s="186">
        <v>1</v>
      </c>
      <c r="X712" s="44">
        <f t="shared" si="164"/>
        <v>45649</v>
      </c>
      <c r="Y712" s="44">
        <f t="shared" si="165"/>
        <v>45677</v>
      </c>
    </row>
    <row r="713" spans="1:25" ht="20.100000000000001" customHeight="1" x14ac:dyDescent="0.3">
      <c r="A713" s="13">
        <f>SUBTOTAL(103,$B$4:B713)</f>
        <v>710</v>
      </c>
      <c r="B713" s="140">
        <v>45649</v>
      </c>
      <c r="C713" s="143" t="s">
        <v>412</v>
      </c>
      <c r="D713" s="3" t="str">
        <f>VLOOKUP(C713,'Location Summary'!$C$4:$D$602,2,0)</f>
        <v>DA+9</v>
      </c>
      <c r="E713" s="297" t="s">
        <v>423</v>
      </c>
      <c r="F713" s="298" t="s">
        <v>703</v>
      </c>
      <c r="G713" s="188">
        <v>1</v>
      </c>
      <c r="X713" s="44">
        <f t="shared" si="164"/>
        <v>45649</v>
      </c>
      <c r="Y713" s="44">
        <f t="shared" si="165"/>
        <v>45677</v>
      </c>
    </row>
    <row r="714" spans="1:25" ht="20.100000000000001" customHeight="1" x14ac:dyDescent="0.3">
      <c r="A714" s="13">
        <f>SUBTOTAL(103,$B$4:B714)</f>
        <v>711</v>
      </c>
      <c r="B714" s="140">
        <v>45649</v>
      </c>
      <c r="C714" s="143" t="s">
        <v>77</v>
      </c>
      <c r="D714" s="3" t="str">
        <f>VLOOKUP(C714,'Location Summary'!$C$4:$D$602,2,0)</f>
        <v>DA+9</v>
      </c>
      <c r="E714" s="297" t="s">
        <v>423</v>
      </c>
      <c r="F714" s="298" t="s">
        <v>703</v>
      </c>
      <c r="M714" s="188">
        <v>1</v>
      </c>
      <c r="P714" s="188">
        <v>1</v>
      </c>
      <c r="X714" s="44">
        <f t="shared" si="164"/>
        <v>45649</v>
      </c>
      <c r="Y714" s="44">
        <f t="shared" si="165"/>
        <v>45677</v>
      </c>
    </row>
    <row r="715" spans="1:25" ht="20.100000000000001" customHeight="1" x14ac:dyDescent="0.3">
      <c r="A715" s="13">
        <f>SUBTOTAL(103,$B$4:B715)</f>
        <v>712</v>
      </c>
      <c r="B715" s="140">
        <v>45649</v>
      </c>
      <c r="C715" s="143" t="s">
        <v>641</v>
      </c>
      <c r="D715" s="3" t="str">
        <f>VLOOKUP(C715,'Location Summary'!$C$4:$D$602,2,0)</f>
        <v>DA+3</v>
      </c>
      <c r="E715" s="297" t="s">
        <v>423</v>
      </c>
      <c r="F715" s="298" t="s">
        <v>703</v>
      </c>
      <c r="H715" s="187">
        <v>1</v>
      </c>
      <c r="I715" s="186">
        <v>1</v>
      </c>
      <c r="L715" s="186">
        <v>1</v>
      </c>
      <c r="O715" s="186">
        <v>1</v>
      </c>
      <c r="Q715" s="187">
        <v>1</v>
      </c>
      <c r="R715" s="186">
        <v>1</v>
      </c>
      <c r="X715" s="44">
        <f t="shared" si="164"/>
        <v>45649</v>
      </c>
      <c r="Y715" s="44">
        <f t="shared" si="165"/>
        <v>45677</v>
      </c>
    </row>
    <row r="716" spans="1:25" ht="20.100000000000001" customHeight="1" x14ac:dyDescent="0.3">
      <c r="A716" s="13">
        <f>SUBTOTAL(103,$B$4:B716)</f>
        <v>713</v>
      </c>
      <c r="B716" s="140">
        <v>45650</v>
      </c>
      <c r="C716" s="143" t="s">
        <v>653</v>
      </c>
      <c r="D716" s="3" t="str">
        <f>VLOOKUP(C716,'Location Summary'!$C$4:$D$602,2,0)</f>
        <v>DA-1.5</v>
      </c>
      <c r="E716" s="297" t="s">
        <v>423</v>
      </c>
      <c r="F716" s="298" t="s">
        <v>703</v>
      </c>
      <c r="G716" s="188">
        <v>1</v>
      </c>
      <c r="K716" s="187">
        <v>1</v>
      </c>
      <c r="L716" s="186">
        <v>1</v>
      </c>
      <c r="M716" s="188">
        <v>1</v>
      </c>
      <c r="Q716" s="187">
        <v>1</v>
      </c>
      <c r="R716" s="186">
        <v>1</v>
      </c>
      <c r="X716" s="44">
        <f t="shared" si="164"/>
        <v>45650</v>
      </c>
      <c r="Y716" s="44">
        <f t="shared" si="165"/>
        <v>45678</v>
      </c>
    </row>
    <row r="717" spans="1:25" ht="20.100000000000001" customHeight="1" x14ac:dyDescent="0.3">
      <c r="A717" s="13">
        <f>SUBTOTAL(103,$B$4:B717)</f>
        <v>714</v>
      </c>
      <c r="B717" s="140">
        <v>45650</v>
      </c>
      <c r="C717" s="143" t="s">
        <v>12</v>
      </c>
      <c r="D717" s="3" t="str">
        <f>VLOOKUP(C717,'Location Summary'!$C$4:$D$602,2,0)</f>
        <v>DC2+0</v>
      </c>
      <c r="E717" s="297" t="s">
        <v>423</v>
      </c>
      <c r="F717" s="298" t="s">
        <v>703</v>
      </c>
      <c r="N717" s="187">
        <v>1</v>
      </c>
      <c r="X717" s="44">
        <f t="shared" si="164"/>
        <v>45650</v>
      </c>
      <c r="Y717" s="44">
        <f t="shared" si="165"/>
        <v>45678</v>
      </c>
    </row>
    <row r="718" spans="1:25" ht="20.100000000000001" customHeight="1" x14ac:dyDescent="0.3">
      <c r="A718" s="13">
        <f>SUBTOTAL(103,$B$4:B718)</f>
        <v>715</v>
      </c>
      <c r="B718" s="140">
        <v>45650</v>
      </c>
      <c r="C718" s="143" t="s">
        <v>640</v>
      </c>
      <c r="D718" s="3" t="str">
        <f>VLOOKUP(C718,'Location Summary'!$C$4:$D$602,2,0)</f>
        <v>DA+1.5</v>
      </c>
      <c r="E718" s="297" t="s">
        <v>423</v>
      </c>
      <c r="F718" s="298" t="s">
        <v>703</v>
      </c>
      <c r="G718" s="188">
        <v>1</v>
      </c>
      <c r="P718" s="188">
        <v>1</v>
      </c>
      <c r="X718" s="44">
        <f t="shared" si="164"/>
        <v>45650</v>
      </c>
      <c r="Y718" s="44">
        <f t="shared" si="165"/>
        <v>45678</v>
      </c>
    </row>
    <row r="719" spans="1:25" ht="20.100000000000001" customHeight="1" x14ac:dyDescent="0.3">
      <c r="A719" s="13">
        <f>SUBTOTAL(103,$B$4:B719)</f>
        <v>716</v>
      </c>
      <c r="B719" s="140">
        <v>45650</v>
      </c>
      <c r="C719" s="143" t="s">
        <v>77</v>
      </c>
      <c r="D719" s="3" t="str">
        <f>VLOOKUP(C719,'Location Summary'!$C$4:$D$602,2,0)</f>
        <v>DA+9</v>
      </c>
      <c r="E719" s="297" t="s">
        <v>423</v>
      </c>
      <c r="F719" s="298" t="s">
        <v>703</v>
      </c>
      <c r="J719" s="188">
        <v>1</v>
      </c>
      <c r="N719" s="187">
        <v>1</v>
      </c>
      <c r="O719" s="186">
        <v>1</v>
      </c>
      <c r="Q719" s="187">
        <v>1</v>
      </c>
      <c r="X719" s="44">
        <f t="shared" si="164"/>
        <v>45650</v>
      </c>
      <c r="Y719" s="44">
        <f t="shared" si="165"/>
        <v>45678</v>
      </c>
    </row>
    <row r="720" spans="1:25" ht="20.100000000000001" customHeight="1" x14ac:dyDescent="0.3">
      <c r="A720" s="13">
        <f>SUBTOTAL(103,$B$4:B720)</f>
        <v>717</v>
      </c>
      <c r="B720" s="140">
        <v>45651</v>
      </c>
      <c r="C720" s="143" t="s">
        <v>653</v>
      </c>
      <c r="D720" s="3" t="str">
        <f>VLOOKUP(C720,'Location Summary'!$C$4:$D$602,2,0)</f>
        <v>DA-1.5</v>
      </c>
      <c r="E720" s="297" t="s">
        <v>423</v>
      </c>
      <c r="F720" s="298" t="s">
        <v>703</v>
      </c>
      <c r="H720" s="187">
        <v>1</v>
      </c>
      <c r="I720" s="186">
        <v>1</v>
      </c>
      <c r="N720" s="187">
        <v>1</v>
      </c>
      <c r="O720" s="186">
        <v>1</v>
      </c>
      <c r="X720" s="44">
        <f t="shared" si="164"/>
        <v>45651</v>
      </c>
      <c r="Y720" s="44">
        <f t="shared" si="165"/>
        <v>45679</v>
      </c>
    </row>
    <row r="721" spans="1:25" ht="20.100000000000001" customHeight="1" x14ac:dyDescent="0.3">
      <c r="A721" s="13">
        <f>SUBTOTAL(103,$B$4:B721)</f>
        <v>718</v>
      </c>
      <c r="B721" s="140">
        <v>45651</v>
      </c>
      <c r="C721" s="143" t="s">
        <v>457</v>
      </c>
      <c r="D721" s="3" t="str">
        <f>VLOOKUP(C721,'Location Summary'!$C$4:$D$602,2,0)</f>
        <v>DA+9</v>
      </c>
      <c r="E721" s="297" t="s">
        <v>423</v>
      </c>
      <c r="F721" s="298" t="s">
        <v>703</v>
      </c>
      <c r="G721" s="188">
        <v>1</v>
      </c>
      <c r="P721" s="188">
        <v>1</v>
      </c>
      <c r="X721" s="44">
        <f t="shared" si="164"/>
        <v>45651</v>
      </c>
      <c r="Y721" s="44">
        <f t="shared" si="165"/>
        <v>45679</v>
      </c>
    </row>
    <row r="722" spans="1:25" ht="20.100000000000001" customHeight="1" x14ac:dyDescent="0.3">
      <c r="A722" s="13">
        <f>SUBTOTAL(103,$B$4:B722)</f>
        <v>719</v>
      </c>
      <c r="B722" s="140">
        <v>45651</v>
      </c>
      <c r="C722" s="143" t="s">
        <v>12</v>
      </c>
      <c r="D722" s="3" t="str">
        <f>VLOOKUP(C722,'Location Summary'!$C$4:$D$602,2,0)</f>
        <v>DC2+0</v>
      </c>
      <c r="E722" s="297" t="s">
        <v>423</v>
      </c>
      <c r="F722" s="298" t="s">
        <v>703</v>
      </c>
      <c r="J722" s="188">
        <v>1</v>
      </c>
      <c r="O722" s="186">
        <v>1</v>
      </c>
      <c r="X722" s="44">
        <f t="shared" si="164"/>
        <v>45651</v>
      </c>
      <c r="Y722" s="44">
        <f t="shared" si="165"/>
        <v>45679</v>
      </c>
    </row>
    <row r="723" spans="1:25" ht="20.100000000000001" customHeight="1" x14ac:dyDescent="0.3">
      <c r="A723" s="13">
        <f>SUBTOTAL(103,$B$4:B723)</f>
        <v>720</v>
      </c>
      <c r="B723" s="140">
        <v>45651</v>
      </c>
      <c r="C723" s="143" t="s">
        <v>412</v>
      </c>
      <c r="D723" s="3" t="str">
        <f>VLOOKUP(C723,'Location Summary'!$C$4:$D$602,2,0)</f>
        <v>DA+9</v>
      </c>
      <c r="E723" s="297" t="s">
        <v>423</v>
      </c>
      <c r="F723" s="298" t="s">
        <v>703</v>
      </c>
      <c r="M723" s="188">
        <v>1</v>
      </c>
      <c r="X723" s="44">
        <f t="shared" si="164"/>
        <v>45651</v>
      </c>
      <c r="Y723" s="44">
        <f t="shared" si="165"/>
        <v>45679</v>
      </c>
    </row>
    <row r="724" spans="1:25" ht="20.100000000000001" customHeight="1" x14ac:dyDescent="0.3">
      <c r="A724" s="13">
        <f>SUBTOTAL(103,$B$4:B724)</f>
        <v>721</v>
      </c>
      <c r="B724" s="140">
        <v>45651</v>
      </c>
      <c r="C724" s="143" t="s">
        <v>640</v>
      </c>
      <c r="D724" s="3" t="str">
        <f>VLOOKUP(C724,'Location Summary'!$C$4:$D$602,2,0)</f>
        <v>DA+1.5</v>
      </c>
      <c r="E724" s="297" t="s">
        <v>423</v>
      </c>
      <c r="F724" s="298" t="s">
        <v>703</v>
      </c>
      <c r="H724" s="187">
        <v>1</v>
      </c>
      <c r="I724" s="186">
        <v>1</v>
      </c>
      <c r="Q724" s="187">
        <v>1</v>
      </c>
      <c r="R724" s="186">
        <v>1</v>
      </c>
      <c r="X724" s="44">
        <f t="shared" si="164"/>
        <v>45651</v>
      </c>
      <c r="Y724" s="44">
        <f t="shared" si="165"/>
        <v>45679</v>
      </c>
    </row>
    <row r="725" spans="1:25" ht="20.100000000000001" customHeight="1" x14ac:dyDescent="0.3">
      <c r="A725" s="13">
        <f>SUBTOTAL(103,$B$4:B725)</f>
        <v>722</v>
      </c>
      <c r="B725" s="140">
        <v>45651</v>
      </c>
      <c r="C725" s="143" t="s">
        <v>77</v>
      </c>
      <c r="D725" s="3" t="str">
        <f>VLOOKUP(C725,'Location Summary'!$C$4:$D$602,2,0)</f>
        <v>DA+9</v>
      </c>
      <c r="E725" s="297" t="s">
        <v>423</v>
      </c>
      <c r="F725" s="298" t="s">
        <v>703</v>
      </c>
      <c r="K725" s="187">
        <v>1</v>
      </c>
      <c r="L725" s="186">
        <v>1</v>
      </c>
      <c r="R725" s="186">
        <v>1</v>
      </c>
      <c r="X725" s="44">
        <f t="shared" si="164"/>
        <v>45651</v>
      </c>
      <c r="Y725" s="44">
        <f t="shared" si="165"/>
        <v>45679</v>
      </c>
    </row>
    <row r="726" spans="1:25" ht="20.100000000000001" customHeight="1" x14ac:dyDescent="0.3">
      <c r="A726" s="13">
        <f>SUBTOTAL(103,$B$4:B726)</f>
        <v>723</v>
      </c>
      <c r="B726" s="140">
        <v>45652</v>
      </c>
      <c r="C726" s="143" t="s">
        <v>650</v>
      </c>
      <c r="D726" s="3" t="str">
        <f>VLOOKUP(C726,'Location Summary'!$C$4:$D$602,2,0)</f>
        <v>DA+9</v>
      </c>
      <c r="E726" s="297" t="s">
        <v>423</v>
      </c>
      <c r="F726" s="298" t="s">
        <v>703</v>
      </c>
      <c r="G726" s="188">
        <v>1</v>
      </c>
      <c r="J726" s="188">
        <v>1</v>
      </c>
      <c r="X726" s="44">
        <f t="shared" si="164"/>
        <v>45652</v>
      </c>
      <c r="Y726" s="44">
        <f t="shared" si="165"/>
        <v>45680</v>
      </c>
    </row>
    <row r="727" spans="1:25" ht="20.100000000000001" customHeight="1" x14ac:dyDescent="0.3">
      <c r="A727" s="13">
        <f>SUBTOTAL(103,$B$4:B727)</f>
        <v>724</v>
      </c>
      <c r="B727" s="140">
        <v>45652</v>
      </c>
      <c r="C727" s="143" t="s">
        <v>501</v>
      </c>
      <c r="D727" s="3" t="str">
        <f>VLOOKUP(C727,'Location Summary'!$C$4:$D$602,2,0)</f>
        <v>DA-1.5</v>
      </c>
      <c r="E727" s="297" t="s">
        <v>423</v>
      </c>
      <c r="F727" s="298" t="s">
        <v>703</v>
      </c>
      <c r="G727" s="188">
        <v>1</v>
      </c>
      <c r="O727" s="186">
        <v>1</v>
      </c>
      <c r="R727" s="186">
        <v>1</v>
      </c>
      <c r="X727" s="44">
        <f t="shared" si="164"/>
        <v>45652</v>
      </c>
      <c r="Y727" s="44">
        <f t="shared" si="165"/>
        <v>45680</v>
      </c>
    </row>
    <row r="728" spans="1:25" ht="20.100000000000001" customHeight="1" x14ac:dyDescent="0.3">
      <c r="A728" s="13">
        <f>SUBTOTAL(103,$B$4:B728)</f>
        <v>725</v>
      </c>
      <c r="B728" s="140">
        <v>45652</v>
      </c>
      <c r="C728" s="143" t="s">
        <v>457</v>
      </c>
      <c r="D728" s="3" t="str">
        <f>VLOOKUP(C728,'Location Summary'!$C$4:$D$602,2,0)</f>
        <v>DA+9</v>
      </c>
      <c r="E728" s="297" t="s">
        <v>423</v>
      </c>
      <c r="F728" s="298" t="s">
        <v>703</v>
      </c>
      <c r="H728" s="187">
        <v>1</v>
      </c>
      <c r="I728" s="186">
        <v>1</v>
      </c>
      <c r="Q728" s="187">
        <v>1</v>
      </c>
      <c r="R728" s="186">
        <v>1</v>
      </c>
      <c r="X728" s="44">
        <f t="shared" si="164"/>
        <v>45652</v>
      </c>
      <c r="Y728" s="44">
        <f t="shared" si="165"/>
        <v>45680</v>
      </c>
    </row>
    <row r="729" spans="1:25" ht="20.100000000000001" customHeight="1" x14ac:dyDescent="0.3">
      <c r="A729" s="13">
        <f>SUBTOTAL(103,$B$4:B729)</f>
        <v>726</v>
      </c>
      <c r="B729" s="140">
        <v>45652</v>
      </c>
      <c r="C729" s="143" t="s">
        <v>12</v>
      </c>
      <c r="D729" s="3" t="str">
        <f>VLOOKUP(C729,'Location Summary'!$C$4:$D$602,2,0)</f>
        <v>DC2+0</v>
      </c>
      <c r="E729" s="297" t="s">
        <v>423</v>
      </c>
      <c r="F729" s="298" t="s">
        <v>703</v>
      </c>
      <c r="K729" s="187">
        <v>1</v>
      </c>
      <c r="X729" s="44">
        <f t="shared" si="164"/>
        <v>45652</v>
      </c>
      <c r="Y729" s="44">
        <f t="shared" si="165"/>
        <v>45680</v>
      </c>
    </row>
    <row r="730" spans="1:25" ht="20.100000000000001" customHeight="1" x14ac:dyDescent="0.3">
      <c r="A730" s="13">
        <f>SUBTOTAL(103,$B$4:B730)</f>
        <v>727</v>
      </c>
      <c r="B730" s="140">
        <v>45652</v>
      </c>
      <c r="C730" s="143" t="s">
        <v>412</v>
      </c>
      <c r="D730" s="3" t="str">
        <f>VLOOKUP(C730,'Location Summary'!$C$4:$D$602,2,0)</f>
        <v>DA+9</v>
      </c>
      <c r="E730" s="297" t="s">
        <v>423</v>
      </c>
      <c r="F730" s="298" t="s">
        <v>703</v>
      </c>
      <c r="H730" s="187">
        <v>1</v>
      </c>
      <c r="X730" s="44">
        <f t="shared" si="164"/>
        <v>45652</v>
      </c>
      <c r="Y730" s="44">
        <f t="shared" si="165"/>
        <v>45680</v>
      </c>
    </row>
    <row r="731" spans="1:25" ht="20.100000000000001" customHeight="1" x14ac:dyDescent="0.3">
      <c r="A731" s="13">
        <f>SUBTOTAL(103,$B$4:B731)</f>
        <v>728</v>
      </c>
      <c r="B731" s="140">
        <v>45652</v>
      </c>
      <c r="C731" s="143" t="s">
        <v>77</v>
      </c>
      <c r="D731" s="3" t="str">
        <f>VLOOKUP(C731,'Location Summary'!$C$4:$D$602,2,0)</f>
        <v>DA+9</v>
      </c>
      <c r="E731" s="297" t="s">
        <v>423</v>
      </c>
      <c r="F731" s="298" t="s">
        <v>703</v>
      </c>
      <c r="G731" s="188">
        <v>1</v>
      </c>
      <c r="X731" s="44">
        <f t="shared" ref="X731:X812" si="166">B731</f>
        <v>45652</v>
      </c>
      <c r="Y731" s="44">
        <f t="shared" ref="Y731:Y812" si="167">B731+28</f>
        <v>45680</v>
      </c>
    </row>
    <row r="732" spans="1:25" ht="20.100000000000001" customHeight="1" x14ac:dyDescent="0.3">
      <c r="A732" s="13">
        <f>SUBTOTAL(103,$B$4:B732)</f>
        <v>729</v>
      </c>
      <c r="B732" s="140">
        <v>45653</v>
      </c>
      <c r="C732" s="143" t="s">
        <v>650</v>
      </c>
      <c r="D732" s="3" t="str">
        <f>VLOOKUP(C732,'Location Summary'!$C$4:$D$602,2,0)</f>
        <v>DA+9</v>
      </c>
      <c r="E732" s="297" t="s">
        <v>423</v>
      </c>
      <c r="F732" s="298" t="s">
        <v>703</v>
      </c>
      <c r="H732" s="187">
        <v>1</v>
      </c>
      <c r="I732" s="186">
        <v>1</v>
      </c>
      <c r="K732" s="187">
        <v>1</v>
      </c>
      <c r="L732" s="186">
        <v>1</v>
      </c>
      <c r="X732" s="44">
        <f t="shared" si="166"/>
        <v>45653</v>
      </c>
      <c r="Y732" s="44">
        <f t="shared" si="167"/>
        <v>45681</v>
      </c>
    </row>
    <row r="733" spans="1:25" ht="20.100000000000001" customHeight="1" x14ac:dyDescent="0.3">
      <c r="A733" s="13">
        <f>SUBTOTAL(103,$B$4:B733)</f>
        <v>730</v>
      </c>
      <c r="B733" s="140">
        <v>45653</v>
      </c>
      <c r="C733" s="143" t="s">
        <v>501</v>
      </c>
      <c r="D733" s="3" t="str">
        <f>VLOOKUP(C733,'Location Summary'!$C$4:$D$602,2,0)</f>
        <v>DA-1.5</v>
      </c>
      <c r="E733" s="297" t="s">
        <v>423</v>
      </c>
      <c r="F733" s="298" t="s">
        <v>703</v>
      </c>
      <c r="J733" s="188">
        <v>1</v>
      </c>
      <c r="X733" s="44">
        <f t="shared" si="166"/>
        <v>45653</v>
      </c>
      <c r="Y733" s="44">
        <f t="shared" si="167"/>
        <v>45681</v>
      </c>
    </row>
    <row r="734" spans="1:25" ht="20.100000000000001" customHeight="1" x14ac:dyDescent="0.3">
      <c r="A734" s="13">
        <f>SUBTOTAL(103,$B$4:B734)</f>
        <v>731</v>
      </c>
      <c r="B734" s="140">
        <v>45653</v>
      </c>
      <c r="C734" s="143" t="s">
        <v>12</v>
      </c>
      <c r="D734" s="3" t="str">
        <f>VLOOKUP(C734,'Location Summary'!$C$4:$D$602,2,0)</f>
        <v>DC2+0</v>
      </c>
      <c r="E734" s="297" t="s">
        <v>423</v>
      </c>
      <c r="F734" s="298" t="s">
        <v>703</v>
      </c>
      <c r="G734" s="188">
        <v>1</v>
      </c>
      <c r="L734" s="186">
        <v>1</v>
      </c>
      <c r="X734" s="44">
        <f t="shared" si="166"/>
        <v>45653</v>
      </c>
      <c r="Y734" s="44">
        <f t="shared" si="167"/>
        <v>45681</v>
      </c>
    </row>
    <row r="735" spans="1:25" ht="20.100000000000001" customHeight="1" x14ac:dyDescent="0.3">
      <c r="A735" s="13">
        <f>SUBTOTAL(103,$B$4:B735)</f>
        <v>732</v>
      </c>
      <c r="B735" s="140">
        <v>45653</v>
      </c>
      <c r="C735" s="37" t="s">
        <v>77</v>
      </c>
      <c r="D735" s="3" t="str">
        <f>VLOOKUP(C735,'Location Summary'!$C$4:$D$602,2,0)</f>
        <v>DA+9</v>
      </c>
      <c r="E735" s="297" t="s">
        <v>423</v>
      </c>
      <c r="F735" s="298" t="s">
        <v>703</v>
      </c>
      <c r="H735" s="187">
        <v>1</v>
      </c>
      <c r="I735" s="186">
        <v>1</v>
      </c>
      <c r="X735" s="44">
        <f t="shared" si="166"/>
        <v>45653</v>
      </c>
      <c r="Y735" s="44">
        <f t="shared" si="167"/>
        <v>45681</v>
      </c>
    </row>
    <row r="736" spans="1:25" ht="20.100000000000001" customHeight="1" x14ac:dyDescent="0.3">
      <c r="A736" s="13">
        <f>SUBTOTAL(103,$B$4:B736)</f>
        <v>733</v>
      </c>
      <c r="B736" s="140">
        <v>45654</v>
      </c>
      <c r="C736" s="37" t="s">
        <v>650</v>
      </c>
      <c r="D736" s="3" t="str">
        <f>VLOOKUP(C736,'Location Summary'!$C$4:$D$602,2,0)</f>
        <v>DA+9</v>
      </c>
      <c r="E736" s="297" t="s">
        <v>423</v>
      </c>
      <c r="F736" s="298" t="s">
        <v>703</v>
      </c>
      <c r="M736" s="188">
        <v>1</v>
      </c>
      <c r="P736" s="188">
        <v>1</v>
      </c>
      <c r="X736" s="44">
        <f t="shared" si="166"/>
        <v>45654</v>
      </c>
      <c r="Y736" s="44">
        <f t="shared" si="167"/>
        <v>45682</v>
      </c>
    </row>
    <row r="737" spans="1:25" ht="20.100000000000001" customHeight="1" x14ac:dyDescent="0.3">
      <c r="A737" s="13">
        <f>SUBTOTAL(103,$B$4:B737)</f>
        <v>734</v>
      </c>
      <c r="B737" s="140">
        <v>45654</v>
      </c>
      <c r="C737" s="37" t="s">
        <v>501</v>
      </c>
      <c r="D737" s="3" t="str">
        <f>VLOOKUP(C737,'Location Summary'!$C$4:$D$602,2,0)</f>
        <v>DA-1.5</v>
      </c>
      <c r="E737" s="297" t="s">
        <v>423</v>
      </c>
      <c r="F737" s="298" t="s">
        <v>703</v>
      </c>
      <c r="H737" s="187">
        <v>1</v>
      </c>
      <c r="K737" s="187">
        <v>1</v>
      </c>
      <c r="X737" s="44">
        <f t="shared" si="166"/>
        <v>45654</v>
      </c>
      <c r="Y737" s="44">
        <f t="shared" si="167"/>
        <v>45682</v>
      </c>
    </row>
    <row r="738" spans="1:25" ht="20.100000000000001" customHeight="1" x14ac:dyDescent="0.3">
      <c r="A738" s="13">
        <f>SUBTOTAL(103,$B$4:B738)</f>
        <v>735</v>
      </c>
      <c r="B738" s="140">
        <v>45654</v>
      </c>
      <c r="C738" s="37" t="s">
        <v>457</v>
      </c>
      <c r="D738" s="3" t="str">
        <f>VLOOKUP(C738,'Location Summary'!$C$4:$D$602,2,0)</f>
        <v>DA+9</v>
      </c>
      <c r="E738" s="297" t="s">
        <v>423</v>
      </c>
      <c r="F738" s="298" t="s">
        <v>703</v>
      </c>
      <c r="J738" s="188">
        <v>1</v>
      </c>
      <c r="K738" s="187">
        <v>1</v>
      </c>
      <c r="L738" s="186">
        <v>1</v>
      </c>
      <c r="M738" s="188">
        <v>1</v>
      </c>
      <c r="X738" s="44">
        <f t="shared" si="166"/>
        <v>45654</v>
      </c>
      <c r="Y738" s="44">
        <f t="shared" si="167"/>
        <v>45682</v>
      </c>
    </row>
    <row r="739" spans="1:25" ht="20.100000000000001" customHeight="1" x14ac:dyDescent="0.3">
      <c r="A739" s="13">
        <f>SUBTOTAL(103,$B$4:B739)</f>
        <v>736</v>
      </c>
      <c r="B739" s="140">
        <v>45654</v>
      </c>
      <c r="C739" s="143" t="s">
        <v>12</v>
      </c>
      <c r="D739" s="3" t="str">
        <f>VLOOKUP(C739,'Location Summary'!$C$4:$D$602,2,0)</f>
        <v>DC2+0</v>
      </c>
      <c r="E739" s="297" t="s">
        <v>423</v>
      </c>
      <c r="F739" s="298" t="s">
        <v>703</v>
      </c>
      <c r="H739" s="187">
        <v>1</v>
      </c>
      <c r="I739" s="186">
        <v>1</v>
      </c>
      <c r="X739" s="44">
        <f t="shared" si="166"/>
        <v>45654</v>
      </c>
      <c r="Y739" s="44">
        <f t="shared" si="167"/>
        <v>45682</v>
      </c>
    </row>
    <row r="740" spans="1:25" ht="20.100000000000001" customHeight="1" x14ac:dyDescent="0.3">
      <c r="A740" s="13">
        <f>SUBTOTAL(103,$B$4:B740)</f>
        <v>737</v>
      </c>
      <c r="B740" s="140">
        <v>45654</v>
      </c>
      <c r="C740" s="143" t="s">
        <v>640</v>
      </c>
      <c r="D740" s="3" t="str">
        <f>VLOOKUP(C740,'Location Summary'!$C$4:$D$602,2,0)</f>
        <v>DA+1.5</v>
      </c>
      <c r="E740" s="297" t="s">
        <v>423</v>
      </c>
      <c r="F740" s="298" t="s">
        <v>703</v>
      </c>
      <c r="J740" s="188">
        <v>1</v>
      </c>
      <c r="M740" s="188">
        <v>1</v>
      </c>
      <c r="X740" s="44">
        <f t="shared" si="166"/>
        <v>45654</v>
      </c>
      <c r="Y740" s="44">
        <f t="shared" si="167"/>
        <v>45682</v>
      </c>
    </row>
    <row r="741" spans="1:25" ht="20.100000000000001" customHeight="1" x14ac:dyDescent="0.3">
      <c r="A741" s="13">
        <f>SUBTOTAL(103,$B$4:B741)</f>
        <v>738</v>
      </c>
      <c r="B741" s="140">
        <v>45655</v>
      </c>
      <c r="C741" s="143" t="s">
        <v>650</v>
      </c>
      <c r="D741" s="3" t="str">
        <f>VLOOKUP(C741,'Location Summary'!$C$4:$D$602,2,0)</f>
        <v>DA+9</v>
      </c>
      <c r="E741" s="297" t="s">
        <v>423</v>
      </c>
      <c r="F741" s="298" t="s">
        <v>703</v>
      </c>
      <c r="N741" s="187">
        <v>1</v>
      </c>
      <c r="O741" s="186">
        <v>1</v>
      </c>
      <c r="Q741" s="187">
        <v>1</v>
      </c>
      <c r="R741" s="186">
        <v>1</v>
      </c>
      <c r="X741" s="44">
        <f t="shared" si="166"/>
        <v>45655</v>
      </c>
      <c r="Y741" s="44">
        <f t="shared" si="167"/>
        <v>45683</v>
      </c>
    </row>
    <row r="742" spans="1:25" ht="20.100000000000001" customHeight="1" x14ac:dyDescent="0.3">
      <c r="A742" s="13">
        <f>SUBTOTAL(103,$B$4:B742)</f>
        <v>739</v>
      </c>
      <c r="B742" s="140">
        <v>45655</v>
      </c>
      <c r="C742" s="143" t="s">
        <v>457</v>
      </c>
      <c r="D742" s="3" t="str">
        <f>VLOOKUP(C742,'Location Summary'!$C$4:$D$602,2,0)</f>
        <v>DA+9</v>
      </c>
      <c r="E742" s="297" t="s">
        <v>423</v>
      </c>
      <c r="F742" s="298" t="s">
        <v>703</v>
      </c>
      <c r="N742" s="187">
        <v>1</v>
      </c>
      <c r="O742" s="186">
        <v>1</v>
      </c>
      <c r="X742" s="44">
        <f t="shared" si="166"/>
        <v>45655</v>
      </c>
      <c r="Y742" s="44">
        <f t="shared" si="167"/>
        <v>45683</v>
      </c>
    </row>
    <row r="743" spans="1:25" ht="20.100000000000001" customHeight="1" x14ac:dyDescent="0.3">
      <c r="A743" s="13">
        <f>SUBTOTAL(103,$B$4:B743)</f>
        <v>740</v>
      </c>
      <c r="B743" s="140">
        <v>45655</v>
      </c>
      <c r="C743" s="143" t="s">
        <v>412</v>
      </c>
      <c r="D743" s="3" t="str">
        <f>VLOOKUP(C743,'Location Summary'!$C$4:$D$602,2,0)</f>
        <v>DA+9</v>
      </c>
      <c r="E743" s="297" t="s">
        <v>423</v>
      </c>
      <c r="F743" s="298" t="s">
        <v>703</v>
      </c>
      <c r="N743" s="187">
        <v>1</v>
      </c>
      <c r="P743" s="188">
        <v>1</v>
      </c>
      <c r="X743" s="44">
        <f t="shared" si="166"/>
        <v>45655</v>
      </c>
      <c r="Y743" s="44">
        <f t="shared" si="167"/>
        <v>45683</v>
      </c>
    </row>
    <row r="744" spans="1:25" ht="20.100000000000001" customHeight="1" x14ac:dyDescent="0.3">
      <c r="A744" s="13">
        <f>SUBTOTAL(103,$B$4:B744)</f>
        <v>741</v>
      </c>
      <c r="B744" s="140">
        <v>45655</v>
      </c>
      <c r="C744" s="143" t="s">
        <v>640</v>
      </c>
      <c r="D744" s="3" t="str">
        <f>VLOOKUP(C744,'Location Summary'!$C$4:$D$602,2,0)</f>
        <v>DA+1.5</v>
      </c>
      <c r="E744" s="297" t="s">
        <v>423</v>
      </c>
      <c r="F744" s="298" t="s">
        <v>703</v>
      </c>
      <c r="K744" s="187">
        <v>1</v>
      </c>
      <c r="L744" s="186">
        <v>1</v>
      </c>
      <c r="N744" s="187">
        <v>1</v>
      </c>
      <c r="O744" s="186">
        <v>1</v>
      </c>
      <c r="X744" s="44">
        <f t="shared" si="166"/>
        <v>45655</v>
      </c>
      <c r="Y744" s="44">
        <f t="shared" si="167"/>
        <v>45683</v>
      </c>
    </row>
    <row r="745" spans="1:25" ht="20.100000000000001" customHeight="1" x14ac:dyDescent="0.3">
      <c r="A745" s="13">
        <f>SUBTOTAL(103,$B$4:B745)</f>
        <v>742</v>
      </c>
      <c r="B745" s="140">
        <v>45655</v>
      </c>
      <c r="C745" s="143" t="s">
        <v>78</v>
      </c>
      <c r="D745" s="3" t="str">
        <f>VLOOKUP(C745,'Location Summary'!$C$4:$D$602,2,0)</f>
        <v>DB2+0</v>
      </c>
      <c r="E745" s="297" t="s">
        <v>423</v>
      </c>
      <c r="F745" s="298" t="s">
        <v>703</v>
      </c>
      <c r="G745" s="188">
        <v>1</v>
      </c>
      <c r="P745" s="188">
        <v>1</v>
      </c>
      <c r="X745" s="44">
        <f t="shared" si="166"/>
        <v>45655</v>
      </c>
      <c r="Y745" s="44">
        <f t="shared" si="167"/>
        <v>45683</v>
      </c>
    </row>
    <row r="746" spans="1:25" ht="20.100000000000001" customHeight="1" x14ac:dyDescent="0.3">
      <c r="A746" s="13">
        <f>SUBTOTAL(103,$B$4:B746)</f>
        <v>743</v>
      </c>
      <c r="B746" s="140">
        <v>45655</v>
      </c>
      <c r="C746" s="143" t="s">
        <v>6</v>
      </c>
      <c r="D746" s="3" t="str">
        <f>VLOOKUP(C746,'Location Summary'!$C$4:$D$602,2,0)</f>
        <v>DA+6</v>
      </c>
      <c r="E746" s="297" t="s">
        <v>423</v>
      </c>
      <c r="F746" s="298" t="s">
        <v>703</v>
      </c>
      <c r="M746" s="188">
        <v>1</v>
      </c>
      <c r="P746" s="188">
        <v>1</v>
      </c>
      <c r="X746" s="44">
        <f t="shared" si="166"/>
        <v>45655</v>
      </c>
      <c r="Y746" s="44">
        <f t="shared" si="167"/>
        <v>45683</v>
      </c>
    </row>
    <row r="747" spans="1:25" ht="20.100000000000001" customHeight="1" x14ac:dyDescent="0.3">
      <c r="A747" s="13">
        <f>SUBTOTAL(103,$B$4:B747)</f>
        <v>744</v>
      </c>
      <c r="B747" s="140">
        <v>45656</v>
      </c>
      <c r="C747" s="143" t="s">
        <v>6</v>
      </c>
      <c r="D747" s="3" t="str">
        <f>VLOOKUP(C747,'Location Summary'!$C$4:$D$602,2,0)</f>
        <v>DA+6</v>
      </c>
      <c r="E747" s="297" t="s">
        <v>423</v>
      </c>
      <c r="F747" s="298" t="s">
        <v>703</v>
      </c>
      <c r="G747" s="188">
        <v>1</v>
      </c>
      <c r="J747" s="188">
        <v>1</v>
      </c>
      <c r="N747" s="187">
        <v>1</v>
      </c>
      <c r="O747" s="186">
        <v>1</v>
      </c>
      <c r="Q747" s="187">
        <v>1</v>
      </c>
      <c r="R747" s="186">
        <v>1</v>
      </c>
      <c r="X747" s="44">
        <f t="shared" si="166"/>
        <v>45656</v>
      </c>
      <c r="Y747" s="44">
        <f t="shared" si="167"/>
        <v>45684</v>
      </c>
    </row>
    <row r="748" spans="1:25" ht="20.100000000000001" customHeight="1" x14ac:dyDescent="0.3">
      <c r="A748" s="13">
        <f>SUBTOTAL(103,$B$4:B748)</f>
        <v>745</v>
      </c>
      <c r="B748" s="140">
        <v>45656</v>
      </c>
      <c r="C748" s="143" t="s">
        <v>501</v>
      </c>
      <c r="D748" s="3" t="str">
        <f>VLOOKUP(C748,'Location Summary'!$C$4:$D$602,2,0)</f>
        <v>DA-1.5</v>
      </c>
      <c r="E748" s="297" t="s">
        <v>423</v>
      </c>
      <c r="F748" s="298" t="s">
        <v>703</v>
      </c>
      <c r="I748" s="186">
        <v>1</v>
      </c>
      <c r="L748" s="186">
        <v>1</v>
      </c>
      <c r="X748" s="44">
        <f t="shared" si="166"/>
        <v>45656</v>
      </c>
      <c r="Y748" s="44">
        <f t="shared" si="167"/>
        <v>45684</v>
      </c>
    </row>
    <row r="749" spans="1:25" ht="20.100000000000001" customHeight="1" x14ac:dyDescent="0.3">
      <c r="A749" s="13">
        <f>SUBTOTAL(103,$B$4:B749)</f>
        <v>746</v>
      </c>
      <c r="B749" s="140">
        <v>45656</v>
      </c>
      <c r="C749" s="143" t="s">
        <v>458</v>
      </c>
      <c r="D749" s="3" t="str">
        <f>VLOOKUP(C749,'Location Summary'!$C$4:$D$602,2,0)</f>
        <v>DA+0</v>
      </c>
      <c r="E749" s="297" t="s">
        <v>423</v>
      </c>
      <c r="F749" s="298" t="s">
        <v>703</v>
      </c>
      <c r="G749" s="188">
        <v>1</v>
      </c>
      <c r="P749" s="188">
        <v>1</v>
      </c>
      <c r="X749" s="44">
        <f t="shared" si="166"/>
        <v>45656</v>
      </c>
      <c r="Y749" s="44">
        <f t="shared" si="167"/>
        <v>45684</v>
      </c>
    </row>
    <row r="750" spans="1:25" ht="20.100000000000001" customHeight="1" x14ac:dyDescent="0.3">
      <c r="A750" s="13">
        <f>SUBTOTAL(103,$B$4:B750)</f>
        <v>747</v>
      </c>
      <c r="B750" s="140">
        <v>45656</v>
      </c>
      <c r="C750" s="143" t="s">
        <v>443</v>
      </c>
      <c r="D750" s="3" t="str">
        <f>VLOOKUP(C750,'Location Summary'!$C$4:$D$602,2,0)</f>
        <v>DA+6</v>
      </c>
      <c r="E750" s="297" t="s">
        <v>423</v>
      </c>
      <c r="F750" s="298" t="s">
        <v>703</v>
      </c>
      <c r="G750" s="188">
        <v>1</v>
      </c>
      <c r="J750" s="188">
        <v>1</v>
      </c>
      <c r="M750" s="188">
        <v>1</v>
      </c>
      <c r="P750" s="188">
        <v>1</v>
      </c>
      <c r="X750" s="44">
        <f t="shared" si="166"/>
        <v>45656</v>
      </c>
      <c r="Y750" s="44">
        <f t="shared" si="167"/>
        <v>45684</v>
      </c>
    </row>
    <row r="751" spans="1:25" ht="20.100000000000001" customHeight="1" x14ac:dyDescent="0.3">
      <c r="A751" s="13">
        <f>SUBTOTAL(103,$B$4:B751)</f>
        <v>748</v>
      </c>
      <c r="B751" s="140">
        <v>45656</v>
      </c>
      <c r="C751" s="143" t="s">
        <v>78</v>
      </c>
      <c r="D751" s="3" t="str">
        <f>VLOOKUP(C751,'Location Summary'!$C$4:$D$602,2,0)</f>
        <v>DB2+0</v>
      </c>
      <c r="E751" s="297" t="s">
        <v>423</v>
      </c>
      <c r="F751" s="298" t="s">
        <v>703</v>
      </c>
      <c r="H751" s="187">
        <v>1</v>
      </c>
      <c r="I751" s="186">
        <v>1</v>
      </c>
      <c r="Q751" s="187">
        <v>1</v>
      </c>
      <c r="R751" s="186">
        <v>1</v>
      </c>
      <c r="X751" s="44">
        <f t="shared" si="166"/>
        <v>45656</v>
      </c>
      <c r="Y751" s="44">
        <f t="shared" si="167"/>
        <v>45684</v>
      </c>
    </row>
    <row r="752" spans="1:25" ht="20.100000000000001" customHeight="1" x14ac:dyDescent="0.3">
      <c r="A752" s="13">
        <f>SUBTOTAL(103,$B$4:B752)</f>
        <v>749</v>
      </c>
      <c r="B752" s="140">
        <v>45657</v>
      </c>
      <c r="C752" s="143" t="s">
        <v>6</v>
      </c>
      <c r="D752" s="3" t="str">
        <f>VLOOKUP(C752,'Location Summary'!$C$4:$D$602,2,0)</f>
        <v>DA+6</v>
      </c>
      <c r="E752" s="297" t="s">
        <v>423</v>
      </c>
      <c r="F752" s="298" t="s">
        <v>703</v>
      </c>
      <c r="H752" s="187">
        <v>1</v>
      </c>
      <c r="I752" s="186">
        <v>1</v>
      </c>
      <c r="K752" s="187">
        <v>1</v>
      </c>
      <c r="L752" s="186">
        <v>1</v>
      </c>
      <c r="X752" s="44">
        <f t="shared" si="166"/>
        <v>45657</v>
      </c>
      <c r="Y752" s="44">
        <f t="shared" si="167"/>
        <v>45685</v>
      </c>
    </row>
    <row r="753" spans="1:25" ht="20.100000000000001" customHeight="1" x14ac:dyDescent="0.3">
      <c r="A753" s="13">
        <f>SUBTOTAL(103,$B$4:B753)</f>
        <v>750</v>
      </c>
      <c r="B753" s="140">
        <v>45657</v>
      </c>
      <c r="C753" s="143" t="s">
        <v>443</v>
      </c>
      <c r="D753" s="3" t="str">
        <f>VLOOKUP(C753,'Location Summary'!$C$4:$D$602,2,0)</f>
        <v>DA+6</v>
      </c>
      <c r="E753" s="297" t="s">
        <v>423</v>
      </c>
      <c r="F753" s="298" t="s">
        <v>703</v>
      </c>
      <c r="H753" s="187">
        <v>1</v>
      </c>
      <c r="I753" s="186">
        <v>1</v>
      </c>
      <c r="K753" s="187">
        <v>1</v>
      </c>
      <c r="L753" s="186">
        <v>1</v>
      </c>
      <c r="N753" s="187">
        <v>1</v>
      </c>
      <c r="O753" s="186">
        <v>1</v>
      </c>
      <c r="Q753" s="187">
        <v>1</v>
      </c>
      <c r="R753" s="186">
        <v>1</v>
      </c>
      <c r="X753" s="44">
        <f t="shared" si="166"/>
        <v>45657</v>
      </c>
      <c r="Y753" s="44">
        <f t="shared" si="167"/>
        <v>45685</v>
      </c>
    </row>
    <row r="754" spans="1:25" ht="20.100000000000001" customHeight="1" x14ac:dyDescent="0.3">
      <c r="A754" s="13">
        <f>SUBTOTAL(103,$B$4:B754)</f>
        <v>751</v>
      </c>
      <c r="B754" s="140">
        <v>45658</v>
      </c>
      <c r="C754" s="143" t="s">
        <v>458</v>
      </c>
      <c r="D754" s="3" t="str">
        <f>VLOOKUP(C754,'Location Summary'!$C$4:$D$602,2,0)</f>
        <v>DA+0</v>
      </c>
      <c r="E754" s="297" t="s">
        <v>423</v>
      </c>
      <c r="F754" s="298" t="s">
        <v>703</v>
      </c>
      <c r="H754" s="187">
        <v>1</v>
      </c>
      <c r="I754" s="186">
        <v>1</v>
      </c>
      <c r="M754" s="188">
        <v>1</v>
      </c>
      <c r="Q754" s="187">
        <v>1</v>
      </c>
      <c r="R754" s="186">
        <v>1</v>
      </c>
      <c r="X754" s="44">
        <f t="shared" si="166"/>
        <v>45658</v>
      </c>
      <c r="Y754" s="44">
        <f t="shared" si="167"/>
        <v>45686</v>
      </c>
    </row>
    <row r="755" spans="1:25" ht="20.100000000000001" customHeight="1" x14ac:dyDescent="0.3">
      <c r="A755" s="13">
        <f>SUBTOTAL(103,$B$4:B755)</f>
        <v>752</v>
      </c>
      <c r="B755" s="140">
        <v>45658</v>
      </c>
      <c r="C755" s="143" t="s">
        <v>642</v>
      </c>
      <c r="D755" s="3" t="str">
        <f>VLOOKUP(C755,'Location Summary'!$C$4:$D$602,2,0)</f>
        <v>DA+1.5</v>
      </c>
      <c r="E755" s="297" t="s">
        <v>423</v>
      </c>
      <c r="F755" s="298" t="s">
        <v>703</v>
      </c>
      <c r="G755" s="188">
        <v>1</v>
      </c>
      <c r="P755" s="188">
        <v>1</v>
      </c>
      <c r="X755" s="44">
        <f t="shared" si="166"/>
        <v>45658</v>
      </c>
      <c r="Y755" s="44">
        <f t="shared" si="167"/>
        <v>45686</v>
      </c>
    </row>
    <row r="756" spans="1:25" ht="20.100000000000001" customHeight="1" x14ac:dyDescent="0.3">
      <c r="A756" s="13">
        <f>SUBTOTAL(103,$B$4:B756)</f>
        <v>753</v>
      </c>
      <c r="B756" s="140">
        <v>45658</v>
      </c>
      <c r="C756" s="143" t="s">
        <v>78</v>
      </c>
      <c r="D756" s="3" t="str">
        <f>VLOOKUP(C756,'Location Summary'!$C$4:$D$602,2,0)</f>
        <v>DB2+0</v>
      </c>
      <c r="E756" s="297" t="s">
        <v>423</v>
      </c>
      <c r="F756" s="298" t="s">
        <v>703</v>
      </c>
      <c r="J756" s="188">
        <v>1</v>
      </c>
      <c r="X756" s="44">
        <f t="shared" si="166"/>
        <v>45658</v>
      </c>
      <c r="Y756" s="44">
        <f t="shared" si="167"/>
        <v>45686</v>
      </c>
    </row>
    <row r="757" spans="1:25" ht="20.100000000000001" customHeight="1" x14ac:dyDescent="0.3">
      <c r="A757" s="13">
        <f>SUBTOTAL(103,$B$4:B757)</f>
        <v>754</v>
      </c>
      <c r="B757" s="140">
        <v>45659</v>
      </c>
      <c r="C757" s="143" t="s">
        <v>458</v>
      </c>
      <c r="D757" s="3" t="str">
        <f>VLOOKUP(C757,'Location Summary'!$C$4:$D$602,2,0)</f>
        <v>DA+0</v>
      </c>
      <c r="E757" s="297" t="s">
        <v>423</v>
      </c>
      <c r="F757" s="298" t="s">
        <v>703</v>
      </c>
      <c r="J757" s="188">
        <v>1</v>
      </c>
      <c r="N757" s="187">
        <v>1</v>
      </c>
      <c r="X757" s="44">
        <f t="shared" si="166"/>
        <v>45659</v>
      </c>
      <c r="Y757" s="44">
        <f t="shared" si="167"/>
        <v>45687</v>
      </c>
    </row>
    <row r="758" spans="1:25" ht="20.100000000000001" customHeight="1" x14ac:dyDescent="0.3">
      <c r="A758" s="13">
        <f>SUBTOTAL(103,$B$4:B758)</f>
        <v>755</v>
      </c>
      <c r="B758" s="140">
        <v>45659</v>
      </c>
      <c r="C758" s="143" t="s">
        <v>642</v>
      </c>
      <c r="D758" s="3" t="str">
        <f>VLOOKUP(C758,'Location Summary'!$C$4:$D$602,2,0)</f>
        <v>DA+1.5</v>
      </c>
      <c r="E758" s="297" t="s">
        <v>423</v>
      </c>
      <c r="F758" s="298" t="s">
        <v>703</v>
      </c>
      <c r="H758" s="187">
        <v>1</v>
      </c>
      <c r="Q758" s="187">
        <v>1</v>
      </c>
      <c r="X758" s="44">
        <f t="shared" si="166"/>
        <v>45659</v>
      </c>
      <c r="Y758" s="44">
        <f t="shared" si="167"/>
        <v>45687</v>
      </c>
    </row>
    <row r="759" spans="1:25" ht="20.100000000000001" customHeight="1" x14ac:dyDescent="0.3">
      <c r="A759" s="13">
        <f>SUBTOTAL(103,$B$4:B759)</f>
        <v>756</v>
      </c>
      <c r="B759" s="140">
        <v>45659</v>
      </c>
      <c r="C759" s="143" t="s">
        <v>78</v>
      </c>
      <c r="D759" s="3" t="str">
        <f>VLOOKUP(C759,'Location Summary'!$C$4:$D$602,2,0)</f>
        <v>DB2+0</v>
      </c>
      <c r="E759" s="297" t="s">
        <v>423</v>
      </c>
      <c r="F759" s="298" t="s">
        <v>703</v>
      </c>
      <c r="K759" s="187">
        <v>1</v>
      </c>
      <c r="M759" s="188">
        <v>1</v>
      </c>
      <c r="X759" s="44">
        <f t="shared" si="166"/>
        <v>45659</v>
      </c>
      <c r="Y759" s="44">
        <f t="shared" si="167"/>
        <v>45687</v>
      </c>
    </row>
    <row r="760" spans="1:25" ht="20.100000000000001" customHeight="1" x14ac:dyDescent="0.3">
      <c r="A760" s="13">
        <f>SUBTOTAL(103,$B$4:B760)</f>
        <v>757</v>
      </c>
      <c r="B760" s="140">
        <v>45659</v>
      </c>
      <c r="C760" s="143" t="s">
        <v>412</v>
      </c>
      <c r="D760" s="3" t="str">
        <f>VLOOKUP(C760,'Location Summary'!$C$4:$D$602,2,0)</f>
        <v>DA+9</v>
      </c>
      <c r="E760" s="297" t="s">
        <v>423</v>
      </c>
      <c r="F760" s="298" t="s">
        <v>703</v>
      </c>
      <c r="I760" s="186">
        <v>1</v>
      </c>
      <c r="O760" s="186">
        <v>1</v>
      </c>
      <c r="X760" s="44">
        <f t="shared" si="166"/>
        <v>45659</v>
      </c>
      <c r="Y760" s="44">
        <f t="shared" si="167"/>
        <v>45687</v>
      </c>
    </row>
    <row r="761" spans="1:25" ht="20.100000000000001" customHeight="1" x14ac:dyDescent="0.3">
      <c r="A761" s="13">
        <f>SUBTOTAL(103,$B$4:B761)</f>
        <v>758</v>
      </c>
      <c r="B761" s="140">
        <v>45660</v>
      </c>
      <c r="C761" s="143" t="s">
        <v>654</v>
      </c>
      <c r="D761" s="3" t="str">
        <f>VLOOKUP(C761,'Location Summary'!$C$4:$D$602,2,0)</f>
        <v>DA+9</v>
      </c>
      <c r="E761" s="297" t="s">
        <v>423</v>
      </c>
      <c r="F761" s="298" t="s">
        <v>703</v>
      </c>
      <c r="G761" s="188">
        <v>1</v>
      </c>
      <c r="P761" s="188">
        <v>1</v>
      </c>
      <c r="X761" s="44">
        <f t="shared" si="166"/>
        <v>45660</v>
      </c>
      <c r="Y761" s="44">
        <f t="shared" si="167"/>
        <v>45688</v>
      </c>
    </row>
    <row r="762" spans="1:25" ht="20.100000000000001" customHeight="1" x14ac:dyDescent="0.3">
      <c r="A762" s="13">
        <f>SUBTOTAL(103,$B$4:B762)</f>
        <v>759</v>
      </c>
      <c r="B762" s="140">
        <v>45660</v>
      </c>
      <c r="C762" s="143" t="s">
        <v>458</v>
      </c>
      <c r="D762" s="3" t="str">
        <f>VLOOKUP(C762,'Location Summary'!$C$4:$D$602,2,0)</f>
        <v>DA+0</v>
      </c>
      <c r="E762" s="297" t="s">
        <v>423</v>
      </c>
      <c r="F762" s="298" t="s">
        <v>703</v>
      </c>
      <c r="K762" s="187">
        <v>1</v>
      </c>
      <c r="L762" s="186">
        <v>1</v>
      </c>
      <c r="O762" s="186">
        <v>1</v>
      </c>
      <c r="X762" s="44">
        <f t="shared" si="166"/>
        <v>45660</v>
      </c>
      <c r="Y762" s="44">
        <f t="shared" si="167"/>
        <v>45688</v>
      </c>
    </row>
    <row r="763" spans="1:25" ht="20.100000000000001" customHeight="1" x14ac:dyDescent="0.3">
      <c r="A763" s="13">
        <f>SUBTOTAL(103,$B$4:B763)</f>
        <v>760</v>
      </c>
      <c r="B763" s="140">
        <v>45660</v>
      </c>
      <c r="C763" s="143" t="s">
        <v>412</v>
      </c>
      <c r="D763" s="3" t="str">
        <f>VLOOKUP(C763,'Location Summary'!$C$4:$D$602,2,0)</f>
        <v>DA+9</v>
      </c>
      <c r="E763" s="297" t="s">
        <v>423</v>
      </c>
      <c r="F763" s="298" t="s">
        <v>703</v>
      </c>
      <c r="J763" s="188">
        <v>1</v>
      </c>
      <c r="X763" s="44">
        <f t="shared" si="166"/>
        <v>45660</v>
      </c>
      <c r="Y763" s="44">
        <f t="shared" si="167"/>
        <v>45688</v>
      </c>
    </row>
    <row r="764" spans="1:25" ht="20.100000000000001" customHeight="1" x14ac:dyDescent="0.3">
      <c r="A764" s="13">
        <f>SUBTOTAL(103,$B$4:B764)</f>
        <v>761</v>
      </c>
      <c r="B764" s="140">
        <v>45660</v>
      </c>
      <c r="C764" s="143" t="s">
        <v>642</v>
      </c>
      <c r="D764" s="3" t="str">
        <f>VLOOKUP(C764,'Location Summary'!$C$4:$D$602,2,0)</f>
        <v>DA+1.5</v>
      </c>
      <c r="E764" s="297" t="s">
        <v>423</v>
      </c>
      <c r="F764" s="298" t="s">
        <v>703</v>
      </c>
      <c r="I764" s="186">
        <v>1</v>
      </c>
      <c r="M764" s="188">
        <v>1</v>
      </c>
      <c r="R764" s="186">
        <v>1</v>
      </c>
      <c r="X764" s="44">
        <f t="shared" si="166"/>
        <v>45660</v>
      </c>
      <c r="Y764" s="44">
        <f t="shared" si="167"/>
        <v>45688</v>
      </c>
    </row>
    <row r="765" spans="1:25" ht="20.100000000000001" customHeight="1" x14ac:dyDescent="0.3">
      <c r="A765" s="13">
        <f>SUBTOTAL(103,$B$4:B765)</f>
        <v>762</v>
      </c>
      <c r="B765" s="140">
        <v>45660</v>
      </c>
      <c r="C765" s="143" t="s">
        <v>78</v>
      </c>
      <c r="D765" s="3" t="str">
        <f>VLOOKUP(C765,'Location Summary'!$C$4:$D$602,2,0)</f>
        <v>DB2+0</v>
      </c>
      <c r="E765" s="297" t="s">
        <v>423</v>
      </c>
      <c r="F765" s="298" t="s">
        <v>703</v>
      </c>
      <c r="L765" s="186">
        <v>1</v>
      </c>
      <c r="N765" s="187">
        <v>1</v>
      </c>
      <c r="O765" s="186">
        <v>1</v>
      </c>
      <c r="X765" s="44">
        <f t="shared" si="166"/>
        <v>45660</v>
      </c>
      <c r="Y765" s="44">
        <f t="shared" si="167"/>
        <v>45688</v>
      </c>
    </row>
    <row r="766" spans="1:25" ht="20.100000000000001" customHeight="1" x14ac:dyDescent="0.3">
      <c r="A766" s="13">
        <f>SUBTOTAL(103,$B$4:B766)</f>
        <v>763</v>
      </c>
      <c r="B766" s="140">
        <v>45661</v>
      </c>
      <c r="C766" s="143" t="s">
        <v>654</v>
      </c>
      <c r="D766" s="3" t="str">
        <f>VLOOKUP(C766,'Location Summary'!$C$4:$D$602,2,0)</f>
        <v>DA+9</v>
      </c>
      <c r="E766" s="297" t="s">
        <v>423</v>
      </c>
      <c r="F766" s="298" t="s">
        <v>703</v>
      </c>
      <c r="H766" s="187">
        <v>1</v>
      </c>
      <c r="I766" s="186">
        <v>1</v>
      </c>
      <c r="J766" s="188">
        <v>1</v>
      </c>
      <c r="M766" s="188">
        <v>1</v>
      </c>
      <c r="Q766" s="187">
        <v>1</v>
      </c>
      <c r="R766" s="186">
        <v>1</v>
      </c>
      <c r="X766" s="44">
        <f t="shared" si="166"/>
        <v>45661</v>
      </c>
      <c r="Y766" s="44">
        <f t="shared" si="167"/>
        <v>45689</v>
      </c>
    </row>
    <row r="767" spans="1:25" ht="20.100000000000001" customHeight="1" x14ac:dyDescent="0.3">
      <c r="A767" s="13">
        <f>SUBTOTAL(103,$B$4:B767)</f>
        <v>764</v>
      </c>
      <c r="B767" s="140">
        <v>45661</v>
      </c>
      <c r="C767" s="143" t="s">
        <v>270</v>
      </c>
      <c r="D767" s="3" t="str">
        <f>VLOOKUP(C767,'Location Summary'!$C$4:$D$602,2,0)</f>
        <v>DB1+0</v>
      </c>
      <c r="E767" s="297" t="s">
        <v>423</v>
      </c>
      <c r="F767" s="298" t="s">
        <v>703</v>
      </c>
      <c r="M767" s="188">
        <v>1</v>
      </c>
      <c r="X767" s="44">
        <f t="shared" si="166"/>
        <v>45661</v>
      </c>
      <c r="Y767" s="44">
        <f t="shared" si="167"/>
        <v>45689</v>
      </c>
    </row>
    <row r="768" spans="1:25" ht="20.100000000000001" customHeight="1" x14ac:dyDescent="0.3">
      <c r="A768" s="13">
        <f>SUBTOTAL(103,$B$4:B768)</f>
        <v>765</v>
      </c>
      <c r="B768" s="140">
        <v>45661</v>
      </c>
      <c r="C768" s="143" t="s">
        <v>459</v>
      </c>
      <c r="D768" s="3" t="str">
        <f>VLOOKUP(C768,'Location Summary'!$C$4:$D$602,2,0)</f>
        <v>DA+6</v>
      </c>
      <c r="E768" s="297" t="s">
        <v>423</v>
      </c>
      <c r="F768" s="298" t="s">
        <v>703</v>
      </c>
      <c r="G768" s="188">
        <v>1</v>
      </c>
      <c r="J768" s="188">
        <v>1</v>
      </c>
      <c r="X768" s="44">
        <f t="shared" si="166"/>
        <v>45661</v>
      </c>
      <c r="Y768" s="44">
        <f t="shared" si="167"/>
        <v>45689</v>
      </c>
    </row>
    <row r="769" spans="1:25" ht="20.100000000000001" customHeight="1" x14ac:dyDescent="0.3">
      <c r="A769" s="13">
        <f>SUBTOTAL(103,$B$4:B769)</f>
        <v>766</v>
      </c>
      <c r="B769" s="140">
        <v>45661</v>
      </c>
      <c r="C769" s="143" t="s">
        <v>412</v>
      </c>
      <c r="D769" s="3" t="str">
        <f>VLOOKUP(C769,'Location Summary'!$C$4:$D$602,2,0)</f>
        <v>DA+9</v>
      </c>
      <c r="E769" s="297" t="s">
        <v>423</v>
      </c>
      <c r="F769" s="298" t="s">
        <v>703</v>
      </c>
      <c r="Q769" s="187">
        <v>1</v>
      </c>
      <c r="X769" s="44">
        <f t="shared" si="166"/>
        <v>45661</v>
      </c>
      <c r="Y769" s="44">
        <f t="shared" si="167"/>
        <v>45689</v>
      </c>
    </row>
    <row r="770" spans="1:25" ht="20.100000000000001" customHeight="1" x14ac:dyDescent="0.3">
      <c r="A770" s="13">
        <f>SUBTOTAL(103,$B$4:B770)</f>
        <v>767</v>
      </c>
      <c r="B770" s="140">
        <v>45661</v>
      </c>
      <c r="C770" s="143" t="s">
        <v>642</v>
      </c>
      <c r="D770" s="3" t="str">
        <f>VLOOKUP(C770,'Location Summary'!$C$4:$D$602,2,0)</f>
        <v>DA+1.5</v>
      </c>
      <c r="E770" s="297" t="s">
        <v>423</v>
      </c>
      <c r="F770" s="298" t="s">
        <v>703</v>
      </c>
      <c r="J770" s="188">
        <v>1</v>
      </c>
      <c r="X770" s="44">
        <f t="shared" si="166"/>
        <v>45661</v>
      </c>
      <c r="Y770" s="44">
        <f t="shared" si="167"/>
        <v>45689</v>
      </c>
    </row>
    <row r="771" spans="1:25" ht="20.100000000000001" customHeight="1" x14ac:dyDescent="0.3">
      <c r="A771" s="13">
        <f>SUBTOTAL(103,$B$4:B771)</f>
        <v>768</v>
      </c>
      <c r="B771" s="140">
        <v>45662</v>
      </c>
      <c r="C771" s="143" t="s">
        <v>654</v>
      </c>
      <c r="D771" s="3" t="str">
        <f>VLOOKUP(C771,'Location Summary'!$C$4:$D$602,2,0)</f>
        <v>DA+9</v>
      </c>
      <c r="E771" s="297" t="s">
        <v>423</v>
      </c>
      <c r="F771" s="298" t="s">
        <v>703</v>
      </c>
      <c r="K771" s="187">
        <v>1</v>
      </c>
      <c r="L771" s="186">
        <v>1</v>
      </c>
      <c r="N771" s="187">
        <v>1</v>
      </c>
      <c r="O771" s="186">
        <v>1</v>
      </c>
      <c r="X771" s="44">
        <f t="shared" si="166"/>
        <v>45662</v>
      </c>
      <c r="Y771" s="44">
        <f t="shared" si="167"/>
        <v>45690</v>
      </c>
    </row>
    <row r="772" spans="1:25" ht="20.100000000000001" customHeight="1" x14ac:dyDescent="0.3">
      <c r="A772" s="13">
        <f>SUBTOTAL(103,$B$4:B772)</f>
        <v>769</v>
      </c>
      <c r="B772" s="140">
        <v>45662</v>
      </c>
      <c r="C772" s="143" t="s">
        <v>459</v>
      </c>
      <c r="D772" s="3" t="str">
        <f>VLOOKUP(C772,'Location Summary'!$C$4:$D$602,2,0)</f>
        <v>DA+6</v>
      </c>
      <c r="E772" s="297" t="s">
        <v>423</v>
      </c>
      <c r="F772" s="298" t="s">
        <v>703</v>
      </c>
      <c r="H772" s="187">
        <v>1</v>
      </c>
      <c r="I772" s="186">
        <v>1</v>
      </c>
      <c r="K772" s="187">
        <v>1</v>
      </c>
      <c r="L772" s="186">
        <v>1</v>
      </c>
      <c r="M772" s="188">
        <v>1</v>
      </c>
      <c r="X772" s="44">
        <f t="shared" si="166"/>
        <v>45662</v>
      </c>
      <c r="Y772" s="44">
        <f t="shared" si="167"/>
        <v>45690</v>
      </c>
    </row>
    <row r="773" spans="1:25" ht="20.100000000000001" customHeight="1" x14ac:dyDescent="0.3">
      <c r="A773" s="13">
        <f>SUBTOTAL(103,$B$4:B773)</f>
        <v>770</v>
      </c>
      <c r="B773" s="140">
        <v>45662</v>
      </c>
      <c r="C773" s="143" t="s">
        <v>56</v>
      </c>
      <c r="D773" s="3" t="str">
        <f>VLOOKUP(C773,'Location Summary'!$C$4:$D$602,2,0)</f>
        <v>DC2+15</v>
      </c>
      <c r="E773" s="297" t="s">
        <v>423</v>
      </c>
      <c r="F773" s="298" t="s">
        <v>703</v>
      </c>
      <c r="J773" s="188">
        <v>1</v>
      </c>
      <c r="X773" s="44">
        <f t="shared" si="166"/>
        <v>45662</v>
      </c>
      <c r="Y773" s="44">
        <f t="shared" si="167"/>
        <v>45690</v>
      </c>
    </row>
    <row r="774" spans="1:25" ht="20.100000000000001" customHeight="1" x14ac:dyDescent="0.3">
      <c r="A774" s="13">
        <f>SUBTOTAL(103,$B$4:B774)</f>
        <v>771</v>
      </c>
      <c r="B774" s="140">
        <v>45662</v>
      </c>
      <c r="C774" s="143" t="s">
        <v>412</v>
      </c>
      <c r="D774" s="3" t="str">
        <f>VLOOKUP(C774,'Location Summary'!$C$4:$D$602,2,0)</f>
        <v>DA+9</v>
      </c>
      <c r="E774" s="297" t="s">
        <v>423</v>
      </c>
      <c r="F774" s="298" t="s">
        <v>703</v>
      </c>
      <c r="K774" s="187">
        <v>1</v>
      </c>
      <c r="R774" s="186">
        <v>1</v>
      </c>
      <c r="X774" s="44">
        <f t="shared" si="166"/>
        <v>45662</v>
      </c>
      <c r="Y774" s="44">
        <f t="shared" si="167"/>
        <v>45690</v>
      </c>
    </row>
    <row r="775" spans="1:25" ht="20.100000000000001" customHeight="1" x14ac:dyDescent="0.3">
      <c r="A775" s="13">
        <f>SUBTOTAL(103,$B$4:B775)</f>
        <v>772</v>
      </c>
      <c r="B775" s="140">
        <v>45662</v>
      </c>
      <c r="C775" s="143" t="s">
        <v>642</v>
      </c>
      <c r="D775" s="3" t="str">
        <f>VLOOKUP(C775,'Location Summary'!$C$4:$D$602,2,0)</f>
        <v>DA+1.5</v>
      </c>
      <c r="E775" s="297" t="s">
        <v>423</v>
      </c>
      <c r="F775" s="298" t="s">
        <v>703</v>
      </c>
      <c r="K775" s="187">
        <v>1</v>
      </c>
      <c r="L775" s="186">
        <v>1</v>
      </c>
      <c r="N775" s="187">
        <v>1</v>
      </c>
      <c r="O775" s="186">
        <v>1</v>
      </c>
      <c r="X775" s="44">
        <f t="shared" si="166"/>
        <v>45662</v>
      </c>
      <c r="Y775" s="44">
        <f t="shared" si="167"/>
        <v>45690</v>
      </c>
    </row>
    <row r="776" spans="1:25" ht="20.100000000000001" customHeight="1" x14ac:dyDescent="0.3">
      <c r="A776" s="13">
        <f>SUBTOTAL(103,$B$4:B776)</f>
        <v>773</v>
      </c>
      <c r="B776" s="140">
        <v>45662</v>
      </c>
      <c r="C776" s="143" t="s">
        <v>179</v>
      </c>
      <c r="D776" s="3" t="str">
        <f>VLOOKUP(C776,'Location Summary'!$C$4:$D$602,2,0)</f>
        <v>DA+3</v>
      </c>
      <c r="E776" s="297" t="s">
        <v>423</v>
      </c>
      <c r="F776" s="298" t="s">
        <v>703</v>
      </c>
      <c r="J776" s="188">
        <v>1</v>
      </c>
      <c r="M776" s="188">
        <v>1</v>
      </c>
      <c r="X776" s="44">
        <f t="shared" si="166"/>
        <v>45662</v>
      </c>
      <c r="Y776" s="44">
        <f t="shared" si="167"/>
        <v>45690</v>
      </c>
    </row>
    <row r="777" spans="1:25" ht="20.100000000000001" customHeight="1" x14ac:dyDescent="0.3">
      <c r="A777" s="13">
        <f>SUBTOTAL(103,$B$4:B777)</f>
        <v>774</v>
      </c>
      <c r="B777" s="140">
        <v>45663</v>
      </c>
      <c r="C777" s="143" t="s">
        <v>655</v>
      </c>
      <c r="D777" s="3" t="str">
        <f>VLOOKUP(C777,'Location Summary'!$C$4:$D$602,2,0)</f>
        <v>DA+3</v>
      </c>
      <c r="E777" s="297" t="s">
        <v>423</v>
      </c>
      <c r="F777" s="298" t="s">
        <v>703</v>
      </c>
      <c r="G777" s="188">
        <v>1</v>
      </c>
      <c r="J777" s="188">
        <v>1</v>
      </c>
      <c r="X777" s="44">
        <f t="shared" si="166"/>
        <v>45663</v>
      </c>
      <c r="Y777" s="44">
        <f t="shared" si="167"/>
        <v>45691</v>
      </c>
    </row>
    <row r="778" spans="1:25" ht="20.100000000000001" customHeight="1" x14ac:dyDescent="0.3">
      <c r="A778" s="13">
        <f>SUBTOTAL(103,$B$4:B778)</f>
        <v>775</v>
      </c>
      <c r="B778" s="140">
        <v>45663</v>
      </c>
      <c r="C778" s="143" t="s">
        <v>270</v>
      </c>
      <c r="D778" s="3" t="str">
        <f>VLOOKUP(C778,'Location Summary'!$C$4:$D$602,2,0)</f>
        <v>DB1+0</v>
      </c>
      <c r="E778" s="297" t="s">
        <v>423</v>
      </c>
      <c r="F778" s="298" t="s">
        <v>703</v>
      </c>
      <c r="J778" s="188">
        <v>1</v>
      </c>
      <c r="N778" s="187">
        <v>1</v>
      </c>
      <c r="X778" s="44">
        <f t="shared" si="166"/>
        <v>45663</v>
      </c>
      <c r="Y778" s="44">
        <f t="shared" si="167"/>
        <v>45691</v>
      </c>
    </row>
    <row r="779" spans="1:25" ht="20.100000000000001" customHeight="1" x14ac:dyDescent="0.3">
      <c r="A779" s="13">
        <f>SUBTOTAL(103,$B$4:B779)</f>
        <v>776</v>
      </c>
      <c r="B779" s="140">
        <v>45663</v>
      </c>
      <c r="C779" s="143" t="s">
        <v>459</v>
      </c>
      <c r="D779" s="3" t="str">
        <f>VLOOKUP(C779,'Location Summary'!$C$4:$D$602,2,0)</f>
        <v>DA+6</v>
      </c>
      <c r="E779" s="297" t="s">
        <v>423</v>
      </c>
      <c r="F779" s="298" t="s">
        <v>703</v>
      </c>
      <c r="N779" s="187">
        <v>1</v>
      </c>
      <c r="P779" s="188">
        <v>1</v>
      </c>
      <c r="Q779" s="187">
        <v>1</v>
      </c>
      <c r="X779" s="44">
        <f t="shared" si="166"/>
        <v>45663</v>
      </c>
      <c r="Y779" s="44">
        <f t="shared" si="167"/>
        <v>45691</v>
      </c>
    </row>
    <row r="780" spans="1:25" ht="20.100000000000001" customHeight="1" x14ac:dyDescent="0.3">
      <c r="A780" s="13">
        <f>SUBTOTAL(103,$B$4:B780)</f>
        <v>777</v>
      </c>
      <c r="B780" s="140">
        <v>45663</v>
      </c>
      <c r="C780" s="143" t="s">
        <v>56</v>
      </c>
      <c r="D780" s="3" t="str">
        <f>VLOOKUP(C780,'Location Summary'!$C$4:$D$602,2,0)</f>
        <v>DC2+15</v>
      </c>
      <c r="E780" s="297" t="s">
        <v>423</v>
      </c>
      <c r="F780" s="298" t="s">
        <v>703</v>
      </c>
      <c r="K780" s="187">
        <v>1</v>
      </c>
      <c r="X780" s="44">
        <f t="shared" si="166"/>
        <v>45663</v>
      </c>
      <c r="Y780" s="44">
        <f t="shared" si="167"/>
        <v>45691</v>
      </c>
    </row>
    <row r="781" spans="1:25" ht="20.100000000000001" customHeight="1" x14ac:dyDescent="0.3">
      <c r="A781" s="13">
        <f>SUBTOTAL(103,$B$4:B781)</f>
        <v>778</v>
      </c>
      <c r="B781" s="140">
        <v>45663</v>
      </c>
      <c r="C781" s="143" t="s">
        <v>412</v>
      </c>
      <c r="D781" s="3" t="str">
        <f>VLOOKUP(C781,'Location Summary'!$C$4:$D$602,2,0)</f>
        <v>DA+9</v>
      </c>
      <c r="E781" s="297" t="s">
        <v>423</v>
      </c>
      <c r="F781" s="298" t="s">
        <v>703</v>
      </c>
      <c r="L781" s="186">
        <v>1</v>
      </c>
      <c r="X781" s="44">
        <f t="shared" si="166"/>
        <v>45663</v>
      </c>
      <c r="Y781" s="44">
        <f t="shared" si="167"/>
        <v>45691</v>
      </c>
    </row>
    <row r="782" spans="1:25" ht="20.100000000000001" customHeight="1" x14ac:dyDescent="0.3">
      <c r="A782" s="13">
        <f>SUBTOTAL(103,$B$4:B782)</f>
        <v>779</v>
      </c>
      <c r="B782" s="140">
        <v>45663</v>
      </c>
      <c r="C782" s="143" t="s">
        <v>643</v>
      </c>
      <c r="D782" s="3" t="str">
        <f>VLOOKUP(C782,'Location Summary'!$C$4:$D$602,2,0)</f>
        <v>DA+1.5</v>
      </c>
      <c r="E782" s="297" t="s">
        <v>423</v>
      </c>
      <c r="F782" s="298" t="s">
        <v>703</v>
      </c>
      <c r="G782" s="188">
        <v>1</v>
      </c>
      <c r="J782" s="188">
        <v>1</v>
      </c>
      <c r="X782" s="44">
        <f t="shared" si="166"/>
        <v>45663</v>
      </c>
      <c r="Y782" s="44">
        <f t="shared" si="167"/>
        <v>45691</v>
      </c>
    </row>
    <row r="783" spans="1:25" ht="20.100000000000001" customHeight="1" x14ac:dyDescent="0.3">
      <c r="A783" s="13">
        <f>SUBTOTAL(103,$B$4:B783)</f>
        <v>780</v>
      </c>
      <c r="B783" s="140">
        <v>45663</v>
      </c>
      <c r="C783" s="143" t="s">
        <v>179</v>
      </c>
      <c r="D783" s="3" t="str">
        <f>VLOOKUP(C783,'Location Summary'!$C$4:$D$602,2,0)</f>
        <v>DA+3</v>
      </c>
      <c r="E783" s="297" t="s">
        <v>423</v>
      </c>
      <c r="F783" s="298" t="s">
        <v>703</v>
      </c>
      <c r="K783" s="187">
        <v>1</v>
      </c>
      <c r="N783" s="187">
        <v>1</v>
      </c>
      <c r="X783" s="44">
        <f t="shared" si="166"/>
        <v>45663</v>
      </c>
      <c r="Y783" s="44">
        <f t="shared" si="167"/>
        <v>45691</v>
      </c>
    </row>
    <row r="784" spans="1:25" ht="20.100000000000001" customHeight="1" x14ac:dyDescent="0.3">
      <c r="A784" s="13">
        <f>SUBTOTAL(103,$B$4:B784)</f>
        <v>781</v>
      </c>
      <c r="B784" s="140">
        <v>45664</v>
      </c>
      <c r="C784" s="143" t="s">
        <v>655</v>
      </c>
      <c r="D784" s="3" t="str">
        <f>VLOOKUP(C784,'Location Summary'!$C$4:$D$602,2,0)</f>
        <v>DA+3</v>
      </c>
      <c r="E784" s="297" t="s">
        <v>423</v>
      </c>
      <c r="F784" s="298" t="s">
        <v>703</v>
      </c>
      <c r="H784" s="187">
        <v>1</v>
      </c>
      <c r="I784" s="186">
        <v>1</v>
      </c>
      <c r="K784" s="187">
        <v>1</v>
      </c>
      <c r="L784" s="186">
        <v>1</v>
      </c>
      <c r="M784" s="188">
        <v>1</v>
      </c>
      <c r="X784" s="44">
        <f t="shared" si="166"/>
        <v>45664</v>
      </c>
      <c r="Y784" s="44">
        <f t="shared" si="167"/>
        <v>45692</v>
      </c>
    </row>
    <row r="785" spans="1:25" ht="20.100000000000001" customHeight="1" x14ac:dyDescent="0.3">
      <c r="A785" s="13">
        <f>SUBTOTAL(103,$B$4:B785)</f>
        <v>782</v>
      </c>
      <c r="B785" s="140">
        <v>45664</v>
      </c>
      <c r="C785" s="143" t="s">
        <v>270</v>
      </c>
      <c r="D785" s="3" t="str">
        <f>VLOOKUP(C785,'Location Summary'!$C$4:$D$602,2,0)</f>
        <v>DB1+0</v>
      </c>
      <c r="E785" s="297" t="s">
        <v>423</v>
      </c>
      <c r="F785" s="298" t="s">
        <v>703</v>
      </c>
      <c r="O785" s="186">
        <v>1</v>
      </c>
      <c r="X785" s="44">
        <f t="shared" si="166"/>
        <v>45664</v>
      </c>
      <c r="Y785" s="44">
        <f t="shared" si="167"/>
        <v>45692</v>
      </c>
    </row>
    <row r="786" spans="1:25" ht="20.100000000000001" customHeight="1" x14ac:dyDescent="0.3">
      <c r="A786" s="13">
        <f>SUBTOTAL(103,$B$4:B786)</f>
        <v>783</v>
      </c>
      <c r="B786" s="140">
        <v>45664</v>
      </c>
      <c r="C786" s="143" t="s">
        <v>459</v>
      </c>
      <c r="D786" s="3" t="str">
        <f>VLOOKUP(C786,'Location Summary'!$C$4:$D$602,2,0)</f>
        <v>DA+6</v>
      </c>
      <c r="E786" s="297" t="s">
        <v>423</v>
      </c>
      <c r="F786" s="298" t="s">
        <v>703</v>
      </c>
      <c r="O786" s="186">
        <v>1</v>
      </c>
      <c r="R786" s="186">
        <v>1</v>
      </c>
      <c r="X786" s="44">
        <f t="shared" si="166"/>
        <v>45664</v>
      </c>
      <c r="Y786" s="44">
        <f t="shared" si="167"/>
        <v>45692</v>
      </c>
    </row>
    <row r="787" spans="1:25" ht="20.100000000000001" customHeight="1" x14ac:dyDescent="0.3">
      <c r="A787" s="13">
        <f>SUBTOTAL(103,$B$4:B787)</f>
        <v>784</v>
      </c>
      <c r="B787" s="140">
        <v>45664</v>
      </c>
      <c r="C787" s="143" t="s">
        <v>56</v>
      </c>
      <c r="D787" s="3" t="str">
        <f>VLOOKUP(C787,'Location Summary'!$C$4:$D$602,2,0)</f>
        <v>DC2+15</v>
      </c>
      <c r="E787" s="297" t="s">
        <v>423</v>
      </c>
      <c r="F787" s="298" t="s">
        <v>703</v>
      </c>
      <c r="G787" s="188">
        <v>1</v>
      </c>
      <c r="L787" s="186">
        <v>1</v>
      </c>
      <c r="X787" s="44">
        <f t="shared" si="166"/>
        <v>45664</v>
      </c>
      <c r="Y787" s="44">
        <f t="shared" si="167"/>
        <v>45692</v>
      </c>
    </row>
    <row r="788" spans="1:25" ht="20.100000000000001" customHeight="1" x14ac:dyDescent="0.3">
      <c r="A788" s="13">
        <f>SUBTOTAL(103,$B$4:B788)</f>
        <v>785</v>
      </c>
      <c r="B788" s="140">
        <v>45664</v>
      </c>
      <c r="C788" s="143" t="s">
        <v>643</v>
      </c>
      <c r="D788" s="3" t="str">
        <f>VLOOKUP(C788,'Location Summary'!$C$4:$D$602,2,0)</f>
        <v>DA+1.5</v>
      </c>
      <c r="E788" s="297" t="s">
        <v>423</v>
      </c>
      <c r="F788" s="298" t="s">
        <v>703</v>
      </c>
      <c r="H788" s="187">
        <v>1</v>
      </c>
      <c r="I788" s="186">
        <v>1</v>
      </c>
      <c r="K788" s="187">
        <v>1</v>
      </c>
      <c r="L788" s="186">
        <v>1</v>
      </c>
      <c r="X788" s="44">
        <f t="shared" si="166"/>
        <v>45664</v>
      </c>
      <c r="Y788" s="44">
        <f t="shared" si="167"/>
        <v>45692</v>
      </c>
    </row>
    <row r="789" spans="1:25" ht="20.100000000000001" customHeight="1" x14ac:dyDescent="0.3">
      <c r="A789" s="13">
        <f>SUBTOTAL(103,$B$4:B789)</f>
        <v>786</v>
      </c>
      <c r="B789" s="140">
        <v>45664</v>
      </c>
      <c r="C789" s="143" t="s">
        <v>179</v>
      </c>
      <c r="D789" s="3" t="str">
        <f>VLOOKUP(C789,'Location Summary'!$C$4:$D$602,2,0)</f>
        <v>DA+3</v>
      </c>
      <c r="E789" s="297" t="s">
        <v>423</v>
      </c>
      <c r="F789" s="298" t="s">
        <v>703</v>
      </c>
      <c r="G789" s="188">
        <v>1</v>
      </c>
      <c r="L789" s="186">
        <v>1</v>
      </c>
      <c r="O789" s="186">
        <v>1</v>
      </c>
      <c r="P789" s="188">
        <v>1</v>
      </c>
      <c r="X789" s="44">
        <f t="shared" si="166"/>
        <v>45664</v>
      </c>
      <c r="Y789" s="44">
        <f t="shared" si="167"/>
        <v>45692</v>
      </c>
    </row>
    <row r="790" spans="1:25" ht="20.100000000000001" customHeight="1" x14ac:dyDescent="0.3">
      <c r="A790" s="13">
        <f>SUBTOTAL(103,$B$4:B790)</f>
        <v>787</v>
      </c>
      <c r="B790" s="140">
        <v>45665</v>
      </c>
      <c r="C790" s="143" t="s">
        <v>655</v>
      </c>
      <c r="D790" s="3" t="str">
        <f>VLOOKUP(C790,'Location Summary'!$C$4:$D$602,2,0)</f>
        <v>DA+3</v>
      </c>
      <c r="E790" s="297" t="s">
        <v>423</v>
      </c>
      <c r="F790" s="298" t="s">
        <v>703</v>
      </c>
      <c r="N790" s="187">
        <v>1</v>
      </c>
      <c r="O790" s="186">
        <v>1</v>
      </c>
      <c r="P790" s="188">
        <v>1</v>
      </c>
      <c r="X790" s="44">
        <f t="shared" si="166"/>
        <v>45665</v>
      </c>
      <c r="Y790" s="44">
        <f t="shared" si="167"/>
        <v>45693</v>
      </c>
    </row>
    <row r="791" spans="1:25" ht="20.100000000000001" customHeight="1" x14ac:dyDescent="0.3">
      <c r="A791" s="13">
        <f>SUBTOTAL(103,$B$4:B791)</f>
        <v>788</v>
      </c>
      <c r="B791" s="140">
        <v>45665</v>
      </c>
      <c r="C791" s="143" t="s">
        <v>460</v>
      </c>
      <c r="D791" s="3" t="str">
        <f>VLOOKUP(C791,'Location Summary'!$C$4:$D$602,2,0)</f>
        <v>DA-3</v>
      </c>
      <c r="E791" s="297" t="s">
        <v>423</v>
      </c>
      <c r="F791" s="298" t="s">
        <v>703</v>
      </c>
      <c r="G791" s="188">
        <v>1</v>
      </c>
      <c r="J791" s="188">
        <v>1</v>
      </c>
      <c r="M791" s="188">
        <v>1</v>
      </c>
      <c r="P791" s="188">
        <v>1</v>
      </c>
      <c r="X791" s="44">
        <f t="shared" si="166"/>
        <v>45665</v>
      </c>
      <c r="Y791" s="44">
        <f t="shared" si="167"/>
        <v>45693</v>
      </c>
    </row>
    <row r="792" spans="1:25" ht="20.100000000000001" customHeight="1" x14ac:dyDescent="0.3">
      <c r="A792" s="13">
        <f>SUBTOTAL(103,$B$4:B792)</f>
        <v>789</v>
      </c>
      <c r="B792" s="140">
        <v>45665</v>
      </c>
      <c r="C792" s="143" t="s">
        <v>643</v>
      </c>
      <c r="D792" s="3" t="str">
        <f>VLOOKUP(C792,'Location Summary'!$C$4:$D$602,2,0)</f>
        <v>DA+1.5</v>
      </c>
      <c r="E792" s="297" t="s">
        <v>423</v>
      </c>
      <c r="F792" s="298" t="s">
        <v>703</v>
      </c>
      <c r="M792" s="188">
        <v>1</v>
      </c>
      <c r="P792" s="188">
        <v>1</v>
      </c>
      <c r="X792" s="44">
        <f t="shared" si="166"/>
        <v>45665</v>
      </c>
      <c r="Y792" s="44">
        <f t="shared" si="167"/>
        <v>45693</v>
      </c>
    </row>
    <row r="793" spans="1:25" ht="20.100000000000001" customHeight="1" x14ac:dyDescent="0.3">
      <c r="A793" s="13">
        <f>SUBTOTAL(103,$B$4:B793)</f>
        <v>790</v>
      </c>
      <c r="B793" s="140">
        <v>45665</v>
      </c>
      <c r="C793" s="143" t="s">
        <v>179</v>
      </c>
      <c r="D793" s="3" t="str">
        <f>VLOOKUP(C793,'Location Summary'!$C$4:$D$602,2,0)</f>
        <v>DA+3</v>
      </c>
      <c r="E793" s="297" t="s">
        <v>423</v>
      </c>
      <c r="F793" s="298" t="s">
        <v>703</v>
      </c>
      <c r="H793" s="187">
        <v>1</v>
      </c>
      <c r="I793" s="186">
        <v>1</v>
      </c>
      <c r="Q793" s="187">
        <v>1</v>
      </c>
      <c r="R793" s="186">
        <v>1</v>
      </c>
      <c r="X793" s="44">
        <f t="shared" si="166"/>
        <v>45665</v>
      </c>
      <c r="Y793" s="44">
        <f t="shared" si="167"/>
        <v>45693</v>
      </c>
    </row>
    <row r="794" spans="1:25" ht="20.100000000000001" customHeight="1" x14ac:dyDescent="0.3">
      <c r="A794" s="13">
        <f>SUBTOTAL(103,$B$4:B794)</f>
        <v>791</v>
      </c>
      <c r="B794" s="140">
        <v>45666</v>
      </c>
      <c r="C794" s="143" t="s">
        <v>655</v>
      </c>
      <c r="D794" s="3" t="str">
        <f>VLOOKUP(C794,'Location Summary'!$C$4:$D$602,2,0)</f>
        <v>DA+3</v>
      </c>
      <c r="E794" s="297" t="s">
        <v>423</v>
      </c>
      <c r="F794" s="298" t="s">
        <v>703</v>
      </c>
      <c r="Q794" s="187">
        <v>1</v>
      </c>
      <c r="R794" s="186">
        <v>1</v>
      </c>
      <c r="X794" s="44">
        <f t="shared" si="166"/>
        <v>45666</v>
      </c>
      <c r="Y794" s="44">
        <f t="shared" si="167"/>
        <v>45694</v>
      </c>
    </row>
    <row r="795" spans="1:25" ht="20.100000000000001" customHeight="1" x14ac:dyDescent="0.3">
      <c r="A795" s="13">
        <f>SUBTOTAL(103,$B$4:B795)</f>
        <v>792</v>
      </c>
      <c r="B795" s="140">
        <v>45666</v>
      </c>
      <c r="C795" s="143" t="s">
        <v>270</v>
      </c>
      <c r="D795" s="3" t="str">
        <f>VLOOKUP(C795,'Location Summary'!$C$4:$D$602,2,0)</f>
        <v>DB1+0</v>
      </c>
      <c r="E795" s="297" t="s">
        <v>423</v>
      </c>
      <c r="F795" s="298" t="s">
        <v>703</v>
      </c>
      <c r="K795" s="187">
        <v>1</v>
      </c>
      <c r="L795" s="186">
        <v>1</v>
      </c>
      <c r="P795" s="188">
        <v>1</v>
      </c>
      <c r="X795" s="44">
        <f t="shared" si="166"/>
        <v>45666</v>
      </c>
      <c r="Y795" s="44">
        <f t="shared" si="167"/>
        <v>45694</v>
      </c>
    </row>
    <row r="796" spans="1:25" ht="20.100000000000001" customHeight="1" x14ac:dyDescent="0.3">
      <c r="A796" s="13">
        <f>SUBTOTAL(103,$B$4:B796)</f>
        <v>793</v>
      </c>
      <c r="B796" s="140">
        <v>45666</v>
      </c>
      <c r="C796" s="143" t="s">
        <v>460</v>
      </c>
      <c r="D796" s="3" t="str">
        <f>VLOOKUP(C796,'Location Summary'!$C$4:$D$602,2,0)</f>
        <v>DA-3</v>
      </c>
      <c r="E796" s="297" t="s">
        <v>423</v>
      </c>
      <c r="F796" s="298" t="s">
        <v>703</v>
      </c>
      <c r="H796" s="187">
        <v>1</v>
      </c>
      <c r="I796" s="186">
        <v>1</v>
      </c>
      <c r="K796" s="187">
        <v>1</v>
      </c>
      <c r="L796" s="186">
        <v>1</v>
      </c>
      <c r="N796" s="187">
        <v>1</v>
      </c>
      <c r="O796" s="186">
        <v>1</v>
      </c>
      <c r="Q796" s="187">
        <v>1</v>
      </c>
      <c r="X796" s="44">
        <f t="shared" si="166"/>
        <v>45666</v>
      </c>
      <c r="Y796" s="44">
        <f t="shared" si="167"/>
        <v>45694</v>
      </c>
    </row>
    <row r="797" spans="1:25" ht="20.100000000000001" customHeight="1" x14ac:dyDescent="0.3">
      <c r="A797" s="13">
        <f>SUBTOTAL(103,$B$4:B797)</f>
        <v>794</v>
      </c>
      <c r="B797" s="140">
        <v>45666</v>
      </c>
      <c r="C797" s="143" t="s">
        <v>643</v>
      </c>
      <c r="D797" s="3" t="str">
        <f>VLOOKUP(C797,'Location Summary'!$C$4:$D$602,2,0)</f>
        <v>DA+1.5</v>
      </c>
      <c r="E797" s="297" t="s">
        <v>423</v>
      </c>
      <c r="F797" s="298" t="s">
        <v>703</v>
      </c>
      <c r="N797" s="187">
        <v>1</v>
      </c>
      <c r="O797" s="186">
        <v>1</v>
      </c>
      <c r="Q797" s="187">
        <v>1</v>
      </c>
      <c r="R797" s="186">
        <v>1</v>
      </c>
      <c r="X797" s="44">
        <f t="shared" si="166"/>
        <v>45666</v>
      </c>
      <c r="Y797" s="44">
        <f t="shared" si="167"/>
        <v>45694</v>
      </c>
    </row>
    <row r="798" spans="1:25" ht="20.100000000000001" customHeight="1" x14ac:dyDescent="0.3">
      <c r="A798" s="13">
        <f>SUBTOTAL(103,$B$4:B798)</f>
        <v>795</v>
      </c>
      <c r="B798" s="140">
        <v>45666</v>
      </c>
      <c r="C798" s="143" t="s">
        <v>656</v>
      </c>
      <c r="D798" s="3" t="str">
        <f>VLOOKUP(C798,'Location Summary'!$C$4:$D$602,2,0)</f>
        <v>DA+9</v>
      </c>
      <c r="E798" s="297" t="s">
        <v>423</v>
      </c>
      <c r="F798" s="298" t="s">
        <v>703</v>
      </c>
      <c r="G798" s="188">
        <v>1</v>
      </c>
      <c r="J798" s="188">
        <v>1</v>
      </c>
      <c r="X798" s="44">
        <f t="shared" si="166"/>
        <v>45666</v>
      </c>
      <c r="Y798" s="44">
        <f t="shared" si="167"/>
        <v>45694</v>
      </c>
    </row>
    <row r="799" spans="1:25" ht="20.100000000000001" customHeight="1" x14ac:dyDescent="0.3">
      <c r="A799" s="13">
        <f>SUBTOTAL(103,$B$4:B799)</f>
        <v>796</v>
      </c>
      <c r="B799" s="140">
        <v>45667</v>
      </c>
      <c r="C799" s="143" t="s">
        <v>656</v>
      </c>
      <c r="D799" s="3" t="str">
        <f>VLOOKUP(C799,'Location Summary'!$C$4:$D$602,2,0)</f>
        <v>DA+9</v>
      </c>
      <c r="E799" s="297" t="s">
        <v>423</v>
      </c>
      <c r="F799" s="298" t="s">
        <v>703</v>
      </c>
      <c r="H799" s="187">
        <v>1</v>
      </c>
      <c r="K799" s="187">
        <v>1</v>
      </c>
      <c r="P799" s="188">
        <v>1</v>
      </c>
      <c r="X799" s="44">
        <f t="shared" si="166"/>
        <v>45667</v>
      </c>
      <c r="Y799" s="44">
        <f t="shared" si="167"/>
        <v>45695</v>
      </c>
    </row>
    <row r="800" spans="1:25" ht="20.100000000000001" customHeight="1" x14ac:dyDescent="0.3">
      <c r="A800" s="13">
        <f>SUBTOTAL(103,$B$4:B800)</f>
        <v>797</v>
      </c>
      <c r="B800" s="140">
        <v>45667</v>
      </c>
      <c r="C800" s="143" t="s">
        <v>270</v>
      </c>
      <c r="D800" s="3" t="str">
        <f>VLOOKUP(C800,'Location Summary'!$C$4:$D$602,2,0)</f>
        <v>DB1+0</v>
      </c>
      <c r="E800" s="297" t="s">
        <v>423</v>
      </c>
      <c r="F800" s="298" t="s">
        <v>703</v>
      </c>
      <c r="Q800" s="187">
        <v>1</v>
      </c>
      <c r="R800" s="186">
        <v>1</v>
      </c>
      <c r="X800" s="44">
        <f t="shared" si="166"/>
        <v>45667</v>
      </c>
      <c r="Y800" s="44">
        <f t="shared" si="167"/>
        <v>45695</v>
      </c>
    </row>
    <row r="801" spans="1:25" ht="20.100000000000001" customHeight="1" x14ac:dyDescent="0.3">
      <c r="A801" s="13">
        <f>SUBTOTAL(103,$B$4:B801)</f>
        <v>798</v>
      </c>
      <c r="B801" s="140">
        <v>45667</v>
      </c>
      <c r="C801" s="143" t="s">
        <v>460</v>
      </c>
      <c r="D801" s="3" t="str">
        <f>VLOOKUP(C801,'Location Summary'!$C$4:$D$602,2,0)</f>
        <v>DA-3</v>
      </c>
      <c r="E801" s="297" t="s">
        <v>423</v>
      </c>
      <c r="F801" s="298" t="s">
        <v>703</v>
      </c>
      <c r="R801" s="186">
        <v>1</v>
      </c>
      <c r="X801" s="44">
        <f t="shared" si="166"/>
        <v>45667</v>
      </c>
      <c r="Y801" s="44">
        <f t="shared" si="167"/>
        <v>45695</v>
      </c>
    </row>
    <row r="802" spans="1:25" ht="20.100000000000001" customHeight="1" x14ac:dyDescent="0.3">
      <c r="A802" s="13">
        <f>SUBTOTAL(103,$B$4:B802)</f>
        <v>799</v>
      </c>
      <c r="B802" s="140">
        <v>45667</v>
      </c>
      <c r="C802" s="143" t="s">
        <v>180</v>
      </c>
      <c r="D802" s="3" t="str">
        <f>VLOOKUP(C802,'Location Summary'!$C$4:$D$602,2,0)</f>
        <v>DA+9</v>
      </c>
      <c r="E802" s="297" t="s">
        <v>423</v>
      </c>
      <c r="F802" s="298" t="s">
        <v>703</v>
      </c>
      <c r="G802" s="188">
        <v>1</v>
      </c>
      <c r="M802" s="188">
        <v>1</v>
      </c>
      <c r="X802" s="44">
        <f t="shared" si="166"/>
        <v>45667</v>
      </c>
      <c r="Y802" s="44">
        <f t="shared" si="167"/>
        <v>45695</v>
      </c>
    </row>
    <row r="803" spans="1:25" ht="20.100000000000001" customHeight="1" x14ac:dyDescent="0.3">
      <c r="A803" s="13">
        <f>SUBTOTAL(103,$B$4:B803)</f>
        <v>800</v>
      </c>
      <c r="B803" s="140">
        <v>45668</v>
      </c>
      <c r="C803" s="143" t="s">
        <v>656</v>
      </c>
      <c r="D803" s="3" t="str">
        <f>VLOOKUP(C803,'Location Summary'!$C$4:$D$602,2,0)</f>
        <v>DA+9</v>
      </c>
      <c r="E803" s="297" t="s">
        <v>423</v>
      </c>
      <c r="F803" s="298" t="s">
        <v>703</v>
      </c>
      <c r="I803" s="186">
        <v>1</v>
      </c>
      <c r="L803" s="186">
        <v>1</v>
      </c>
      <c r="X803" s="44">
        <f t="shared" si="166"/>
        <v>45668</v>
      </c>
      <c r="Y803" s="44">
        <f t="shared" si="167"/>
        <v>45696</v>
      </c>
    </row>
    <row r="804" spans="1:25" ht="20.100000000000001" customHeight="1" x14ac:dyDescent="0.3">
      <c r="A804" s="13">
        <f>SUBTOTAL(103,$B$4:B804)</f>
        <v>801</v>
      </c>
      <c r="B804" s="140">
        <v>45668</v>
      </c>
      <c r="C804" s="143" t="s">
        <v>461</v>
      </c>
      <c r="D804" s="3" t="str">
        <f>VLOOKUP(C804,'Location Summary'!$C$4:$D$602,2,0)</f>
        <v>DA+3</v>
      </c>
      <c r="E804" s="297" t="s">
        <v>423</v>
      </c>
      <c r="F804" s="298" t="s">
        <v>703</v>
      </c>
      <c r="G804" s="188">
        <v>1</v>
      </c>
      <c r="P804" s="188">
        <v>1</v>
      </c>
      <c r="X804" s="44">
        <f t="shared" si="166"/>
        <v>45668</v>
      </c>
      <c r="Y804" s="44">
        <f t="shared" si="167"/>
        <v>45696</v>
      </c>
    </row>
    <row r="805" spans="1:25" ht="20.100000000000001" customHeight="1" x14ac:dyDescent="0.3">
      <c r="A805" s="13">
        <f>SUBTOTAL(103,$B$4:B805)</f>
        <v>802</v>
      </c>
      <c r="B805" s="140">
        <v>45669</v>
      </c>
      <c r="C805" s="143" t="s">
        <v>656</v>
      </c>
      <c r="D805" s="3" t="str">
        <f>VLOOKUP(C805,'Location Summary'!$C$4:$D$602,2,0)</f>
        <v>DA+9</v>
      </c>
      <c r="E805" s="297" t="s">
        <v>423</v>
      </c>
      <c r="F805" s="298" t="s">
        <v>703</v>
      </c>
      <c r="M805" s="188">
        <v>1</v>
      </c>
      <c r="Q805" s="187">
        <v>1</v>
      </c>
      <c r="X805" s="44">
        <f t="shared" si="166"/>
        <v>45669</v>
      </c>
      <c r="Y805" s="44">
        <f t="shared" si="167"/>
        <v>45697</v>
      </c>
    </row>
    <row r="806" spans="1:25" ht="20.100000000000001" customHeight="1" x14ac:dyDescent="0.3">
      <c r="A806" s="13">
        <f>SUBTOTAL(103,$B$4:B806)</f>
        <v>803</v>
      </c>
      <c r="B806" s="140">
        <v>45669</v>
      </c>
      <c r="C806" s="143" t="s">
        <v>270</v>
      </c>
      <c r="D806" s="3" t="str">
        <f>VLOOKUP(C806,'Location Summary'!$C$4:$D$602,2,0)</f>
        <v>DB1+0</v>
      </c>
      <c r="E806" s="297" t="s">
        <v>423</v>
      </c>
      <c r="F806" s="298" t="s">
        <v>703</v>
      </c>
      <c r="G806" s="188">
        <v>1</v>
      </c>
      <c r="X806" s="44">
        <f t="shared" si="166"/>
        <v>45669</v>
      </c>
      <c r="Y806" s="44">
        <f t="shared" si="167"/>
        <v>45697</v>
      </c>
    </row>
    <row r="807" spans="1:25" ht="20.100000000000001" customHeight="1" x14ac:dyDescent="0.3">
      <c r="A807" s="13">
        <f>SUBTOTAL(103,$B$4:B807)</f>
        <v>804</v>
      </c>
      <c r="B807" s="140">
        <v>45669</v>
      </c>
      <c r="C807" s="143" t="s">
        <v>461</v>
      </c>
      <c r="D807" s="3" t="str">
        <f>VLOOKUP(C807,'Location Summary'!$C$4:$D$602,2,0)</f>
        <v>DA+3</v>
      </c>
      <c r="E807" s="297" t="s">
        <v>423</v>
      </c>
      <c r="F807" s="298" t="s">
        <v>703</v>
      </c>
      <c r="H807" s="187">
        <v>1</v>
      </c>
      <c r="I807" s="186">
        <v>1</v>
      </c>
      <c r="J807" s="188">
        <v>1</v>
      </c>
      <c r="M807" s="188">
        <v>1</v>
      </c>
      <c r="Q807" s="187">
        <v>1</v>
      </c>
      <c r="R807" s="186">
        <v>1</v>
      </c>
      <c r="X807" s="44">
        <f t="shared" si="166"/>
        <v>45669</v>
      </c>
      <c r="Y807" s="44">
        <f t="shared" si="167"/>
        <v>45697</v>
      </c>
    </row>
    <row r="808" spans="1:25" ht="20.100000000000001" customHeight="1" x14ac:dyDescent="0.3">
      <c r="A808" s="13">
        <f>SUBTOTAL(103,$B$4:B808)</f>
        <v>805</v>
      </c>
      <c r="B808" s="140">
        <v>45669</v>
      </c>
      <c r="C808" s="143" t="s">
        <v>413</v>
      </c>
      <c r="D808" s="3" t="str">
        <f>VLOOKUP(C808,'Location Summary'!$C$4:$D$602,2,0)</f>
        <v>DA+6</v>
      </c>
      <c r="E808" s="297" t="s">
        <v>423</v>
      </c>
      <c r="F808" s="298" t="s">
        <v>703</v>
      </c>
      <c r="G808" s="188">
        <v>1</v>
      </c>
      <c r="X808" s="44">
        <f t="shared" si="166"/>
        <v>45669</v>
      </c>
      <c r="Y808" s="44">
        <f t="shared" si="167"/>
        <v>45697</v>
      </c>
    </row>
    <row r="809" spans="1:25" ht="20.100000000000001" customHeight="1" x14ac:dyDescent="0.3">
      <c r="A809" s="13">
        <f>SUBTOTAL(103,$B$4:B809)</f>
        <v>806</v>
      </c>
      <c r="B809" s="140">
        <v>45669</v>
      </c>
      <c r="C809" s="143" t="s">
        <v>180</v>
      </c>
      <c r="D809" s="3" t="str">
        <f>VLOOKUP(C809,'Location Summary'!$C$4:$D$602,2,0)</f>
        <v>DA+9</v>
      </c>
      <c r="E809" s="297" t="s">
        <v>423</v>
      </c>
      <c r="F809" s="298" t="s">
        <v>703</v>
      </c>
      <c r="H809" s="187">
        <v>1</v>
      </c>
      <c r="I809" s="186">
        <v>1</v>
      </c>
      <c r="J809" s="188">
        <v>1</v>
      </c>
      <c r="N809" s="187">
        <v>1</v>
      </c>
      <c r="O809" s="186">
        <v>1</v>
      </c>
      <c r="P809" s="188">
        <v>1</v>
      </c>
      <c r="X809" s="44">
        <f t="shared" si="166"/>
        <v>45669</v>
      </c>
      <c r="Y809" s="44">
        <f t="shared" si="167"/>
        <v>45697</v>
      </c>
    </row>
    <row r="810" spans="1:25" ht="20.100000000000001" customHeight="1" x14ac:dyDescent="0.3">
      <c r="A810" s="13">
        <f>SUBTOTAL(103,$B$4:B810)</f>
        <v>807</v>
      </c>
      <c r="B810" s="140">
        <v>45670</v>
      </c>
      <c r="C810" s="143" t="s">
        <v>656</v>
      </c>
      <c r="D810" s="3" t="str">
        <f>VLOOKUP(C810,'Location Summary'!$C$4:$D$602,2,0)</f>
        <v>DA+9</v>
      </c>
      <c r="E810" s="297" t="s">
        <v>423</v>
      </c>
      <c r="F810" s="298" t="s">
        <v>325</v>
      </c>
      <c r="N810" s="187">
        <v>1</v>
      </c>
      <c r="O810" s="186">
        <v>1</v>
      </c>
      <c r="R810" s="186">
        <v>1</v>
      </c>
      <c r="X810" s="44">
        <f t="shared" si="166"/>
        <v>45670</v>
      </c>
      <c r="Y810" s="44">
        <f t="shared" si="167"/>
        <v>45698</v>
      </c>
    </row>
    <row r="811" spans="1:25" ht="20.100000000000001" customHeight="1" x14ac:dyDescent="0.3">
      <c r="A811" s="13">
        <f>SUBTOTAL(103,$B$4:B811)</f>
        <v>808</v>
      </c>
      <c r="B811" s="140">
        <v>45670</v>
      </c>
      <c r="C811" s="143" t="s">
        <v>270</v>
      </c>
      <c r="D811" s="3" t="str">
        <f>VLOOKUP(C811,'Location Summary'!$C$4:$D$602,2,0)</f>
        <v>DB1+0</v>
      </c>
      <c r="E811" s="297" t="s">
        <v>423</v>
      </c>
      <c r="F811" s="298" t="s">
        <v>703</v>
      </c>
      <c r="H811" s="187">
        <v>1</v>
      </c>
      <c r="I811" s="186">
        <v>1</v>
      </c>
      <c r="X811" s="44">
        <f t="shared" si="166"/>
        <v>45670</v>
      </c>
      <c r="Y811" s="44">
        <f t="shared" si="167"/>
        <v>45698</v>
      </c>
    </row>
    <row r="812" spans="1:25" ht="20.100000000000001" customHeight="1" x14ac:dyDescent="0.3">
      <c r="A812" s="13">
        <f>SUBTOTAL(103,$B$4:B812)</f>
        <v>809</v>
      </c>
      <c r="B812" s="140">
        <v>45670</v>
      </c>
      <c r="C812" s="143" t="s">
        <v>461</v>
      </c>
      <c r="D812" s="3" t="str">
        <f>VLOOKUP(C812,'Location Summary'!$C$4:$D$602,2,0)</f>
        <v>DA+3</v>
      </c>
      <c r="E812" s="297" t="s">
        <v>423</v>
      </c>
      <c r="F812" s="298" t="s">
        <v>703</v>
      </c>
      <c r="K812" s="187">
        <v>1</v>
      </c>
      <c r="L812" s="186">
        <v>1</v>
      </c>
      <c r="N812" s="187">
        <v>1</v>
      </c>
      <c r="O812" s="186">
        <v>1</v>
      </c>
      <c r="X812" s="44">
        <f t="shared" si="166"/>
        <v>45670</v>
      </c>
      <c r="Y812" s="44">
        <f t="shared" si="167"/>
        <v>45698</v>
      </c>
    </row>
    <row r="813" spans="1:25" ht="20.100000000000001" customHeight="1" x14ac:dyDescent="0.3">
      <c r="A813" s="13">
        <f>SUBTOTAL(103,$B$4:B813)</f>
        <v>810</v>
      </c>
      <c r="B813" s="140">
        <v>45670</v>
      </c>
      <c r="C813" s="143" t="s">
        <v>413</v>
      </c>
      <c r="D813" s="3" t="str">
        <f>VLOOKUP(C813,'Location Summary'!$C$4:$D$602,2,0)</f>
        <v>DA+6</v>
      </c>
      <c r="E813" s="297" t="s">
        <v>423</v>
      </c>
      <c r="F813" s="298" t="s">
        <v>703</v>
      </c>
      <c r="M813" s="188">
        <v>1</v>
      </c>
      <c r="X813" s="44">
        <f t="shared" ref="X813:X825" si="168">B813</f>
        <v>45670</v>
      </c>
      <c r="Y813" s="44">
        <f t="shared" ref="Y813:Y825" si="169">B813+28</f>
        <v>45698</v>
      </c>
    </row>
    <row r="814" spans="1:25" ht="20.100000000000001" customHeight="1" x14ac:dyDescent="0.3">
      <c r="A814" s="13">
        <f>SUBTOTAL(103,$B$4:B814)</f>
        <v>811</v>
      </c>
      <c r="B814" s="140">
        <v>45670</v>
      </c>
      <c r="C814" s="143" t="s">
        <v>180</v>
      </c>
      <c r="D814" s="3" t="str">
        <f>VLOOKUP(C814,'Location Summary'!$C$4:$D$602,2,0)</f>
        <v>DA+9</v>
      </c>
      <c r="E814" s="297" t="s">
        <v>423</v>
      </c>
      <c r="F814" s="298" t="s">
        <v>703</v>
      </c>
      <c r="K814" s="187">
        <v>1</v>
      </c>
      <c r="L814" s="186">
        <v>1</v>
      </c>
      <c r="Q814" s="187">
        <v>1</v>
      </c>
      <c r="R814" s="186">
        <v>1</v>
      </c>
      <c r="X814" s="44">
        <f t="shared" si="168"/>
        <v>45670</v>
      </c>
      <c r="Y814" s="44">
        <f t="shared" si="169"/>
        <v>45698</v>
      </c>
    </row>
    <row r="815" spans="1:25" ht="20.100000000000001" customHeight="1" x14ac:dyDescent="0.3">
      <c r="A815" s="13">
        <f>SUBTOTAL(103,$B$4:B815)</f>
        <v>812</v>
      </c>
      <c r="B815" s="140">
        <v>45670</v>
      </c>
      <c r="C815" s="143" t="s">
        <v>56</v>
      </c>
      <c r="D815" s="3" t="str">
        <f>VLOOKUP(C815,'Location Summary'!$C$4:$D$602,2,0)</f>
        <v>DC2+15</v>
      </c>
      <c r="E815" s="297" t="s">
        <v>423</v>
      </c>
      <c r="F815" s="298" t="s">
        <v>703</v>
      </c>
      <c r="H815" s="187">
        <v>1</v>
      </c>
      <c r="M815" s="188">
        <v>1</v>
      </c>
      <c r="X815" s="44">
        <f t="shared" si="168"/>
        <v>45670</v>
      </c>
      <c r="Y815" s="44">
        <f t="shared" si="169"/>
        <v>45698</v>
      </c>
    </row>
    <row r="816" spans="1:25" ht="20.100000000000001" customHeight="1" x14ac:dyDescent="0.3">
      <c r="A816" s="13">
        <f>SUBTOTAL(103,$B$4:B816)</f>
        <v>813</v>
      </c>
      <c r="B816" s="140">
        <v>45670</v>
      </c>
      <c r="C816" s="143" t="s">
        <v>644</v>
      </c>
      <c r="D816" s="3" t="str">
        <f>VLOOKUP(C816,'Location Summary'!$C$4:$D$602,2,0)</f>
        <v>DA+3</v>
      </c>
      <c r="E816" s="297" t="s">
        <v>423</v>
      </c>
      <c r="F816" s="298" t="s">
        <v>703</v>
      </c>
      <c r="G816" s="188">
        <v>1</v>
      </c>
      <c r="J816" s="188">
        <v>1</v>
      </c>
      <c r="X816" s="44">
        <f t="shared" si="168"/>
        <v>45670</v>
      </c>
      <c r="Y816" s="44">
        <f t="shared" si="169"/>
        <v>45698</v>
      </c>
    </row>
    <row r="817" spans="1:25" ht="20.100000000000001" customHeight="1" x14ac:dyDescent="0.3">
      <c r="A817" s="13">
        <f>SUBTOTAL(103,$B$4:B817)</f>
        <v>814</v>
      </c>
      <c r="B817" s="140">
        <v>45671</v>
      </c>
      <c r="C817" s="143" t="s">
        <v>658</v>
      </c>
      <c r="D817" s="3" t="str">
        <f>VLOOKUP(C817,'Location Summary'!$C$4:$D$602,2,0)</f>
        <v>DB1+9</v>
      </c>
      <c r="E817" s="297" t="s">
        <v>423</v>
      </c>
      <c r="F817" s="298" t="s">
        <v>703</v>
      </c>
      <c r="M817" s="188">
        <v>1</v>
      </c>
      <c r="X817" s="44">
        <f t="shared" si="168"/>
        <v>45671</v>
      </c>
      <c r="Y817" s="44">
        <f t="shared" si="169"/>
        <v>45699</v>
      </c>
    </row>
    <row r="818" spans="1:25" ht="20.100000000000001" customHeight="1" x14ac:dyDescent="0.3">
      <c r="A818" s="13">
        <f>SUBTOTAL(103,$B$4:B818)</f>
        <v>815</v>
      </c>
      <c r="B818" s="140">
        <v>45671</v>
      </c>
      <c r="C818" s="143" t="s">
        <v>56</v>
      </c>
      <c r="D818" s="3" t="str">
        <f>VLOOKUP(C818,'Location Summary'!$C$4:$D$602,2,0)</f>
        <v>DC2+15</v>
      </c>
      <c r="E818" s="297" t="s">
        <v>423</v>
      </c>
      <c r="F818" s="298" t="s">
        <v>703</v>
      </c>
      <c r="I818" s="186">
        <v>1</v>
      </c>
      <c r="N818" s="187">
        <v>1</v>
      </c>
      <c r="P818" s="188">
        <v>1</v>
      </c>
      <c r="X818" s="44">
        <f t="shared" si="168"/>
        <v>45671</v>
      </c>
      <c r="Y818" s="44">
        <f t="shared" si="169"/>
        <v>45699</v>
      </c>
    </row>
    <row r="819" spans="1:25" ht="20.100000000000001" customHeight="1" x14ac:dyDescent="0.3">
      <c r="A819" s="13">
        <f>SUBTOTAL(103,$B$4:B819)</f>
        <v>816</v>
      </c>
      <c r="B819" s="140">
        <v>45671</v>
      </c>
      <c r="C819" s="143" t="s">
        <v>644</v>
      </c>
      <c r="D819" s="3" t="str">
        <f>VLOOKUP(C819,'Location Summary'!$C$4:$D$602,2,0)</f>
        <v>DA+3</v>
      </c>
      <c r="E819" s="297" t="s">
        <v>423</v>
      </c>
      <c r="F819" s="298" t="s">
        <v>703</v>
      </c>
      <c r="H819" s="187">
        <v>1</v>
      </c>
      <c r="J819" s="188">
        <v>1</v>
      </c>
      <c r="K819" s="187">
        <v>1</v>
      </c>
      <c r="X819" s="44">
        <f t="shared" si="168"/>
        <v>45671</v>
      </c>
      <c r="Y819" s="44">
        <f t="shared" si="169"/>
        <v>45699</v>
      </c>
    </row>
    <row r="820" spans="1:25" ht="20.100000000000001" customHeight="1" x14ac:dyDescent="0.3">
      <c r="A820" s="13">
        <f>SUBTOTAL(103,$B$4:B820)</f>
        <v>817</v>
      </c>
      <c r="B820" s="140">
        <v>45672</v>
      </c>
      <c r="C820" s="143" t="s">
        <v>658</v>
      </c>
      <c r="D820" s="3" t="str">
        <f>VLOOKUP(C820,'Location Summary'!$C$4:$D$602,2,0)</f>
        <v>DB1+9</v>
      </c>
      <c r="E820" s="297" t="s">
        <v>423</v>
      </c>
      <c r="F820" s="298" t="s">
        <v>703</v>
      </c>
      <c r="N820" s="187">
        <v>1</v>
      </c>
      <c r="O820" s="186">
        <v>1</v>
      </c>
      <c r="P820" s="188">
        <v>1</v>
      </c>
      <c r="X820" s="44">
        <f t="shared" si="168"/>
        <v>45672</v>
      </c>
      <c r="Y820" s="44">
        <f t="shared" si="169"/>
        <v>45700</v>
      </c>
    </row>
    <row r="821" spans="1:25" ht="20.100000000000001" customHeight="1" x14ac:dyDescent="0.3">
      <c r="A821" s="13">
        <f>SUBTOTAL(103,$B$4:B821)</f>
        <v>818</v>
      </c>
      <c r="B821" s="140">
        <v>45672</v>
      </c>
      <c r="C821" s="143" t="s">
        <v>462</v>
      </c>
      <c r="D821" s="3" t="str">
        <f>VLOOKUP(C821,'Location Summary'!$C$4:$D$602,2,0)</f>
        <v>DA-3</v>
      </c>
      <c r="E821" s="297" t="s">
        <v>423</v>
      </c>
      <c r="F821" s="298" t="s">
        <v>703</v>
      </c>
      <c r="G821" s="188">
        <v>1</v>
      </c>
      <c r="J821" s="188">
        <v>1</v>
      </c>
      <c r="X821" s="44">
        <f t="shared" si="168"/>
        <v>45672</v>
      </c>
      <c r="Y821" s="44">
        <f t="shared" si="169"/>
        <v>45700</v>
      </c>
    </row>
    <row r="822" spans="1:25" ht="20.100000000000001" customHeight="1" x14ac:dyDescent="0.3">
      <c r="A822" s="13">
        <f>SUBTOTAL(103,$B$4:B822)</f>
        <v>819</v>
      </c>
      <c r="B822" s="140">
        <v>45672</v>
      </c>
      <c r="C822" s="143" t="s">
        <v>56</v>
      </c>
      <c r="D822" s="3" t="str">
        <f>VLOOKUP(C822,'Location Summary'!$C$4:$D$602,2,0)</f>
        <v>DC2+15</v>
      </c>
      <c r="E822" s="297" t="s">
        <v>423</v>
      </c>
      <c r="F822" s="298" t="s">
        <v>703</v>
      </c>
      <c r="O822" s="186">
        <v>1</v>
      </c>
      <c r="Q822" s="187">
        <v>1</v>
      </c>
      <c r="R822" s="186">
        <v>1</v>
      </c>
      <c r="X822" s="44">
        <f t="shared" si="168"/>
        <v>45672</v>
      </c>
      <c r="Y822" s="44">
        <f t="shared" si="169"/>
        <v>45700</v>
      </c>
    </row>
    <row r="823" spans="1:25" ht="20.100000000000001" customHeight="1" x14ac:dyDescent="0.3">
      <c r="A823" s="13">
        <f>SUBTOTAL(103,$B$4:B823)</f>
        <v>820</v>
      </c>
      <c r="B823" s="140">
        <v>45672</v>
      </c>
      <c r="C823" s="143" t="s">
        <v>76</v>
      </c>
      <c r="D823" s="3" t="str">
        <f>VLOOKUP(C823,'Location Summary'!$C$4:$D$602,2,0)</f>
        <v>DB1+9</v>
      </c>
      <c r="E823" s="297" t="s">
        <v>423</v>
      </c>
      <c r="F823" s="298" t="s">
        <v>703</v>
      </c>
      <c r="M823" s="188">
        <v>1</v>
      </c>
      <c r="P823" s="188">
        <v>1</v>
      </c>
      <c r="X823" s="44">
        <f t="shared" si="168"/>
        <v>45672</v>
      </c>
      <c r="Y823" s="44">
        <f t="shared" si="169"/>
        <v>45700</v>
      </c>
    </row>
    <row r="824" spans="1:25" ht="20.100000000000001" customHeight="1" x14ac:dyDescent="0.3">
      <c r="A824" s="13">
        <f>SUBTOTAL(103,$B$4:B824)</f>
        <v>821</v>
      </c>
      <c r="B824" s="140">
        <v>45673</v>
      </c>
      <c r="C824" s="143" t="s">
        <v>658</v>
      </c>
      <c r="D824" s="3" t="str">
        <f>VLOOKUP(C824,'Location Summary'!$C$4:$D$602,2,0)</f>
        <v>DB1+9</v>
      </c>
      <c r="E824" s="297" t="s">
        <v>423</v>
      </c>
      <c r="F824" s="298" t="s">
        <v>703</v>
      </c>
      <c r="J824" s="188">
        <v>1</v>
      </c>
      <c r="Q824" s="187">
        <v>1</v>
      </c>
      <c r="R824" s="186">
        <v>1</v>
      </c>
      <c r="X824" s="44">
        <f t="shared" si="168"/>
        <v>45673</v>
      </c>
      <c r="Y824" s="44">
        <f t="shared" si="169"/>
        <v>45701</v>
      </c>
    </row>
    <row r="825" spans="1:25" ht="20.100000000000001" customHeight="1" x14ac:dyDescent="0.3">
      <c r="A825" s="13">
        <f>SUBTOTAL(103,$B$4:B825)</f>
        <v>822</v>
      </c>
      <c r="B825" s="140">
        <v>45673</v>
      </c>
      <c r="C825" s="143" t="s">
        <v>462</v>
      </c>
      <c r="D825" s="3" t="str">
        <f>VLOOKUP(C825,'Location Summary'!$C$4:$D$602,2,0)</f>
        <v>DA-3</v>
      </c>
      <c r="E825" s="297" t="s">
        <v>423</v>
      </c>
      <c r="F825" s="298" t="s">
        <v>703</v>
      </c>
      <c r="H825" s="187">
        <v>1</v>
      </c>
      <c r="I825" s="186">
        <v>1</v>
      </c>
      <c r="K825" s="187">
        <v>1</v>
      </c>
      <c r="L825" s="186">
        <v>1</v>
      </c>
      <c r="M825" s="188">
        <v>1</v>
      </c>
      <c r="P825" s="188">
        <v>1</v>
      </c>
      <c r="X825" s="44">
        <f t="shared" si="168"/>
        <v>45673</v>
      </c>
      <c r="Y825" s="44">
        <f t="shared" si="169"/>
        <v>45701</v>
      </c>
    </row>
    <row r="826" spans="1:25" ht="20.100000000000001" customHeight="1" x14ac:dyDescent="0.3">
      <c r="A826" s="13">
        <f>SUBTOTAL(103,$B$4:B826)</f>
        <v>823</v>
      </c>
      <c r="B826" s="140">
        <v>45673</v>
      </c>
      <c r="C826" s="143" t="s">
        <v>57</v>
      </c>
      <c r="D826" s="3" t="str">
        <f>VLOOKUP(C826,'Location Summary'!$C$4:$D$602,2,0)</f>
        <v>DB2+9</v>
      </c>
      <c r="E826" s="297" t="s">
        <v>423</v>
      </c>
      <c r="F826" s="298" t="s">
        <v>703</v>
      </c>
      <c r="G826" s="188">
        <v>1</v>
      </c>
      <c r="X826" s="44">
        <f t="shared" ref="X826:X829" si="170">B826</f>
        <v>45673</v>
      </c>
      <c r="Y826" s="44">
        <f t="shared" ref="Y826:Y829" si="171">B826+28</f>
        <v>45701</v>
      </c>
    </row>
    <row r="827" spans="1:25" ht="20.100000000000001" customHeight="1" x14ac:dyDescent="0.3">
      <c r="A827" s="13">
        <f>SUBTOTAL(103,$B$4:B827)</f>
        <v>824</v>
      </c>
      <c r="B827" s="140">
        <v>45673</v>
      </c>
      <c r="C827" s="143" t="s">
        <v>644</v>
      </c>
      <c r="D827" s="3" t="str">
        <f>VLOOKUP(C827,'Location Summary'!$C$4:$D$602,2,0)</f>
        <v>DA+3</v>
      </c>
      <c r="E827" s="297" t="s">
        <v>423</v>
      </c>
      <c r="F827" s="298" t="s">
        <v>703</v>
      </c>
      <c r="I827" s="186">
        <v>1</v>
      </c>
      <c r="L827" s="186">
        <v>1</v>
      </c>
      <c r="M827" s="188">
        <v>1</v>
      </c>
      <c r="P827" s="188">
        <v>1</v>
      </c>
      <c r="X827" s="44">
        <f t="shared" si="170"/>
        <v>45673</v>
      </c>
      <c r="Y827" s="44">
        <f t="shared" si="171"/>
        <v>45701</v>
      </c>
    </row>
    <row r="828" spans="1:25" ht="20.100000000000001" customHeight="1" x14ac:dyDescent="0.3">
      <c r="A828" s="13">
        <f>SUBTOTAL(103,$B$4:B828)</f>
        <v>825</v>
      </c>
      <c r="B828" s="140">
        <v>45673</v>
      </c>
      <c r="C828" s="143" t="s">
        <v>76</v>
      </c>
      <c r="D828" s="3" t="str">
        <f>VLOOKUP(C828,'Location Summary'!$C$4:$D$602,2,0)</f>
        <v>DB1+9</v>
      </c>
      <c r="E828" s="297" t="s">
        <v>423</v>
      </c>
      <c r="F828" s="298" t="s">
        <v>703</v>
      </c>
      <c r="N828" s="187">
        <v>1</v>
      </c>
      <c r="O828" s="186">
        <v>1</v>
      </c>
      <c r="Q828" s="187">
        <v>1</v>
      </c>
      <c r="R828" s="186">
        <v>1</v>
      </c>
      <c r="X828" s="44">
        <f t="shared" si="170"/>
        <v>45673</v>
      </c>
      <c r="Y828" s="44">
        <f t="shared" si="171"/>
        <v>45701</v>
      </c>
    </row>
    <row r="829" spans="1:25" ht="20.100000000000001" customHeight="1" x14ac:dyDescent="0.3">
      <c r="A829" s="13">
        <f>SUBTOTAL(103,$B$4:B829)</f>
        <v>826</v>
      </c>
      <c r="B829" s="140">
        <v>45674</v>
      </c>
      <c r="C829" s="143" t="s">
        <v>658</v>
      </c>
      <c r="D829" s="3" t="str">
        <f>VLOOKUP(C829,'Location Summary'!$C$4:$D$602,2,0)</f>
        <v>DB1+9</v>
      </c>
      <c r="E829" s="297" t="s">
        <v>423</v>
      </c>
      <c r="F829" s="298" t="s">
        <v>703</v>
      </c>
      <c r="K829" s="187">
        <v>1</v>
      </c>
      <c r="X829" s="44">
        <f t="shared" si="170"/>
        <v>45674</v>
      </c>
      <c r="Y829" s="44">
        <f t="shared" si="171"/>
        <v>45702</v>
      </c>
    </row>
    <row r="830" spans="1:25" ht="20.100000000000001" customHeight="1" x14ac:dyDescent="0.3">
      <c r="A830" s="13">
        <f>SUBTOTAL(103,$B$4:B830)</f>
        <v>827</v>
      </c>
      <c r="B830" s="140">
        <v>45674</v>
      </c>
      <c r="C830" s="143" t="s">
        <v>272</v>
      </c>
      <c r="D830" s="3" t="str">
        <f>VLOOKUP(C830,'Location Summary'!$C$4:$D$602,2,0)</f>
        <v>DB1+6</v>
      </c>
      <c r="E830" s="297" t="s">
        <v>423</v>
      </c>
      <c r="F830" s="298" t="s">
        <v>703</v>
      </c>
      <c r="G830" s="188">
        <v>1</v>
      </c>
      <c r="P830" s="188">
        <v>1</v>
      </c>
      <c r="X830" s="44">
        <f t="shared" ref="X830:X857" si="172">B830</f>
        <v>45674</v>
      </c>
      <c r="Y830" s="44">
        <f t="shared" ref="Y830:Y857" si="173">B830+28</f>
        <v>45702</v>
      </c>
    </row>
    <row r="831" spans="1:25" ht="20.100000000000001" customHeight="1" x14ac:dyDescent="0.3">
      <c r="A831" s="13">
        <f>SUBTOTAL(103,$B$4:B831)</f>
        <v>828</v>
      </c>
      <c r="B831" s="140">
        <v>45674</v>
      </c>
      <c r="C831" s="143" t="s">
        <v>57</v>
      </c>
      <c r="D831" s="3" t="str">
        <f>VLOOKUP(C831,'Location Summary'!$C$4:$D$602,2,0)</f>
        <v>DB2+9</v>
      </c>
      <c r="E831" s="297" t="s">
        <v>423</v>
      </c>
      <c r="F831" s="298" t="s">
        <v>703</v>
      </c>
      <c r="H831" s="187">
        <v>1</v>
      </c>
      <c r="X831" s="44">
        <f t="shared" si="172"/>
        <v>45674</v>
      </c>
      <c r="Y831" s="44">
        <f t="shared" si="173"/>
        <v>45702</v>
      </c>
    </row>
    <row r="832" spans="1:25" ht="20.100000000000001" customHeight="1" x14ac:dyDescent="0.3">
      <c r="A832" s="13">
        <f>SUBTOTAL(103,$B$4:B832)</f>
        <v>829</v>
      </c>
      <c r="B832" s="140">
        <v>45674</v>
      </c>
      <c r="C832" s="143" t="s">
        <v>76</v>
      </c>
      <c r="D832" s="3" t="str">
        <f>VLOOKUP(C832,'Location Summary'!$C$4:$D$602,2,0)</f>
        <v>DB1+9</v>
      </c>
      <c r="E832" s="297" t="s">
        <v>423</v>
      </c>
      <c r="F832" s="298" t="s">
        <v>703</v>
      </c>
      <c r="G832" s="188">
        <v>1</v>
      </c>
      <c r="J832" s="188">
        <v>1</v>
      </c>
      <c r="X832" s="44">
        <f t="shared" si="172"/>
        <v>45674</v>
      </c>
      <c r="Y832" s="44">
        <f t="shared" si="173"/>
        <v>45702</v>
      </c>
    </row>
    <row r="833" spans="1:25" ht="20.100000000000001" customHeight="1" x14ac:dyDescent="0.3">
      <c r="A833" s="13">
        <f>SUBTOTAL(103,$B$4:B833)</f>
        <v>830</v>
      </c>
      <c r="B833" s="140">
        <v>45674</v>
      </c>
      <c r="C833" s="143" t="s">
        <v>462</v>
      </c>
      <c r="D833" s="3" t="str">
        <f>VLOOKUP(C833,'Location Summary'!$C$4:$D$602,2,0)</f>
        <v>DA-3</v>
      </c>
      <c r="E833" s="297" t="s">
        <v>423</v>
      </c>
      <c r="F833" s="298" t="s">
        <v>703</v>
      </c>
      <c r="N833" s="187">
        <v>1</v>
      </c>
      <c r="O833" s="186">
        <v>1</v>
      </c>
      <c r="Q833" s="187">
        <v>1</v>
      </c>
      <c r="R833" s="186">
        <v>1</v>
      </c>
      <c r="X833" s="44">
        <f t="shared" si="172"/>
        <v>45674</v>
      </c>
      <c r="Y833" s="44">
        <f t="shared" si="173"/>
        <v>45702</v>
      </c>
    </row>
    <row r="834" spans="1:25" ht="20.100000000000001" customHeight="1" x14ac:dyDescent="0.3">
      <c r="A834" s="13">
        <f>SUBTOTAL(103,$B$4:B834)</f>
        <v>831</v>
      </c>
      <c r="B834" s="140">
        <v>45674</v>
      </c>
      <c r="C834" s="143" t="s">
        <v>413</v>
      </c>
      <c r="D834" s="3" t="str">
        <f>VLOOKUP(C834,'Location Summary'!$C$4:$D$602,2,0)</f>
        <v>DA+6</v>
      </c>
      <c r="E834" s="297" t="s">
        <v>423</v>
      </c>
      <c r="F834" s="298" t="s">
        <v>703</v>
      </c>
      <c r="H834" s="187">
        <v>1</v>
      </c>
      <c r="N834" s="187">
        <v>1</v>
      </c>
      <c r="X834" s="44">
        <f t="shared" si="172"/>
        <v>45674</v>
      </c>
      <c r="Y834" s="44">
        <f t="shared" si="173"/>
        <v>45702</v>
      </c>
    </row>
    <row r="835" spans="1:25" ht="20.100000000000001" customHeight="1" x14ac:dyDescent="0.3">
      <c r="A835" s="13">
        <f>SUBTOTAL(103,$B$4:B835)</f>
        <v>832</v>
      </c>
      <c r="B835" s="140">
        <v>45674</v>
      </c>
      <c r="C835" s="143" t="s">
        <v>644</v>
      </c>
      <c r="D835" s="3" t="str">
        <f>VLOOKUP(C835,'Location Summary'!$C$4:$D$602,2,0)</f>
        <v>DA+3</v>
      </c>
      <c r="E835" s="297" t="s">
        <v>423</v>
      </c>
      <c r="F835" s="298" t="s">
        <v>703</v>
      </c>
      <c r="N835" s="187">
        <v>1</v>
      </c>
      <c r="O835" s="186">
        <v>1</v>
      </c>
      <c r="Q835" s="187">
        <v>1</v>
      </c>
      <c r="R835" s="186">
        <v>1</v>
      </c>
      <c r="X835" s="44">
        <f t="shared" si="172"/>
        <v>45674</v>
      </c>
      <c r="Y835" s="44">
        <f t="shared" si="173"/>
        <v>45702</v>
      </c>
    </row>
    <row r="836" spans="1:25" ht="20.100000000000001" customHeight="1" x14ac:dyDescent="0.3">
      <c r="A836" s="13">
        <f>SUBTOTAL(103,$B$4:B836)</f>
        <v>833</v>
      </c>
      <c r="B836" s="140">
        <v>45674</v>
      </c>
      <c r="C836" s="143" t="s">
        <v>668</v>
      </c>
      <c r="D836" s="3" t="str">
        <f>VLOOKUP(C836,'Location Summary'!$C$4:$D$602,2,0)</f>
        <v>DA+0</v>
      </c>
      <c r="E836" s="297" t="s">
        <v>423</v>
      </c>
      <c r="F836" s="298" t="s">
        <v>703</v>
      </c>
      <c r="G836" s="188">
        <v>1</v>
      </c>
      <c r="J836" s="188">
        <v>1</v>
      </c>
      <c r="X836" s="44">
        <f t="shared" si="172"/>
        <v>45674</v>
      </c>
      <c r="Y836" s="44">
        <f t="shared" si="173"/>
        <v>45702</v>
      </c>
    </row>
    <row r="837" spans="1:25" ht="20.100000000000001" customHeight="1" x14ac:dyDescent="0.3">
      <c r="A837" s="13">
        <f>SUBTOTAL(103,$B$4:B837)</f>
        <v>834</v>
      </c>
      <c r="B837" s="140">
        <v>45675</v>
      </c>
      <c r="C837" s="143" t="s">
        <v>658</v>
      </c>
      <c r="D837" s="3" t="str">
        <f>VLOOKUP(C837,'Location Summary'!$C$4:$D$602,2,0)</f>
        <v>DB1+9</v>
      </c>
      <c r="E837" s="297" t="s">
        <v>423</v>
      </c>
      <c r="F837" s="298" t="s">
        <v>703</v>
      </c>
      <c r="L837" s="186">
        <v>1</v>
      </c>
      <c r="X837" s="44">
        <f t="shared" si="172"/>
        <v>45675</v>
      </c>
      <c r="Y837" s="44">
        <f t="shared" si="173"/>
        <v>45703</v>
      </c>
    </row>
    <row r="838" spans="1:25" ht="20.100000000000001" customHeight="1" x14ac:dyDescent="0.3">
      <c r="A838" s="13">
        <f>SUBTOTAL(103,$B$4:B838)</f>
        <v>835</v>
      </c>
      <c r="B838" s="140">
        <v>45675</v>
      </c>
      <c r="C838" s="143" t="s">
        <v>272</v>
      </c>
      <c r="D838" s="3" t="str">
        <f>VLOOKUP(C838,'Location Summary'!$C$4:$D$602,2,0)</f>
        <v>DB1+6</v>
      </c>
      <c r="E838" s="297" t="s">
        <v>423</v>
      </c>
      <c r="F838" s="298" t="s">
        <v>703</v>
      </c>
      <c r="H838" s="187">
        <v>1</v>
      </c>
      <c r="I838" s="186">
        <v>1</v>
      </c>
      <c r="Q838" s="187">
        <v>1</v>
      </c>
      <c r="X838" s="44">
        <f t="shared" si="172"/>
        <v>45675</v>
      </c>
      <c r="Y838" s="44">
        <f t="shared" si="173"/>
        <v>45703</v>
      </c>
    </row>
    <row r="839" spans="1:25" ht="20.100000000000001" customHeight="1" x14ac:dyDescent="0.3">
      <c r="A839" s="13">
        <f>SUBTOTAL(103,$B$4:B839)</f>
        <v>836</v>
      </c>
      <c r="B839" s="140">
        <v>45675</v>
      </c>
      <c r="C839" s="143" t="s">
        <v>57</v>
      </c>
      <c r="D839" s="3" t="str">
        <f>VLOOKUP(C839,'Location Summary'!$C$4:$D$602,2,0)</f>
        <v>DB2+9</v>
      </c>
      <c r="E839" s="297" t="s">
        <v>423</v>
      </c>
      <c r="F839" s="298" t="s">
        <v>703</v>
      </c>
      <c r="I839" s="186">
        <v>1</v>
      </c>
      <c r="J839" s="188">
        <v>1</v>
      </c>
      <c r="X839" s="44">
        <f t="shared" si="172"/>
        <v>45675</v>
      </c>
      <c r="Y839" s="44">
        <f t="shared" si="173"/>
        <v>45703</v>
      </c>
    </row>
    <row r="840" spans="1:25" ht="20.100000000000001" customHeight="1" x14ac:dyDescent="0.3">
      <c r="A840" s="13">
        <f>SUBTOTAL(103,$B$4:B840)</f>
        <v>837</v>
      </c>
      <c r="B840" s="140">
        <v>45675</v>
      </c>
      <c r="C840" s="143" t="s">
        <v>413</v>
      </c>
      <c r="D840" s="3" t="str">
        <f>VLOOKUP(C840,'Location Summary'!$C$4:$D$602,2,0)</f>
        <v>DA+6</v>
      </c>
      <c r="E840" s="297" t="s">
        <v>423</v>
      </c>
      <c r="F840" s="298" t="s">
        <v>703</v>
      </c>
      <c r="I840" s="186">
        <v>1</v>
      </c>
      <c r="O840" s="186">
        <v>1</v>
      </c>
      <c r="X840" s="44">
        <f t="shared" si="172"/>
        <v>45675</v>
      </c>
      <c r="Y840" s="44">
        <f t="shared" si="173"/>
        <v>45703</v>
      </c>
    </row>
    <row r="841" spans="1:25" ht="20.100000000000001" customHeight="1" x14ac:dyDescent="0.3">
      <c r="A841" s="13">
        <f>SUBTOTAL(103,$B$4:B841)</f>
        <v>838</v>
      </c>
      <c r="B841" s="140">
        <v>45675</v>
      </c>
      <c r="C841" s="143" t="s">
        <v>76</v>
      </c>
      <c r="D841" s="3" t="str">
        <f>VLOOKUP(C841,'Location Summary'!$C$4:$D$602,2,0)</f>
        <v>DB1+9</v>
      </c>
      <c r="E841" s="297" t="s">
        <v>423</v>
      </c>
      <c r="F841" s="298" t="s">
        <v>703</v>
      </c>
      <c r="H841" s="187">
        <v>1</v>
      </c>
      <c r="I841" s="186">
        <v>1</v>
      </c>
      <c r="X841" s="44">
        <f t="shared" si="172"/>
        <v>45675</v>
      </c>
      <c r="Y841" s="44">
        <f t="shared" si="173"/>
        <v>45703</v>
      </c>
    </row>
    <row r="842" spans="1:25" ht="20.100000000000001" customHeight="1" x14ac:dyDescent="0.3">
      <c r="A842" s="13">
        <f>SUBTOTAL(103,$B$4:B842)</f>
        <v>839</v>
      </c>
      <c r="B842" s="140">
        <v>45676</v>
      </c>
      <c r="C842" s="143" t="s">
        <v>658</v>
      </c>
      <c r="D842" s="3" t="str">
        <f>VLOOKUP(C842,'Location Summary'!$C$4:$D$602,2,0)</f>
        <v>DB1+9</v>
      </c>
      <c r="E842" s="297" t="s">
        <v>423</v>
      </c>
      <c r="F842" s="298" t="s">
        <v>703</v>
      </c>
      <c r="G842" s="188">
        <v>1</v>
      </c>
      <c r="X842" s="44">
        <f t="shared" si="172"/>
        <v>45676</v>
      </c>
      <c r="Y842" s="44">
        <f t="shared" si="173"/>
        <v>45704</v>
      </c>
    </row>
    <row r="843" spans="1:25" ht="20.100000000000001" customHeight="1" x14ac:dyDescent="0.3">
      <c r="A843" s="13">
        <f>SUBTOTAL(103,$B$4:B843)</f>
        <v>840</v>
      </c>
      <c r="B843" s="140">
        <v>45676</v>
      </c>
      <c r="C843" s="143" t="s">
        <v>272</v>
      </c>
      <c r="D843" s="3" t="str">
        <f>VLOOKUP(C843,'Location Summary'!$C$4:$D$602,2,0)</f>
        <v>DB1+6</v>
      </c>
      <c r="E843" s="297" t="s">
        <v>423</v>
      </c>
      <c r="F843" s="298" t="s">
        <v>703</v>
      </c>
      <c r="J843" s="188">
        <v>1</v>
      </c>
      <c r="R843" s="186">
        <v>1</v>
      </c>
      <c r="X843" s="44">
        <f t="shared" si="172"/>
        <v>45676</v>
      </c>
      <c r="Y843" s="44">
        <f t="shared" si="173"/>
        <v>45704</v>
      </c>
    </row>
    <row r="844" spans="1:25" ht="20.100000000000001" customHeight="1" x14ac:dyDescent="0.3">
      <c r="A844" s="13">
        <f>SUBTOTAL(103,$B$4:B844)</f>
        <v>841</v>
      </c>
      <c r="B844" s="140">
        <v>45676</v>
      </c>
      <c r="C844" s="143" t="s">
        <v>463</v>
      </c>
      <c r="D844" s="3" t="str">
        <f>VLOOKUP(C844,'Location Summary'!$C$4:$D$602,2,0)</f>
        <v>DA+3</v>
      </c>
      <c r="E844" s="297" t="s">
        <v>423</v>
      </c>
      <c r="F844" s="298" t="s">
        <v>703</v>
      </c>
      <c r="J844" s="188">
        <v>1</v>
      </c>
      <c r="M844" s="188">
        <v>1</v>
      </c>
      <c r="X844" s="44">
        <f t="shared" si="172"/>
        <v>45676</v>
      </c>
      <c r="Y844" s="44">
        <f t="shared" si="173"/>
        <v>45704</v>
      </c>
    </row>
    <row r="845" spans="1:25" ht="20.100000000000001" customHeight="1" x14ac:dyDescent="0.3">
      <c r="A845" s="13">
        <f>SUBTOTAL(103,$B$4:B845)</f>
        <v>842</v>
      </c>
      <c r="B845" s="140">
        <v>45676</v>
      </c>
      <c r="C845" s="143" t="s">
        <v>57</v>
      </c>
      <c r="D845" s="3" t="str">
        <f>VLOOKUP(C845,'Location Summary'!$C$4:$D$602,2,0)</f>
        <v>DB2+9</v>
      </c>
      <c r="E845" s="297" t="s">
        <v>423</v>
      </c>
      <c r="F845" s="298" t="s">
        <v>703</v>
      </c>
      <c r="K845" s="187">
        <v>1</v>
      </c>
      <c r="X845" s="44">
        <f t="shared" si="172"/>
        <v>45676</v>
      </c>
      <c r="Y845" s="44">
        <f t="shared" si="173"/>
        <v>45704</v>
      </c>
    </row>
    <row r="846" spans="1:25" ht="20.100000000000001" customHeight="1" x14ac:dyDescent="0.3">
      <c r="A846" s="13">
        <f>SUBTOTAL(103,$B$4:B846)</f>
        <v>843</v>
      </c>
      <c r="B846" s="140">
        <v>45676</v>
      </c>
      <c r="C846" s="143" t="s">
        <v>645</v>
      </c>
      <c r="D846" s="3" t="str">
        <f>VLOOKUP(C846,'Location Summary'!$C$4:$D$602,2,0)</f>
        <v>DA+1.5</v>
      </c>
      <c r="E846" s="297" t="s">
        <v>423</v>
      </c>
      <c r="F846" s="298" t="s">
        <v>703</v>
      </c>
      <c r="G846" s="188">
        <v>1</v>
      </c>
      <c r="J846" s="188">
        <v>1</v>
      </c>
      <c r="X846" s="44">
        <f t="shared" si="172"/>
        <v>45676</v>
      </c>
      <c r="Y846" s="44">
        <f t="shared" si="173"/>
        <v>45704</v>
      </c>
    </row>
    <row r="847" spans="1:25" ht="20.100000000000001" customHeight="1" x14ac:dyDescent="0.3">
      <c r="A847" s="13">
        <f>SUBTOTAL(103,$B$4:B847)</f>
        <v>844</v>
      </c>
      <c r="B847" s="140">
        <v>45676</v>
      </c>
      <c r="C847" s="143" t="s">
        <v>76</v>
      </c>
      <c r="D847" s="3" t="str">
        <f>VLOOKUP(C847,'Location Summary'!$C$4:$D$602,2,0)</f>
        <v>DB1+9</v>
      </c>
      <c r="E847" s="297" t="s">
        <v>423</v>
      </c>
      <c r="F847" s="298" t="s">
        <v>703</v>
      </c>
      <c r="K847" s="187">
        <v>1</v>
      </c>
      <c r="L847" s="186">
        <v>1</v>
      </c>
      <c r="X847" s="44">
        <f t="shared" si="172"/>
        <v>45676</v>
      </c>
      <c r="Y847" s="44">
        <f t="shared" si="173"/>
        <v>45704</v>
      </c>
    </row>
    <row r="848" spans="1:25" ht="20.100000000000001" customHeight="1" x14ac:dyDescent="0.3">
      <c r="A848" s="13">
        <f>SUBTOTAL(103,$B$4:B848)</f>
        <v>845</v>
      </c>
      <c r="B848" s="140">
        <v>45676</v>
      </c>
      <c r="C848" s="143" t="s">
        <v>668</v>
      </c>
      <c r="D848" s="3" t="str">
        <f>VLOOKUP(C848,'Location Summary'!$C$4:$D$602,2,0)</f>
        <v>DA+0</v>
      </c>
      <c r="E848" s="297" t="s">
        <v>423</v>
      </c>
      <c r="F848" s="298" t="s">
        <v>703</v>
      </c>
      <c r="H848" s="187">
        <v>1</v>
      </c>
      <c r="I848" s="186">
        <v>1</v>
      </c>
      <c r="K848" s="187">
        <v>1</v>
      </c>
      <c r="L848" s="186">
        <v>1</v>
      </c>
      <c r="M848" s="188">
        <v>1</v>
      </c>
      <c r="X848" s="44">
        <f t="shared" si="172"/>
        <v>45676</v>
      </c>
      <c r="Y848" s="44">
        <f t="shared" si="173"/>
        <v>45704</v>
      </c>
    </row>
    <row r="849" spans="1:25" ht="20.100000000000001" customHeight="1" x14ac:dyDescent="0.3">
      <c r="A849" s="13">
        <f>SUBTOTAL(103,$B$4:B849)</f>
        <v>846</v>
      </c>
      <c r="B849" s="140">
        <v>45677</v>
      </c>
      <c r="C849" s="143" t="s">
        <v>658</v>
      </c>
      <c r="D849" s="3" t="str">
        <f>VLOOKUP(C849,'Location Summary'!$C$4:$D$602,2,0)</f>
        <v>DB1+9</v>
      </c>
      <c r="E849" s="297" t="s">
        <v>423</v>
      </c>
      <c r="F849" s="298" t="s">
        <v>703</v>
      </c>
      <c r="H849" s="187">
        <v>1</v>
      </c>
      <c r="I849" s="186">
        <v>1</v>
      </c>
      <c r="X849" s="44">
        <f t="shared" si="172"/>
        <v>45677</v>
      </c>
      <c r="Y849" s="44">
        <f t="shared" si="173"/>
        <v>45705</v>
      </c>
    </row>
    <row r="850" spans="1:25" ht="20.100000000000001" customHeight="1" x14ac:dyDescent="0.3">
      <c r="A850" s="13">
        <f>SUBTOTAL(103,$B$4:B850)</f>
        <v>847</v>
      </c>
      <c r="B850" s="140">
        <v>45677</v>
      </c>
      <c r="C850" s="143" t="s">
        <v>272</v>
      </c>
      <c r="D850" s="3" t="str">
        <f>VLOOKUP(C850,'Location Summary'!$C$4:$D$602,2,0)</f>
        <v>DB1+6</v>
      </c>
      <c r="E850" s="297" t="s">
        <v>423</v>
      </c>
      <c r="F850" s="298" t="s">
        <v>703</v>
      </c>
      <c r="K850" s="187">
        <v>1</v>
      </c>
      <c r="L850" s="186">
        <v>1</v>
      </c>
      <c r="M850" s="188">
        <v>1</v>
      </c>
      <c r="X850" s="44">
        <f t="shared" si="172"/>
        <v>45677</v>
      </c>
      <c r="Y850" s="44">
        <f t="shared" si="173"/>
        <v>45705</v>
      </c>
    </row>
    <row r="851" spans="1:25" ht="20.100000000000001" customHeight="1" x14ac:dyDescent="0.3">
      <c r="A851" s="13">
        <f>SUBTOTAL(103,$B$4:B851)</f>
        <v>848</v>
      </c>
      <c r="B851" s="140">
        <v>45677</v>
      </c>
      <c r="C851" s="143" t="s">
        <v>463</v>
      </c>
      <c r="D851" s="3" t="str">
        <f>VLOOKUP(C851,'Location Summary'!$C$4:$D$602,2,0)</f>
        <v>DA+3</v>
      </c>
      <c r="E851" s="297" t="s">
        <v>423</v>
      </c>
      <c r="F851" s="298" t="s">
        <v>703</v>
      </c>
      <c r="G851" s="188">
        <v>1</v>
      </c>
      <c r="K851" s="187">
        <v>1</v>
      </c>
      <c r="L851" s="186">
        <v>1</v>
      </c>
      <c r="N851" s="187">
        <v>1</v>
      </c>
      <c r="O851" s="186">
        <v>1</v>
      </c>
      <c r="P851" s="188">
        <v>1</v>
      </c>
      <c r="X851" s="44">
        <f t="shared" si="172"/>
        <v>45677</v>
      </c>
      <c r="Y851" s="44">
        <f t="shared" si="173"/>
        <v>45705</v>
      </c>
    </row>
    <row r="852" spans="1:25" ht="20.100000000000001" customHeight="1" x14ac:dyDescent="0.3">
      <c r="A852" s="13">
        <f>SUBTOTAL(103,$B$4:B852)</f>
        <v>849</v>
      </c>
      <c r="B852" s="140">
        <v>45677</v>
      </c>
      <c r="C852" s="143" t="s">
        <v>57</v>
      </c>
      <c r="D852" s="3" t="str">
        <f>VLOOKUP(C852,'Location Summary'!$C$4:$D$602,2,0)</f>
        <v>DB2+9</v>
      </c>
      <c r="E852" s="297" t="s">
        <v>423</v>
      </c>
      <c r="F852" s="298" t="s">
        <v>703</v>
      </c>
      <c r="L852" s="186">
        <v>1</v>
      </c>
      <c r="P852" s="188">
        <v>1</v>
      </c>
      <c r="X852" s="44">
        <f t="shared" si="172"/>
        <v>45677</v>
      </c>
      <c r="Y852" s="44">
        <f t="shared" si="173"/>
        <v>45705</v>
      </c>
    </row>
    <row r="853" spans="1:25" ht="20.100000000000001" customHeight="1" x14ac:dyDescent="0.3">
      <c r="A853" s="13">
        <f>SUBTOTAL(103,$B$4:B853)</f>
        <v>850</v>
      </c>
      <c r="B853" s="140">
        <v>45677</v>
      </c>
      <c r="C853" s="143" t="s">
        <v>413</v>
      </c>
      <c r="D853" s="3" t="str">
        <f>VLOOKUP(C853,'Location Summary'!$C$4:$D$602,2,0)</f>
        <v>DA+6</v>
      </c>
      <c r="E853" s="297" t="s">
        <v>423</v>
      </c>
      <c r="F853" s="298" t="s">
        <v>703</v>
      </c>
      <c r="J853" s="188">
        <v>1</v>
      </c>
      <c r="X853" s="44">
        <f t="shared" si="172"/>
        <v>45677</v>
      </c>
      <c r="Y853" s="44">
        <f t="shared" si="173"/>
        <v>45705</v>
      </c>
    </row>
    <row r="854" spans="1:25" ht="20.100000000000001" customHeight="1" x14ac:dyDescent="0.3">
      <c r="A854" s="13">
        <f>SUBTOTAL(103,$B$4:B854)</f>
        <v>851</v>
      </c>
      <c r="B854" s="140">
        <v>45677</v>
      </c>
      <c r="C854" s="143" t="s">
        <v>668</v>
      </c>
      <c r="D854" s="3" t="str">
        <f>VLOOKUP(C854,'Location Summary'!$C$4:$D$602,2,0)</f>
        <v>DA+0</v>
      </c>
      <c r="E854" s="297" t="s">
        <v>423</v>
      </c>
      <c r="F854" s="298" t="s">
        <v>703</v>
      </c>
      <c r="P854" s="188">
        <v>1</v>
      </c>
      <c r="X854" s="44">
        <f t="shared" si="172"/>
        <v>45677</v>
      </c>
      <c r="Y854" s="44">
        <f t="shared" si="173"/>
        <v>45705</v>
      </c>
    </row>
    <row r="855" spans="1:25" ht="20.100000000000001" customHeight="1" x14ac:dyDescent="0.3">
      <c r="A855" s="13">
        <f>SUBTOTAL(103,$B$4:B855)</f>
        <v>852</v>
      </c>
      <c r="B855" s="140">
        <v>45678</v>
      </c>
      <c r="C855" s="143" t="s">
        <v>664</v>
      </c>
      <c r="D855" s="3" t="str">
        <f>VLOOKUP(C855,'Location Summary'!$C$4:$D$602,2,0)</f>
        <v>DA-1.5</v>
      </c>
      <c r="E855" s="297" t="s">
        <v>423</v>
      </c>
      <c r="F855" s="298" t="s">
        <v>703</v>
      </c>
      <c r="J855" s="188">
        <v>1</v>
      </c>
      <c r="P855" s="188">
        <v>1</v>
      </c>
      <c r="X855" s="44">
        <f t="shared" si="172"/>
        <v>45678</v>
      </c>
      <c r="Y855" s="44">
        <f t="shared" si="173"/>
        <v>45706</v>
      </c>
    </row>
    <row r="856" spans="1:25" ht="20.100000000000001" customHeight="1" x14ac:dyDescent="0.3">
      <c r="A856" s="13">
        <f>SUBTOTAL(103,$B$4:B856)</f>
        <v>853</v>
      </c>
      <c r="B856" s="140">
        <v>45678</v>
      </c>
      <c r="C856" s="143" t="s">
        <v>272</v>
      </c>
      <c r="D856" s="3" t="str">
        <f>VLOOKUP(C856,'Location Summary'!$C$4:$D$602,2,0)</f>
        <v>DB1+6</v>
      </c>
      <c r="E856" s="297" t="s">
        <v>423</v>
      </c>
      <c r="F856" s="298" t="s">
        <v>703</v>
      </c>
      <c r="N856" s="187">
        <v>1</v>
      </c>
      <c r="O856" s="186">
        <v>1</v>
      </c>
      <c r="X856" s="44">
        <f t="shared" si="172"/>
        <v>45678</v>
      </c>
      <c r="Y856" s="44">
        <f t="shared" si="173"/>
        <v>45706</v>
      </c>
    </row>
    <row r="857" spans="1:25" ht="20.100000000000001" customHeight="1" x14ac:dyDescent="0.3">
      <c r="A857" s="13">
        <f>SUBTOTAL(103,$B$4:B857)</f>
        <v>854</v>
      </c>
      <c r="B857" s="140">
        <v>45678</v>
      </c>
      <c r="C857" s="143" t="s">
        <v>463</v>
      </c>
      <c r="D857" s="3" t="str">
        <f>VLOOKUP(C857,'Location Summary'!$C$4:$D$602,2,0)</f>
        <v>DA+3</v>
      </c>
      <c r="E857" s="297" t="s">
        <v>423</v>
      </c>
      <c r="F857" s="298" t="s">
        <v>703</v>
      </c>
      <c r="H857" s="187">
        <v>1</v>
      </c>
      <c r="I857" s="186">
        <v>1</v>
      </c>
      <c r="Q857" s="187">
        <v>1</v>
      </c>
      <c r="R857" s="186">
        <v>1</v>
      </c>
      <c r="X857" s="44">
        <f t="shared" si="172"/>
        <v>45678</v>
      </c>
      <c r="Y857" s="44">
        <f t="shared" si="173"/>
        <v>45706</v>
      </c>
    </row>
    <row r="858" spans="1:25" ht="20.100000000000001" customHeight="1" x14ac:dyDescent="0.3">
      <c r="A858" s="13">
        <f>SUBTOTAL(103,$B$4:B858)</f>
        <v>855</v>
      </c>
      <c r="B858" s="140">
        <v>45678</v>
      </c>
      <c r="C858" s="143" t="s">
        <v>57</v>
      </c>
      <c r="D858" s="3" t="str">
        <f>VLOOKUP(C858,'Location Summary'!$C$4:$D$602,2,0)</f>
        <v>DB2+9</v>
      </c>
      <c r="E858" s="297" t="s">
        <v>423</v>
      </c>
      <c r="F858" s="298" t="s">
        <v>703</v>
      </c>
      <c r="M858" s="188">
        <v>1</v>
      </c>
      <c r="Q858" s="187">
        <v>1</v>
      </c>
      <c r="R858" s="186">
        <v>1</v>
      </c>
      <c r="X858" s="44">
        <f t="shared" ref="X858:X895" si="174">B858</f>
        <v>45678</v>
      </c>
      <c r="Y858" s="44">
        <f t="shared" ref="Y858:Y895" si="175">B858+28</f>
        <v>45706</v>
      </c>
    </row>
    <row r="859" spans="1:25" ht="20.100000000000001" customHeight="1" x14ac:dyDescent="0.3">
      <c r="A859" s="13">
        <f>SUBTOTAL(103,$B$4:B859)</f>
        <v>856</v>
      </c>
      <c r="B859" s="140">
        <v>45678</v>
      </c>
      <c r="C859" s="143" t="s">
        <v>413</v>
      </c>
      <c r="D859" s="3" t="str">
        <f>VLOOKUP(C859,'Location Summary'!$C$4:$D$602,2,0)</f>
        <v>DA+6</v>
      </c>
      <c r="E859" s="297" t="s">
        <v>423</v>
      </c>
      <c r="F859" s="298" t="s">
        <v>703</v>
      </c>
      <c r="K859" s="187">
        <v>1</v>
      </c>
      <c r="X859" s="44">
        <f t="shared" si="174"/>
        <v>45678</v>
      </c>
      <c r="Y859" s="44">
        <f t="shared" si="175"/>
        <v>45706</v>
      </c>
    </row>
    <row r="860" spans="1:25" ht="20.100000000000001" customHeight="1" x14ac:dyDescent="0.3">
      <c r="A860" s="13">
        <f>SUBTOTAL(103,$B$4:B860)</f>
        <v>857</v>
      </c>
      <c r="B860" s="140">
        <v>45678</v>
      </c>
      <c r="C860" s="143" t="s">
        <v>668</v>
      </c>
      <c r="D860" s="3" t="str">
        <f>VLOOKUP(C860,'Location Summary'!$C$4:$D$602,2,0)</f>
        <v>DA+0</v>
      </c>
      <c r="E860" s="297" t="s">
        <v>423</v>
      </c>
      <c r="F860" s="298" t="s">
        <v>703</v>
      </c>
      <c r="N860" s="187">
        <v>1</v>
      </c>
      <c r="O860" s="186">
        <v>1</v>
      </c>
      <c r="Q860" s="187">
        <v>1</v>
      </c>
      <c r="R860" s="186">
        <v>1</v>
      </c>
      <c r="X860" s="44">
        <f t="shared" si="174"/>
        <v>45678</v>
      </c>
      <c r="Y860" s="44">
        <f t="shared" si="175"/>
        <v>45706</v>
      </c>
    </row>
    <row r="861" spans="1:25" ht="20.100000000000001" customHeight="1" x14ac:dyDescent="0.3">
      <c r="A861" s="13">
        <f>SUBTOTAL(103,$B$4:B861)</f>
        <v>858</v>
      </c>
      <c r="B861" s="140">
        <v>45679</v>
      </c>
      <c r="C861" s="143" t="s">
        <v>664</v>
      </c>
      <c r="D861" s="3" t="str">
        <f>VLOOKUP(C861,'Location Summary'!$C$4:$D$602,2,0)</f>
        <v>DA-1.5</v>
      </c>
      <c r="E861" s="297" t="s">
        <v>423</v>
      </c>
      <c r="F861" s="298" t="s">
        <v>703</v>
      </c>
      <c r="G861" s="188">
        <v>1</v>
      </c>
      <c r="K861" s="187">
        <v>1</v>
      </c>
      <c r="L861" s="186">
        <v>1</v>
      </c>
      <c r="M861" s="188">
        <v>1</v>
      </c>
      <c r="Q861" s="187">
        <v>1</v>
      </c>
      <c r="R861" s="186">
        <v>1</v>
      </c>
      <c r="X861" s="44">
        <f t="shared" si="174"/>
        <v>45679</v>
      </c>
      <c r="Y861" s="44">
        <f t="shared" si="175"/>
        <v>45707</v>
      </c>
    </row>
    <row r="862" spans="1:25" ht="20.100000000000001" customHeight="1" x14ac:dyDescent="0.3">
      <c r="A862" s="13">
        <f>SUBTOTAL(103,$B$4:B862)</f>
        <v>859</v>
      </c>
      <c r="B862" s="140">
        <v>45679</v>
      </c>
      <c r="C862" s="143" t="s">
        <v>57</v>
      </c>
      <c r="D862" s="3" t="str">
        <f>VLOOKUP(C862,'Location Summary'!$C$4:$D$602,2,0)</f>
        <v>DB2+9</v>
      </c>
      <c r="E862" s="297" t="s">
        <v>423</v>
      </c>
      <c r="F862" s="298" t="s">
        <v>703</v>
      </c>
      <c r="N862" s="187">
        <v>1</v>
      </c>
      <c r="O862" s="186">
        <v>1</v>
      </c>
      <c r="X862" s="44">
        <f t="shared" si="174"/>
        <v>45679</v>
      </c>
      <c r="Y862" s="44">
        <f t="shared" si="175"/>
        <v>45707</v>
      </c>
    </row>
    <row r="863" spans="1:25" ht="20.100000000000001" customHeight="1" x14ac:dyDescent="0.3">
      <c r="A863" s="13">
        <f>SUBTOTAL(103,$B$4:B863)</f>
        <v>860</v>
      </c>
      <c r="B863" s="140">
        <v>45679</v>
      </c>
      <c r="C863" s="143" t="s">
        <v>645</v>
      </c>
      <c r="D863" s="3" t="str">
        <f>VLOOKUP(C863,'Location Summary'!$C$4:$D$602,2,0)</f>
        <v>DA+1.5</v>
      </c>
      <c r="E863" s="297" t="s">
        <v>423</v>
      </c>
      <c r="F863" s="298" t="s">
        <v>703</v>
      </c>
      <c r="H863" s="187">
        <v>1</v>
      </c>
      <c r="I863" s="186">
        <v>1</v>
      </c>
      <c r="K863" s="187">
        <v>1</v>
      </c>
      <c r="L863" s="186">
        <v>1</v>
      </c>
      <c r="X863" s="44">
        <f t="shared" si="174"/>
        <v>45679</v>
      </c>
      <c r="Y863" s="44">
        <f t="shared" si="175"/>
        <v>45707</v>
      </c>
    </row>
    <row r="864" spans="1:25" ht="20.100000000000001" customHeight="1" x14ac:dyDescent="0.3">
      <c r="A864" s="13">
        <f>SUBTOTAL(103,$B$4:B864)</f>
        <v>861</v>
      </c>
      <c r="B864" s="140">
        <v>45679</v>
      </c>
      <c r="C864" s="143" t="s">
        <v>79</v>
      </c>
      <c r="D864" s="3" t="str">
        <f>VLOOKUP(C864,'Location Summary'!$C$4:$D$602,2,0)</f>
        <v>DB1+0</v>
      </c>
      <c r="E864" s="297" t="s">
        <v>423</v>
      </c>
      <c r="F864" s="298" t="s">
        <v>703</v>
      </c>
      <c r="M864" s="188">
        <v>1</v>
      </c>
      <c r="P864" s="188">
        <v>1</v>
      </c>
      <c r="X864" s="44">
        <f t="shared" si="174"/>
        <v>45679</v>
      </c>
      <c r="Y864" s="44">
        <f t="shared" si="175"/>
        <v>45707</v>
      </c>
    </row>
    <row r="865" spans="1:25" ht="20.100000000000001" customHeight="1" x14ac:dyDescent="0.3">
      <c r="A865" s="13">
        <f>SUBTOTAL(103,$B$4:B865)</f>
        <v>862</v>
      </c>
      <c r="B865" s="140">
        <v>45680</v>
      </c>
      <c r="C865" s="143" t="s">
        <v>664</v>
      </c>
      <c r="D865" s="3" t="str">
        <f>VLOOKUP(C865,'Location Summary'!$C$4:$D$602,2,0)</f>
        <v>DA-1.5</v>
      </c>
      <c r="E865" s="297" t="s">
        <v>423</v>
      </c>
      <c r="F865" s="298" t="s">
        <v>703</v>
      </c>
      <c r="H865" s="187">
        <v>1</v>
      </c>
      <c r="I865" s="186">
        <v>1</v>
      </c>
      <c r="N865" s="187">
        <v>1</v>
      </c>
      <c r="O865" s="186">
        <v>1</v>
      </c>
      <c r="X865" s="44">
        <f t="shared" si="174"/>
        <v>45680</v>
      </c>
      <c r="Y865" s="44">
        <f t="shared" si="175"/>
        <v>45708</v>
      </c>
    </row>
    <row r="866" spans="1:25" ht="20.100000000000001" customHeight="1" x14ac:dyDescent="0.3">
      <c r="A866" s="13">
        <f>SUBTOTAL(103,$B$4:B866)</f>
        <v>863</v>
      </c>
      <c r="B866" s="140">
        <v>45680</v>
      </c>
      <c r="C866" s="143" t="s">
        <v>316</v>
      </c>
      <c r="D866" s="3" t="str">
        <f>VLOOKUP(C866,'Location Summary'!$C$4:$D$602,2,0)</f>
        <v>DA+6</v>
      </c>
      <c r="E866" s="297" t="s">
        <v>423</v>
      </c>
      <c r="F866" s="298" t="s">
        <v>703</v>
      </c>
      <c r="J866" s="188">
        <v>1</v>
      </c>
      <c r="X866" s="44">
        <f t="shared" si="174"/>
        <v>45680</v>
      </c>
      <c r="Y866" s="44">
        <f t="shared" si="175"/>
        <v>45708</v>
      </c>
    </row>
    <row r="867" spans="1:25" ht="20.100000000000001" customHeight="1" x14ac:dyDescent="0.3">
      <c r="A867" s="13">
        <f>SUBTOTAL(103,$B$4:B867)</f>
        <v>864</v>
      </c>
      <c r="B867" s="140">
        <v>45680</v>
      </c>
      <c r="C867" s="143" t="s">
        <v>9</v>
      </c>
      <c r="D867" s="3" t="str">
        <f>VLOOKUP(C867,'Location Summary'!$C$4:$D$602,2,0)</f>
        <v>DB1+0</v>
      </c>
      <c r="E867" s="297" t="s">
        <v>423</v>
      </c>
      <c r="F867" s="298" t="s">
        <v>703</v>
      </c>
      <c r="G867" s="188">
        <v>1</v>
      </c>
      <c r="X867" s="44">
        <f t="shared" si="174"/>
        <v>45680</v>
      </c>
      <c r="Y867" s="44">
        <f t="shared" si="175"/>
        <v>45708</v>
      </c>
    </row>
    <row r="868" spans="1:25" ht="20.100000000000001" customHeight="1" x14ac:dyDescent="0.3">
      <c r="A868" s="13">
        <f>SUBTOTAL(103,$B$4:B868)</f>
        <v>865</v>
      </c>
      <c r="B868" s="140">
        <v>45680</v>
      </c>
      <c r="C868" s="143" t="s">
        <v>413</v>
      </c>
      <c r="D868" s="3" t="str">
        <f>VLOOKUP(C868,'Location Summary'!$C$4:$D$602,2,0)</f>
        <v>DA+6</v>
      </c>
      <c r="E868" s="297" t="s">
        <v>423</v>
      </c>
      <c r="F868" s="298" t="s">
        <v>703</v>
      </c>
      <c r="L868" s="186">
        <v>1</v>
      </c>
      <c r="P868" s="188">
        <v>1</v>
      </c>
      <c r="X868" s="44">
        <f t="shared" si="174"/>
        <v>45680</v>
      </c>
      <c r="Y868" s="44">
        <f t="shared" si="175"/>
        <v>45708</v>
      </c>
    </row>
    <row r="869" spans="1:25" ht="20.100000000000001" customHeight="1" x14ac:dyDescent="0.3">
      <c r="A869" s="13">
        <f>SUBTOTAL(103,$B$4:B869)</f>
        <v>866</v>
      </c>
      <c r="B869" s="140">
        <v>45680</v>
      </c>
      <c r="C869" s="143" t="s">
        <v>645</v>
      </c>
      <c r="D869" s="3" t="str">
        <f>VLOOKUP(C869,'Location Summary'!$C$4:$D$602,2,0)</f>
        <v>DA+1.5</v>
      </c>
      <c r="E869" s="297" t="s">
        <v>423</v>
      </c>
      <c r="F869" s="298" t="s">
        <v>703</v>
      </c>
      <c r="M869" s="188">
        <v>1</v>
      </c>
      <c r="P869" s="188">
        <v>1</v>
      </c>
      <c r="X869" s="44">
        <f t="shared" si="174"/>
        <v>45680</v>
      </c>
      <c r="Y869" s="44">
        <f t="shared" si="175"/>
        <v>45708</v>
      </c>
    </row>
    <row r="870" spans="1:25" ht="20.100000000000001" customHeight="1" x14ac:dyDescent="0.3">
      <c r="A870" s="13">
        <f>SUBTOTAL(103,$B$4:B870)</f>
        <v>867</v>
      </c>
      <c r="B870" s="140">
        <v>45680</v>
      </c>
      <c r="C870" s="143" t="s">
        <v>79</v>
      </c>
      <c r="D870" s="3" t="str">
        <f>VLOOKUP(C870,'Location Summary'!$C$4:$D$602,2,0)</f>
        <v>DB1+0</v>
      </c>
      <c r="E870" s="297" t="s">
        <v>423</v>
      </c>
      <c r="F870" s="298" t="s">
        <v>703</v>
      </c>
      <c r="N870" s="187">
        <v>1</v>
      </c>
      <c r="O870" s="186">
        <v>1</v>
      </c>
      <c r="Q870" s="187">
        <v>1</v>
      </c>
      <c r="R870" s="186">
        <v>1</v>
      </c>
      <c r="X870" s="44">
        <f t="shared" si="174"/>
        <v>45680</v>
      </c>
      <c r="Y870" s="44">
        <f t="shared" si="175"/>
        <v>45708</v>
      </c>
    </row>
    <row r="871" spans="1:25" ht="20.100000000000001" customHeight="1" x14ac:dyDescent="0.3">
      <c r="A871" s="13">
        <f>SUBTOTAL(103,$B$4:B871)</f>
        <v>868</v>
      </c>
      <c r="B871" s="140">
        <v>45680</v>
      </c>
      <c r="C871" s="143" t="s">
        <v>669</v>
      </c>
      <c r="D871" s="3" t="str">
        <f>VLOOKUP(C871,'Location Summary'!$C$4:$D$602,2,0)</f>
        <v>DA+9</v>
      </c>
      <c r="E871" s="297" t="s">
        <v>423</v>
      </c>
      <c r="F871" s="298" t="s">
        <v>703</v>
      </c>
      <c r="J871" s="188">
        <v>1</v>
      </c>
      <c r="M871" s="188">
        <v>1</v>
      </c>
      <c r="P871" s="188">
        <v>1</v>
      </c>
      <c r="X871" s="44">
        <f t="shared" si="174"/>
        <v>45680</v>
      </c>
      <c r="Y871" s="44">
        <f t="shared" si="175"/>
        <v>45708</v>
      </c>
    </row>
    <row r="872" spans="1:25" ht="20.100000000000001" customHeight="1" x14ac:dyDescent="0.3">
      <c r="A872" s="13">
        <f>SUBTOTAL(103,$B$4:B872)</f>
        <v>869</v>
      </c>
      <c r="B872" s="140">
        <v>45681</v>
      </c>
      <c r="C872" s="143" t="s">
        <v>316</v>
      </c>
      <c r="D872" s="3" t="str">
        <f>VLOOKUP(C872,'Location Summary'!$C$4:$D$602,2,0)</f>
        <v>DA+6</v>
      </c>
      <c r="E872" s="297" t="s">
        <v>423</v>
      </c>
      <c r="F872" s="298" t="s">
        <v>703</v>
      </c>
      <c r="G872" s="188">
        <v>1</v>
      </c>
      <c r="K872" s="187">
        <v>1</v>
      </c>
      <c r="L872" s="186">
        <v>1</v>
      </c>
      <c r="P872" s="188">
        <v>1</v>
      </c>
      <c r="X872" s="44">
        <f t="shared" si="174"/>
        <v>45681</v>
      </c>
      <c r="Y872" s="44">
        <f t="shared" si="175"/>
        <v>45709</v>
      </c>
    </row>
    <row r="873" spans="1:25" ht="20.100000000000001" customHeight="1" x14ac:dyDescent="0.3">
      <c r="A873" s="13">
        <f>SUBTOTAL(103,$B$4:B873)</f>
        <v>870</v>
      </c>
      <c r="B873" s="140">
        <v>45681</v>
      </c>
      <c r="C873" s="143" t="s">
        <v>9</v>
      </c>
      <c r="D873" s="3" t="str">
        <f>VLOOKUP(C873,'Location Summary'!$C$4:$D$602,2,0)</f>
        <v>DB1+0</v>
      </c>
      <c r="E873" s="297" t="s">
        <v>423</v>
      </c>
      <c r="F873" s="298" t="s">
        <v>703</v>
      </c>
      <c r="H873" s="187">
        <v>1</v>
      </c>
      <c r="I873" s="186">
        <v>1</v>
      </c>
      <c r="P873" s="188">
        <v>1</v>
      </c>
      <c r="X873" s="44">
        <f t="shared" si="174"/>
        <v>45681</v>
      </c>
      <c r="Y873" s="44">
        <f t="shared" si="175"/>
        <v>45709</v>
      </c>
    </row>
    <row r="874" spans="1:25" ht="20.100000000000001" customHeight="1" x14ac:dyDescent="0.3">
      <c r="A874" s="13">
        <f>SUBTOTAL(103,$B$4:B874)</f>
        <v>871</v>
      </c>
      <c r="B874" s="140">
        <v>45681</v>
      </c>
      <c r="C874" s="143" t="s">
        <v>413</v>
      </c>
      <c r="D874" s="3" t="str">
        <f>VLOOKUP(C874,'Location Summary'!$C$4:$D$602,2,0)</f>
        <v>DA+6</v>
      </c>
      <c r="E874" s="297" t="s">
        <v>423</v>
      </c>
      <c r="F874" s="298" t="s">
        <v>703</v>
      </c>
      <c r="Q874" s="187">
        <v>1</v>
      </c>
      <c r="R874" s="186">
        <v>1</v>
      </c>
      <c r="X874" s="44">
        <f t="shared" si="174"/>
        <v>45681</v>
      </c>
      <c r="Y874" s="44">
        <f t="shared" si="175"/>
        <v>45709</v>
      </c>
    </row>
    <row r="875" spans="1:25" ht="20.100000000000001" customHeight="1" x14ac:dyDescent="0.3">
      <c r="A875" s="13">
        <f>SUBTOTAL(103,$B$4:B875)</f>
        <v>872</v>
      </c>
      <c r="B875" s="140">
        <v>45681</v>
      </c>
      <c r="C875" s="143" t="s">
        <v>645</v>
      </c>
      <c r="D875" s="3" t="str">
        <f>VLOOKUP(C875,'Location Summary'!$C$4:$D$602,2,0)</f>
        <v>DA+1.5</v>
      </c>
      <c r="E875" s="297" t="s">
        <v>423</v>
      </c>
      <c r="F875" s="298" t="s">
        <v>703</v>
      </c>
      <c r="N875" s="187">
        <v>1</v>
      </c>
      <c r="O875" s="186">
        <v>1</v>
      </c>
      <c r="Q875" s="187">
        <v>1</v>
      </c>
      <c r="R875" s="186">
        <v>1</v>
      </c>
      <c r="X875" s="44">
        <f t="shared" si="174"/>
        <v>45681</v>
      </c>
      <c r="Y875" s="44">
        <f t="shared" si="175"/>
        <v>45709</v>
      </c>
    </row>
    <row r="876" spans="1:25" ht="20.100000000000001" customHeight="1" x14ac:dyDescent="0.3">
      <c r="A876" s="13">
        <f>SUBTOTAL(103,$B$4:B876)</f>
        <v>873</v>
      </c>
      <c r="B876" s="140">
        <v>45681</v>
      </c>
      <c r="C876" s="143" t="s">
        <v>79</v>
      </c>
      <c r="D876" s="3" t="str">
        <f>VLOOKUP(C876,'Location Summary'!$C$4:$D$602,2,0)</f>
        <v>DB1+0</v>
      </c>
      <c r="E876" s="297" t="s">
        <v>423</v>
      </c>
      <c r="F876" s="298" t="s">
        <v>703</v>
      </c>
      <c r="G876" s="188">
        <v>1</v>
      </c>
      <c r="J876" s="188">
        <v>1</v>
      </c>
      <c r="X876" s="44">
        <f t="shared" si="174"/>
        <v>45681</v>
      </c>
      <c r="Y876" s="44">
        <f t="shared" si="175"/>
        <v>45709</v>
      </c>
    </row>
    <row r="877" spans="1:25" ht="20.100000000000001" customHeight="1" x14ac:dyDescent="0.3">
      <c r="A877" s="13">
        <f>SUBTOTAL(103,$B$4:B877)</f>
        <v>874</v>
      </c>
      <c r="B877" s="140">
        <v>45681</v>
      </c>
      <c r="C877" s="143" t="s">
        <v>669</v>
      </c>
      <c r="D877" s="3" t="str">
        <f>VLOOKUP(C877,'Location Summary'!$C$4:$D$602,2,0)</f>
        <v>DA+9</v>
      </c>
      <c r="E877" s="297" t="s">
        <v>423</v>
      </c>
      <c r="F877" s="298" t="s">
        <v>703</v>
      </c>
      <c r="G877" s="188">
        <v>1</v>
      </c>
      <c r="K877" s="187">
        <v>1</v>
      </c>
      <c r="L877" s="186">
        <v>1</v>
      </c>
      <c r="N877" s="187">
        <v>1</v>
      </c>
      <c r="O877" s="186">
        <v>1</v>
      </c>
      <c r="X877" s="44">
        <f t="shared" si="174"/>
        <v>45681</v>
      </c>
      <c r="Y877" s="44">
        <f t="shared" si="175"/>
        <v>45709</v>
      </c>
    </row>
    <row r="878" spans="1:25" ht="20.100000000000001" customHeight="1" x14ac:dyDescent="0.3">
      <c r="A878" s="13">
        <f>SUBTOTAL(103,$B$4:B878)</f>
        <v>875</v>
      </c>
      <c r="B878" s="140">
        <v>45682</v>
      </c>
      <c r="C878" s="143" t="s">
        <v>665</v>
      </c>
      <c r="D878" s="3" t="str">
        <f>VLOOKUP(C878,'Location Summary'!$C$4:$D$602,2,0)</f>
        <v>DA+0</v>
      </c>
      <c r="E878" s="297" t="s">
        <v>423</v>
      </c>
      <c r="F878" s="298" t="s">
        <v>703</v>
      </c>
      <c r="G878" s="188">
        <v>1</v>
      </c>
      <c r="P878" s="188">
        <v>1</v>
      </c>
      <c r="X878" s="44">
        <f t="shared" si="174"/>
        <v>45682</v>
      </c>
      <c r="Y878" s="44">
        <f t="shared" si="175"/>
        <v>45710</v>
      </c>
    </row>
    <row r="879" spans="1:25" ht="20.100000000000001" customHeight="1" x14ac:dyDescent="0.3">
      <c r="A879" s="13">
        <f>SUBTOTAL(103,$B$4:B879)</f>
        <v>876</v>
      </c>
      <c r="B879" s="140">
        <v>45682</v>
      </c>
      <c r="C879" s="143" t="s">
        <v>316</v>
      </c>
      <c r="D879" s="3" t="str">
        <f>VLOOKUP(C879,'Location Summary'!$C$4:$D$602,2,0)</f>
        <v>DA+6</v>
      </c>
      <c r="E879" s="297" t="s">
        <v>423</v>
      </c>
      <c r="F879" s="298" t="s">
        <v>703</v>
      </c>
      <c r="H879" s="187">
        <v>1</v>
      </c>
      <c r="M879" s="188">
        <v>1</v>
      </c>
      <c r="Q879" s="187">
        <v>1</v>
      </c>
      <c r="X879" s="44">
        <f t="shared" si="174"/>
        <v>45682</v>
      </c>
      <c r="Y879" s="44">
        <f t="shared" si="175"/>
        <v>45710</v>
      </c>
    </row>
    <row r="880" spans="1:25" ht="20.100000000000001" customHeight="1" x14ac:dyDescent="0.3">
      <c r="A880" s="13">
        <f>SUBTOTAL(103,$B$4:B880)</f>
        <v>877</v>
      </c>
      <c r="B880" s="140">
        <v>45682</v>
      </c>
      <c r="C880" s="143" t="s">
        <v>694</v>
      </c>
      <c r="D880" s="3" t="str">
        <f>VLOOKUP(C880,'Location Summary'!$C$4:$D$602,2,0)</f>
        <v>DB1+9</v>
      </c>
      <c r="E880" s="297" t="s">
        <v>423</v>
      </c>
      <c r="F880" s="298" t="s">
        <v>703</v>
      </c>
      <c r="J880" s="188">
        <v>1</v>
      </c>
      <c r="X880" s="44">
        <f t="shared" si="174"/>
        <v>45682</v>
      </c>
      <c r="Y880" s="44">
        <f t="shared" si="175"/>
        <v>45710</v>
      </c>
    </row>
    <row r="881" spans="1:25" ht="20.100000000000001" customHeight="1" x14ac:dyDescent="0.3">
      <c r="A881" s="13">
        <f>SUBTOTAL(103,$B$4:B881)</f>
        <v>878</v>
      </c>
      <c r="B881" s="140">
        <v>45682</v>
      </c>
      <c r="C881" s="143" t="s">
        <v>646</v>
      </c>
      <c r="D881" s="3" t="str">
        <f>VLOOKUP(C881,'Location Summary'!$C$4:$D$602,2,0)</f>
        <v>DA+6</v>
      </c>
      <c r="E881" s="297" t="s">
        <v>423</v>
      </c>
      <c r="F881" s="298" t="s">
        <v>703</v>
      </c>
      <c r="P881" s="188">
        <v>1</v>
      </c>
      <c r="X881" s="44">
        <f t="shared" si="174"/>
        <v>45682</v>
      </c>
      <c r="Y881" s="44">
        <f t="shared" si="175"/>
        <v>45710</v>
      </c>
    </row>
    <row r="882" spans="1:25" ht="20.100000000000001" customHeight="1" x14ac:dyDescent="0.3">
      <c r="A882" s="13">
        <f>SUBTOTAL(103,$B$4:B882)</f>
        <v>879</v>
      </c>
      <c r="B882" s="140">
        <v>45682</v>
      </c>
      <c r="C882" s="143" t="s">
        <v>79</v>
      </c>
      <c r="D882" s="3" t="str">
        <f>VLOOKUP(C882,'Location Summary'!$C$4:$D$602,2,0)</f>
        <v>DB1+0</v>
      </c>
      <c r="E882" s="297" t="s">
        <v>423</v>
      </c>
      <c r="F882" s="298" t="s">
        <v>703</v>
      </c>
      <c r="H882" s="187">
        <v>1</v>
      </c>
      <c r="I882" s="186">
        <v>1</v>
      </c>
      <c r="K882" s="187">
        <v>1</v>
      </c>
      <c r="L882" s="186">
        <v>1</v>
      </c>
      <c r="X882" s="44">
        <f t="shared" si="174"/>
        <v>45682</v>
      </c>
      <c r="Y882" s="44">
        <f t="shared" si="175"/>
        <v>45710</v>
      </c>
    </row>
    <row r="883" spans="1:25" ht="20.100000000000001" customHeight="1" x14ac:dyDescent="0.3">
      <c r="A883" s="13">
        <f>SUBTOTAL(103,$B$4:B883)</f>
        <v>880</v>
      </c>
      <c r="B883" s="140">
        <v>45682</v>
      </c>
      <c r="C883" s="143" t="s">
        <v>669</v>
      </c>
      <c r="D883" s="3" t="str">
        <f>VLOOKUP(C883,'Location Summary'!$C$4:$D$602,2,0)</f>
        <v>DA+9</v>
      </c>
      <c r="E883" s="297" t="s">
        <v>423</v>
      </c>
      <c r="F883" s="298" t="s">
        <v>703</v>
      </c>
      <c r="H883" s="187">
        <v>1</v>
      </c>
      <c r="I883" s="186">
        <v>1</v>
      </c>
      <c r="Q883" s="187">
        <v>1</v>
      </c>
      <c r="R883" s="186">
        <v>1</v>
      </c>
      <c r="X883" s="44">
        <f t="shared" si="174"/>
        <v>45682</v>
      </c>
      <c r="Y883" s="44">
        <f t="shared" si="175"/>
        <v>45710</v>
      </c>
    </row>
    <row r="884" spans="1:25" ht="20.100000000000001" customHeight="1" x14ac:dyDescent="0.3">
      <c r="A884" s="13">
        <f>SUBTOTAL(103,$B$4:B884)</f>
        <v>881</v>
      </c>
      <c r="B884" s="140">
        <v>45684</v>
      </c>
      <c r="C884" s="143" t="s">
        <v>665</v>
      </c>
      <c r="D884" s="3" t="str">
        <f>VLOOKUP(C884,'Location Summary'!$C$4:$D$602,2,0)</f>
        <v>DA+0</v>
      </c>
      <c r="E884" s="297" t="s">
        <v>423</v>
      </c>
      <c r="F884" s="298" t="s">
        <v>703</v>
      </c>
      <c r="H884" s="187">
        <v>1</v>
      </c>
      <c r="I884" s="186">
        <v>1</v>
      </c>
      <c r="J884" s="188">
        <v>1</v>
      </c>
      <c r="M884" s="188">
        <v>1</v>
      </c>
      <c r="Q884" s="187">
        <v>1</v>
      </c>
      <c r="R884" s="186">
        <v>1</v>
      </c>
      <c r="X884" s="44">
        <f t="shared" si="174"/>
        <v>45684</v>
      </c>
      <c r="Y884" s="44">
        <f t="shared" si="175"/>
        <v>45712</v>
      </c>
    </row>
    <row r="885" spans="1:25" ht="20.100000000000001" customHeight="1" x14ac:dyDescent="0.3">
      <c r="A885" s="13">
        <f>SUBTOTAL(103,$B$4:B885)</f>
        <v>882</v>
      </c>
      <c r="B885" s="140">
        <v>45684</v>
      </c>
      <c r="C885" s="143" t="s">
        <v>694</v>
      </c>
      <c r="D885" s="3" t="str">
        <f>VLOOKUP(C885,'Location Summary'!$C$4:$D$602,2,0)</f>
        <v>DB1+9</v>
      </c>
      <c r="E885" s="297" t="s">
        <v>423</v>
      </c>
      <c r="F885" s="298" t="s">
        <v>703</v>
      </c>
      <c r="G885" s="188">
        <v>1</v>
      </c>
      <c r="K885" s="187">
        <v>1</v>
      </c>
      <c r="L885" s="186">
        <v>1</v>
      </c>
      <c r="P885" s="188">
        <v>1</v>
      </c>
      <c r="X885" s="44">
        <f t="shared" si="174"/>
        <v>45684</v>
      </c>
      <c r="Y885" s="44">
        <f t="shared" si="175"/>
        <v>45712</v>
      </c>
    </row>
    <row r="886" spans="1:25" ht="20.100000000000001" customHeight="1" x14ac:dyDescent="0.3">
      <c r="A886" s="13">
        <f>SUBTOTAL(103,$B$4:B886)</f>
        <v>883</v>
      </c>
      <c r="B886" s="140">
        <v>45684</v>
      </c>
      <c r="C886" s="143" t="s">
        <v>9</v>
      </c>
      <c r="D886" s="3" t="str">
        <f>VLOOKUP(C886,'Location Summary'!$C$4:$D$602,2,0)</f>
        <v>DB1+0</v>
      </c>
      <c r="E886" s="297" t="s">
        <v>423</v>
      </c>
      <c r="F886" s="298" t="s">
        <v>703</v>
      </c>
      <c r="M886" s="188">
        <v>1</v>
      </c>
      <c r="Q886" s="187">
        <v>1</v>
      </c>
      <c r="R886" s="186">
        <v>1</v>
      </c>
      <c r="X886" s="44">
        <f t="shared" si="174"/>
        <v>45684</v>
      </c>
      <c r="Y886" s="44">
        <f t="shared" si="175"/>
        <v>45712</v>
      </c>
    </row>
    <row r="887" spans="1:25" ht="20.100000000000001" customHeight="1" x14ac:dyDescent="0.3">
      <c r="A887" s="13">
        <f>SUBTOTAL(103,$B$4:B887)</f>
        <v>884</v>
      </c>
      <c r="B887" s="140">
        <v>45684</v>
      </c>
      <c r="C887" s="716" t="s">
        <v>646</v>
      </c>
      <c r="D887" s="3" t="str">
        <f>VLOOKUP(C887,'Location Summary'!$C$4:$D$602,2,0)</f>
        <v>DA+6</v>
      </c>
      <c r="E887" s="297" t="s">
        <v>423</v>
      </c>
      <c r="F887" s="298" t="s">
        <v>703</v>
      </c>
      <c r="G887" s="188">
        <v>1</v>
      </c>
      <c r="Q887" s="187">
        <v>1</v>
      </c>
      <c r="X887" s="44">
        <f t="shared" si="174"/>
        <v>45684</v>
      </c>
      <c r="Y887" s="44">
        <f t="shared" si="175"/>
        <v>45712</v>
      </c>
    </row>
    <row r="888" spans="1:25" ht="20.100000000000001" customHeight="1" x14ac:dyDescent="0.3">
      <c r="A888" s="13">
        <f>SUBTOTAL(103,$B$4:B888)</f>
        <v>885</v>
      </c>
      <c r="B888" s="140">
        <v>45684</v>
      </c>
      <c r="C888" s="143" t="s">
        <v>316</v>
      </c>
      <c r="D888" s="3" t="str">
        <f>VLOOKUP(C888,'Location Summary'!$C$4:$D$602,2,0)</f>
        <v>DA+6</v>
      </c>
      <c r="E888" s="297" t="s">
        <v>423</v>
      </c>
      <c r="F888" s="298" t="s">
        <v>703</v>
      </c>
      <c r="I888" s="186">
        <v>1</v>
      </c>
      <c r="N888" s="187">
        <v>1</v>
      </c>
      <c r="O888" s="186">
        <v>1</v>
      </c>
      <c r="R888" s="186">
        <v>1</v>
      </c>
      <c r="X888" s="44">
        <f t="shared" si="174"/>
        <v>45684</v>
      </c>
      <c r="Y888" s="44">
        <f t="shared" si="175"/>
        <v>45712</v>
      </c>
    </row>
    <row r="889" spans="1:25" ht="20.100000000000001" customHeight="1" x14ac:dyDescent="0.3">
      <c r="A889" s="13">
        <f>SUBTOTAL(103,$B$4:B889)</f>
        <v>886</v>
      </c>
      <c r="B889" s="140">
        <v>45685</v>
      </c>
      <c r="C889" s="143" t="s">
        <v>665</v>
      </c>
      <c r="D889" s="3" t="str">
        <f>VLOOKUP(C889,'Location Summary'!$C$4:$D$602,2,0)</f>
        <v>DA+0</v>
      </c>
      <c r="E889" s="297" t="s">
        <v>423</v>
      </c>
      <c r="F889" s="298" t="s">
        <v>703</v>
      </c>
      <c r="K889" s="187">
        <v>1</v>
      </c>
      <c r="L889" s="186">
        <v>1</v>
      </c>
      <c r="N889" s="187">
        <v>1</v>
      </c>
      <c r="O889" s="186">
        <v>1</v>
      </c>
      <c r="X889" s="44">
        <f t="shared" si="174"/>
        <v>45685</v>
      </c>
      <c r="Y889" s="44">
        <f t="shared" si="175"/>
        <v>45713</v>
      </c>
    </row>
    <row r="890" spans="1:25" ht="20.100000000000001" customHeight="1" x14ac:dyDescent="0.3">
      <c r="A890" s="13">
        <f>SUBTOTAL(103,$B$4:B890)</f>
        <v>887</v>
      </c>
      <c r="B890" s="140">
        <v>45685</v>
      </c>
      <c r="C890" s="143" t="s">
        <v>694</v>
      </c>
      <c r="D890" s="3" t="str">
        <f>VLOOKUP(C890,'Location Summary'!$C$4:$D$602,2,0)</f>
        <v>DB1+9</v>
      </c>
      <c r="E890" s="297" t="s">
        <v>423</v>
      </c>
      <c r="F890" s="298" t="s">
        <v>703</v>
      </c>
      <c r="H890" s="187">
        <v>1</v>
      </c>
      <c r="I890" s="186">
        <v>1</v>
      </c>
      <c r="Q890" s="187">
        <v>1</v>
      </c>
      <c r="R890" s="186">
        <v>1</v>
      </c>
      <c r="X890" s="44">
        <f t="shared" si="174"/>
        <v>45685</v>
      </c>
      <c r="Y890" s="44">
        <f t="shared" si="175"/>
        <v>45713</v>
      </c>
    </row>
    <row r="891" spans="1:25" ht="20.100000000000001" customHeight="1" x14ac:dyDescent="0.3">
      <c r="A891" s="13">
        <f>SUBTOTAL(103,$B$4:B891)</f>
        <v>888</v>
      </c>
      <c r="B891" s="140">
        <v>45685</v>
      </c>
      <c r="C891" s="143" t="s">
        <v>177</v>
      </c>
      <c r="D891" s="3" t="str">
        <f>VLOOKUP(C891,'Location Summary'!$C$4:$D$602,2,0)</f>
        <v>DB1+9</v>
      </c>
      <c r="E891" s="297" t="s">
        <v>423</v>
      </c>
      <c r="F891" s="298" t="s">
        <v>703</v>
      </c>
      <c r="G891" s="188">
        <v>1</v>
      </c>
      <c r="P891" s="188">
        <v>1</v>
      </c>
      <c r="X891" s="44">
        <f t="shared" si="174"/>
        <v>45685</v>
      </c>
      <c r="Y891" s="44">
        <f t="shared" si="175"/>
        <v>45713</v>
      </c>
    </row>
    <row r="892" spans="1:25" ht="20.100000000000001" customHeight="1" x14ac:dyDescent="0.3">
      <c r="A892" s="13">
        <f>SUBTOTAL(103,$B$4:B892)</f>
        <v>889</v>
      </c>
      <c r="B892" s="140">
        <v>45685</v>
      </c>
      <c r="C892" s="143" t="s">
        <v>646</v>
      </c>
      <c r="D892" s="3" t="str">
        <f>VLOOKUP(C892,'Location Summary'!$C$4:$D$602,2,0)</f>
        <v>DA+6</v>
      </c>
      <c r="E892" s="297" t="s">
        <v>423</v>
      </c>
      <c r="F892" s="298" t="s">
        <v>703</v>
      </c>
      <c r="H892" s="187">
        <v>1</v>
      </c>
      <c r="M892" s="188">
        <v>1</v>
      </c>
      <c r="R892" s="186">
        <v>1</v>
      </c>
      <c r="X892" s="44">
        <f t="shared" si="174"/>
        <v>45685</v>
      </c>
      <c r="Y892" s="44">
        <f t="shared" si="175"/>
        <v>45713</v>
      </c>
    </row>
    <row r="893" spans="1:25" ht="20.100000000000001" customHeight="1" x14ac:dyDescent="0.3">
      <c r="A893" s="13">
        <f>SUBTOTAL(103,$B$4:B893)</f>
        <v>890</v>
      </c>
      <c r="B893" s="140">
        <v>45685</v>
      </c>
      <c r="C893" s="143" t="s">
        <v>9</v>
      </c>
      <c r="D893" s="3" t="str">
        <f>VLOOKUP(C893,'Location Summary'!$C$4:$D$602,2,0)</f>
        <v>DB1+0</v>
      </c>
      <c r="E893" s="297" t="s">
        <v>423</v>
      </c>
      <c r="F893" s="298" t="s">
        <v>703</v>
      </c>
      <c r="J893" s="188">
        <v>1</v>
      </c>
      <c r="N893" s="187">
        <v>1</v>
      </c>
      <c r="O893" s="186">
        <v>1</v>
      </c>
      <c r="X893" s="44">
        <f t="shared" si="174"/>
        <v>45685</v>
      </c>
      <c r="Y893" s="44">
        <f t="shared" si="175"/>
        <v>45713</v>
      </c>
    </row>
    <row r="894" spans="1:25" ht="20.100000000000001" customHeight="1" x14ac:dyDescent="0.3">
      <c r="A894" s="13">
        <f>SUBTOTAL(103,$B$4:B894)</f>
        <v>891</v>
      </c>
      <c r="B894" s="140">
        <v>45686</v>
      </c>
      <c r="C894" s="143" t="s">
        <v>694</v>
      </c>
      <c r="D894" s="3" t="str">
        <f>VLOOKUP(C894,'Location Summary'!$C$4:$D$602,2,0)</f>
        <v>DB1+9</v>
      </c>
      <c r="E894" s="297" t="s">
        <v>423</v>
      </c>
      <c r="F894" s="298" t="s">
        <v>703</v>
      </c>
      <c r="M894" s="188">
        <v>1</v>
      </c>
      <c r="X894" s="44">
        <f t="shared" si="174"/>
        <v>45686</v>
      </c>
      <c r="Y894" s="44">
        <f t="shared" si="175"/>
        <v>45714</v>
      </c>
    </row>
    <row r="895" spans="1:25" s="744" customFormat="1" ht="20.100000000000001" customHeight="1" x14ac:dyDescent="0.3">
      <c r="A895" s="736">
        <f>SUBTOTAL(103,$B$4:B895)</f>
        <v>892</v>
      </c>
      <c r="B895" s="737">
        <v>45686</v>
      </c>
      <c r="C895" s="715" t="s">
        <v>9</v>
      </c>
      <c r="D895" s="738" t="str">
        <f>VLOOKUP(C895,'Location Summary'!$C$4:$D$602,2,0)</f>
        <v>DB1+0</v>
      </c>
      <c r="E895" s="739" t="s">
        <v>423</v>
      </c>
      <c r="F895" s="740" t="s">
        <v>703</v>
      </c>
      <c r="G895" s="741"/>
      <c r="H895" s="742"/>
      <c r="I895" s="743"/>
      <c r="J895" s="741"/>
      <c r="K895" s="746">
        <v>1</v>
      </c>
      <c r="L895" s="747">
        <v>1</v>
      </c>
      <c r="M895" s="741"/>
      <c r="N895" s="742"/>
      <c r="O895" s="743"/>
      <c r="P895" s="741"/>
      <c r="Q895" s="742"/>
      <c r="R895" s="743"/>
      <c r="T895" s="738"/>
      <c r="U895" s="738"/>
      <c r="V895" s="738"/>
      <c r="W895" s="738"/>
      <c r="X895" s="745">
        <f t="shared" si="174"/>
        <v>45686</v>
      </c>
      <c r="Y895" s="745">
        <f t="shared" si="175"/>
        <v>45714</v>
      </c>
    </row>
    <row r="896" spans="1:25" ht="20.100000000000001" customHeight="1" x14ac:dyDescent="0.3">
      <c r="A896" s="13">
        <f>SUBTOTAL(103,$B$4:B896)</f>
        <v>893</v>
      </c>
      <c r="B896" s="140">
        <v>45686</v>
      </c>
      <c r="C896" s="143" t="s">
        <v>646</v>
      </c>
      <c r="D896" s="3" t="str">
        <f>VLOOKUP(C896,'Location Summary'!$C$4:$D$602,2,0)</f>
        <v>DA+6</v>
      </c>
      <c r="E896" s="297" t="s">
        <v>423</v>
      </c>
      <c r="F896" s="298" t="s">
        <v>703</v>
      </c>
      <c r="I896" s="186">
        <v>1</v>
      </c>
      <c r="X896" s="658">
        <f t="shared" ref="X896:X930" si="176">B896</f>
        <v>45686</v>
      </c>
      <c r="Y896" s="658">
        <f t="shared" ref="Y896:Y930" si="177">B896+28</f>
        <v>45714</v>
      </c>
    </row>
    <row r="897" spans="1:25" ht="20.100000000000001" customHeight="1" x14ac:dyDescent="0.3">
      <c r="A897" s="13">
        <f>SUBTOTAL(103,$B$4:B897)</f>
        <v>894</v>
      </c>
      <c r="B897" s="140">
        <v>45686</v>
      </c>
      <c r="C897" s="143" t="s">
        <v>177</v>
      </c>
      <c r="D897" s="3" t="str">
        <f>VLOOKUP(C897,'Location Summary'!$C$4:$D$602,2,0)</f>
        <v>DB1+9</v>
      </c>
      <c r="E897" s="297" t="s">
        <v>423</v>
      </c>
      <c r="F897" s="298" t="s">
        <v>703</v>
      </c>
      <c r="H897" s="187">
        <v>1</v>
      </c>
      <c r="I897" s="186">
        <v>1</v>
      </c>
      <c r="Q897" s="187">
        <v>1</v>
      </c>
      <c r="R897" s="186">
        <v>1</v>
      </c>
      <c r="X897" s="658">
        <f t="shared" si="176"/>
        <v>45686</v>
      </c>
      <c r="Y897" s="658">
        <f t="shared" si="177"/>
        <v>45714</v>
      </c>
    </row>
    <row r="898" spans="1:25" ht="20.100000000000001" customHeight="1" x14ac:dyDescent="0.3">
      <c r="A898" s="13">
        <f>SUBTOTAL(103,$B$4:B898)</f>
        <v>895</v>
      </c>
      <c r="B898" s="140">
        <v>45686</v>
      </c>
      <c r="C898" s="143" t="s">
        <v>67</v>
      </c>
      <c r="D898" s="3" t="str">
        <f>VLOOKUP(C898,'Location Summary'!$C$4:$D$602,2,0)</f>
        <v>DA+6</v>
      </c>
      <c r="E898" s="297" t="s">
        <v>423</v>
      </c>
      <c r="F898" s="298" t="s">
        <v>703</v>
      </c>
      <c r="G898" s="188">
        <v>1</v>
      </c>
      <c r="P898" s="188">
        <v>1</v>
      </c>
      <c r="X898" s="658">
        <f t="shared" si="176"/>
        <v>45686</v>
      </c>
      <c r="Y898" s="658">
        <f t="shared" si="177"/>
        <v>45714</v>
      </c>
    </row>
    <row r="899" spans="1:25" ht="20.100000000000001" customHeight="1" x14ac:dyDescent="0.3">
      <c r="A899" s="13">
        <f>SUBTOTAL(103,$B$4:B899)</f>
        <v>896</v>
      </c>
      <c r="B899" s="140">
        <v>45687</v>
      </c>
      <c r="C899" s="143" t="s">
        <v>667</v>
      </c>
      <c r="D899" s="3" t="str">
        <f>VLOOKUP(C899,'Location Summary'!$C$4:$D$602,2,0)</f>
        <v>DA+3</v>
      </c>
      <c r="E899" s="297" t="s">
        <v>423</v>
      </c>
      <c r="F899" s="298" t="s">
        <v>703</v>
      </c>
      <c r="G899" s="188">
        <v>1</v>
      </c>
      <c r="J899" s="188">
        <v>1</v>
      </c>
      <c r="M899" s="188">
        <v>1</v>
      </c>
      <c r="X899" s="44">
        <f t="shared" si="176"/>
        <v>45687</v>
      </c>
      <c r="Y899" s="44">
        <f t="shared" si="177"/>
        <v>45715</v>
      </c>
    </row>
    <row r="900" spans="1:25" ht="20.100000000000001" customHeight="1" x14ac:dyDescent="0.3">
      <c r="A900" s="13">
        <f>SUBTOTAL(103,$B$4:B900)</f>
        <v>897</v>
      </c>
      <c r="B900" s="140">
        <v>45687</v>
      </c>
      <c r="C900" s="143" t="s">
        <v>694</v>
      </c>
      <c r="D900" s="3" t="str">
        <f>VLOOKUP(C900,'Location Summary'!$C$4:$D$602,2,0)</f>
        <v>DB1+9</v>
      </c>
      <c r="E900" s="297" t="s">
        <v>423</v>
      </c>
      <c r="F900" s="298" t="s">
        <v>703</v>
      </c>
      <c r="N900" s="187">
        <v>1</v>
      </c>
      <c r="O900" s="186">
        <v>1</v>
      </c>
      <c r="X900" s="44">
        <f t="shared" si="176"/>
        <v>45687</v>
      </c>
      <c r="Y900" s="44">
        <f t="shared" si="177"/>
        <v>45715</v>
      </c>
    </row>
    <row r="901" spans="1:25" ht="20.100000000000001" customHeight="1" x14ac:dyDescent="0.3">
      <c r="A901" s="13">
        <f>SUBTOTAL(103,$B$4:B901)</f>
        <v>898</v>
      </c>
      <c r="B901" s="140">
        <v>45687</v>
      </c>
      <c r="C901" s="143" t="s">
        <v>170</v>
      </c>
      <c r="D901" s="3" t="str">
        <f>VLOOKUP(C901,'Location Summary'!$C$4:$D$602,2,0)</f>
        <v>DA+1.5</v>
      </c>
      <c r="E901" s="297" t="s">
        <v>423</v>
      </c>
      <c r="F901" s="298" t="s">
        <v>703</v>
      </c>
      <c r="G901" s="188">
        <v>1</v>
      </c>
      <c r="J901" s="188">
        <v>1</v>
      </c>
      <c r="P901" s="188">
        <v>1</v>
      </c>
      <c r="X901" s="44">
        <f t="shared" si="176"/>
        <v>45687</v>
      </c>
      <c r="Y901" s="44">
        <f t="shared" si="177"/>
        <v>45715</v>
      </c>
    </row>
    <row r="902" spans="1:25" ht="20.100000000000001" customHeight="1" x14ac:dyDescent="0.3">
      <c r="A902" s="13">
        <f>SUBTOTAL(103,$B$4:B902)</f>
        <v>899</v>
      </c>
      <c r="B902" s="140">
        <v>45687</v>
      </c>
      <c r="C902" s="143" t="s">
        <v>420</v>
      </c>
      <c r="D902" s="3" t="str">
        <f>VLOOKUP(C902,'Location Summary'!$C$4:$D$602,2,0)</f>
        <v>DA+9</v>
      </c>
      <c r="E902" s="297" t="s">
        <v>423</v>
      </c>
      <c r="F902" s="298" t="s">
        <v>703</v>
      </c>
      <c r="P902" s="188">
        <v>1</v>
      </c>
      <c r="X902" s="44">
        <f t="shared" si="176"/>
        <v>45687</v>
      </c>
      <c r="Y902" s="44">
        <f t="shared" si="177"/>
        <v>45715</v>
      </c>
    </row>
    <row r="903" spans="1:25" ht="20.100000000000001" customHeight="1" x14ac:dyDescent="0.3">
      <c r="A903" s="13">
        <f>SUBTOTAL(103,$B$4:B903)</f>
        <v>900</v>
      </c>
      <c r="B903" s="140">
        <v>45687</v>
      </c>
      <c r="C903" s="143" t="s">
        <v>646</v>
      </c>
      <c r="D903" s="3" t="str">
        <f>VLOOKUP(C903,'Location Summary'!$C$4:$D$602,2,0)</f>
        <v>DA+6</v>
      </c>
      <c r="E903" s="297" t="s">
        <v>423</v>
      </c>
      <c r="F903" s="298" t="s">
        <v>703</v>
      </c>
      <c r="J903" s="188">
        <v>1</v>
      </c>
      <c r="X903" s="44">
        <f t="shared" si="176"/>
        <v>45687</v>
      </c>
      <c r="Y903" s="44">
        <f t="shared" si="177"/>
        <v>45715</v>
      </c>
    </row>
    <row r="904" spans="1:25" ht="20.100000000000001" customHeight="1" x14ac:dyDescent="0.3">
      <c r="A904" s="13">
        <f>SUBTOTAL(103,$B$4:B904)</f>
        <v>901</v>
      </c>
      <c r="B904" s="140">
        <v>45687</v>
      </c>
      <c r="C904" s="143" t="s">
        <v>177</v>
      </c>
      <c r="D904" s="3" t="str">
        <f>VLOOKUP(C904,'Location Summary'!$C$4:$D$602,2,0)</f>
        <v>DB1+9</v>
      </c>
      <c r="E904" s="297" t="s">
        <v>423</v>
      </c>
      <c r="F904" s="298" t="s">
        <v>703</v>
      </c>
      <c r="J904" s="188">
        <v>1</v>
      </c>
      <c r="M904" s="188">
        <v>1</v>
      </c>
      <c r="X904" s="44">
        <f t="shared" si="176"/>
        <v>45687</v>
      </c>
      <c r="Y904" s="44">
        <f t="shared" si="177"/>
        <v>45715</v>
      </c>
    </row>
    <row r="905" spans="1:25" ht="20.100000000000001" customHeight="1" x14ac:dyDescent="0.3">
      <c r="A905" s="13">
        <f>SUBTOTAL(103,$B$4:B905)</f>
        <v>902</v>
      </c>
      <c r="B905" s="140">
        <v>45687</v>
      </c>
      <c r="C905" s="143" t="s">
        <v>67</v>
      </c>
      <c r="D905" s="3" t="str">
        <f>VLOOKUP(C905,'Location Summary'!$C$4:$D$602,2,0)</f>
        <v>DA+6</v>
      </c>
      <c r="E905" s="297" t="s">
        <v>423</v>
      </c>
      <c r="F905" s="298" t="s">
        <v>703</v>
      </c>
      <c r="H905" s="187">
        <v>1</v>
      </c>
      <c r="I905" s="186">
        <v>1</v>
      </c>
      <c r="J905" s="188">
        <v>1</v>
      </c>
      <c r="M905" s="188">
        <v>1</v>
      </c>
      <c r="Q905" s="187">
        <v>1</v>
      </c>
      <c r="R905" s="186">
        <v>1</v>
      </c>
      <c r="X905" s="44">
        <f t="shared" si="176"/>
        <v>45687</v>
      </c>
      <c r="Y905" s="44">
        <f t="shared" si="177"/>
        <v>45715</v>
      </c>
    </row>
    <row r="906" spans="1:25" ht="20.100000000000001" customHeight="1" x14ac:dyDescent="0.3">
      <c r="A906" s="13">
        <f>SUBTOTAL(103,$B$4:B906)</f>
        <v>903</v>
      </c>
      <c r="B906" s="140">
        <v>45688</v>
      </c>
      <c r="C906" s="143" t="s">
        <v>667</v>
      </c>
      <c r="D906" s="3" t="str">
        <f>VLOOKUP(C906,'Location Summary'!$C$4:$D$602,2,0)</f>
        <v>DA+3</v>
      </c>
      <c r="E906" s="297" t="s">
        <v>423</v>
      </c>
      <c r="F906" s="298" t="s">
        <v>703</v>
      </c>
      <c r="H906" s="187">
        <v>1</v>
      </c>
      <c r="I906" s="186">
        <v>1</v>
      </c>
      <c r="K906" s="187">
        <v>1</v>
      </c>
      <c r="L906" s="186">
        <v>1</v>
      </c>
      <c r="N906" s="187">
        <v>1</v>
      </c>
      <c r="O906" s="186">
        <v>1</v>
      </c>
      <c r="P906" s="188">
        <v>1</v>
      </c>
      <c r="X906" s="44">
        <f t="shared" si="176"/>
        <v>45688</v>
      </c>
      <c r="Y906" s="44">
        <f t="shared" si="177"/>
        <v>45716</v>
      </c>
    </row>
    <row r="907" spans="1:25" ht="20.100000000000001" customHeight="1" x14ac:dyDescent="0.3">
      <c r="A907" s="13">
        <f>SUBTOTAL(103,$B$4:B907)</f>
        <v>904</v>
      </c>
      <c r="B907" s="140">
        <v>45688</v>
      </c>
      <c r="C907" s="143" t="s">
        <v>170</v>
      </c>
      <c r="D907" s="3" t="str">
        <f>VLOOKUP(C907,'Location Summary'!$C$4:$D$602,2,0)</f>
        <v>DA+1.5</v>
      </c>
      <c r="E907" s="297" t="s">
        <v>423</v>
      </c>
      <c r="F907" s="298" t="s">
        <v>703</v>
      </c>
      <c r="H907" s="187">
        <v>1</v>
      </c>
      <c r="I907" s="186">
        <v>1</v>
      </c>
      <c r="K907" s="187">
        <v>1</v>
      </c>
      <c r="L907" s="186">
        <v>1</v>
      </c>
      <c r="M907" s="188">
        <v>1</v>
      </c>
      <c r="Q907" s="187">
        <v>1</v>
      </c>
      <c r="R907" s="186">
        <v>1</v>
      </c>
      <c r="X907" s="44">
        <f t="shared" si="176"/>
        <v>45688</v>
      </c>
      <c r="Y907" s="44">
        <f t="shared" si="177"/>
        <v>45716</v>
      </c>
    </row>
    <row r="908" spans="1:25" ht="20.100000000000001" customHeight="1" x14ac:dyDescent="0.3">
      <c r="A908" s="13">
        <f>SUBTOTAL(103,$B$4:B908)</f>
        <v>905</v>
      </c>
      <c r="B908" s="140">
        <v>45688</v>
      </c>
      <c r="C908" s="143" t="s">
        <v>420</v>
      </c>
      <c r="D908" s="3" t="str">
        <f>VLOOKUP(C908,'Location Summary'!$C$4:$D$602,2,0)</f>
        <v>DA+9</v>
      </c>
      <c r="E908" s="297" t="s">
        <v>423</v>
      </c>
      <c r="F908" s="298" t="s">
        <v>703</v>
      </c>
      <c r="Q908" s="187">
        <v>1</v>
      </c>
      <c r="X908" s="44">
        <f t="shared" si="176"/>
        <v>45688</v>
      </c>
      <c r="Y908" s="44">
        <f t="shared" si="177"/>
        <v>45716</v>
      </c>
    </row>
    <row r="909" spans="1:25" ht="20.100000000000001" customHeight="1" x14ac:dyDescent="0.3">
      <c r="A909" s="13">
        <f>SUBTOTAL(103,$B$4:B909)</f>
        <v>906</v>
      </c>
      <c r="B909" s="140">
        <v>45688</v>
      </c>
      <c r="C909" s="143" t="s">
        <v>646</v>
      </c>
      <c r="D909" s="3" t="str">
        <f>VLOOKUP(C909,'Location Summary'!$C$4:$D$602,2,0)</f>
        <v>DA+6</v>
      </c>
      <c r="E909" s="297" t="s">
        <v>423</v>
      </c>
      <c r="F909" s="298" t="s">
        <v>703</v>
      </c>
      <c r="K909" s="187">
        <v>1</v>
      </c>
      <c r="L909" s="186">
        <v>1</v>
      </c>
      <c r="N909" s="187">
        <v>1</v>
      </c>
      <c r="O909" s="186">
        <v>1</v>
      </c>
      <c r="X909" s="44">
        <f t="shared" si="176"/>
        <v>45688</v>
      </c>
      <c r="Y909" s="44">
        <f t="shared" si="177"/>
        <v>45716</v>
      </c>
    </row>
    <row r="910" spans="1:25" ht="20.100000000000001" customHeight="1" x14ac:dyDescent="0.3">
      <c r="A910" s="13">
        <f>SUBTOTAL(103,$B$4:B910)</f>
        <v>907</v>
      </c>
      <c r="B910" s="140">
        <v>45688</v>
      </c>
      <c r="C910" s="716" t="s">
        <v>177</v>
      </c>
      <c r="D910" s="3" t="str">
        <f>VLOOKUP(C910,'Location Summary'!$C$4:$D$602,2,0)</f>
        <v>DB1+9</v>
      </c>
      <c r="E910" s="297" t="s">
        <v>423</v>
      </c>
      <c r="F910" s="298" t="s">
        <v>703</v>
      </c>
      <c r="K910" s="187">
        <v>1</v>
      </c>
      <c r="L910" s="186">
        <v>1</v>
      </c>
      <c r="N910" s="187">
        <v>1</v>
      </c>
      <c r="O910" s="186">
        <v>1</v>
      </c>
      <c r="X910" s="44">
        <f t="shared" si="176"/>
        <v>45688</v>
      </c>
      <c r="Y910" s="44">
        <f t="shared" si="177"/>
        <v>45716</v>
      </c>
    </row>
    <row r="911" spans="1:25" ht="20.100000000000001" customHeight="1" x14ac:dyDescent="0.3">
      <c r="A911" s="13">
        <f>SUBTOTAL(103,$B$4:B911)</f>
        <v>908</v>
      </c>
      <c r="B911" s="140">
        <v>45688</v>
      </c>
      <c r="C911" s="143" t="s">
        <v>7</v>
      </c>
      <c r="D911" s="3" t="str">
        <f>VLOOKUP(C911,'Location Summary'!$C$4:$D$602,2,0)</f>
        <v>DB1+6</v>
      </c>
      <c r="E911" s="297" t="s">
        <v>423</v>
      </c>
      <c r="F911" s="298" t="s">
        <v>703</v>
      </c>
      <c r="P911" s="188">
        <v>1</v>
      </c>
      <c r="X911" s="44">
        <f t="shared" si="176"/>
        <v>45688</v>
      </c>
      <c r="Y911" s="44">
        <f t="shared" si="177"/>
        <v>45716</v>
      </c>
    </row>
    <row r="912" spans="1:25" ht="20.100000000000001" customHeight="1" x14ac:dyDescent="0.3">
      <c r="A912" s="13">
        <f>SUBTOTAL(103,$B$4:B912)</f>
        <v>909</v>
      </c>
      <c r="B912" s="140">
        <v>45688</v>
      </c>
      <c r="C912" s="143" t="s">
        <v>67</v>
      </c>
      <c r="D912" s="3" t="str">
        <f>VLOOKUP(C912,'Location Summary'!$C$4:$D$602,2,0)</f>
        <v>DA+6</v>
      </c>
      <c r="E912" s="297" t="s">
        <v>423</v>
      </c>
      <c r="F912" s="298" t="s">
        <v>703</v>
      </c>
      <c r="K912" s="187">
        <v>1</v>
      </c>
      <c r="L912" s="186">
        <v>1</v>
      </c>
      <c r="N912" s="187">
        <v>1</v>
      </c>
      <c r="O912" s="186">
        <v>1</v>
      </c>
      <c r="X912" s="44">
        <f t="shared" si="176"/>
        <v>45688</v>
      </c>
      <c r="Y912" s="44">
        <f t="shared" si="177"/>
        <v>45716</v>
      </c>
    </row>
    <row r="913" spans="1:25" ht="20.100000000000001" customHeight="1" x14ac:dyDescent="0.3">
      <c r="A913" s="13">
        <f>SUBTOTAL(103,$B$4:B913)</f>
        <v>910</v>
      </c>
      <c r="B913" s="140">
        <v>45689</v>
      </c>
      <c r="C913" s="143" t="s">
        <v>667</v>
      </c>
      <c r="D913" s="3" t="str">
        <f>VLOOKUP(C913,'Location Summary'!$C$4:$D$602,2,0)</f>
        <v>DA+3</v>
      </c>
      <c r="E913" s="297" t="s">
        <v>423</v>
      </c>
      <c r="F913" s="298" t="s">
        <v>703</v>
      </c>
      <c r="Q913" s="187">
        <v>1</v>
      </c>
      <c r="X913" s="44">
        <f t="shared" si="176"/>
        <v>45689</v>
      </c>
      <c r="Y913" s="44">
        <f t="shared" si="177"/>
        <v>45717</v>
      </c>
    </row>
    <row r="914" spans="1:25" ht="20.100000000000001" customHeight="1" x14ac:dyDescent="0.3">
      <c r="A914" s="13">
        <f>SUBTOTAL(103,$B$4:B914)</f>
        <v>911</v>
      </c>
      <c r="B914" s="140">
        <v>45689</v>
      </c>
      <c r="C914" s="143" t="s">
        <v>444</v>
      </c>
      <c r="D914" s="3" t="str">
        <f>VLOOKUP(C914,'Location Summary'!$C$4:$D$602,2,0)</f>
        <v>DA+1.5</v>
      </c>
      <c r="E914" s="297" t="s">
        <v>423</v>
      </c>
      <c r="F914" s="298" t="s">
        <v>703</v>
      </c>
      <c r="M914" s="188">
        <v>1</v>
      </c>
      <c r="P914" s="188">
        <v>1</v>
      </c>
      <c r="X914" s="44">
        <f t="shared" si="176"/>
        <v>45689</v>
      </c>
      <c r="Y914" s="44">
        <f t="shared" si="177"/>
        <v>45717</v>
      </c>
    </row>
    <row r="915" spans="1:25" ht="20.100000000000001" customHeight="1" x14ac:dyDescent="0.3">
      <c r="A915" s="13">
        <f>SUBTOTAL(103,$B$4:B915)</f>
        <v>912</v>
      </c>
      <c r="B915" s="140">
        <v>45689</v>
      </c>
      <c r="C915" s="143" t="s">
        <v>170</v>
      </c>
      <c r="D915" s="3" t="str">
        <f>VLOOKUP(C915,'Location Summary'!$C$4:$D$602,2,0)</f>
        <v>DA+1.5</v>
      </c>
      <c r="E915" s="297" t="s">
        <v>423</v>
      </c>
      <c r="F915" s="298" t="s">
        <v>703</v>
      </c>
      <c r="N915" s="187">
        <v>1</v>
      </c>
      <c r="O915" s="186">
        <v>1</v>
      </c>
      <c r="X915" s="44">
        <f t="shared" si="176"/>
        <v>45689</v>
      </c>
      <c r="Y915" s="44">
        <f t="shared" si="177"/>
        <v>45717</v>
      </c>
    </row>
    <row r="916" spans="1:25" ht="20.100000000000001" customHeight="1" x14ac:dyDescent="0.3">
      <c r="A916" s="13">
        <f>SUBTOTAL(103,$B$4:B916)</f>
        <v>913</v>
      </c>
      <c r="B916" s="140">
        <v>45689</v>
      </c>
      <c r="C916" s="143" t="s">
        <v>420</v>
      </c>
      <c r="D916" s="3" t="str">
        <f>VLOOKUP(C916,'Location Summary'!$C$4:$D$602,2,0)</f>
        <v>DA+9</v>
      </c>
      <c r="E916" s="297" t="s">
        <v>423</v>
      </c>
      <c r="F916" s="298" t="s">
        <v>703</v>
      </c>
      <c r="M916" s="188">
        <v>1</v>
      </c>
      <c r="X916" s="44">
        <f t="shared" si="176"/>
        <v>45689</v>
      </c>
      <c r="Y916" s="44">
        <f t="shared" si="177"/>
        <v>45717</v>
      </c>
    </row>
    <row r="917" spans="1:25" ht="20.100000000000001" customHeight="1" x14ac:dyDescent="0.3">
      <c r="A917" s="13">
        <f>SUBTOTAL(103,$B$4:B917)</f>
        <v>914</v>
      </c>
      <c r="B917" s="140">
        <v>45689</v>
      </c>
      <c r="C917" s="143" t="s">
        <v>7</v>
      </c>
      <c r="D917" s="3" t="str">
        <f>VLOOKUP(C917,'Location Summary'!$C$4:$D$602,2,0)</f>
        <v>DB1+6</v>
      </c>
      <c r="E917" s="297" t="s">
        <v>423</v>
      </c>
      <c r="F917" s="298" t="s">
        <v>703</v>
      </c>
      <c r="G917" s="188">
        <v>1</v>
      </c>
      <c r="Q917" s="187">
        <v>1</v>
      </c>
      <c r="R917" s="186">
        <v>1</v>
      </c>
      <c r="X917" s="44">
        <f t="shared" si="176"/>
        <v>45689</v>
      </c>
      <c r="Y917" s="44">
        <f t="shared" si="177"/>
        <v>45717</v>
      </c>
    </row>
    <row r="918" spans="1:25" ht="20.100000000000001" customHeight="1" x14ac:dyDescent="0.3">
      <c r="A918" s="13">
        <f>SUBTOTAL(103,$B$4:B918)</f>
        <v>915</v>
      </c>
      <c r="B918" s="140">
        <v>45689</v>
      </c>
      <c r="C918" s="143" t="s">
        <v>275</v>
      </c>
      <c r="D918" s="3" t="str">
        <f>VLOOKUP(C918,'Location Summary'!$C$4:$D$602,2,0)</f>
        <v>DD60+9</v>
      </c>
      <c r="E918" s="297" t="s">
        <v>423</v>
      </c>
      <c r="F918" s="298" t="s">
        <v>703</v>
      </c>
      <c r="G918" s="188">
        <v>1</v>
      </c>
      <c r="X918" s="44">
        <f t="shared" si="176"/>
        <v>45689</v>
      </c>
      <c r="Y918" s="44">
        <f t="shared" si="177"/>
        <v>45717</v>
      </c>
    </row>
    <row r="919" spans="1:25" ht="20.100000000000001" customHeight="1" x14ac:dyDescent="0.3">
      <c r="A919" s="13">
        <f>SUBTOTAL(103,$B$4:B919)</f>
        <v>916</v>
      </c>
      <c r="B919" s="140">
        <v>45689</v>
      </c>
      <c r="C919" s="143" t="s">
        <v>172</v>
      </c>
      <c r="D919" s="3" t="str">
        <f>VLOOKUP(C919,'Location Summary'!$C$4:$D$602,2,0)</f>
        <v>DA+9</v>
      </c>
      <c r="E919" s="297" t="s">
        <v>423</v>
      </c>
      <c r="F919" s="298" t="s">
        <v>703</v>
      </c>
      <c r="G919" s="188">
        <v>1</v>
      </c>
      <c r="J919" s="188">
        <v>1</v>
      </c>
      <c r="X919" s="44">
        <f t="shared" si="176"/>
        <v>45689</v>
      </c>
      <c r="Y919" s="44">
        <f t="shared" si="177"/>
        <v>45717</v>
      </c>
    </row>
    <row r="920" spans="1:25" ht="20.100000000000001" customHeight="1" x14ac:dyDescent="0.3">
      <c r="A920" s="13">
        <f>SUBTOTAL(103,$B$4:B920)</f>
        <v>917</v>
      </c>
      <c r="B920" s="140">
        <v>45690</v>
      </c>
      <c r="C920" s="143" t="s">
        <v>667</v>
      </c>
      <c r="D920" s="3" t="str">
        <f>VLOOKUP(C920,'Location Summary'!$C$4:$D$602,2,0)</f>
        <v>DA+3</v>
      </c>
      <c r="E920" s="297" t="s">
        <v>423</v>
      </c>
      <c r="F920" s="298" t="s">
        <v>703</v>
      </c>
      <c r="R920" s="186">
        <v>1</v>
      </c>
      <c r="X920" s="44">
        <f t="shared" si="176"/>
        <v>45690</v>
      </c>
      <c r="Y920" s="44">
        <f t="shared" si="177"/>
        <v>45718</v>
      </c>
    </row>
    <row r="921" spans="1:25" ht="20.100000000000001" customHeight="1" x14ac:dyDescent="0.3">
      <c r="A921" s="13">
        <f>SUBTOTAL(103,$B$4:B921)</f>
        <v>918</v>
      </c>
      <c r="B921" s="140">
        <v>45690</v>
      </c>
      <c r="C921" s="143" t="s">
        <v>444</v>
      </c>
      <c r="D921" s="3" t="str">
        <f>VLOOKUP(C921,'Location Summary'!$C$4:$D$602,2,0)</f>
        <v>DA+1.5</v>
      </c>
      <c r="E921" s="297" t="s">
        <v>423</v>
      </c>
      <c r="F921" s="298" t="s">
        <v>703</v>
      </c>
      <c r="G921" s="188">
        <v>1</v>
      </c>
      <c r="J921" s="188">
        <v>1</v>
      </c>
      <c r="N921" s="187">
        <v>1</v>
      </c>
      <c r="Q921" s="187">
        <v>1</v>
      </c>
      <c r="X921" s="44">
        <f t="shared" si="176"/>
        <v>45690</v>
      </c>
      <c r="Y921" s="44">
        <f t="shared" si="177"/>
        <v>45718</v>
      </c>
    </row>
    <row r="922" spans="1:25" ht="20.100000000000001" customHeight="1" x14ac:dyDescent="0.3">
      <c r="A922" s="13">
        <f>SUBTOTAL(103,$B$4:B922)</f>
        <v>919</v>
      </c>
      <c r="B922" s="140">
        <v>45690</v>
      </c>
      <c r="C922" s="143" t="s">
        <v>7</v>
      </c>
      <c r="D922" s="3" t="str">
        <f>VLOOKUP(C922,'Location Summary'!$C$4:$D$602,2,0)</f>
        <v>DB1+6</v>
      </c>
      <c r="E922" s="297" t="s">
        <v>423</v>
      </c>
      <c r="F922" s="298" t="s">
        <v>703</v>
      </c>
      <c r="H922" s="187">
        <v>1</v>
      </c>
      <c r="J922" s="188">
        <v>1</v>
      </c>
      <c r="M922" s="188">
        <v>1</v>
      </c>
      <c r="X922" s="44">
        <f t="shared" si="176"/>
        <v>45690</v>
      </c>
      <c r="Y922" s="44">
        <f t="shared" si="177"/>
        <v>45718</v>
      </c>
    </row>
    <row r="923" spans="1:25" ht="20.100000000000001" customHeight="1" x14ac:dyDescent="0.3">
      <c r="A923" s="13">
        <f>SUBTOTAL(103,$B$4:B923)</f>
        <v>920</v>
      </c>
      <c r="B923" s="140">
        <v>45690</v>
      </c>
      <c r="C923" s="143" t="s">
        <v>172</v>
      </c>
      <c r="D923" s="3" t="str">
        <f>VLOOKUP(C923,'Location Summary'!$C$4:$D$602,2,0)</f>
        <v>DA+9</v>
      </c>
      <c r="E923" s="297" t="s">
        <v>423</v>
      </c>
      <c r="F923" s="298" t="s">
        <v>703</v>
      </c>
      <c r="H923" s="187">
        <v>1</v>
      </c>
      <c r="I923" s="186">
        <v>1</v>
      </c>
      <c r="K923" s="187">
        <v>1</v>
      </c>
      <c r="L923" s="186">
        <v>1</v>
      </c>
      <c r="M923" s="188">
        <v>1</v>
      </c>
      <c r="X923" s="44">
        <f t="shared" si="176"/>
        <v>45690</v>
      </c>
      <c r="Y923" s="44">
        <f t="shared" si="177"/>
        <v>45718</v>
      </c>
    </row>
    <row r="924" spans="1:25" ht="20.100000000000001" customHeight="1" x14ac:dyDescent="0.3">
      <c r="A924" s="13">
        <f>SUBTOTAL(103,$B$4:B924)</f>
        <v>921</v>
      </c>
      <c r="B924" s="140">
        <v>45691</v>
      </c>
      <c r="C924" s="143" t="s">
        <v>666</v>
      </c>
      <c r="D924" s="3" t="str">
        <f>VLOOKUP(C924,'Location Summary'!$C$4:$D$602,2,0)</f>
        <v>DC2+0</v>
      </c>
      <c r="E924" s="297" t="s">
        <v>423</v>
      </c>
      <c r="F924" s="298" t="s">
        <v>703</v>
      </c>
      <c r="G924" s="188">
        <v>1</v>
      </c>
      <c r="X924" s="44">
        <f t="shared" si="176"/>
        <v>45691</v>
      </c>
      <c r="Y924" s="44">
        <f t="shared" si="177"/>
        <v>45719</v>
      </c>
    </row>
    <row r="925" spans="1:25" ht="20.100000000000001" customHeight="1" x14ac:dyDescent="0.3">
      <c r="A925" s="13">
        <f>SUBTOTAL(103,$B$4:B925)</f>
        <v>922</v>
      </c>
      <c r="B925" s="140">
        <v>45691</v>
      </c>
      <c r="C925" s="143" t="s">
        <v>444</v>
      </c>
      <c r="D925" s="3" t="str">
        <f>VLOOKUP(C925,'Location Summary'!$C$4:$D$602,2,0)</f>
        <v>DA+1.5</v>
      </c>
      <c r="E925" s="297" t="s">
        <v>423</v>
      </c>
      <c r="F925" s="298" t="s">
        <v>703</v>
      </c>
      <c r="H925" s="187">
        <v>1</v>
      </c>
      <c r="K925" s="187">
        <v>1</v>
      </c>
      <c r="O925" s="186">
        <v>1</v>
      </c>
      <c r="R925" s="186">
        <v>1</v>
      </c>
      <c r="X925" s="44">
        <f t="shared" si="176"/>
        <v>45691</v>
      </c>
      <c r="Y925" s="44">
        <f t="shared" si="177"/>
        <v>45719</v>
      </c>
    </row>
    <row r="926" spans="1:25" ht="20.100000000000001" customHeight="1" x14ac:dyDescent="0.3">
      <c r="A926" s="13">
        <f>SUBTOTAL(103,$B$4:B926)</f>
        <v>923</v>
      </c>
      <c r="B926" s="140">
        <v>45691</v>
      </c>
      <c r="C926" s="143" t="s">
        <v>464</v>
      </c>
      <c r="D926" s="3" t="str">
        <f>VLOOKUP(C926,'Location Summary'!$C$4:$D$602,2,0)</f>
        <v>DA-1.5</v>
      </c>
      <c r="E926" s="297" t="s">
        <v>423</v>
      </c>
      <c r="F926" s="298" t="s">
        <v>703</v>
      </c>
      <c r="G926" s="188">
        <v>1</v>
      </c>
      <c r="J926" s="188">
        <v>1</v>
      </c>
      <c r="M926" s="188">
        <v>1</v>
      </c>
      <c r="P926" s="188">
        <v>1</v>
      </c>
      <c r="X926" s="44">
        <f t="shared" si="176"/>
        <v>45691</v>
      </c>
      <c r="Y926" s="44">
        <f t="shared" si="177"/>
        <v>45719</v>
      </c>
    </row>
    <row r="927" spans="1:25" ht="20.100000000000001" customHeight="1" x14ac:dyDescent="0.3">
      <c r="A927" s="13">
        <f>SUBTOTAL(103,$B$4:B927)</f>
        <v>924</v>
      </c>
      <c r="B927" s="140">
        <v>45691</v>
      </c>
      <c r="C927" s="143" t="s">
        <v>662</v>
      </c>
      <c r="D927" s="3" t="str">
        <f>VLOOKUP(C927,'Location Summary'!$C$4:$D$602,2,0)</f>
        <v>DA-1.5</v>
      </c>
      <c r="E927" s="297" t="s">
        <v>423</v>
      </c>
      <c r="F927" s="298" t="s">
        <v>703</v>
      </c>
      <c r="G927" s="188">
        <v>1</v>
      </c>
      <c r="J927" s="188">
        <v>1</v>
      </c>
      <c r="M927" s="188">
        <v>1</v>
      </c>
      <c r="X927" s="44">
        <f t="shared" si="176"/>
        <v>45691</v>
      </c>
      <c r="Y927" s="44">
        <f t="shared" si="177"/>
        <v>45719</v>
      </c>
    </row>
    <row r="928" spans="1:25" ht="20.100000000000001" customHeight="1" x14ac:dyDescent="0.3">
      <c r="A928" s="13">
        <f>SUBTOTAL(103,$B$4:B928)</f>
        <v>925</v>
      </c>
      <c r="B928" s="140">
        <v>45691</v>
      </c>
      <c r="C928" s="143" t="s">
        <v>7</v>
      </c>
      <c r="D928" s="3" t="str">
        <f>VLOOKUP(C928,'Location Summary'!$C$4:$D$602,2,0)</f>
        <v>DB1+6</v>
      </c>
      <c r="E928" s="297" t="s">
        <v>423</v>
      </c>
      <c r="F928" s="298" t="s">
        <v>703</v>
      </c>
      <c r="I928" s="186">
        <v>1</v>
      </c>
      <c r="K928" s="187">
        <v>1</v>
      </c>
      <c r="L928" s="186">
        <v>1</v>
      </c>
      <c r="X928" s="44">
        <f t="shared" si="176"/>
        <v>45691</v>
      </c>
      <c r="Y928" s="44">
        <f t="shared" si="177"/>
        <v>45719</v>
      </c>
    </row>
    <row r="929" spans="1:25" ht="20.100000000000001" customHeight="1" x14ac:dyDescent="0.3">
      <c r="A929" s="13">
        <f>SUBTOTAL(103,$B$4:B929)</f>
        <v>926</v>
      </c>
      <c r="B929" s="140">
        <v>45691</v>
      </c>
      <c r="C929" s="143" t="s">
        <v>172</v>
      </c>
      <c r="D929" s="3" t="str">
        <f>VLOOKUP(C929,'Location Summary'!$C$4:$D$602,2,0)</f>
        <v>DA+9</v>
      </c>
      <c r="E929" s="297" t="s">
        <v>423</v>
      </c>
      <c r="F929" s="298" t="s">
        <v>703</v>
      </c>
      <c r="N929" s="187">
        <v>1</v>
      </c>
      <c r="P929" s="188">
        <v>1</v>
      </c>
      <c r="X929" s="44">
        <f t="shared" si="176"/>
        <v>45691</v>
      </c>
      <c r="Y929" s="44">
        <f t="shared" si="177"/>
        <v>45719</v>
      </c>
    </row>
    <row r="930" spans="1:25" ht="20.100000000000001" customHeight="1" x14ac:dyDescent="0.3">
      <c r="A930" s="13">
        <f>SUBTOTAL(103,$B$4:B930)</f>
        <v>927</v>
      </c>
      <c r="B930" s="140">
        <v>45692</v>
      </c>
      <c r="C930" s="143" t="s">
        <v>666</v>
      </c>
      <c r="D930" s="3" t="str">
        <f>VLOOKUP(C930,'Location Summary'!$C$4:$D$602,2,0)</f>
        <v>DC2+0</v>
      </c>
      <c r="E930" s="297" t="s">
        <v>423</v>
      </c>
      <c r="F930" s="298" t="s">
        <v>703</v>
      </c>
      <c r="H930" s="187">
        <v>1</v>
      </c>
      <c r="P930" s="188">
        <v>1</v>
      </c>
      <c r="X930" s="44">
        <f t="shared" si="176"/>
        <v>45692</v>
      </c>
      <c r="Y930" s="44">
        <f t="shared" si="177"/>
        <v>45720</v>
      </c>
    </row>
    <row r="931" spans="1:25" ht="20.100000000000001" customHeight="1" x14ac:dyDescent="0.3">
      <c r="A931" s="13">
        <f>SUBTOTAL(103,$B$4:B931)</f>
        <v>928</v>
      </c>
      <c r="B931" s="140">
        <v>45692</v>
      </c>
      <c r="C931" s="143" t="s">
        <v>444</v>
      </c>
      <c r="D931" s="3" t="str">
        <f>VLOOKUP(C931,'Location Summary'!$C$4:$D$602,2,0)</f>
        <v>DA+1.5</v>
      </c>
      <c r="E931" s="297" t="s">
        <v>423</v>
      </c>
      <c r="F931" s="298" t="s">
        <v>703</v>
      </c>
      <c r="I931" s="186">
        <v>1</v>
      </c>
      <c r="L931" s="186">
        <v>1</v>
      </c>
      <c r="X931" s="44">
        <f t="shared" ref="X931:X933" si="178">B931</f>
        <v>45692</v>
      </c>
      <c r="Y931" s="44">
        <f t="shared" ref="Y931:Y933" si="179">B931+28</f>
        <v>45720</v>
      </c>
    </row>
    <row r="932" spans="1:25" ht="20.100000000000001" customHeight="1" x14ac:dyDescent="0.3">
      <c r="A932" s="13">
        <f>SUBTOTAL(103,$B$4:B932)</f>
        <v>929</v>
      </c>
      <c r="B932" s="140">
        <v>45692</v>
      </c>
      <c r="C932" s="143" t="s">
        <v>420</v>
      </c>
      <c r="D932" s="3" t="str">
        <f>VLOOKUP(C932,'Location Summary'!$C$4:$D$602,2,0)</f>
        <v>DA+9</v>
      </c>
      <c r="E932" s="297" t="s">
        <v>423</v>
      </c>
      <c r="F932" s="298" t="s">
        <v>703</v>
      </c>
      <c r="N932" s="187">
        <v>1</v>
      </c>
      <c r="O932" s="186">
        <v>1</v>
      </c>
      <c r="R932" s="186">
        <v>1</v>
      </c>
      <c r="X932" s="44">
        <f t="shared" si="178"/>
        <v>45692</v>
      </c>
      <c r="Y932" s="44">
        <f t="shared" si="179"/>
        <v>45720</v>
      </c>
    </row>
    <row r="933" spans="1:25" ht="20.100000000000001" customHeight="1" x14ac:dyDescent="0.3">
      <c r="A933" s="13">
        <f>SUBTOTAL(103,$B$4:B933)</f>
        <v>930</v>
      </c>
      <c r="B933" s="140">
        <v>45692</v>
      </c>
      <c r="C933" s="143" t="s">
        <v>647</v>
      </c>
      <c r="D933" s="3" t="str">
        <f>VLOOKUP(C933,'Location Summary'!$C$4:$D$602,2,0)</f>
        <v>DA+3</v>
      </c>
      <c r="E933" s="297" t="s">
        <v>423</v>
      </c>
      <c r="F933" s="298" t="s">
        <v>703</v>
      </c>
      <c r="G933" s="188">
        <v>1</v>
      </c>
      <c r="J933" s="188">
        <v>1</v>
      </c>
      <c r="X933" s="44">
        <f t="shared" si="178"/>
        <v>45692</v>
      </c>
      <c r="Y933" s="44">
        <f t="shared" si="179"/>
        <v>45720</v>
      </c>
    </row>
    <row r="934" spans="1:25" ht="20.100000000000001" customHeight="1" x14ac:dyDescent="0.3">
      <c r="A934" s="13">
        <f>SUBTOTAL(103,$B$4:B934)</f>
        <v>931</v>
      </c>
      <c r="B934" s="140">
        <v>45692</v>
      </c>
      <c r="C934" s="143" t="s">
        <v>662</v>
      </c>
      <c r="D934" s="3" t="str">
        <f>VLOOKUP(C934,'Location Summary'!$C$4:$D$602,2,0)</f>
        <v>DA-1.5</v>
      </c>
      <c r="E934" s="297" t="s">
        <v>423</v>
      </c>
      <c r="F934" s="298" t="s">
        <v>703</v>
      </c>
      <c r="X934" s="44">
        <f t="shared" ref="X934:X964" si="180">B934</f>
        <v>45692</v>
      </c>
      <c r="Y934" s="44">
        <f t="shared" ref="Y934:Y964" si="181">B934+28</f>
        <v>45720</v>
      </c>
    </row>
    <row r="935" spans="1:25" ht="20.100000000000001" customHeight="1" x14ac:dyDescent="0.3">
      <c r="A935" s="13">
        <f>SUBTOTAL(103,$B$4:B935)</f>
        <v>932</v>
      </c>
      <c r="B935" s="140">
        <v>45692</v>
      </c>
      <c r="C935" s="143" t="s">
        <v>662</v>
      </c>
      <c r="D935" s="3" t="str">
        <f>VLOOKUP(C935,'Location Summary'!$C$4:$D$602,2,0)</f>
        <v>DA-1.5</v>
      </c>
      <c r="E935" s="297" t="s">
        <v>423</v>
      </c>
      <c r="F935" s="298" t="s">
        <v>703</v>
      </c>
      <c r="H935" s="187">
        <v>1</v>
      </c>
      <c r="I935" s="186">
        <v>1</v>
      </c>
      <c r="K935" s="187">
        <v>1</v>
      </c>
      <c r="L935" s="186">
        <v>1</v>
      </c>
      <c r="N935" s="187">
        <v>1</v>
      </c>
      <c r="O935" s="186">
        <v>1</v>
      </c>
      <c r="P935" s="188">
        <v>1</v>
      </c>
      <c r="X935" s="44">
        <f t="shared" si="180"/>
        <v>45692</v>
      </c>
      <c r="Y935" s="44">
        <f t="shared" si="181"/>
        <v>45720</v>
      </c>
    </row>
    <row r="936" spans="1:25" ht="20.100000000000001" customHeight="1" x14ac:dyDescent="0.3">
      <c r="A936" s="13">
        <f>SUBTOTAL(103,$B$4:B936)</f>
        <v>933</v>
      </c>
      <c r="B936" s="140">
        <v>45692</v>
      </c>
      <c r="C936" s="143" t="s">
        <v>7</v>
      </c>
      <c r="D936" s="3" t="str">
        <f>VLOOKUP(C936,'Location Summary'!$C$4:$D$602,2,0)</f>
        <v>DB1+6</v>
      </c>
      <c r="E936" s="297" t="s">
        <v>423</v>
      </c>
      <c r="F936" s="298" t="s">
        <v>703</v>
      </c>
      <c r="N936" s="187">
        <v>1</v>
      </c>
      <c r="O936" s="186">
        <v>1</v>
      </c>
      <c r="X936" s="44">
        <f t="shared" si="180"/>
        <v>45692</v>
      </c>
      <c r="Y936" s="44">
        <f t="shared" si="181"/>
        <v>45720</v>
      </c>
    </row>
    <row r="937" spans="1:25" ht="20.100000000000001" customHeight="1" x14ac:dyDescent="0.3">
      <c r="A937" s="13">
        <f>SUBTOTAL(103,$B$4:B937)</f>
        <v>934</v>
      </c>
      <c r="B937" s="140">
        <v>45692</v>
      </c>
      <c r="C937" s="143" t="s">
        <v>275</v>
      </c>
      <c r="D937" s="3" t="str">
        <f>VLOOKUP(C937,'Location Summary'!$C$4:$D$602,2,0)</f>
        <v>DD60+9</v>
      </c>
      <c r="E937" s="297" t="s">
        <v>423</v>
      </c>
      <c r="F937" s="298" t="s">
        <v>703</v>
      </c>
      <c r="J937" s="188">
        <v>1</v>
      </c>
      <c r="X937" s="44">
        <f t="shared" si="180"/>
        <v>45692</v>
      </c>
      <c r="Y937" s="44">
        <f t="shared" si="181"/>
        <v>45720</v>
      </c>
    </row>
    <row r="938" spans="1:25" ht="20.100000000000001" customHeight="1" x14ac:dyDescent="0.3">
      <c r="A938" s="13">
        <f>SUBTOTAL(103,$B$4:B938)</f>
        <v>935</v>
      </c>
      <c r="B938" s="140">
        <v>45692</v>
      </c>
      <c r="C938" s="143" t="s">
        <v>172</v>
      </c>
      <c r="D938" s="3" t="str">
        <f>VLOOKUP(C938,'Location Summary'!$C$4:$D$602,2,0)</f>
        <v>DA+9</v>
      </c>
      <c r="E938" s="297" t="s">
        <v>423</v>
      </c>
      <c r="F938" s="298" t="s">
        <v>703</v>
      </c>
      <c r="O938" s="186">
        <v>1</v>
      </c>
      <c r="Q938" s="187">
        <v>1</v>
      </c>
      <c r="R938" s="186">
        <v>1</v>
      </c>
      <c r="X938" s="44">
        <f t="shared" si="180"/>
        <v>45692</v>
      </c>
      <c r="Y938" s="44">
        <f t="shared" si="181"/>
        <v>45720</v>
      </c>
    </row>
    <row r="939" spans="1:25" ht="20.100000000000001" customHeight="1" x14ac:dyDescent="0.3">
      <c r="A939" s="13">
        <f>SUBTOTAL(103,$B$4:B939)</f>
        <v>936</v>
      </c>
      <c r="B939" s="140">
        <v>45693</v>
      </c>
      <c r="C939" s="143" t="s">
        <v>666</v>
      </c>
      <c r="D939" s="3" t="str">
        <f>VLOOKUP(C939,'Location Summary'!$C$4:$D$602,2,0)</f>
        <v>DC2+0</v>
      </c>
      <c r="E939" s="297" t="s">
        <v>423</v>
      </c>
      <c r="F939" s="298" t="s">
        <v>703</v>
      </c>
      <c r="I939" s="186">
        <v>1</v>
      </c>
      <c r="M939" s="188">
        <v>1</v>
      </c>
      <c r="X939" s="44">
        <f t="shared" si="180"/>
        <v>45693</v>
      </c>
      <c r="Y939" s="44">
        <f t="shared" si="181"/>
        <v>45721</v>
      </c>
    </row>
    <row r="940" spans="1:25" ht="20.100000000000001" customHeight="1" x14ac:dyDescent="0.3">
      <c r="A940" s="13">
        <f>SUBTOTAL(103,$B$4:B940)</f>
        <v>937</v>
      </c>
      <c r="B940" s="140">
        <v>45693</v>
      </c>
      <c r="C940" s="143" t="s">
        <v>275</v>
      </c>
      <c r="D940" s="3" t="str">
        <f>VLOOKUP(C940,'Location Summary'!$C$4:$D$602,2,0)</f>
        <v>DD60+9</v>
      </c>
      <c r="E940" s="297" t="s">
        <v>423</v>
      </c>
      <c r="F940" s="298" t="s">
        <v>703</v>
      </c>
      <c r="M940" s="188">
        <v>1</v>
      </c>
      <c r="X940" s="44">
        <f t="shared" si="180"/>
        <v>45693</v>
      </c>
      <c r="Y940" s="44">
        <f t="shared" si="181"/>
        <v>45721</v>
      </c>
    </row>
    <row r="941" spans="1:25" ht="20.100000000000001" customHeight="1" x14ac:dyDescent="0.3">
      <c r="A941" s="13">
        <f>SUBTOTAL(103,$B$4:B941)</f>
        <v>938</v>
      </c>
      <c r="B941" s="140">
        <v>45693</v>
      </c>
      <c r="C941" s="143" t="s">
        <v>647</v>
      </c>
      <c r="D941" s="3" t="str">
        <f>VLOOKUP(C941,'Location Summary'!$C$4:$D$602,2,0)</f>
        <v>DA+3</v>
      </c>
      <c r="E941" s="297" t="s">
        <v>423</v>
      </c>
      <c r="F941" s="298" t="s">
        <v>703</v>
      </c>
      <c r="H941" s="187">
        <v>1</v>
      </c>
      <c r="I941" s="186">
        <v>1</v>
      </c>
      <c r="K941" s="187">
        <v>1</v>
      </c>
      <c r="L941" s="186">
        <v>1</v>
      </c>
      <c r="X941" s="44">
        <f t="shared" si="180"/>
        <v>45693</v>
      </c>
      <c r="Y941" s="44">
        <f t="shared" si="181"/>
        <v>45721</v>
      </c>
    </row>
    <row r="942" spans="1:25" ht="20.100000000000001" customHeight="1" x14ac:dyDescent="0.3">
      <c r="A942" s="13">
        <f>SUBTOTAL(103,$B$4:B942)</f>
        <v>939</v>
      </c>
      <c r="B942" s="140">
        <v>45693</v>
      </c>
      <c r="C942" s="143" t="s">
        <v>662</v>
      </c>
      <c r="D942" s="3" t="str">
        <f>VLOOKUP(C942,'Location Summary'!$C$4:$D$602,2,0)</f>
        <v>DA-1.5</v>
      </c>
      <c r="E942" s="297" t="s">
        <v>423</v>
      </c>
      <c r="F942" s="298" t="s">
        <v>703</v>
      </c>
      <c r="Q942" s="187">
        <v>1</v>
      </c>
      <c r="R942" s="186">
        <v>1</v>
      </c>
      <c r="X942" s="44">
        <f t="shared" si="180"/>
        <v>45693</v>
      </c>
      <c r="Y942" s="44">
        <f t="shared" si="181"/>
        <v>45721</v>
      </c>
    </row>
    <row r="943" spans="1:25" ht="20.100000000000001" customHeight="1" x14ac:dyDescent="0.3">
      <c r="A943" s="13">
        <f>SUBTOTAL(103,$B$4:B943)</f>
        <v>940</v>
      </c>
      <c r="B943" s="140">
        <v>45693</v>
      </c>
      <c r="C943" s="143" t="s">
        <v>10</v>
      </c>
      <c r="D943" s="3" t="str">
        <f>VLOOKUP(C943,'Location Summary'!$C$4:$D$602,2,0)</f>
        <v>DB2+0</v>
      </c>
      <c r="E943" s="297" t="s">
        <v>423</v>
      </c>
      <c r="F943" s="298" t="s">
        <v>703</v>
      </c>
      <c r="J943" s="188">
        <v>1</v>
      </c>
      <c r="X943" s="44">
        <f t="shared" si="180"/>
        <v>45693</v>
      </c>
      <c r="Y943" s="44">
        <f t="shared" si="181"/>
        <v>45721</v>
      </c>
    </row>
    <row r="944" spans="1:25" ht="20.100000000000001" customHeight="1" x14ac:dyDescent="0.3">
      <c r="A944" s="13">
        <f>SUBTOTAL(103,$B$4:B944)</f>
        <v>941</v>
      </c>
      <c r="B944" s="140">
        <v>45694</v>
      </c>
      <c r="C944" s="143" t="s">
        <v>275</v>
      </c>
      <c r="D944" s="3" t="str">
        <f>VLOOKUP(C944,'Location Summary'!$C$4:$D$602,2,0)</f>
        <v>DD60+9</v>
      </c>
      <c r="E944" s="297" t="s">
        <v>423</v>
      </c>
      <c r="F944" s="298" t="s">
        <v>703</v>
      </c>
      <c r="P944" s="188">
        <v>1</v>
      </c>
      <c r="X944" s="44">
        <f t="shared" si="180"/>
        <v>45694</v>
      </c>
      <c r="Y944" s="44">
        <f t="shared" si="181"/>
        <v>45722</v>
      </c>
    </row>
    <row r="945" spans="1:25" ht="20.100000000000001" customHeight="1" x14ac:dyDescent="0.3">
      <c r="A945" s="13">
        <f>SUBTOTAL(103,$B$4:B945)</f>
        <v>942</v>
      </c>
      <c r="B945" s="140">
        <v>45694</v>
      </c>
      <c r="C945" s="143" t="s">
        <v>666</v>
      </c>
      <c r="D945" s="3" t="str">
        <f>VLOOKUP(C945,'Location Summary'!$C$4:$D$602,2,0)</f>
        <v>DC2+0</v>
      </c>
      <c r="E945" s="297" t="s">
        <v>423</v>
      </c>
      <c r="F945" s="298" t="s">
        <v>703</v>
      </c>
      <c r="N945" s="187">
        <v>1</v>
      </c>
      <c r="Q945" s="187">
        <v>1</v>
      </c>
      <c r="X945" s="44">
        <f t="shared" si="180"/>
        <v>45694</v>
      </c>
      <c r="Y945" s="44">
        <f t="shared" si="181"/>
        <v>45722</v>
      </c>
    </row>
    <row r="946" spans="1:25" ht="20.100000000000001" customHeight="1" x14ac:dyDescent="0.3">
      <c r="A946" s="13">
        <f>SUBTOTAL(103,$B$4:B946)</f>
        <v>943</v>
      </c>
      <c r="B946" s="140">
        <v>45694</v>
      </c>
      <c r="C946" s="143" t="s">
        <v>464</v>
      </c>
      <c r="D946" s="3" t="str">
        <f>VLOOKUP(C946,'Location Summary'!$C$4:$D$602,2,0)</f>
        <v>DA-1.5</v>
      </c>
      <c r="E946" s="297" t="s">
        <v>423</v>
      </c>
      <c r="F946" s="298" t="s">
        <v>703</v>
      </c>
      <c r="H946" s="187">
        <v>1</v>
      </c>
      <c r="I946" s="186">
        <v>1</v>
      </c>
      <c r="N946" s="187">
        <v>1</v>
      </c>
      <c r="Q946" s="187">
        <v>1</v>
      </c>
      <c r="R946" s="186">
        <v>1</v>
      </c>
      <c r="X946" s="44">
        <f t="shared" si="180"/>
        <v>45694</v>
      </c>
      <c r="Y946" s="44">
        <f t="shared" si="181"/>
        <v>45722</v>
      </c>
    </row>
    <row r="947" spans="1:25" ht="20.100000000000001" customHeight="1" x14ac:dyDescent="0.3">
      <c r="A947" s="13">
        <f>SUBTOTAL(103,$B$4:B947)</f>
        <v>944</v>
      </c>
      <c r="B947" s="140">
        <v>45694</v>
      </c>
      <c r="C947" s="143" t="s">
        <v>647</v>
      </c>
      <c r="D947" s="3" t="str">
        <f>VLOOKUP(C947,'Location Summary'!$C$4:$D$602,2,0)</f>
        <v>DA+3</v>
      </c>
      <c r="E947" s="297" t="s">
        <v>423</v>
      </c>
      <c r="F947" s="298" t="s">
        <v>703</v>
      </c>
      <c r="M947" s="188">
        <v>1</v>
      </c>
      <c r="X947" s="44">
        <f t="shared" si="180"/>
        <v>45694</v>
      </c>
      <c r="Y947" s="44">
        <f t="shared" si="181"/>
        <v>45722</v>
      </c>
    </row>
    <row r="948" spans="1:25" ht="20.100000000000001" customHeight="1" x14ac:dyDescent="0.3">
      <c r="A948" s="13">
        <f>SUBTOTAL(103,$B$4:B948)</f>
        <v>945</v>
      </c>
      <c r="B948" s="140">
        <v>45694</v>
      </c>
      <c r="C948" s="143" t="s">
        <v>10</v>
      </c>
      <c r="D948" s="3" t="str">
        <f>VLOOKUP(C948,'Location Summary'!$C$4:$D$602,2,0)</f>
        <v>DB2+0</v>
      </c>
      <c r="E948" s="297" t="s">
        <v>423</v>
      </c>
      <c r="F948" s="298" t="s">
        <v>703</v>
      </c>
      <c r="K948" s="187">
        <v>1</v>
      </c>
      <c r="L948" s="186">
        <v>1</v>
      </c>
      <c r="X948" s="44">
        <f t="shared" si="180"/>
        <v>45694</v>
      </c>
      <c r="Y948" s="44">
        <f t="shared" si="181"/>
        <v>45722</v>
      </c>
    </row>
    <row r="949" spans="1:25" ht="20.100000000000001" customHeight="1" x14ac:dyDescent="0.3">
      <c r="A949" s="13">
        <f>SUBTOTAL(103,$B$4:B949)</f>
        <v>946</v>
      </c>
      <c r="B949" s="140">
        <v>45695</v>
      </c>
      <c r="C949" s="143" t="s">
        <v>666</v>
      </c>
      <c r="D949" s="3" t="str">
        <f>VLOOKUP(C949,'Location Summary'!$C$4:$D$602,2,0)</f>
        <v>DC2+0</v>
      </c>
      <c r="E949" s="297" t="s">
        <v>423</v>
      </c>
      <c r="F949" s="298" t="s">
        <v>703</v>
      </c>
      <c r="O949" s="186">
        <v>1</v>
      </c>
      <c r="R949" s="186">
        <v>1</v>
      </c>
      <c r="X949" s="44">
        <f t="shared" si="180"/>
        <v>45695</v>
      </c>
      <c r="Y949" s="44">
        <f t="shared" si="181"/>
        <v>45723</v>
      </c>
    </row>
    <row r="950" spans="1:25" ht="20.100000000000001" customHeight="1" x14ac:dyDescent="0.3">
      <c r="A950" s="13">
        <f>SUBTOTAL(103,$B$4:B950)</f>
        <v>947</v>
      </c>
      <c r="B950" s="140">
        <v>45695</v>
      </c>
      <c r="C950" s="143" t="s">
        <v>464</v>
      </c>
      <c r="D950" s="3" t="str">
        <f>VLOOKUP(C950,'Location Summary'!$C$4:$D$602,2,0)</f>
        <v>DA-1.5</v>
      </c>
      <c r="E950" s="297" t="s">
        <v>423</v>
      </c>
      <c r="F950" s="298" t="s">
        <v>703</v>
      </c>
      <c r="K950" s="187">
        <v>1</v>
      </c>
      <c r="L950" s="186">
        <v>1</v>
      </c>
      <c r="O950" s="186">
        <v>1</v>
      </c>
      <c r="X950" s="44">
        <f t="shared" si="180"/>
        <v>45695</v>
      </c>
      <c r="Y950" s="44">
        <f t="shared" si="181"/>
        <v>45723</v>
      </c>
    </row>
    <row r="951" spans="1:25" ht="20.100000000000001" customHeight="1" x14ac:dyDescent="0.3">
      <c r="A951" s="13">
        <f>SUBTOTAL(103,$B$4:B951)</f>
        <v>948</v>
      </c>
      <c r="B951" s="140">
        <v>45695</v>
      </c>
      <c r="C951" s="143" t="s">
        <v>647</v>
      </c>
      <c r="D951" s="3" t="str">
        <f>VLOOKUP(C951,'Location Summary'!$C$4:$D$602,2,0)</f>
        <v>DA+3</v>
      </c>
      <c r="E951" s="297" t="s">
        <v>423</v>
      </c>
      <c r="F951" s="298" t="s">
        <v>703</v>
      </c>
      <c r="N951" s="187">
        <v>1</v>
      </c>
      <c r="X951" s="44">
        <f t="shared" si="180"/>
        <v>45695</v>
      </c>
      <c r="Y951" s="44">
        <f t="shared" si="181"/>
        <v>45723</v>
      </c>
    </row>
    <row r="952" spans="1:25" ht="20.100000000000001" customHeight="1" x14ac:dyDescent="0.3">
      <c r="A952" s="13">
        <f>SUBTOTAL(103,$B$4:B952)</f>
        <v>949</v>
      </c>
      <c r="B952" s="140">
        <v>45695</v>
      </c>
      <c r="C952" s="143" t="s">
        <v>663</v>
      </c>
      <c r="D952" s="3" t="str">
        <f>VLOOKUP(C952,'Location Summary'!$C$4:$D$602,2,0)</f>
        <v>DA+6</v>
      </c>
      <c r="E952" s="297" t="s">
        <v>423</v>
      </c>
      <c r="F952" s="298" t="s">
        <v>703</v>
      </c>
      <c r="G952" s="188">
        <v>1</v>
      </c>
      <c r="J952" s="188">
        <v>1</v>
      </c>
      <c r="M952" s="188">
        <v>1</v>
      </c>
      <c r="P952" s="188">
        <v>1</v>
      </c>
      <c r="X952" s="44">
        <f t="shared" si="180"/>
        <v>45695</v>
      </c>
      <c r="Y952" s="44">
        <f t="shared" si="181"/>
        <v>45723</v>
      </c>
    </row>
    <row r="953" spans="1:25" ht="20.100000000000001" customHeight="1" x14ac:dyDescent="0.3">
      <c r="A953" s="13">
        <f>SUBTOTAL(103,$B$4:B953)</f>
        <v>950</v>
      </c>
      <c r="B953" s="140">
        <v>45695</v>
      </c>
      <c r="C953" s="143" t="s">
        <v>10</v>
      </c>
      <c r="D953" s="3" t="str">
        <f>VLOOKUP(C953,'Location Summary'!$C$4:$D$602,2,0)</f>
        <v>DB2+0</v>
      </c>
      <c r="E953" s="297" t="s">
        <v>423</v>
      </c>
      <c r="F953" s="298" t="s">
        <v>703</v>
      </c>
      <c r="M953" s="188">
        <v>1</v>
      </c>
      <c r="P953" s="188">
        <v>1</v>
      </c>
      <c r="X953" s="44">
        <f t="shared" si="180"/>
        <v>45695</v>
      </c>
      <c r="Y953" s="44">
        <f t="shared" si="181"/>
        <v>45723</v>
      </c>
    </row>
    <row r="954" spans="1:25" ht="20.100000000000001" customHeight="1" x14ac:dyDescent="0.3">
      <c r="A954" s="13">
        <f>SUBTOTAL(103,$B$4:B954)</f>
        <v>951</v>
      </c>
      <c r="B954" s="140">
        <v>45696</v>
      </c>
      <c r="C954" s="143" t="s">
        <v>666</v>
      </c>
      <c r="D954" s="3" t="str">
        <f>VLOOKUP(C954,'Location Summary'!$C$4:$D$602,2,0)</f>
        <v>DC2+0</v>
      </c>
      <c r="E954" s="297" t="s">
        <v>423</v>
      </c>
      <c r="F954" s="298" t="s">
        <v>703</v>
      </c>
      <c r="J954" s="188">
        <v>1</v>
      </c>
      <c r="X954" s="44">
        <f t="shared" si="180"/>
        <v>45696</v>
      </c>
      <c r="Y954" s="44">
        <f t="shared" si="181"/>
        <v>45724</v>
      </c>
    </row>
    <row r="955" spans="1:25" ht="20.100000000000001" customHeight="1" x14ac:dyDescent="0.3">
      <c r="A955" s="13">
        <f>SUBTOTAL(103,$B$4:B955)</f>
        <v>952</v>
      </c>
      <c r="B955" s="140">
        <v>45696</v>
      </c>
      <c r="C955" s="143" t="s">
        <v>663</v>
      </c>
      <c r="D955" s="3" t="str">
        <f>VLOOKUP(C955,'Location Summary'!$C$4:$D$602,2,0)</f>
        <v>DA+6</v>
      </c>
      <c r="E955" s="297" t="s">
        <v>423</v>
      </c>
      <c r="F955" s="298" t="s">
        <v>703</v>
      </c>
      <c r="H955" s="187">
        <v>1</v>
      </c>
      <c r="I955" s="186">
        <v>1</v>
      </c>
      <c r="K955" s="187">
        <v>1</v>
      </c>
      <c r="L955" s="186">
        <v>1</v>
      </c>
      <c r="N955" s="187">
        <v>1</v>
      </c>
      <c r="O955" s="186">
        <v>1</v>
      </c>
      <c r="Q955" s="187">
        <v>1</v>
      </c>
      <c r="R955" s="186">
        <v>1</v>
      </c>
      <c r="X955" s="44">
        <f t="shared" si="180"/>
        <v>45696</v>
      </c>
      <c r="Y955" s="44">
        <f t="shared" si="181"/>
        <v>45724</v>
      </c>
    </row>
    <row r="956" spans="1:25" ht="20.100000000000001" customHeight="1" x14ac:dyDescent="0.3">
      <c r="A956" s="13">
        <f>SUBTOTAL(103,$B$4:B956)</f>
        <v>953</v>
      </c>
      <c r="B956" s="140">
        <v>45696</v>
      </c>
      <c r="C956" s="143" t="s">
        <v>275</v>
      </c>
      <c r="D956" s="3" t="str">
        <f>VLOOKUP(C956,'Location Summary'!$C$4:$D$602,2,0)</f>
        <v>DD60+9</v>
      </c>
      <c r="E956" s="297" t="s">
        <v>423</v>
      </c>
      <c r="F956" s="298" t="s">
        <v>703</v>
      </c>
      <c r="K956" s="187">
        <v>1</v>
      </c>
      <c r="Q956" s="187">
        <v>1</v>
      </c>
      <c r="X956" s="44">
        <f t="shared" si="180"/>
        <v>45696</v>
      </c>
      <c r="Y956" s="44">
        <f t="shared" si="181"/>
        <v>45724</v>
      </c>
    </row>
    <row r="957" spans="1:25" ht="20.100000000000001" customHeight="1" x14ac:dyDescent="0.3">
      <c r="A957" s="13">
        <f>SUBTOTAL(103,$B$4:B957)</f>
        <v>954</v>
      </c>
      <c r="B957" s="140">
        <v>45696</v>
      </c>
      <c r="C957" s="143" t="s">
        <v>10</v>
      </c>
      <c r="D957" s="3" t="str">
        <f>VLOOKUP(C957,'Location Summary'!$C$4:$D$602,2,0)</f>
        <v>DB2+0</v>
      </c>
      <c r="E957" s="297" t="s">
        <v>423</v>
      </c>
      <c r="F957" s="298" t="s">
        <v>703</v>
      </c>
      <c r="G957" s="188">
        <v>1</v>
      </c>
      <c r="N957" s="187">
        <v>1</v>
      </c>
      <c r="O957" s="186">
        <v>1</v>
      </c>
      <c r="X957" s="44">
        <f t="shared" si="180"/>
        <v>45696</v>
      </c>
      <c r="Y957" s="44">
        <f t="shared" si="181"/>
        <v>45724</v>
      </c>
    </row>
    <row r="958" spans="1:25" ht="20.100000000000001" customHeight="1" x14ac:dyDescent="0.3">
      <c r="A958" s="13">
        <f>SUBTOTAL(103,$B$4:B958)</f>
        <v>955</v>
      </c>
      <c r="B958" s="140">
        <v>45697</v>
      </c>
      <c r="C958" s="143" t="s">
        <v>666</v>
      </c>
      <c r="D958" s="3" t="str">
        <f>VLOOKUP(C958,'Location Summary'!$C$4:$D$602,2,0)</f>
        <v>DC2+0</v>
      </c>
      <c r="E958" s="297" t="s">
        <v>423</v>
      </c>
      <c r="F958" s="298" t="s">
        <v>703</v>
      </c>
      <c r="K958" s="187">
        <v>1</v>
      </c>
      <c r="L958" s="186">
        <v>1</v>
      </c>
      <c r="X958" s="44">
        <f t="shared" si="180"/>
        <v>45697</v>
      </c>
      <c r="Y958" s="44">
        <f t="shared" si="181"/>
        <v>45725</v>
      </c>
    </row>
    <row r="959" spans="1:25" ht="20.100000000000001" customHeight="1" x14ac:dyDescent="0.3">
      <c r="A959" s="13">
        <f>SUBTOTAL(103,$B$4:B959)</f>
        <v>956</v>
      </c>
      <c r="B959" s="140">
        <v>45697</v>
      </c>
      <c r="C959" s="143" t="s">
        <v>183</v>
      </c>
      <c r="D959" s="3" t="str">
        <f>VLOOKUP(C959,'Location Summary'!$C$4:$D$602,2,0)</f>
        <v>DA-3</v>
      </c>
      <c r="E959" s="297" t="s">
        <v>423</v>
      </c>
      <c r="F959" s="298" t="s">
        <v>703</v>
      </c>
      <c r="G959" s="188">
        <v>1</v>
      </c>
      <c r="P959" s="188">
        <v>1</v>
      </c>
      <c r="X959" s="44">
        <f t="shared" si="180"/>
        <v>45697</v>
      </c>
      <c r="Y959" s="44">
        <f t="shared" si="181"/>
        <v>45725</v>
      </c>
    </row>
    <row r="960" spans="1:25" ht="20.100000000000001" customHeight="1" x14ac:dyDescent="0.3">
      <c r="A960" s="13">
        <f>SUBTOTAL(103,$B$4:B960)</f>
        <v>957</v>
      </c>
      <c r="B960" s="140">
        <v>45697</v>
      </c>
      <c r="C960" s="143" t="s">
        <v>465</v>
      </c>
      <c r="D960" s="3" t="str">
        <f>VLOOKUP(C960,'Location Summary'!$C$4:$D$602,2,0)</f>
        <v>DA+6</v>
      </c>
      <c r="E960" s="297" t="s">
        <v>423</v>
      </c>
      <c r="F960" s="298" t="s">
        <v>703</v>
      </c>
      <c r="H960" s="187">
        <v>1</v>
      </c>
      <c r="I960" s="186">
        <v>1</v>
      </c>
      <c r="J960" s="188">
        <v>1</v>
      </c>
      <c r="M960" s="188">
        <v>1</v>
      </c>
      <c r="P960" s="188">
        <v>1</v>
      </c>
      <c r="X960" s="44">
        <f t="shared" si="180"/>
        <v>45697</v>
      </c>
      <c r="Y960" s="44">
        <f t="shared" si="181"/>
        <v>45725</v>
      </c>
    </row>
    <row r="961" spans="1:25" ht="20.100000000000001" customHeight="1" x14ac:dyDescent="0.3">
      <c r="A961" s="13">
        <f>SUBTOTAL(103,$B$4:B961)</f>
        <v>958</v>
      </c>
      <c r="B961" s="140">
        <v>45697</v>
      </c>
      <c r="C961" s="143" t="s">
        <v>275</v>
      </c>
      <c r="D961" s="3" t="str">
        <f>VLOOKUP(C961,'Location Summary'!$C$4:$D$602,2,0)</f>
        <v>DD60+9</v>
      </c>
      <c r="E961" s="297" t="s">
        <v>423</v>
      </c>
      <c r="F961" s="298" t="s">
        <v>703</v>
      </c>
      <c r="L961" s="186">
        <v>1</v>
      </c>
      <c r="R961" s="186">
        <v>1</v>
      </c>
      <c r="X961" s="44">
        <f t="shared" si="180"/>
        <v>45697</v>
      </c>
      <c r="Y961" s="44">
        <f t="shared" si="181"/>
        <v>45725</v>
      </c>
    </row>
    <row r="962" spans="1:25" ht="20.100000000000001" customHeight="1" x14ac:dyDescent="0.3">
      <c r="A962" s="13">
        <f>SUBTOTAL(103,$B$4:B962)</f>
        <v>959</v>
      </c>
      <c r="B962" s="140">
        <v>45697</v>
      </c>
      <c r="C962" s="143" t="s">
        <v>10</v>
      </c>
      <c r="D962" s="3" t="str">
        <f>VLOOKUP(C962,'Location Summary'!$C$4:$D$602,2,0)</f>
        <v>DB2+0</v>
      </c>
      <c r="E962" s="297" t="s">
        <v>423</v>
      </c>
      <c r="F962" s="298" t="s">
        <v>703</v>
      </c>
      <c r="H962" s="187">
        <v>1</v>
      </c>
      <c r="I962" s="186">
        <v>1</v>
      </c>
      <c r="Q962" s="187">
        <v>1</v>
      </c>
      <c r="R962" s="186">
        <v>1</v>
      </c>
      <c r="X962" s="44">
        <f t="shared" si="180"/>
        <v>45697</v>
      </c>
      <c r="Y962" s="44">
        <f t="shared" si="181"/>
        <v>45725</v>
      </c>
    </row>
    <row r="963" spans="1:25" ht="20.100000000000001" customHeight="1" x14ac:dyDescent="0.3">
      <c r="A963" s="13">
        <f>SUBTOTAL(103,$B$4:B963)</f>
        <v>960</v>
      </c>
      <c r="B963" s="140">
        <v>45698</v>
      </c>
      <c r="C963" s="143" t="s">
        <v>183</v>
      </c>
      <c r="D963" s="3" t="str">
        <f>VLOOKUP(C963,'Location Summary'!$C$4:$D$602,2,0)</f>
        <v>DA-3</v>
      </c>
      <c r="E963" s="297" t="s">
        <v>423</v>
      </c>
      <c r="F963" s="298" t="s">
        <v>703</v>
      </c>
      <c r="H963" s="187">
        <v>1</v>
      </c>
      <c r="M963" s="188">
        <v>1</v>
      </c>
      <c r="Q963" s="187">
        <v>1</v>
      </c>
      <c r="X963" s="44">
        <f t="shared" si="180"/>
        <v>45698</v>
      </c>
      <c r="Y963" s="44">
        <f t="shared" si="181"/>
        <v>45726</v>
      </c>
    </row>
    <row r="964" spans="1:25" ht="20.100000000000001" customHeight="1" x14ac:dyDescent="0.3">
      <c r="A964" s="13">
        <f>SUBTOTAL(103,$B$4:B964)</f>
        <v>961</v>
      </c>
      <c r="B964" s="140">
        <v>45698</v>
      </c>
      <c r="C964" s="143" t="s">
        <v>465</v>
      </c>
      <c r="D964" s="3" t="str">
        <f>VLOOKUP(C964,'Location Summary'!$C$4:$D$602,2,0)</f>
        <v>DA+6</v>
      </c>
      <c r="E964" s="297" t="s">
        <v>423</v>
      </c>
      <c r="F964" s="298" t="s">
        <v>703</v>
      </c>
      <c r="K964" s="187">
        <v>1</v>
      </c>
      <c r="L964" s="186">
        <v>1</v>
      </c>
      <c r="N964" s="187">
        <v>1</v>
      </c>
      <c r="O964" s="186">
        <v>1</v>
      </c>
      <c r="Q964" s="187">
        <v>1</v>
      </c>
      <c r="R964" s="186">
        <v>1</v>
      </c>
      <c r="X964" s="44">
        <f t="shared" si="180"/>
        <v>45698</v>
      </c>
      <c r="Y964" s="44">
        <f t="shared" si="181"/>
        <v>45726</v>
      </c>
    </row>
    <row r="965" spans="1:25" ht="20.100000000000001" customHeight="1" x14ac:dyDescent="0.3">
      <c r="A965" s="13">
        <f>SUBTOTAL(103,$B$4:B965)</f>
        <v>962</v>
      </c>
      <c r="B965" s="140">
        <v>45698</v>
      </c>
      <c r="C965" s="143" t="s">
        <v>420</v>
      </c>
      <c r="D965" s="3" t="str">
        <f>VLOOKUP(C965,'Location Summary'!$C$4:$D$602,2,0)</f>
        <v>DA+9</v>
      </c>
      <c r="E965" s="297" t="s">
        <v>423</v>
      </c>
      <c r="F965" s="298" t="s">
        <v>703</v>
      </c>
      <c r="G965" s="188">
        <v>1</v>
      </c>
      <c r="X965" s="44">
        <f t="shared" ref="X965:X1000" si="182">B965</f>
        <v>45698</v>
      </c>
      <c r="Y965" s="44">
        <f t="shared" ref="Y965:Y1000" si="183">B965+28</f>
        <v>45726</v>
      </c>
    </row>
    <row r="966" spans="1:25" ht="20.100000000000001" customHeight="1" x14ac:dyDescent="0.3">
      <c r="A966" s="13">
        <f>SUBTOTAL(103,$B$4:B966)</f>
        <v>963</v>
      </c>
      <c r="B966" s="140">
        <v>45698</v>
      </c>
      <c r="C966" s="143" t="s">
        <v>647</v>
      </c>
      <c r="D966" s="3" t="str">
        <f>VLOOKUP(C966,'Location Summary'!$C$4:$D$602,2,0)</f>
        <v>DA+3</v>
      </c>
      <c r="E966" s="297" t="s">
        <v>423</v>
      </c>
      <c r="F966" s="298" t="s">
        <v>703</v>
      </c>
      <c r="O966" s="186">
        <v>1</v>
      </c>
      <c r="P966" s="188">
        <v>1</v>
      </c>
      <c r="X966" s="44">
        <f t="shared" si="182"/>
        <v>45698</v>
      </c>
      <c r="Y966" s="44">
        <f t="shared" si="183"/>
        <v>45726</v>
      </c>
    </row>
    <row r="967" spans="1:25" ht="20.100000000000001" customHeight="1" x14ac:dyDescent="0.3">
      <c r="A967" s="13">
        <f>SUBTOTAL(103,$B$4:B967)</f>
        <v>964</v>
      </c>
      <c r="B967" s="140">
        <v>45698</v>
      </c>
      <c r="C967" s="143" t="s">
        <v>275</v>
      </c>
      <c r="D967" s="3" t="str">
        <f>VLOOKUP(C967,'Location Summary'!$C$4:$D$602,2,0)</f>
        <v>DD60+9</v>
      </c>
      <c r="E967" s="297" t="s">
        <v>423</v>
      </c>
      <c r="F967" s="298" t="s">
        <v>703</v>
      </c>
      <c r="H967" s="187">
        <v>1</v>
      </c>
      <c r="N967" s="187">
        <v>1</v>
      </c>
      <c r="X967" s="44">
        <f t="shared" si="182"/>
        <v>45698</v>
      </c>
      <c r="Y967" s="44">
        <f t="shared" si="183"/>
        <v>45726</v>
      </c>
    </row>
    <row r="968" spans="1:25" ht="20.100000000000001" customHeight="1" x14ac:dyDescent="0.3">
      <c r="A968" s="13">
        <f>SUBTOTAL(103,$B$4:B968)</f>
        <v>965</v>
      </c>
      <c r="B968" s="140">
        <v>45699</v>
      </c>
      <c r="C968" s="143" t="s">
        <v>183</v>
      </c>
      <c r="D968" s="3" t="str">
        <f>VLOOKUP(C968,'Location Summary'!$C$4:$D$602,2,0)</f>
        <v>DA-3</v>
      </c>
      <c r="E968" s="297" t="s">
        <v>423</v>
      </c>
      <c r="F968" s="298" t="s">
        <v>703</v>
      </c>
      <c r="I968" s="186">
        <v>1</v>
      </c>
      <c r="J968" s="188">
        <v>1</v>
      </c>
      <c r="N968" s="187">
        <v>1</v>
      </c>
      <c r="R968" s="186">
        <v>1</v>
      </c>
      <c r="X968" s="44">
        <f t="shared" si="182"/>
        <v>45699</v>
      </c>
      <c r="Y968" s="44">
        <f t="shared" si="183"/>
        <v>45727</v>
      </c>
    </row>
    <row r="969" spans="1:25" ht="20.100000000000001" customHeight="1" x14ac:dyDescent="0.3">
      <c r="A969" s="13">
        <f>SUBTOTAL(103,$B$4:B969)</f>
        <v>966</v>
      </c>
      <c r="B969" s="140">
        <v>45699</v>
      </c>
      <c r="C969" s="143" t="s">
        <v>420</v>
      </c>
      <c r="D969" s="3" t="str">
        <f>VLOOKUP(C969,'Location Summary'!$C$4:$D$602,2,0)</f>
        <v>DA+9</v>
      </c>
      <c r="E969" s="297" t="s">
        <v>423</v>
      </c>
      <c r="F969" s="298" t="s">
        <v>703</v>
      </c>
      <c r="J969" s="188">
        <v>1</v>
      </c>
      <c r="X969" s="44">
        <f t="shared" si="182"/>
        <v>45699</v>
      </c>
      <c r="Y969" s="44">
        <f t="shared" si="183"/>
        <v>45727</v>
      </c>
    </row>
    <row r="970" spans="1:25" ht="20.100000000000001" customHeight="1" x14ac:dyDescent="0.3">
      <c r="A970" s="13">
        <f>SUBTOTAL(103,$B$4:B970)</f>
        <v>967</v>
      </c>
      <c r="B970" s="140">
        <v>45699</v>
      </c>
      <c r="C970" s="143" t="s">
        <v>647</v>
      </c>
      <c r="D970" s="3" t="str">
        <f>VLOOKUP(C970,'Location Summary'!$C$4:$D$602,2,0)</f>
        <v>DA+3</v>
      </c>
      <c r="E970" s="297" t="s">
        <v>423</v>
      </c>
      <c r="F970" s="298" t="s">
        <v>703</v>
      </c>
      <c r="Q970" s="187">
        <v>1</v>
      </c>
      <c r="R970" s="186">
        <v>1</v>
      </c>
      <c r="X970" s="44">
        <f t="shared" si="182"/>
        <v>45699</v>
      </c>
      <c r="Y970" s="44">
        <f t="shared" si="183"/>
        <v>45727</v>
      </c>
    </row>
    <row r="971" spans="1:25" ht="20.100000000000001" customHeight="1" x14ac:dyDescent="0.3">
      <c r="A971" s="13">
        <f>SUBTOTAL(103,$B$4:B971)</f>
        <v>968</v>
      </c>
      <c r="B971" s="140">
        <v>45699</v>
      </c>
      <c r="C971" s="143" t="s">
        <v>275</v>
      </c>
      <c r="D971" s="3" t="str">
        <f>VLOOKUP(C971,'Location Summary'!$C$4:$D$602,2,0)</f>
        <v>DD60+9</v>
      </c>
      <c r="E971" s="297" t="s">
        <v>423</v>
      </c>
      <c r="F971" s="298" t="s">
        <v>703</v>
      </c>
      <c r="I971" s="186">
        <v>1</v>
      </c>
      <c r="O971" s="186">
        <v>1</v>
      </c>
      <c r="X971" s="44">
        <f t="shared" si="182"/>
        <v>45699</v>
      </c>
      <c r="Y971" s="44">
        <f t="shared" si="183"/>
        <v>45727</v>
      </c>
    </row>
    <row r="972" spans="1:25" ht="20.100000000000001" customHeight="1" x14ac:dyDescent="0.3">
      <c r="A972" s="13">
        <f>SUBTOTAL(103,$B$4:B972)</f>
        <v>969</v>
      </c>
      <c r="B972" s="140">
        <v>45699</v>
      </c>
      <c r="C972" s="143" t="s">
        <v>903</v>
      </c>
      <c r="D972" s="3" t="str">
        <f>VLOOKUP(C972,'Location Summary'!$C$4:$D$602,2,0)</f>
        <v>DA+3</v>
      </c>
      <c r="E972" s="297" t="s">
        <v>423</v>
      </c>
      <c r="F972" s="298" t="s">
        <v>703</v>
      </c>
      <c r="G972" s="188">
        <v>1</v>
      </c>
      <c r="J972" s="188">
        <v>1</v>
      </c>
      <c r="M972" s="188">
        <v>1</v>
      </c>
      <c r="X972" s="44">
        <f t="shared" si="182"/>
        <v>45699</v>
      </c>
      <c r="Y972" s="44">
        <f t="shared" si="183"/>
        <v>45727</v>
      </c>
    </row>
    <row r="973" spans="1:25" ht="20.100000000000001" customHeight="1" x14ac:dyDescent="0.3">
      <c r="A973" s="13">
        <f>SUBTOTAL(103,$B$4:B973)</f>
        <v>970</v>
      </c>
      <c r="B973" s="140">
        <v>45700</v>
      </c>
      <c r="C973" s="143" t="s">
        <v>183</v>
      </c>
      <c r="D973" s="3" t="str">
        <f>VLOOKUP(C973,'Location Summary'!$C$4:$D$602,2,0)</f>
        <v>DA-3</v>
      </c>
      <c r="E973" s="297" t="s">
        <v>423</v>
      </c>
      <c r="F973" s="298" t="s">
        <v>703</v>
      </c>
      <c r="K973" s="187">
        <v>1</v>
      </c>
      <c r="L973" s="186">
        <v>1</v>
      </c>
      <c r="O973" s="186">
        <v>1</v>
      </c>
      <c r="X973" s="44">
        <f t="shared" si="182"/>
        <v>45700</v>
      </c>
      <c r="Y973" s="44">
        <f t="shared" si="183"/>
        <v>45728</v>
      </c>
    </row>
    <row r="974" spans="1:25" ht="20.100000000000001" customHeight="1" x14ac:dyDescent="0.3">
      <c r="A974" s="13">
        <f>SUBTOTAL(103,$B$4:B974)</f>
        <v>971</v>
      </c>
      <c r="B974" s="140">
        <v>45700</v>
      </c>
      <c r="C974" s="143" t="s">
        <v>420</v>
      </c>
      <c r="D974" s="3" t="str">
        <f>VLOOKUP(C974,'Location Summary'!$C$4:$D$602,2,0)</f>
        <v>DA+9</v>
      </c>
      <c r="E974" s="297" t="s">
        <v>423</v>
      </c>
      <c r="F974" s="298" t="s">
        <v>703</v>
      </c>
      <c r="H974" s="187">
        <v>1</v>
      </c>
      <c r="K974" s="187">
        <v>1</v>
      </c>
      <c r="X974" s="44">
        <f t="shared" si="182"/>
        <v>45700</v>
      </c>
      <c r="Y974" s="44">
        <f t="shared" si="183"/>
        <v>45728</v>
      </c>
    </row>
    <row r="975" spans="1:25" ht="20.100000000000001" customHeight="1" x14ac:dyDescent="0.3">
      <c r="A975" s="13">
        <f>SUBTOTAL(103,$B$4:B975)</f>
        <v>972</v>
      </c>
      <c r="B975" s="140">
        <v>45700</v>
      </c>
      <c r="C975" s="143" t="s">
        <v>903</v>
      </c>
      <c r="D975" s="3" t="str">
        <f>VLOOKUP(C975,'Location Summary'!$C$4:$D$602,2,0)</f>
        <v>DA+3</v>
      </c>
      <c r="E975" s="297" t="s">
        <v>423</v>
      </c>
      <c r="F975" s="298" t="s">
        <v>703</v>
      </c>
      <c r="K975" s="187">
        <v>1</v>
      </c>
      <c r="L975" s="186">
        <v>1</v>
      </c>
      <c r="N975" s="187">
        <v>1</v>
      </c>
      <c r="O975" s="186">
        <v>1</v>
      </c>
      <c r="X975" s="44">
        <f t="shared" si="182"/>
        <v>45700</v>
      </c>
      <c r="Y975" s="44">
        <f t="shared" si="183"/>
        <v>45728</v>
      </c>
    </row>
    <row r="976" spans="1:25" ht="20.100000000000001" customHeight="1" x14ac:dyDescent="0.3">
      <c r="A976" s="13">
        <f>SUBTOTAL(103,$B$4:B976)</f>
        <v>973</v>
      </c>
      <c r="B976" s="140">
        <v>45700</v>
      </c>
      <c r="C976" s="143" t="s">
        <v>447</v>
      </c>
      <c r="D976" s="3" t="str">
        <f>VLOOKUP(C976,'Location Summary'!$C$4:$D$602,2,0)</f>
        <v>DA+0</v>
      </c>
      <c r="E976" s="297" t="s">
        <v>423</v>
      </c>
      <c r="F976" s="298" t="s">
        <v>703</v>
      </c>
      <c r="G976" s="188">
        <v>1</v>
      </c>
      <c r="P976" s="188">
        <v>1</v>
      </c>
      <c r="X976" s="44">
        <f t="shared" si="182"/>
        <v>45700</v>
      </c>
      <c r="Y976" s="44">
        <f t="shared" si="183"/>
        <v>45728</v>
      </c>
    </row>
    <row r="977" spans="1:25" ht="20.100000000000001" customHeight="1" x14ac:dyDescent="0.3">
      <c r="A977" s="13">
        <f>SUBTOTAL(103,$B$4:B977)</f>
        <v>974</v>
      </c>
      <c r="B977" s="140">
        <v>45701</v>
      </c>
      <c r="C977" s="143" t="s">
        <v>182</v>
      </c>
      <c r="D977" s="3" t="str">
        <f>VLOOKUP(C977,'Location Summary'!$C$4:$D$602,2,0)</f>
        <v>DA-3</v>
      </c>
      <c r="E977" s="297" t="s">
        <v>423</v>
      </c>
      <c r="F977" s="298" t="s">
        <v>703</v>
      </c>
      <c r="M977" s="188">
        <v>1</v>
      </c>
      <c r="P977" s="188">
        <v>1</v>
      </c>
      <c r="X977" s="44">
        <f t="shared" si="182"/>
        <v>45701</v>
      </c>
      <c r="Y977" s="44">
        <f t="shared" si="183"/>
        <v>45729</v>
      </c>
    </row>
    <row r="978" spans="1:25" ht="20.100000000000001" customHeight="1" x14ac:dyDescent="0.3">
      <c r="A978" s="13">
        <f>SUBTOTAL(103,$B$4:B978)</f>
        <v>975</v>
      </c>
      <c r="B978" s="140">
        <v>45701</v>
      </c>
      <c r="C978" s="143" t="s">
        <v>65</v>
      </c>
      <c r="D978" s="3" t="str">
        <f>VLOOKUP(C978,'Location Summary'!$C$4:$D$602,2,0)</f>
        <v>DC1+0</v>
      </c>
      <c r="E978" s="297" t="s">
        <v>423</v>
      </c>
      <c r="F978" s="298" t="s">
        <v>703</v>
      </c>
      <c r="J978" s="188">
        <v>1</v>
      </c>
      <c r="X978" s="44">
        <f t="shared" si="182"/>
        <v>45701</v>
      </c>
      <c r="Y978" s="44">
        <f t="shared" si="183"/>
        <v>45729</v>
      </c>
    </row>
    <row r="979" spans="1:25" ht="20.100000000000001" customHeight="1" x14ac:dyDescent="0.3">
      <c r="A979" s="13">
        <f>SUBTOTAL(103,$B$4:B979)</f>
        <v>976</v>
      </c>
      <c r="B979" s="140">
        <v>45701</v>
      </c>
      <c r="C979" s="143" t="s">
        <v>420</v>
      </c>
      <c r="D979" s="3" t="str">
        <f>VLOOKUP(C979,'Location Summary'!$C$4:$D$602,2,0)</f>
        <v>DA+9</v>
      </c>
      <c r="E979" s="297" t="s">
        <v>423</v>
      </c>
      <c r="F979" s="298" t="s">
        <v>703</v>
      </c>
      <c r="I979" s="186">
        <v>1</v>
      </c>
      <c r="L979" s="186">
        <v>1</v>
      </c>
      <c r="X979" s="44">
        <f t="shared" si="182"/>
        <v>45701</v>
      </c>
      <c r="Y979" s="44">
        <f t="shared" si="183"/>
        <v>45729</v>
      </c>
    </row>
    <row r="980" spans="1:25" ht="20.100000000000001" customHeight="1" x14ac:dyDescent="0.3">
      <c r="A980" s="13">
        <f>SUBTOTAL(103,$B$4:B980)</f>
        <v>977</v>
      </c>
      <c r="B980" s="140">
        <v>45701</v>
      </c>
      <c r="C980" s="143" t="s">
        <v>503</v>
      </c>
      <c r="D980" s="3" t="str">
        <f>VLOOKUP(C980,'Location Summary'!$C$4:$D$602,2,0)</f>
        <v>DB1+9</v>
      </c>
      <c r="E980" s="297" t="s">
        <v>423</v>
      </c>
      <c r="F980" s="298" t="s">
        <v>703</v>
      </c>
      <c r="G980" s="188">
        <v>1</v>
      </c>
      <c r="J980" s="188">
        <v>1</v>
      </c>
      <c r="X980" s="44">
        <f t="shared" si="182"/>
        <v>45701</v>
      </c>
      <c r="Y980" s="44">
        <f t="shared" si="183"/>
        <v>45729</v>
      </c>
    </row>
    <row r="981" spans="1:25" ht="20.100000000000001" customHeight="1" x14ac:dyDescent="0.3">
      <c r="A981" s="13">
        <f>SUBTOTAL(103,$B$4:B981)</f>
        <v>978</v>
      </c>
      <c r="B981" s="140">
        <v>45701</v>
      </c>
      <c r="C981" s="143" t="s">
        <v>903</v>
      </c>
      <c r="D981" s="3" t="str">
        <f>VLOOKUP(C981,'Location Summary'!$C$4:$D$602,2,0)</f>
        <v>DA+3</v>
      </c>
      <c r="E981" s="297" t="s">
        <v>423</v>
      </c>
      <c r="F981" s="298" t="s">
        <v>703</v>
      </c>
      <c r="H981" s="187">
        <v>1</v>
      </c>
      <c r="P981" s="188">
        <v>1</v>
      </c>
      <c r="X981" s="44">
        <f t="shared" si="182"/>
        <v>45701</v>
      </c>
      <c r="Y981" s="44">
        <f t="shared" si="183"/>
        <v>45729</v>
      </c>
    </row>
    <row r="982" spans="1:25" ht="20.100000000000001" customHeight="1" x14ac:dyDescent="0.3">
      <c r="A982" s="13">
        <f>SUBTOTAL(103,$B$4:B982)</f>
        <v>979</v>
      </c>
      <c r="B982" s="140">
        <v>45701</v>
      </c>
      <c r="C982" s="143" t="s">
        <v>447</v>
      </c>
      <c r="D982" s="3" t="str">
        <f>VLOOKUP(C982,'Location Summary'!$C$4:$D$602,2,0)</f>
        <v>DA+0</v>
      </c>
      <c r="E982" s="297" t="s">
        <v>423</v>
      </c>
      <c r="F982" s="298" t="s">
        <v>703</v>
      </c>
      <c r="M982" s="188">
        <v>1</v>
      </c>
      <c r="X982" s="44">
        <f t="shared" si="182"/>
        <v>45701</v>
      </c>
      <c r="Y982" s="44">
        <f t="shared" si="183"/>
        <v>45729</v>
      </c>
    </row>
    <row r="983" spans="1:25" ht="20.100000000000001" customHeight="1" x14ac:dyDescent="0.3">
      <c r="A983" s="13">
        <f>SUBTOTAL(103,$B$4:B983)</f>
        <v>980</v>
      </c>
      <c r="B983" s="140">
        <v>45702</v>
      </c>
      <c r="C983" s="143" t="s">
        <v>182</v>
      </c>
      <c r="D983" s="3" t="str">
        <f>VLOOKUP(C983,'Location Summary'!$C$4:$D$602,2,0)</f>
        <v>DA-3</v>
      </c>
      <c r="E983" s="297" t="s">
        <v>423</v>
      </c>
      <c r="F983" s="298" t="s">
        <v>703</v>
      </c>
      <c r="G983" s="188">
        <v>1</v>
      </c>
      <c r="J983" s="188">
        <v>1</v>
      </c>
      <c r="N983" s="187">
        <v>1</v>
      </c>
      <c r="O983" s="186">
        <v>1</v>
      </c>
      <c r="Q983" s="187">
        <v>1</v>
      </c>
      <c r="R983" s="186">
        <v>1</v>
      </c>
      <c r="X983" s="44">
        <f t="shared" si="182"/>
        <v>45702</v>
      </c>
      <c r="Y983" s="44">
        <f t="shared" si="183"/>
        <v>45730</v>
      </c>
    </row>
    <row r="984" spans="1:25" ht="20.100000000000001" customHeight="1" x14ac:dyDescent="0.3">
      <c r="A984" s="13">
        <f>SUBTOTAL(103,$B$4:B984)</f>
        <v>981</v>
      </c>
      <c r="B984" s="140">
        <v>45702</v>
      </c>
      <c r="C984" s="143" t="s">
        <v>65</v>
      </c>
      <c r="D984" s="3" t="str">
        <f>VLOOKUP(C984,'Location Summary'!$C$4:$D$602,2,0)</f>
        <v>DC1+0</v>
      </c>
      <c r="E984" s="297" t="s">
        <v>423</v>
      </c>
      <c r="F984" s="298" t="s">
        <v>703</v>
      </c>
      <c r="G984" s="188">
        <v>1</v>
      </c>
      <c r="K984" s="187">
        <v>1</v>
      </c>
      <c r="L984" s="186">
        <v>1</v>
      </c>
      <c r="X984" s="44">
        <f t="shared" si="182"/>
        <v>45702</v>
      </c>
      <c r="Y984" s="44">
        <f t="shared" si="183"/>
        <v>45730</v>
      </c>
    </row>
    <row r="985" spans="1:25" ht="20.100000000000001" customHeight="1" x14ac:dyDescent="0.3">
      <c r="A985" s="13">
        <f>SUBTOTAL(103,$B$4:B985)</f>
        <v>982</v>
      </c>
      <c r="B985" s="140">
        <v>45702</v>
      </c>
      <c r="C985" s="143" t="s">
        <v>503</v>
      </c>
      <c r="D985" s="3" t="str">
        <f>VLOOKUP(C985,'Location Summary'!$C$4:$D$602,2,0)</f>
        <v>DB1+9</v>
      </c>
      <c r="E985" s="297" t="s">
        <v>423</v>
      </c>
      <c r="F985" s="298" t="s">
        <v>703</v>
      </c>
      <c r="H985" s="187">
        <v>1</v>
      </c>
      <c r="K985" s="187">
        <v>1</v>
      </c>
      <c r="X985" s="44">
        <f t="shared" si="182"/>
        <v>45702</v>
      </c>
      <c r="Y985" s="44">
        <f t="shared" si="183"/>
        <v>45730</v>
      </c>
    </row>
    <row r="986" spans="1:25" ht="20.100000000000001" customHeight="1" x14ac:dyDescent="0.3">
      <c r="A986" s="13">
        <f>SUBTOTAL(103,$B$4:B986)</f>
        <v>983</v>
      </c>
      <c r="B986" s="140">
        <v>45702</v>
      </c>
      <c r="C986" s="143" t="s">
        <v>447</v>
      </c>
      <c r="D986" s="3" t="str">
        <f>VLOOKUP(C986,'Location Summary'!$C$4:$D$602,2,0)</f>
        <v>DA+0</v>
      </c>
      <c r="E986" s="297" t="s">
        <v>423</v>
      </c>
      <c r="F986" s="298" t="s">
        <v>703</v>
      </c>
      <c r="H986" s="187">
        <v>1</v>
      </c>
      <c r="I986" s="186">
        <v>1</v>
      </c>
      <c r="J986" s="188">
        <v>1</v>
      </c>
      <c r="Q986" s="187">
        <v>1</v>
      </c>
      <c r="R986" s="186">
        <v>1</v>
      </c>
      <c r="X986" s="44">
        <f t="shared" si="182"/>
        <v>45702</v>
      </c>
      <c r="Y986" s="44">
        <f t="shared" si="183"/>
        <v>45730</v>
      </c>
    </row>
    <row r="987" spans="1:25" ht="18.75" customHeight="1" x14ac:dyDescent="0.3">
      <c r="A987" s="13">
        <f>SUBTOTAL(103,$B$4:B987)</f>
        <v>984</v>
      </c>
      <c r="B987" s="140">
        <v>45702</v>
      </c>
      <c r="C987" s="143" t="s">
        <v>390</v>
      </c>
      <c r="D987" s="3" t="str">
        <f>VLOOKUP(C987,'Location Summary'!$C$4:$D$602,2,0)</f>
        <v>DA+3</v>
      </c>
      <c r="E987" s="297" t="s">
        <v>423</v>
      </c>
      <c r="F987" s="298" t="s">
        <v>703</v>
      </c>
      <c r="M987" s="188">
        <v>1</v>
      </c>
      <c r="X987" s="44">
        <f t="shared" si="182"/>
        <v>45702</v>
      </c>
      <c r="Y987" s="44">
        <f t="shared" si="183"/>
        <v>45730</v>
      </c>
    </row>
    <row r="988" spans="1:25" ht="20.100000000000001" customHeight="1" x14ac:dyDescent="0.3">
      <c r="A988" s="13">
        <f>SUBTOTAL(103,$B$4:B988)</f>
        <v>985</v>
      </c>
      <c r="B988" s="140">
        <v>45702</v>
      </c>
      <c r="C988" s="143" t="s">
        <v>799</v>
      </c>
      <c r="D988" s="3" t="str">
        <f>VLOOKUP(C988,'Location Summary'!$C$4:$D$602,2,0)</f>
        <v>DB1+9</v>
      </c>
      <c r="E988" s="297" t="s">
        <v>423</v>
      </c>
      <c r="F988" s="298" t="s">
        <v>703</v>
      </c>
      <c r="G988" s="188">
        <v>1</v>
      </c>
      <c r="P988" s="188">
        <v>1</v>
      </c>
      <c r="X988" s="44">
        <f t="shared" si="182"/>
        <v>45702</v>
      </c>
      <c r="Y988" s="44">
        <f t="shared" si="183"/>
        <v>45730</v>
      </c>
    </row>
    <row r="989" spans="1:25" ht="20.100000000000001" customHeight="1" x14ac:dyDescent="0.3">
      <c r="A989" s="13">
        <f>SUBTOTAL(103,$B$4:B989)</f>
        <v>986</v>
      </c>
      <c r="B989" s="140">
        <v>45703</v>
      </c>
      <c r="C989" s="143" t="s">
        <v>503</v>
      </c>
      <c r="D989" s="3" t="str">
        <f>VLOOKUP(C989,'Location Summary'!$C$4:$D$602,2,0)</f>
        <v>DB1+9</v>
      </c>
      <c r="E989" s="297" t="s">
        <v>423</v>
      </c>
      <c r="F989" s="298" t="s">
        <v>703</v>
      </c>
      <c r="I989" s="186">
        <v>1</v>
      </c>
      <c r="L989" s="186">
        <v>1</v>
      </c>
      <c r="X989" s="44">
        <f t="shared" si="182"/>
        <v>45703</v>
      </c>
      <c r="Y989" s="44">
        <f t="shared" si="183"/>
        <v>45731</v>
      </c>
    </row>
    <row r="990" spans="1:25" ht="20.100000000000001" customHeight="1" x14ac:dyDescent="0.3">
      <c r="A990" s="13">
        <f>SUBTOTAL(103,$B$4:B990)</f>
        <v>987</v>
      </c>
      <c r="B990" s="140">
        <v>45703</v>
      </c>
      <c r="C990" s="143" t="s">
        <v>390</v>
      </c>
      <c r="D990" s="3" t="str">
        <f>VLOOKUP(C990,'Location Summary'!$C$4:$D$602,2,0)</f>
        <v>DA+3</v>
      </c>
      <c r="E990" s="297" t="s">
        <v>423</v>
      </c>
      <c r="F990" s="298" t="s">
        <v>703</v>
      </c>
      <c r="N990" s="187">
        <v>1</v>
      </c>
      <c r="O990" s="186">
        <v>1</v>
      </c>
      <c r="P990" s="188">
        <v>1</v>
      </c>
      <c r="X990" s="44">
        <f t="shared" si="182"/>
        <v>45703</v>
      </c>
      <c r="Y990" s="44">
        <f t="shared" si="183"/>
        <v>45731</v>
      </c>
    </row>
    <row r="991" spans="1:25" ht="20.100000000000001" customHeight="1" x14ac:dyDescent="0.3">
      <c r="A991" s="13">
        <f>SUBTOTAL(103,$B$4:B991)</f>
        <v>988</v>
      </c>
      <c r="B991" s="140">
        <v>45703</v>
      </c>
      <c r="C991" s="143" t="s">
        <v>799</v>
      </c>
      <c r="D991" s="3" t="str">
        <f>VLOOKUP(C991,'Location Summary'!$C$4:$D$602,2,0)</f>
        <v>DB1+9</v>
      </c>
      <c r="E991" s="297" t="s">
        <v>423</v>
      </c>
      <c r="F991" s="298" t="s">
        <v>703</v>
      </c>
      <c r="H991" s="187">
        <v>1</v>
      </c>
      <c r="I991" s="186">
        <v>1</v>
      </c>
      <c r="J991" s="188">
        <v>1</v>
      </c>
      <c r="Q991" s="187">
        <v>1</v>
      </c>
      <c r="R991" s="186">
        <v>1</v>
      </c>
      <c r="X991" s="44">
        <f t="shared" si="182"/>
        <v>45703</v>
      </c>
      <c r="Y991" s="44">
        <f t="shared" si="183"/>
        <v>45731</v>
      </c>
    </row>
    <row r="992" spans="1:25" ht="20.100000000000001" customHeight="1" x14ac:dyDescent="0.3">
      <c r="A992" s="13">
        <f>SUBTOTAL(103,$B$4:B992)</f>
        <v>989</v>
      </c>
      <c r="B992" s="140">
        <v>45704</v>
      </c>
      <c r="C992" s="143" t="s">
        <v>182</v>
      </c>
      <c r="D992" s="3" t="str">
        <f>VLOOKUP(C992,'Location Summary'!$C$4:$D$602,2,0)</f>
        <v>DA-3</v>
      </c>
      <c r="E992" s="297" t="s">
        <v>423</v>
      </c>
      <c r="F992" s="298" t="s">
        <v>703</v>
      </c>
      <c r="H992" s="187">
        <v>1</v>
      </c>
      <c r="I992" s="186">
        <v>1</v>
      </c>
      <c r="K992" s="187">
        <v>1</v>
      </c>
      <c r="L992" s="186">
        <v>1</v>
      </c>
      <c r="X992" s="44">
        <f t="shared" si="182"/>
        <v>45704</v>
      </c>
      <c r="Y992" s="44">
        <f t="shared" si="183"/>
        <v>45732</v>
      </c>
    </row>
    <row r="993" spans="1:25" ht="20.100000000000001" customHeight="1" x14ac:dyDescent="0.3">
      <c r="A993" s="13">
        <f>SUBTOTAL(103,$B$4:B993)</f>
        <v>990</v>
      </c>
      <c r="B993" s="140">
        <v>45704</v>
      </c>
      <c r="C993" s="143" t="s">
        <v>65</v>
      </c>
      <c r="D993" s="3" t="str">
        <f>VLOOKUP(C993,'Location Summary'!$C$4:$D$602,2,0)</f>
        <v>DC1+0</v>
      </c>
      <c r="E993" s="297" t="s">
        <v>423</v>
      </c>
      <c r="F993" s="298" t="s">
        <v>703</v>
      </c>
      <c r="H993" s="187">
        <v>1</v>
      </c>
      <c r="I993" s="186">
        <v>1</v>
      </c>
      <c r="P993" s="188">
        <v>1</v>
      </c>
      <c r="X993" s="44">
        <f t="shared" si="182"/>
        <v>45704</v>
      </c>
      <c r="Y993" s="44">
        <f t="shared" si="183"/>
        <v>45732</v>
      </c>
    </row>
    <row r="994" spans="1:25" ht="20.100000000000001" customHeight="1" x14ac:dyDescent="0.3">
      <c r="A994" s="13">
        <f>SUBTOTAL(103,$B$4:B994)</f>
        <v>991</v>
      </c>
      <c r="B994" s="140">
        <v>45704</v>
      </c>
      <c r="C994" s="143" t="s">
        <v>503</v>
      </c>
      <c r="D994" s="3" t="str">
        <f>VLOOKUP(C994,'Location Summary'!$C$4:$D$602,2,0)</f>
        <v>DB1+9</v>
      </c>
      <c r="E994" s="297" t="s">
        <v>423</v>
      </c>
      <c r="F994" s="298" t="s">
        <v>703</v>
      </c>
      <c r="M994" s="188">
        <v>1</v>
      </c>
      <c r="P994" s="188">
        <v>1</v>
      </c>
      <c r="X994" s="44">
        <f t="shared" si="182"/>
        <v>45704</v>
      </c>
      <c r="Y994" s="44">
        <f t="shared" si="183"/>
        <v>45732</v>
      </c>
    </row>
    <row r="995" spans="1:25" ht="20.100000000000001" customHeight="1" x14ac:dyDescent="0.3">
      <c r="A995" s="13">
        <f>SUBTOTAL(103,$B$4:B995)</f>
        <v>992</v>
      </c>
      <c r="B995" s="140">
        <v>45704</v>
      </c>
      <c r="C995" s="143" t="s">
        <v>903</v>
      </c>
      <c r="D995" s="3" t="str">
        <f>VLOOKUP(C995,'Location Summary'!$C$4:$D$602,2,0)</f>
        <v>DA+3</v>
      </c>
      <c r="E995" s="297" t="s">
        <v>423</v>
      </c>
      <c r="F995" s="298" t="s">
        <v>703</v>
      </c>
      <c r="X995" s="44">
        <f t="shared" si="182"/>
        <v>45704</v>
      </c>
      <c r="Y995" s="44">
        <f t="shared" si="183"/>
        <v>45732</v>
      </c>
    </row>
    <row r="996" spans="1:25" ht="20.100000000000001" customHeight="1" x14ac:dyDescent="0.3">
      <c r="A996" s="13">
        <f>SUBTOTAL(103,$B$4:B996)</f>
        <v>993</v>
      </c>
      <c r="B996" s="140">
        <v>45704</v>
      </c>
      <c r="C996" s="143" t="s">
        <v>447</v>
      </c>
      <c r="D996" s="3" t="str">
        <f>VLOOKUP(C996,'Location Summary'!$C$4:$D$602,2,0)</f>
        <v>DA+0</v>
      </c>
      <c r="E996" s="297" t="s">
        <v>423</v>
      </c>
      <c r="F996" s="298" t="s">
        <v>703</v>
      </c>
      <c r="K996" s="187">
        <v>1</v>
      </c>
      <c r="L996" s="186">
        <v>1</v>
      </c>
      <c r="N996" s="187">
        <v>1</v>
      </c>
      <c r="O996" s="186">
        <v>1</v>
      </c>
      <c r="X996" s="44">
        <f t="shared" si="182"/>
        <v>45704</v>
      </c>
      <c r="Y996" s="44">
        <f t="shared" si="183"/>
        <v>45732</v>
      </c>
    </row>
    <row r="997" spans="1:25" ht="20.100000000000001" customHeight="1" x14ac:dyDescent="0.3">
      <c r="A997" s="13">
        <f>SUBTOTAL(103,$B$4:B997)</f>
        <v>994</v>
      </c>
      <c r="B997" s="140">
        <v>45704</v>
      </c>
      <c r="C997" s="143" t="s">
        <v>390</v>
      </c>
      <c r="D997" s="3" t="str">
        <f>VLOOKUP(C997,'Location Summary'!$C$4:$D$602,2,0)</f>
        <v>DA+3</v>
      </c>
      <c r="E997" s="297" t="s">
        <v>423</v>
      </c>
      <c r="F997" s="298" t="s">
        <v>703</v>
      </c>
      <c r="J997" s="188">
        <v>1</v>
      </c>
      <c r="Q997" s="187">
        <v>1</v>
      </c>
      <c r="R997" s="186">
        <v>1</v>
      </c>
      <c r="X997" s="44">
        <f t="shared" si="182"/>
        <v>45704</v>
      </c>
      <c r="Y997" s="44">
        <f t="shared" si="183"/>
        <v>45732</v>
      </c>
    </row>
    <row r="998" spans="1:25" ht="20.100000000000001" customHeight="1" x14ac:dyDescent="0.3">
      <c r="A998" s="13">
        <f>SUBTOTAL(103,$B$4:B998)</f>
        <v>995</v>
      </c>
      <c r="B998" s="140">
        <v>45705</v>
      </c>
      <c r="C998" s="143" t="s">
        <v>65</v>
      </c>
      <c r="D998" s="3" t="str">
        <f>VLOOKUP(C998,'Location Summary'!$C$4:$D$602,2,0)</f>
        <v>DC1+0</v>
      </c>
      <c r="E998" s="297" t="s">
        <v>423</v>
      </c>
      <c r="F998" s="298" t="s">
        <v>703</v>
      </c>
      <c r="M998" s="188">
        <v>1</v>
      </c>
      <c r="X998" s="44">
        <f t="shared" si="182"/>
        <v>45705</v>
      </c>
      <c r="Y998" s="44">
        <f t="shared" si="183"/>
        <v>45733</v>
      </c>
    </row>
    <row r="999" spans="1:25" ht="20.100000000000001" customHeight="1" x14ac:dyDescent="0.3">
      <c r="A999" s="13">
        <f>SUBTOTAL(103,$B$4:B999)</f>
        <v>996</v>
      </c>
      <c r="B999" s="140">
        <v>45705</v>
      </c>
      <c r="C999" s="143" t="s">
        <v>503</v>
      </c>
      <c r="D999" s="3" t="str">
        <f>VLOOKUP(C999,'Location Summary'!$C$4:$D$602,2,0)</f>
        <v>DB1+9</v>
      </c>
      <c r="E999" s="297" t="s">
        <v>423</v>
      </c>
      <c r="F999" s="298" t="s">
        <v>703</v>
      </c>
      <c r="N999" s="187">
        <v>1</v>
      </c>
      <c r="Q999" s="187">
        <v>1</v>
      </c>
      <c r="X999" s="44">
        <f t="shared" si="182"/>
        <v>45705</v>
      </c>
      <c r="Y999" s="44">
        <f t="shared" si="183"/>
        <v>45733</v>
      </c>
    </row>
    <row r="1000" spans="1:25" ht="20.100000000000001" customHeight="1" x14ac:dyDescent="0.3">
      <c r="A1000" s="13">
        <f>SUBTOTAL(103,$B$4:B1000)</f>
        <v>997</v>
      </c>
      <c r="B1000" s="140">
        <v>45705</v>
      </c>
      <c r="C1000" s="143" t="s">
        <v>903</v>
      </c>
      <c r="D1000" s="3" t="str">
        <f>VLOOKUP(C1000,'Location Summary'!$C$4:$D$602,2,0)</f>
        <v>DA+3</v>
      </c>
      <c r="E1000" s="297" t="s">
        <v>423</v>
      </c>
      <c r="F1000" s="298" t="s">
        <v>703</v>
      </c>
      <c r="I1000" s="186">
        <v>1</v>
      </c>
      <c r="Q1000" s="187">
        <v>1</v>
      </c>
      <c r="R1000" s="186">
        <v>1</v>
      </c>
      <c r="X1000" s="44">
        <f t="shared" si="182"/>
        <v>45705</v>
      </c>
      <c r="Y1000" s="44">
        <f t="shared" si="183"/>
        <v>45733</v>
      </c>
    </row>
    <row r="1001" spans="1:25" ht="20.100000000000001" customHeight="1" x14ac:dyDescent="0.3">
      <c r="A1001" s="13">
        <f>SUBTOTAL(103,$B$4:B1001)</f>
        <v>998</v>
      </c>
      <c r="B1001" s="140">
        <v>45705</v>
      </c>
      <c r="C1001" s="143" t="s">
        <v>61</v>
      </c>
      <c r="D1001" s="3" t="str">
        <f>VLOOKUP(C1001,'Location Summary'!$C$4:$D$602,2,0)</f>
        <v>DD60+35</v>
      </c>
      <c r="E1001" s="297" t="s">
        <v>423</v>
      </c>
      <c r="F1001" s="298" t="s">
        <v>703</v>
      </c>
      <c r="J1001" s="188">
        <v>1</v>
      </c>
      <c r="X1001" s="44">
        <f t="shared" ref="X1001:X1044" si="184">B1001</f>
        <v>45705</v>
      </c>
      <c r="Y1001" s="44">
        <f t="shared" ref="Y1001:Y1044" si="185">B1001+28</f>
        <v>45733</v>
      </c>
    </row>
    <row r="1002" spans="1:25" ht="20.100000000000001" customHeight="1" x14ac:dyDescent="0.3">
      <c r="A1002" s="13">
        <f>SUBTOTAL(103,$B$4:B1002)</f>
        <v>999</v>
      </c>
      <c r="B1002" s="140">
        <v>45705</v>
      </c>
      <c r="C1002" s="143" t="s">
        <v>799</v>
      </c>
      <c r="D1002" s="3" t="str">
        <f>VLOOKUP(C1002,'Location Summary'!$C$4:$D$602,2,0)</f>
        <v>DB1+9</v>
      </c>
      <c r="E1002" s="297" t="s">
        <v>423</v>
      </c>
      <c r="F1002" s="298" t="s">
        <v>703</v>
      </c>
      <c r="K1002" s="187">
        <v>1</v>
      </c>
      <c r="L1002" s="186">
        <v>1</v>
      </c>
      <c r="M1002" s="188">
        <v>1</v>
      </c>
      <c r="X1002" s="44">
        <f t="shared" si="184"/>
        <v>45705</v>
      </c>
      <c r="Y1002" s="44">
        <f t="shared" si="185"/>
        <v>45733</v>
      </c>
    </row>
    <row r="1003" spans="1:25" ht="20.100000000000001" customHeight="1" x14ac:dyDescent="0.3">
      <c r="A1003" s="13">
        <f>SUBTOTAL(103,$B$4:B1003)</f>
        <v>1000</v>
      </c>
      <c r="B1003" s="140">
        <v>45706</v>
      </c>
      <c r="C1003" s="143" t="s">
        <v>428</v>
      </c>
      <c r="D1003" s="3" t="str">
        <f>VLOOKUP(C1003,'Location Summary'!$C$4:$D$602,2,0)</f>
        <v>DA+0</v>
      </c>
      <c r="E1003" s="297" t="s">
        <v>423</v>
      </c>
      <c r="F1003" s="298" t="s">
        <v>703</v>
      </c>
      <c r="G1003" s="188">
        <v>1</v>
      </c>
      <c r="X1003" s="44">
        <f t="shared" si="184"/>
        <v>45706</v>
      </c>
      <c r="Y1003" s="44">
        <f t="shared" si="185"/>
        <v>45734</v>
      </c>
    </row>
    <row r="1004" spans="1:25" ht="20.100000000000001" customHeight="1" x14ac:dyDescent="0.3">
      <c r="A1004" s="13">
        <f>SUBTOTAL(103,$B$4:B1004)</f>
        <v>1001</v>
      </c>
      <c r="B1004" s="140">
        <v>45706</v>
      </c>
      <c r="C1004" s="143" t="s">
        <v>503</v>
      </c>
      <c r="D1004" s="3" t="str">
        <f>VLOOKUP(C1004,'Location Summary'!$C$4:$D$602,2,0)</f>
        <v>DB1+9</v>
      </c>
      <c r="E1004" s="297" t="s">
        <v>423</v>
      </c>
      <c r="F1004" s="298" t="s">
        <v>703</v>
      </c>
      <c r="O1004" s="186">
        <v>1</v>
      </c>
      <c r="R1004" s="186">
        <v>1</v>
      </c>
      <c r="X1004" s="44">
        <f t="shared" si="184"/>
        <v>45706</v>
      </c>
      <c r="Y1004" s="44">
        <f t="shared" si="185"/>
        <v>45734</v>
      </c>
    </row>
    <row r="1005" spans="1:25" ht="20.100000000000001" customHeight="1" x14ac:dyDescent="0.3">
      <c r="A1005" s="13">
        <f>SUBTOTAL(103,$B$4:B1005)</f>
        <v>1002</v>
      </c>
      <c r="B1005" s="140">
        <v>45706</v>
      </c>
      <c r="C1005" s="143" t="s">
        <v>61</v>
      </c>
      <c r="D1005" s="3" t="str">
        <f>VLOOKUP(C1005,'Location Summary'!$C$4:$D$602,2,0)</f>
        <v>DD60+35</v>
      </c>
      <c r="E1005" s="297" t="s">
        <v>423</v>
      </c>
      <c r="F1005" s="298" t="s">
        <v>703</v>
      </c>
      <c r="K1005" s="187">
        <v>1</v>
      </c>
      <c r="L1005" s="186">
        <v>1</v>
      </c>
      <c r="M1005" s="188">
        <v>1</v>
      </c>
      <c r="X1005" s="44">
        <f t="shared" si="184"/>
        <v>45706</v>
      </c>
      <c r="Y1005" s="44">
        <f t="shared" si="185"/>
        <v>45734</v>
      </c>
    </row>
    <row r="1006" spans="1:25" ht="20.100000000000001" customHeight="1" x14ac:dyDescent="0.3">
      <c r="A1006" s="13">
        <f>SUBTOTAL(103,$B$4:B1006)</f>
        <v>1003</v>
      </c>
      <c r="B1006" s="140">
        <v>45706</v>
      </c>
      <c r="C1006" s="143" t="s">
        <v>390</v>
      </c>
      <c r="D1006" s="3" t="str">
        <f>VLOOKUP(C1006,'Location Summary'!$C$4:$D$602,2,0)</f>
        <v>DA+3</v>
      </c>
      <c r="E1006" s="297" t="s">
        <v>423</v>
      </c>
      <c r="F1006" s="298" t="s">
        <v>703</v>
      </c>
      <c r="G1006" s="188">
        <v>1</v>
      </c>
      <c r="K1006" s="187">
        <v>1</v>
      </c>
      <c r="L1006" s="186">
        <v>1</v>
      </c>
      <c r="X1006" s="44">
        <f t="shared" si="184"/>
        <v>45706</v>
      </c>
      <c r="Y1006" s="44">
        <f t="shared" si="185"/>
        <v>45734</v>
      </c>
    </row>
    <row r="1007" spans="1:25" ht="20.100000000000001" customHeight="1" x14ac:dyDescent="0.3">
      <c r="A1007" s="13">
        <f>SUBTOTAL(103,$B$4:B1007)</f>
        <v>1004</v>
      </c>
      <c r="B1007" s="140">
        <v>45706</v>
      </c>
      <c r="C1007" s="143" t="s">
        <v>799</v>
      </c>
      <c r="D1007" s="3" t="str">
        <f>VLOOKUP(C1007,'Location Summary'!$C$4:$D$602,2,0)</f>
        <v>DB1+9</v>
      </c>
      <c r="E1007" s="297" t="s">
        <v>423</v>
      </c>
      <c r="F1007" s="298" t="s">
        <v>703</v>
      </c>
      <c r="N1007" s="187">
        <v>1</v>
      </c>
      <c r="O1007" s="186">
        <v>1</v>
      </c>
      <c r="X1007" s="44">
        <f t="shared" si="184"/>
        <v>45706</v>
      </c>
      <c r="Y1007" s="44">
        <f t="shared" si="185"/>
        <v>45734</v>
      </c>
    </row>
    <row r="1008" spans="1:25" ht="20.100000000000001" customHeight="1" x14ac:dyDescent="0.3">
      <c r="A1008" s="13">
        <f>SUBTOTAL(103,$B$4:B1008)</f>
        <v>1005</v>
      </c>
      <c r="B1008" s="140">
        <v>45707</v>
      </c>
      <c r="C1008" s="143" t="s">
        <v>65</v>
      </c>
      <c r="D1008" s="3" t="str">
        <f>VLOOKUP(C1008,'Location Summary'!$C$4:$D$602,2,0)</f>
        <v>DC1+0</v>
      </c>
      <c r="E1008" s="297" t="s">
        <v>423</v>
      </c>
      <c r="F1008" s="298" t="s">
        <v>703</v>
      </c>
      <c r="Q1008" s="187">
        <v>1</v>
      </c>
      <c r="R1008" s="186">
        <v>1</v>
      </c>
      <c r="X1008" s="44">
        <f t="shared" si="184"/>
        <v>45707</v>
      </c>
      <c r="Y1008" s="44">
        <f t="shared" si="185"/>
        <v>45735</v>
      </c>
    </row>
    <row r="1009" spans="1:25" ht="20.100000000000001" customHeight="1" x14ac:dyDescent="0.3">
      <c r="A1009" s="13">
        <f>SUBTOTAL(103,$B$4:B1009)</f>
        <v>1006</v>
      </c>
      <c r="B1009" s="140">
        <v>45707</v>
      </c>
      <c r="C1009" s="143" t="s">
        <v>428</v>
      </c>
      <c r="D1009" s="3" t="str">
        <f>VLOOKUP(C1009,'Location Summary'!$C$4:$D$602,2,0)</f>
        <v>DA+0</v>
      </c>
      <c r="E1009" s="297" t="s">
        <v>423</v>
      </c>
      <c r="F1009" s="298" t="s">
        <v>703</v>
      </c>
      <c r="H1009" s="187">
        <v>1</v>
      </c>
      <c r="I1009" s="186">
        <v>1</v>
      </c>
      <c r="X1009" s="44">
        <f t="shared" si="184"/>
        <v>45707</v>
      </c>
      <c r="Y1009" s="44">
        <f t="shared" si="185"/>
        <v>45735</v>
      </c>
    </row>
    <row r="1010" spans="1:25" ht="20.100000000000001" customHeight="1" x14ac:dyDescent="0.3">
      <c r="A1010" s="13">
        <f>SUBTOTAL(103,$B$4:B1010)</f>
        <v>1007</v>
      </c>
      <c r="B1010" s="140">
        <v>45707</v>
      </c>
      <c r="C1010" s="143" t="s">
        <v>648</v>
      </c>
      <c r="D1010" s="3" t="str">
        <f>VLOOKUP(C1010,'Location Summary'!$C$4:$D$602,2,0)</f>
        <v>DA+6</v>
      </c>
      <c r="E1010" s="297" t="s">
        <v>423</v>
      </c>
      <c r="F1010" s="298" t="s">
        <v>703</v>
      </c>
      <c r="M1010" s="188">
        <v>1</v>
      </c>
      <c r="P1010" s="188">
        <v>1</v>
      </c>
      <c r="X1010" s="44">
        <f t="shared" si="184"/>
        <v>45707</v>
      </c>
      <c r="Y1010" s="44">
        <f t="shared" si="185"/>
        <v>45735</v>
      </c>
    </row>
    <row r="1011" spans="1:25" ht="20.100000000000001" customHeight="1" x14ac:dyDescent="0.3">
      <c r="A1011" s="13">
        <f>SUBTOTAL(103,$B$4:B1011)</f>
        <v>1008</v>
      </c>
      <c r="B1011" s="140">
        <v>45707</v>
      </c>
      <c r="C1011" s="143" t="s">
        <v>70</v>
      </c>
      <c r="D1011" s="3" t="str">
        <f>VLOOKUP(C1011,'Location Summary'!$C$4:$D$602,2,0)</f>
        <v>DA+9</v>
      </c>
      <c r="E1011" s="297" t="s">
        <v>423</v>
      </c>
      <c r="F1011" s="298" t="s">
        <v>703</v>
      </c>
      <c r="G1011" s="188">
        <v>1</v>
      </c>
      <c r="J1011" s="188">
        <v>1</v>
      </c>
      <c r="M1011" s="188">
        <v>1</v>
      </c>
      <c r="P1011" s="188">
        <v>1</v>
      </c>
      <c r="X1011" s="44">
        <f t="shared" si="184"/>
        <v>45707</v>
      </c>
      <c r="Y1011" s="44">
        <f t="shared" si="185"/>
        <v>45735</v>
      </c>
    </row>
    <row r="1012" spans="1:25" ht="20.100000000000001" customHeight="1" x14ac:dyDescent="0.3">
      <c r="A1012" s="13">
        <f>SUBTOTAL(103,$B$4:B1012)</f>
        <v>1009</v>
      </c>
      <c r="B1012" s="140">
        <v>45707</v>
      </c>
      <c r="C1012" s="143" t="s">
        <v>390</v>
      </c>
      <c r="D1012" s="3" t="str">
        <f>VLOOKUP(C1012,'Location Summary'!$C$4:$D$602,2,0)</f>
        <v>DA+3</v>
      </c>
      <c r="E1012" s="297" t="s">
        <v>423</v>
      </c>
      <c r="F1012" s="298" t="s">
        <v>703</v>
      </c>
      <c r="H1012" s="187">
        <v>1</v>
      </c>
      <c r="I1012" s="186">
        <v>1</v>
      </c>
      <c r="X1012" s="44">
        <f t="shared" si="184"/>
        <v>45707</v>
      </c>
      <c r="Y1012" s="44">
        <f t="shared" si="185"/>
        <v>45735</v>
      </c>
    </row>
    <row r="1013" spans="1:25" ht="20.100000000000001" customHeight="1" x14ac:dyDescent="0.3">
      <c r="A1013" s="13">
        <f>SUBTOTAL(103,$B$4:B1013)</f>
        <v>1010</v>
      </c>
      <c r="B1013" s="140">
        <v>45707</v>
      </c>
      <c r="C1013" s="143" t="s">
        <v>426</v>
      </c>
      <c r="D1013" s="3" t="str">
        <f>VLOOKUP(C1013,'Location Summary'!$C$4:$D$602,2,0)</f>
        <v>DA+9</v>
      </c>
      <c r="E1013" s="297" t="s">
        <v>423</v>
      </c>
      <c r="F1013" s="298" t="s">
        <v>703</v>
      </c>
      <c r="G1013" s="188">
        <v>1</v>
      </c>
      <c r="X1013" s="44">
        <f t="shared" si="184"/>
        <v>45707</v>
      </c>
      <c r="Y1013" s="44">
        <f t="shared" si="185"/>
        <v>45735</v>
      </c>
    </row>
    <row r="1014" spans="1:25" ht="20.100000000000001" customHeight="1" x14ac:dyDescent="0.3">
      <c r="A1014" s="13">
        <f>SUBTOTAL(103,$B$4:B1014)</f>
        <v>1011</v>
      </c>
      <c r="B1014" s="140">
        <v>45708</v>
      </c>
      <c r="C1014" s="143" t="s">
        <v>58</v>
      </c>
      <c r="D1014" s="3" t="str">
        <f>VLOOKUP(C1014,'Location Summary'!$C$4:$D$602,2,0)</f>
        <v>DD60+18</v>
      </c>
      <c r="E1014" s="297" t="s">
        <v>423</v>
      </c>
      <c r="F1014" s="298" t="s">
        <v>703</v>
      </c>
      <c r="G1014" s="188">
        <v>1</v>
      </c>
      <c r="X1014" s="44">
        <f t="shared" si="184"/>
        <v>45708</v>
      </c>
      <c r="Y1014" s="44">
        <f t="shared" si="185"/>
        <v>45736</v>
      </c>
    </row>
    <row r="1015" spans="1:25" ht="20.100000000000001" customHeight="1" x14ac:dyDescent="0.3">
      <c r="A1015" s="13">
        <f>SUBTOTAL(103,$B$4:B1015)</f>
        <v>1012</v>
      </c>
      <c r="B1015" s="140">
        <v>45708</v>
      </c>
      <c r="C1015" s="143" t="s">
        <v>428</v>
      </c>
      <c r="D1015" s="3" t="str">
        <f>VLOOKUP(C1015,'Location Summary'!$C$4:$D$602,2,0)</f>
        <v>DA+0</v>
      </c>
      <c r="E1015" s="297" t="s">
        <v>423</v>
      </c>
      <c r="F1015" s="298" t="s">
        <v>703</v>
      </c>
      <c r="M1015" s="188">
        <v>1</v>
      </c>
      <c r="X1015" s="44">
        <f t="shared" si="184"/>
        <v>45708</v>
      </c>
      <c r="Y1015" s="44">
        <f t="shared" si="185"/>
        <v>45736</v>
      </c>
    </row>
    <row r="1016" spans="1:25" ht="20.100000000000001" customHeight="1" x14ac:dyDescent="0.3">
      <c r="A1016" s="13">
        <f>SUBTOTAL(103,$B$4:B1016)</f>
        <v>1013</v>
      </c>
      <c r="B1016" s="140">
        <v>45708</v>
      </c>
      <c r="C1016" s="143" t="s">
        <v>648</v>
      </c>
      <c r="D1016" s="3" t="str">
        <f>VLOOKUP(C1016,'Location Summary'!$C$4:$D$602,2,0)</f>
        <v>DA+6</v>
      </c>
      <c r="E1016" s="297" t="s">
        <v>423</v>
      </c>
      <c r="F1016" s="298" t="s">
        <v>703</v>
      </c>
      <c r="N1016" s="187">
        <v>1</v>
      </c>
      <c r="O1016" s="186">
        <v>1</v>
      </c>
      <c r="Q1016" s="187">
        <v>1</v>
      </c>
      <c r="R1016" s="186">
        <v>1</v>
      </c>
      <c r="X1016" s="44">
        <f t="shared" si="184"/>
        <v>45708</v>
      </c>
      <c r="Y1016" s="44">
        <f t="shared" si="185"/>
        <v>45736</v>
      </c>
    </row>
    <row r="1017" spans="1:25" ht="20.100000000000001" customHeight="1" x14ac:dyDescent="0.3">
      <c r="A1017" s="13">
        <f>SUBTOTAL(103,$B$4:B1017)</f>
        <v>1014</v>
      </c>
      <c r="B1017" s="140">
        <v>45708</v>
      </c>
      <c r="C1017" s="143" t="s">
        <v>70</v>
      </c>
      <c r="D1017" s="3" t="str">
        <f>VLOOKUP(C1017,'Location Summary'!$C$4:$D$602,2,0)</f>
        <v>DA+9</v>
      </c>
      <c r="E1017" s="297" t="s">
        <v>423</v>
      </c>
      <c r="F1017" s="298" t="s">
        <v>703</v>
      </c>
      <c r="H1017" s="187">
        <v>1</v>
      </c>
      <c r="I1017" s="186">
        <v>1</v>
      </c>
      <c r="K1017" s="187">
        <v>1</v>
      </c>
      <c r="L1017" s="186">
        <v>1</v>
      </c>
      <c r="N1017" s="187">
        <v>1</v>
      </c>
      <c r="O1017" s="186">
        <v>1</v>
      </c>
      <c r="Q1017" s="187">
        <v>1</v>
      </c>
      <c r="R1017" s="186">
        <v>1</v>
      </c>
      <c r="X1017" s="44">
        <f t="shared" si="184"/>
        <v>45708</v>
      </c>
      <c r="Y1017" s="44">
        <f t="shared" si="185"/>
        <v>45736</v>
      </c>
    </row>
    <row r="1018" spans="1:25" ht="20.100000000000001" customHeight="1" x14ac:dyDescent="0.3">
      <c r="A1018" s="13">
        <f>SUBTOTAL(103,$B$4:B1018)</f>
        <v>1015</v>
      </c>
      <c r="B1018" s="140">
        <v>45708</v>
      </c>
      <c r="C1018" s="143" t="s">
        <v>61</v>
      </c>
      <c r="D1018" s="3" t="str">
        <f>VLOOKUP(C1018,'Location Summary'!$C$4:$D$602,2,0)</f>
        <v>DD60+35</v>
      </c>
      <c r="E1018" s="297" t="s">
        <v>423</v>
      </c>
      <c r="F1018" s="298" t="s">
        <v>703</v>
      </c>
      <c r="N1018" s="187">
        <v>1</v>
      </c>
      <c r="O1018" s="186">
        <v>1</v>
      </c>
      <c r="X1018" s="44">
        <f t="shared" si="184"/>
        <v>45708</v>
      </c>
      <c r="Y1018" s="44">
        <f t="shared" si="185"/>
        <v>45736</v>
      </c>
    </row>
    <row r="1019" spans="1:25" ht="20.100000000000001" customHeight="1" x14ac:dyDescent="0.3">
      <c r="A1019" s="13">
        <f>SUBTOTAL(103,$B$4:B1019)</f>
        <v>1016</v>
      </c>
      <c r="B1019" s="140">
        <v>45708</v>
      </c>
      <c r="C1019" s="143" t="s">
        <v>190</v>
      </c>
      <c r="D1019" s="3" t="str">
        <f>VLOOKUP(C1019,'Location Summary'!$C$4:$D$602,2,0)</f>
        <v>DA+0</v>
      </c>
      <c r="E1019" s="297" t="s">
        <v>423</v>
      </c>
      <c r="F1019" s="298" t="s">
        <v>703</v>
      </c>
      <c r="J1019" s="188">
        <v>1</v>
      </c>
      <c r="X1019" s="44">
        <f t="shared" si="184"/>
        <v>45708</v>
      </c>
      <c r="Y1019" s="44">
        <f t="shared" si="185"/>
        <v>45736</v>
      </c>
    </row>
    <row r="1020" spans="1:25" ht="20.100000000000001" customHeight="1" x14ac:dyDescent="0.3">
      <c r="A1020" s="13">
        <f>SUBTOTAL(103,$B$4:B1020)</f>
        <v>1017</v>
      </c>
      <c r="B1020" s="140">
        <v>45708</v>
      </c>
      <c r="C1020" s="143" t="s">
        <v>426</v>
      </c>
      <c r="D1020" s="3" t="str">
        <f>VLOOKUP(C1020,'Location Summary'!$C$4:$D$602,2,0)</f>
        <v>DA+9</v>
      </c>
      <c r="E1020" s="297" t="s">
        <v>423</v>
      </c>
      <c r="F1020" s="298" t="s">
        <v>703</v>
      </c>
      <c r="H1020" s="187">
        <v>1</v>
      </c>
      <c r="I1020" s="186">
        <v>1</v>
      </c>
      <c r="J1020" s="188">
        <v>1</v>
      </c>
      <c r="X1020" s="44">
        <f t="shared" si="184"/>
        <v>45708</v>
      </c>
      <c r="Y1020" s="44">
        <f t="shared" si="185"/>
        <v>45736</v>
      </c>
    </row>
    <row r="1021" spans="1:25" ht="20.100000000000001" customHeight="1" x14ac:dyDescent="0.3">
      <c r="A1021" s="13">
        <f>SUBTOTAL(103,$B$4:B1021)</f>
        <v>1018</v>
      </c>
      <c r="B1021" s="140">
        <v>45708</v>
      </c>
      <c r="C1021" s="143" t="s">
        <v>64</v>
      </c>
      <c r="D1021" s="3" t="str">
        <f>VLOOKUP(C1021,'Location Summary'!$C$4:$D$602,2,0)</f>
        <v>DC2-3</v>
      </c>
      <c r="E1021" s="297" t="s">
        <v>423</v>
      </c>
      <c r="F1021" s="298" t="s">
        <v>703</v>
      </c>
      <c r="J1021" s="188">
        <v>1</v>
      </c>
      <c r="X1021" s="44">
        <f t="shared" si="184"/>
        <v>45708</v>
      </c>
      <c r="Y1021" s="44">
        <f t="shared" si="185"/>
        <v>45736</v>
      </c>
    </row>
    <row r="1022" spans="1:25" ht="20.100000000000001" customHeight="1" x14ac:dyDescent="0.3">
      <c r="A1022" s="13">
        <f>SUBTOTAL(103,$B$4:B1022)</f>
        <v>1019</v>
      </c>
      <c r="B1022" s="140">
        <v>45709</v>
      </c>
      <c r="C1022" s="143" t="s">
        <v>58</v>
      </c>
      <c r="D1022" s="3" t="str">
        <f>VLOOKUP(C1022,'Location Summary'!$C$4:$D$602,2,0)</f>
        <v>DD60+18</v>
      </c>
      <c r="E1022" s="297" t="s">
        <v>423</v>
      </c>
      <c r="F1022" s="298" t="s">
        <v>703</v>
      </c>
      <c r="H1022" s="187">
        <v>1</v>
      </c>
      <c r="I1022" s="186">
        <v>1</v>
      </c>
      <c r="X1022" s="44">
        <f t="shared" si="184"/>
        <v>45709</v>
      </c>
      <c r="Y1022" s="44">
        <f t="shared" si="185"/>
        <v>45737</v>
      </c>
    </row>
    <row r="1023" spans="1:25" ht="20.100000000000001" customHeight="1" x14ac:dyDescent="0.3">
      <c r="A1023" s="13">
        <f>SUBTOTAL(103,$B$4:B1023)</f>
        <v>1020</v>
      </c>
      <c r="B1023" s="140">
        <v>45709</v>
      </c>
      <c r="C1023" s="143" t="s">
        <v>428</v>
      </c>
      <c r="D1023" s="3" t="str">
        <f>VLOOKUP(C1023,'Location Summary'!$C$4:$D$602,2,0)</f>
        <v>DA+0</v>
      </c>
      <c r="E1023" s="297" t="s">
        <v>423</v>
      </c>
      <c r="F1023" s="298" t="s">
        <v>703</v>
      </c>
      <c r="N1023" s="187">
        <v>1</v>
      </c>
      <c r="O1023" s="186">
        <v>1</v>
      </c>
      <c r="X1023" s="44">
        <f t="shared" si="184"/>
        <v>45709</v>
      </c>
      <c r="Y1023" s="44">
        <f t="shared" si="185"/>
        <v>45737</v>
      </c>
    </row>
    <row r="1024" spans="1:25" ht="20.100000000000001" customHeight="1" x14ac:dyDescent="0.3">
      <c r="A1024" s="13">
        <f>SUBTOTAL(103,$B$4:B1024)</f>
        <v>1021</v>
      </c>
      <c r="B1024" s="140">
        <v>45709</v>
      </c>
      <c r="C1024" s="143" t="s">
        <v>800</v>
      </c>
      <c r="D1024" s="3" t="str">
        <f>VLOOKUP(C1024,'Location Summary'!$C$4:$D$602,2,0)</f>
        <v>DA+6</v>
      </c>
      <c r="E1024" s="297" t="s">
        <v>423</v>
      </c>
      <c r="F1024" s="298" t="s">
        <v>703</v>
      </c>
      <c r="G1024" s="188">
        <v>1</v>
      </c>
      <c r="J1024" s="188">
        <v>1</v>
      </c>
      <c r="M1024" s="188">
        <v>1</v>
      </c>
      <c r="P1024" s="188">
        <v>1</v>
      </c>
      <c r="X1024" s="44">
        <f t="shared" si="184"/>
        <v>45709</v>
      </c>
      <c r="Y1024" s="44">
        <f t="shared" si="185"/>
        <v>45737</v>
      </c>
    </row>
    <row r="1025" spans="1:25" ht="20.100000000000001" customHeight="1" x14ac:dyDescent="0.3">
      <c r="A1025" s="13">
        <f>SUBTOTAL(103,$B$4:B1025)</f>
        <v>1022</v>
      </c>
      <c r="B1025" s="140">
        <v>45709</v>
      </c>
      <c r="C1025" s="143" t="s">
        <v>61</v>
      </c>
      <c r="D1025" s="3" t="str">
        <f>VLOOKUP(C1025,'Location Summary'!$C$4:$D$602,2,0)</f>
        <v>DD60+35</v>
      </c>
      <c r="E1025" s="297" t="s">
        <v>423</v>
      </c>
      <c r="F1025" s="298" t="s">
        <v>703</v>
      </c>
      <c r="G1025" s="188">
        <v>1</v>
      </c>
      <c r="X1025" s="44">
        <f t="shared" si="184"/>
        <v>45709</v>
      </c>
      <c r="Y1025" s="44">
        <f t="shared" si="185"/>
        <v>45737</v>
      </c>
    </row>
    <row r="1026" spans="1:25" ht="20.100000000000001" customHeight="1" x14ac:dyDescent="0.3">
      <c r="A1026" s="13">
        <f>SUBTOTAL(103,$B$4:B1026)</f>
        <v>1023</v>
      </c>
      <c r="B1026" s="140">
        <v>45709</v>
      </c>
      <c r="C1026" s="143" t="s">
        <v>190</v>
      </c>
      <c r="D1026" s="3" t="str">
        <f>VLOOKUP(C1026,'Location Summary'!$C$4:$D$602,2,0)</f>
        <v>DA+0</v>
      </c>
      <c r="E1026" s="297" t="s">
        <v>423</v>
      </c>
      <c r="F1026" s="298" t="s">
        <v>703</v>
      </c>
      <c r="I1026" s="186">
        <v>1</v>
      </c>
      <c r="K1026" s="187">
        <v>1</v>
      </c>
      <c r="L1026" s="186">
        <v>1</v>
      </c>
      <c r="M1026" s="188">
        <v>1</v>
      </c>
      <c r="P1026" s="188">
        <v>1</v>
      </c>
      <c r="X1026" s="44">
        <f t="shared" si="184"/>
        <v>45709</v>
      </c>
      <c r="Y1026" s="44">
        <f t="shared" si="185"/>
        <v>45737</v>
      </c>
    </row>
    <row r="1027" spans="1:25" ht="20.100000000000001" customHeight="1" x14ac:dyDescent="0.3">
      <c r="A1027" s="13">
        <f>SUBTOTAL(103,$B$4:B1027)</f>
        <v>1024</v>
      </c>
      <c r="B1027" s="140">
        <v>45709</v>
      </c>
      <c r="C1027" s="143" t="s">
        <v>426</v>
      </c>
      <c r="D1027" s="3" t="str">
        <f>VLOOKUP(C1027,'Location Summary'!$C$4:$D$602,2,0)</f>
        <v>DA+9</v>
      </c>
      <c r="E1027" s="297" t="s">
        <v>423</v>
      </c>
      <c r="F1027" s="298" t="s">
        <v>703</v>
      </c>
      <c r="K1027" s="187">
        <v>1</v>
      </c>
      <c r="L1027" s="186">
        <v>1</v>
      </c>
      <c r="M1027" s="188">
        <v>1</v>
      </c>
      <c r="X1027" s="44">
        <f t="shared" si="184"/>
        <v>45709</v>
      </c>
      <c r="Y1027" s="44">
        <f t="shared" si="185"/>
        <v>45737</v>
      </c>
    </row>
    <row r="1028" spans="1:25" ht="20.100000000000001" customHeight="1" x14ac:dyDescent="0.3">
      <c r="A1028" s="13">
        <f>SUBTOTAL(103,$B$4:B1028)</f>
        <v>1025</v>
      </c>
      <c r="B1028" s="140">
        <v>45709</v>
      </c>
      <c r="C1028" s="143" t="s">
        <v>64</v>
      </c>
      <c r="D1028" s="3" t="str">
        <f>VLOOKUP(C1028,'Location Summary'!$C$4:$D$602,2,0)</f>
        <v>DC2-3</v>
      </c>
      <c r="E1028" s="297" t="s">
        <v>423</v>
      </c>
      <c r="F1028" s="298" t="s">
        <v>703</v>
      </c>
      <c r="G1028" s="188">
        <v>1</v>
      </c>
      <c r="X1028" s="44">
        <f t="shared" si="184"/>
        <v>45709</v>
      </c>
      <c r="Y1028" s="44">
        <f t="shared" si="185"/>
        <v>45737</v>
      </c>
    </row>
    <row r="1029" spans="1:25" ht="20.100000000000001" customHeight="1" x14ac:dyDescent="0.3">
      <c r="A1029" s="13">
        <f>SUBTOTAL(103,$B$4:B1029)</f>
        <v>1026</v>
      </c>
      <c r="B1029" s="140">
        <v>45710</v>
      </c>
      <c r="C1029" s="143" t="s">
        <v>58</v>
      </c>
      <c r="D1029" s="3" t="str">
        <f>VLOOKUP(C1029,'Location Summary'!$C$4:$D$602,2,0)</f>
        <v>DD60+18</v>
      </c>
      <c r="E1029" s="297" t="s">
        <v>423</v>
      </c>
      <c r="F1029" s="298" t="s">
        <v>703</v>
      </c>
      <c r="P1029" s="188">
        <v>1</v>
      </c>
      <c r="X1029" s="44">
        <f t="shared" si="184"/>
        <v>45710</v>
      </c>
      <c r="Y1029" s="44">
        <f t="shared" si="185"/>
        <v>45738</v>
      </c>
    </row>
    <row r="1030" spans="1:25" ht="20.100000000000001" customHeight="1" x14ac:dyDescent="0.3">
      <c r="A1030" s="13">
        <f>SUBTOTAL(103,$B$4:B1030)</f>
        <v>1027</v>
      </c>
      <c r="B1030" s="140">
        <v>45710</v>
      </c>
      <c r="C1030" s="143" t="s">
        <v>428</v>
      </c>
      <c r="D1030" s="3" t="str">
        <f>VLOOKUP(C1030,'Location Summary'!$C$4:$D$602,2,0)</f>
        <v>DA+0</v>
      </c>
      <c r="E1030" s="297" t="s">
        <v>423</v>
      </c>
      <c r="F1030" s="298" t="s">
        <v>703</v>
      </c>
      <c r="P1030" s="188">
        <v>1</v>
      </c>
      <c r="X1030" s="44">
        <f t="shared" si="184"/>
        <v>45710</v>
      </c>
      <c r="Y1030" s="44">
        <f t="shared" si="185"/>
        <v>45738</v>
      </c>
    </row>
    <row r="1031" spans="1:25" ht="20.100000000000001" customHeight="1" x14ac:dyDescent="0.3">
      <c r="A1031" s="13">
        <f>SUBTOTAL(103,$B$4:B1031)</f>
        <v>1028</v>
      </c>
      <c r="B1031" s="140">
        <v>45710</v>
      </c>
      <c r="C1031" s="143" t="s">
        <v>648</v>
      </c>
      <c r="D1031" s="3" t="str">
        <f>VLOOKUP(C1031,'Location Summary'!$C$4:$D$602,2,0)</f>
        <v>DA+6</v>
      </c>
      <c r="E1031" s="297" t="s">
        <v>423</v>
      </c>
      <c r="F1031" s="298" t="s">
        <v>703</v>
      </c>
      <c r="G1031" s="188">
        <v>1</v>
      </c>
      <c r="X1031" s="44">
        <f t="shared" si="184"/>
        <v>45710</v>
      </c>
      <c r="Y1031" s="44">
        <f t="shared" si="185"/>
        <v>45738</v>
      </c>
    </row>
    <row r="1032" spans="1:25" ht="20.100000000000001" customHeight="1" x14ac:dyDescent="0.3">
      <c r="A1032" s="13">
        <f>SUBTOTAL(103,$B$4:B1032)</f>
        <v>1029</v>
      </c>
      <c r="B1032" s="140">
        <v>45710</v>
      </c>
      <c r="C1032" s="143" t="s">
        <v>800</v>
      </c>
      <c r="D1032" s="3" t="str">
        <f>VLOOKUP(C1032,'Location Summary'!$C$4:$D$602,2,0)</f>
        <v>DA+6</v>
      </c>
      <c r="E1032" s="297" t="s">
        <v>423</v>
      </c>
      <c r="F1032" s="298" t="s">
        <v>703</v>
      </c>
      <c r="H1032" s="187">
        <v>1</v>
      </c>
      <c r="I1032" s="186">
        <v>1</v>
      </c>
      <c r="K1032" s="187">
        <v>1</v>
      </c>
      <c r="L1032" s="186">
        <v>1</v>
      </c>
      <c r="N1032" s="187">
        <v>1</v>
      </c>
      <c r="O1032" s="186">
        <v>1</v>
      </c>
      <c r="Q1032" s="187">
        <v>1</v>
      </c>
      <c r="R1032" s="186">
        <v>1</v>
      </c>
      <c r="X1032" s="44">
        <f t="shared" si="184"/>
        <v>45710</v>
      </c>
      <c r="Y1032" s="44">
        <f t="shared" si="185"/>
        <v>45738</v>
      </c>
    </row>
    <row r="1033" spans="1:25" ht="20.100000000000001" customHeight="1" x14ac:dyDescent="0.3">
      <c r="A1033" s="13">
        <f>SUBTOTAL(103,$B$4:B1033)</f>
        <v>1030</v>
      </c>
      <c r="B1033" s="140">
        <v>45710</v>
      </c>
      <c r="C1033" s="143" t="s">
        <v>61</v>
      </c>
      <c r="D1033" s="3" t="str">
        <f>VLOOKUP(C1033,'Location Summary'!$C$4:$D$602,2,0)</f>
        <v>DD60+35</v>
      </c>
      <c r="E1033" s="297" t="s">
        <v>423</v>
      </c>
      <c r="F1033" s="298" t="s">
        <v>703</v>
      </c>
      <c r="P1033" s="188">
        <v>1</v>
      </c>
      <c r="X1033" s="44">
        <f t="shared" si="184"/>
        <v>45710</v>
      </c>
      <c r="Y1033" s="44">
        <f t="shared" si="185"/>
        <v>45738</v>
      </c>
    </row>
    <row r="1034" spans="1:25" ht="20.100000000000001" customHeight="1" x14ac:dyDescent="0.3">
      <c r="A1034" s="13">
        <f>SUBTOTAL(103,$B$4:B1034)</f>
        <v>1031</v>
      </c>
      <c r="B1034" s="140">
        <v>45710</v>
      </c>
      <c r="C1034" s="143" t="s">
        <v>190</v>
      </c>
      <c r="D1034" s="3" t="str">
        <f>VLOOKUP(C1034,'Location Summary'!$C$4:$D$602,2,0)</f>
        <v>DA+0</v>
      </c>
      <c r="E1034" s="297" t="s">
        <v>423</v>
      </c>
      <c r="F1034" s="298" t="s">
        <v>703</v>
      </c>
      <c r="N1034" s="187">
        <v>1</v>
      </c>
      <c r="O1034" s="186">
        <v>1</v>
      </c>
      <c r="Q1034" s="187">
        <v>1</v>
      </c>
      <c r="R1034" s="186">
        <v>1</v>
      </c>
      <c r="X1034" s="44">
        <f t="shared" si="184"/>
        <v>45710</v>
      </c>
      <c r="Y1034" s="44">
        <f t="shared" si="185"/>
        <v>45738</v>
      </c>
    </row>
    <row r="1035" spans="1:25" ht="20.100000000000001" customHeight="1" x14ac:dyDescent="0.3">
      <c r="A1035" s="13">
        <f>SUBTOTAL(103,$B$4:B1035)</f>
        <v>1032</v>
      </c>
      <c r="B1035" s="140">
        <v>45710</v>
      </c>
      <c r="C1035" s="143" t="s">
        <v>426</v>
      </c>
      <c r="D1035" s="3" t="str">
        <f>VLOOKUP(C1035,'Location Summary'!$C$4:$D$602,2,0)</f>
        <v>DA+9</v>
      </c>
      <c r="E1035" s="297" t="s">
        <v>423</v>
      </c>
      <c r="F1035" s="298" t="s">
        <v>703</v>
      </c>
      <c r="N1035" s="187">
        <v>1</v>
      </c>
      <c r="O1035" s="186">
        <v>1</v>
      </c>
      <c r="X1035" s="44">
        <f t="shared" si="184"/>
        <v>45710</v>
      </c>
      <c r="Y1035" s="44">
        <f t="shared" si="185"/>
        <v>45738</v>
      </c>
    </row>
    <row r="1036" spans="1:25" ht="20.100000000000001" customHeight="1" x14ac:dyDescent="0.3">
      <c r="A1036" s="13">
        <f>SUBTOTAL(103,$B$4:B1036)</f>
        <v>1033</v>
      </c>
      <c r="B1036" s="140">
        <v>45710</v>
      </c>
      <c r="C1036" s="143" t="s">
        <v>64</v>
      </c>
      <c r="D1036" s="3" t="str">
        <f>VLOOKUP(C1036,'Location Summary'!$C$4:$D$602,2,0)</f>
        <v>DC2-3</v>
      </c>
      <c r="E1036" s="297" t="s">
        <v>423</v>
      </c>
      <c r="F1036" s="298" t="s">
        <v>703</v>
      </c>
      <c r="H1036" s="187">
        <v>1</v>
      </c>
      <c r="I1036" s="186">
        <v>1</v>
      </c>
      <c r="K1036" s="187">
        <v>1</v>
      </c>
      <c r="L1036" s="186">
        <v>1</v>
      </c>
      <c r="P1036" s="188">
        <v>1</v>
      </c>
      <c r="X1036" s="44">
        <f t="shared" si="184"/>
        <v>45710</v>
      </c>
      <c r="Y1036" s="44">
        <f t="shared" si="185"/>
        <v>45738</v>
      </c>
    </row>
    <row r="1037" spans="1:25" ht="20.100000000000001" customHeight="1" x14ac:dyDescent="0.3">
      <c r="A1037" s="13">
        <f>SUBTOTAL(103,$B$4:B1037)</f>
        <v>1034</v>
      </c>
      <c r="B1037" s="140">
        <v>45711</v>
      </c>
      <c r="C1037" s="143" t="s">
        <v>58</v>
      </c>
      <c r="D1037" s="3" t="str">
        <f>VLOOKUP(C1037,'Location Summary'!$C$4:$D$602,2,0)</f>
        <v>DD60+18</v>
      </c>
      <c r="E1037" s="297" t="s">
        <v>423</v>
      </c>
      <c r="F1037" s="298" t="s">
        <v>703</v>
      </c>
      <c r="Q1037" s="187">
        <v>1</v>
      </c>
      <c r="X1037" s="44">
        <f t="shared" si="184"/>
        <v>45711</v>
      </c>
      <c r="Y1037" s="44">
        <f t="shared" si="185"/>
        <v>45739</v>
      </c>
    </row>
    <row r="1038" spans="1:25" ht="20.100000000000001" customHeight="1" x14ac:dyDescent="0.3">
      <c r="A1038" s="13">
        <f>SUBTOTAL(103,$B$4:B1038)</f>
        <v>1035</v>
      </c>
      <c r="B1038" s="140">
        <v>45711</v>
      </c>
      <c r="C1038" s="143" t="s">
        <v>65</v>
      </c>
      <c r="D1038" s="3" t="str">
        <f>VLOOKUP(C1038,'Location Summary'!$C$4:$D$602,2,0)</f>
        <v>DC1+0</v>
      </c>
      <c r="E1038" s="297" t="s">
        <v>423</v>
      </c>
      <c r="F1038" s="298" t="s">
        <v>703</v>
      </c>
      <c r="N1038" s="187">
        <v>1</v>
      </c>
      <c r="O1038" s="186">
        <v>1</v>
      </c>
      <c r="X1038" s="44">
        <f t="shared" si="184"/>
        <v>45711</v>
      </c>
      <c r="Y1038" s="44">
        <f t="shared" si="185"/>
        <v>45739</v>
      </c>
    </row>
    <row r="1039" spans="1:25" ht="20.100000000000001" customHeight="1" x14ac:dyDescent="0.3">
      <c r="A1039" s="13">
        <f>SUBTOTAL(103,$B$4:B1039)</f>
        <v>1036</v>
      </c>
      <c r="B1039" s="140">
        <v>45711</v>
      </c>
      <c r="C1039" s="143" t="s">
        <v>428</v>
      </c>
      <c r="D1039" s="3" t="str">
        <f>VLOOKUP(C1039,'Location Summary'!$C$4:$D$602,2,0)</f>
        <v>DA+0</v>
      </c>
      <c r="E1039" s="297" t="s">
        <v>423</v>
      </c>
      <c r="F1039" s="298" t="s">
        <v>703</v>
      </c>
      <c r="Q1039" s="187">
        <v>1</v>
      </c>
      <c r="R1039" s="186">
        <v>1</v>
      </c>
      <c r="X1039" s="44">
        <f t="shared" si="184"/>
        <v>45711</v>
      </c>
      <c r="Y1039" s="44">
        <f t="shared" si="185"/>
        <v>45739</v>
      </c>
    </row>
    <row r="1040" spans="1:25" ht="20.100000000000001" customHeight="1" x14ac:dyDescent="0.3">
      <c r="A1040" s="13">
        <f>SUBTOTAL(103,$B$4:B1040)</f>
        <v>1037</v>
      </c>
      <c r="B1040" s="140">
        <v>45711</v>
      </c>
      <c r="C1040" s="143" t="s">
        <v>648</v>
      </c>
      <c r="D1040" s="3" t="str">
        <f>VLOOKUP(C1040,'Location Summary'!$C$4:$D$602,2,0)</f>
        <v>DA+6</v>
      </c>
      <c r="E1040" s="297" t="s">
        <v>423</v>
      </c>
      <c r="F1040" s="298" t="s">
        <v>703</v>
      </c>
      <c r="H1040" s="187">
        <v>1</v>
      </c>
      <c r="J1040" s="188">
        <v>1</v>
      </c>
      <c r="X1040" s="44">
        <f t="shared" si="184"/>
        <v>45711</v>
      </c>
      <c r="Y1040" s="44">
        <f t="shared" si="185"/>
        <v>45739</v>
      </c>
    </row>
    <row r="1041" spans="1:25" ht="20.100000000000001" customHeight="1" x14ac:dyDescent="0.3">
      <c r="A1041" s="13">
        <f>SUBTOTAL(103,$B$4:B1041)</f>
        <v>1038</v>
      </c>
      <c r="B1041" s="140">
        <v>45711</v>
      </c>
      <c r="C1041" s="143" t="s">
        <v>174</v>
      </c>
      <c r="D1041" s="3" t="str">
        <f>VLOOKUP(C1041,'Location Summary'!$C$4:$D$602,2,0)</f>
        <v>DD60+25</v>
      </c>
      <c r="E1041" s="297" t="s">
        <v>423</v>
      </c>
      <c r="F1041" s="298" t="s">
        <v>703</v>
      </c>
      <c r="G1041" s="188">
        <v>1</v>
      </c>
      <c r="X1041" s="44">
        <f t="shared" si="184"/>
        <v>45711</v>
      </c>
      <c r="Y1041" s="44">
        <f t="shared" si="185"/>
        <v>45739</v>
      </c>
    </row>
    <row r="1042" spans="1:25" ht="20.100000000000001" customHeight="1" x14ac:dyDescent="0.3">
      <c r="A1042" s="13">
        <f>SUBTOTAL(103,$B$4:B1042)</f>
        <v>1039</v>
      </c>
      <c r="B1042" s="140">
        <v>45711</v>
      </c>
      <c r="C1042" s="143" t="s">
        <v>61</v>
      </c>
      <c r="D1042" s="3" t="str">
        <f>VLOOKUP(C1042,'Location Summary'!$C$4:$D$602,2,0)</f>
        <v>DD60+35</v>
      </c>
      <c r="E1042" s="297" t="s">
        <v>423</v>
      </c>
      <c r="F1042" s="298" t="s">
        <v>703</v>
      </c>
      <c r="H1042" s="187">
        <v>1</v>
      </c>
      <c r="I1042" s="186">
        <v>1</v>
      </c>
      <c r="X1042" s="44">
        <f t="shared" si="184"/>
        <v>45711</v>
      </c>
      <c r="Y1042" s="44">
        <f t="shared" si="185"/>
        <v>45739</v>
      </c>
    </row>
    <row r="1043" spans="1:25" ht="20.100000000000001" customHeight="1" x14ac:dyDescent="0.3">
      <c r="A1043" s="13">
        <f>SUBTOTAL(103,$B$4:B1043)</f>
        <v>1040</v>
      </c>
      <c r="B1043" s="140">
        <v>45712</v>
      </c>
      <c r="C1043" s="143" t="s">
        <v>58</v>
      </c>
      <c r="D1043" s="3" t="str">
        <f>VLOOKUP(C1043,'Location Summary'!$C$4:$D$602,2,0)</f>
        <v>DD60+18</v>
      </c>
      <c r="E1043" s="297" t="s">
        <v>423</v>
      </c>
      <c r="F1043" s="298" t="s">
        <v>703</v>
      </c>
      <c r="M1043" s="188">
        <v>1</v>
      </c>
      <c r="R1043" s="186">
        <v>1</v>
      </c>
      <c r="X1043" s="44">
        <f t="shared" si="184"/>
        <v>45712</v>
      </c>
      <c r="Y1043" s="44">
        <f t="shared" si="185"/>
        <v>45740</v>
      </c>
    </row>
    <row r="1044" spans="1:25" ht="20.100000000000001" customHeight="1" x14ac:dyDescent="0.3">
      <c r="A1044" s="13">
        <f>SUBTOTAL(103,$B$4:B1044)</f>
        <v>1041</v>
      </c>
      <c r="B1044" s="140">
        <v>45712</v>
      </c>
      <c r="C1044" s="143" t="s">
        <v>428</v>
      </c>
      <c r="D1044" s="3" t="str">
        <f>VLOOKUP(C1044,'Location Summary'!$C$4:$D$602,2,0)</f>
        <v>DA+0</v>
      </c>
      <c r="E1044" s="297" t="s">
        <v>423</v>
      </c>
      <c r="F1044" s="298" t="s">
        <v>703</v>
      </c>
      <c r="J1044" s="188">
        <v>1</v>
      </c>
      <c r="X1044" s="44">
        <f t="shared" si="184"/>
        <v>45712</v>
      </c>
      <c r="Y1044" s="44">
        <f t="shared" si="185"/>
        <v>45740</v>
      </c>
    </row>
    <row r="1045" spans="1:25" ht="20.100000000000001" customHeight="1" x14ac:dyDescent="0.3">
      <c r="A1045" s="13">
        <f>SUBTOTAL(103,$B$4:B1045)</f>
        <v>1042</v>
      </c>
      <c r="B1045" s="140">
        <v>45712</v>
      </c>
      <c r="C1045" s="143" t="s">
        <v>648</v>
      </c>
      <c r="D1045" s="3" t="str">
        <f>VLOOKUP(C1045,'Location Summary'!$C$4:$D$602,2,0)</f>
        <v>DA+6</v>
      </c>
      <c r="E1045" s="297" t="s">
        <v>423</v>
      </c>
      <c r="F1045" s="298" t="s">
        <v>703</v>
      </c>
      <c r="I1045" s="186">
        <v>1</v>
      </c>
      <c r="K1045" s="187">
        <v>1</v>
      </c>
      <c r="L1045" s="186">
        <v>1</v>
      </c>
      <c r="X1045" s="44">
        <f t="shared" ref="X1045:X1069" si="186">B1045</f>
        <v>45712</v>
      </c>
      <c r="Y1045" s="44">
        <f t="shared" ref="Y1045:Y1069" si="187">B1045+28</f>
        <v>45740</v>
      </c>
    </row>
    <row r="1046" spans="1:25" ht="20.100000000000001" customHeight="1" x14ac:dyDescent="0.3">
      <c r="A1046" s="13">
        <f>SUBTOTAL(103,$B$4:B1046)</f>
        <v>1043</v>
      </c>
      <c r="B1046" s="140">
        <v>45712</v>
      </c>
      <c r="C1046" s="143" t="s">
        <v>174</v>
      </c>
      <c r="D1046" s="3" t="str">
        <f>VLOOKUP(C1046,'Location Summary'!$C$4:$D$602,2,0)</f>
        <v>DD60+25</v>
      </c>
      <c r="E1046" s="297" t="s">
        <v>423</v>
      </c>
      <c r="F1046" s="298" t="s">
        <v>703</v>
      </c>
      <c r="M1046" s="188">
        <v>1</v>
      </c>
      <c r="X1046" s="44">
        <f t="shared" si="186"/>
        <v>45712</v>
      </c>
      <c r="Y1046" s="44">
        <f t="shared" si="187"/>
        <v>45740</v>
      </c>
    </row>
    <row r="1047" spans="1:25" ht="20.100000000000001" customHeight="1" x14ac:dyDescent="0.3">
      <c r="A1047" s="13">
        <f>SUBTOTAL(103,$B$4:B1047)</f>
        <v>1044</v>
      </c>
      <c r="B1047" s="140">
        <v>45712</v>
      </c>
      <c r="C1047" s="143" t="s">
        <v>426</v>
      </c>
      <c r="D1047" s="3" t="str">
        <f>VLOOKUP(C1047,'Location Summary'!$C$4:$D$602,2,0)</f>
        <v>DA+9</v>
      </c>
      <c r="E1047" s="297" t="s">
        <v>423</v>
      </c>
      <c r="F1047" s="298" t="s">
        <v>703</v>
      </c>
      <c r="P1047" s="188">
        <v>1</v>
      </c>
      <c r="X1047" s="44">
        <f t="shared" si="186"/>
        <v>45712</v>
      </c>
      <c r="Y1047" s="44">
        <f t="shared" si="187"/>
        <v>45740</v>
      </c>
    </row>
    <row r="1048" spans="1:25" ht="20.100000000000001" customHeight="1" x14ac:dyDescent="0.3">
      <c r="A1048" s="13">
        <f>SUBTOTAL(103,$B$4:B1048)</f>
        <v>1045</v>
      </c>
      <c r="B1048" s="140">
        <v>45712</v>
      </c>
      <c r="C1048" s="143" t="s">
        <v>64</v>
      </c>
      <c r="D1048" s="3" t="str">
        <f>VLOOKUP(C1048,'Location Summary'!$C$4:$D$602,2,0)</f>
        <v>DC2-3</v>
      </c>
      <c r="E1048" s="297" t="s">
        <v>423</v>
      </c>
      <c r="F1048" s="298" t="s">
        <v>703</v>
      </c>
      <c r="Q1048" s="187">
        <v>1</v>
      </c>
      <c r="R1048" s="186">
        <v>1</v>
      </c>
      <c r="X1048" s="44">
        <f t="shared" si="186"/>
        <v>45712</v>
      </c>
      <c r="Y1048" s="44">
        <f t="shared" si="187"/>
        <v>45740</v>
      </c>
    </row>
    <row r="1049" spans="1:25" ht="20.100000000000001" customHeight="1" x14ac:dyDescent="0.3">
      <c r="A1049" s="13">
        <f>SUBTOTAL(103,$B$4:B1049)</f>
        <v>1046</v>
      </c>
      <c r="B1049" s="140">
        <v>45713</v>
      </c>
      <c r="C1049" s="143" t="s">
        <v>58</v>
      </c>
      <c r="D1049" s="3" t="str">
        <f>VLOOKUP(C1049,'Location Summary'!$C$4:$D$602,2,0)</f>
        <v>DD60+18</v>
      </c>
      <c r="E1049" s="297" t="s">
        <v>423</v>
      </c>
      <c r="F1049" s="298" t="s">
        <v>703</v>
      </c>
      <c r="N1049" s="187">
        <v>1</v>
      </c>
      <c r="O1049" s="186">
        <v>1</v>
      </c>
      <c r="X1049" s="44">
        <f t="shared" si="186"/>
        <v>45713</v>
      </c>
      <c r="Y1049" s="44">
        <f t="shared" si="187"/>
        <v>45741</v>
      </c>
    </row>
    <row r="1050" spans="1:25" ht="20.100000000000001" customHeight="1" x14ac:dyDescent="0.3">
      <c r="A1050" s="13">
        <f>SUBTOTAL(103,$B$4:B1050)</f>
        <v>1047</v>
      </c>
      <c r="B1050" s="140">
        <v>45713</v>
      </c>
      <c r="C1050" s="143" t="s">
        <v>428</v>
      </c>
      <c r="D1050" s="3" t="str">
        <f>VLOOKUP(C1050,'Location Summary'!$C$4:$D$602,2,0)</f>
        <v>DA+0</v>
      </c>
      <c r="E1050" s="297" t="s">
        <v>423</v>
      </c>
      <c r="F1050" s="298" t="s">
        <v>703</v>
      </c>
      <c r="K1050" s="187">
        <v>1</v>
      </c>
      <c r="L1050" s="186">
        <v>1</v>
      </c>
      <c r="X1050" s="44">
        <f t="shared" si="186"/>
        <v>45713</v>
      </c>
      <c r="Y1050" s="44">
        <f t="shared" si="187"/>
        <v>45741</v>
      </c>
    </row>
    <row r="1051" spans="1:25" ht="20.100000000000001" customHeight="1" x14ac:dyDescent="0.3">
      <c r="A1051" s="13">
        <f>SUBTOTAL(103,$B$4:B1051)</f>
        <v>1048</v>
      </c>
      <c r="B1051" s="140">
        <v>45713</v>
      </c>
      <c r="C1051" s="143" t="s">
        <v>174</v>
      </c>
      <c r="D1051" s="3" t="str">
        <f>VLOOKUP(C1051,'Location Summary'!$C$4:$D$602,2,0)</f>
        <v>DD60+25</v>
      </c>
      <c r="E1051" s="297" t="s">
        <v>423</v>
      </c>
      <c r="F1051" s="298" t="s">
        <v>703</v>
      </c>
      <c r="H1051" s="187">
        <v>1</v>
      </c>
      <c r="I1051" s="186">
        <v>1</v>
      </c>
      <c r="X1051" s="44">
        <f t="shared" si="186"/>
        <v>45713</v>
      </c>
      <c r="Y1051" s="44">
        <f t="shared" si="187"/>
        <v>45741</v>
      </c>
    </row>
    <row r="1052" spans="1:25" ht="20.100000000000001" customHeight="1" x14ac:dyDescent="0.3">
      <c r="A1052" s="13">
        <f>SUBTOTAL(103,$B$4:B1052)</f>
        <v>1049</v>
      </c>
      <c r="B1052" s="140">
        <v>45713</v>
      </c>
      <c r="C1052" s="143" t="s">
        <v>61</v>
      </c>
      <c r="D1052" s="3" t="str">
        <f>VLOOKUP(C1052,'Location Summary'!$C$4:$D$602,2,0)</f>
        <v>DD60+35</v>
      </c>
      <c r="E1052" s="297" t="s">
        <v>423</v>
      </c>
      <c r="F1052" s="298" t="s">
        <v>703</v>
      </c>
      <c r="H1052" s="187">
        <v>1</v>
      </c>
      <c r="I1052" s="186">
        <v>1</v>
      </c>
      <c r="Q1052" s="187">
        <v>1</v>
      </c>
      <c r="R1052" s="186">
        <v>1</v>
      </c>
      <c r="X1052" s="44">
        <f t="shared" si="186"/>
        <v>45713</v>
      </c>
      <c r="Y1052" s="44">
        <f t="shared" si="187"/>
        <v>45741</v>
      </c>
    </row>
    <row r="1053" spans="1:25" ht="20.100000000000001" customHeight="1" x14ac:dyDescent="0.3">
      <c r="A1053" s="13">
        <f>SUBTOTAL(103,$B$4:B1053)</f>
        <v>1050</v>
      </c>
      <c r="B1053" s="140">
        <v>45713</v>
      </c>
      <c r="C1053" s="143" t="s">
        <v>427</v>
      </c>
      <c r="D1053" s="3" t="str">
        <f>VLOOKUP(C1053,'Location Summary'!$C$4:$D$602,2,0)</f>
        <v>DA+0</v>
      </c>
      <c r="E1053" s="297" t="s">
        <v>423</v>
      </c>
      <c r="F1053" s="298" t="s">
        <v>703</v>
      </c>
      <c r="J1053" s="188">
        <v>1</v>
      </c>
      <c r="X1053" s="44">
        <f t="shared" si="186"/>
        <v>45713</v>
      </c>
      <c r="Y1053" s="44">
        <f t="shared" si="187"/>
        <v>45741</v>
      </c>
    </row>
    <row r="1054" spans="1:25" ht="20.100000000000001" customHeight="1" x14ac:dyDescent="0.3">
      <c r="A1054" s="13">
        <f>SUBTOTAL(103,$B$4:B1054)</f>
        <v>1051</v>
      </c>
      <c r="B1054" s="140">
        <v>45713</v>
      </c>
      <c r="C1054" s="143" t="s">
        <v>426</v>
      </c>
      <c r="D1054" s="3" t="str">
        <f>VLOOKUP(C1054,'Location Summary'!$C$4:$D$602,2,0)</f>
        <v>DA+9</v>
      </c>
      <c r="E1054" s="297" t="s">
        <v>423</v>
      </c>
      <c r="F1054" s="298" t="s">
        <v>703</v>
      </c>
      <c r="Q1054" s="187">
        <v>1</v>
      </c>
      <c r="X1054" s="44">
        <f t="shared" si="186"/>
        <v>45713</v>
      </c>
      <c r="Y1054" s="44">
        <f t="shared" si="187"/>
        <v>45741</v>
      </c>
    </row>
    <row r="1055" spans="1:25" ht="20.100000000000001" customHeight="1" x14ac:dyDescent="0.3">
      <c r="A1055" s="13">
        <f>SUBTOTAL(103,$B$4:B1055)</f>
        <v>1052</v>
      </c>
      <c r="B1055" s="140">
        <v>45714</v>
      </c>
      <c r="C1055" s="143" t="s">
        <v>58</v>
      </c>
      <c r="D1055" s="3" t="str">
        <f>VLOOKUP(C1055,'Location Summary'!$C$4:$D$602,2,0)</f>
        <v>DD60+18</v>
      </c>
      <c r="E1055" s="297" t="s">
        <v>423</v>
      </c>
      <c r="F1055" s="298" t="s">
        <v>703</v>
      </c>
      <c r="J1055" s="188">
        <v>1</v>
      </c>
      <c r="X1055" s="44">
        <f t="shared" si="186"/>
        <v>45714</v>
      </c>
      <c r="Y1055" s="44">
        <f t="shared" si="187"/>
        <v>45742</v>
      </c>
    </row>
    <row r="1056" spans="1:25" ht="20.100000000000001" customHeight="1" x14ac:dyDescent="0.3">
      <c r="A1056" s="13">
        <f>SUBTOTAL(103,$B$4:B1056)</f>
        <v>1053</v>
      </c>
      <c r="B1056" s="140">
        <v>45714</v>
      </c>
      <c r="C1056" s="143" t="s">
        <v>1284</v>
      </c>
      <c r="D1056" s="3" t="s">
        <v>2</v>
      </c>
      <c r="E1056" s="297" t="s">
        <v>423</v>
      </c>
      <c r="F1056" s="298" t="s">
        <v>703</v>
      </c>
      <c r="G1056" s="188">
        <v>1</v>
      </c>
      <c r="J1056" s="188">
        <v>1</v>
      </c>
      <c r="X1056" s="44">
        <f t="shared" si="186"/>
        <v>45714</v>
      </c>
      <c r="Y1056" s="44">
        <f t="shared" si="187"/>
        <v>45742</v>
      </c>
    </row>
    <row r="1057" spans="1:25" ht="20.100000000000001" customHeight="1" x14ac:dyDescent="0.3">
      <c r="A1057" s="13">
        <f>SUBTOTAL(103,$B$4:B1057)</f>
        <v>1054</v>
      </c>
      <c r="B1057" s="140">
        <v>45714</v>
      </c>
      <c r="C1057" s="143" t="s">
        <v>427</v>
      </c>
      <c r="D1057" s="3" t="str">
        <f>VLOOKUP(C1057,'Location Summary'!$C$4:$D$602,2,0)</f>
        <v>DA+0</v>
      </c>
      <c r="E1057" s="297" t="s">
        <v>423</v>
      </c>
      <c r="F1057" s="298" t="s">
        <v>703</v>
      </c>
      <c r="G1057" s="188">
        <v>1</v>
      </c>
      <c r="X1057" s="44">
        <f t="shared" si="186"/>
        <v>45714</v>
      </c>
      <c r="Y1057" s="44">
        <f t="shared" si="187"/>
        <v>45742</v>
      </c>
    </row>
    <row r="1058" spans="1:25" ht="20.100000000000001" customHeight="1" x14ac:dyDescent="0.3">
      <c r="A1058" s="13">
        <f>SUBTOTAL(103,$B$4:B1058)</f>
        <v>1055</v>
      </c>
      <c r="B1058" s="140">
        <v>45714</v>
      </c>
      <c r="C1058" s="143" t="s">
        <v>426</v>
      </c>
      <c r="D1058" s="3" t="str">
        <f>VLOOKUP(C1058,'Location Summary'!$C$4:$D$602,2,0)</f>
        <v>DA+9</v>
      </c>
      <c r="E1058" s="297" t="s">
        <v>423</v>
      </c>
      <c r="F1058" s="298" t="s">
        <v>703</v>
      </c>
      <c r="R1058" s="186">
        <v>1</v>
      </c>
      <c r="X1058" s="44">
        <f t="shared" si="186"/>
        <v>45714</v>
      </c>
      <c r="Y1058" s="44">
        <f t="shared" si="187"/>
        <v>45742</v>
      </c>
    </row>
    <row r="1059" spans="1:25" ht="20.100000000000001" customHeight="1" x14ac:dyDescent="0.3">
      <c r="A1059" s="13">
        <f>SUBTOTAL(103,$B$4:B1059)</f>
        <v>1056</v>
      </c>
      <c r="B1059" s="140">
        <v>45714</v>
      </c>
      <c r="C1059" s="143" t="s">
        <v>64</v>
      </c>
      <c r="D1059" s="3" t="str">
        <f>VLOOKUP(C1059,'Location Summary'!$C$4:$D$602,2,0)</f>
        <v>DC2-3</v>
      </c>
      <c r="E1059" s="297" t="s">
        <v>423</v>
      </c>
      <c r="F1059" s="298" t="s">
        <v>703</v>
      </c>
      <c r="N1059" s="187">
        <v>1</v>
      </c>
      <c r="O1059" s="186">
        <v>1</v>
      </c>
      <c r="X1059" s="44">
        <f t="shared" si="186"/>
        <v>45714</v>
      </c>
      <c r="Y1059" s="44">
        <f t="shared" si="187"/>
        <v>45742</v>
      </c>
    </row>
    <row r="1060" spans="1:25" ht="20.100000000000001" customHeight="1" x14ac:dyDescent="0.3">
      <c r="A1060" s="13">
        <f>SUBTOTAL(103,$B$4:B1060)</f>
        <v>1057</v>
      </c>
      <c r="B1060" s="140">
        <v>45715</v>
      </c>
      <c r="C1060" s="143" t="s">
        <v>174</v>
      </c>
      <c r="D1060" s="3" t="str">
        <f>VLOOKUP(C1060,'Location Summary'!$C$4:$D$602,2,0)</f>
        <v>DD60+25</v>
      </c>
      <c r="E1060" s="297" t="s">
        <v>423</v>
      </c>
      <c r="F1060" s="298" t="s">
        <v>703</v>
      </c>
      <c r="N1060" s="187">
        <v>1</v>
      </c>
      <c r="O1060" s="186">
        <v>1</v>
      </c>
      <c r="X1060" s="44">
        <f t="shared" si="186"/>
        <v>45715</v>
      </c>
      <c r="Y1060" s="44">
        <f t="shared" si="187"/>
        <v>45743</v>
      </c>
    </row>
    <row r="1061" spans="1:25" ht="20.100000000000001" customHeight="1" x14ac:dyDescent="0.3">
      <c r="A1061" s="13">
        <f>SUBTOTAL(103,$B$4:B1061)</f>
        <v>1058</v>
      </c>
      <c r="B1061" s="140">
        <v>45715</v>
      </c>
      <c r="C1061" s="143" t="s">
        <v>58</v>
      </c>
      <c r="D1061" s="3" t="str">
        <f>VLOOKUP(C1061,'Location Summary'!$C$4:$D$602,2,0)</f>
        <v>DD60+18</v>
      </c>
      <c r="E1061" s="297" t="s">
        <v>423</v>
      </c>
      <c r="F1061" s="298" t="s">
        <v>703</v>
      </c>
      <c r="K1061" s="187">
        <v>1</v>
      </c>
      <c r="L1061" s="186">
        <v>1</v>
      </c>
      <c r="X1061" s="44">
        <f t="shared" si="186"/>
        <v>45715</v>
      </c>
      <c r="Y1061" s="44">
        <f t="shared" si="187"/>
        <v>45743</v>
      </c>
    </row>
    <row r="1062" spans="1:25" ht="20.100000000000001" customHeight="1" x14ac:dyDescent="0.3">
      <c r="A1062" s="13">
        <f>SUBTOTAL(103,$B$4:B1062)</f>
        <v>1059</v>
      </c>
      <c r="B1062" s="140">
        <v>45715</v>
      </c>
      <c r="C1062" s="143" t="s">
        <v>60</v>
      </c>
      <c r="D1062" s="3" t="str">
        <f>VLOOKUP(C1062,'Location Summary'!$C$4:$D$602,2,0)</f>
        <v>DD60+35</v>
      </c>
      <c r="E1062" s="297" t="s">
        <v>423</v>
      </c>
      <c r="F1062" s="298" t="s">
        <v>703</v>
      </c>
      <c r="J1062" s="188">
        <v>1</v>
      </c>
      <c r="X1062" s="44">
        <f t="shared" si="186"/>
        <v>45715</v>
      </c>
      <c r="Y1062" s="44">
        <f t="shared" si="187"/>
        <v>45743</v>
      </c>
    </row>
    <row r="1063" spans="1:25" ht="20.100000000000001" customHeight="1" x14ac:dyDescent="0.3">
      <c r="A1063" s="13">
        <f>SUBTOTAL(103,$B$4:B1063)</f>
        <v>1060</v>
      </c>
      <c r="B1063" s="140">
        <v>45715</v>
      </c>
      <c r="C1063" s="143" t="s">
        <v>68</v>
      </c>
      <c r="D1063" s="3" t="str">
        <f>VLOOKUP(C1063,'Location Summary'!$C$4:$D$602,2,0)</f>
        <v>DB1+9</v>
      </c>
      <c r="E1063" s="297" t="s">
        <v>423</v>
      </c>
      <c r="F1063" s="116" t="s">
        <v>703</v>
      </c>
      <c r="P1063" s="188">
        <v>1</v>
      </c>
      <c r="X1063" s="44">
        <f t="shared" si="186"/>
        <v>45715</v>
      </c>
      <c r="Y1063" s="44">
        <f t="shared" si="187"/>
        <v>45743</v>
      </c>
    </row>
    <row r="1064" spans="1:25" ht="20.100000000000001" customHeight="1" x14ac:dyDescent="0.3">
      <c r="A1064" s="13">
        <f>SUBTOTAL(103,$B$4:B1064)</f>
        <v>1061</v>
      </c>
      <c r="B1064" s="140">
        <v>45715</v>
      </c>
      <c r="C1064" s="143" t="s">
        <v>1284</v>
      </c>
      <c r="D1064" s="3" t="str">
        <f>VLOOKUP(C1064,'Location Summary'!$C$4:$D$678,2,0)</f>
        <v>DA+3</v>
      </c>
      <c r="E1064" s="297" t="s">
        <v>423</v>
      </c>
      <c r="F1064" s="298" t="s">
        <v>703</v>
      </c>
      <c r="H1064" s="187">
        <v>1</v>
      </c>
      <c r="I1064" s="186">
        <v>1</v>
      </c>
      <c r="K1064" s="187">
        <v>1</v>
      </c>
      <c r="L1064" s="186">
        <v>1</v>
      </c>
      <c r="X1064" s="44">
        <f t="shared" si="186"/>
        <v>45715</v>
      </c>
      <c r="Y1064" s="44">
        <f t="shared" si="187"/>
        <v>45743</v>
      </c>
    </row>
    <row r="1065" spans="1:25" ht="20.100000000000001" customHeight="1" x14ac:dyDescent="0.3">
      <c r="A1065" s="13">
        <f>SUBTOTAL(103,$B$4:B1065)</f>
        <v>1062</v>
      </c>
      <c r="B1065" s="140">
        <v>45715</v>
      </c>
      <c r="C1065" s="143" t="s">
        <v>68</v>
      </c>
      <c r="D1065" s="3" t="str">
        <f>VLOOKUP(C1065,'Location Summary'!$C$4:$D$678,2,0)</f>
        <v>DB1+9</v>
      </c>
      <c r="E1065" s="297" t="s">
        <v>423</v>
      </c>
      <c r="F1065" s="116" t="s">
        <v>703</v>
      </c>
      <c r="G1065" s="188">
        <v>1</v>
      </c>
      <c r="M1065" s="188">
        <v>1</v>
      </c>
      <c r="Q1065" s="187">
        <v>1</v>
      </c>
      <c r="R1065" s="186">
        <v>0.5</v>
      </c>
      <c r="X1065" s="44">
        <f t="shared" si="186"/>
        <v>45715</v>
      </c>
      <c r="Y1065" s="44">
        <f t="shared" si="187"/>
        <v>45743</v>
      </c>
    </row>
    <row r="1066" spans="1:25" ht="20.100000000000001" customHeight="1" x14ac:dyDescent="0.3">
      <c r="A1066" s="13">
        <f>SUBTOTAL(103,$B$4:B1066)</f>
        <v>1063</v>
      </c>
      <c r="B1066" s="140">
        <v>45716</v>
      </c>
      <c r="C1066" s="143" t="s">
        <v>1284</v>
      </c>
      <c r="D1066" s="3" t="str">
        <f>VLOOKUP(C1066,'Location Summary'!$C$4:$D$678,2,0)</f>
        <v>DA+3</v>
      </c>
      <c r="E1066" s="297" t="s">
        <v>423</v>
      </c>
      <c r="F1066" s="298" t="s">
        <v>703</v>
      </c>
      <c r="M1066" s="188">
        <v>1</v>
      </c>
      <c r="P1066" s="188">
        <v>1</v>
      </c>
      <c r="X1066" s="44">
        <f t="shared" si="186"/>
        <v>45716</v>
      </c>
      <c r="Y1066" s="44">
        <f t="shared" si="187"/>
        <v>45744</v>
      </c>
    </row>
    <row r="1067" spans="1:25" ht="20.100000000000001" customHeight="1" x14ac:dyDescent="0.3">
      <c r="A1067" s="13">
        <f>SUBTOTAL(103,$B$4:B1067)</f>
        <v>1064</v>
      </c>
      <c r="B1067" s="140">
        <v>45716</v>
      </c>
      <c r="C1067" s="143" t="s">
        <v>60</v>
      </c>
      <c r="D1067" s="3" t="str">
        <f>VLOOKUP(C1067,'Location Summary'!$C$4:$D$678,2,0)</f>
        <v>DD60+35</v>
      </c>
      <c r="E1067" s="297" t="s">
        <v>423</v>
      </c>
      <c r="F1067" s="298" t="s">
        <v>703</v>
      </c>
      <c r="K1067" s="187">
        <v>1</v>
      </c>
      <c r="M1067" s="188">
        <v>1</v>
      </c>
      <c r="X1067" s="44">
        <f t="shared" si="186"/>
        <v>45716</v>
      </c>
      <c r="Y1067" s="44">
        <f t="shared" si="187"/>
        <v>45744</v>
      </c>
    </row>
    <row r="1068" spans="1:25" ht="20.100000000000001" customHeight="1" x14ac:dyDescent="0.3">
      <c r="A1068" s="13">
        <f>SUBTOTAL(103,$B$4:B1068)</f>
        <v>1065</v>
      </c>
      <c r="B1068" s="140">
        <v>45716</v>
      </c>
      <c r="C1068" s="143" t="s">
        <v>427</v>
      </c>
      <c r="D1068" s="3" t="str">
        <f>VLOOKUP(C1068,'Location Summary'!$C$4:$D$678,2,0)</f>
        <v>DA+0</v>
      </c>
      <c r="E1068" s="297" t="s">
        <v>423</v>
      </c>
      <c r="F1068" s="298" t="s">
        <v>703</v>
      </c>
      <c r="H1068" s="187">
        <v>1</v>
      </c>
      <c r="I1068" s="186">
        <v>1</v>
      </c>
      <c r="K1068" s="187">
        <v>1</v>
      </c>
      <c r="L1068" s="186">
        <v>1</v>
      </c>
      <c r="X1068" s="44">
        <f t="shared" si="186"/>
        <v>45716</v>
      </c>
      <c r="Y1068" s="44">
        <f t="shared" si="187"/>
        <v>45744</v>
      </c>
    </row>
    <row r="1069" spans="1:25" ht="20.100000000000001" customHeight="1" x14ac:dyDescent="0.3">
      <c r="A1069" s="13">
        <f>SUBTOTAL(103,$B$4:B1069)</f>
        <v>1066</v>
      </c>
      <c r="B1069" s="140">
        <v>45717</v>
      </c>
      <c r="C1069" s="143" t="s">
        <v>75</v>
      </c>
      <c r="D1069" s="3" t="str">
        <f>VLOOKUP(C1069,'Location Summary'!$C$4:$D$678,2,0)</f>
        <v>DB1+6</v>
      </c>
      <c r="E1069" s="297" t="s">
        <v>423</v>
      </c>
      <c r="F1069" s="298" t="s">
        <v>703</v>
      </c>
      <c r="G1069" s="188">
        <v>1</v>
      </c>
      <c r="X1069" s="44">
        <f t="shared" si="186"/>
        <v>45717</v>
      </c>
      <c r="Y1069" s="44">
        <f t="shared" si="187"/>
        <v>45745</v>
      </c>
    </row>
    <row r="1070" spans="1:25" ht="20.100000000000001" customHeight="1" x14ac:dyDescent="0.3">
      <c r="A1070" s="13">
        <f>SUBTOTAL(103,$B$4:B1070)</f>
        <v>1067</v>
      </c>
      <c r="B1070" s="140">
        <v>45717</v>
      </c>
      <c r="C1070" s="143" t="s">
        <v>68</v>
      </c>
      <c r="D1070" s="3" t="str">
        <f>VLOOKUP(C1070,'Location Summary'!$C$4:$D$678,2,0)</f>
        <v>DB1+9</v>
      </c>
      <c r="E1070" s="297" t="s">
        <v>423</v>
      </c>
      <c r="F1070" s="116" t="s">
        <v>703</v>
      </c>
      <c r="J1070" s="188">
        <v>1</v>
      </c>
      <c r="N1070" s="187">
        <v>1</v>
      </c>
      <c r="O1070" s="186">
        <v>0.5</v>
      </c>
      <c r="X1070" s="44">
        <f t="shared" ref="X1070:X1074" si="188">B1070</f>
        <v>45717</v>
      </c>
      <c r="Y1070" s="44">
        <f t="shared" ref="Y1070:Y1074" si="189">B1070+28</f>
        <v>45745</v>
      </c>
    </row>
    <row r="1071" spans="1:25" ht="20.100000000000001" customHeight="1" x14ac:dyDescent="0.3">
      <c r="A1071" s="13">
        <f>SUBTOTAL(103,$B$4:B1071)</f>
        <v>1068</v>
      </c>
      <c r="B1071" s="140">
        <v>45717</v>
      </c>
      <c r="C1071" s="143" t="s">
        <v>1284</v>
      </c>
      <c r="D1071" s="3" t="str">
        <f>VLOOKUP(C1071,'Location Summary'!$C$4:$D$678,2,0)</f>
        <v>DA+3</v>
      </c>
      <c r="E1071" s="297" t="s">
        <v>423</v>
      </c>
      <c r="F1071" s="298" t="s">
        <v>703</v>
      </c>
      <c r="N1071" s="187">
        <v>1</v>
      </c>
      <c r="O1071" s="186">
        <v>1</v>
      </c>
      <c r="Q1071" s="187">
        <v>1</v>
      </c>
      <c r="R1071" s="186">
        <v>1</v>
      </c>
      <c r="X1071" s="44">
        <f t="shared" si="188"/>
        <v>45717</v>
      </c>
      <c r="Y1071" s="44">
        <f t="shared" si="189"/>
        <v>45745</v>
      </c>
    </row>
    <row r="1072" spans="1:25" ht="20.100000000000001" customHeight="1" x14ac:dyDescent="0.3">
      <c r="A1072" s="13">
        <f>SUBTOTAL(103,$B$4:B1072)</f>
        <v>1069</v>
      </c>
      <c r="B1072" s="140">
        <v>45717</v>
      </c>
      <c r="C1072" s="143" t="s">
        <v>60</v>
      </c>
      <c r="D1072" s="3" t="str">
        <f>VLOOKUP(C1072,'Location Summary'!$C$4:$D$678,2,0)</f>
        <v>DD60+35</v>
      </c>
      <c r="E1072" s="297" t="s">
        <v>423</v>
      </c>
      <c r="F1072" s="298" t="s">
        <v>703</v>
      </c>
      <c r="G1072" s="188">
        <v>1</v>
      </c>
      <c r="L1072" s="186">
        <v>1</v>
      </c>
      <c r="X1072" s="44">
        <f t="shared" si="188"/>
        <v>45717</v>
      </c>
      <c r="Y1072" s="44">
        <f t="shared" si="189"/>
        <v>45745</v>
      </c>
    </row>
    <row r="1073" spans="1:25" ht="20.100000000000001" customHeight="1" x14ac:dyDescent="0.3">
      <c r="A1073" s="13">
        <f>SUBTOTAL(103,$B$4:B1073)</f>
        <v>1070</v>
      </c>
      <c r="B1073" s="140">
        <v>45717</v>
      </c>
      <c r="C1073" s="143" t="s">
        <v>174</v>
      </c>
      <c r="D1073" s="3" t="str">
        <f>VLOOKUP(C1073,'Location Summary'!$C$4:$D$678,2,0)</f>
        <v>DD60+25</v>
      </c>
      <c r="E1073" s="297" t="s">
        <v>423</v>
      </c>
      <c r="F1073" s="298" t="s">
        <v>703</v>
      </c>
      <c r="J1073" s="188">
        <v>1</v>
      </c>
      <c r="X1073" s="44">
        <f t="shared" si="188"/>
        <v>45717</v>
      </c>
      <c r="Y1073" s="44">
        <f t="shared" si="189"/>
        <v>45745</v>
      </c>
    </row>
    <row r="1074" spans="1:25" ht="20.100000000000001" customHeight="1" x14ac:dyDescent="0.3">
      <c r="A1074" s="13">
        <f>SUBTOTAL(103,$B$4:B1074)</f>
        <v>1071</v>
      </c>
      <c r="B1074" s="140">
        <v>45718</v>
      </c>
      <c r="C1074" s="143" t="s">
        <v>75</v>
      </c>
      <c r="D1074" s="3" t="str">
        <f>VLOOKUP(C1074,'Location Summary'!$C$4:$D$678,2,0)</f>
        <v>DB1+6</v>
      </c>
      <c r="E1074" s="297" t="s">
        <v>423</v>
      </c>
      <c r="F1074" s="298" t="s">
        <v>703</v>
      </c>
      <c r="H1074" s="187">
        <v>1</v>
      </c>
      <c r="I1074" s="186">
        <v>1</v>
      </c>
      <c r="X1074" s="44">
        <f t="shared" si="188"/>
        <v>45718</v>
      </c>
      <c r="Y1074" s="44">
        <f t="shared" si="189"/>
        <v>45746</v>
      </c>
    </row>
    <row r="1075" spans="1:25" ht="20.100000000000001" customHeight="1" x14ac:dyDescent="0.3">
      <c r="A1075" s="13">
        <f>SUBTOTAL(103,$B$4:B1075)</f>
        <v>1072</v>
      </c>
      <c r="B1075" s="140">
        <v>45718</v>
      </c>
      <c r="C1075" s="143" t="s">
        <v>68</v>
      </c>
      <c r="D1075" s="3" t="str">
        <f>VLOOKUP(C1075,'Location Summary'!$C$4:$D$678,2,0)</f>
        <v>DB1+9</v>
      </c>
      <c r="E1075" s="297" t="s">
        <v>423</v>
      </c>
      <c r="F1075" s="116" t="s">
        <v>703</v>
      </c>
      <c r="H1075" s="187">
        <v>1</v>
      </c>
      <c r="I1075" s="186">
        <v>0.5</v>
      </c>
      <c r="X1075" s="44">
        <f t="shared" ref="X1075:X1138" si="190">B1075</f>
        <v>45718</v>
      </c>
      <c r="Y1075" s="44">
        <f t="shared" ref="Y1075:Y1138" si="191">B1075+28</f>
        <v>45746</v>
      </c>
    </row>
    <row r="1076" spans="1:25" ht="20.100000000000001" customHeight="1" x14ac:dyDescent="0.3">
      <c r="A1076" s="13">
        <f>SUBTOTAL(103,$B$4:B1076)</f>
        <v>1073</v>
      </c>
      <c r="B1076" s="140">
        <v>45718</v>
      </c>
      <c r="C1076" s="143" t="s">
        <v>60</v>
      </c>
      <c r="D1076" s="3" t="str">
        <f>VLOOKUP(C1076,'Location Summary'!$C$4:$D$678,2,0)</f>
        <v>DD60+35</v>
      </c>
      <c r="E1076" s="297" t="s">
        <v>423</v>
      </c>
      <c r="F1076" s="298" t="s">
        <v>703</v>
      </c>
      <c r="H1076" s="187">
        <v>1</v>
      </c>
      <c r="N1076" s="187">
        <v>1</v>
      </c>
      <c r="X1076" s="44">
        <f t="shared" si="190"/>
        <v>45718</v>
      </c>
      <c r="Y1076" s="44">
        <f t="shared" si="191"/>
        <v>45746</v>
      </c>
    </row>
    <row r="1077" spans="1:25" ht="20.100000000000001" customHeight="1" x14ac:dyDescent="0.3">
      <c r="A1077" s="13">
        <f>SUBTOTAL(103,$B$4:B1077)</f>
        <v>1074</v>
      </c>
      <c r="B1077" s="140">
        <v>45718</v>
      </c>
      <c r="C1077" s="143" t="s">
        <v>174</v>
      </c>
      <c r="D1077" s="3" t="str">
        <f>VLOOKUP(C1077,'Location Summary'!$C$4:$D$678,2,0)</f>
        <v>DD60+25</v>
      </c>
      <c r="E1077" s="297" t="s">
        <v>423</v>
      </c>
      <c r="F1077" s="298" t="s">
        <v>703</v>
      </c>
      <c r="K1077" s="187">
        <v>1</v>
      </c>
      <c r="X1077" s="44">
        <f t="shared" si="190"/>
        <v>45718</v>
      </c>
      <c r="Y1077" s="44">
        <f t="shared" si="191"/>
        <v>45746</v>
      </c>
    </row>
    <row r="1078" spans="1:25" ht="20.100000000000001" customHeight="1" x14ac:dyDescent="0.3">
      <c r="A1078" s="13">
        <f>SUBTOTAL(103,$B$4:B1078)</f>
        <v>1075</v>
      </c>
      <c r="B1078" s="140">
        <v>45718</v>
      </c>
      <c r="C1078" s="143" t="s">
        <v>427</v>
      </c>
      <c r="D1078" s="3" t="str">
        <f>VLOOKUP(C1078,'Location Summary'!$C$4:$D$678,2,0)</f>
        <v>DA+0</v>
      </c>
      <c r="E1078" s="297" t="s">
        <v>423</v>
      </c>
      <c r="F1078" s="298" t="s">
        <v>703</v>
      </c>
      <c r="M1078" s="188">
        <v>1</v>
      </c>
      <c r="X1078" s="44">
        <f t="shared" si="190"/>
        <v>45718</v>
      </c>
      <c r="Y1078" s="44">
        <f t="shared" si="191"/>
        <v>45746</v>
      </c>
    </row>
    <row r="1079" spans="1:25" ht="20.100000000000001" customHeight="1" x14ac:dyDescent="0.3">
      <c r="A1079" s="13">
        <f>SUBTOTAL(103,$B$4:B1079)</f>
        <v>1076</v>
      </c>
      <c r="B1079" s="140">
        <v>45719</v>
      </c>
      <c r="C1079" s="143" t="s">
        <v>75</v>
      </c>
      <c r="D1079" s="3" t="str">
        <f>VLOOKUP(C1079,'Location Summary'!$C$4:$D$678,2,0)</f>
        <v>DB1+6</v>
      </c>
      <c r="E1079" s="297" t="s">
        <v>423</v>
      </c>
      <c r="F1079" s="298" t="s">
        <v>703</v>
      </c>
      <c r="J1079" s="188">
        <v>1</v>
      </c>
      <c r="X1079" s="44">
        <f t="shared" si="190"/>
        <v>45719</v>
      </c>
      <c r="Y1079" s="44">
        <f t="shared" si="191"/>
        <v>45747</v>
      </c>
    </row>
    <row r="1080" spans="1:25" ht="20.100000000000001" customHeight="1" x14ac:dyDescent="0.3">
      <c r="A1080" s="13">
        <f>SUBTOTAL(103,$B$4:B1080)</f>
        <v>1077</v>
      </c>
      <c r="B1080" s="140">
        <v>45719</v>
      </c>
      <c r="C1080" s="143" t="s">
        <v>68</v>
      </c>
      <c r="D1080" s="3" t="str">
        <f>VLOOKUP(C1080,'Location Summary'!$C$4:$D$678,2,0)</f>
        <v>DB1+9</v>
      </c>
      <c r="E1080" s="297" t="s">
        <v>423</v>
      </c>
      <c r="F1080" s="116" t="s">
        <v>703</v>
      </c>
      <c r="K1080" s="187">
        <v>1</v>
      </c>
      <c r="L1080" s="186">
        <v>0.5</v>
      </c>
      <c r="X1080" s="44">
        <f t="shared" si="190"/>
        <v>45719</v>
      </c>
      <c r="Y1080" s="44">
        <f t="shared" si="191"/>
        <v>45747</v>
      </c>
    </row>
    <row r="1081" spans="1:25" ht="20.100000000000001" customHeight="1" x14ac:dyDescent="0.3">
      <c r="A1081" s="13">
        <f>SUBTOTAL(103,$B$4:B1081)</f>
        <v>1078</v>
      </c>
      <c r="B1081" s="140">
        <v>45719</v>
      </c>
      <c r="C1081" s="143" t="s">
        <v>60</v>
      </c>
      <c r="D1081" s="3" t="str">
        <f>VLOOKUP(C1081,'Location Summary'!$C$4:$D$678,2,0)</f>
        <v>DD60+35</v>
      </c>
      <c r="E1081" s="297" t="s">
        <v>423</v>
      </c>
      <c r="F1081" s="298" t="s">
        <v>703</v>
      </c>
      <c r="I1081" s="186">
        <v>1</v>
      </c>
      <c r="O1081" s="186">
        <v>1</v>
      </c>
      <c r="P1081" s="188">
        <v>1</v>
      </c>
      <c r="X1081" s="44">
        <f t="shared" si="190"/>
        <v>45719</v>
      </c>
      <c r="Y1081" s="44">
        <f t="shared" si="191"/>
        <v>45747</v>
      </c>
    </row>
    <row r="1082" spans="1:25" ht="20.100000000000001" customHeight="1" x14ac:dyDescent="0.3">
      <c r="A1082" s="13">
        <f>SUBTOTAL(103,$B$4:B1082)</f>
        <v>1079</v>
      </c>
      <c r="B1082" s="140">
        <v>45719</v>
      </c>
      <c r="C1082" s="143" t="s">
        <v>427</v>
      </c>
      <c r="D1082" s="3" t="str">
        <f>VLOOKUP(C1082,'Location Summary'!$C$4:$D$678,2,0)</f>
        <v>DA+0</v>
      </c>
      <c r="E1082" s="297" t="s">
        <v>423</v>
      </c>
      <c r="F1082" s="298" t="s">
        <v>703</v>
      </c>
      <c r="N1082" s="187">
        <v>1</v>
      </c>
      <c r="O1082" s="186">
        <v>1</v>
      </c>
      <c r="X1082" s="44">
        <f t="shared" si="190"/>
        <v>45719</v>
      </c>
      <c r="Y1082" s="44">
        <f t="shared" si="191"/>
        <v>45747</v>
      </c>
    </row>
    <row r="1083" spans="1:25" ht="20.100000000000001" customHeight="1" x14ac:dyDescent="0.3">
      <c r="A1083" s="13">
        <f>SUBTOTAL(103,$B$4:B1083)</f>
        <v>1080</v>
      </c>
      <c r="B1083" s="140">
        <v>45720</v>
      </c>
      <c r="C1083" s="143" t="s">
        <v>75</v>
      </c>
      <c r="D1083" s="3" t="str">
        <f>VLOOKUP(C1083,'Location Summary'!$C$4:$D$678,2,0)</f>
        <v>DB1+6</v>
      </c>
      <c r="E1083" s="297" t="s">
        <v>423</v>
      </c>
      <c r="F1083" s="298" t="s">
        <v>703</v>
      </c>
      <c r="K1083" s="187">
        <v>1</v>
      </c>
      <c r="L1083" s="186">
        <v>1</v>
      </c>
      <c r="X1083" s="44">
        <f t="shared" si="190"/>
        <v>45720</v>
      </c>
      <c r="Y1083" s="44">
        <f t="shared" si="191"/>
        <v>45748</v>
      </c>
    </row>
    <row r="1084" spans="1:25" ht="20.100000000000001" customHeight="1" x14ac:dyDescent="0.3">
      <c r="A1084" s="13">
        <f>SUBTOTAL(103,$B$4:B1084)</f>
        <v>1081</v>
      </c>
      <c r="B1084" s="140">
        <v>45720</v>
      </c>
      <c r="C1084" s="143" t="s">
        <v>69</v>
      </c>
      <c r="D1084" s="3" t="str">
        <f>VLOOKUP(C1084,'Location Summary'!$C$4:$D$678,2,0)</f>
        <v>DA+9</v>
      </c>
      <c r="E1084" s="297" t="s">
        <v>423</v>
      </c>
      <c r="F1084" s="298" t="s">
        <v>703</v>
      </c>
      <c r="M1084" s="188">
        <v>1</v>
      </c>
      <c r="P1084" s="188">
        <v>1</v>
      </c>
      <c r="X1084" s="44">
        <f t="shared" si="190"/>
        <v>45720</v>
      </c>
      <c r="Y1084" s="44">
        <f t="shared" si="191"/>
        <v>45748</v>
      </c>
    </row>
    <row r="1085" spans="1:25" ht="20.100000000000001" customHeight="1" x14ac:dyDescent="0.3">
      <c r="A1085" s="13">
        <f>SUBTOTAL(103,$B$4:B1085)</f>
        <v>1082</v>
      </c>
      <c r="B1085" s="140">
        <v>45720</v>
      </c>
      <c r="C1085" s="143" t="s">
        <v>1286</v>
      </c>
      <c r="D1085" s="3" t="str">
        <f>VLOOKUP(C1085,'Location Summary'!$C$4:$D$678,2,0)</f>
        <v>DA+3</v>
      </c>
      <c r="E1085" s="297" t="s">
        <v>423</v>
      </c>
      <c r="F1085" s="298" t="s">
        <v>703</v>
      </c>
      <c r="G1085" s="188">
        <v>1</v>
      </c>
      <c r="M1085" s="188">
        <v>1</v>
      </c>
      <c r="P1085" s="188">
        <v>1</v>
      </c>
      <c r="X1085" s="44">
        <f t="shared" si="190"/>
        <v>45720</v>
      </c>
      <c r="Y1085" s="44">
        <f t="shared" si="191"/>
        <v>45748</v>
      </c>
    </row>
    <row r="1086" spans="1:25" ht="20.100000000000001" customHeight="1" x14ac:dyDescent="0.3">
      <c r="A1086" s="13">
        <f>SUBTOTAL(103,$B$4:B1086)</f>
        <v>1083</v>
      </c>
      <c r="B1086" s="140">
        <v>45720</v>
      </c>
      <c r="C1086" s="143" t="s">
        <v>60</v>
      </c>
      <c r="D1086" s="3" t="str">
        <f>VLOOKUP(C1086,'Location Summary'!$C$4:$D$678,2,0)</f>
        <v>DD60+35</v>
      </c>
      <c r="E1086" s="297" t="s">
        <v>423</v>
      </c>
      <c r="F1086" s="298" t="s">
        <v>703</v>
      </c>
      <c r="Q1086" s="187">
        <v>1</v>
      </c>
      <c r="X1086" s="44">
        <f t="shared" si="190"/>
        <v>45720</v>
      </c>
      <c r="Y1086" s="44">
        <f t="shared" si="191"/>
        <v>45748</v>
      </c>
    </row>
    <row r="1087" spans="1:25" ht="20.100000000000001" customHeight="1" x14ac:dyDescent="0.3">
      <c r="A1087" s="13">
        <f>SUBTOTAL(103,$B$4:B1087)</f>
        <v>1084</v>
      </c>
      <c r="B1087" s="140">
        <v>45720</v>
      </c>
      <c r="C1087" s="143" t="s">
        <v>174</v>
      </c>
      <c r="D1087" s="3" t="str">
        <f>VLOOKUP(C1087,'Location Summary'!$C$4:$D$678,2,0)</f>
        <v>DD60+25</v>
      </c>
      <c r="E1087" s="297" t="s">
        <v>423</v>
      </c>
      <c r="F1087" s="298" t="s">
        <v>703</v>
      </c>
      <c r="L1087" s="186">
        <v>1</v>
      </c>
      <c r="P1087" s="188">
        <v>1</v>
      </c>
      <c r="X1087" s="44">
        <f t="shared" si="190"/>
        <v>45720</v>
      </c>
      <c r="Y1087" s="44">
        <f t="shared" si="191"/>
        <v>45748</v>
      </c>
    </row>
    <row r="1088" spans="1:25" ht="20.100000000000001" customHeight="1" x14ac:dyDescent="0.3">
      <c r="A1088" s="13">
        <f>SUBTOTAL(103,$B$4:B1088)</f>
        <v>1085</v>
      </c>
      <c r="B1088" s="140">
        <v>45720</v>
      </c>
      <c r="C1088" s="143" t="s">
        <v>427</v>
      </c>
      <c r="D1088" s="3" t="str">
        <f>VLOOKUP(C1088,'Location Summary'!$C$4:$D$678,2,0)</f>
        <v>DA+0</v>
      </c>
      <c r="E1088" s="297" t="s">
        <v>423</v>
      </c>
      <c r="F1088" s="298" t="s">
        <v>703</v>
      </c>
      <c r="P1088" s="188">
        <v>1</v>
      </c>
      <c r="X1088" s="44">
        <f t="shared" si="190"/>
        <v>45720</v>
      </c>
      <c r="Y1088" s="44">
        <f t="shared" si="191"/>
        <v>45748</v>
      </c>
    </row>
    <row r="1089" spans="1:25" ht="20.100000000000001" customHeight="1" x14ac:dyDescent="0.3">
      <c r="A1089" s="13">
        <f>SUBTOTAL(103,$B$4:B1089)</f>
        <v>1086</v>
      </c>
      <c r="B1089" s="140">
        <v>45721</v>
      </c>
      <c r="C1089" s="143" t="s">
        <v>75</v>
      </c>
      <c r="D1089" s="3" t="str">
        <f>VLOOKUP(C1089,'Location Summary'!$C$4:$D$678,2,0)</f>
        <v>DB1+6</v>
      </c>
      <c r="E1089" s="297" t="s">
        <v>423</v>
      </c>
      <c r="F1089" s="298" t="s">
        <v>703</v>
      </c>
      <c r="P1089" s="188">
        <v>1</v>
      </c>
      <c r="X1089" s="44">
        <f t="shared" si="190"/>
        <v>45721</v>
      </c>
      <c r="Y1089" s="44">
        <f t="shared" si="191"/>
        <v>45749</v>
      </c>
    </row>
    <row r="1090" spans="1:25" ht="20.100000000000001" customHeight="1" x14ac:dyDescent="0.3">
      <c r="A1090" s="13">
        <f>SUBTOTAL(103,$B$4:B1090)</f>
        <v>1087</v>
      </c>
      <c r="B1090" s="140">
        <v>45721</v>
      </c>
      <c r="C1090" s="143" t="s">
        <v>69</v>
      </c>
      <c r="D1090" s="3" t="str">
        <f>VLOOKUP(C1090,'Location Summary'!$C$4:$D$678,2,0)</f>
        <v>DA+9</v>
      </c>
      <c r="E1090" s="297" t="s">
        <v>423</v>
      </c>
      <c r="F1090" s="298" t="s">
        <v>703</v>
      </c>
      <c r="G1090" s="188">
        <v>1</v>
      </c>
      <c r="J1090" s="188">
        <v>1</v>
      </c>
      <c r="N1090" s="187">
        <v>1</v>
      </c>
      <c r="O1090" s="186">
        <v>0.5</v>
      </c>
      <c r="Q1090" s="187">
        <v>1</v>
      </c>
      <c r="R1090" s="186">
        <v>0.5</v>
      </c>
      <c r="X1090" s="44">
        <f t="shared" si="190"/>
        <v>45721</v>
      </c>
      <c r="Y1090" s="44">
        <f t="shared" si="191"/>
        <v>45749</v>
      </c>
    </row>
    <row r="1091" spans="1:25" ht="20.100000000000001" customHeight="1" x14ac:dyDescent="0.3">
      <c r="A1091" s="13">
        <f>SUBTOTAL(103,$B$4:B1091)</f>
        <v>1088</v>
      </c>
      <c r="B1091" s="140">
        <v>45721</v>
      </c>
      <c r="C1091" s="143" t="s">
        <v>1286</v>
      </c>
      <c r="D1091" s="3" t="str">
        <f>VLOOKUP(C1091,'Location Summary'!$C$4:$D$678,2,0)</f>
        <v>DA+3</v>
      </c>
      <c r="E1091" s="297" t="s">
        <v>423</v>
      </c>
      <c r="F1091" s="298" t="s">
        <v>703</v>
      </c>
      <c r="H1091" s="187">
        <v>1</v>
      </c>
      <c r="I1091" s="186">
        <v>1</v>
      </c>
      <c r="J1091" s="188">
        <v>1</v>
      </c>
      <c r="N1091" s="187">
        <v>1</v>
      </c>
      <c r="O1091" s="186">
        <v>1</v>
      </c>
      <c r="Q1091" s="187">
        <v>1</v>
      </c>
      <c r="R1091" s="186">
        <v>1</v>
      </c>
      <c r="X1091" s="44">
        <f t="shared" si="190"/>
        <v>45721</v>
      </c>
      <c r="Y1091" s="44">
        <f t="shared" si="191"/>
        <v>45749</v>
      </c>
    </row>
    <row r="1092" spans="1:25" ht="20.100000000000001" customHeight="1" x14ac:dyDescent="0.3">
      <c r="A1092" s="13">
        <f>SUBTOTAL(103,$B$4:B1092)</f>
        <v>1089</v>
      </c>
      <c r="B1092" s="140">
        <v>45721</v>
      </c>
      <c r="C1092" s="143" t="s">
        <v>60</v>
      </c>
      <c r="D1092" s="3" t="str">
        <f>VLOOKUP(C1092,'Location Summary'!$C$4:$D$678,2,0)</f>
        <v>DD60+35</v>
      </c>
      <c r="E1092" s="297" t="s">
        <v>423</v>
      </c>
      <c r="F1092" s="298" t="s">
        <v>703</v>
      </c>
      <c r="R1092" s="186">
        <v>1</v>
      </c>
      <c r="X1092" s="44">
        <f t="shared" si="190"/>
        <v>45721</v>
      </c>
      <c r="Y1092" s="44">
        <f t="shared" si="191"/>
        <v>45749</v>
      </c>
    </row>
    <row r="1093" spans="1:25" ht="20.100000000000001" customHeight="1" x14ac:dyDescent="0.3">
      <c r="A1093" s="13">
        <f>SUBTOTAL(103,$B$4:B1093)</f>
        <v>1090</v>
      </c>
      <c r="B1093" s="140">
        <v>45721</v>
      </c>
      <c r="C1093" s="143" t="s">
        <v>174</v>
      </c>
      <c r="D1093" s="3" t="str">
        <f>VLOOKUP(C1093,'Location Summary'!$C$4:$D$678,2,0)</f>
        <v>DD60+25</v>
      </c>
      <c r="E1093" s="297" t="s">
        <v>423</v>
      </c>
      <c r="F1093" s="298" t="s">
        <v>703</v>
      </c>
      <c r="Q1093" s="187">
        <v>1</v>
      </c>
      <c r="X1093" s="44">
        <f t="shared" si="190"/>
        <v>45721</v>
      </c>
      <c r="Y1093" s="44">
        <f t="shared" si="191"/>
        <v>45749</v>
      </c>
    </row>
    <row r="1094" spans="1:25" ht="20.100000000000001" customHeight="1" x14ac:dyDescent="0.3">
      <c r="A1094" s="13">
        <f>SUBTOTAL(103,$B$4:B1094)</f>
        <v>1091</v>
      </c>
      <c r="B1094" s="140">
        <v>45721</v>
      </c>
      <c r="C1094" s="143" t="s">
        <v>427</v>
      </c>
      <c r="D1094" s="3" t="str">
        <f>VLOOKUP(C1094,'Location Summary'!$C$4:$D$678,2,0)</f>
        <v>DA+0</v>
      </c>
      <c r="E1094" s="297" t="s">
        <v>423</v>
      </c>
      <c r="F1094" s="298" t="s">
        <v>703</v>
      </c>
      <c r="Q1094" s="187">
        <v>1</v>
      </c>
      <c r="R1094" s="186">
        <v>1</v>
      </c>
      <c r="X1094" s="44">
        <f t="shared" si="190"/>
        <v>45721</v>
      </c>
      <c r="Y1094" s="44">
        <f t="shared" si="191"/>
        <v>45749</v>
      </c>
    </row>
    <row r="1095" spans="1:25" ht="20.100000000000001" customHeight="1" x14ac:dyDescent="0.3">
      <c r="A1095" s="13">
        <f>SUBTOTAL(103,$B$4:B1095)</f>
        <v>1092</v>
      </c>
      <c r="B1095" s="140">
        <v>45721</v>
      </c>
      <c r="C1095" s="143" t="s">
        <v>59</v>
      </c>
      <c r="D1095" s="3" t="str">
        <f>VLOOKUP(C1095,'Location Summary'!$C$4:$D$678,2,0)</f>
        <v>DD60+18</v>
      </c>
      <c r="E1095" s="297" t="s">
        <v>423</v>
      </c>
      <c r="F1095" s="298" t="s">
        <v>703</v>
      </c>
      <c r="G1095" s="188">
        <v>1</v>
      </c>
      <c r="P1095" s="188">
        <v>1</v>
      </c>
      <c r="X1095" s="44">
        <f t="shared" si="190"/>
        <v>45721</v>
      </c>
      <c r="Y1095" s="44">
        <f t="shared" si="191"/>
        <v>45749</v>
      </c>
    </row>
    <row r="1096" spans="1:25" ht="20.100000000000001" customHeight="1" x14ac:dyDescent="0.3">
      <c r="A1096" s="13">
        <f>SUBTOTAL(103,$B$4:B1096)</f>
        <v>1093</v>
      </c>
      <c r="B1096" s="140">
        <v>45722</v>
      </c>
      <c r="C1096" s="143" t="s">
        <v>75</v>
      </c>
      <c r="D1096" s="3" t="str">
        <f>VLOOKUP(C1096,'Location Summary'!$C$4:$D$678,2,0)</f>
        <v>DB1+6</v>
      </c>
      <c r="E1096" s="297" t="s">
        <v>423</v>
      </c>
      <c r="F1096" s="298" t="s">
        <v>703</v>
      </c>
      <c r="Q1096" s="187">
        <v>1</v>
      </c>
      <c r="R1096" s="186">
        <v>1</v>
      </c>
      <c r="X1096" s="44">
        <f t="shared" si="190"/>
        <v>45722</v>
      </c>
      <c r="Y1096" s="44">
        <f t="shared" si="191"/>
        <v>45750</v>
      </c>
    </row>
    <row r="1097" spans="1:25" ht="20.100000000000001" customHeight="1" x14ac:dyDescent="0.3">
      <c r="A1097" s="13">
        <f>SUBTOTAL(103,$B$4:B1097)</f>
        <v>1094</v>
      </c>
      <c r="B1097" s="140">
        <v>45722</v>
      </c>
      <c r="C1097" s="143" t="s">
        <v>69</v>
      </c>
      <c r="D1097" s="3" t="str">
        <f>VLOOKUP(C1097,'Location Summary'!$C$4:$D$678,2,0)</f>
        <v>DA+9</v>
      </c>
      <c r="E1097" s="297" t="s">
        <v>423</v>
      </c>
      <c r="F1097" s="298" t="s">
        <v>703</v>
      </c>
      <c r="H1097" s="187">
        <v>1</v>
      </c>
      <c r="I1097" s="186">
        <v>0.5</v>
      </c>
      <c r="K1097" s="187">
        <v>1</v>
      </c>
      <c r="L1097" s="186">
        <v>0.5</v>
      </c>
      <c r="X1097" s="44">
        <f t="shared" si="190"/>
        <v>45722</v>
      </c>
      <c r="Y1097" s="44">
        <f t="shared" si="191"/>
        <v>45750</v>
      </c>
    </row>
    <row r="1098" spans="1:25" ht="20.100000000000001" customHeight="1" x14ac:dyDescent="0.3">
      <c r="A1098" s="13">
        <f>SUBTOTAL(103,$B$4:B1098)</f>
        <v>1095</v>
      </c>
      <c r="B1098" s="140">
        <v>45722</v>
      </c>
      <c r="C1098" s="143" t="s">
        <v>1286</v>
      </c>
      <c r="D1098" s="3" t="str">
        <f>VLOOKUP(C1098,'Location Summary'!$C$4:$D$678,2,0)</f>
        <v>DA+3</v>
      </c>
      <c r="E1098" s="297" t="s">
        <v>423</v>
      </c>
      <c r="F1098" s="298" t="s">
        <v>703</v>
      </c>
      <c r="K1098" s="187">
        <v>1</v>
      </c>
      <c r="L1098" s="186">
        <v>1</v>
      </c>
      <c r="X1098" s="44">
        <f t="shared" si="190"/>
        <v>45722</v>
      </c>
      <c r="Y1098" s="44">
        <f t="shared" si="191"/>
        <v>45750</v>
      </c>
    </row>
    <row r="1099" spans="1:25" ht="20.100000000000001" customHeight="1" x14ac:dyDescent="0.3">
      <c r="A1099" s="13">
        <f>SUBTOTAL(103,$B$4:B1099)</f>
        <v>1096</v>
      </c>
      <c r="B1099" s="140">
        <v>45722</v>
      </c>
      <c r="C1099" s="143" t="s">
        <v>174</v>
      </c>
      <c r="D1099" s="3" t="str">
        <f>VLOOKUP(C1099,'Location Summary'!$C$4:$D$678,2,0)</f>
        <v>DD60+25</v>
      </c>
      <c r="E1099" s="297" t="s">
        <v>423</v>
      </c>
      <c r="F1099" s="298" t="s">
        <v>703</v>
      </c>
      <c r="R1099" s="186">
        <v>1</v>
      </c>
      <c r="X1099" s="44">
        <f t="shared" si="190"/>
        <v>45722</v>
      </c>
      <c r="Y1099" s="44">
        <f t="shared" si="191"/>
        <v>45750</v>
      </c>
    </row>
    <row r="1100" spans="1:25" ht="21" customHeight="1" x14ac:dyDescent="0.3">
      <c r="A1100" s="13">
        <f>SUBTOTAL(103,$B$4:B1100)</f>
        <v>1097</v>
      </c>
      <c r="B1100" s="140">
        <v>45722</v>
      </c>
      <c r="C1100" s="143" t="s">
        <v>59</v>
      </c>
      <c r="D1100" s="3" t="str">
        <f>VLOOKUP(C1100,'Location Summary'!$C$4:$D$678,2,0)</f>
        <v>DD60+18</v>
      </c>
      <c r="E1100" s="297" t="s">
        <v>423</v>
      </c>
      <c r="F1100" s="298" t="s">
        <v>703</v>
      </c>
      <c r="H1100" s="187">
        <v>1</v>
      </c>
      <c r="I1100" s="186">
        <v>1</v>
      </c>
      <c r="Q1100" s="187">
        <v>1</v>
      </c>
      <c r="X1100" s="44">
        <f t="shared" si="190"/>
        <v>45722</v>
      </c>
      <c r="Y1100" s="44">
        <f t="shared" si="191"/>
        <v>45750</v>
      </c>
    </row>
    <row r="1101" spans="1:25" ht="21" customHeight="1" x14ac:dyDescent="0.3">
      <c r="A1101" s="13">
        <f>SUBTOTAL(103,$B$4:B1101)</f>
        <v>1098</v>
      </c>
      <c r="B1101" s="140">
        <v>45723</v>
      </c>
      <c r="C1101" s="143" t="s">
        <v>75</v>
      </c>
      <c r="D1101" s="3" t="str">
        <f>VLOOKUP(C1101,'Location Summary'!$C$4:$D$678,2,0)</f>
        <v>DB1+6</v>
      </c>
      <c r="E1101" s="297" t="s">
        <v>423</v>
      </c>
      <c r="F1101" s="298" t="s">
        <v>703</v>
      </c>
      <c r="M1101" s="188">
        <v>1</v>
      </c>
      <c r="X1101" s="44">
        <f t="shared" si="190"/>
        <v>45723</v>
      </c>
      <c r="Y1101" s="44">
        <f t="shared" si="191"/>
        <v>45751</v>
      </c>
    </row>
    <row r="1102" spans="1:25" ht="21" customHeight="1" x14ac:dyDescent="0.3">
      <c r="A1102" s="13">
        <f>SUBTOTAL(103,$B$4:B1102)</f>
        <v>1099</v>
      </c>
      <c r="B1102" s="140">
        <v>45723</v>
      </c>
      <c r="C1102" s="143" t="s">
        <v>1287</v>
      </c>
      <c r="D1102" s="3" t="str">
        <f>VLOOKUP(C1102,'Location Summary'!$C$4:$D$678,2,0)</f>
        <v>DA+3</v>
      </c>
      <c r="E1102" s="297" t="s">
        <v>423</v>
      </c>
      <c r="F1102" s="298" t="s">
        <v>703</v>
      </c>
      <c r="G1102" s="188">
        <v>1</v>
      </c>
      <c r="J1102" s="188">
        <v>1</v>
      </c>
      <c r="X1102" s="44">
        <f t="shared" si="190"/>
        <v>45723</v>
      </c>
      <c r="Y1102" s="44">
        <f t="shared" si="191"/>
        <v>45751</v>
      </c>
    </row>
    <row r="1103" spans="1:25" ht="21" customHeight="1" x14ac:dyDescent="0.3">
      <c r="A1103" s="13">
        <f>SUBTOTAL(103,$B$4:B1103)</f>
        <v>1100</v>
      </c>
      <c r="B1103" s="140">
        <v>45723</v>
      </c>
      <c r="C1103" s="143" t="s">
        <v>59</v>
      </c>
      <c r="D1103" s="3" t="str">
        <f>VLOOKUP(C1103,'Location Summary'!$C$4:$D$678,2,0)</f>
        <v>DD60+18</v>
      </c>
      <c r="E1103" s="297" t="s">
        <v>423</v>
      </c>
      <c r="F1103" s="298" t="s">
        <v>703</v>
      </c>
      <c r="J1103" s="188">
        <v>1</v>
      </c>
      <c r="M1103" s="188">
        <v>1</v>
      </c>
      <c r="R1103" s="186">
        <v>1</v>
      </c>
      <c r="X1103" s="44">
        <f t="shared" si="190"/>
        <v>45723</v>
      </c>
      <c r="Y1103" s="44">
        <f t="shared" si="191"/>
        <v>45751</v>
      </c>
    </row>
    <row r="1104" spans="1:25" ht="21" customHeight="1" x14ac:dyDescent="0.3">
      <c r="A1104" s="13">
        <f>SUBTOTAL(103,$B$4:B1104)</f>
        <v>1101</v>
      </c>
      <c r="B1104" s="140">
        <v>45724</v>
      </c>
      <c r="C1104" s="143" t="s">
        <v>75</v>
      </c>
      <c r="D1104" s="3" t="str">
        <f>VLOOKUP(C1104,'Location Summary'!$C$4:$D$678,2,0)</f>
        <v>DB1+6</v>
      </c>
      <c r="E1104" s="297" t="s">
        <v>423</v>
      </c>
      <c r="F1104" s="298" t="s">
        <v>703</v>
      </c>
      <c r="N1104" s="187">
        <v>1</v>
      </c>
      <c r="O1104" s="186">
        <v>1</v>
      </c>
      <c r="X1104" s="44">
        <f t="shared" si="190"/>
        <v>45724</v>
      </c>
      <c r="Y1104" s="44">
        <f t="shared" si="191"/>
        <v>45752</v>
      </c>
    </row>
    <row r="1105" spans="1:25" ht="21" customHeight="1" x14ac:dyDescent="0.3">
      <c r="A1105" s="13">
        <f>SUBTOTAL(103,$B$4:B1105)</f>
        <v>1102</v>
      </c>
      <c r="B1105" s="140">
        <v>45724</v>
      </c>
      <c r="C1105" s="143" t="s">
        <v>902</v>
      </c>
      <c r="D1105" s="3" t="str">
        <f>VLOOKUP(C1105,'Location Summary'!$C$4:$D$678,2,0)</f>
        <v>DA+9</v>
      </c>
      <c r="E1105" s="297" t="s">
        <v>423</v>
      </c>
      <c r="F1105" s="298" t="s">
        <v>325</v>
      </c>
      <c r="G1105" s="188">
        <v>1</v>
      </c>
      <c r="P1105" s="188">
        <v>1</v>
      </c>
      <c r="X1105" s="44">
        <f t="shared" si="190"/>
        <v>45724</v>
      </c>
      <c r="Y1105" s="44">
        <f t="shared" si="191"/>
        <v>45752</v>
      </c>
    </row>
    <row r="1106" spans="1:25" ht="21" customHeight="1" x14ac:dyDescent="0.3">
      <c r="A1106" s="13">
        <f>SUBTOTAL(103,$B$4:B1106)</f>
        <v>1103</v>
      </c>
      <c r="B1106" s="140">
        <v>45724</v>
      </c>
      <c r="C1106" s="143" t="s">
        <v>1287</v>
      </c>
      <c r="D1106" s="3" t="str">
        <f>VLOOKUP(C1106,'Location Summary'!$C$4:$D$678,2,0)</f>
        <v>DA+3</v>
      </c>
      <c r="E1106" s="297" t="s">
        <v>423</v>
      </c>
      <c r="F1106" s="298" t="s">
        <v>703</v>
      </c>
      <c r="K1106" s="187">
        <v>1</v>
      </c>
      <c r="L1106" s="186">
        <v>1</v>
      </c>
      <c r="P1106" s="188">
        <v>1</v>
      </c>
      <c r="X1106" s="44">
        <f t="shared" si="190"/>
        <v>45724</v>
      </c>
      <c r="Y1106" s="44">
        <f t="shared" si="191"/>
        <v>45752</v>
      </c>
    </row>
    <row r="1107" spans="1:25" ht="21" customHeight="1" x14ac:dyDescent="0.3">
      <c r="A1107" s="13">
        <f>SUBTOTAL(103,$B$4:B1107)</f>
        <v>1104</v>
      </c>
      <c r="B1107" s="140">
        <v>45724</v>
      </c>
      <c r="C1107" s="143" t="s">
        <v>59</v>
      </c>
      <c r="D1107" s="3" t="str">
        <f>VLOOKUP(C1107,'Location Summary'!$C$4:$D$678,2,0)</f>
        <v>DD60+18</v>
      </c>
      <c r="E1107" s="297" t="s">
        <v>423</v>
      </c>
      <c r="F1107" s="298" t="s">
        <v>703</v>
      </c>
      <c r="K1107" s="187">
        <v>1</v>
      </c>
      <c r="L1107" s="186">
        <v>1</v>
      </c>
      <c r="N1107" s="187">
        <v>1</v>
      </c>
      <c r="O1107" s="186">
        <v>1</v>
      </c>
      <c r="X1107" s="44">
        <f t="shared" si="190"/>
        <v>45724</v>
      </c>
      <c r="Y1107" s="44">
        <f t="shared" si="191"/>
        <v>45752</v>
      </c>
    </row>
    <row r="1108" spans="1:25" ht="21" customHeight="1" x14ac:dyDescent="0.3">
      <c r="A1108" s="13">
        <f>SUBTOTAL(103,$B$4:B1108)</f>
        <v>1105</v>
      </c>
      <c r="B1108" s="140">
        <v>45725</v>
      </c>
      <c r="C1108" s="143" t="s">
        <v>902</v>
      </c>
      <c r="D1108" s="3" t="str">
        <f>VLOOKUP(C1108,'Location Summary'!$C$4:$D$678,2,0)</f>
        <v>DA+9</v>
      </c>
      <c r="E1108" s="297" t="s">
        <v>423</v>
      </c>
      <c r="F1108" s="298" t="s">
        <v>325</v>
      </c>
      <c r="H1108" s="187">
        <v>1</v>
      </c>
      <c r="I1108" s="186">
        <v>0.5</v>
      </c>
      <c r="J1108" s="188">
        <v>1</v>
      </c>
      <c r="M1108" s="188">
        <v>1</v>
      </c>
      <c r="Q1108" s="187">
        <v>1</v>
      </c>
      <c r="R1108" s="186">
        <v>0.5</v>
      </c>
      <c r="X1108" s="44">
        <f t="shared" si="190"/>
        <v>45725</v>
      </c>
      <c r="Y1108" s="44">
        <f t="shared" si="191"/>
        <v>45753</v>
      </c>
    </row>
    <row r="1109" spans="1:25" ht="21" customHeight="1" x14ac:dyDescent="0.3">
      <c r="A1109" s="13">
        <f>SUBTOTAL(103,$B$4:B1109)</f>
        <v>1106</v>
      </c>
      <c r="B1109" s="140">
        <v>45725</v>
      </c>
      <c r="C1109" s="143" t="s">
        <v>1287</v>
      </c>
      <c r="D1109" s="3" t="str">
        <f>VLOOKUP(C1109,'Location Summary'!$C$4:$D$678,2,0)</f>
        <v>DA+3</v>
      </c>
      <c r="E1109" s="297" t="s">
        <v>423</v>
      </c>
      <c r="F1109" s="298" t="s">
        <v>703</v>
      </c>
      <c r="H1109" s="187">
        <v>1</v>
      </c>
      <c r="I1109" s="186">
        <v>1</v>
      </c>
      <c r="Q1109" s="187">
        <v>1</v>
      </c>
      <c r="R1109" s="186">
        <v>1</v>
      </c>
      <c r="X1109" s="44">
        <f t="shared" si="190"/>
        <v>45725</v>
      </c>
      <c r="Y1109" s="44">
        <f t="shared" si="191"/>
        <v>45753</v>
      </c>
    </row>
    <row r="1110" spans="1:25" ht="21" customHeight="1" x14ac:dyDescent="0.3">
      <c r="A1110" s="13">
        <f>SUBTOTAL(103,$B$4:B1110)</f>
        <v>1107</v>
      </c>
      <c r="B1110" s="140">
        <v>45725</v>
      </c>
      <c r="C1110" s="143" t="s">
        <v>265</v>
      </c>
      <c r="D1110" s="3" t="str">
        <f>VLOOKUP(C1110,'Location Summary'!$C$4:$D$678,2,0)</f>
        <v>DB1+6</v>
      </c>
      <c r="E1110" s="297" t="s">
        <v>423</v>
      </c>
      <c r="F1110" s="298" t="s">
        <v>703</v>
      </c>
      <c r="G1110" s="188">
        <v>1</v>
      </c>
      <c r="X1110" s="44">
        <f t="shared" si="190"/>
        <v>45725</v>
      </c>
      <c r="Y1110" s="44">
        <f t="shared" si="191"/>
        <v>45753</v>
      </c>
    </row>
    <row r="1111" spans="1:25" ht="21" customHeight="1" x14ac:dyDescent="0.3">
      <c r="A1111" s="13">
        <f>SUBTOTAL(103,$B$4:B1111)</f>
        <v>1108</v>
      </c>
      <c r="B1111" s="140">
        <v>45726</v>
      </c>
      <c r="C1111" s="143" t="s">
        <v>902</v>
      </c>
      <c r="D1111" s="3" t="str">
        <f>VLOOKUP(C1111,'Location Summary'!$C$4:$D$678,2,0)</f>
        <v>DA+9</v>
      </c>
      <c r="E1111" s="297" t="s">
        <v>423</v>
      </c>
      <c r="F1111" s="298" t="s">
        <v>325</v>
      </c>
      <c r="K1111" s="187">
        <v>1</v>
      </c>
      <c r="L1111" s="186">
        <v>0.5</v>
      </c>
      <c r="N1111" s="187">
        <v>1</v>
      </c>
      <c r="O1111" s="186">
        <v>0.5</v>
      </c>
      <c r="X1111" s="44">
        <f t="shared" si="190"/>
        <v>45726</v>
      </c>
      <c r="Y1111" s="44">
        <f t="shared" si="191"/>
        <v>45754</v>
      </c>
    </row>
    <row r="1112" spans="1:25" ht="21" customHeight="1" x14ac:dyDescent="0.3">
      <c r="A1112" s="13">
        <f>SUBTOTAL(103,$B$4:B1112)</f>
        <v>1109</v>
      </c>
      <c r="B1112" s="140">
        <v>45726</v>
      </c>
      <c r="C1112" s="143" t="s">
        <v>265</v>
      </c>
      <c r="D1112" s="3" t="str">
        <f>VLOOKUP(C1112,'Location Summary'!$C$4:$D$678,2,0)</f>
        <v>DB1+6</v>
      </c>
      <c r="E1112" s="297" t="s">
        <v>423</v>
      </c>
      <c r="F1112" s="298" t="s">
        <v>703</v>
      </c>
      <c r="H1112" s="187">
        <v>1</v>
      </c>
      <c r="M1112" s="188">
        <v>1</v>
      </c>
      <c r="X1112" s="44">
        <f t="shared" si="190"/>
        <v>45726</v>
      </c>
      <c r="Y1112" s="44">
        <f t="shared" si="191"/>
        <v>45754</v>
      </c>
    </row>
    <row r="1113" spans="1:25" ht="21" customHeight="1" x14ac:dyDescent="0.3">
      <c r="A1113" s="13">
        <f>SUBTOTAL(103,$B$4:B1113)</f>
        <v>1110</v>
      </c>
      <c r="B1113" s="140">
        <v>45727</v>
      </c>
      <c r="C1113" s="143" t="s">
        <v>901</v>
      </c>
      <c r="D1113" s="3" t="str">
        <f>VLOOKUP(C1113,'Location Summary'!$C$4:$D$678,2,0)</f>
        <v>DA+9</v>
      </c>
      <c r="E1113" s="297" t="s">
        <v>423</v>
      </c>
      <c r="F1113" s="298" t="s">
        <v>703</v>
      </c>
      <c r="M1113" s="188">
        <v>1</v>
      </c>
      <c r="P1113" s="188">
        <v>1</v>
      </c>
      <c r="X1113" s="44">
        <f t="shared" si="190"/>
        <v>45727</v>
      </c>
      <c r="Y1113" s="44">
        <f t="shared" si="191"/>
        <v>45755</v>
      </c>
    </row>
    <row r="1114" spans="1:25" ht="21" customHeight="1" x14ac:dyDescent="0.3">
      <c r="A1114" s="13">
        <f>SUBTOTAL(103,$B$4:B1114)</f>
        <v>1111</v>
      </c>
      <c r="B1114" s="140">
        <v>45727</v>
      </c>
      <c r="C1114" s="143" t="s">
        <v>265</v>
      </c>
      <c r="D1114" s="3" t="str">
        <f>VLOOKUP(C1114,'Location Summary'!$C$4:$D$678,2,0)</f>
        <v>DB1+6</v>
      </c>
      <c r="E1114" s="297" t="s">
        <v>423</v>
      </c>
      <c r="F1114" s="298" t="s">
        <v>703</v>
      </c>
      <c r="I1114" s="186">
        <v>1</v>
      </c>
      <c r="N1114" s="187">
        <v>1</v>
      </c>
      <c r="X1114" s="44">
        <f t="shared" si="190"/>
        <v>45727</v>
      </c>
      <c r="Y1114" s="44">
        <f t="shared" si="191"/>
        <v>45755</v>
      </c>
    </row>
    <row r="1115" spans="1:25" ht="21" customHeight="1" x14ac:dyDescent="0.3">
      <c r="A1115" s="13">
        <f>SUBTOTAL(103,$B$4:B1115)</f>
        <v>1112</v>
      </c>
      <c r="B1115" s="140">
        <v>45727</v>
      </c>
      <c r="C1115" s="143" t="s">
        <v>1288</v>
      </c>
      <c r="D1115" s="3" t="str">
        <f>VLOOKUP(C1115,'Location Summary'!$C$4:$D$678,2,0)</f>
        <v>DA+0</v>
      </c>
      <c r="E1115" s="297" t="s">
        <v>423</v>
      </c>
      <c r="F1115" s="298" t="s">
        <v>703</v>
      </c>
      <c r="G1115" s="188">
        <v>1</v>
      </c>
      <c r="J1115" s="188">
        <v>1</v>
      </c>
      <c r="M1115" s="188">
        <v>1</v>
      </c>
      <c r="P1115" s="188">
        <v>1</v>
      </c>
      <c r="X1115" s="44">
        <f t="shared" si="190"/>
        <v>45727</v>
      </c>
      <c r="Y1115" s="44">
        <f t="shared" si="191"/>
        <v>45755</v>
      </c>
    </row>
    <row r="1116" spans="1:25" ht="21" customHeight="1" x14ac:dyDescent="0.3">
      <c r="A1116" s="13">
        <f>SUBTOTAL(103,$B$4:B1116)</f>
        <v>1113</v>
      </c>
      <c r="B1116" s="140">
        <v>45728</v>
      </c>
      <c r="C1116" s="143" t="s">
        <v>901</v>
      </c>
      <c r="D1116" s="3" t="str">
        <f>VLOOKUP(C1116,'Location Summary'!$C$4:$D$678,2,0)</f>
        <v>DA+9</v>
      </c>
      <c r="E1116" s="297" t="s">
        <v>423</v>
      </c>
      <c r="F1116" s="298" t="s">
        <v>703</v>
      </c>
      <c r="J1116" s="188">
        <v>1</v>
      </c>
      <c r="N1116" s="187">
        <v>1</v>
      </c>
      <c r="O1116" s="186">
        <v>0.5</v>
      </c>
      <c r="Q1116" s="187">
        <v>1</v>
      </c>
      <c r="R1116" s="186">
        <v>0.5</v>
      </c>
      <c r="X1116" s="44">
        <f t="shared" si="190"/>
        <v>45728</v>
      </c>
      <c r="Y1116" s="44">
        <f t="shared" si="191"/>
        <v>45756</v>
      </c>
    </row>
    <row r="1117" spans="1:25" ht="21" customHeight="1" x14ac:dyDescent="0.3">
      <c r="A1117" s="13">
        <f>SUBTOTAL(103,$B$4:B1117)</f>
        <v>1114</v>
      </c>
      <c r="B1117" s="140">
        <v>45728</v>
      </c>
      <c r="C1117" s="143" t="s">
        <v>1287</v>
      </c>
      <c r="D1117" s="3" t="str">
        <f>VLOOKUP(C1117,'Location Summary'!$C$4:$D$678,2,0)</f>
        <v>DA+3</v>
      </c>
      <c r="E1117" s="297" t="s">
        <v>423</v>
      </c>
      <c r="F1117" s="298" t="s">
        <v>703</v>
      </c>
      <c r="M1117" s="188">
        <v>1</v>
      </c>
      <c r="X1117" s="44">
        <f t="shared" si="190"/>
        <v>45728</v>
      </c>
      <c r="Y1117" s="44">
        <f t="shared" si="191"/>
        <v>45756</v>
      </c>
    </row>
    <row r="1118" spans="1:25" ht="21" customHeight="1" x14ac:dyDescent="0.3">
      <c r="A1118" s="13">
        <f>SUBTOTAL(103,$B$4:B1118)</f>
        <v>1115</v>
      </c>
      <c r="B1118" s="140">
        <v>45728</v>
      </c>
      <c r="C1118" s="143" t="s">
        <v>265</v>
      </c>
      <c r="D1118" s="3" t="str">
        <f>VLOOKUP(C1118,'Location Summary'!$C$4:$D$678,2,0)</f>
        <v>DB1+6</v>
      </c>
      <c r="E1118" s="297" t="s">
        <v>423</v>
      </c>
      <c r="F1118" s="298" t="s">
        <v>703</v>
      </c>
      <c r="O1118" s="186">
        <v>1</v>
      </c>
      <c r="P1118" s="188">
        <v>1</v>
      </c>
      <c r="X1118" s="44">
        <f t="shared" si="190"/>
        <v>45728</v>
      </c>
      <c r="Y1118" s="44">
        <f t="shared" si="191"/>
        <v>45756</v>
      </c>
    </row>
    <row r="1119" spans="1:25" ht="21" customHeight="1" x14ac:dyDescent="0.3">
      <c r="A1119" s="13">
        <f>SUBTOTAL(103,$B$4:B1119)</f>
        <v>1116</v>
      </c>
      <c r="B1119" s="140">
        <v>45728</v>
      </c>
      <c r="C1119" s="143" t="s">
        <v>1288</v>
      </c>
      <c r="D1119" s="3" t="str">
        <f>VLOOKUP(C1119,'Location Summary'!$C$4:$D$678,2,0)</f>
        <v>DA+0</v>
      </c>
      <c r="E1119" s="297" t="s">
        <v>423</v>
      </c>
      <c r="F1119" s="298" t="s">
        <v>703</v>
      </c>
      <c r="H1119" s="187">
        <v>1</v>
      </c>
      <c r="I1119" s="186">
        <v>1</v>
      </c>
      <c r="K1119" s="187">
        <v>1</v>
      </c>
      <c r="L1119" s="186">
        <v>1</v>
      </c>
      <c r="N1119" s="187">
        <v>1</v>
      </c>
      <c r="O1119" s="186">
        <v>1</v>
      </c>
      <c r="Q1119" s="187">
        <v>1</v>
      </c>
      <c r="R1119" s="186">
        <v>1</v>
      </c>
      <c r="X1119" s="44">
        <f t="shared" si="190"/>
        <v>45728</v>
      </c>
      <c r="Y1119" s="44">
        <f t="shared" si="191"/>
        <v>45756</v>
      </c>
    </row>
    <row r="1120" spans="1:25" ht="21" customHeight="1" x14ac:dyDescent="0.3">
      <c r="A1120" s="13">
        <f>SUBTOTAL(103,$B$4:B1120)</f>
        <v>1117</v>
      </c>
      <c r="B1120" s="140">
        <v>45729</v>
      </c>
      <c r="C1120" s="143" t="s">
        <v>901</v>
      </c>
      <c r="D1120" s="3" t="str">
        <f>VLOOKUP(C1120,'Location Summary'!$C$4:$D$678,2,0)</f>
        <v>DA+9</v>
      </c>
      <c r="E1120" s="297" t="s">
        <v>423</v>
      </c>
      <c r="F1120" s="298" t="s">
        <v>703</v>
      </c>
      <c r="G1120" s="188">
        <v>1</v>
      </c>
      <c r="H1120" s="187">
        <v>1</v>
      </c>
      <c r="I1120" s="186">
        <v>0.5</v>
      </c>
      <c r="X1120" s="44">
        <f t="shared" si="190"/>
        <v>45729</v>
      </c>
      <c r="Y1120" s="44">
        <f t="shared" si="191"/>
        <v>45757</v>
      </c>
    </row>
    <row r="1121" spans="1:25" ht="21" customHeight="1" x14ac:dyDescent="0.3">
      <c r="A1121" s="13">
        <f>SUBTOTAL(103,$B$4:B1121)</f>
        <v>1118</v>
      </c>
      <c r="B1121" s="140">
        <v>45729</v>
      </c>
      <c r="C1121" s="143" t="s">
        <v>1287</v>
      </c>
      <c r="D1121" s="3" t="str">
        <f>VLOOKUP(C1121,'Location Summary'!$C$4:$D$678,2,0)</f>
        <v>DA+3</v>
      </c>
      <c r="E1121" s="297" t="s">
        <v>423</v>
      </c>
      <c r="F1121" s="298" t="s">
        <v>703</v>
      </c>
      <c r="N1121" s="187">
        <v>1</v>
      </c>
      <c r="O1121" s="186">
        <v>1</v>
      </c>
      <c r="X1121" s="44">
        <f t="shared" si="190"/>
        <v>45729</v>
      </c>
      <c r="Y1121" s="44">
        <f t="shared" si="191"/>
        <v>45757</v>
      </c>
    </row>
    <row r="1122" spans="1:25" ht="21" customHeight="1" x14ac:dyDescent="0.3">
      <c r="A1122" s="13">
        <f>SUBTOTAL(103,$B$4:B1122)</f>
        <v>1119</v>
      </c>
      <c r="B1122" s="140">
        <v>45729</v>
      </c>
      <c r="C1122" s="143" t="s">
        <v>265</v>
      </c>
      <c r="D1122" s="3" t="str">
        <f>VLOOKUP(C1122,'Location Summary'!$C$4:$D$678,2,0)</f>
        <v>DB1+6</v>
      </c>
      <c r="E1122" s="297" t="s">
        <v>423</v>
      </c>
      <c r="F1122" s="298" t="s">
        <v>703</v>
      </c>
      <c r="J1122" s="188">
        <v>1</v>
      </c>
      <c r="X1122" s="44">
        <f t="shared" si="190"/>
        <v>45729</v>
      </c>
      <c r="Y1122" s="44">
        <f t="shared" si="191"/>
        <v>45757</v>
      </c>
    </row>
    <row r="1123" spans="1:25" ht="21" customHeight="1" x14ac:dyDescent="0.3">
      <c r="A1123" s="13">
        <f>SUBTOTAL(103,$B$4:B1123)</f>
        <v>1120</v>
      </c>
      <c r="B1123" s="140">
        <v>45731</v>
      </c>
      <c r="C1123" s="143" t="s">
        <v>901</v>
      </c>
      <c r="D1123" s="3" t="str">
        <f>VLOOKUP(C1123,'Location Summary'!$C$4:$D$678,2,0)</f>
        <v>DA+9</v>
      </c>
      <c r="E1123" s="297" t="s">
        <v>423</v>
      </c>
      <c r="F1123" s="298" t="s">
        <v>703</v>
      </c>
      <c r="K1123" s="187">
        <v>1</v>
      </c>
      <c r="L1123" s="186">
        <v>0.5</v>
      </c>
      <c r="X1123" s="44">
        <f t="shared" si="190"/>
        <v>45731</v>
      </c>
      <c r="Y1123" s="44">
        <f t="shared" si="191"/>
        <v>45759</v>
      </c>
    </row>
    <row r="1124" spans="1:25" ht="21" customHeight="1" x14ac:dyDescent="0.3">
      <c r="A1124" s="13">
        <f>SUBTOTAL(103,$B$4:B1124)</f>
        <v>1121</v>
      </c>
      <c r="B1124" s="140">
        <v>45731</v>
      </c>
      <c r="C1124" s="143" t="s">
        <v>265</v>
      </c>
      <c r="D1124" s="3" t="str">
        <f>VLOOKUP(C1124,'Location Summary'!$C$4:$D$678,2,0)</f>
        <v>DB1+6</v>
      </c>
      <c r="E1124" s="297" t="s">
        <v>423</v>
      </c>
      <c r="F1124" s="298" t="s">
        <v>703</v>
      </c>
      <c r="K1124" s="187">
        <v>1</v>
      </c>
      <c r="Q1124" s="187">
        <v>1</v>
      </c>
      <c r="R1124" s="186">
        <v>1</v>
      </c>
      <c r="X1124" s="44">
        <f t="shared" si="190"/>
        <v>45731</v>
      </c>
      <c r="Y1124" s="44">
        <f t="shared" si="191"/>
        <v>45759</v>
      </c>
    </row>
    <row r="1125" spans="1:25" ht="21" customHeight="1" x14ac:dyDescent="0.3">
      <c r="A1125" s="13">
        <f>SUBTOTAL(103,$B$4:B1125)</f>
        <v>1122</v>
      </c>
      <c r="B1125" s="140">
        <v>45732</v>
      </c>
      <c r="C1125" s="143" t="s">
        <v>1289</v>
      </c>
      <c r="D1125" s="3" t="str">
        <f>VLOOKUP(C1125,'Location Summary'!$C$4:$D$678,2,0)</f>
        <v>DA+0</v>
      </c>
      <c r="E1125" s="297" t="s">
        <v>423</v>
      </c>
      <c r="F1125" s="298" t="s">
        <v>703</v>
      </c>
      <c r="G1125" s="188">
        <v>1</v>
      </c>
      <c r="J1125" s="188">
        <v>1</v>
      </c>
      <c r="M1125" s="188">
        <v>1</v>
      </c>
      <c r="P1125" s="188">
        <v>1</v>
      </c>
      <c r="X1125" s="44">
        <f t="shared" si="190"/>
        <v>45732</v>
      </c>
      <c r="Y1125" s="44">
        <f t="shared" si="191"/>
        <v>45760</v>
      </c>
    </row>
    <row r="1126" spans="1:25" ht="21" customHeight="1" x14ac:dyDescent="0.3">
      <c r="A1126" s="13">
        <f>SUBTOTAL(103,$B$4:B1126)</f>
        <v>1123</v>
      </c>
      <c r="B1126" s="140">
        <v>45732</v>
      </c>
      <c r="C1126" s="143" t="s">
        <v>265</v>
      </c>
      <c r="D1126" s="3" t="str">
        <f>VLOOKUP(C1126,'Location Summary'!$C$4:$D$678,2,0)</f>
        <v>DB1+6</v>
      </c>
      <c r="E1126" s="297" t="s">
        <v>423</v>
      </c>
      <c r="F1126" s="298" t="s">
        <v>703</v>
      </c>
      <c r="L1126" s="186">
        <v>1</v>
      </c>
      <c r="X1126" s="44">
        <f t="shared" si="190"/>
        <v>45732</v>
      </c>
      <c r="Y1126" s="44">
        <f t="shared" si="191"/>
        <v>45760</v>
      </c>
    </row>
    <row r="1127" spans="1:25" ht="21" customHeight="1" x14ac:dyDescent="0.3">
      <c r="A1127" s="13">
        <f>SUBTOTAL(103,$B$4:B1127)</f>
        <v>1124</v>
      </c>
      <c r="B1127" s="140">
        <v>45733</v>
      </c>
      <c r="C1127" s="143" t="s">
        <v>1289</v>
      </c>
      <c r="D1127" s="3" t="str">
        <f>VLOOKUP(C1127,'Location Summary'!$C$4:$D$678,2,0)</f>
        <v>DA+0</v>
      </c>
      <c r="E1127" s="297" t="s">
        <v>423</v>
      </c>
      <c r="F1127" s="298" t="s">
        <v>703</v>
      </c>
      <c r="H1127" s="187">
        <v>1</v>
      </c>
      <c r="I1127" s="186">
        <v>1</v>
      </c>
      <c r="K1127" s="187">
        <v>1</v>
      </c>
      <c r="L1127" s="186">
        <v>1</v>
      </c>
      <c r="N1127" s="187">
        <v>1</v>
      </c>
      <c r="O1127" s="186">
        <v>1</v>
      </c>
      <c r="Q1127" s="187">
        <v>1</v>
      </c>
      <c r="R1127" s="186">
        <v>1</v>
      </c>
      <c r="X1127" s="44">
        <f t="shared" si="190"/>
        <v>45733</v>
      </c>
      <c r="Y1127" s="44">
        <f t="shared" si="191"/>
        <v>45761</v>
      </c>
    </row>
    <row r="1128" spans="1:25" ht="21" customHeight="1" x14ac:dyDescent="0.3">
      <c r="A1128" s="13">
        <f>SUBTOTAL(103,$B$4:B1128)</f>
        <v>1125</v>
      </c>
      <c r="B1128" s="140">
        <v>45733</v>
      </c>
      <c r="C1128" s="143" t="s">
        <v>477</v>
      </c>
      <c r="D1128" s="3" t="str">
        <f>VLOOKUP(C1128,'Location Summary'!$C$4:$D$678,2,0)</f>
        <v>DA+6</v>
      </c>
      <c r="E1128" s="297" t="s">
        <v>423</v>
      </c>
      <c r="F1128" s="298" t="s">
        <v>703</v>
      </c>
      <c r="J1128" s="188">
        <v>1</v>
      </c>
      <c r="M1128" s="188">
        <v>1</v>
      </c>
      <c r="X1128" s="44">
        <f t="shared" si="190"/>
        <v>45733</v>
      </c>
      <c r="Y1128" s="44">
        <f t="shared" si="191"/>
        <v>45761</v>
      </c>
    </row>
    <row r="1129" spans="1:25" ht="21" customHeight="1" x14ac:dyDescent="0.3">
      <c r="A1129" s="13">
        <f>SUBTOTAL(103,$B$4:B1129)</f>
        <v>1126</v>
      </c>
      <c r="B1129" s="140">
        <v>45734</v>
      </c>
      <c r="C1129" s="143" t="s">
        <v>477</v>
      </c>
      <c r="D1129" s="3" t="str">
        <f>VLOOKUP(C1129,'Location Summary'!$C$4:$D$678,2,0)</f>
        <v>DA+6</v>
      </c>
      <c r="E1129" s="297" t="s">
        <v>423</v>
      </c>
      <c r="F1129" s="298" t="s">
        <v>703</v>
      </c>
      <c r="K1129" s="187">
        <v>1</v>
      </c>
      <c r="L1129" s="186">
        <v>1</v>
      </c>
      <c r="N1129" s="187">
        <v>1</v>
      </c>
      <c r="O1129" s="186">
        <v>1</v>
      </c>
      <c r="X1129" s="44">
        <f t="shared" si="190"/>
        <v>45734</v>
      </c>
      <c r="Y1129" s="44">
        <f t="shared" si="191"/>
        <v>45762</v>
      </c>
    </row>
    <row r="1130" spans="1:25" ht="21" customHeight="1" x14ac:dyDescent="0.3">
      <c r="A1130" s="13">
        <f>SUBTOTAL(103,$B$4:B1130)</f>
        <v>1127</v>
      </c>
      <c r="B1130" s="140">
        <v>45735</v>
      </c>
      <c r="C1130" s="143" t="s">
        <v>477</v>
      </c>
      <c r="D1130" s="3" t="str">
        <f>VLOOKUP(C1130,'Location Summary'!$C$4:$D$678,2,0)</f>
        <v>DA+6</v>
      </c>
      <c r="E1130" s="297" t="s">
        <v>423</v>
      </c>
      <c r="F1130" s="298" t="s">
        <v>703</v>
      </c>
      <c r="G1130" s="188">
        <v>1</v>
      </c>
      <c r="X1130" s="44">
        <f t="shared" si="190"/>
        <v>45735</v>
      </c>
      <c r="Y1130" s="44">
        <f t="shared" si="191"/>
        <v>45763</v>
      </c>
    </row>
    <row r="1131" spans="1:25" ht="21" customHeight="1" x14ac:dyDescent="0.3">
      <c r="A1131" s="13">
        <f>SUBTOTAL(103,$B$4:B1131)</f>
        <v>1128</v>
      </c>
      <c r="B1131" s="140">
        <v>45735</v>
      </c>
      <c r="C1131" s="143" t="s">
        <v>1297</v>
      </c>
      <c r="D1131" s="3" t="str">
        <f>VLOOKUP(C1131,'Location Summary'!$C$4:$D$678,2,0)</f>
        <v>DA+3</v>
      </c>
      <c r="E1131" s="297" t="s">
        <v>423</v>
      </c>
      <c r="F1131" s="298" t="s">
        <v>703</v>
      </c>
      <c r="G1131" s="188">
        <v>1</v>
      </c>
      <c r="P1131" s="188">
        <v>1</v>
      </c>
      <c r="X1131" s="44">
        <f t="shared" si="190"/>
        <v>45735</v>
      </c>
      <c r="Y1131" s="44">
        <f t="shared" si="191"/>
        <v>45763</v>
      </c>
    </row>
    <row r="1132" spans="1:25" ht="21" customHeight="1" x14ac:dyDescent="0.3">
      <c r="A1132" s="13">
        <f>SUBTOTAL(103,$B$4:B1132)</f>
        <v>1129</v>
      </c>
      <c r="B1132" s="140">
        <v>45736</v>
      </c>
      <c r="C1132" s="143" t="s">
        <v>214</v>
      </c>
      <c r="D1132" s="3" t="str">
        <f>VLOOKUP(C1132,'Location Summary'!$C$4:$D$678,2,0)</f>
        <v>DA+9</v>
      </c>
      <c r="E1132" s="297" t="s">
        <v>423</v>
      </c>
      <c r="F1132" s="298" t="s">
        <v>325</v>
      </c>
      <c r="G1132" s="188">
        <v>1</v>
      </c>
      <c r="X1132" s="44">
        <f t="shared" si="190"/>
        <v>45736</v>
      </c>
      <c r="Y1132" s="44">
        <f t="shared" si="191"/>
        <v>45764</v>
      </c>
    </row>
    <row r="1133" spans="1:25" ht="21" customHeight="1" x14ac:dyDescent="0.3">
      <c r="A1133" s="13">
        <f>SUBTOTAL(103,$B$4:B1133)</f>
        <v>1130</v>
      </c>
      <c r="B1133" s="140">
        <v>45736</v>
      </c>
      <c r="C1133" s="143" t="s">
        <v>477</v>
      </c>
      <c r="D1133" s="3" t="str">
        <f>VLOOKUP(C1133,'Location Summary'!$C$4:$D$678,2,0)</f>
        <v>DA+6</v>
      </c>
      <c r="E1133" s="297" t="s">
        <v>423</v>
      </c>
      <c r="F1133" s="298" t="s">
        <v>703</v>
      </c>
      <c r="H1133" s="187">
        <v>1</v>
      </c>
      <c r="I1133" s="186">
        <v>1</v>
      </c>
      <c r="X1133" s="44">
        <f t="shared" si="190"/>
        <v>45736</v>
      </c>
      <c r="Y1133" s="44">
        <f t="shared" si="191"/>
        <v>45764</v>
      </c>
    </row>
    <row r="1134" spans="1:25" ht="21" customHeight="1" x14ac:dyDescent="0.3">
      <c r="A1134" s="13">
        <f>SUBTOTAL(103,$B$4:B1134)</f>
        <v>1131</v>
      </c>
      <c r="B1134" s="140">
        <v>45736</v>
      </c>
      <c r="C1134" s="143" t="s">
        <v>1297</v>
      </c>
      <c r="D1134" s="3" t="str">
        <f>VLOOKUP(C1134,'Location Summary'!$C$4:$D$678,2,0)</f>
        <v>DA+3</v>
      </c>
      <c r="E1134" s="297" t="s">
        <v>423</v>
      </c>
      <c r="F1134" s="298" t="s">
        <v>703</v>
      </c>
      <c r="H1134" s="187">
        <v>1</v>
      </c>
      <c r="J1134" s="188">
        <v>1</v>
      </c>
      <c r="M1134" s="188">
        <v>1</v>
      </c>
      <c r="Q1134" s="187">
        <v>1</v>
      </c>
      <c r="X1134" s="44">
        <f t="shared" si="190"/>
        <v>45736</v>
      </c>
      <c r="Y1134" s="44">
        <f t="shared" si="191"/>
        <v>45764</v>
      </c>
    </row>
    <row r="1135" spans="1:25" ht="21" customHeight="1" x14ac:dyDescent="0.3">
      <c r="A1135" s="13">
        <f>SUBTOTAL(103,$B$4:B1135)</f>
        <v>1132</v>
      </c>
      <c r="B1135" s="140">
        <v>45737</v>
      </c>
      <c r="C1135" s="143" t="s">
        <v>214</v>
      </c>
      <c r="D1135" s="3" t="str">
        <f>VLOOKUP(C1135,'Location Summary'!$C$4:$D$678,2,0)</f>
        <v>DA+9</v>
      </c>
      <c r="E1135" s="297" t="s">
        <v>423</v>
      </c>
      <c r="F1135" s="298" t="s">
        <v>325</v>
      </c>
      <c r="H1135" s="187">
        <v>1</v>
      </c>
      <c r="J1135" s="188">
        <v>1</v>
      </c>
      <c r="X1135" s="44">
        <f t="shared" si="190"/>
        <v>45737</v>
      </c>
      <c r="Y1135" s="44">
        <f t="shared" si="191"/>
        <v>45765</v>
      </c>
    </row>
    <row r="1136" spans="1:25" ht="21" customHeight="1" x14ac:dyDescent="0.3">
      <c r="A1136" s="13">
        <f>SUBTOTAL(103,$B$4:B1136)</f>
        <v>1133</v>
      </c>
      <c r="B1136" s="140">
        <v>45737</v>
      </c>
      <c r="C1136" s="143" t="s">
        <v>1297</v>
      </c>
      <c r="D1136" s="3" t="str">
        <f>VLOOKUP(C1136,'Location Summary'!$C$4:$D$678,2,0)</f>
        <v>DA+3</v>
      </c>
      <c r="E1136" s="297" t="s">
        <v>423</v>
      </c>
      <c r="F1136" s="298" t="s">
        <v>703</v>
      </c>
      <c r="I1136" s="186">
        <v>1</v>
      </c>
      <c r="N1136" s="187">
        <v>1</v>
      </c>
      <c r="R1136" s="186">
        <v>1</v>
      </c>
      <c r="X1136" s="44">
        <f t="shared" si="190"/>
        <v>45737</v>
      </c>
      <c r="Y1136" s="44">
        <f t="shared" si="191"/>
        <v>45765</v>
      </c>
    </row>
    <row r="1137" spans="1:25" ht="21" customHeight="1" x14ac:dyDescent="0.3">
      <c r="A1137" s="13">
        <f>SUBTOTAL(103,$B$4:B1137)</f>
        <v>1134</v>
      </c>
      <c r="B1137" s="140">
        <v>45737</v>
      </c>
      <c r="C1137" s="143" t="s">
        <v>1311</v>
      </c>
      <c r="D1137" s="3" t="str">
        <f>VLOOKUP(C1137,'Location Summary'!$C$4:$D$678,2,0)</f>
        <v>DA+9</v>
      </c>
      <c r="E1137" s="297" t="s">
        <v>423</v>
      </c>
      <c r="F1137" s="298" t="s">
        <v>325</v>
      </c>
      <c r="G1137" s="188">
        <v>1</v>
      </c>
      <c r="J1137" s="188">
        <v>1</v>
      </c>
      <c r="X1137" s="44">
        <f t="shared" si="190"/>
        <v>45737</v>
      </c>
      <c r="Y1137" s="44">
        <f t="shared" si="191"/>
        <v>45765</v>
      </c>
    </row>
    <row r="1138" spans="1:25" ht="21" customHeight="1" x14ac:dyDescent="0.3">
      <c r="A1138" s="13">
        <f>SUBTOTAL(103,$B$4:B1138)</f>
        <v>1135</v>
      </c>
      <c r="B1138" s="140">
        <v>45738</v>
      </c>
      <c r="C1138" s="143" t="s">
        <v>214</v>
      </c>
      <c r="D1138" s="3" t="str">
        <f>VLOOKUP(C1138,'Location Summary'!$C$4:$D$678,2,0)</f>
        <v>DA+9</v>
      </c>
      <c r="E1138" s="297" t="s">
        <v>423</v>
      </c>
      <c r="F1138" s="298" t="s">
        <v>325</v>
      </c>
      <c r="I1138" s="186">
        <v>1</v>
      </c>
      <c r="K1138" s="187">
        <v>1</v>
      </c>
      <c r="X1138" s="44">
        <f t="shared" si="190"/>
        <v>45738</v>
      </c>
      <c r="Y1138" s="44">
        <f t="shared" si="191"/>
        <v>45766</v>
      </c>
    </row>
    <row r="1139" spans="1:25" ht="21" customHeight="1" x14ac:dyDescent="0.3">
      <c r="A1139" s="13">
        <f>SUBTOTAL(103,$B$4:B1139)</f>
        <v>1136</v>
      </c>
      <c r="B1139" s="140">
        <v>45738</v>
      </c>
      <c r="C1139" s="143" t="s">
        <v>477</v>
      </c>
      <c r="D1139" s="3" t="str">
        <f>VLOOKUP(C1139,'Location Summary'!$C$4:$D$678,2,0)</f>
        <v>DA+6</v>
      </c>
      <c r="E1139" s="297" t="s">
        <v>423</v>
      </c>
      <c r="F1139" s="298" t="s">
        <v>703</v>
      </c>
      <c r="P1139" s="188">
        <v>1</v>
      </c>
      <c r="X1139" s="44">
        <f t="shared" ref="X1139:X1140" si="192">B1139</f>
        <v>45738</v>
      </c>
      <c r="Y1139" s="44">
        <f t="shared" ref="Y1139:Y1140" si="193">B1139+28</f>
        <v>45766</v>
      </c>
    </row>
    <row r="1140" spans="1:25" ht="21" customHeight="1" x14ac:dyDescent="0.3">
      <c r="A1140" s="13">
        <f>SUBTOTAL(103,$B$4:B1140)</f>
        <v>1137</v>
      </c>
      <c r="B1140" s="140">
        <v>45738</v>
      </c>
      <c r="C1140" s="143" t="s">
        <v>1298</v>
      </c>
      <c r="D1140" s="3" t="str">
        <f>VLOOKUP(C1140,'Location Summary'!$C$4:$D$678,2,0)</f>
        <v>DA+3</v>
      </c>
      <c r="E1140" s="297" t="s">
        <v>423</v>
      </c>
      <c r="F1140" s="298" t="s">
        <v>325</v>
      </c>
      <c r="G1140" s="188">
        <v>1</v>
      </c>
      <c r="J1140" s="188">
        <v>1</v>
      </c>
      <c r="X1140" s="44">
        <f t="shared" si="192"/>
        <v>45738</v>
      </c>
      <c r="Y1140" s="44">
        <f t="shared" si="193"/>
        <v>45766</v>
      </c>
    </row>
    <row r="1141" spans="1:25" ht="21" customHeight="1" x14ac:dyDescent="0.3">
      <c r="A1141" s="13">
        <f>SUBTOTAL(103,$B$4:B1141)</f>
        <v>1138</v>
      </c>
      <c r="B1141" s="140">
        <v>45738</v>
      </c>
      <c r="C1141" s="140" t="s">
        <v>1311</v>
      </c>
      <c r="D1141" s="3" t="str">
        <f>VLOOKUP(C1141,'Location Summary'!$C$4:$D$678,2,0)</f>
        <v>DA+9</v>
      </c>
      <c r="E1141" s="297" t="s">
        <v>423</v>
      </c>
      <c r="F1141" s="298" t="s">
        <v>325</v>
      </c>
      <c r="H1141" s="187">
        <v>1</v>
      </c>
      <c r="K1141" s="187">
        <v>1</v>
      </c>
      <c r="M1141" s="188">
        <v>1</v>
      </c>
      <c r="P1141" s="188">
        <v>1</v>
      </c>
      <c r="X1141" s="44">
        <f t="shared" ref="X1141" si="194">B1141</f>
        <v>45738</v>
      </c>
      <c r="Y1141" s="44">
        <f t="shared" ref="Y1141" si="195">B1141+28</f>
        <v>45766</v>
      </c>
    </row>
    <row r="1142" spans="1:25" x14ac:dyDescent="0.3">
      <c r="A1142" s="13">
        <f>SUBTOTAL(103,$B$4:B1142)</f>
        <v>1139</v>
      </c>
      <c r="B1142" s="44">
        <v>45739</v>
      </c>
      <c r="C1142" s="29" t="s">
        <v>214</v>
      </c>
      <c r="D1142" s="3" t="str">
        <f>VLOOKUP(C1142,'Location Summary'!$C$4:$D$678,2,0)</f>
        <v>DA+9</v>
      </c>
      <c r="E1142" s="297" t="s">
        <v>423</v>
      </c>
      <c r="F1142" s="116" t="s">
        <v>325</v>
      </c>
      <c r="P1142" s="188">
        <v>1</v>
      </c>
      <c r="X1142" s="44">
        <f t="shared" ref="X1142:X1145" si="196">B1142</f>
        <v>45739</v>
      </c>
      <c r="Y1142" s="44">
        <f t="shared" ref="Y1142:Y1145" si="197">B1142+28</f>
        <v>45767</v>
      </c>
    </row>
    <row r="1143" spans="1:25" x14ac:dyDescent="0.3">
      <c r="A1143" s="13">
        <f>SUBTOTAL(103,$B$4:B1143)</f>
        <v>1140</v>
      </c>
      <c r="B1143" s="44">
        <v>45739</v>
      </c>
      <c r="C1143" s="29" t="s">
        <v>477</v>
      </c>
      <c r="D1143" s="3" t="str">
        <f>VLOOKUP(C1143,'Location Summary'!$C$4:$D$678,2,0)</f>
        <v>DA+6</v>
      </c>
      <c r="E1143" s="297" t="s">
        <v>423</v>
      </c>
      <c r="F1143" s="116" t="s">
        <v>703</v>
      </c>
      <c r="Q1143" s="187">
        <v>1</v>
      </c>
      <c r="R1143" s="186">
        <v>1</v>
      </c>
      <c r="X1143" s="44">
        <f t="shared" si="196"/>
        <v>45739</v>
      </c>
      <c r="Y1143" s="44">
        <f t="shared" si="197"/>
        <v>45767</v>
      </c>
    </row>
    <row r="1144" spans="1:25" x14ac:dyDescent="0.3">
      <c r="A1144" s="13">
        <f>SUBTOTAL(103,$B$4:B1144)</f>
        <v>1141</v>
      </c>
      <c r="B1144" s="44">
        <v>45739</v>
      </c>
      <c r="C1144" s="29" t="s">
        <v>1420</v>
      </c>
      <c r="D1144" s="3" t="str">
        <f>VLOOKUP(C1144,'Location Summary'!$C$4:$D$678,2,0)</f>
        <v>DA+3</v>
      </c>
      <c r="E1144" s="297" t="s">
        <v>423</v>
      </c>
      <c r="F1144" s="116" t="s">
        <v>703</v>
      </c>
      <c r="K1144" s="187">
        <v>1</v>
      </c>
      <c r="L1144" s="186">
        <v>1</v>
      </c>
      <c r="O1144" s="186">
        <v>1</v>
      </c>
      <c r="X1144" s="44">
        <f t="shared" si="196"/>
        <v>45739</v>
      </c>
      <c r="Y1144" s="44">
        <f t="shared" si="197"/>
        <v>45767</v>
      </c>
    </row>
    <row r="1145" spans="1:25" x14ac:dyDescent="0.3">
      <c r="A1145" s="13">
        <f>SUBTOTAL(103,$B$4:B1145)</f>
        <v>1142</v>
      </c>
      <c r="B1145" s="44">
        <v>45739</v>
      </c>
      <c r="C1145" s="29" t="s">
        <v>1311</v>
      </c>
      <c r="D1145" s="3" t="str">
        <f>VLOOKUP(C1145,'Location Summary'!$C$4:$D$678,2,0)</f>
        <v>DA+9</v>
      </c>
      <c r="E1145" s="297" t="s">
        <v>423</v>
      </c>
      <c r="F1145" s="116" t="s">
        <v>703</v>
      </c>
      <c r="N1145" s="187">
        <v>1</v>
      </c>
      <c r="O1145" s="186">
        <v>1</v>
      </c>
      <c r="Q1145" s="187">
        <v>1</v>
      </c>
      <c r="R1145" s="186">
        <v>1</v>
      </c>
      <c r="X1145" s="44">
        <f t="shared" si="196"/>
        <v>45739</v>
      </c>
      <c r="Y1145" s="44">
        <f t="shared" si="197"/>
        <v>45767</v>
      </c>
    </row>
    <row r="1146" spans="1:25" x14ac:dyDescent="0.3">
      <c r="A1146" s="13">
        <f>SUBTOTAL(103,$B$4:B1146)</f>
        <v>1143</v>
      </c>
      <c r="B1146" s="44">
        <v>45740</v>
      </c>
      <c r="C1146" s="29" t="s">
        <v>214</v>
      </c>
      <c r="D1146" s="3" t="str">
        <f>VLOOKUP(C1146,'Location Summary'!$C$4:$D$678,2,0)</f>
        <v>DA+9</v>
      </c>
      <c r="E1146" s="297" t="s">
        <v>423</v>
      </c>
      <c r="F1146" s="116" t="s">
        <v>325</v>
      </c>
      <c r="L1146" s="186">
        <v>1</v>
      </c>
      <c r="Q1146" s="187">
        <v>1</v>
      </c>
      <c r="X1146" s="44">
        <f t="shared" ref="X1146:X1149" si="198">B1146</f>
        <v>45740</v>
      </c>
      <c r="Y1146" s="44">
        <f t="shared" ref="Y1146:Y1149" si="199">B1146+28</f>
        <v>45768</v>
      </c>
    </row>
    <row r="1147" spans="1:25" x14ac:dyDescent="0.3">
      <c r="A1147" s="13">
        <f>SUBTOTAL(103,$B$4:B1147)</f>
        <v>1144</v>
      </c>
      <c r="B1147" s="44">
        <v>45740</v>
      </c>
      <c r="C1147" s="29" t="s">
        <v>1422</v>
      </c>
      <c r="D1147" s="3" t="str">
        <f>VLOOKUP(C1147,'Location Summary'!$C$4:$D$678,2,0)</f>
        <v>DA+3</v>
      </c>
      <c r="E1147" s="297" t="s">
        <v>423</v>
      </c>
      <c r="F1147" s="116" t="s">
        <v>325</v>
      </c>
      <c r="G1147" s="188">
        <v>1</v>
      </c>
      <c r="M1147" s="188">
        <v>1</v>
      </c>
      <c r="P1147" s="188">
        <v>1</v>
      </c>
      <c r="X1147" s="44">
        <f t="shared" si="198"/>
        <v>45740</v>
      </c>
      <c r="Y1147" s="44">
        <f t="shared" si="199"/>
        <v>45768</v>
      </c>
    </row>
    <row r="1148" spans="1:25" x14ac:dyDescent="0.3">
      <c r="A1148" s="13">
        <f>SUBTOTAL(103,$B$4:B1148)</f>
        <v>1145</v>
      </c>
      <c r="B1148" s="44">
        <v>45740</v>
      </c>
      <c r="C1148" s="29" t="s">
        <v>1298</v>
      </c>
      <c r="D1148" s="3" t="str">
        <f>VLOOKUP(C1148,'Location Summary'!$C$4:$D$678,2,0)</f>
        <v>DA+3</v>
      </c>
      <c r="E1148" s="297" t="s">
        <v>423</v>
      </c>
      <c r="F1148" s="116" t="s">
        <v>703</v>
      </c>
      <c r="H1148" s="187">
        <v>1</v>
      </c>
      <c r="M1148" s="188">
        <v>1</v>
      </c>
      <c r="X1148" s="44">
        <f t="shared" si="198"/>
        <v>45740</v>
      </c>
      <c r="Y1148" s="44">
        <f t="shared" si="199"/>
        <v>45768</v>
      </c>
    </row>
    <row r="1149" spans="1:25" x14ac:dyDescent="0.3">
      <c r="A1149" s="13">
        <f>SUBTOTAL(103,$B$4:B1149)</f>
        <v>1146</v>
      </c>
      <c r="B1149" s="44">
        <v>45741</v>
      </c>
      <c r="C1149" s="29" t="s">
        <v>1310</v>
      </c>
      <c r="D1149" s="3" t="str">
        <f>VLOOKUP(C1149,'Location Summary'!$C$4:$D$678,2,0)</f>
        <v>DA+3</v>
      </c>
      <c r="E1149" s="297" t="s">
        <v>423</v>
      </c>
      <c r="F1149" s="116" t="s">
        <v>325</v>
      </c>
      <c r="H1149" s="187">
        <v>1</v>
      </c>
      <c r="I1149" s="186">
        <v>1</v>
      </c>
      <c r="J1149" s="188">
        <v>1</v>
      </c>
      <c r="N1149" s="187">
        <v>1</v>
      </c>
      <c r="O1149" s="186">
        <v>1</v>
      </c>
      <c r="Q1149" s="187">
        <v>1</v>
      </c>
      <c r="R1149" s="186">
        <v>1</v>
      </c>
      <c r="X1149" s="44">
        <f t="shared" si="198"/>
        <v>45741</v>
      </c>
      <c r="Y1149" s="44">
        <f t="shared" si="199"/>
        <v>45769</v>
      </c>
    </row>
    <row r="1150" spans="1:25" x14ac:dyDescent="0.3">
      <c r="A1150" s="13">
        <f>SUBTOTAL(103,$B$4:B1150)</f>
        <v>1147</v>
      </c>
      <c r="B1150" s="44">
        <v>45741</v>
      </c>
      <c r="C1150" s="29" t="s">
        <v>1298</v>
      </c>
      <c r="D1150" s="3" t="str">
        <f>VLOOKUP(C1150,'Location Summary'!$C$4:$D$678,2,0)</f>
        <v>DA+3</v>
      </c>
      <c r="E1150" s="297" t="s">
        <v>423</v>
      </c>
      <c r="F1150" s="116" t="s">
        <v>703</v>
      </c>
      <c r="I1150" s="186">
        <v>1</v>
      </c>
      <c r="K1150" s="187">
        <v>1</v>
      </c>
      <c r="L1150" s="186">
        <v>1</v>
      </c>
      <c r="N1150" s="187">
        <v>1</v>
      </c>
      <c r="X1150" s="44">
        <f t="shared" ref="X1150" si="200">B1150</f>
        <v>45741</v>
      </c>
      <c r="Y1150" s="44">
        <f t="shared" ref="Y1150" si="201">B1150+28</f>
        <v>45769</v>
      </c>
    </row>
    <row r="1151" spans="1:25" x14ac:dyDescent="0.3">
      <c r="A1151" s="13">
        <f>SUBTOTAL(103,$B$4:B1151)</f>
        <v>1148</v>
      </c>
      <c r="B1151" s="44">
        <v>45742</v>
      </c>
      <c r="C1151" s="29" t="s">
        <v>1310</v>
      </c>
      <c r="D1151" s="3" t="str">
        <f>VLOOKUP(C1151,'Location Summary'!$C$4:$D$678,2,0)</f>
        <v>DA+3</v>
      </c>
      <c r="E1151" s="297" t="s">
        <v>423</v>
      </c>
      <c r="F1151" s="116" t="s">
        <v>703</v>
      </c>
      <c r="K1151" s="187">
        <v>1</v>
      </c>
      <c r="L1151" s="186">
        <v>1</v>
      </c>
      <c r="X1151" s="44">
        <f t="shared" ref="X1151:X1152" si="202">B1151</f>
        <v>45742</v>
      </c>
      <c r="Y1151" s="44">
        <f t="shared" ref="Y1151:Y1152" si="203">B1151+28</f>
        <v>45770</v>
      </c>
    </row>
    <row r="1152" spans="1:25" x14ac:dyDescent="0.3">
      <c r="A1152" s="13">
        <f>SUBTOTAL(103,$B$4:B1152)</f>
        <v>1149</v>
      </c>
      <c r="B1152" s="44">
        <v>45742</v>
      </c>
      <c r="C1152" s="29" t="s">
        <v>1298</v>
      </c>
      <c r="D1152" s="3" t="str">
        <f>VLOOKUP(C1152,'Location Summary'!$C$4:$D$678,2,0)</f>
        <v>DA+3</v>
      </c>
      <c r="E1152" s="297" t="s">
        <v>423</v>
      </c>
      <c r="F1152" s="116" t="s">
        <v>703</v>
      </c>
      <c r="O1152" s="186">
        <v>1</v>
      </c>
      <c r="P1152" s="188">
        <v>1</v>
      </c>
      <c r="Q1152" s="187">
        <v>1</v>
      </c>
      <c r="X1152" s="44">
        <f t="shared" si="202"/>
        <v>45742</v>
      </c>
      <c r="Y1152" s="44">
        <f t="shared" si="203"/>
        <v>45770</v>
      </c>
    </row>
    <row r="1153" spans="1:25" x14ac:dyDescent="0.3">
      <c r="A1153" s="13">
        <f>SUBTOTAL(103,$B$4:B1153)</f>
        <v>1150</v>
      </c>
      <c r="B1153" s="44">
        <v>45743</v>
      </c>
      <c r="C1153" s="29" t="s">
        <v>214</v>
      </c>
      <c r="D1153" s="3" t="str">
        <f>VLOOKUP(C1153,'Location Summary'!$C$4:$D$678,2,0)</f>
        <v>DA+9</v>
      </c>
      <c r="E1153" s="297" t="s">
        <v>423</v>
      </c>
      <c r="F1153" s="116" t="s">
        <v>325</v>
      </c>
      <c r="I1153" s="186">
        <v>1</v>
      </c>
      <c r="X1153" s="44">
        <f t="shared" ref="X1153" si="204">B1153</f>
        <v>45743</v>
      </c>
      <c r="Y1153" s="44">
        <f t="shared" ref="Y1153" si="205">B1153+28</f>
        <v>45771</v>
      </c>
    </row>
    <row r="1154" spans="1:25" x14ac:dyDescent="0.3">
      <c r="A1154" s="13">
        <f>SUBTOTAL(103,$B$4:B1154)</f>
        <v>1151</v>
      </c>
      <c r="B1154" s="44">
        <v>45743</v>
      </c>
      <c r="C1154" s="29" t="s">
        <v>692</v>
      </c>
      <c r="D1154" s="3" t="str">
        <f>VLOOKUP(C1154,'Location Summary'!$C$4:$D$678,2,0)</f>
        <v>DB1+12</v>
      </c>
      <c r="E1154" s="297" t="s">
        <v>423</v>
      </c>
      <c r="F1154" s="116" t="s">
        <v>325</v>
      </c>
      <c r="G1154" s="188">
        <v>1</v>
      </c>
      <c r="J1154" s="188">
        <v>1</v>
      </c>
      <c r="X1154" s="44">
        <f t="shared" ref="X1154" si="206">B1154</f>
        <v>45743</v>
      </c>
      <c r="Y1154" s="44">
        <f t="shared" ref="Y1154" si="207">B1154+28</f>
        <v>45771</v>
      </c>
    </row>
    <row r="1155" spans="1:25" x14ac:dyDescent="0.3">
      <c r="A1155" s="13">
        <f>SUBTOTAL(103,$B$4:B1155)</f>
        <v>1152</v>
      </c>
      <c r="B1155" s="44">
        <v>45743</v>
      </c>
      <c r="C1155" s="29" t="s">
        <v>1298</v>
      </c>
      <c r="D1155" s="3" t="str">
        <f>VLOOKUP(C1155,'Location Summary'!$C$4:$D$678,2,0)</f>
        <v>DA+3</v>
      </c>
      <c r="E1155" s="297" t="s">
        <v>423</v>
      </c>
      <c r="F1155" s="116" t="s">
        <v>703</v>
      </c>
      <c r="R1155" s="186">
        <v>1</v>
      </c>
      <c r="X1155" s="44">
        <f t="shared" ref="X1155" si="208">B1155</f>
        <v>45743</v>
      </c>
      <c r="Y1155" s="44">
        <f t="shared" ref="Y1155" si="209">B1155+28</f>
        <v>45771</v>
      </c>
    </row>
    <row r="1156" spans="1:25" x14ac:dyDescent="0.3">
      <c r="A1156" s="13">
        <f>SUBTOTAL(103,$B$4:B1156)</f>
        <v>1153</v>
      </c>
      <c r="B1156" s="44">
        <v>45744</v>
      </c>
      <c r="C1156" s="29" t="s">
        <v>214</v>
      </c>
      <c r="D1156" s="3" t="str">
        <f>VLOOKUP(C1156,'Location Summary'!$C$4:$D$678,2,0)</f>
        <v>DA+9</v>
      </c>
      <c r="E1156" s="297" t="s">
        <v>423</v>
      </c>
      <c r="F1156" s="116" t="s">
        <v>325</v>
      </c>
      <c r="M1156" s="188">
        <v>1</v>
      </c>
      <c r="X1156" s="44">
        <f t="shared" ref="X1156:X1159" si="210">B1156</f>
        <v>45744</v>
      </c>
      <c r="Y1156" s="44">
        <f t="shared" ref="Y1156:Y1159" si="211">B1156+28</f>
        <v>45772</v>
      </c>
    </row>
    <row r="1157" spans="1:25" x14ac:dyDescent="0.3">
      <c r="A1157" s="13">
        <f>SUBTOTAL(103,$B$4:B1157)</f>
        <v>1154</v>
      </c>
      <c r="B1157" s="44">
        <v>45744</v>
      </c>
      <c r="C1157" s="29" t="s">
        <v>692</v>
      </c>
      <c r="D1157" s="3" t="str">
        <f>VLOOKUP(C1157,'Location Summary'!$C$4:$D$678,2,0)</f>
        <v>DB1+12</v>
      </c>
      <c r="E1157" s="297" t="s">
        <v>423</v>
      </c>
      <c r="F1157" s="116" t="s">
        <v>325</v>
      </c>
      <c r="H1157" s="187">
        <v>1</v>
      </c>
      <c r="I1157" s="186">
        <v>1</v>
      </c>
      <c r="K1157" s="187">
        <v>1</v>
      </c>
      <c r="L1157" s="186">
        <v>1</v>
      </c>
      <c r="X1157" s="44">
        <f t="shared" si="210"/>
        <v>45744</v>
      </c>
      <c r="Y1157" s="44">
        <f t="shared" si="211"/>
        <v>45772</v>
      </c>
    </row>
    <row r="1158" spans="1:25" x14ac:dyDescent="0.3">
      <c r="A1158" s="13">
        <f>SUBTOTAL(103,$B$4:B1158)</f>
        <v>1155</v>
      </c>
      <c r="B1158" s="44">
        <v>45744</v>
      </c>
      <c r="C1158" s="29" t="s">
        <v>1309</v>
      </c>
      <c r="D1158" s="3" t="str">
        <f>VLOOKUP(C1158,'Location Summary'!$C$4:$D$678,2,0)</f>
        <v>DB1+9</v>
      </c>
      <c r="E1158" s="297" t="s">
        <v>423</v>
      </c>
      <c r="F1158" s="116" t="s">
        <v>325</v>
      </c>
      <c r="J1158" s="188">
        <v>1</v>
      </c>
      <c r="M1158" s="188">
        <v>1</v>
      </c>
      <c r="X1158" s="44">
        <f t="shared" si="210"/>
        <v>45744</v>
      </c>
      <c r="Y1158" s="44">
        <f t="shared" si="211"/>
        <v>45772</v>
      </c>
    </row>
    <row r="1159" spans="1:25" x14ac:dyDescent="0.3">
      <c r="A1159" s="13">
        <f>SUBTOTAL(103,$B$4:B1159)</f>
        <v>1156</v>
      </c>
      <c r="B1159" s="44">
        <v>45744</v>
      </c>
      <c r="C1159" s="29" t="s">
        <v>1299</v>
      </c>
      <c r="D1159" s="3" t="str">
        <f>VLOOKUP(C1159,'Location Summary'!$C$4:$D$678,2,0)</f>
        <v>DA+3</v>
      </c>
      <c r="E1159" s="297" t="s">
        <v>423</v>
      </c>
      <c r="F1159" s="116" t="s">
        <v>703</v>
      </c>
      <c r="G1159" s="188">
        <v>1</v>
      </c>
      <c r="M1159" s="188">
        <v>1</v>
      </c>
      <c r="P1159" s="188">
        <v>1</v>
      </c>
      <c r="X1159" s="44">
        <f t="shared" si="210"/>
        <v>45744</v>
      </c>
      <c r="Y1159" s="44">
        <f t="shared" si="211"/>
        <v>45772</v>
      </c>
    </row>
    <row r="1160" spans="1:25" x14ac:dyDescent="0.3">
      <c r="A1160" s="13">
        <f>SUBTOTAL(103,$B$4:B1160)</f>
        <v>1157</v>
      </c>
      <c r="B1160" s="44">
        <v>45745</v>
      </c>
      <c r="C1160" s="29" t="s">
        <v>214</v>
      </c>
      <c r="D1160" s="3" t="str">
        <f>VLOOKUP(C1160,'Location Summary'!$C$4:$D$678,2,0)</f>
        <v>DA+9</v>
      </c>
      <c r="E1160" s="297" t="s">
        <v>423</v>
      </c>
      <c r="F1160" s="116" t="s">
        <v>325</v>
      </c>
      <c r="L1160" s="186">
        <v>1</v>
      </c>
      <c r="N1160" s="187">
        <v>1</v>
      </c>
      <c r="O1160" s="186">
        <v>1</v>
      </c>
      <c r="X1160" s="44">
        <f t="shared" ref="X1160" si="212">B1160</f>
        <v>45745</v>
      </c>
      <c r="Y1160" s="44">
        <f t="shared" ref="Y1160" si="213">B1160+28</f>
        <v>45773</v>
      </c>
    </row>
    <row r="1161" spans="1:25" x14ac:dyDescent="0.3">
      <c r="A1161" s="13">
        <f>SUBTOTAL(103,$B$4:B1161)</f>
        <v>1158</v>
      </c>
      <c r="B1161" s="44">
        <v>45745</v>
      </c>
      <c r="C1161" s="29" t="s">
        <v>692</v>
      </c>
      <c r="D1161" s="3" t="str">
        <f>VLOOKUP(C1161,'Location Summary'!$C$4:$D$678,2,0)</f>
        <v>DB1+12</v>
      </c>
      <c r="E1161" s="297" t="s">
        <v>423</v>
      </c>
      <c r="F1161" s="116" t="s">
        <v>325</v>
      </c>
      <c r="P1161" s="188">
        <v>1</v>
      </c>
      <c r="X1161" s="44">
        <f t="shared" ref="X1161:X1162" si="214">B1161</f>
        <v>45745</v>
      </c>
      <c r="Y1161" s="44">
        <f t="shared" ref="Y1161:Y1162" si="215">B1161+28</f>
        <v>45773</v>
      </c>
    </row>
    <row r="1162" spans="1:25" x14ac:dyDescent="0.3">
      <c r="A1162" s="13">
        <f>SUBTOTAL(103,$B$4:B1162)</f>
        <v>1159</v>
      </c>
      <c r="B1162" s="44">
        <v>45745</v>
      </c>
      <c r="C1162" s="29" t="s">
        <v>1309</v>
      </c>
      <c r="D1162" s="3" t="str">
        <f>VLOOKUP(C1162,'Location Summary'!$C$4:$D$678,2,0)</f>
        <v>DB1+9</v>
      </c>
      <c r="E1162" s="297" t="s">
        <v>423</v>
      </c>
      <c r="F1162" s="116" t="s">
        <v>325</v>
      </c>
      <c r="G1162" s="188">
        <v>1</v>
      </c>
      <c r="K1162" s="187">
        <v>1</v>
      </c>
      <c r="L1162" s="186">
        <v>1</v>
      </c>
      <c r="P1162" s="188">
        <v>1</v>
      </c>
      <c r="Q1162" s="187">
        <v>1</v>
      </c>
      <c r="R1162" s="186">
        <v>1</v>
      </c>
      <c r="X1162" s="44">
        <f t="shared" si="214"/>
        <v>45745</v>
      </c>
      <c r="Y1162" s="44">
        <f t="shared" si="215"/>
        <v>45773</v>
      </c>
    </row>
    <row r="1163" spans="1:25" x14ac:dyDescent="0.3">
      <c r="A1163" s="13">
        <f>SUBTOTAL(103,$B$4:B1163)</f>
        <v>1160</v>
      </c>
      <c r="B1163" s="44">
        <v>45745</v>
      </c>
      <c r="C1163" s="29" t="s">
        <v>1299</v>
      </c>
      <c r="D1163" s="3" t="str">
        <f>VLOOKUP(C1163,'Location Summary'!$C$4:$D$678,2,0)</f>
        <v>DA+3</v>
      </c>
      <c r="E1163" s="297" t="s">
        <v>423</v>
      </c>
      <c r="F1163" s="116" t="s">
        <v>703</v>
      </c>
      <c r="J1163" s="188">
        <v>1</v>
      </c>
      <c r="N1163" s="187">
        <v>1</v>
      </c>
      <c r="O1163" s="186">
        <v>1</v>
      </c>
      <c r="Q1163" s="187">
        <v>1</v>
      </c>
      <c r="R1163" s="186">
        <v>1</v>
      </c>
      <c r="X1163" s="44">
        <f t="shared" ref="X1163" si="216">B1163</f>
        <v>45745</v>
      </c>
      <c r="Y1163" s="44">
        <f t="shared" ref="Y1163" si="217">B1163+28</f>
        <v>45773</v>
      </c>
    </row>
    <row r="1164" spans="1:25" x14ac:dyDescent="0.3">
      <c r="A1164" s="13">
        <f>SUBTOTAL(103,$B$4:B1164)</f>
        <v>1161</v>
      </c>
      <c r="B1164" s="44">
        <v>45746</v>
      </c>
      <c r="C1164" s="29" t="s">
        <v>214</v>
      </c>
      <c r="D1164" s="3" t="str">
        <f>VLOOKUP(C1164,'Location Summary'!$C$4:$D$678,2,0)</f>
        <v>DA+9</v>
      </c>
      <c r="E1164" s="297" t="s">
        <v>423</v>
      </c>
      <c r="F1164" s="116" t="s">
        <v>703</v>
      </c>
      <c r="O1164" s="186">
        <v>1</v>
      </c>
      <c r="R1164" s="186">
        <v>1</v>
      </c>
      <c r="X1164" s="44">
        <f>B1164</f>
        <v>45746</v>
      </c>
      <c r="Y1164" s="44">
        <f t="shared" ref="Y1164" si="218">B1164+28</f>
        <v>45774</v>
      </c>
    </row>
    <row r="1165" spans="1:25" x14ac:dyDescent="0.3">
      <c r="A1165" s="13">
        <f>SUBTOTAL(103,$B$4:B1165)</f>
        <v>1162</v>
      </c>
      <c r="B1165" s="44">
        <v>45746</v>
      </c>
      <c r="C1165" s="29" t="s">
        <v>1309</v>
      </c>
      <c r="D1165" s="3" t="str">
        <f>VLOOKUP(C1165,'Location Summary'!$C$4:$D$678,2,0)</f>
        <v>DB1+9</v>
      </c>
      <c r="E1165" s="297" t="s">
        <v>423</v>
      </c>
      <c r="F1165" s="116" t="s">
        <v>703</v>
      </c>
      <c r="H1165" s="187">
        <v>1</v>
      </c>
      <c r="I1165" s="186">
        <v>1</v>
      </c>
      <c r="Q1165" s="187">
        <v>1</v>
      </c>
      <c r="R1165" s="186">
        <v>1</v>
      </c>
      <c r="X1165" s="44">
        <f t="shared" ref="X1165:X1168" si="219">B1165</f>
        <v>45746</v>
      </c>
      <c r="Y1165" s="44">
        <f t="shared" ref="Y1165:Y1168" si="220">B1165+28</f>
        <v>45774</v>
      </c>
    </row>
    <row r="1166" spans="1:25" x14ac:dyDescent="0.3">
      <c r="A1166" s="13">
        <f>SUBTOTAL(103,$B$4:B1166)</f>
        <v>1163</v>
      </c>
      <c r="B1166" s="44">
        <v>45746</v>
      </c>
      <c r="C1166" s="29" t="s">
        <v>1299</v>
      </c>
      <c r="D1166" s="3" t="str">
        <f>VLOOKUP(C1166,'Location Summary'!$C$4:$D$678,2,0)</f>
        <v>DA+3</v>
      </c>
      <c r="E1166" s="297" t="s">
        <v>423</v>
      </c>
      <c r="F1166" s="116" t="s">
        <v>703</v>
      </c>
      <c r="H1166" s="187">
        <v>1</v>
      </c>
      <c r="I1166" s="186">
        <v>1</v>
      </c>
      <c r="K1166" s="187">
        <v>1</v>
      </c>
      <c r="L1166" s="186">
        <v>1</v>
      </c>
      <c r="X1166" s="44">
        <f t="shared" si="219"/>
        <v>45746</v>
      </c>
      <c r="Y1166" s="44">
        <f t="shared" si="220"/>
        <v>45774</v>
      </c>
    </row>
    <row r="1167" spans="1:25" x14ac:dyDescent="0.3">
      <c r="A1167" s="13">
        <f>SUBTOTAL(103,$B$4:B1167)</f>
        <v>1164</v>
      </c>
      <c r="B1167" s="44">
        <v>45747</v>
      </c>
      <c r="C1167" s="150" t="s">
        <v>692</v>
      </c>
      <c r="D1167" s="3" t="str">
        <f>VLOOKUP(C1167,'Location Summary'!$C$4:$D$678,2,0)</f>
        <v>DB1+12</v>
      </c>
      <c r="E1167" s="297" t="s">
        <v>423</v>
      </c>
      <c r="F1167" s="116" t="s">
        <v>703</v>
      </c>
      <c r="M1167" s="188">
        <v>1</v>
      </c>
      <c r="Q1167" s="187">
        <v>1</v>
      </c>
      <c r="X1167" s="44">
        <f t="shared" si="219"/>
        <v>45747</v>
      </c>
      <c r="Y1167" s="44">
        <f t="shared" si="220"/>
        <v>45775</v>
      </c>
    </row>
    <row r="1168" spans="1:25" x14ac:dyDescent="0.3">
      <c r="A1168" s="13">
        <f>SUBTOTAL(103,$B$4:B1168)</f>
        <v>1165</v>
      </c>
      <c r="B1168" s="44">
        <v>45748</v>
      </c>
      <c r="C1168" s="150" t="s">
        <v>692</v>
      </c>
      <c r="D1168" s="3" t="str">
        <f>VLOOKUP(C1168,'Location Summary'!$C$4:$D$678,2,0)</f>
        <v>DB1+12</v>
      </c>
      <c r="E1168" s="297" t="s">
        <v>423</v>
      </c>
      <c r="F1168" s="116" t="s">
        <v>703</v>
      </c>
      <c r="N1168" s="187">
        <v>1</v>
      </c>
      <c r="O1168" s="186">
        <v>1</v>
      </c>
      <c r="R1168" s="186">
        <v>1</v>
      </c>
      <c r="X1168" s="44">
        <f t="shared" si="219"/>
        <v>45748</v>
      </c>
      <c r="Y1168" s="44">
        <f t="shared" si="220"/>
        <v>45776</v>
      </c>
    </row>
    <row r="1169" spans="1:25" x14ac:dyDescent="0.3">
      <c r="A1169" s="13">
        <f>SUBTOTAL(103,$B$4:B1169)</f>
        <v>1166</v>
      </c>
      <c r="B1169" s="44">
        <v>45748</v>
      </c>
      <c r="C1169" s="29" t="s">
        <v>1308</v>
      </c>
      <c r="D1169" s="3" t="str">
        <f>VLOOKUP(C1169,'Location Summary'!$C$4:$D$678,2,0)</f>
        <v>DA+0</v>
      </c>
      <c r="E1169" s="297" t="s">
        <v>423</v>
      </c>
      <c r="F1169" s="116" t="s">
        <v>325</v>
      </c>
      <c r="G1169" s="188">
        <v>1</v>
      </c>
      <c r="J1169" s="188">
        <v>1</v>
      </c>
      <c r="M1169" s="188">
        <v>1</v>
      </c>
      <c r="P1169" s="188">
        <v>1</v>
      </c>
      <c r="X1169" s="44">
        <f t="shared" ref="X1169:X1170" si="221">B1169</f>
        <v>45748</v>
      </c>
      <c r="Y1169" s="44">
        <f t="shared" ref="Y1169:Y1170" si="222">B1169+28</f>
        <v>45776</v>
      </c>
    </row>
    <row r="1170" spans="1:25" x14ac:dyDescent="0.3">
      <c r="A1170" s="13">
        <f>SUBTOTAL(103,$B$4:B1170)</f>
        <v>1167</v>
      </c>
      <c r="B1170" s="44">
        <v>45748</v>
      </c>
      <c r="C1170" s="29" t="s">
        <v>1300</v>
      </c>
      <c r="D1170" s="3" t="str">
        <f>VLOOKUP(C1170,'Location Summary'!$C$4:$D$678,2,0)</f>
        <v>DA+3</v>
      </c>
      <c r="E1170" s="297" t="s">
        <v>423</v>
      </c>
      <c r="F1170" s="116" t="s">
        <v>325</v>
      </c>
      <c r="G1170" s="188">
        <v>1</v>
      </c>
      <c r="J1170" s="188">
        <v>1</v>
      </c>
      <c r="X1170" s="44">
        <f t="shared" si="221"/>
        <v>45748</v>
      </c>
      <c r="Y1170" s="44">
        <f t="shared" si="222"/>
        <v>45776</v>
      </c>
    </row>
    <row r="1171" spans="1:25" x14ac:dyDescent="0.3">
      <c r="A1171" s="13">
        <f>SUBTOTAL(103,$B$4:B1171)</f>
        <v>1168</v>
      </c>
      <c r="B1171" s="44">
        <v>45749</v>
      </c>
      <c r="C1171" s="29" t="s">
        <v>1308</v>
      </c>
      <c r="D1171" s="3" t="str">
        <f>VLOOKUP(C1171,'Location Summary'!$C$4:$D$678,2,0)</f>
        <v>DA+0</v>
      </c>
      <c r="E1171" s="297" t="s">
        <v>423</v>
      </c>
      <c r="F1171" s="116" t="s">
        <v>325</v>
      </c>
      <c r="H1171" s="187">
        <v>1</v>
      </c>
      <c r="K1171" s="187">
        <v>1</v>
      </c>
      <c r="N1171" s="187">
        <v>1</v>
      </c>
      <c r="Q1171" s="187">
        <v>1</v>
      </c>
      <c r="X1171" s="44">
        <f t="shared" ref="X1171" si="223">B1171</f>
        <v>45749</v>
      </c>
      <c r="Y1171" s="44">
        <f t="shared" ref="Y1171" si="224">B1171+28</f>
        <v>45777</v>
      </c>
    </row>
    <row r="1172" spans="1:25" x14ac:dyDescent="0.3">
      <c r="A1172" s="13">
        <f>SUBTOTAL(103,$B$4:B1172)</f>
        <v>1169</v>
      </c>
      <c r="B1172" s="44">
        <v>45749</v>
      </c>
      <c r="C1172" s="150" t="s">
        <v>1300</v>
      </c>
      <c r="D1172" s="3" t="str">
        <f>VLOOKUP(C1172,'Location Summary'!$C$4:$D$678,2,0)</f>
        <v>DA+3</v>
      </c>
      <c r="E1172" s="297" t="s">
        <v>423</v>
      </c>
      <c r="F1172" s="116" t="s">
        <v>325</v>
      </c>
      <c r="H1172" s="187">
        <v>1</v>
      </c>
      <c r="I1172" s="186">
        <v>1</v>
      </c>
      <c r="K1172" s="187">
        <v>1</v>
      </c>
      <c r="L1172" s="186">
        <v>1</v>
      </c>
      <c r="M1172" s="188">
        <v>1</v>
      </c>
      <c r="P1172" s="188">
        <v>1</v>
      </c>
      <c r="X1172" s="44">
        <f t="shared" ref="X1172" si="225">B1172</f>
        <v>45749</v>
      </c>
      <c r="Y1172" s="44">
        <f t="shared" ref="Y1172" si="226">B1172+28</f>
        <v>45777</v>
      </c>
    </row>
    <row r="1173" spans="1:25" x14ac:dyDescent="0.3">
      <c r="A1173" s="13">
        <f>SUBTOTAL(103,$B$4:B1173)</f>
        <v>1170</v>
      </c>
      <c r="B1173" s="44">
        <v>45750</v>
      </c>
      <c r="C1173" s="29" t="s">
        <v>1308</v>
      </c>
      <c r="D1173" s="3" t="str">
        <f>VLOOKUP(C1173,'Location Summary'!$C$4:$D$678,2,0)</f>
        <v>DA+0</v>
      </c>
      <c r="E1173" s="297" t="s">
        <v>423</v>
      </c>
      <c r="F1173" s="116" t="s">
        <v>703</v>
      </c>
      <c r="I1173" s="186">
        <v>1</v>
      </c>
      <c r="L1173" s="186">
        <v>1</v>
      </c>
      <c r="O1173" s="186">
        <v>1</v>
      </c>
      <c r="R1173" s="186">
        <v>1</v>
      </c>
      <c r="X1173" s="44">
        <f t="shared" ref="X1173" si="227">B1173</f>
        <v>45750</v>
      </c>
      <c r="Y1173" s="44">
        <f t="shared" ref="Y1173" si="228">B1173+28</f>
        <v>45778</v>
      </c>
    </row>
    <row r="1174" spans="1:25" x14ac:dyDescent="0.3">
      <c r="A1174" s="13">
        <f>SUBTOTAL(103,$B$4:B1174)</f>
        <v>1171</v>
      </c>
      <c r="B1174" s="44">
        <v>45750</v>
      </c>
      <c r="C1174" s="150" t="s">
        <v>1300</v>
      </c>
      <c r="D1174" s="3" t="str">
        <f>VLOOKUP(C1174,'Location Summary'!$C$4:$D$678,2,0)</f>
        <v>DA+3</v>
      </c>
      <c r="E1174" s="297" t="s">
        <v>423</v>
      </c>
      <c r="F1174" s="116" t="s">
        <v>325</v>
      </c>
      <c r="N1174" s="187">
        <v>1</v>
      </c>
      <c r="Q1174" s="187">
        <v>1</v>
      </c>
      <c r="X1174" s="44">
        <f t="shared" ref="X1174" si="229">B1174</f>
        <v>45750</v>
      </c>
      <c r="Y1174" s="44">
        <f t="shared" ref="Y1174" si="230">B1174+28</f>
        <v>45778</v>
      </c>
    </row>
    <row r="1175" spans="1:25" x14ac:dyDescent="0.3">
      <c r="A1175" s="13">
        <f>SUBTOTAL(103,$B$4:B1175)</f>
        <v>1172</v>
      </c>
      <c r="B1175" s="44">
        <v>45751</v>
      </c>
      <c r="C1175" s="29" t="s">
        <v>610</v>
      </c>
      <c r="D1175" s="3" t="str">
        <f>VLOOKUP(C1175,'Location Summary'!$C$4:$D$678,2,0)</f>
        <v>DA-3</v>
      </c>
      <c r="E1175" s="297" t="s">
        <v>423</v>
      </c>
      <c r="F1175" s="116" t="s">
        <v>325</v>
      </c>
      <c r="P1175" s="188">
        <v>1</v>
      </c>
      <c r="X1175" s="44">
        <f t="shared" ref="X1175" si="231">B1175</f>
        <v>45751</v>
      </c>
      <c r="Y1175" s="44">
        <f t="shared" ref="Y1175" si="232">B1175+28</f>
        <v>45779</v>
      </c>
    </row>
    <row r="1176" spans="1:25" x14ac:dyDescent="0.3">
      <c r="A1176" s="13">
        <f>SUBTOTAL(103,$B$4:B1176)</f>
        <v>1173</v>
      </c>
      <c r="B1176" s="44">
        <v>45752</v>
      </c>
      <c r="C1176" s="29" t="s">
        <v>610</v>
      </c>
      <c r="D1176" s="3" t="str">
        <f>VLOOKUP(C1176,'Location Summary'!$C$4:$D$678,2,0)</f>
        <v>DA-3</v>
      </c>
      <c r="E1176" s="297" t="s">
        <v>423</v>
      </c>
      <c r="F1176" s="116" t="s">
        <v>325</v>
      </c>
      <c r="G1176" s="188">
        <v>1</v>
      </c>
      <c r="Q1176" s="187">
        <v>1</v>
      </c>
      <c r="X1176" s="44">
        <f t="shared" ref="X1176:X1178" si="233">B1176</f>
        <v>45752</v>
      </c>
      <c r="Y1176" s="44">
        <f t="shared" ref="Y1176:Y1178" si="234">B1176+28</f>
        <v>45780</v>
      </c>
    </row>
    <row r="1177" spans="1:25" x14ac:dyDescent="0.3">
      <c r="A1177" s="13">
        <f>SUBTOTAL(103,$B$4:B1177)</f>
        <v>1174</v>
      </c>
      <c r="B1177" s="44">
        <v>45752</v>
      </c>
      <c r="C1177" s="29" t="s">
        <v>11</v>
      </c>
      <c r="D1177" s="3" t="str">
        <f>VLOOKUP(C1177,'Location Summary'!$C$4:$D$678,2,0)</f>
        <v>DD60+18</v>
      </c>
      <c r="E1177" s="297" t="s">
        <v>423</v>
      </c>
      <c r="F1177" s="116" t="s">
        <v>703</v>
      </c>
      <c r="P1177" s="188">
        <v>1</v>
      </c>
      <c r="X1177" s="44">
        <f t="shared" si="233"/>
        <v>45752</v>
      </c>
      <c r="Y1177" s="44">
        <f t="shared" si="234"/>
        <v>45780</v>
      </c>
    </row>
    <row r="1178" spans="1:25" x14ac:dyDescent="0.3">
      <c r="A1178" s="13">
        <f>SUBTOTAL(103,$B$4:B1178)</f>
        <v>1175</v>
      </c>
      <c r="B1178" s="44">
        <v>45752</v>
      </c>
      <c r="C1178" s="29" t="s">
        <v>1300</v>
      </c>
      <c r="D1178" s="3" t="str">
        <f>VLOOKUP(C1178,'Location Summary'!$C$4:$D$678,2,0)</f>
        <v>DA+3</v>
      </c>
      <c r="E1178" s="297" t="s">
        <v>423</v>
      </c>
      <c r="F1178" s="116" t="s">
        <v>703</v>
      </c>
      <c r="O1178" s="186">
        <v>1</v>
      </c>
      <c r="R1178" s="186">
        <v>1</v>
      </c>
      <c r="X1178" s="44">
        <f t="shared" si="233"/>
        <v>45752</v>
      </c>
      <c r="Y1178" s="44">
        <f t="shared" si="234"/>
        <v>45780</v>
      </c>
    </row>
    <row r="1179" spans="1:25" x14ac:dyDescent="0.3">
      <c r="A1179" s="13">
        <f>SUBTOTAL(103,$B$4:B1179)</f>
        <v>1176</v>
      </c>
      <c r="B1179" s="44">
        <v>45752</v>
      </c>
      <c r="C1179" s="29" t="s">
        <v>1307</v>
      </c>
      <c r="D1179" s="3" t="str">
        <f>VLOOKUP(C1179,'Location Summary'!$C$4:$D$678,2,0)</f>
        <v>DA+3</v>
      </c>
      <c r="E1179" s="297" t="s">
        <v>423</v>
      </c>
      <c r="F1179" s="116" t="s">
        <v>325</v>
      </c>
      <c r="M1179" s="188">
        <v>1</v>
      </c>
      <c r="P1179" s="188">
        <v>1</v>
      </c>
      <c r="X1179" s="44">
        <f t="shared" ref="X1179" si="235">B1179</f>
        <v>45752</v>
      </c>
      <c r="Y1179" s="44">
        <f t="shared" ref="Y1179" si="236">B1179+28</f>
        <v>45780</v>
      </c>
    </row>
    <row r="1180" spans="1:25" x14ac:dyDescent="0.3">
      <c r="A1180" s="13">
        <f>SUBTOTAL(103,$B$4:B1180)</f>
        <v>1177</v>
      </c>
      <c r="B1180" s="44">
        <v>45753</v>
      </c>
      <c r="C1180" s="29" t="s">
        <v>610</v>
      </c>
      <c r="D1180" s="3" t="str">
        <f>VLOOKUP(C1180,'Location Summary'!$C$4:$D$678,2,0)</f>
        <v>DA-3</v>
      </c>
      <c r="E1180" s="297" t="s">
        <v>423</v>
      </c>
      <c r="F1180" s="116" t="s">
        <v>325</v>
      </c>
      <c r="H1180" s="187">
        <v>1</v>
      </c>
      <c r="X1180" s="44">
        <f t="shared" ref="X1180:X1183" si="237">B1180</f>
        <v>45753</v>
      </c>
      <c r="Y1180" s="44">
        <f t="shared" ref="Y1180:Y1183" si="238">B1180+28</f>
        <v>45781</v>
      </c>
    </row>
    <row r="1181" spans="1:25" x14ac:dyDescent="0.3">
      <c r="A1181" s="13">
        <f>SUBTOTAL(103,$B$4:B1181)</f>
        <v>1178</v>
      </c>
      <c r="B1181" s="44">
        <v>45753</v>
      </c>
      <c r="C1181" s="29" t="s">
        <v>1303</v>
      </c>
      <c r="D1181" s="3" t="str">
        <f>VLOOKUP(C1181,'Location Summary'!$C$4:$D$678,2,0)</f>
        <v>DA+3</v>
      </c>
      <c r="E1181" s="297" t="s">
        <v>423</v>
      </c>
      <c r="F1181" s="116" t="s">
        <v>703</v>
      </c>
      <c r="G1181" s="188">
        <v>1</v>
      </c>
      <c r="M1181" s="188">
        <v>1</v>
      </c>
      <c r="P1181" s="188">
        <v>1</v>
      </c>
      <c r="X1181" s="44">
        <f t="shared" si="237"/>
        <v>45753</v>
      </c>
      <c r="Y1181" s="44">
        <f t="shared" si="238"/>
        <v>45781</v>
      </c>
    </row>
    <row r="1182" spans="1:25" x14ac:dyDescent="0.3">
      <c r="A1182" s="13">
        <f>SUBTOTAL(103,$B$4:B1182)</f>
        <v>1179</v>
      </c>
      <c r="B1182" s="44">
        <v>45753</v>
      </c>
      <c r="C1182" s="150" t="s">
        <v>11</v>
      </c>
      <c r="D1182" s="3" t="str">
        <f>VLOOKUP(C1182,'Location Summary'!$C$4:$D$678,2,0)</f>
        <v>DD60+18</v>
      </c>
      <c r="E1182" s="297" t="s">
        <v>423</v>
      </c>
      <c r="F1182" s="116" t="s">
        <v>703</v>
      </c>
      <c r="R1182" s="186">
        <v>0.5</v>
      </c>
      <c r="X1182" s="44">
        <f t="shared" si="237"/>
        <v>45753</v>
      </c>
      <c r="Y1182" s="44">
        <f t="shared" si="238"/>
        <v>45781</v>
      </c>
    </row>
    <row r="1183" spans="1:25" x14ac:dyDescent="0.3">
      <c r="A1183" s="13">
        <f>SUBTOTAL(103,$B$4:B1183)</f>
        <v>1180</v>
      </c>
      <c r="B1183" s="44">
        <v>45753</v>
      </c>
      <c r="C1183" s="29" t="s">
        <v>1307</v>
      </c>
      <c r="D1183" s="3" t="str">
        <f>VLOOKUP(C1183,'Location Summary'!$C$4:$D$678,2,0)</f>
        <v>DA+3</v>
      </c>
      <c r="E1183" s="297" t="s">
        <v>423</v>
      </c>
      <c r="F1183" s="116" t="s">
        <v>325</v>
      </c>
      <c r="G1183" s="188">
        <v>1</v>
      </c>
      <c r="J1183" s="188">
        <v>1</v>
      </c>
      <c r="X1183" s="44">
        <f t="shared" si="237"/>
        <v>45753</v>
      </c>
      <c r="Y1183" s="44">
        <f t="shared" si="238"/>
        <v>45781</v>
      </c>
    </row>
    <row r="1184" spans="1:25" x14ac:dyDescent="0.3">
      <c r="A1184" s="13">
        <f>SUBTOTAL(103,$B$4:B1184)</f>
        <v>1181</v>
      </c>
      <c r="B1184" s="44">
        <v>45754</v>
      </c>
      <c r="C1184" s="29" t="s">
        <v>1303</v>
      </c>
      <c r="D1184" s="3" t="str">
        <f>VLOOKUP(C1184,'Location Summary'!$C$4:$D$678,2,0)</f>
        <v>DA+3</v>
      </c>
      <c r="E1184" s="147" t="s">
        <v>423</v>
      </c>
      <c r="F1184" s="116" t="s">
        <v>703</v>
      </c>
      <c r="H1184" s="187">
        <v>1</v>
      </c>
      <c r="I1184" s="186">
        <v>1</v>
      </c>
      <c r="J1184" s="188">
        <v>1</v>
      </c>
      <c r="N1184" s="187">
        <v>1</v>
      </c>
      <c r="O1184" s="186">
        <v>1</v>
      </c>
      <c r="X1184" s="44">
        <f t="shared" ref="X1184:X1185" si="239">B1184</f>
        <v>45754</v>
      </c>
      <c r="Y1184" s="44">
        <f t="shared" ref="Y1184:Y1185" si="240">B1184+28</f>
        <v>45782</v>
      </c>
    </row>
    <row r="1185" spans="1:25" x14ac:dyDescent="0.3">
      <c r="A1185" s="13">
        <f>SUBTOTAL(103,$B$4:B1185)</f>
        <v>1182</v>
      </c>
      <c r="B1185" s="44">
        <v>45754</v>
      </c>
      <c r="C1185" s="29" t="s">
        <v>11</v>
      </c>
      <c r="D1185" s="3" t="str">
        <f>VLOOKUP(C1185,'Location Summary'!$C$4:$D$678,2,0)</f>
        <v>DD60+18</v>
      </c>
      <c r="E1185" s="147" t="s">
        <v>423</v>
      </c>
      <c r="F1185" s="116" t="s">
        <v>703</v>
      </c>
      <c r="M1185" s="188">
        <v>1</v>
      </c>
      <c r="R1185" s="186">
        <v>0.5</v>
      </c>
      <c r="X1185" s="44">
        <f t="shared" si="239"/>
        <v>45754</v>
      </c>
      <c r="Y1185" s="44">
        <f t="shared" si="240"/>
        <v>45782</v>
      </c>
    </row>
    <row r="1186" spans="1:25" x14ac:dyDescent="0.3">
      <c r="A1186" s="13">
        <f>SUBTOTAL(103,$B$4:B1186)</f>
        <v>1183</v>
      </c>
      <c r="B1186" s="44">
        <v>45754</v>
      </c>
      <c r="C1186" s="29" t="s">
        <v>1307</v>
      </c>
      <c r="D1186" s="3" t="str">
        <f>VLOOKUP(C1186,'Location Summary'!$C$4:$D$678,2,0)</f>
        <v>DA+3</v>
      </c>
      <c r="E1186" s="147" t="s">
        <v>423</v>
      </c>
      <c r="F1186" s="116" t="s">
        <v>325</v>
      </c>
      <c r="H1186" s="187">
        <v>1</v>
      </c>
      <c r="K1186" s="187">
        <v>1</v>
      </c>
      <c r="N1186" s="187">
        <v>1</v>
      </c>
      <c r="O1186" s="186">
        <v>1</v>
      </c>
      <c r="Q1186" s="187">
        <v>1</v>
      </c>
      <c r="R1186" s="186">
        <v>1</v>
      </c>
      <c r="X1186" s="44">
        <f t="shared" ref="X1186" si="241">B1186</f>
        <v>45754</v>
      </c>
      <c r="Y1186" s="44">
        <f t="shared" ref="Y1186" si="242">B1186+28</f>
        <v>45782</v>
      </c>
    </row>
    <row r="1187" spans="1:25" x14ac:dyDescent="0.3">
      <c r="A1187" s="13">
        <f>SUBTOTAL(103,$B$4:B1187)</f>
        <v>1184</v>
      </c>
      <c r="B1187" s="44">
        <v>45755</v>
      </c>
      <c r="C1187" s="29" t="s">
        <v>610</v>
      </c>
      <c r="D1187" s="3" t="str">
        <f>VLOOKUP(C1187,'Location Summary'!$C$4:$D$678,2,0)</f>
        <v>DA-3</v>
      </c>
      <c r="E1187" s="147" t="s">
        <v>423</v>
      </c>
      <c r="F1187" s="116" t="s">
        <v>703</v>
      </c>
      <c r="I1187" s="186">
        <v>1</v>
      </c>
      <c r="M1187" s="188">
        <v>1</v>
      </c>
      <c r="R1187" s="186">
        <v>1</v>
      </c>
      <c r="X1187" s="44">
        <f t="shared" ref="X1187:X1190" si="243">B1187</f>
        <v>45755</v>
      </c>
      <c r="Y1187" s="44">
        <f t="shared" ref="Y1187:Y1190" si="244">B1187+28</f>
        <v>45783</v>
      </c>
    </row>
    <row r="1188" spans="1:25" x14ac:dyDescent="0.3">
      <c r="A1188" s="13">
        <f>SUBTOTAL(103,$B$4:B1188)</f>
        <v>1185</v>
      </c>
      <c r="B1188" s="44">
        <v>45755</v>
      </c>
      <c r="C1188" s="29" t="s">
        <v>1303</v>
      </c>
      <c r="D1188" s="3" t="str">
        <f>VLOOKUP(C1188,'Location Summary'!$C$4:$D$678,2,0)</f>
        <v>DA+3</v>
      </c>
      <c r="E1188" s="147" t="s">
        <v>423</v>
      </c>
      <c r="F1188" s="116" t="s">
        <v>703</v>
      </c>
      <c r="K1188" s="187">
        <v>1</v>
      </c>
      <c r="L1188" s="186">
        <v>1</v>
      </c>
      <c r="Q1188" s="187">
        <v>1</v>
      </c>
      <c r="R1188" s="186">
        <v>1</v>
      </c>
      <c r="X1188" s="44">
        <f t="shared" si="243"/>
        <v>45755</v>
      </c>
      <c r="Y1188" s="44">
        <f t="shared" si="244"/>
        <v>45783</v>
      </c>
    </row>
    <row r="1189" spans="1:25" x14ac:dyDescent="0.3">
      <c r="A1189" s="13">
        <f>SUBTOTAL(103,$B$4:B1189)</f>
        <v>1186</v>
      </c>
      <c r="B1189" s="44">
        <v>45755</v>
      </c>
      <c r="C1189" s="29" t="s">
        <v>1307</v>
      </c>
      <c r="D1189" s="3" t="str">
        <f>VLOOKUP(C1189,'Location Summary'!$C$4:$D$678,2,0)</f>
        <v>DA+3</v>
      </c>
      <c r="E1189" s="297" t="s">
        <v>423</v>
      </c>
      <c r="F1189" s="116" t="s">
        <v>703</v>
      </c>
      <c r="I1189" s="186">
        <v>1</v>
      </c>
      <c r="L1189" s="186">
        <v>1</v>
      </c>
      <c r="X1189" s="44">
        <f t="shared" si="243"/>
        <v>45755</v>
      </c>
      <c r="Y1189" s="44">
        <f t="shared" si="244"/>
        <v>45783</v>
      </c>
    </row>
    <row r="1190" spans="1:25" x14ac:dyDescent="0.3">
      <c r="A1190" s="13">
        <f>SUBTOTAL(103,$B$4:B1190)</f>
        <v>1187</v>
      </c>
      <c r="B1190" s="44">
        <v>45755</v>
      </c>
      <c r="C1190" s="29" t="s">
        <v>901</v>
      </c>
      <c r="D1190" s="3" t="s">
        <v>1464</v>
      </c>
      <c r="E1190" s="147" t="s">
        <v>423</v>
      </c>
      <c r="F1190" s="116" t="s">
        <v>703</v>
      </c>
      <c r="I1190" s="186">
        <v>0.5</v>
      </c>
      <c r="L1190" s="186">
        <v>0.5</v>
      </c>
      <c r="O1190" s="186">
        <v>0.5</v>
      </c>
      <c r="R1190" s="186">
        <v>0.5</v>
      </c>
      <c r="X1190" s="44">
        <f t="shared" si="243"/>
        <v>45755</v>
      </c>
      <c r="Y1190" s="44">
        <f t="shared" si="244"/>
        <v>45783</v>
      </c>
    </row>
    <row r="1191" spans="1:25" x14ac:dyDescent="0.3">
      <c r="A1191" s="13">
        <f>SUBTOTAL(103,$B$4:B1191)</f>
        <v>1188</v>
      </c>
      <c r="B1191" s="44">
        <v>45756</v>
      </c>
      <c r="C1191" s="29" t="s">
        <v>1306</v>
      </c>
      <c r="D1191" s="3" t="str">
        <f>VLOOKUP(C1191,'Location Summary'!$C$4:$D$678,2,0)</f>
        <v>DA+0</v>
      </c>
      <c r="E1191" s="147" t="s">
        <v>423</v>
      </c>
      <c r="F1191" s="116" t="s">
        <v>325</v>
      </c>
      <c r="G1191" s="188">
        <v>1</v>
      </c>
      <c r="H1191" s="187">
        <v>1</v>
      </c>
      <c r="J1191" s="188">
        <v>1</v>
      </c>
      <c r="K1191" s="187">
        <v>1</v>
      </c>
      <c r="M1191" s="188">
        <v>1</v>
      </c>
      <c r="P1191" s="188">
        <v>1</v>
      </c>
      <c r="X1191" s="44">
        <f t="shared" ref="X1191:X1193" si="245">B1191</f>
        <v>45756</v>
      </c>
      <c r="Y1191" s="44">
        <f t="shared" ref="Y1191:Y1193" si="246">B1191+28</f>
        <v>45784</v>
      </c>
    </row>
    <row r="1192" spans="1:25" x14ac:dyDescent="0.3">
      <c r="A1192" s="13">
        <f>SUBTOTAL(103,$B$4:B1192)</f>
        <v>1189</v>
      </c>
      <c r="B1192" s="44">
        <v>45757</v>
      </c>
      <c r="C1192" s="29" t="s">
        <v>11</v>
      </c>
      <c r="D1192" s="3" t="str">
        <f>VLOOKUP(C1192,'Location Summary'!$C$4:$D$678,2,0)</f>
        <v>DD60+18</v>
      </c>
      <c r="E1192" s="147" t="s">
        <v>423</v>
      </c>
      <c r="F1192" s="116" t="s">
        <v>703</v>
      </c>
      <c r="O1192" s="186">
        <v>0.5</v>
      </c>
      <c r="X1192" s="44">
        <f t="shared" si="245"/>
        <v>45757</v>
      </c>
      <c r="Y1192" s="44">
        <f t="shared" si="246"/>
        <v>45785</v>
      </c>
    </row>
    <row r="1193" spans="1:25" x14ac:dyDescent="0.3">
      <c r="A1193" s="13">
        <f>SUBTOTAL(103,$B$4:B1193)</f>
        <v>1190</v>
      </c>
      <c r="B1193" s="44">
        <v>45757</v>
      </c>
      <c r="C1193" s="29" t="s">
        <v>1306</v>
      </c>
      <c r="D1193" s="3" t="str">
        <f>VLOOKUP(C1193,'Location Summary'!$C$4:$D$678,2,0)</f>
        <v>DA+0</v>
      </c>
      <c r="E1193" s="147" t="s">
        <v>423</v>
      </c>
      <c r="F1193" s="116" t="s">
        <v>703</v>
      </c>
      <c r="I1193" s="186">
        <v>1</v>
      </c>
      <c r="L1193" s="186">
        <v>1</v>
      </c>
      <c r="N1193" s="187">
        <v>1</v>
      </c>
      <c r="O1193" s="186">
        <v>1</v>
      </c>
      <c r="Q1193" s="187">
        <v>1</v>
      </c>
      <c r="R1193" s="186">
        <v>1</v>
      </c>
      <c r="X1193" s="44">
        <f t="shared" si="245"/>
        <v>45757</v>
      </c>
      <c r="Y1193" s="44">
        <f t="shared" si="246"/>
        <v>45785</v>
      </c>
    </row>
    <row r="1194" spans="1:25" x14ac:dyDescent="0.3">
      <c r="A1194" s="13">
        <f>SUBTOTAL(103,$B$4:B1194)</f>
        <v>1191</v>
      </c>
      <c r="B1194" s="44">
        <v>45758</v>
      </c>
      <c r="C1194" s="29" t="s">
        <v>610</v>
      </c>
      <c r="D1194" s="3" t="str">
        <f>VLOOKUP(C1194,'Location Summary'!$C$4:$D$678,2,0)</f>
        <v>DA-3</v>
      </c>
      <c r="E1194" s="147" t="s">
        <v>423</v>
      </c>
      <c r="F1194" s="116" t="s">
        <v>703</v>
      </c>
      <c r="J1194" s="188">
        <v>1</v>
      </c>
      <c r="K1194" s="187">
        <v>1</v>
      </c>
      <c r="N1194" s="187">
        <v>1</v>
      </c>
      <c r="X1194" s="44">
        <f t="shared" ref="X1194" si="247">B1194</f>
        <v>45758</v>
      </c>
      <c r="Y1194" s="44">
        <f t="shared" ref="Y1194" si="248">B1194+28</f>
        <v>45786</v>
      </c>
    </row>
    <row r="1195" spans="1:25" x14ac:dyDescent="0.3">
      <c r="A1195" s="13">
        <f>SUBTOTAL(103,$B$4:B1195)</f>
        <v>1192</v>
      </c>
      <c r="B1195" s="44">
        <v>45758</v>
      </c>
      <c r="C1195" s="29" t="s">
        <v>1302</v>
      </c>
      <c r="D1195" s="3" t="str">
        <f>VLOOKUP(C1195,'Location Summary'!$C$4:$D$678,2,0)</f>
        <v>DD45+3</v>
      </c>
      <c r="E1195" s="147" t="s">
        <v>423</v>
      </c>
      <c r="F1195" s="116" t="s">
        <v>703</v>
      </c>
      <c r="J1195" s="188">
        <v>1</v>
      </c>
      <c r="X1195" s="44">
        <f t="shared" ref="X1195:X1197" si="249">B1195</f>
        <v>45758</v>
      </c>
      <c r="Y1195" s="44">
        <f t="shared" ref="Y1195:Y1197" si="250">B1195+28</f>
        <v>45786</v>
      </c>
    </row>
    <row r="1196" spans="1:25" x14ac:dyDescent="0.3">
      <c r="A1196" s="13">
        <f>SUBTOTAL(103,$B$4:B1196)</f>
        <v>1193</v>
      </c>
      <c r="B1196" s="44">
        <v>45758</v>
      </c>
      <c r="C1196" s="29" t="s">
        <v>11</v>
      </c>
      <c r="D1196" s="3" t="str">
        <f>VLOOKUP(C1196,'Location Summary'!$C$4:$D$678,2,0)</f>
        <v>DD60+18</v>
      </c>
      <c r="E1196" s="147" t="s">
        <v>423</v>
      </c>
      <c r="F1196" s="116" t="s">
        <v>703</v>
      </c>
      <c r="G1196" s="188">
        <v>1</v>
      </c>
      <c r="X1196" s="44">
        <f t="shared" si="249"/>
        <v>45758</v>
      </c>
      <c r="Y1196" s="44">
        <f t="shared" si="250"/>
        <v>45786</v>
      </c>
    </row>
    <row r="1197" spans="1:25" x14ac:dyDescent="0.3">
      <c r="A1197" s="13">
        <f>SUBTOTAL(103,$B$4:B1197)</f>
        <v>1194</v>
      </c>
      <c r="B1197" s="44">
        <v>45758</v>
      </c>
      <c r="C1197" s="29" t="s">
        <v>189</v>
      </c>
      <c r="D1197" s="3" t="str">
        <f>VLOOKUP(C1197,'Location Summary'!$C$4:$D$678,2,0)</f>
        <v>DA+6</v>
      </c>
      <c r="E1197" s="147" t="s">
        <v>423</v>
      </c>
      <c r="F1197" s="116" t="s">
        <v>703</v>
      </c>
      <c r="G1197" s="188">
        <v>1</v>
      </c>
      <c r="J1197" s="188">
        <v>1</v>
      </c>
      <c r="X1197" s="44">
        <f t="shared" si="249"/>
        <v>45758</v>
      </c>
      <c r="Y1197" s="44">
        <f t="shared" si="250"/>
        <v>45786</v>
      </c>
    </row>
    <row r="1198" spans="1:25" x14ac:dyDescent="0.3">
      <c r="A1198" s="13">
        <f>SUBTOTAL(103,$B$4:B1198)</f>
        <v>1195</v>
      </c>
      <c r="B1198" s="44">
        <v>45758</v>
      </c>
      <c r="C1198" s="29" t="s">
        <v>1305</v>
      </c>
      <c r="D1198" s="3" t="str">
        <f>VLOOKUP(C1198,'Location Summary'!$C$4:$D$678,2,0)</f>
        <v>DA+0</v>
      </c>
      <c r="E1198" s="147" t="s">
        <v>423</v>
      </c>
      <c r="F1198" s="116" t="s">
        <v>703</v>
      </c>
      <c r="G1198" s="188">
        <v>1</v>
      </c>
      <c r="J1198" s="188">
        <v>1</v>
      </c>
      <c r="M1198" s="188">
        <v>1</v>
      </c>
      <c r="P1198" s="188">
        <v>1</v>
      </c>
      <c r="X1198" s="44">
        <f t="shared" ref="X1198:X1200" si="251">B1198</f>
        <v>45758</v>
      </c>
      <c r="Y1198" s="44">
        <f t="shared" ref="Y1198:Y1200" si="252">B1198+28</f>
        <v>45786</v>
      </c>
    </row>
    <row r="1199" spans="1:25" x14ac:dyDescent="0.3">
      <c r="A1199" s="13">
        <f>SUBTOTAL(103,$B$4:B1199)</f>
        <v>1196</v>
      </c>
      <c r="B1199" s="44">
        <v>45758</v>
      </c>
      <c r="C1199" s="29" t="s">
        <v>902</v>
      </c>
      <c r="D1199" s="3" t="str">
        <f>VLOOKUP(C1199,'Location Summary'!$C$4:$D$678,2,0)</f>
        <v>DA+9</v>
      </c>
      <c r="E1199" s="147" t="s">
        <v>423</v>
      </c>
      <c r="F1199" s="116" t="s">
        <v>703</v>
      </c>
      <c r="I1199" s="186">
        <v>0.5</v>
      </c>
      <c r="L1199" s="186">
        <v>0.5</v>
      </c>
      <c r="O1199" s="186">
        <v>0.5</v>
      </c>
      <c r="R1199" s="186">
        <v>0.5</v>
      </c>
      <c r="X1199" s="44">
        <f t="shared" si="251"/>
        <v>45758</v>
      </c>
      <c r="Y1199" s="44">
        <f t="shared" si="252"/>
        <v>45786</v>
      </c>
    </row>
    <row r="1200" spans="1:25" x14ac:dyDescent="0.3">
      <c r="A1200" s="13">
        <f>SUBTOTAL(103,$B$4:B1200)</f>
        <v>1197</v>
      </c>
      <c r="B1200" s="44">
        <v>45759</v>
      </c>
      <c r="C1200" s="29" t="s">
        <v>610</v>
      </c>
      <c r="D1200" s="3" t="str">
        <f>VLOOKUP(C1200,'Location Summary'!$C$4:$D$678,2,0)</f>
        <v>DA-3</v>
      </c>
      <c r="E1200" s="147" t="s">
        <v>423</v>
      </c>
      <c r="F1200" s="116" t="s">
        <v>703</v>
      </c>
      <c r="L1200" s="186">
        <v>1</v>
      </c>
      <c r="O1200" s="186">
        <v>1</v>
      </c>
      <c r="X1200" s="44">
        <f t="shared" si="251"/>
        <v>45759</v>
      </c>
      <c r="Y1200" s="44">
        <f t="shared" si="252"/>
        <v>45787</v>
      </c>
    </row>
    <row r="1201" spans="1:25" x14ac:dyDescent="0.3">
      <c r="A1201" s="13">
        <f>SUBTOTAL(103,$B$4:B1201)</f>
        <v>1198</v>
      </c>
      <c r="B1201" s="44">
        <v>45759</v>
      </c>
      <c r="C1201" s="29" t="s">
        <v>189</v>
      </c>
      <c r="D1201" s="3" t="str">
        <f>VLOOKUP(C1201,'Location Summary'!$C$4:$D$678,2,0)</f>
        <v>DA+6</v>
      </c>
      <c r="E1201" s="147" t="s">
        <v>423</v>
      </c>
      <c r="F1201" s="116" t="s">
        <v>703</v>
      </c>
      <c r="H1201" s="187">
        <v>1</v>
      </c>
      <c r="K1201" s="187">
        <v>1</v>
      </c>
      <c r="M1201" s="188">
        <v>1</v>
      </c>
      <c r="X1201" s="44">
        <f t="shared" ref="X1201:X1207" si="253">B1201</f>
        <v>45759</v>
      </c>
      <c r="Y1201" s="44">
        <f t="shared" ref="Y1201:Y1207" si="254">B1201+28</f>
        <v>45787</v>
      </c>
    </row>
    <row r="1202" spans="1:25" x14ac:dyDescent="0.3">
      <c r="A1202" s="13">
        <f>SUBTOTAL(103,$B$4:B1202)</f>
        <v>1199</v>
      </c>
      <c r="B1202" s="44">
        <v>45759</v>
      </c>
      <c r="C1202" s="29" t="s">
        <v>1305</v>
      </c>
      <c r="D1202" s="3" t="str">
        <f>VLOOKUP(C1202,'Location Summary'!$C$4:$D$678,2,0)</f>
        <v>DA+0</v>
      </c>
      <c r="E1202" s="147" t="s">
        <v>423</v>
      </c>
      <c r="F1202" s="116" t="s">
        <v>703</v>
      </c>
      <c r="H1202" s="187">
        <v>1</v>
      </c>
      <c r="I1202" s="186">
        <v>1</v>
      </c>
      <c r="K1202" s="187">
        <v>1</v>
      </c>
      <c r="L1202" s="186">
        <v>1</v>
      </c>
      <c r="N1202" s="187">
        <v>1</v>
      </c>
      <c r="O1202" s="186">
        <v>1</v>
      </c>
      <c r="Q1202" s="187">
        <v>1</v>
      </c>
      <c r="R1202" s="186">
        <v>1</v>
      </c>
      <c r="X1202" s="44">
        <f t="shared" si="253"/>
        <v>45759</v>
      </c>
      <c r="Y1202" s="44">
        <f t="shared" si="254"/>
        <v>45787</v>
      </c>
    </row>
    <row r="1203" spans="1:25" x14ac:dyDescent="0.3">
      <c r="A1203" s="13">
        <f>SUBTOTAL(103,$B$4:B1203)</f>
        <v>1200</v>
      </c>
      <c r="B1203" s="44">
        <v>45759</v>
      </c>
      <c r="C1203" s="29" t="s">
        <v>609</v>
      </c>
      <c r="D1203" s="3" t="str">
        <f>VLOOKUP(C1203,'Location Summary'!$C$4:$D$678,2,0)</f>
        <v>DA+6</v>
      </c>
      <c r="E1203" s="147" t="s">
        <v>423</v>
      </c>
      <c r="F1203" s="116" t="s">
        <v>325</v>
      </c>
      <c r="J1203" s="188">
        <v>1</v>
      </c>
      <c r="X1203" s="44">
        <f t="shared" si="253"/>
        <v>45759</v>
      </c>
      <c r="Y1203" s="44">
        <f t="shared" si="254"/>
        <v>45787</v>
      </c>
    </row>
    <row r="1204" spans="1:25" x14ac:dyDescent="0.3">
      <c r="A1204" s="13">
        <f>SUBTOTAL(103,$B$4:B1204)</f>
        <v>1201</v>
      </c>
      <c r="B1204" s="44">
        <v>45760</v>
      </c>
      <c r="C1204" s="29" t="s">
        <v>609</v>
      </c>
      <c r="D1204" s="3" t="str">
        <f>VLOOKUP(C1204,'Location Summary'!$C$4:$D$678,2,0)</f>
        <v>DA+6</v>
      </c>
      <c r="E1204" s="147" t="s">
        <v>423</v>
      </c>
      <c r="F1204" s="116" t="s">
        <v>325</v>
      </c>
      <c r="G1204" s="188">
        <v>1</v>
      </c>
      <c r="K1204" s="187">
        <v>1</v>
      </c>
      <c r="L1204" s="186">
        <v>1</v>
      </c>
      <c r="P1204" s="188">
        <v>1</v>
      </c>
      <c r="X1204" s="44">
        <f t="shared" si="253"/>
        <v>45760</v>
      </c>
      <c r="Y1204" s="44">
        <f t="shared" si="254"/>
        <v>45788</v>
      </c>
    </row>
    <row r="1205" spans="1:25" x14ac:dyDescent="0.3">
      <c r="A1205" s="13">
        <f>SUBTOTAL(103,$B$4:B1205)</f>
        <v>1202</v>
      </c>
      <c r="B1205" s="44">
        <v>45760</v>
      </c>
      <c r="C1205" s="29" t="s">
        <v>1302</v>
      </c>
      <c r="D1205" s="3" t="str">
        <f>VLOOKUP(C1205,'Location Summary'!$C$4:$D$678,2,0)</f>
        <v>DD45+3</v>
      </c>
      <c r="E1205" s="147" t="s">
        <v>423</v>
      </c>
      <c r="F1205" s="116" t="s">
        <v>703</v>
      </c>
      <c r="P1205" s="188">
        <v>1</v>
      </c>
      <c r="X1205" s="44">
        <f t="shared" si="253"/>
        <v>45760</v>
      </c>
      <c r="Y1205" s="44">
        <f t="shared" si="254"/>
        <v>45788</v>
      </c>
    </row>
    <row r="1206" spans="1:25" x14ac:dyDescent="0.3">
      <c r="A1206" s="13">
        <f>SUBTOTAL(103,$B$4:B1206)</f>
        <v>1203</v>
      </c>
      <c r="B1206" s="44">
        <v>45760</v>
      </c>
      <c r="C1206" s="29" t="s">
        <v>11</v>
      </c>
      <c r="D1206" s="3" t="str">
        <f>VLOOKUP(C1206,'Location Summary'!$C$4:$D$678,2,0)</f>
        <v>DD60+18</v>
      </c>
      <c r="E1206" s="147" t="s">
        <v>423</v>
      </c>
      <c r="F1206" s="116" t="s">
        <v>703</v>
      </c>
      <c r="I1206" s="186">
        <v>0.5</v>
      </c>
      <c r="J1206" s="188">
        <v>1</v>
      </c>
      <c r="X1206" s="44">
        <f t="shared" si="253"/>
        <v>45760</v>
      </c>
      <c r="Y1206" s="44">
        <f t="shared" si="254"/>
        <v>45788</v>
      </c>
    </row>
    <row r="1207" spans="1:25" x14ac:dyDescent="0.3">
      <c r="A1207" s="13">
        <f>SUBTOTAL(103,$B$4:B1207)</f>
        <v>1204</v>
      </c>
      <c r="B1207" s="44">
        <v>45761</v>
      </c>
      <c r="C1207" s="29" t="s">
        <v>609</v>
      </c>
      <c r="D1207" s="3" t="str">
        <f>VLOOKUP(C1207,'Location Summary'!$C$4:$D$678,2,0)</f>
        <v>DA+6</v>
      </c>
      <c r="E1207" s="147" t="s">
        <v>423</v>
      </c>
      <c r="F1207" s="116" t="s">
        <v>703</v>
      </c>
      <c r="H1207" s="187">
        <v>1</v>
      </c>
      <c r="I1207" s="186">
        <v>1</v>
      </c>
      <c r="M1207" s="188">
        <v>1</v>
      </c>
      <c r="Q1207" s="187">
        <v>1</v>
      </c>
      <c r="R1207" s="186">
        <v>1</v>
      </c>
      <c r="X1207" s="44">
        <f t="shared" si="253"/>
        <v>45761</v>
      </c>
      <c r="Y1207" s="44">
        <f t="shared" si="254"/>
        <v>45789</v>
      </c>
    </row>
    <row r="1208" spans="1:25" x14ac:dyDescent="0.3">
      <c r="A1208" s="13">
        <f>SUBTOTAL(103,$B$4:B1208)</f>
        <v>1205</v>
      </c>
      <c r="B1208" s="44">
        <v>45761</v>
      </c>
      <c r="C1208" s="29" t="s">
        <v>11</v>
      </c>
      <c r="D1208" s="3" t="str">
        <f>VLOOKUP(C1208,'Location Summary'!$C$4:$D$678,2,0)</f>
        <v>DD60+18</v>
      </c>
      <c r="E1208" s="147" t="s">
        <v>423</v>
      </c>
      <c r="F1208" s="116" t="s">
        <v>703</v>
      </c>
      <c r="L1208" s="186">
        <v>0.5</v>
      </c>
      <c r="X1208" s="44">
        <f t="shared" ref="X1208:X1211" si="255">B1208</f>
        <v>45761</v>
      </c>
      <c r="Y1208" s="44">
        <f t="shared" ref="Y1208:Y1211" si="256">B1208+28</f>
        <v>45789</v>
      </c>
    </row>
    <row r="1209" spans="1:25" x14ac:dyDescent="0.3">
      <c r="A1209" s="13">
        <f>SUBTOTAL(103,$B$4:B1209)</f>
        <v>1206</v>
      </c>
      <c r="B1209" s="44">
        <v>45761</v>
      </c>
      <c r="C1209" s="29" t="s">
        <v>1304</v>
      </c>
      <c r="D1209" s="3" t="str">
        <f>VLOOKUP(C1209,'Location Summary'!$C$4:$D$678,2,0)</f>
        <v>DA+3</v>
      </c>
      <c r="E1209" s="147" t="s">
        <v>423</v>
      </c>
      <c r="F1209" s="116" t="s">
        <v>703</v>
      </c>
      <c r="G1209" s="188">
        <v>1</v>
      </c>
      <c r="J1209" s="188">
        <v>1</v>
      </c>
      <c r="M1209" s="188">
        <v>1</v>
      </c>
      <c r="P1209" s="188">
        <v>1</v>
      </c>
      <c r="X1209" s="44">
        <f t="shared" si="255"/>
        <v>45761</v>
      </c>
      <c r="Y1209" s="44">
        <f t="shared" si="256"/>
        <v>45789</v>
      </c>
    </row>
    <row r="1210" spans="1:25" x14ac:dyDescent="0.3">
      <c r="A1210" s="13">
        <f>SUBTOTAL(103,$B$4:B1210)</f>
        <v>1207</v>
      </c>
      <c r="B1210" s="44">
        <v>45761</v>
      </c>
      <c r="C1210" s="29" t="s">
        <v>69</v>
      </c>
      <c r="D1210" s="3" t="str">
        <f>VLOOKUP(C1210,'Location Summary'!$C$4:$D$678,2,0)</f>
        <v>DA+9</v>
      </c>
      <c r="E1210" s="147" t="s">
        <v>423</v>
      </c>
      <c r="F1210" s="116" t="s">
        <v>703</v>
      </c>
      <c r="I1210" s="186">
        <v>0.5</v>
      </c>
      <c r="L1210" s="186">
        <v>0.5</v>
      </c>
      <c r="O1210" s="186">
        <v>0.5</v>
      </c>
      <c r="R1210" s="186">
        <v>0.5</v>
      </c>
      <c r="X1210" s="44">
        <f t="shared" si="255"/>
        <v>45761</v>
      </c>
      <c r="Y1210" s="44">
        <f t="shared" si="256"/>
        <v>45789</v>
      </c>
    </row>
    <row r="1211" spans="1:25" x14ac:dyDescent="0.3">
      <c r="A1211" s="13">
        <f>SUBTOTAL(103,$B$4:B1211)</f>
        <v>1208</v>
      </c>
      <c r="B1211" s="44">
        <v>45762</v>
      </c>
      <c r="C1211" s="29" t="s">
        <v>609</v>
      </c>
      <c r="D1211" s="3" t="str">
        <f>VLOOKUP(C1211,'Location Summary'!$C$4:$D$678,2,0)</f>
        <v>DA+6</v>
      </c>
      <c r="E1211" s="147" t="s">
        <v>423</v>
      </c>
      <c r="F1211" s="116" t="s">
        <v>703</v>
      </c>
      <c r="N1211" s="187">
        <v>1</v>
      </c>
      <c r="O1211" s="186">
        <v>1</v>
      </c>
      <c r="X1211" s="44">
        <f t="shared" si="255"/>
        <v>45762</v>
      </c>
      <c r="Y1211" s="44">
        <f t="shared" si="256"/>
        <v>45790</v>
      </c>
    </row>
    <row r="1212" spans="1:25" x14ac:dyDescent="0.3">
      <c r="A1212" s="13">
        <f>SUBTOTAL(103,$B$4:B1212)</f>
        <v>1209</v>
      </c>
      <c r="B1212" s="44">
        <v>45762</v>
      </c>
      <c r="C1212" s="29" t="s">
        <v>1302</v>
      </c>
      <c r="D1212" s="3" t="str">
        <f>VLOOKUP(C1212,'Location Summary'!$C$4:$D$678,2,0)</f>
        <v>DD45+3</v>
      </c>
      <c r="E1212" s="147" t="s">
        <v>423</v>
      </c>
      <c r="F1212" s="116" t="s">
        <v>703</v>
      </c>
      <c r="L1212" s="186">
        <v>1</v>
      </c>
      <c r="R1212" s="186">
        <v>1</v>
      </c>
      <c r="X1212" s="44">
        <f t="shared" ref="X1212:X1229" si="257">B1212</f>
        <v>45762</v>
      </c>
      <c r="Y1212" s="44">
        <f t="shared" ref="Y1212:Y1229" si="258">B1212+28</f>
        <v>45790</v>
      </c>
    </row>
    <row r="1213" spans="1:25" x14ac:dyDescent="0.3">
      <c r="A1213" s="13">
        <f>SUBTOTAL(103,$B$4:B1213)</f>
        <v>1210</v>
      </c>
      <c r="B1213" s="44">
        <v>45762</v>
      </c>
      <c r="C1213" s="29" t="s">
        <v>11</v>
      </c>
      <c r="D1213" s="3" t="str">
        <f>VLOOKUP(C1213,'Location Summary'!$C$4:$D$678,2,0)</f>
        <v>DD60+18</v>
      </c>
      <c r="E1213" s="147" t="s">
        <v>423</v>
      </c>
      <c r="F1213" s="116" t="s">
        <v>703</v>
      </c>
      <c r="I1213" s="186">
        <v>0.5</v>
      </c>
      <c r="O1213" s="186">
        <v>0.5</v>
      </c>
      <c r="X1213" s="44">
        <f t="shared" si="257"/>
        <v>45762</v>
      </c>
      <c r="Y1213" s="44">
        <f t="shared" si="258"/>
        <v>45790</v>
      </c>
    </row>
    <row r="1214" spans="1:25" x14ac:dyDescent="0.3">
      <c r="A1214" s="13">
        <f>SUBTOTAL(103,$B$4:B1214)</f>
        <v>1211</v>
      </c>
      <c r="B1214" s="44">
        <v>45762</v>
      </c>
      <c r="C1214" s="29" t="s">
        <v>1304</v>
      </c>
      <c r="D1214" s="3" t="str">
        <f>VLOOKUP(C1214,'Location Summary'!$C$4:$D$678,2,0)</f>
        <v>DA+3</v>
      </c>
      <c r="E1214" s="147" t="s">
        <v>423</v>
      </c>
      <c r="F1214" s="116" t="s">
        <v>703</v>
      </c>
      <c r="H1214" s="187">
        <v>1</v>
      </c>
      <c r="I1214" s="186">
        <v>1</v>
      </c>
      <c r="K1214" s="187">
        <v>1</v>
      </c>
      <c r="L1214" s="186">
        <v>1</v>
      </c>
      <c r="N1214" s="187">
        <v>1</v>
      </c>
      <c r="O1214" s="186">
        <v>1</v>
      </c>
      <c r="Q1214" s="187">
        <v>1</v>
      </c>
      <c r="R1214" s="186">
        <v>1</v>
      </c>
      <c r="X1214" s="44">
        <f t="shared" si="257"/>
        <v>45762</v>
      </c>
      <c r="Y1214" s="44">
        <f t="shared" si="258"/>
        <v>45790</v>
      </c>
    </row>
    <row r="1215" spans="1:25" x14ac:dyDescent="0.3">
      <c r="A1215" s="13">
        <f>SUBTOTAL(103,$B$4:B1215)</f>
        <v>1212</v>
      </c>
      <c r="B1215" s="44">
        <v>45763</v>
      </c>
      <c r="C1215" s="29" t="s">
        <v>1302</v>
      </c>
      <c r="D1215" s="3" t="str">
        <f>VLOOKUP(C1215,'Location Summary'!$C$4:$D$678,2,0)</f>
        <v>DD45+3</v>
      </c>
      <c r="E1215" s="147" t="s">
        <v>423</v>
      </c>
      <c r="F1215" s="116" t="s">
        <v>703</v>
      </c>
      <c r="G1215" s="188">
        <v>1</v>
      </c>
      <c r="X1215" s="44">
        <f t="shared" si="257"/>
        <v>45763</v>
      </c>
      <c r="Y1215" s="44">
        <f t="shared" si="258"/>
        <v>45791</v>
      </c>
    </row>
    <row r="1216" spans="1:25" x14ac:dyDescent="0.3">
      <c r="A1216" s="13">
        <f>SUBTOTAL(103,$B$4:B1216)</f>
        <v>1213</v>
      </c>
      <c r="B1216" s="44">
        <v>45763</v>
      </c>
      <c r="C1216" s="29" t="s">
        <v>11</v>
      </c>
      <c r="D1216" s="3" t="str">
        <f>VLOOKUP(C1216,'Location Summary'!$C$4:$D$678,2,0)</f>
        <v>DD60+18</v>
      </c>
      <c r="E1216" s="147" t="s">
        <v>423</v>
      </c>
      <c r="F1216" s="116" t="s">
        <v>703</v>
      </c>
      <c r="L1216" s="186">
        <v>0.5</v>
      </c>
      <c r="X1216" s="44">
        <f t="shared" si="257"/>
        <v>45763</v>
      </c>
      <c r="Y1216" s="44">
        <f t="shared" si="258"/>
        <v>45791</v>
      </c>
    </row>
    <row r="1217" spans="1:25" x14ac:dyDescent="0.3">
      <c r="A1217" s="13">
        <f>SUBTOTAL(103,$B$4:B1217)</f>
        <v>1214</v>
      </c>
      <c r="B1217" s="44">
        <v>45764</v>
      </c>
      <c r="C1217" s="29" t="s">
        <v>1302</v>
      </c>
      <c r="D1217" s="3" t="str">
        <f>VLOOKUP(C1217,'Location Summary'!$C$4:$D$678,2,0)</f>
        <v>DD45+3</v>
      </c>
      <c r="E1217" s="147" t="s">
        <v>423</v>
      </c>
      <c r="F1217" s="116" t="s">
        <v>703</v>
      </c>
      <c r="M1217" s="188">
        <v>1</v>
      </c>
      <c r="X1217" s="44">
        <f t="shared" si="257"/>
        <v>45764</v>
      </c>
      <c r="Y1217" s="44">
        <f t="shared" si="258"/>
        <v>45792</v>
      </c>
    </row>
    <row r="1218" spans="1:25" x14ac:dyDescent="0.3">
      <c r="A1218" s="13">
        <f>SUBTOTAL(103,$B$4:B1218)</f>
        <v>1215</v>
      </c>
      <c r="B1218" s="44">
        <v>45764</v>
      </c>
      <c r="C1218" s="29" t="s">
        <v>68</v>
      </c>
      <c r="D1218" s="3" t="str">
        <f>VLOOKUP(C1218,'Location Summary'!$C$4:$D$678,2,0)</f>
        <v>DB1+9</v>
      </c>
      <c r="E1218" s="147" t="s">
        <v>423</v>
      </c>
      <c r="F1218" s="116" t="s">
        <v>703</v>
      </c>
      <c r="I1218" s="186">
        <v>0.5</v>
      </c>
      <c r="L1218" s="186">
        <v>0.5</v>
      </c>
      <c r="O1218" s="186">
        <v>0.5</v>
      </c>
      <c r="R1218" s="186">
        <v>0.5</v>
      </c>
      <c r="X1218" s="44">
        <f t="shared" si="257"/>
        <v>45764</v>
      </c>
      <c r="Y1218" s="44">
        <f t="shared" si="258"/>
        <v>45792</v>
      </c>
    </row>
    <row r="1219" spans="1:25" x14ac:dyDescent="0.3">
      <c r="A1219" s="13">
        <f>SUBTOTAL(103,$B$4:B1219)</f>
        <v>1216</v>
      </c>
      <c r="B1219" s="44">
        <v>45765</v>
      </c>
      <c r="C1219" s="29" t="s">
        <v>1302</v>
      </c>
      <c r="D1219" s="3" t="str">
        <f>VLOOKUP(C1219,'Location Summary'!$C$4:$D$678,2,0)</f>
        <v>DD45+3</v>
      </c>
      <c r="E1219" s="147" t="s">
        <v>423</v>
      </c>
      <c r="F1219" s="116" t="s">
        <v>703</v>
      </c>
      <c r="I1219" s="186">
        <v>1</v>
      </c>
      <c r="O1219" s="186">
        <v>1</v>
      </c>
      <c r="X1219" s="44">
        <f t="shared" si="257"/>
        <v>45765</v>
      </c>
      <c r="Y1219" s="44">
        <f t="shared" si="258"/>
        <v>45793</v>
      </c>
    </row>
    <row r="1220" spans="1:25" x14ac:dyDescent="0.3">
      <c r="A1220" s="13">
        <f>SUBTOTAL(103,$B$4:B1220)</f>
        <v>1217</v>
      </c>
      <c r="B1220" s="44">
        <v>45765</v>
      </c>
      <c r="C1220" s="29" t="s">
        <v>1312</v>
      </c>
      <c r="D1220" s="3" t="str">
        <f>VLOOKUP(C1220,'Location Summary'!$C$4:$D$678,2,0)</f>
        <v>DA+6</v>
      </c>
      <c r="E1220" s="147" t="s">
        <v>423</v>
      </c>
      <c r="F1220" s="116" t="s">
        <v>703</v>
      </c>
      <c r="G1220" s="188">
        <v>1</v>
      </c>
      <c r="J1220" s="188">
        <v>1</v>
      </c>
      <c r="M1220" s="188">
        <v>1</v>
      </c>
      <c r="P1220" s="188">
        <v>1</v>
      </c>
      <c r="X1220" s="44">
        <f t="shared" si="257"/>
        <v>45765</v>
      </c>
      <c r="Y1220" s="44">
        <f t="shared" si="258"/>
        <v>45793</v>
      </c>
    </row>
    <row r="1221" spans="1:25" x14ac:dyDescent="0.3">
      <c r="A1221" s="13">
        <f>SUBTOTAL(103,$B$4:B1221)</f>
        <v>1218</v>
      </c>
      <c r="B1221" s="44">
        <v>45766</v>
      </c>
      <c r="C1221" s="29" t="s">
        <v>1312</v>
      </c>
      <c r="D1221" s="3" t="str">
        <f>VLOOKUP(C1221,'Location Summary'!$C$4:$D$678,2,0)</f>
        <v>DA+6</v>
      </c>
      <c r="E1221" s="147" t="s">
        <v>423</v>
      </c>
      <c r="F1221" s="116" t="s">
        <v>703</v>
      </c>
      <c r="H1221" s="187">
        <v>1</v>
      </c>
      <c r="I1221" s="186">
        <v>1</v>
      </c>
      <c r="K1221" s="187">
        <v>1</v>
      </c>
      <c r="L1221" s="186">
        <v>1</v>
      </c>
      <c r="N1221" s="187">
        <v>1</v>
      </c>
      <c r="O1221" s="186">
        <v>1</v>
      </c>
      <c r="Q1221" s="187">
        <v>1</v>
      </c>
      <c r="R1221" s="186">
        <v>1</v>
      </c>
      <c r="X1221" s="44">
        <f t="shared" si="257"/>
        <v>45766</v>
      </c>
      <c r="Y1221" s="44">
        <f t="shared" si="258"/>
        <v>45794</v>
      </c>
    </row>
    <row r="1222" spans="1:25" x14ac:dyDescent="0.3">
      <c r="A1222" s="13">
        <f>SUBTOTAL(103,$B$4:B1222)</f>
        <v>1219</v>
      </c>
      <c r="B1222" s="44">
        <v>45767</v>
      </c>
      <c r="C1222" s="29" t="s">
        <v>502</v>
      </c>
      <c r="D1222" s="3" t="str">
        <f>VLOOKUP(C1222,'Location Summary'!$C$4:$D$678,2,0)</f>
        <v>DB1+12</v>
      </c>
      <c r="E1222" s="147" t="s">
        <v>423</v>
      </c>
      <c r="F1222" s="116" t="s">
        <v>703</v>
      </c>
      <c r="M1222" s="188">
        <v>1</v>
      </c>
      <c r="X1222" s="44">
        <f t="shared" si="257"/>
        <v>45767</v>
      </c>
      <c r="Y1222" s="44">
        <f t="shared" si="258"/>
        <v>45795</v>
      </c>
    </row>
    <row r="1223" spans="1:25" x14ac:dyDescent="0.3">
      <c r="A1223" s="13">
        <f>SUBTOTAL(103,$B$4:B1223)</f>
        <v>1220</v>
      </c>
      <c r="B1223" s="44">
        <v>45767</v>
      </c>
      <c r="C1223" s="29" t="s">
        <v>189</v>
      </c>
      <c r="D1223" s="3" t="str">
        <f>VLOOKUP(C1223,'Location Summary'!$C$4:$D$678,2,0)</f>
        <v>DA+6</v>
      </c>
      <c r="E1223" s="147" t="s">
        <v>423</v>
      </c>
      <c r="F1223" s="116" t="s">
        <v>703</v>
      </c>
      <c r="I1223" s="186">
        <v>1</v>
      </c>
      <c r="L1223" s="186">
        <v>1</v>
      </c>
      <c r="P1223" s="188">
        <v>1</v>
      </c>
      <c r="X1223" s="44">
        <f t="shared" si="257"/>
        <v>45767</v>
      </c>
      <c r="Y1223" s="44">
        <f t="shared" si="258"/>
        <v>45795</v>
      </c>
    </row>
    <row r="1224" spans="1:25" x14ac:dyDescent="0.3">
      <c r="A1224" s="13">
        <f>SUBTOTAL(103,$B$4:B1224)</f>
        <v>1221</v>
      </c>
      <c r="B1224" s="44">
        <v>45767</v>
      </c>
      <c r="C1224" s="150" t="s">
        <v>188</v>
      </c>
      <c r="D1224" s="3" t="str">
        <f>VLOOKUP(C1224,'Location Summary'!$C$4:$D$678,2,0)</f>
        <v>DA+6</v>
      </c>
      <c r="E1224" s="147" t="s">
        <v>423</v>
      </c>
      <c r="F1224" s="116" t="s">
        <v>703</v>
      </c>
      <c r="J1224" s="188">
        <v>1</v>
      </c>
      <c r="X1224" s="44">
        <f t="shared" si="257"/>
        <v>45767</v>
      </c>
      <c r="Y1224" s="44">
        <f t="shared" si="258"/>
        <v>45795</v>
      </c>
    </row>
    <row r="1225" spans="1:25" x14ac:dyDescent="0.3">
      <c r="A1225" s="13">
        <f>SUBTOTAL(103,$B$4:B1225)</f>
        <v>1222</v>
      </c>
      <c r="B1225" s="44">
        <v>45768</v>
      </c>
      <c r="C1225" s="29" t="s">
        <v>1301</v>
      </c>
      <c r="D1225" s="3" t="str">
        <f>VLOOKUP(C1225,'Location Summary'!$C$4:$D$678,2,0)</f>
        <v>DA+6</v>
      </c>
      <c r="E1225" s="147" t="s">
        <v>423</v>
      </c>
      <c r="F1225" s="116" t="s">
        <v>703</v>
      </c>
      <c r="G1225" s="188">
        <v>1</v>
      </c>
      <c r="P1225" s="188">
        <v>1</v>
      </c>
      <c r="X1225" s="44">
        <f t="shared" si="257"/>
        <v>45768</v>
      </c>
      <c r="Y1225" s="44">
        <f t="shared" si="258"/>
        <v>45796</v>
      </c>
    </row>
    <row r="1226" spans="1:25" x14ac:dyDescent="0.3">
      <c r="A1226" s="13">
        <f>SUBTOTAL(103,$B$4:B1226)</f>
        <v>1223</v>
      </c>
      <c r="B1226" s="44">
        <v>45768</v>
      </c>
      <c r="C1226" s="29" t="s">
        <v>502</v>
      </c>
      <c r="D1226" s="3" t="str">
        <f>VLOOKUP(C1226,'Location Summary'!$C$4:$D$678,2,0)</f>
        <v>DB1+12</v>
      </c>
      <c r="E1226" s="147" t="s">
        <v>423</v>
      </c>
      <c r="F1226" s="116" t="s">
        <v>703</v>
      </c>
      <c r="N1226" s="187">
        <v>1</v>
      </c>
      <c r="O1226" s="186">
        <v>1</v>
      </c>
      <c r="P1226" s="188">
        <v>1</v>
      </c>
      <c r="X1226" s="44">
        <f t="shared" si="257"/>
        <v>45768</v>
      </c>
      <c r="Y1226" s="44">
        <f t="shared" si="258"/>
        <v>45796</v>
      </c>
    </row>
    <row r="1227" spans="1:25" x14ac:dyDescent="0.3">
      <c r="A1227" s="13">
        <f>SUBTOTAL(103,$B$4:B1227)</f>
        <v>1224</v>
      </c>
      <c r="B1227" s="44">
        <v>45768</v>
      </c>
      <c r="C1227" s="29" t="s">
        <v>189</v>
      </c>
      <c r="D1227" s="3" t="str">
        <f>VLOOKUP(C1227,'Location Summary'!$C$4:$D$678,2,0)</f>
        <v>DA+6</v>
      </c>
      <c r="E1227" s="147" t="s">
        <v>423</v>
      </c>
      <c r="F1227" s="116" t="s">
        <v>703</v>
      </c>
      <c r="N1227" s="187">
        <v>1</v>
      </c>
      <c r="Q1227" s="187">
        <v>1</v>
      </c>
      <c r="X1227" s="44">
        <f t="shared" si="257"/>
        <v>45768</v>
      </c>
      <c r="Y1227" s="44">
        <f t="shared" si="258"/>
        <v>45796</v>
      </c>
    </row>
    <row r="1228" spans="1:25" x14ac:dyDescent="0.3">
      <c r="A1228" s="13">
        <f>SUBTOTAL(103,$B$4:B1228)</f>
        <v>1225</v>
      </c>
      <c r="B1228" s="44">
        <v>45769</v>
      </c>
      <c r="C1228" s="29" t="s">
        <v>1301</v>
      </c>
      <c r="D1228" s="3" t="str">
        <f>VLOOKUP(C1228,'Location Summary'!$C$4:$D$678,2,0)</f>
        <v>DA+6</v>
      </c>
      <c r="E1228" s="147" t="s">
        <v>423</v>
      </c>
      <c r="F1228" s="116" t="s">
        <v>703</v>
      </c>
      <c r="H1228" s="187">
        <v>1</v>
      </c>
      <c r="I1228" s="186">
        <v>1</v>
      </c>
      <c r="J1228" s="188">
        <v>1</v>
      </c>
      <c r="M1228" s="188">
        <v>1</v>
      </c>
      <c r="Q1228" s="187">
        <v>1</v>
      </c>
      <c r="R1228" s="186">
        <v>1</v>
      </c>
      <c r="X1228" s="44">
        <f t="shared" si="257"/>
        <v>45769</v>
      </c>
      <c r="Y1228" s="44">
        <f t="shared" si="258"/>
        <v>45797</v>
      </c>
    </row>
    <row r="1229" spans="1:25" x14ac:dyDescent="0.3">
      <c r="A1229" s="13">
        <f>SUBTOTAL(103,$B$4:B1229)</f>
        <v>1226</v>
      </c>
      <c r="B1229" s="44">
        <v>45769</v>
      </c>
      <c r="C1229" s="29" t="s">
        <v>189</v>
      </c>
      <c r="D1229" s="3" t="str">
        <f>VLOOKUP(C1229,'Location Summary'!$C$4:$D$678,2,0)</f>
        <v>DA+6</v>
      </c>
      <c r="E1229" s="147" t="s">
        <v>423</v>
      </c>
      <c r="F1229" s="116" t="s">
        <v>703</v>
      </c>
      <c r="O1229" s="186">
        <v>1</v>
      </c>
      <c r="R1229" s="186">
        <v>1</v>
      </c>
      <c r="X1229" s="44">
        <f t="shared" si="257"/>
        <v>45769</v>
      </c>
      <c r="Y1229" s="44">
        <f t="shared" si="258"/>
        <v>45797</v>
      </c>
    </row>
    <row r="1230" spans="1:25" x14ac:dyDescent="0.3">
      <c r="A1230" s="13">
        <f>SUBTOTAL(103,$B$4:B1230)</f>
        <v>1227</v>
      </c>
      <c r="B1230" s="44">
        <v>45769</v>
      </c>
      <c r="C1230" s="29" t="s">
        <v>188</v>
      </c>
      <c r="D1230" s="3" t="str">
        <f>VLOOKUP(C1230,'Location Summary'!$C$4:$D$678,2,0)</f>
        <v>DA+6</v>
      </c>
      <c r="E1230" s="147" t="s">
        <v>423</v>
      </c>
      <c r="F1230" s="116" t="s">
        <v>703</v>
      </c>
      <c r="G1230" s="188">
        <v>1</v>
      </c>
      <c r="P1230" s="188">
        <v>1</v>
      </c>
      <c r="X1230" s="44">
        <f t="shared" ref="X1230:X1240" si="259">B1230</f>
        <v>45769</v>
      </c>
      <c r="Y1230" s="44">
        <f t="shared" ref="Y1230:Y1240" si="260">B1230+28</f>
        <v>45797</v>
      </c>
    </row>
    <row r="1231" spans="1:25" x14ac:dyDescent="0.3">
      <c r="A1231" s="13">
        <f>SUBTOTAL(103,$B$4:B1231)</f>
        <v>1228</v>
      </c>
      <c r="B1231" s="44">
        <v>45769</v>
      </c>
      <c r="C1231" s="29" t="s">
        <v>271</v>
      </c>
      <c r="D1231" s="3" t="str">
        <f>VLOOKUP(C1231,'Location Summary'!$C$4:$D$678,2,0)</f>
        <v>DB1+12</v>
      </c>
      <c r="E1231" s="147" t="s">
        <v>423</v>
      </c>
      <c r="F1231" s="116" t="s">
        <v>325</v>
      </c>
      <c r="G1231" s="188">
        <v>1</v>
      </c>
      <c r="X1231" s="44">
        <f t="shared" si="259"/>
        <v>45769</v>
      </c>
      <c r="Y1231" s="44">
        <f t="shared" si="260"/>
        <v>45797</v>
      </c>
    </row>
    <row r="1232" spans="1:25" x14ac:dyDescent="0.3">
      <c r="A1232" s="13">
        <f>SUBTOTAL(103,$B$4:B1232)</f>
        <v>1229</v>
      </c>
      <c r="B1232" s="44">
        <v>45769</v>
      </c>
      <c r="C1232" s="29" t="s">
        <v>264</v>
      </c>
      <c r="D1232" s="3" t="str">
        <f>VLOOKUP(C1232,'Location Summary'!$C$4:$D$678,2,0)</f>
        <v>DB2+9</v>
      </c>
      <c r="E1232" s="147" t="s">
        <v>423</v>
      </c>
      <c r="F1232" s="116" t="s">
        <v>703</v>
      </c>
      <c r="G1232" s="188">
        <v>1</v>
      </c>
      <c r="J1232" s="188">
        <v>1</v>
      </c>
      <c r="X1232" s="44">
        <f t="shared" si="259"/>
        <v>45769</v>
      </c>
      <c r="Y1232" s="44">
        <f t="shared" si="260"/>
        <v>45797</v>
      </c>
    </row>
    <row r="1233" spans="1:25" x14ac:dyDescent="0.3">
      <c r="A1233" s="13">
        <f>SUBTOTAL(103,$B$4:B1233)</f>
        <v>1230</v>
      </c>
      <c r="B1233" s="44">
        <v>45770</v>
      </c>
      <c r="C1233" s="29" t="s">
        <v>1301</v>
      </c>
      <c r="D1233" s="3" t="str">
        <f>VLOOKUP(C1233,'Location Summary'!$C$4:$D$678,2,0)</f>
        <v>DA+6</v>
      </c>
      <c r="E1233" s="147" t="s">
        <v>423</v>
      </c>
      <c r="F1233" s="116" t="s">
        <v>703</v>
      </c>
      <c r="K1233" s="187">
        <v>1</v>
      </c>
      <c r="L1233" s="186">
        <v>1</v>
      </c>
      <c r="N1233" s="187">
        <v>1</v>
      </c>
      <c r="O1233" s="186">
        <v>1</v>
      </c>
      <c r="X1233" s="44">
        <f t="shared" si="259"/>
        <v>45770</v>
      </c>
      <c r="Y1233" s="44">
        <f t="shared" si="260"/>
        <v>45798</v>
      </c>
    </row>
    <row r="1234" spans="1:25" x14ac:dyDescent="0.3">
      <c r="A1234" s="13">
        <f>SUBTOTAL(103,$B$4:B1234)</f>
        <v>1231</v>
      </c>
      <c r="B1234" s="44">
        <v>45770</v>
      </c>
      <c r="C1234" s="29" t="s">
        <v>502</v>
      </c>
      <c r="D1234" s="3" t="str">
        <f>VLOOKUP(C1234,'Location Summary'!$C$4:$D$678,2,0)</f>
        <v>DB1+12</v>
      </c>
      <c r="E1234" s="147" t="s">
        <v>423</v>
      </c>
      <c r="F1234" s="116" t="s">
        <v>703</v>
      </c>
      <c r="G1234" s="188">
        <v>1</v>
      </c>
      <c r="Q1234" s="187">
        <v>1</v>
      </c>
      <c r="R1234" s="186">
        <v>1</v>
      </c>
      <c r="X1234" s="44">
        <f t="shared" si="259"/>
        <v>45770</v>
      </c>
      <c r="Y1234" s="44">
        <f t="shared" si="260"/>
        <v>45798</v>
      </c>
    </row>
    <row r="1235" spans="1:25" x14ac:dyDescent="0.3">
      <c r="A1235" s="13">
        <f>SUBTOTAL(103,$B$4:B1235)</f>
        <v>1232</v>
      </c>
      <c r="B1235" s="44">
        <v>45770</v>
      </c>
      <c r="C1235" s="29" t="s">
        <v>188</v>
      </c>
      <c r="D1235" s="3" t="str">
        <f>VLOOKUP(C1235,'Location Summary'!$C$4:$D$678,2,0)</f>
        <v>DA+6</v>
      </c>
      <c r="E1235" s="147" t="s">
        <v>423</v>
      </c>
      <c r="F1235" s="116" t="s">
        <v>703</v>
      </c>
      <c r="H1235" s="187">
        <v>1</v>
      </c>
      <c r="I1235" s="186">
        <v>1</v>
      </c>
      <c r="K1235" s="187">
        <v>1</v>
      </c>
      <c r="L1235" s="186">
        <v>1</v>
      </c>
      <c r="M1235" s="188">
        <v>1</v>
      </c>
      <c r="X1235" s="44">
        <f t="shared" si="259"/>
        <v>45770</v>
      </c>
      <c r="Y1235" s="44">
        <f t="shared" si="260"/>
        <v>45798</v>
      </c>
    </row>
    <row r="1236" spans="1:25" x14ac:dyDescent="0.3">
      <c r="A1236" s="13">
        <f>SUBTOTAL(103,$B$4:B1236)</f>
        <v>1233</v>
      </c>
      <c r="B1236" s="44">
        <v>45770</v>
      </c>
      <c r="C1236" s="29" t="s">
        <v>264</v>
      </c>
      <c r="D1236" s="3" t="str">
        <f>VLOOKUP(C1236,'Location Summary'!$C$4:$D$678,2,0)</f>
        <v>DB2+9</v>
      </c>
      <c r="E1236" s="147" t="s">
        <v>423</v>
      </c>
      <c r="F1236" s="116" t="s">
        <v>703</v>
      </c>
      <c r="H1236" s="187">
        <v>1</v>
      </c>
      <c r="K1236" s="187">
        <v>1</v>
      </c>
      <c r="X1236" s="44">
        <f t="shared" si="259"/>
        <v>45770</v>
      </c>
      <c r="Y1236" s="44">
        <f t="shared" si="260"/>
        <v>45798</v>
      </c>
    </row>
    <row r="1237" spans="1:25" x14ac:dyDescent="0.3">
      <c r="A1237" s="13">
        <f>SUBTOTAL(103,$B$4:B1237)</f>
        <v>1234</v>
      </c>
      <c r="B1237" s="44">
        <v>45771</v>
      </c>
      <c r="C1237" s="29" t="s">
        <v>264</v>
      </c>
      <c r="D1237" s="3" t="str">
        <f>VLOOKUP(C1237,'Location Summary'!$C$4:$D$678,2,0)</f>
        <v>DB2+9</v>
      </c>
      <c r="E1237" s="147" t="s">
        <v>423</v>
      </c>
      <c r="F1237" s="116" t="s">
        <v>703</v>
      </c>
      <c r="I1237" s="186">
        <v>1</v>
      </c>
      <c r="L1237" s="186">
        <v>1</v>
      </c>
      <c r="M1237" s="188">
        <v>1</v>
      </c>
      <c r="P1237" s="188">
        <v>1</v>
      </c>
      <c r="X1237" s="44">
        <f t="shared" si="259"/>
        <v>45771</v>
      </c>
      <c r="Y1237" s="44">
        <f t="shared" si="260"/>
        <v>45799</v>
      </c>
    </row>
    <row r="1238" spans="1:25" x14ac:dyDescent="0.3">
      <c r="A1238" s="13">
        <f>SUBTOTAL(103,$B$4:B1238)</f>
        <v>1235</v>
      </c>
      <c r="B1238" s="44">
        <v>45771</v>
      </c>
      <c r="C1238" s="29" t="s">
        <v>502</v>
      </c>
      <c r="D1238" s="3" t="str">
        <f>VLOOKUP(C1238,'Location Summary'!$C$4:$D$678,2,0)</f>
        <v>DB1+12</v>
      </c>
      <c r="E1238" s="147" t="s">
        <v>423</v>
      </c>
      <c r="F1238" s="116" t="s">
        <v>703</v>
      </c>
      <c r="H1238" s="187">
        <v>1</v>
      </c>
      <c r="I1238" s="186">
        <v>1</v>
      </c>
      <c r="J1238" s="188">
        <v>1</v>
      </c>
      <c r="X1238" s="44">
        <f t="shared" si="259"/>
        <v>45771</v>
      </c>
      <c r="Y1238" s="44">
        <f t="shared" si="260"/>
        <v>45799</v>
      </c>
    </row>
    <row r="1239" spans="1:25" x14ac:dyDescent="0.3">
      <c r="A1239" s="13">
        <f>SUBTOTAL(103,$B$4:B1239)</f>
        <v>1236</v>
      </c>
      <c r="B1239" s="44">
        <v>45771</v>
      </c>
      <c r="C1239" s="29" t="s">
        <v>188</v>
      </c>
      <c r="D1239" s="3" t="str">
        <f>VLOOKUP(C1239,'Location Summary'!$C$4:$D$678,2,0)</f>
        <v>DA+6</v>
      </c>
      <c r="E1239" s="147" t="s">
        <v>423</v>
      </c>
      <c r="F1239" s="116" t="s">
        <v>703</v>
      </c>
      <c r="N1239" s="187">
        <v>1</v>
      </c>
      <c r="O1239" s="186">
        <v>1</v>
      </c>
      <c r="Q1239" s="187">
        <v>1</v>
      </c>
      <c r="R1239" s="186">
        <v>1</v>
      </c>
      <c r="X1239" s="44">
        <f t="shared" si="259"/>
        <v>45771</v>
      </c>
      <c r="Y1239" s="44">
        <f t="shared" si="260"/>
        <v>45799</v>
      </c>
    </row>
    <row r="1240" spans="1:25" x14ac:dyDescent="0.3">
      <c r="A1240" s="13">
        <f>SUBTOTAL(103,$B$4:B1240)</f>
        <v>1237</v>
      </c>
      <c r="B1240" s="44">
        <v>45772</v>
      </c>
      <c r="C1240" s="29" t="s">
        <v>502</v>
      </c>
      <c r="D1240" s="3" t="str">
        <f>VLOOKUP(C1240,'Location Summary'!$C$4:$D$678,2,0)</f>
        <v>DB1+12</v>
      </c>
      <c r="E1240" s="147" t="s">
        <v>423</v>
      </c>
      <c r="F1240" s="116" t="s">
        <v>703</v>
      </c>
      <c r="K1240" s="187">
        <v>1</v>
      </c>
      <c r="L1240" s="186">
        <v>1</v>
      </c>
      <c r="X1240" s="44">
        <f t="shared" si="259"/>
        <v>45772</v>
      </c>
      <c r="Y1240" s="44">
        <f t="shared" si="260"/>
        <v>45800</v>
      </c>
    </row>
    <row r="1241" spans="1:25" x14ac:dyDescent="0.3">
      <c r="A1241" s="13">
        <f>SUBTOTAL(103,$B$4:B1241)</f>
        <v>1238</v>
      </c>
      <c r="B1241" s="44">
        <v>45772</v>
      </c>
      <c r="C1241" s="29" t="s">
        <v>264</v>
      </c>
      <c r="D1241" s="3" t="str">
        <f>VLOOKUP(C1241,'Location Summary'!$C$4:$D$678,2,0)</f>
        <v>DB2+9</v>
      </c>
      <c r="E1241" s="147" t="s">
        <v>423</v>
      </c>
      <c r="F1241" s="116" t="s">
        <v>703</v>
      </c>
      <c r="N1241" s="187">
        <v>1</v>
      </c>
      <c r="O1241" s="186">
        <v>1</v>
      </c>
      <c r="Q1241" s="187">
        <v>1</v>
      </c>
      <c r="R1241" s="186">
        <v>1</v>
      </c>
      <c r="X1241" s="44">
        <f t="shared" ref="X1241:X1242" si="261">B1241</f>
        <v>45772</v>
      </c>
      <c r="Y1241" s="44">
        <f t="shared" ref="Y1241:Y1266" si="262">B1241+28</f>
        <v>45800</v>
      </c>
    </row>
    <row r="1242" spans="1:25" x14ac:dyDescent="0.3">
      <c r="A1242" s="13">
        <f>SUBTOTAL(103,$B$4:B1242)</f>
        <v>1239</v>
      </c>
      <c r="B1242" s="44">
        <v>45773</v>
      </c>
      <c r="C1242" s="29" t="s">
        <v>187</v>
      </c>
      <c r="D1242" s="3" t="str">
        <f>VLOOKUP(C1242,'Location Summary'!$C$4:$D$678,2,0)</f>
        <v>DA+0</v>
      </c>
      <c r="E1242" s="147" t="s">
        <v>423</v>
      </c>
      <c r="F1242" s="116" t="s">
        <v>703</v>
      </c>
      <c r="J1242" s="188">
        <v>1</v>
      </c>
      <c r="M1242" s="188">
        <v>1</v>
      </c>
      <c r="X1242" s="44">
        <f t="shared" si="261"/>
        <v>45773</v>
      </c>
      <c r="Y1242" s="44">
        <f t="shared" si="262"/>
        <v>45801</v>
      </c>
    </row>
    <row r="1243" spans="1:25" x14ac:dyDescent="0.3">
      <c r="A1243" s="13">
        <f>SUBTOTAL(103,$B$4:B1243)</f>
        <v>1240</v>
      </c>
      <c r="B1243" s="44">
        <v>45774</v>
      </c>
      <c r="C1243" s="29" t="s">
        <v>187</v>
      </c>
      <c r="D1243" s="3" t="str">
        <f>VLOOKUP(C1243,'Location Summary'!$C$4:$D$678,2,0)</f>
        <v>DA+0</v>
      </c>
      <c r="E1243" s="147" t="s">
        <v>423</v>
      </c>
      <c r="F1243" s="116" t="s">
        <v>703</v>
      </c>
      <c r="K1243" s="187">
        <v>1</v>
      </c>
      <c r="L1243" s="186">
        <v>1</v>
      </c>
      <c r="N1243" s="187">
        <v>1</v>
      </c>
      <c r="O1243" s="186">
        <v>1</v>
      </c>
      <c r="P1243" s="188">
        <v>1</v>
      </c>
      <c r="X1243" s="44">
        <f t="shared" ref="X1243:X1266" si="263">B1243</f>
        <v>45774</v>
      </c>
      <c r="Y1243" s="44">
        <f t="shared" si="262"/>
        <v>45802</v>
      </c>
    </row>
    <row r="1244" spans="1:25" x14ac:dyDescent="0.3">
      <c r="A1244" s="13">
        <f>SUBTOTAL(103,$B$4:B1244)</f>
        <v>1241</v>
      </c>
      <c r="B1244" s="44">
        <v>45775</v>
      </c>
      <c r="C1244" s="29" t="s">
        <v>187</v>
      </c>
      <c r="D1244" s="3" t="str">
        <f>VLOOKUP(C1244,'Location Summary'!$C$4:$D$678,2,0)</f>
        <v>DA+0</v>
      </c>
      <c r="E1244" s="147" t="s">
        <v>423</v>
      </c>
      <c r="F1244" s="116" t="s">
        <v>703</v>
      </c>
      <c r="G1244" s="188">
        <v>1</v>
      </c>
      <c r="Q1244" s="187">
        <v>1</v>
      </c>
      <c r="R1244" s="186">
        <v>1</v>
      </c>
      <c r="X1244" s="44">
        <f t="shared" si="263"/>
        <v>45775</v>
      </c>
      <c r="Y1244" s="44">
        <f t="shared" si="262"/>
        <v>45803</v>
      </c>
    </row>
    <row r="1245" spans="1:25" x14ac:dyDescent="0.3">
      <c r="A1245" s="13">
        <f>SUBTOTAL(103,$B$4:B1245)</f>
        <v>1242</v>
      </c>
      <c r="B1245" s="44">
        <v>45776</v>
      </c>
      <c r="C1245" s="29" t="s">
        <v>187</v>
      </c>
      <c r="D1245" s="3" t="str">
        <f>VLOOKUP(C1245,'Location Summary'!$C$4:$D$678,2,0)</f>
        <v>DA+0</v>
      </c>
      <c r="E1245" s="147" t="s">
        <v>423</v>
      </c>
      <c r="F1245" s="116" t="s">
        <v>703</v>
      </c>
      <c r="H1245" s="187">
        <v>1</v>
      </c>
      <c r="I1245" s="186">
        <v>1</v>
      </c>
      <c r="X1245" s="44">
        <f t="shared" si="263"/>
        <v>45776</v>
      </c>
      <c r="Y1245" s="44">
        <f t="shared" si="262"/>
        <v>45804</v>
      </c>
    </row>
    <row r="1246" spans="1:25" x14ac:dyDescent="0.3">
      <c r="A1246" s="13">
        <f>SUBTOTAL(103,$B$4:B1246)</f>
        <v>1243</v>
      </c>
      <c r="B1246" s="44">
        <v>45776</v>
      </c>
      <c r="C1246" s="150" t="s">
        <v>271</v>
      </c>
      <c r="D1246" s="3" t="str">
        <f>VLOOKUP(C1246,'Location Summary'!$C$4:$D$678,2,0)</f>
        <v>DB1+12</v>
      </c>
      <c r="E1246" s="147" t="s">
        <v>423</v>
      </c>
      <c r="F1246" s="116" t="s">
        <v>325</v>
      </c>
      <c r="H1246" s="187">
        <v>1</v>
      </c>
      <c r="I1246" s="186">
        <v>1</v>
      </c>
      <c r="M1246" s="188">
        <v>1</v>
      </c>
      <c r="P1246" s="188">
        <v>1</v>
      </c>
      <c r="X1246" s="44">
        <f t="shared" si="263"/>
        <v>45776</v>
      </c>
      <c r="Y1246" s="44">
        <f t="shared" si="262"/>
        <v>45804</v>
      </c>
    </row>
    <row r="1247" spans="1:25" x14ac:dyDescent="0.3">
      <c r="A1247" s="13">
        <f>SUBTOTAL(103,$B$4:B1247)</f>
        <v>1244</v>
      </c>
      <c r="B1247" s="44">
        <v>45777</v>
      </c>
      <c r="C1247" s="29" t="s">
        <v>617</v>
      </c>
      <c r="D1247" s="3" t="str">
        <f>VLOOKUP(C1247,'Location Summary'!$C$4:$D$678,2,0)</f>
        <v>DA+3</v>
      </c>
      <c r="E1247" s="147" t="s">
        <v>423</v>
      </c>
      <c r="F1247" s="116" t="s">
        <v>703</v>
      </c>
      <c r="M1247" s="188">
        <v>1</v>
      </c>
      <c r="N1247" s="187">
        <v>1</v>
      </c>
      <c r="O1247" s="186">
        <v>1</v>
      </c>
      <c r="P1247" s="188">
        <v>1</v>
      </c>
      <c r="Q1247" s="187">
        <v>1</v>
      </c>
      <c r="R1247" s="186">
        <v>1</v>
      </c>
      <c r="X1247" s="44">
        <f t="shared" si="263"/>
        <v>45777</v>
      </c>
      <c r="Y1247" s="44">
        <f t="shared" si="262"/>
        <v>45805</v>
      </c>
    </row>
    <row r="1248" spans="1:25" x14ac:dyDescent="0.3">
      <c r="A1248" s="13">
        <f>SUBTOTAL(103,$B$4:B1248)</f>
        <v>1245</v>
      </c>
      <c r="B1248" s="44">
        <v>45778</v>
      </c>
      <c r="C1248" s="150" t="s">
        <v>271</v>
      </c>
      <c r="D1248" s="3" t="str">
        <f>VLOOKUP(C1248,'Location Summary'!$C$4:$D$678,2,0)</f>
        <v>DB1+12</v>
      </c>
      <c r="E1248" s="147" t="s">
        <v>423</v>
      </c>
      <c r="F1248" s="116" t="s">
        <v>703</v>
      </c>
      <c r="N1248" s="187">
        <v>1</v>
      </c>
      <c r="O1248" s="186">
        <v>1</v>
      </c>
      <c r="Q1248" s="187">
        <v>1</v>
      </c>
      <c r="R1248" s="186">
        <v>1</v>
      </c>
      <c r="X1248" s="44">
        <f t="shared" si="263"/>
        <v>45778</v>
      </c>
      <c r="Y1248" s="44">
        <f t="shared" si="262"/>
        <v>45806</v>
      </c>
    </row>
    <row r="1249" spans="1:25" x14ac:dyDescent="0.3">
      <c r="A1249" s="13">
        <f>SUBTOTAL(103,$B$4:B1249)</f>
        <v>1246</v>
      </c>
      <c r="B1249" s="44">
        <v>45778</v>
      </c>
      <c r="C1249" s="29" t="s">
        <v>617</v>
      </c>
      <c r="D1249" s="3" t="str">
        <f>VLOOKUP(C1249,'Location Summary'!$C$4:$D$678,2,0)</f>
        <v>DA+3</v>
      </c>
      <c r="E1249" s="147" t="s">
        <v>423</v>
      </c>
      <c r="F1249" s="116" t="s">
        <v>703</v>
      </c>
      <c r="J1249" s="188">
        <v>1</v>
      </c>
      <c r="X1249" s="44">
        <f t="shared" si="263"/>
        <v>45778</v>
      </c>
      <c r="Y1249" s="44">
        <f t="shared" si="262"/>
        <v>45806</v>
      </c>
    </row>
    <row r="1250" spans="1:25" x14ac:dyDescent="0.3">
      <c r="A1250" s="13">
        <f>SUBTOTAL(103,$B$4:B1250)</f>
        <v>1247</v>
      </c>
      <c r="B1250" s="44">
        <v>45778</v>
      </c>
      <c r="C1250" s="29" t="s">
        <v>1290</v>
      </c>
      <c r="D1250" s="3" t="str">
        <f>VLOOKUP(C1250,'Location Summary'!$C$4:$D$678,2,0)</f>
        <v>DB1+9</v>
      </c>
      <c r="E1250" s="147" t="s">
        <v>423</v>
      </c>
      <c r="F1250" s="116" t="s">
        <v>703</v>
      </c>
      <c r="G1250" s="188">
        <v>1</v>
      </c>
      <c r="X1250" s="44">
        <f t="shared" si="263"/>
        <v>45778</v>
      </c>
      <c r="Y1250" s="44">
        <f t="shared" si="262"/>
        <v>45806</v>
      </c>
    </row>
    <row r="1251" spans="1:25" x14ac:dyDescent="0.3">
      <c r="A1251" s="13">
        <f>SUBTOTAL(103,$B$4:B1251)</f>
        <v>1248</v>
      </c>
      <c r="B1251" s="44">
        <v>45779</v>
      </c>
      <c r="C1251" s="29" t="s">
        <v>617</v>
      </c>
      <c r="D1251" s="3" t="str">
        <f>VLOOKUP(C1251,'Location Summary'!$C$4:$D$678,2,0)</f>
        <v>DA+3</v>
      </c>
      <c r="E1251" s="147" t="s">
        <v>423</v>
      </c>
      <c r="F1251" s="116" t="s">
        <v>703</v>
      </c>
      <c r="G1251" s="188">
        <v>1</v>
      </c>
      <c r="H1251" s="187">
        <v>1</v>
      </c>
      <c r="I1251" s="186">
        <v>1</v>
      </c>
      <c r="K1251" s="187">
        <v>1</v>
      </c>
      <c r="L1251" s="186">
        <v>1</v>
      </c>
      <c r="X1251" s="44">
        <f t="shared" si="263"/>
        <v>45779</v>
      </c>
      <c r="Y1251" s="44">
        <f t="shared" si="262"/>
        <v>45807</v>
      </c>
    </row>
    <row r="1252" spans="1:25" x14ac:dyDescent="0.3">
      <c r="A1252" s="13">
        <f>SUBTOTAL(103,$B$4:B1252)</f>
        <v>1249</v>
      </c>
      <c r="B1252" s="44">
        <v>45779</v>
      </c>
      <c r="C1252" s="29" t="s">
        <v>1290</v>
      </c>
      <c r="D1252" s="3" t="str">
        <f>VLOOKUP(C1252,'Location Summary'!$C$4:$D$678,2,0)</f>
        <v>DB1+9</v>
      </c>
      <c r="E1252" s="147" t="s">
        <v>423</v>
      </c>
      <c r="F1252" s="116" t="s">
        <v>703</v>
      </c>
      <c r="H1252" s="187">
        <v>1</v>
      </c>
      <c r="I1252" s="186">
        <v>1</v>
      </c>
      <c r="J1252" s="188">
        <v>1</v>
      </c>
      <c r="X1252" s="44">
        <f t="shared" si="263"/>
        <v>45779</v>
      </c>
      <c r="Y1252" s="44">
        <f t="shared" si="262"/>
        <v>45807</v>
      </c>
    </row>
    <row r="1253" spans="1:25" x14ac:dyDescent="0.3">
      <c r="A1253" s="13">
        <f>SUBTOTAL(103,$B$4:B1253)</f>
        <v>1250</v>
      </c>
      <c r="B1253" s="44">
        <v>45779</v>
      </c>
      <c r="C1253" s="150" t="s">
        <v>271</v>
      </c>
      <c r="D1253" s="3" t="str">
        <f>VLOOKUP(C1253,'Location Summary'!$C$4:$D$678,2,0)</f>
        <v>DB1+12</v>
      </c>
      <c r="E1253" s="147" t="s">
        <v>423</v>
      </c>
      <c r="F1253" s="116" t="s">
        <v>703</v>
      </c>
      <c r="J1253" s="188">
        <v>1</v>
      </c>
      <c r="X1253" s="44">
        <f t="shared" si="263"/>
        <v>45779</v>
      </c>
      <c r="Y1253" s="44">
        <f t="shared" si="262"/>
        <v>45807</v>
      </c>
    </row>
    <row r="1254" spans="1:25" x14ac:dyDescent="0.3">
      <c r="A1254" s="13">
        <f>SUBTOTAL(103,$B$4:B1254)</f>
        <v>1251</v>
      </c>
      <c r="B1254" s="44">
        <v>45780</v>
      </c>
      <c r="C1254" s="29" t="s">
        <v>1290</v>
      </c>
      <c r="D1254" s="3" t="str">
        <f>VLOOKUP(C1254,'Location Summary'!$C$4:$D$678,2,0)</f>
        <v>DB1+9</v>
      </c>
      <c r="E1254" s="147" t="s">
        <v>423</v>
      </c>
      <c r="F1254" s="116" t="s">
        <v>703</v>
      </c>
      <c r="K1254" s="187">
        <v>1</v>
      </c>
      <c r="L1254" s="186">
        <v>1</v>
      </c>
      <c r="M1254" s="188">
        <v>1</v>
      </c>
      <c r="P1254" s="188">
        <v>1</v>
      </c>
      <c r="X1254" s="44">
        <f t="shared" si="263"/>
        <v>45780</v>
      </c>
      <c r="Y1254" s="44">
        <f t="shared" si="262"/>
        <v>45808</v>
      </c>
    </row>
    <row r="1255" spans="1:25" x14ac:dyDescent="0.3">
      <c r="A1255" s="13">
        <f>SUBTOTAL(103,$B$4:B1255)</f>
        <v>1252</v>
      </c>
      <c r="B1255" s="44">
        <v>45780</v>
      </c>
      <c r="C1255" s="150" t="s">
        <v>271</v>
      </c>
      <c r="D1255" s="3" t="str">
        <f>VLOOKUP(C1255,'Location Summary'!$C$4:$D$678,2,0)</f>
        <v>DB1+12</v>
      </c>
      <c r="E1255" s="147" t="s">
        <v>423</v>
      </c>
      <c r="F1255" s="116" t="s">
        <v>703</v>
      </c>
      <c r="K1255" s="187">
        <v>1</v>
      </c>
      <c r="L1255" s="186">
        <v>1</v>
      </c>
      <c r="X1255" s="44">
        <f t="shared" si="263"/>
        <v>45780</v>
      </c>
      <c r="Y1255" s="44">
        <f t="shared" si="262"/>
        <v>45808</v>
      </c>
    </row>
    <row r="1256" spans="1:25" x14ac:dyDescent="0.3">
      <c r="A1256" s="13">
        <f>SUBTOTAL(103,$B$4:B1256)</f>
        <v>1253</v>
      </c>
      <c r="B1256" s="44">
        <v>45781</v>
      </c>
      <c r="C1256" s="29" t="s">
        <v>446</v>
      </c>
      <c r="D1256" s="3" t="str">
        <f>VLOOKUP(C1256,'Location Summary'!$C$4:$D$678,2,0)</f>
        <v>DA-3</v>
      </c>
      <c r="E1256" s="147" t="s">
        <v>423</v>
      </c>
      <c r="F1256" s="116" t="s">
        <v>703</v>
      </c>
      <c r="G1256" s="188">
        <v>1</v>
      </c>
      <c r="X1256" s="44">
        <f t="shared" si="263"/>
        <v>45781</v>
      </c>
      <c r="Y1256" s="44">
        <f t="shared" si="262"/>
        <v>45809</v>
      </c>
    </row>
    <row r="1257" spans="1:25" x14ac:dyDescent="0.3">
      <c r="A1257" s="13">
        <f>SUBTOTAL(103,$B$4:B1257)</f>
        <v>1254</v>
      </c>
      <c r="B1257" s="44">
        <v>45781</v>
      </c>
      <c r="C1257" s="29" t="s">
        <v>1290</v>
      </c>
      <c r="D1257" s="3" t="str">
        <f>VLOOKUP(C1257,'Location Summary'!$C$4:$D$678,2,0)</f>
        <v>DB1+9</v>
      </c>
      <c r="E1257" s="147" t="s">
        <v>423</v>
      </c>
      <c r="F1257" s="116" t="s">
        <v>703</v>
      </c>
      <c r="N1257" s="187">
        <v>1</v>
      </c>
      <c r="Q1257" s="187">
        <v>1</v>
      </c>
      <c r="R1257" s="186">
        <v>1</v>
      </c>
      <c r="X1257" s="44">
        <f t="shared" si="263"/>
        <v>45781</v>
      </c>
      <c r="Y1257" s="44">
        <f t="shared" si="262"/>
        <v>45809</v>
      </c>
    </row>
    <row r="1258" spans="1:25" x14ac:dyDescent="0.3">
      <c r="A1258" s="13">
        <f>SUBTOTAL(103,$B$4:B1258)</f>
        <v>1255</v>
      </c>
      <c r="B1258" s="44">
        <v>45782</v>
      </c>
      <c r="C1258" s="29" t="s">
        <v>446</v>
      </c>
      <c r="D1258" s="3" t="str">
        <f>VLOOKUP(C1258,'Location Summary'!$C$4:$D$678,2,0)</f>
        <v>DA-3</v>
      </c>
      <c r="E1258" s="147" t="s">
        <v>423</v>
      </c>
      <c r="F1258" s="116" t="s">
        <v>703</v>
      </c>
      <c r="H1258" s="187">
        <v>1</v>
      </c>
      <c r="M1258" s="188">
        <v>1</v>
      </c>
      <c r="P1258" s="188">
        <v>1</v>
      </c>
      <c r="X1258" s="44">
        <f t="shared" si="263"/>
        <v>45782</v>
      </c>
      <c r="Y1258" s="44">
        <f t="shared" si="262"/>
        <v>45810</v>
      </c>
    </row>
    <row r="1259" spans="1:25" x14ac:dyDescent="0.3">
      <c r="A1259" s="13">
        <f>SUBTOTAL(103,$B$4:B1259)</f>
        <v>1256</v>
      </c>
      <c r="B1259" s="44">
        <v>45782</v>
      </c>
      <c r="C1259" s="29" t="s">
        <v>1290</v>
      </c>
      <c r="D1259" s="3" t="str">
        <f>VLOOKUP(C1259,'Location Summary'!$C$4:$D$678,2,0)</f>
        <v>DB1+9</v>
      </c>
      <c r="E1259" s="147" t="s">
        <v>423</v>
      </c>
      <c r="F1259" s="116" t="s">
        <v>703</v>
      </c>
      <c r="O1259" s="186">
        <v>1</v>
      </c>
      <c r="X1259" s="44">
        <f t="shared" si="263"/>
        <v>45782</v>
      </c>
      <c r="Y1259" s="44">
        <f t="shared" si="262"/>
        <v>45810</v>
      </c>
    </row>
    <row r="1260" spans="1:25" x14ac:dyDescent="0.3">
      <c r="A1260" s="13">
        <f>SUBTOTAL(103,$B$4:B1260)</f>
        <v>1257</v>
      </c>
      <c r="B1260" s="44">
        <v>45782</v>
      </c>
      <c r="C1260" s="29" t="s">
        <v>1291</v>
      </c>
      <c r="D1260" s="3" t="str">
        <f>VLOOKUP(C1260,'Location Summary'!$C$4:$D$678,2,0)</f>
        <v>DB1+12</v>
      </c>
      <c r="E1260" s="147" t="s">
        <v>423</v>
      </c>
      <c r="F1260" s="116" t="s">
        <v>703</v>
      </c>
      <c r="M1260" s="188">
        <v>1</v>
      </c>
      <c r="P1260" s="188">
        <v>1</v>
      </c>
      <c r="X1260" s="44">
        <f t="shared" si="263"/>
        <v>45782</v>
      </c>
      <c r="Y1260" s="44">
        <f t="shared" si="262"/>
        <v>45810</v>
      </c>
    </row>
    <row r="1261" spans="1:25" x14ac:dyDescent="0.3">
      <c r="A1261" s="13">
        <f>SUBTOTAL(103,$B$4:B1261)</f>
        <v>1258</v>
      </c>
      <c r="B1261" s="44">
        <v>45783</v>
      </c>
      <c r="C1261" s="29" t="s">
        <v>1291</v>
      </c>
      <c r="D1261" s="3" t="str">
        <f>VLOOKUP(C1261,'Location Summary'!$C$4:$D$678,2,0)</f>
        <v>DB1+12</v>
      </c>
      <c r="E1261" s="147" t="s">
        <v>423</v>
      </c>
      <c r="F1261" s="116" t="s">
        <v>703</v>
      </c>
      <c r="G1261" s="188">
        <v>1</v>
      </c>
      <c r="J1261" s="188">
        <v>1</v>
      </c>
      <c r="N1261" s="187">
        <v>1</v>
      </c>
      <c r="O1261" s="186">
        <v>1</v>
      </c>
      <c r="Q1261" s="187">
        <v>1</v>
      </c>
      <c r="R1261" s="186">
        <v>1</v>
      </c>
      <c r="X1261" s="44">
        <f t="shared" si="263"/>
        <v>45783</v>
      </c>
      <c r="Y1261" s="44">
        <f t="shared" si="262"/>
        <v>45811</v>
      </c>
    </row>
    <row r="1262" spans="1:25" x14ac:dyDescent="0.3">
      <c r="A1262" s="13">
        <f>SUBTOTAL(103,$B$4:B1262)</f>
        <v>1259</v>
      </c>
      <c r="B1262" s="44">
        <v>45784</v>
      </c>
      <c r="C1262" s="150" t="s">
        <v>446</v>
      </c>
      <c r="D1262" s="3" t="str">
        <f>VLOOKUP(C1262,'Location Summary'!$C$4:$D$678,2,0)</f>
        <v>DA-3</v>
      </c>
      <c r="E1262" s="147" t="s">
        <v>423</v>
      </c>
      <c r="F1262" s="116" t="s">
        <v>703</v>
      </c>
      <c r="Q1262" s="187">
        <v>1</v>
      </c>
      <c r="X1262" s="44">
        <f t="shared" si="263"/>
        <v>45784</v>
      </c>
      <c r="Y1262" s="44">
        <f t="shared" si="262"/>
        <v>45812</v>
      </c>
    </row>
    <row r="1263" spans="1:25" x14ac:dyDescent="0.3">
      <c r="A1263" s="13">
        <f>SUBTOTAL(103,$B$4:B1263)</f>
        <v>1260</v>
      </c>
      <c r="B1263" s="44">
        <v>45784</v>
      </c>
      <c r="C1263" s="29" t="s">
        <v>1291</v>
      </c>
      <c r="D1263" s="3" t="str">
        <f>VLOOKUP(C1263,'Location Summary'!$C$4:$D$678,2,0)</f>
        <v>DB1+12</v>
      </c>
      <c r="E1263" s="147" t="s">
        <v>423</v>
      </c>
      <c r="F1263" s="116" t="s">
        <v>703</v>
      </c>
      <c r="H1263" s="187">
        <v>1</v>
      </c>
      <c r="I1263" s="186">
        <v>1</v>
      </c>
      <c r="K1263" s="187">
        <v>1</v>
      </c>
      <c r="L1263" s="186">
        <v>1</v>
      </c>
      <c r="X1263" s="44">
        <f t="shared" si="263"/>
        <v>45784</v>
      </c>
      <c r="Y1263" s="44">
        <f t="shared" si="262"/>
        <v>45812</v>
      </c>
    </row>
    <row r="1264" spans="1:25" x14ac:dyDescent="0.3">
      <c r="A1264" s="13">
        <f>SUBTOTAL(103,$B$4:B1264)</f>
        <v>1261</v>
      </c>
      <c r="B1264" s="44">
        <v>45785</v>
      </c>
      <c r="C1264" s="29" t="s">
        <v>55</v>
      </c>
      <c r="D1264" s="3" t="str">
        <f>VLOOKUP(C1264,'Location Summary'!$C$4:$D$678,2,0)</f>
        <v>DB1+0</v>
      </c>
      <c r="E1264" s="147" t="s">
        <v>423</v>
      </c>
      <c r="F1264" s="116" t="s">
        <v>703</v>
      </c>
      <c r="G1264" s="188">
        <v>1</v>
      </c>
      <c r="P1264" s="188">
        <v>1</v>
      </c>
      <c r="X1264" s="44">
        <f t="shared" si="263"/>
        <v>45785</v>
      </c>
      <c r="Y1264" s="44">
        <f t="shared" si="262"/>
        <v>45813</v>
      </c>
    </row>
    <row r="1265" spans="1:25" x14ac:dyDescent="0.3">
      <c r="A1265" s="13">
        <f>SUBTOTAL(103,$B$4:B1265)</f>
        <v>1262</v>
      </c>
      <c r="B1265" s="44">
        <v>45785</v>
      </c>
      <c r="C1265" s="29" t="s">
        <v>446</v>
      </c>
      <c r="D1265" s="3" t="str">
        <f>VLOOKUP(C1265,'Location Summary'!$C$4:$D$678,2,0)</f>
        <v>DA-3</v>
      </c>
      <c r="E1265" s="147" t="s">
        <v>423</v>
      </c>
      <c r="F1265" s="116" t="s">
        <v>703</v>
      </c>
      <c r="I1265" s="186">
        <v>1</v>
      </c>
      <c r="J1265" s="188">
        <v>1</v>
      </c>
      <c r="R1265" s="186">
        <v>1</v>
      </c>
      <c r="X1265" s="44">
        <f t="shared" si="263"/>
        <v>45785</v>
      </c>
      <c r="Y1265" s="44">
        <f t="shared" si="262"/>
        <v>45813</v>
      </c>
    </row>
    <row r="1266" spans="1:25" x14ac:dyDescent="0.3">
      <c r="A1266" s="13">
        <f>SUBTOTAL(103,$B$4:B1266)</f>
        <v>1263</v>
      </c>
      <c r="B1266" s="44">
        <v>45786</v>
      </c>
      <c r="C1266" s="29" t="s">
        <v>446</v>
      </c>
      <c r="D1266" s="3" t="str">
        <f>VLOOKUP(C1266,'Location Summary'!$C$4:$D$678,2,0)</f>
        <v>DA-3</v>
      </c>
      <c r="E1266" s="147" t="s">
        <v>423</v>
      </c>
      <c r="F1266" s="116" t="s">
        <v>703</v>
      </c>
      <c r="K1266" s="187">
        <v>1</v>
      </c>
      <c r="L1266" s="186">
        <v>1</v>
      </c>
      <c r="N1266" s="187">
        <v>1</v>
      </c>
      <c r="O1266" s="186">
        <v>1</v>
      </c>
      <c r="X1266" s="44">
        <f t="shared" si="263"/>
        <v>45786</v>
      </c>
      <c r="Y1266" s="44">
        <f t="shared" si="262"/>
        <v>45814</v>
      </c>
    </row>
    <row r="1267" spans="1:25" x14ac:dyDescent="0.3">
      <c r="A1267" s="13">
        <f>SUBTOTAL(103,$B$4:B1267)</f>
        <v>1264</v>
      </c>
      <c r="B1267" s="44">
        <v>45786</v>
      </c>
      <c r="C1267" s="29" t="s">
        <v>55</v>
      </c>
      <c r="D1267" s="3" t="str">
        <f>VLOOKUP(C1267,'Location Summary'!$C$4:$D$678,2,0)</f>
        <v>DB1+0</v>
      </c>
      <c r="E1267" s="147" t="s">
        <v>423</v>
      </c>
      <c r="F1267" s="116" t="s">
        <v>703</v>
      </c>
      <c r="H1267" s="187">
        <v>1</v>
      </c>
      <c r="Q1267" s="187">
        <v>1</v>
      </c>
      <c r="X1267" s="44">
        <f t="shared" ref="X1267:X1301" si="264">B1267</f>
        <v>45786</v>
      </c>
      <c r="Y1267" s="44">
        <f t="shared" ref="Y1267:Y1301" si="265">B1267+28</f>
        <v>45814</v>
      </c>
    </row>
    <row r="1268" spans="1:25" x14ac:dyDescent="0.3">
      <c r="A1268" s="13">
        <f>SUBTOTAL(103,$B$4:B1268)</f>
        <v>1265</v>
      </c>
      <c r="B1268" s="44">
        <v>45787</v>
      </c>
      <c r="C1268" s="29" t="s">
        <v>445</v>
      </c>
      <c r="D1268" s="3" t="str">
        <f>VLOOKUP(C1268,'Location Summary'!$C$4:$D$678,2,0)</f>
        <v>DA+0</v>
      </c>
      <c r="E1268" s="147" t="s">
        <v>423</v>
      </c>
      <c r="F1268" s="116" t="s">
        <v>703</v>
      </c>
      <c r="G1268" s="188">
        <v>1</v>
      </c>
      <c r="J1268" s="188">
        <v>1</v>
      </c>
      <c r="M1268" s="188">
        <v>1</v>
      </c>
      <c r="P1268" s="188">
        <v>1</v>
      </c>
      <c r="X1268" s="44">
        <f t="shared" si="264"/>
        <v>45787</v>
      </c>
      <c r="Y1268" s="44">
        <f t="shared" si="265"/>
        <v>45815</v>
      </c>
    </row>
    <row r="1269" spans="1:25" x14ac:dyDescent="0.3">
      <c r="A1269" s="13">
        <f>SUBTOTAL(103,$B$4:B1269)</f>
        <v>1266</v>
      </c>
      <c r="B1269" s="44">
        <v>45787</v>
      </c>
      <c r="C1269" s="29" t="s">
        <v>55</v>
      </c>
      <c r="D1269" s="3" t="str">
        <f>VLOOKUP(C1269,'Location Summary'!$C$4:$D$678,2,0)</f>
        <v>DB1+0</v>
      </c>
      <c r="E1269" s="147" t="s">
        <v>423</v>
      </c>
      <c r="F1269" s="116" t="s">
        <v>703</v>
      </c>
      <c r="I1269" s="186">
        <v>1</v>
      </c>
      <c r="J1269" s="188">
        <v>1</v>
      </c>
      <c r="R1269" s="186">
        <v>1</v>
      </c>
      <c r="X1269" s="44">
        <f t="shared" si="264"/>
        <v>45787</v>
      </c>
      <c r="Y1269" s="44">
        <f t="shared" si="265"/>
        <v>45815</v>
      </c>
    </row>
    <row r="1270" spans="1:25" x14ac:dyDescent="0.3">
      <c r="A1270" s="13">
        <f>SUBTOTAL(103,$B$4:B1270)</f>
        <v>1267</v>
      </c>
      <c r="B1270" s="44">
        <v>45788</v>
      </c>
      <c r="C1270" s="29" t="s">
        <v>55</v>
      </c>
      <c r="D1270" s="3" t="str">
        <f>VLOOKUP(C1270,'Location Summary'!$C$4:$D$678,2,0)</f>
        <v>DB1+0</v>
      </c>
      <c r="E1270" s="147" t="s">
        <v>423</v>
      </c>
      <c r="F1270" s="116" t="s">
        <v>703</v>
      </c>
      <c r="K1270" s="187">
        <v>1</v>
      </c>
      <c r="M1270" s="188">
        <v>1</v>
      </c>
      <c r="X1270" s="44">
        <f t="shared" si="264"/>
        <v>45788</v>
      </c>
      <c r="Y1270" s="44">
        <f t="shared" si="265"/>
        <v>45816</v>
      </c>
    </row>
    <row r="1271" spans="1:25" x14ac:dyDescent="0.3">
      <c r="A1271" s="13">
        <f>SUBTOTAL(103,$B$4:B1271)</f>
        <v>1268</v>
      </c>
      <c r="B1271" s="44">
        <v>45788</v>
      </c>
      <c r="C1271" s="29" t="s">
        <v>445</v>
      </c>
      <c r="D1271" s="3" t="str">
        <f>VLOOKUP(C1271,'Location Summary'!$C$4:$D$678,2,0)</f>
        <v>DA+0</v>
      </c>
      <c r="E1271" s="147" t="s">
        <v>423</v>
      </c>
      <c r="F1271" s="116" t="s">
        <v>703</v>
      </c>
      <c r="K1271" s="187">
        <v>1</v>
      </c>
      <c r="L1271" s="186">
        <v>1</v>
      </c>
      <c r="N1271" s="187">
        <v>1</v>
      </c>
      <c r="X1271" s="44">
        <f t="shared" si="264"/>
        <v>45788</v>
      </c>
      <c r="Y1271" s="44">
        <f t="shared" si="265"/>
        <v>45816</v>
      </c>
    </row>
    <row r="1272" spans="1:25" x14ac:dyDescent="0.3">
      <c r="A1272" s="13">
        <f>SUBTOTAL(103,$B$4:B1272)</f>
        <v>1269</v>
      </c>
      <c r="B1272" s="44">
        <v>45789</v>
      </c>
      <c r="C1272" s="29" t="s">
        <v>445</v>
      </c>
      <c r="D1272" s="3" t="str">
        <f>VLOOKUP(C1272,'Location Summary'!$C$4:$D$678,2,0)</f>
        <v>DA+0</v>
      </c>
      <c r="E1272" s="147" t="s">
        <v>423</v>
      </c>
      <c r="F1272" s="116" t="s">
        <v>703</v>
      </c>
      <c r="O1272" s="186">
        <v>1</v>
      </c>
      <c r="Q1272" s="187">
        <v>1</v>
      </c>
      <c r="X1272" s="44">
        <f t="shared" si="264"/>
        <v>45789</v>
      </c>
      <c r="Y1272" s="44">
        <f t="shared" si="265"/>
        <v>45817</v>
      </c>
    </row>
    <row r="1273" spans="1:25" x14ac:dyDescent="0.3">
      <c r="A1273" s="13">
        <f>SUBTOTAL(103,$B$4:B1273)</f>
        <v>1270</v>
      </c>
      <c r="B1273" s="44">
        <v>45790</v>
      </c>
      <c r="C1273" s="150" t="s">
        <v>55</v>
      </c>
      <c r="D1273" s="3" t="str">
        <f>VLOOKUP(C1273,'Location Summary'!$C$4:$D$678,2,0)</f>
        <v>DB1+0</v>
      </c>
      <c r="E1273" s="147" t="s">
        <v>423</v>
      </c>
      <c r="F1273" s="116" t="s">
        <v>703</v>
      </c>
      <c r="L1273" s="186">
        <v>1</v>
      </c>
      <c r="N1273" s="187">
        <v>1</v>
      </c>
      <c r="O1273" s="186">
        <v>1</v>
      </c>
      <c r="X1273" s="44">
        <f t="shared" si="264"/>
        <v>45790</v>
      </c>
      <c r="Y1273" s="44">
        <f t="shared" si="265"/>
        <v>45818</v>
      </c>
    </row>
    <row r="1274" spans="1:25" x14ac:dyDescent="0.3">
      <c r="A1274" s="13">
        <f>SUBTOTAL(103,$B$4:B1274)</f>
        <v>1271</v>
      </c>
      <c r="B1274" s="44">
        <v>45790</v>
      </c>
      <c r="C1274" s="150" t="s">
        <v>445</v>
      </c>
      <c r="D1274" s="3" t="str">
        <f>VLOOKUP(C1274,'Location Summary'!$C$4:$D$678,2,0)</f>
        <v>DA+0</v>
      </c>
      <c r="E1274" s="147" t="s">
        <v>423</v>
      </c>
      <c r="F1274" s="116" t="s">
        <v>703</v>
      </c>
      <c r="H1274" s="187">
        <v>1</v>
      </c>
      <c r="I1274" s="186">
        <v>1</v>
      </c>
      <c r="R1274" s="186">
        <v>1</v>
      </c>
      <c r="X1274" s="44">
        <f t="shared" si="264"/>
        <v>45790</v>
      </c>
      <c r="Y1274" s="44">
        <f t="shared" si="265"/>
        <v>45818</v>
      </c>
    </row>
    <row r="1275" spans="1:25" x14ac:dyDescent="0.3">
      <c r="A1275" s="13">
        <f>SUBTOTAL(103,$B$4:B1275)</f>
        <v>1272</v>
      </c>
      <c r="B1275" s="44">
        <v>45790</v>
      </c>
      <c r="C1275" s="150" t="s">
        <v>185</v>
      </c>
      <c r="D1275" s="3" t="str">
        <f>VLOOKUP(C1275,'Location Summary'!$C$4:$D$678,2,0)</f>
        <v>DA+3</v>
      </c>
      <c r="E1275" s="147" t="s">
        <v>423</v>
      </c>
      <c r="F1275" s="116" t="s">
        <v>703</v>
      </c>
      <c r="G1275" s="188">
        <v>1</v>
      </c>
      <c r="X1275" s="44">
        <f t="shared" si="264"/>
        <v>45790</v>
      </c>
      <c r="Y1275" s="44">
        <f t="shared" si="265"/>
        <v>45818</v>
      </c>
    </row>
    <row r="1276" spans="1:25" x14ac:dyDescent="0.3">
      <c r="A1276" s="13">
        <f>SUBTOTAL(103,$B$4:B1276)</f>
        <v>1273</v>
      </c>
      <c r="B1276" s="44">
        <v>45792</v>
      </c>
      <c r="C1276" s="150" t="s">
        <v>185</v>
      </c>
      <c r="D1276" s="3" t="str">
        <f>VLOOKUP(C1276,'Location Summary'!$C$4:$D$678,2,0)</f>
        <v>DA+3</v>
      </c>
      <c r="E1276" s="147" t="s">
        <v>423</v>
      </c>
      <c r="F1276" s="116" t="s">
        <v>703</v>
      </c>
      <c r="H1276" s="187">
        <v>1</v>
      </c>
      <c r="P1276" s="188">
        <v>1</v>
      </c>
      <c r="X1276" s="44">
        <f t="shared" si="264"/>
        <v>45792</v>
      </c>
      <c r="Y1276" s="44">
        <f t="shared" si="265"/>
        <v>45820</v>
      </c>
    </row>
    <row r="1277" spans="1:25" x14ac:dyDescent="0.3">
      <c r="A1277" s="13">
        <f>SUBTOTAL(103,$B$4:B1277)</f>
        <v>1274</v>
      </c>
      <c r="B1277" s="44">
        <v>45794</v>
      </c>
      <c r="C1277" s="150" t="s">
        <v>185</v>
      </c>
      <c r="D1277" s="3" t="str">
        <f>VLOOKUP(C1277,'Location Summary'!$C$4:$D$678,2,0)</f>
        <v>DA+3</v>
      </c>
      <c r="E1277" s="147" t="s">
        <v>423</v>
      </c>
      <c r="F1277" s="116" t="s">
        <v>703</v>
      </c>
      <c r="I1277" s="186">
        <v>1</v>
      </c>
      <c r="J1277" s="188">
        <v>1</v>
      </c>
      <c r="M1277" s="188">
        <v>1</v>
      </c>
      <c r="Q1277" s="187">
        <v>1</v>
      </c>
      <c r="R1277" s="186">
        <v>1</v>
      </c>
      <c r="X1277" s="44">
        <f t="shared" si="264"/>
        <v>45794</v>
      </c>
      <c r="Y1277" s="44">
        <f t="shared" si="265"/>
        <v>45822</v>
      </c>
    </row>
    <row r="1278" spans="1:25" x14ac:dyDescent="0.3">
      <c r="A1278" s="13">
        <f>SUBTOTAL(103,$B$4:B1278)</f>
        <v>1275</v>
      </c>
      <c r="B1278" s="44">
        <v>45795</v>
      </c>
      <c r="C1278" s="150" t="s">
        <v>185</v>
      </c>
      <c r="D1278" s="3" t="str">
        <f>VLOOKUP(C1278,'Location Summary'!$C$4:$D$678,2,0)</f>
        <v>DA+3</v>
      </c>
      <c r="E1278" s="147" t="s">
        <v>423</v>
      </c>
      <c r="F1278" s="116" t="s">
        <v>703</v>
      </c>
      <c r="K1278" s="187">
        <v>1</v>
      </c>
      <c r="L1278" s="186">
        <v>1</v>
      </c>
      <c r="N1278" s="187">
        <v>1</v>
      </c>
      <c r="O1278" s="186">
        <v>1</v>
      </c>
      <c r="X1278" s="44">
        <f t="shared" si="264"/>
        <v>45795</v>
      </c>
      <c r="Y1278" s="44">
        <f t="shared" si="265"/>
        <v>45823</v>
      </c>
    </row>
    <row r="1279" spans="1:25" x14ac:dyDescent="0.3">
      <c r="A1279" s="13">
        <f>SUBTOTAL(103,$B$4:B1279)</f>
        <v>1276</v>
      </c>
      <c r="B1279" s="44">
        <v>45798</v>
      </c>
      <c r="C1279" s="150" t="s">
        <v>184</v>
      </c>
      <c r="D1279" s="3" t="str">
        <f>VLOOKUP(C1279,'Location Summary'!$C$4:$D$678,2,0)</f>
        <v>DA+1.5</v>
      </c>
      <c r="E1279" s="147" t="s">
        <v>423</v>
      </c>
      <c r="F1279" s="116" t="s">
        <v>703</v>
      </c>
      <c r="G1279" s="188">
        <v>1</v>
      </c>
      <c r="J1279" s="188">
        <v>1</v>
      </c>
      <c r="M1279" s="188">
        <v>1</v>
      </c>
      <c r="P1279" s="188">
        <v>1</v>
      </c>
      <c r="X1279" s="44">
        <f t="shared" si="264"/>
        <v>45798</v>
      </c>
      <c r="Y1279" s="44">
        <f t="shared" si="265"/>
        <v>45826</v>
      </c>
    </row>
    <row r="1280" spans="1:25" x14ac:dyDescent="0.3">
      <c r="A1280" s="13">
        <f>SUBTOTAL(103,$B$4:B1280)</f>
        <v>1277</v>
      </c>
      <c r="B1280" s="44">
        <v>45799</v>
      </c>
      <c r="C1280" s="150" t="s">
        <v>184</v>
      </c>
      <c r="D1280" s="3" t="str">
        <f>VLOOKUP(C1280,'Location Summary'!$C$4:$D$678,2,0)</f>
        <v>DA+1.5</v>
      </c>
      <c r="E1280" s="147" t="s">
        <v>423</v>
      </c>
      <c r="F1280" s="116" t="s">
        <v>703</v>
      </c>
      <c r="H1280" s="187">
        <v>1</v>
      </c>
      <c r="I1280" s="186">
        <v>1</v>
      </c>
      <c r="K1280" s="187">
        <v>1</v>
      </c>
      <c r="L1280" s="186">
        <v>1</v>
      </c>
      <c r="N1280" s="187">
        <v>1</v>
      </c>
      <c r="O1280" s="186">
        <v>1</v>
      </c>
      <c r="Q1280" s="187">
        <v>1</v>
      </c>
      <c r="R1280" s="186">
        <v>1</v>
      </c>
      <c r="X1280" s="44">
        <f t="shared" si="264"/>
        <v>45799</v>
      </c>
      <c r="Y1280" s="44">
        <f t="shared" si="265"/>
        <v>45827</v>
      </c>
    </row>
    <row r="1281" spans="1:25" x14ac:dyDescent="0.3">
      <c r="A1281" s="13">
        <f>SUBTOTAL(103,$B$4:B1281)</f>
        <v>1278</v>
      </c>
      <c r="B1281" s="44">
        <v>45799</v>
      </c>
      <c r="C1281" s="150" t="s">
        <v>53</v>
      </c>
      <c r="D1281" s="3" t="str">
        <f>VLOOKUP(C1281,'Location Summary'!$C$4:$D$678,2,0)</f>
        <v>DD60+3</v>
      </c>
      <c r="E1281" s="147" t="s">
        <v>423</v>
      </c>
      <c r="F1281" s="116" t="s">
        <v>703</v>
      </c>
      <c r="G1281" s="188">
        <v>1</v>
      </c>
      <c r="X1281" s="44">
        <f t="shared" si="264"/>
        <v>45799</v>
      </c>
      <c r="Y1281" s="44">
        <f t="shared" si="265"/>
        <v>45827</v>
      </c>
    </row>
    <row r="1282" spans="1:25" x14ac:dyDescent="0.3">
      <c r="A1282" s="13">
        <f>SUBTOTAL(103,$B$4:B1282)</f>
        <v>1279</v>
      </c>
      <c r="B1282" s="44">
        <v>45800</v>
      </c>
      <c r="C1282" s="150" t="s">
        <v>53</v>
      </c>
      <c r="D1282" s="3" t="str">
        <f>VLOOKUP(C1282,'Location Summary'!$C$4:$D$678,2,0)</f>
        <v>DD60+3</v>
      </c>
      <c r="E1282" s="147" t="s">
        <v>423</v>
      </c>
      <c r="F1282" s="116" t="s">
        <v>703</v>
      </c>
      <c r="H1282" s="187">
        <v>1</v>
      </c>
      <c r="I1282" s="186">
        <v>1</v>
      </c>
      <c r="P1282" s="188">
        <v>1</v>
      </c>
      <c r="X1282" s="44">
        <f t="shared" si="264"/>
        <v>45800</v>
      </c>
      <c r="Y1282" s="44">
        <f t="shared" si="265"/>
        <v>45828</v>
      </c>
    </row>
    <row r="1283" spans="1:25" x14ac:dyDescent="0.3">
      <c r="A1283" s="13">
        <f>SUBTOTAL(103,$B$4:B1283)</f>
        <v>1280</v>
      </c>
      <c r="B1283" s="44">
        <v>45801</v>
      </c>
      <c r="C1283" s="150" t="s">
        <v>53</v>
      </c>
      <c r="D1283" s="3" t="str">
        <f>VLOOKUP(C1283,'Location Summary'!$C$4:$D$678,2,0)</f>
        <v>DD60+3</v>
      </c>
      <c r="E1283" s="147" t="s">
        <v>423</v>
      </c>
      <c r="F1283" s="116" t="s">
        <v>703</v>
      </c>
      <c r="M1283" s="188">
        <v>1</v>
      </c>
      <c r="Q1283" s="187">
        <v>1</v>
      </c>
      <c r="R1283" s="186">
        <v>1</v>
      </c>
      <c r="X1283" s="44">
        <f t="shared" si="264"/>
        <v>45801</v>
      </c>
      <c r="Y1283" s="44">
        <f t="shared" si="265"/>
        <v>45829</v>
      </c>
    </row>
    <row r="1284" spans="1:25" x14ac:dyDescent="0.3">
      <c r="A1284" s="13">
        <f>SUBTOTAL(103,$B$4:B1284)</f>
        <v>1281</v>
      </c>
      <c r="B1284" s="44">
        <v>45802</v>
      </c>
      <c r="C1284" s="150" t="s">
        <v>53</v>
      </c>
      <c r="D1284" s="3" t="str">
        <f>VLOOKUP(C1284,'Location Summary'!$C$4:$D$678,2,0)</f>
        <v>DD60+3</v>
      </c>
      <c r="E1284" s="147" t="s">
        <v>423</v>
      </c>
      <c r="F1284" s="116" t="s">
        <v>703</v>
      </c>
      <c r="J1284" s="188">
        <v>1</v>
      </c>
      <c r="X1284" s="44">
        <f t="shared" si="264"/>
        <v>45802</v>
      </c>
      <c r="Y1284" s="44">
        <f t="shared" si="265"/>
        <v>45830</v>
      </c>
    </row>
    <row r="1285" spans="1:25" x14ac:dyDescent="0.3">
      <c r="A1285" s="13">
        <f>SUBTOTAL(103,$B$4:B1285)</f>
        <v>1282</v>
      </c>
      <c r="B1285" s="44">
        <v>45803</v>
      </c>
      <c r="C1285" s="150" t="s">
        <v>53</v>
      </c>
      <c r="D1285" s="3" t="str">
        <f>VLOOKUP(C1285,'Location Summary'!$C$4:$D$678,2,0)</f>
        <v>DD60+3</v>
      </c>
      <c r="E1285" s="147" t="s">
        <v>423</v>
      </c>
      <c r="F1285" s="116" t="s">
        <v>703</v>
      </c>
      <c r="K1285" s="187">
        <v>1</v>
      </c>
      <c r="L1285" s="186">
        <v>1</v>
      </c>
      <c r="N1285" s="187">
        <v>1</v>
      </c>
      <c r="O1285" s="186">
        <v>1</v>
      </c>
      <c r="X1285" s="44">
        <f t="shared" si="264"/>
        <v>45803</v>
      </c>
      <c r="Y1285" s="44">
        <f t="shared" si="265"/>
        <v>45831</v>
      </c>
    </row>
    <row r="1286" spans="1:25" x14ac:dyDescent="0.3">
      <c r="A1286" s="13">
        <f>SUBTOTAL(103,$B$4:B1286)</f>
        <v>1283</v>
      </c>
      <c r="B1286" s="44">
        <v>45806</v>
      </c>
      <c r="C1286" s="29" t="s">
        <v>54</v>
      </c>
      <c r="D1286" s="3" t="str">
        <f>VLOOKUP(C1286,'Location Summary'!$C$4:$D$678,2,0)</f>
        <v>DD60+3</v>
      </c>
      <c r="E1286" s="147" t="s">
        <v>423</v>
      </c>
      <c r="F1286" s="116" t="s">
        <v>703</v>
      </c>
      <c r="J1286" s="188">
        <v>1</v>
      </c>
      <c r="X1286" s="44">
        <f t="shared" si="264"/>
        <v>45806</v>
      </c>
      <c r="Y1286" s="44">
        <f t="shared" si="265"/>
        <v>45834</v>
      </c>
    </row>
    <row r="1287" spans="1:25" x14ac:dyDescent="0.3">
      <c r="A1287" s="13">
        <f>SUBTOTAL(103,$B$4:B1287)</f>
        <v>1284</v>
      </c>
      <c r="B1287" s="44">
        <v>45807</v>
      </c>
      <c r="C1287" s="29" t="s">
        <v>54</v>
      </c>
      <c r="D1287" s="3" t="str">
        <f>VLOOKUP(C1287,'Location Summary'!$C$4:$D$678,2,0)</f>
        <v>DD60+3</v>
      </c>
      <c r="E1287" s="147" t="s">
        <v>423</v>
      </c>
      <c r="F1287" s="116" t="s">
        <v>703</v>
      </c>
      <c r="P1287" s="188">
        <v>1</v>
      </c>
      <c r="X1287" s="44">
        <f t="shared" si="264"/>
        <v>45807</v>
      </c>
      <c r="Y1287" s="44">
        <f t="shared" si="265"/>
        <v>45835</v>
      </c>
    </row>
    <row r="1288" spans="1:25" x14ac:dyDescent="0.3">
      <c r="A1288" s="13">
        <f>SUBTOTAL(103,$B$4:B1288)</f>
        <v>1285</v>
      </c>
      <c r="B1288" s="44">
        <v>45807</v>
      </c>
      <c r="C1288" s="150" t="s">
        <v>273</v>
      </c>
      <c r="D1288" s="3" t="str">
        <f>VLOOKUP(C1288,'Location Summary'!$C$4:$D$678,2,0)</f>
        <v>DD45+0</v>
      </c>
      <c r="E1288" s="147" t="s">
        <v>423</v>
      </c>
      <c r="F1288" s="116" t="s">
        <v>703</v>
      </c>
      <c r="M1288" s="188">
        <v>1</v>
      </c>
      <c r="N1288" s="187">
        <v>1</v>
      </c>
      <c r="X1288" s="44">
        <f t="shared" si="264"/>
        <v>45807</v>
      </c>
      <c r="Y1288" s="44">
        <f t="shared" si="265"/>
        <v>45835</v>
      </c>
    </row>
    <row r="1289" spans="1:25" x14ac:dyDescent="0.3">
      <c r="A1289" s="13">
        <f>SUBTOTAL(103,$B$4:B1289)</f>
        <v>1286</v>
      </c>
      <c r="B1289" s="44">
        <v>45808</v>
      </c>
      <c r="C1289" s="150" t="s">
        <v>54</v>
      </c>
      <c r="D1289" s="3" t="str">
        <f>VLOOKUP(C1289,'Location Summary'!$C$4:$D$678,2,0)</f>
        <v>DD60+3</v>
      </c>
      <c r="E1289" s="147" t="s">
        <v>423</v>
      </c>
      <c r="F1289" s="116" t="s">
        <v>703</v>
      </c>
      <c r="K1289" s="187">
        <v>1</v>
      </c>
      <c r="L1289" s="186">
        <v>1</v>
      </c>
      <c r="M1289" s="188">
        <v>1</v>
      </c>
      <c r="Q1289" s="187">
        <v>1</v>
      </c>
      <c r="R1289" s="186">
        <v>1</v>
      </c>
      <c r="X1289" s="44">
        <f t="shared" si="264"/>
        <v>45808</v>
      </c>
      <c r="Y1289" s="44">
        <f t="shared" si="265"/>
        <v>45836</v>
      </c>
    </row>
    <row r="1290" spans="1:25" x14ac:dyDescent="0.3">
      <c r="A1290" s="13">
        <f>SUBTOTAL(103,$B$4:B1290)</f>
        <v>1287</v>
      </c>
      <c r="B1290" s="44">
        <v>45809</v>
      </c>
      <c r="C1290" s="150" t="s">
        <v>54</v>
      </c>
      <c r="D1290" s="3" t="str">
        <f>VLOOKUP(C1290,'Location Summary'!$C$4:$D$678,2,0)</f>
        <v>DD60+3</v>
      </c>
      <c r="E1290" s="147" t="s">
        <v>423</v>
      </c>
      <c r="F1290" s="116" t="s">
        <v>703</v>
      </c>
      <c r="G1290" s="188">
        <v>1</v>
      </c>
      <c r="N1290" s="187">
        <v>1</v>
      </c>
      <c r="O1290" s="186">
        <v>1</v>
      </c>
      <c r="X1290" s="44">
        <f t="shared" si="264"/>
        <v>45809</v>
      </c>
      <c r="Y1290" s="44">
        <f t="shared" si="265"/>
        <v>45837</v>
      </c>
    </row>
    <row r="1291" spans="1:25" x14ac:dyDescent="0.3">
      <c r="A1291" s="13">
        <f>SUBTOTAL(103,$B$4:B1291)</f>
        <v>1288</v>
      </c>
      <c r="B1291" s="44">
        <v>45809</v>
      </c>
      <c r="C1291" s="150" t="s">
        <v>273</v>
      </c>
      <c r="D1291" s="3" t="str">
        <f>VLOOKUP(C1291,'Location Summary'!$C$4:$D$678,2,0)</f>
        <v>DD45+0</v>
      </c>
      <c r="E1291" s="147" t="s">
        <v>423</v>
      </c>
      <c r="F1291" s="116" t="s">
        <v>703</v>
      </c>
      <c r="G1291" s="188">
        <v>1</v>
      </c>
      <c r="H1291" s="187">
        <v>1</v>
      </c>
      <c r="X1291" s="44">
        <f t="shared" si="264"/>
        <v>45809</v>
      </c>
      <c r="Y1291" s="44">
        <f t="shared" si="265"/>
        <v>45837</v>
      </c>
    </row>
    <row r="1292" spans="1:25" x14ac:dyDescent="0.3">
      <c r="A1292" s="13">
        <f>SUBTOTAL(103,$B$4:B1292)</f>
        <v>1289</v>
      </c>
      <c r="B1292" s="44">
        <v>45810</v>
      </c>
      <c r="C1292" s="150" t="s">
        <v>54</v>
      </c>
      <c r="D1292" s="3" t="str">
        <f>VLOOKUP(C1292,'Location Summary'!$C$4:$D$678,2,0)</f>
        <v>DD60+3</v>
      </c>
      <c r="E1292" s="147" t="s">
        <v>423</v>
      </c>
      <c r="F1292" s="116" t="s">
        <v>703</v>
      </c>
      <c r="H1292" s="187">
        <v>1</v>
      </c>
      <c r="I1292" s="186">
        <v>1</v>
      </c>
      <c r="X1292" s="44">
        <f t="shared" si="264"/>
        <v>45810</v>
      </c>
      <c r="Y1292" s="44">
        <f t="shared" si="265"/>
        <v>45838</v>
      </c>
    </row>
    <row r="1293" spans="1:25" x14ac:dyDescent="0.3">
      <c r="A1293" s="13">
        <f>SUBTOTAL(103,$B$4:B1293)</f>
        <v>1290</v>
      </c>
      <c r="B1293" s="44">
        <v>45811</v>
      </c>
      <c r="C1293" s="29" t="s">
        <v>273</v>
      </c>
      <c r="D1293" s="3" t="str">
        <f>VLOOKUP(C1293,'Location Summary'!$C$4:$D$678,2,0)</f>
        <v>DD45+0</v>
      </c>
      <c r="E1293" s="147" t="s">
        <v>423</v>
      </c>
      <c r="F1293" s="116" t="s">
        <v>703</v>
      </c>
      <c r="I1293" s="186">
        <v>1</v>
      </c>
      <c r="O1293" s="186">
        <v>1</v>
      </c>
      <c r="X1293" s="44">
        <f t="shared" si="264"/>
        <v>45811</v>
      </c>
      <c r="Y1293" s="44">
        <f t="shared" si="265"/>
        <v>45839</v>
      </c>
    </row>
    <row r="1294" spans="1:25" x14ac:dyDescent="0.3">
      <c r="A1294" s="13">
        <f>SUBTOTAL(103,$B$4:B1294)</f>
        <v>1291</v>
      </c>
      <c r="B1294" s="44">
        <v>45813</v>
      </c>
      <c r="C1294" s="29" t="s">
        <v>273</v>
      </c>
      <c r="D1294" s="3" t="str">
        <f>VLOOKUP(C1294,'Location Summary'!$C$4:$D$678,2,0)</f>
        <v>DD45+0</v>
      </c>
      <c r="E1294" s="147" t="s">
        <v>423</v>
      </c>
      <c r="F1294" s="116" t="s">
        <v>703</v>
      </c>
      <c r="P1294" s="188">
        <v>1</v>
      </c>
      <c r="Q1294" s="187">
        <v>1</v>
      </c>
      <c r="X1294" s="44">
        <f t="shared" si="264"/>
        <v>45813</v>
      </c>
      <c r="Y1294" s="44">
        <f t="shared" si="265"/>
        <v>45841</v>
      </c>
    </row>
    <row r="1295" spans="1:25" x14ac:dyDescent="0.3">
      <c r="A1295" s="13">
        <f>SUBTOTAL(103,$B$4:B1295)</f>
        <v>1292</v>
      </c>
      <c r="B1295" s="44">
        <v>45815</v>
      </c>
      <c r="C1295" s="29" t="s">
        <v>273</v>
      </c>
      <c r="D1295" s="3" t="str">
        <f>VLOOKUP(C1295,'Location Summary'!$C$4:$D$678,2,0)</f>
        <v>DD45+0</v>
      </c>
      <c r="E1295" s="147" t="s">
        <v>423</v>
      </c>
      <c r="F1295" s="116" t="s">
        <v>703</v>
      </c>
      <c r="J1295" s="188">
        <v>1</v>
      </c>
      <c r="K1295" s="187">
        <v>1</v>
      </c>
      <c r="X1295" s="44">
        <f t="shared" si="264"/>
        <v>45815</v>
      </c>
      <c r="Y1295" s="44">
        <f t="shared" si="265"/>
        <v>45843</v>
      </c>
    </row>
    <row r="1296" spans="1:25" x14ac:dyDescent="0.3">
      <c r="A1296" s="13">
        <f>SUBTOTAL(103,$B$4:B1296)</f>
        <v>1293</v>
      </c>
      <c r="B1296" s="44">
        <v>45816</v>
      </c>
      <c r="C1296" s="29" t="s">
        <v>273</v>
      </c>
      <c r="D1296" s="3" t="str">
        <f>VLOOKUP(C1296,'Location Summary'!$C$4:$D$678,2,0)</f>
        <v>DD45+0</v>
      </c>
      <c r="E1296" s="147" t="s">
        <v>423</v>
      </c>
      <c r="F1296" s="116" t="s">
        <v>703</v>
      </c>
      <c r="L1296" s="186">
        <v>1</v>
      </c>
      <c r="R1296" s="186">
        <v>1</v>
      </c>
      <c r="X1296" s="44">
        <f t="shared" si="264"/>
        <v>45816</v>
      </c>
      <c r="Y1296" s="44">
        <f t="shared" si="265"/>
        <v>45844</v>
      </c>
    </row>
    <row r="1297" spans="1:25" x14ac:dyDescent="0.3">
      <c r="A1297" s="13">
        <f>SUBTOTAL(103,$B$4:B1297)</f>
        <v>1294</v>
      </c>
      <c r="B1297" s="44">
        <v>45818</v>
      </c>
      <c r="C1297" s="150" t="s">
        <v>274</v>
      </c>
      <c r="D1297" s="3" t="str">
        <f>VLOOKUP(C1297,'Location Summary'!$C$4:$D$678,2,0)</f>
        <v>DB1+9</v>
      </c>
      <c r="E1297" s="147" t="s">
        <v>423</v>
      </c>
      <c r="F1297" s="116" t="s">
        <v>703</v>
      </c>
      <c r="G1297" s="188">
        <v>1</v>
      </c>
      <c r="P1297" s="188">
        <v>1</v>
      </c>
      <c r="X1297" s="44">
        <f t="shared" si="264"/>
        <v>45818</v>
      </c>
      <c r="Y1297" s="44">
        <f t="shared" si="265"/>
        <v>45846</v>
      </c>
    </row>
    <row r="1298" spans="1:25" x14ac:dyDescent="0.3">
      <c r="A1298" s="13">
        <f>SUBTOTAL(103,$B$4:B1298)</f>
        <v>1295</v>
      </c>
      <c r="B1298" s="44">
        <v>45819</v>
      </c>
      <c r="C1298" s="150" t="s">
        <v>274</v>
      </c>
      <c r="D1298" s="3" t="str">
        <f>VLOOKUP(C1298,'Location Summary'!$C$4:$D$678,2,0)</f>
        <v>DB1+9</v>
      </c>
      <c r="E1298" s="147" t="s">
        <v>423</v>
      </c>
      <c r="F1298" s="116" t="s">
        <v>703</v>
      </c>
      <c r="H1298" s="187">
        <v>1</v>
      </c>
      <c r="I1298" s="186">
        <v>1</v>
      </c>
      <c r="Q1298" s="187">
        <v>1</v>
      </c>
      <c r="R1298" s="186">
        <v>1</v>
      </c>
      <c r="X1298" s="44">
        <f t="shared" si="264"/>
        <v>45819</v>
      </c>
      <c r="Y1298" s="44">
        <f t="shared" si="265"/>
        <v>45847</v>
      </c>
    </row>
    <row r="1299" spans="1:25" x14ac:dyDescent="0.3">
      <c r="A1299" s="13">
        <f>SUBTOTAL(103,$B$4:B1299)</f>
        <v>1296</v>
      </c>
      <c r="B1299" s="44">
        <v>45821</v>
      </c>
      <c r="C1299" s="150" t="s">
        <v>274</v>
      </c>
      <c r="D1299" s="3" t="str">
        <f>VLOOKUP(C1299,'Location Summary'!$C$4:$D$678,2,0)</f>
        <v>DB1+9</v>
      </c>
      <c r="E1299" s="147" t="s">
        <v>423</v>
      </c>
      <c r="F1299" s="116" t="s">
        <v>703</v>
      </c>
      <c r="J1299" s="188">
        <v>1</v>
      </c>
      <c r="M1299" s="188">
        <v>1</v>
      </c>
      <c r="X1299" s="44">
        <f t="shared" si="264"/>
        <v>45821</v>
      </c>
      <c r="Y1299" s="44">
        <f t="shared" si="265"/>
        <v>45849</v>
      </c>
    </row>
    <row r="1300" spans="1:25" x14ac:dyDescent="0.3">
      <c r="A1300" s="13">
        <f>SUBTOTAL(103,$B$4:B1300)</f>
        <v>1297</v>
      </c>
      <c r="B1300" s="44">
        <v>45822</v>
      </c>
      <c r="C1300" s="150" t="s">
        <v>274</v>
      </c>
      <c r="D1300" s="3" t="str">
        <f>VLOOKUP(C1300,'Location Summary'!$C$4:$D$678,2,0)</f>
        <v>DB1+9</v>
      </c>
      <c r="E1300" s="147" t="s">
        <v>423</v>
      </c>
      <c r="F1300" s="116" t="s">
        <v>703</v>
      </c>
      <c r="K1300" s="187">
        <v>1</v>
      </c>
      <c r="L1300" s="186">
        <v>1</v>
      </c>
      <c r="N1300" s="187">
        <v>1</v>
      </c>
      <c r="O1300" s="186">
        <v>1</v>
      </c>
      <c r="X1300" s="44">
        <f t="shared" si="264"/>
        <v>45822</v>
      </c>
      <c r="Y1300" s="44">
        <f t="shared" si="265"/>
        <v>45850</v>
      </c>
    </row>
    <row r="1301" spans="1:25" x14ac:dyDescent="0.3">
      <c r="A1301" s="13">
        <f>SUBTOTAL(103,$B$4:B1301)</f>
        <v>1298</v>
      </c>
      <c r="B1301" s="44">
        <v>45824</v>
      </c>
      <c r="C1301" s="29" t="s">
        <v>276</v>
      </c>
      <c r="D1301" s="3" t="str">
        <f>VLOOKUP(C1301,'Location Summary'!$C$4:$D$678,2,0)</f>
        <v>DD60+0</v>
      </c>
      <c r="E1301" s="147" t="s">
        <v>423</v>
      </c>
      <c r="F1301" s="116" t="s">
        <v>703</v>
      </c>
      <c r="J1301" s="188">
        <v>1</v>
      </c>
      <c r="X1301" s="44">
        <f t="shared" si="264"/>
        <v>45824</v>
      </c>
      <c r="Y1301" s="44">
        <f t="shared" si="265"/>
        <v>45852</v>
      </c>
    </row>
    <row r="1302" spans="1:25" x14ac:dyDescent="0.3">
      <c r="A1302" s="13">
        <f>SUBTOTAL(103,$B$4:B1302)</f>
        <v>1299</v>
      </c>
      <c r="B1302" s="44">
        <v>45826</v>
      </c>
      <c r="C1302" s="150" t="s">
        <v>276</v>
      </c>
      <c r="D1302" s="3" t="str">
        <f>VLOOKUP(C1302,'Location Summary'!$C$4:$D$678,2,0)</f>
        <v>DD60+0</v>
      </c>
      <c r="E1302" s="147" t="s">
        <v>423</v>
      </c>
      <c r="F1302" s="116" t="s">
        <v>703</v>
      </c>
      <c r="G1302" s="188">
        <v>1</v>
      </c>
      <c r="X1302" s="44">
        <f t="shared" ref="X1302:X1317" si="266">B1302</f>
        <v>45826</v>
      </c>
      <c r="Y1302" s="44">
        <f t="shared" ref="Y1302:Y1317" si="267">B1302+28</f>
        <v>45854</v>
      </c>
    </row>
    <row r="1303" spans="1:25" x14ac:dyDescent="0.3">
      <c r="A1303" s="13">
        <f>SUBTOTAL(103,$B$4:B1303)</f>
        <v>1300</v>
      </c>
      <c r="B1303" s="44">
        <v>45828</v>
      </c>
      <c r="C1303" s="150" t="s">
        <v>276</v>
      </c>
      <c r="D1303" s="3" t="str">
        <f>VLOOKUP(C1303,'Location Summary'!$C$4:$D$678,2,0)</f>
        <v>DD60+0</v>
      </c>
      <c r="E1303" s="147" t="s">
        <v>423</v>
      </c>
      <c r="F1303" s="116" t="s">
        <v>703</v>
      </c>
      <c r="H1303" s="187">
        <v>1</v>
      </c>
      <c r="K1303" s="187">
        <v>1</v>
      </c>
      <c r="X1303" s="44">
        <f t="shared" si="266"/>
        <v>45828</v>
      </c>
      <c r="Y1303" s="44">
        <f t="shared" si="267"/>
        <v>45856</v>
      </c>
    </row>
    <row r="1304" spans="1:25" x14ac:dyDescent="0.3">
      <c r="A1304" s="13">
        <f>SUBTOTAL(103,$B$4:B1304)</f>
        <v>1301</v>
      </c>
      <c r="B1304" s="44">
        <v>45829</v>
      </c>
      <c r="C1304" s="150" t="s">
        <v>276</v>
      </c>
      <c r="D1304" s="3" t="str">
        <f>VLOOKUP(C1304,'Location Summary'!$C$4:$D$678,2,0)</f>
        <v>DD60+0</v>
      </c>
      <c r="E1304" s="147" t="s">
        <v>423</v>
      </c>
      <c r="F1304" s="116" t="s">
        <v>703</v>
      </c>
      <c r="I1304" s="186">
        <v>1</v>
      </c>
      <c r="L1304" s="186">
        <v>1</v>
      </c>
      <c r="X1304" s="44">
        <f t="shared" si="266"/>
        <v>45829</v>
      </c>
      <c r="Y1304" s="44">
        <f t="shared" si="267"/>
        <v>45857</v>
      </c>
    </row>
    <row r="1305" spans="1:25" x14ac:dyDescent="0.3">
      <c r="A1305" s="13">
        <f>SUBTOTAL(103,$B$4:B1305)</f>
        <v>1302</v>
      </c>
      <c r="B1305" s="44">
        <v>45830</v>
      </c>
      <c r="C1305" s="150" t="s">
        <v>276</v>
      </c>
      <c r="D1305" s="3" t="str">
        <f>VLOOKUP(C1305,'Location Summary'!$C$4:$D$678,2,0)</f>
        <v>DD60+0</v>
      </c>
      <c r="E1305" s="147" t="s">
        <v>423</v>
      </c>
      <c r="F1305" s="116" t="s">
        <v>703</v>
      </c>
      <c r="M1305" s="188">
        <v>1</v>
      </c>
      <c r="X1305" s="44">
        <f t="shared" si="266"/>
        <v>45830</v>
      </c>
      <c r="Y1305" s="44">
        <f t="shared" si="267"/>
        <v>45858</v>
      </c>
    </row>
    <row r="1306" spans="1:25" x14ac:dyDescent="0.3">
      <c r="A1306" s="13">
        <f>SUBTOTAL(103,$B$4:B1306)</f>
        <v>1303</v>
      </c>
      <c r="B1306" s="44">
        <v>45833</v>
      </c>
      <c r="C1306" s="150" t="s">
        <v>276</v>
      </c>
      <c r="D1306" s="3" t="str">
        <f>VLOOKUP(C1306,'Location Summary'!$C$4:$D$678,2,0)</f>
        <v>DD60+0</v>
      </c>
      <c r="E1306" s="147" t="s">
        <v>423</v>
      </c>
      <c r="F1306" s="116" t="s">
        <v>703</v>
      </c>
      <c r="N1306" s="187">
        <v>1</v>
      </c>
      <c r="X1306" s="44">
        <f t="shared" si="266"/>
        <v>45833</v>
      </c>
      <c r="Y1306" s="44">
        <f t="shared" si="267"/>
        <v>45861</v>
      </c>
    </row>
    <row r="1307" spans="1:25" x14ac:dyDescent="0.3">
      <c r="A1307" s="13">
        <f>SUBTOTAL(103,$B$4:B1307)</f>
        <v>1304</v>
      </c>
      <c r="B1307" s="44">
        <v>45834</v>
      </c>
      <c r="C1307" s="150" t="s">
        <v>276</v>
      </c>
      <c r="D1307" s="3" t="str">
        <f>VLOOKUP(C1307,'Location Summary'!$C$4:$D$678,2,0)</f>
        <v>DD60+0</v>
      </c>
      <c r="E1307" s="147" t="s">
        <v>423</v>
      </c>
      <c r="F1307" s="116" t="s">
        <v>703</v>
      </c>
      <c r="O1307" s="186">
        <v>1</v>
      </c>
      <c r="P1307" s="188">
        <v>1</v>
      </c>
      <c r="X1307" s="44">
        <f t="shared" si="266"/>
        <v>45834</v>
      </c>
      <c r="Y1307" s="44">
        <f t="shared" si="267"/>
        <v>45862</v>
      </c>
    </row>
    <row r="1308" spans="1:25" x14ac:dyDescent="0.3">
      <c r="A1308" s="13">
        <f>SUBTOTAL(103,$B$4:B1308)</f>
        <v>1305</v>
      </c>
      <c r="B1308" s="44">
        <v>45835</v>
      </c>
      <c r="C1308" s="150" t="s">
        <v>276</v>
      </c>
      <c r="D1308" s="3" t="str">
        <f>VLOOKUP(C1308,'Location Summary'!$C$4:$D$678,2,0)</f>
        <v>DD60+0</v>
      </c>
      <c r="E1308" s="147" t="s">
        <v>423</v>
      </c>
      <c r="F1308" s="116" t="s">
        <v>703</v>
      </c>
      <c r="Q1308" s="187">
        <v>1</v>
      </c>
      <c r="R1308" s="186">
        <v>1</v>
      </c>
      <c r="X1308" s="44">
        <f t="shared" si="266"/>
        <v>45835</v>
      </c>
      <c r="Y1308" s="44">
        <f t="shared" si="267"/>
        <v>45863</v>
      </c>
    </row>
    <row r="1309" spans="1:25" x14ac:dyDescent="0.3">
      <c r="A1309" s="13">
        <f>SUBTOTAL(103,$B$4:B1309)</f>
        <v>1306</v>
      </c>
      <c r="B1309" s="44">
        <v>45839</v>
      </c>
      <c r="C1309" s="29" t="s">
        <v>1296</v>
      </c>
      <c r="D1309" s="3" t="str">
        <f>VLOOKUP(C1309,'Location Summary'!$C$4:$D$678,2,0)</f>
        <v>DA+0</v>
      </c>
      <c r="E1309" s="147" t="s">
        <v>423</v>
      </c>
      <c r="F1309" s="116" t="s">
        <v>703</v>
      </c>
      <c r="G1309" s="188">
        <v>1</v>
      </c>
      <c r="J1309" s="188">
        <v>1</v>
      </c>
      <c r="M1309" s="188">
        <v>1</v>
      </c>
      <c r="P1309" s="188">
        <v>1</v>
      </c>
      <c r="X1309" s="44">
        <f t="shared" si="266"/>
        <v>45839</v>
      </c>
      <c r="Y1309" s="44">
        <f t="shared" si="267"/>
        <v>45867</v>
      </c>
    </row>
    <row r="1310" spans="1:25" x14ac:dyDescent="0.3">
      <c r="A1310" s="13">
        <f>SUBTOTAL(103,$B$4:B1310)</f>
        <v>1307</v>
      </c>
      <c r="B1310" s="44">
        <v>45841</v>
      </c>
      <c r="C1310" s="29" t="s">
        <v>1296</v>
      </c>
      <c r="D1310" s="3" t="str">
        <f>VLOOKUP(C1310,'Location Summary'!$C$4:$D$678,2,0)</f>
        <v>DA+0</v>
      </c>
      <c r="E1310" s="147" t="s">
        <v>423</v>
      </c>
      <c r="F1310" s="116" t="s">
        <v>703</v>
      </c>
      <c r="H1310" s="187">
        <v>1</v>
      </c>
      <c r="I1310" s="186">
        <v>1</v>
      </c>
      <c r="K1310" s="187">
        <v>1</v>
      </c>
      <c r="L1310" s="186">
        <v>1</v>
      </c>
      <c r="X1310" s="44">
        <f t="shared" si="266"/>
        <v>45841</v>
      </c>
      <c r="Y1310" s="44">
        <f t="shared" si="267"/>
        <v>45869</v>
      </c>
    </row>
    <row r="1311" spans="1:25" x14ac:dyDescent="0.3">
      <c r="A1311" s="13">
        <f>SUBTOTAL(103,$B$4:B1311)</f>
        <v>1308</v>
      </c>
      <c r="B1311" s="44">
        <v>45843</v>
      </c>
      <c r="C1311" s="29" t="s">
        <v>1296</v>
      </c>
      <c r="D1311" s="3" t="str">
        <f>VLOOKUP(C1311,'Location Summary'!$C$4:$D$678,2,0)</f>
        <v>DA+0</v>
      </c>
      <c r="E1311" s="147" t="s">
        <v>423</v>
      </c>
      <c r="F1311" s="116" t="s">
        <v>703</v>
      </c>
      <c r="N1311" s="187">
        <v>1</v>
      </c>
      <c r="O1311" s="186">
        <v>1</v>
      </c>
      <c r="Q1311" s="187">
        <v>1</v>
      </c>
      <c r="R1311" s="186">
        <v>1</v>
      </c>
      <c r="X1311" s="44">
        <f t="shared" si="266"/>
        <v>45843</v>
      </c>
      <c r="Y1311" s="44">
        <f t="shared" si="267"/>
        <v>45871</v>
      </c>
    </row>
    <row r="1312" spans="1:25" x14ac:dyDescent="0.3">
      <c r="A1312" s="13">
        <f>SUBTOTAL(103,$B$4:B1312)</f>
        <v>1309</v>
      </c>
      <c r="B1312" s="44">
        <v>45846</v>
      </c>
      <c r="C1312" s="29" t="s">
        <v>1294</v>
      </c>
      <c r="D1312" s="3" t="str">
        <f>VLOOKUP(C1312,'Location Summary'!$C$4:$D$678,2,0)</f>
        <v>DD45+0</v>
      </c>
      <c r="E1312" s="147" t="s">
        <v>423</v>
      </c>
      <c r="F1312" s="116" t="s">
        <v>703</v>
      </c>
      <c r="J1312" s="188">
        <v>1</v>
      </c>
      <c r="K1312" s="187">
        <v>1</v>
      </c>
      <c r="X1312" s="44">
        <f t="shared" si="266"/>
        <v>45846</v>
      </c>
      <c r="Y1312" s="44">
        <f t="shared" si="267"/>
        <v>45874</v>
      </c>
    </row>
    <row r="1313" spans="1:25" x14ac:dyDescent="0.3">
      <c r="A1313" s="13">
        <f>SUBTOTAL(103,$B$4:B1313)</f>
        <v>1310</v>
      </c>
      <c r="B1313" s="44">
        <v>45847</v>
      </c>
      <c r="C1313" s="29" t="s">
        <v>1294</v>
      </c>
      <c r="D1313" s="3" t="str">
        <f>VLOOKUP(C1313,'Location Summary'!$C$4:$D$678,2,0)</f>
        <v>DD45+0</v>
      </c>
      <c r="E1313" s="147" t="s">
        <v>423</v>
      </c>
      <c r="F1313" s="116" t="s">
        <v>703</v>
      </c>
      <c r="M1313" s="188">
        <v>1</v>
      </c>
      <c r="N1313" s="187">
        <v>1</v>
      </c>
      <c r="X1313" s="44">
        <f t="shared" si="266"/>
        <v>45847</v>
      </c>
      <c r="Y1313" s="44">
        <f t="shared" si="267"/>
        <v>45875</v>
      </c>
    </row>
    <row r="1314" spans="1:25" x14ac:dyDescent="0.3">
      <c r="A1314" s="13">
        <f>SUBTOTAL(103,$B$4:B1314)</f>
        <v>1311</v>
      </c>
      <c r="B1314" s="44">
        <v>45848</v>
      </c>
      <c r="C1314" s="29" t="s">
        <v>1294</v>
      </c>
      <c r="D1314" s="3" t="str">
        <f>VLOOKUP(C1314,'Location Summary'!$C$4:$D$678,2,0)</f>
        <v>DD45+0</v>
      </c>
      <c r="E1314" s="147" t="s">
        <v>423</v>
      </c>
      <c r="F1314" s="116" t="s">
        <v>703</v>
      </c>
      <c r="L1314" s="186">
        <v>1</v>
      </c>
      <c r="O1314" s="186">
        <v>1</v>
      </c>
      <c r="X1314" s="44">
        <f t="shared" si="266"/>
        <v>45848</v>
      </c>
      <c r="Y1314" s="44">
        <f t="shared" si="267"/>
        <v>45876</v>
      </c>
    </row>
    <row r="1315" spans="1:25" x14ac:dyDescent="0.3">
      <c r="A1315" s="13">
        <f>SUBTOTAL(103,$B$4:B1315)</f>
        <v>1312</v>
      </c>
      <c r="B1315" s="44">
        <v>45849</v>
      </c>
      <c r="C1315" s="29" t="s">
        <v>1294</v>
      </c>
      <c r="D1315" s="3" t="str">
        <f>VLOOKUP(C1315,'Location Summary'!$C$4:$D$678,2,0)</f>
        <v>DD45+0</v>
      </c>
      <c r="E1315" s="147" t="s">
        <v>423</v>
      </c>
      <c r="F1315" s="116" t="s">
        <v>703</v>
      </c>
      <c r="P1315" s="188">
        <v>1</v>
      </c>
      <c r="Q1315" s="187">
        <v>1</v>
      </c>
      <c r="X1315" s="44">
        <f t="shared" si="266"/>
        <v>45849</v>
      </c>
      <c r="Y1315" s="44">
        <f t="shared" si="267"/>
        <v>45877</v>
      </c>
    </row>
    <row r="1316" spans="1:25" x14ac:dyDescent="0.3">
      <c r="A1316" s="13">
        <f>SUBTOTAL(103,$B$4:B1316)</f>
        <v>1313</v>
      </c>
      <c r="B1316" s="44">
        <v>45850</v>
      </c>
      <c r="C1316" s="29" t="s">
        <v>1294</v>
      </c>
      <c r="D1316" s="3" t="str">
        <f>VLOOKUP(C1316,'Location Summary'!$C$4:$D$678,2,0)</f>
        <v>DD45+0</v>
      </c>
      <c r="E1316" s="147" t="s">
        <v>423</v>
      </c>
      <c r="F1316" s="116" t="s">
        <v>703</v>
      </c>
      <c r="R1316" s="186">
        <v>1</v>
      </c>
      <c r="X1316" s="44">
        <f t="shared" si="266"/>
        <v>45850</v>
      </c>
      <c r="Y1316" s="44">
        <f t="shared" si="267"/>
        <v>45878</v>
      </c>
    </row>
    <row r="1317" spans="1:25" x14ac:dyDescent="0.3">
      <c r="A1317" s="13">
        <f>SUBTOTAL(103,$B$4:B1317)</f>
        <v>1314</v>
      </c>
      <c r="B1317" s="44">
        <v>45851</v>
      </c>
      <c r="C1317" s="29" t="s">
        <v>1294</v>
      </c>
      <c r="D1317" s="3" t="str">
        <f>VLOOKUP(C1317,'Location Summary'!$C$4:$D$678,2,0)</f>
        <v>DD45+0</v>
      </c>
      <c r="E1317" s="147" t="s">
        <v>423</v>
      </c>
      <c r="F1317" s="116" t="s">
        <v>703</v>
      </c>
      <c r="G1317" s="188">
        <v>1</v>
      </c>
      <c r="H1317" s="187">
        <v>1</v>
      </c>
      <c r="X1317" s="44">
        <f t="shared" si="266"/>
        <v>45851</v>
      </c>
      <c r="Y1317" s="44">
        <f t="shared" si="267"/>
        <v>45879</v>
      </c>
    </row>
    <row r="1318" spans="1:25" x14ac:dyDescent="0.3">
      <c r="A1318" s="13">
        <f>SUBTOTAL(103,$B$4:B1318)</f>
        <v>1315</v>
      </c>
      <c r="B1318" s="44">
        <v>45852</v>
      </c>
      <c r="C1318" s="29" t="s">
        <v>1294</v>
      </c>
      <c r="D1318" s="3" t="str">
        <f>VLOOKUP(C1318,'Location Summary'!$C$4:$D$678,2,0)</f>
        <v>DD45+0</v>
      </c>
      <c r="E1318" s="147" t="s">
        <v>423</v>
      </c>
      <c r="F1318" s="116" t="s">
        <v>703</v>
      </c>
      <c r="I1318" s="186">
        <v>1</v>
      </c>
      <c r="X1318" s="44">
        <f t="shared" ref="X1318" si="268">B1318</f>
        <v>45852</v>
      </c>
      <c r="Y1318" s="44">
        <f t="shared" ref="Y1318" si="269">B1318+28</f>
        <v>45880</v>
      </c>
    </row>
    <row r="1319" spans="1:25" x14ac:dyDescent="0.3">
      <c r="X1319" s="44"/>
      <c r="Y1319" s="44"/>
    </row>
    <row r="1320" spans="1:25" x14ac:dyDescent="0.3">
      <c r="X1320" s="44"/>
      <c r="Y1320" s="44"/>
    </row>
    <row r="1321" spans="1:25" x14ac:dyDescent="0.3">
      <c r="X1321" s="44"/>
      <c r="Y1321" s="44"/>
    </row>
    <row r="1322" spans="1:25" x14ac:dyDescent="0.3">
      <c r="X1322" s="44"/>
      <c r="Y1322" s="44"/>
    </row>
    <row r="1323" spans="1:25" x14ac:dyDescent="0.3">
      <c r="X1323" s="44"/>
      <c r="Y1323" s="44"/>
    </row>
    <row r="1324" spans="1:25" x14ac:dyDescent="0.3">
      <c r="X1324" s="44"/>
      <c r="Y1324" s="44"/>
    </row>
    <row r="1325" spans="1:25" x14ac:dyDescent="0.3">
      <c r="X1325" s="44"/>
      <c r="Y1325" s="44"/>
    </row>
    <row r="1326" spans="1:25" x14ac:dyDescent="0.3">
      <c r="X1326" s="44"/>
      <c r="Y1326" s="44"/>
    </row>
    <row r="1327" spans="1:25" x14ac:dyDescent="0.3">
      <c r="X1327" s="44"/>
      <c r="Y1327" s="44"/>
    </row>
    <row r="1328" spans="1:25" x14ac:dyDescent="0.3">
      <c r="X1328" s="44"/>
      <c r="Y1328" s="44"/>
    </row>
    <row r="1329" spans="24:25" x14ac:dyDescent="0.3">
      <c r="X1329" s="44"/>
      <c r="Y1329" s="44"/>
    </row>
    <row r="1330" spans="24:25" x14ac:dyDescent="0.3">
      <c r="X1330" s="44"/>
      <c r="Y1330" s="44"/>
    </row>
    <row r="1331" spans="24:25" x14ac:dyDescent="0.3">
      <c r="X1331" s="44"/>
      <c r="Y1331" s="44"/>
    </row>
    <row r="1332" spans="24:25" x14ac:dyDescent="0.3">
      <c r="X1332" s="44"/>
      <c r="Y1332" s="44"/>
    </row>
    <row r="1333" spans="24:25" x14ac:dyDescent="0.3">
      <c r="X1333" s="44"/>
      <c r="Y1333" s="44"/>
    </row>
    <row r="1334" spans="24:25" x14ac:dyDescent="0.3">
      <c r="X1334" s="44"/>
      <c r="Y1334" s="44"/>
    </row>
    <row r="1335" spans="24:25" x14ac:dyDescent="0.3">
      <c r="X1335" s="44"/>
      <c r="Y1335" s="44"/>
    </row>
    <row r="1336" spans="24:25" x14ac:dyDescent="0.3">
      <c r="X1336" s="44"/>
      <c r="Y1336" s="44"/>
    </row>
    <row r="1337" spans="24:25" x14ac:dyDescent="0.3">
      <c r="X1337" s="44"/>
      <c r="Y1337" s="44"/>
    </row>
    <row r="1338" spans="24:25" x14ac:dyDescent="0.3">
      <c r="X1338" s="44"/>
      <c r="Y1338" s="44"/>
    </row>
    <row r="1339" spans="24:25" x14ac:dyDescent="0.3">
      <c r="X1339" s="44"/>
      <c r="Y1339" s="44"/>
    </row>
    <row r="1340" spans="24:25" x14ac:dyDescent="0.3">
      <c r="X1340" s="44"/>
      <c r="Y1340" s="44"/>
    </row>
  </sheetData>
  <autoFilter ref="B3:R1318" xr:uid="{B1FF8795-19A8-487A-85D8-85D72E7B2FE7}"/>
  <mergeCells count="5">
    <mergeCell ref="G1:I1"/>
    <mergeCell ref="J1:L1"/>
    <mergeCell ref="M1:O1"/>
    <mergeCell ref="P1:R1"/>
    <mergeCell ref="U3:W3"/>
  </mergeCells>
  <conditionalFormatting sqref="A1:A2 B2 A3:C3">
    <cfRule type="expression" dxfId="11" priority="1250" stopIfTrue="1">
      <formula>AND(COUNTIF($D$672:$D$66027, A1)+COUNTIF($D$83:$D$84, A1)+COUNTIF($D$65:$D$70, A1)+COUNTIF($D$1:$D$14, A1)+COUNTIF($D$16:$D$21, A1)+COUNTIF($D$25:$D$41, A1)+COUNTIF($D$44:$D$60, A1)+COUNTIF($D$73:$D$73, A1)+COUNTIF($D$91:$D$116, A1)+COUNTIF($D$320:$D$349, A1)+COUNTIF($D$352:$D$354, A1)+COUNTIF($D$417:$D$481, A1)+COUNTIF($D$507:$D$524, A1)&gt;1,NOT(ISBLANK(A1)))</formula>
    </cfRule>
    <cfRule type="expression" dxfId="10" priority="1251" stopIfTrue="1">
      <formula>AND(COUNTIF($D$672:$D$66027, A1)+COUNTIF($D$83:$D$84, A1)+COUNTIF($D$65:$D$70, A1)+COUNTIF($D$1:$D$21, A1)+COUNTIF($D$25:$D$41, A1)+COUNTIF($D$44:$D$60, A1)+COUNTIF($D$73:$D$73, A1)+COUNTIF($D$91:$D$116, A1)+COUNTIF($D$320:$D$349, A1)+COUNTIF($D$352:$D$354, A1)+COUNTIF($D$417:$D$481, A1)+COUNTIF($D$507:$D$524, A1)&gt;1,NOT(ISBLANK(A1)))</formula>
    </cfRule>
  </conditionalFormatting>
  <pageMargins left="0.39370078740157483" right="0.27559055118110237" top="0.74803149606299213" bottom="0.74803149606299213" header="0.31496062992125984" footer="0.31496062992125984"/>
  <pageSetup paperSize="9" scale="67" fitToHeight="0" orientation="portrait" blackAndWhite="1" horizontalDpi="300" verticalDpi="300" r:id="rId1"/>
  <rowBreaks count="5" manualBreakCount="5">
    <brk id="87" max="16383" man="1"/>
    <brk id="210" max="16383" man="1"/>
    <brk id="951" max="24" man="1"/>
    <brk id="1065" max="24" man="1"/>
    <brk id="1182" max="24" man="1"/>
  </rowBreaks>
  <ignoredErrors>
    <ignoredError sqref="A238:A293 A295:A996 A997:E997 G1004:N1004 G998:L998 N998:XFD998 G999:M999 O999:P999 R999:W999 G1000 S1000:W1000 J1000:P1000 G1001:I1001 K1001:W1001 A998:B1002 G1002:J1002 N1002:W1002 H1003:W1003 S1004:W1004 P1004:Q1004 Z999:XFD1004 G997:XFD997 A5:A236 A1003:A1311 A1313 A1312 A1314 A1315:A1317" formulaRange="1"/>
    <ignoredError sqref="D459:D462 D464:D477 D479:D484 D486:D490" evalError="1"/>
  </ignoredError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3EDFA-3A1A-4D5E-AD20-A90E2A5A48E7}">
  <sheetPr codeName="Sheet27">
    <tabColor rgb="FFFFFF00"/>
    <pageSetUpPr fitToPage="1"/>
  </sheetPr>
  <dimension ref="A1:K43"/>
  <sheetViews>
    <sheetView showGridLines="0" workbookViewId="0">
      <selection activeCell="E13" sqref="E13:E17"/>
    </sheetView>
  </sheetViews>
  <sheetFormatPr defaultColWidth="9.21875" defaultRowHeight="14.4" x14ac:dyDescent="0.3"/>
  <cols>
    <col min="1" max="1" width="9.21875" style="16"/>
    <col min="2" max="2" width="16.21875" style="8" bestFit="1" customWidth="1"/>
    <col min="3" max="3" width="10.5546875" style="16" bestFit="1" customWidth="1"/>
    <col min="4" max="4" width="16.5546875" style="16" customWidth="1"/>
    <col min="5" max="5" width="18" style="16" customWidth="1"/>
    <col min="6" max="6" width="12.5546875" style="16" bestFit="1" customWidth="1"/>
    <col min="7" max="8" width="12.5546875" style="16" customWidth="1"/>
    <col min="9" max="9" width="9.77734375" style="16" bestFit="1" customWidth="1"/>
    <col min="10" max="10" width="11.44140625" style="16" bestFit="1" customWidth="1"/>
    <col min="11" max="11" width="16.44140625" style="16" customWidth="1"/>
    <col min="12" max="16384" width="9.21875" style="8"/>
  </cols>
  <sheetData>
    <row r="1" spans="1:11" ht="27" customHeight="1" thickBot="1" x14ac:dyDescent="0.35">
      <c r="A1" s="1507" t="s">
        <v>932</v>
      </c>
      <c r="B1" s="1507"/>
      <c r="C1" s="1507"/>
      <c r="D1" s="1507"/>
      <c r="E1" s="1507"/>
      <c r="F1" s="1507"/>
      <c r="G1" s="1507"/>
      <c r="H1" s="1507"/>
      <c r="I1" s="1507"/>
      <c r="J1" s="1507"/>
      <c r="K1" s="1507"/>
    </row>
    <row r="2" spans="1:11" x14ac:dyDescent="0.3">
      <c r="A2" s="1508" t="s">
        <v>83</v>
      </c>
      <c r="B2" s="1509"/>
      <c r="C2" s="308">
        <f>SUM(C5:C43)</f>
        <v>287</v>
      </c>
      <c r="D2" s="308">
        <f t="shared" ref="D2:K2" si="0">SUM(D5:D43)</f>
        <v>298</v>
      </c>
      <c r="E2" s="308">
        <f t="shared" si="0"/>
        <v>306</v>
      </c>
      <c r="F2" s="309">
        <f t="shared" si="0"/>
        <v>306</v>
      </c>
      <c r="G2" s="309">
        <f t="shared" si="0"/>
        <v>309</v>
      </c>
      <c r="H2" s="309">
        <f>SUM(H5:H43)</f>
        <v>-3</v>
      </c>
      <c r="I2" s="310">
        <f t="shared" si="0"/>
        <v>306</v>
      </c>
      <c r="J2" s="310">
        <f t="shared" si="0"/>
        <v>309</v>
      </c>
      <c r="K2" s="311">
        <f t="shared" si="0"/>
        <v>-3</v>
      </c>
    </row>
    <row r="3" spans="1:11" ht="28.5" customHeight="1" thickBot="1" x14ac:dyDescent="0.35">
      <c r="A3" s="312"/>
      <c r="B3" s="291"/>
      <c r="C3" s="291"/>
      <c r="D3" s="291"/>
      <c r="E3" s="994"/>
      <c r="F3" s="1510" t="s">
        <v>1009</v>
      </c>
      <c r="G3" s="1511"/>
      <c r="H3" s="1512"/>
      <c r="I3" s="1513" t="s">
        <v>933</v>
      </c>
      <c r="J3" s="1514"/>
      <c r="K3" s="1515"/>
    </row>
    <row r="4" spans="1:11" s="318" customFormat="1" ht="30" customHeight="1" thickBot="1" x14ac:dyDescent="0.35">
      <c r="A4" s="307" t="s">
        <v>394</v>
      </c>
      <c r="B4" s="313" t="s">
        <v>934</v>
      </c>
      <c r="C4" s="314" t="s">
        <v>253</v>
      </c>
      <c r="D4" s="314" t="s">
        <v>1406</v>
      </c>
      <c r="E4" s="314" t="s">
        <v>1407</v>
      </c>
      <c r="F4" s="315" t="s">
        <v>935</v>
      </c>
      <c r="G4" s="315" t="s">
        <v>936</v>
      </c>
      <c r="H4" s="315" t="s">
        <v>0</v>
      </c>
      <c r="I4" s="316" t="s">
        <v>51</v>
      </c>
      <c r="J4" s="316" t="s">
        <v>936</v>
      </c>
      <c r="K4" s="317" t="s">
        <v>0</v>
      </c>
    </row>
    <row r="5" spans="1:11" x14ac:dyDescent="0.3">
      <c r="A5" s="30">
        <v>1</v>
      </c>
      <c r="B5" s="319" t="s">
        <v>4</v>
      </c>
      <c r="C5" s="1516">
        <v>241</v>
      </c>
      <c r="D5" s="1516">
        <v>241</v>
      </c>
      <c r="E5" s="1519">
        <v>246</v>
      </c>
      <c r="F5" s="320">
        <f>COUNTIF('Location Summary'!$D$4:$D$616,'Tower PRS abstract '!B5)</f>
        <v>12</v>
      </c>
      <c r="G5" s="320">
        <v>12</v>
      </c>
      <c r="H5" s="320">
        <f t="shared" ref="H5:H42" si="1">F5-G5</f>
        <v>0</v>
      </c>
      <c r="I5" s="321">
        <f t="shared" ref="I5:I12" si="2">F5</f>
        <v>12</v>
      </c>
      <c r="J5" s="321">
        <f t="shared" ref="J5:J42" si="3">G5</f>
        <v>12</v>
      </c>
      <c r="K5" s="322">
        <f t="shared" ref="K5:K42" si="4">I5-J5</f>
        <v>0</v>
      </c>
    </row>
    <row r="6" spans="1:11" x14ac:dyDescent="0.3">
      <c r="A6" s="4">
        <f t="shared" ref="A6:A42" si="5">A5+1</f>
        <v>2</v>
      </c>
      <c r="B6" s="85" t="s">
        <v>159</v>
      </c>
      <c r="C6" s="1517"/>
      <c r="D6" s="1517"/>
      <c r="E6" s="1520"/>
      <c r="F6" s="323">
        <f>COUNTIF('Location Summary'!$D$4:$D$616,'Tower PRS abstract '!B6)</f>
        <v>12</v>
      </c>
      <c r="G6" s="323">
        <v>12</v>
      </c>
      <c r="H6" s="323">
        <f t="shared" si="1"/>
        <v>0</v>
      </c>
      <c r="I6" s="324">
        <f t="shared" si="2"/>
        <v>12</v>
      </c>
      <c r="J6" s="324">
        <f t="shared" si="3"/>
        <v>12</v>
      </c>
      <c r="K6" s="325">
        <f t="shared" si="4"/>
        <v>0</v>
      </c>
    </row>
    <row r="7" spans="1:11" x14ac:dyDescent="0.3">
      <c r="A7" s="4">
        <f t="shared" si="5"/>
        <v>3</v>
      </c>
      <c r="B7" s="85" t="s">
        <v>3</v>
      </c>
      <c r="C7" s="1517"/>
      <c r="D7" s="1517"/>
      <c r="E7" s="1520"/>
      <c r="F7" s="323">
        <f>COUNTIF('Location Summary'!$D$4:$D$616,'Tower PRS abstract '!B7)</f>
        <v>33</v>
      </c>
      <c r="G7" s="323">
        <v>33</v>
      </c>
      <c r="H7" s="323">
        <f t="shared" si="1"/>
        <v>0</v>
      </c>
      <c r="I7" s="324">
        <f t="shared" si="2"/>
        <v>33</v>
      </c>
      <c r="J7" s="324">
        <f t="shared" si="3"/>
        <v>33</v>
      </c>
      <c r="K7" s="325">
        <f t="shared" si="4"/>
        <v>0</v>
      </c>
    </row>
    <row r="8" spans="1:11" x14ac:dyDescent="0.3">
      <c r="A8" s="4">
        <f t="shared" si="5"/>
        <v>4</v>
      </c>
      <c r="B8" s="85" t="s">
        <v>178</v>
      </c>
      <c r="C8" s="1517"/>
      <c r="D8" s="1517"/>
      <c r="E8" s="1520"/>
      <c r="F8" s="323">
        <f>COUNTIF('Location Summary'!$D$4:$D$616,'Tower PRS abstract '!B8)</f>
        <v>24</v>
      </c>
      <c r="G8" s="323">
        <v>24</v>
      </c>
      <c r="H8" s="323">
        <f t="shared" si="1"/>
        <v>0</v>
      </c>
      <c r="I8" s="324">
        <f t="shared" si="2"/>
        <v>24</v>
      </c>
      <c r="J8" s="324">
        <f t="shared" si="3"/>
        <v>24</v>
      </c>
      <c r="K8" s="325">
        <f t="shared" si="4"/>
        <v>0</v>
      </c>
    </row>
    <row r="9" spans="1:11" x14ac:dyDescent="0.3">
      <c r="A9" s="4">
        <f t="shared" si="5"/>
        <v>5</v>
      </c>
      <c r="B9" s="85" t="s">
        <v>2</v>
      </c>
      <c r="C9" s="1517"/>
      <c r="D9" s="1517"/>
      <c r="E9" s="1520"/>
      <c r="F9" s="323">
        <f>COUNTIF('Location Summary'!$D$4:$D$616,'Tower PRS abstract '!B9)</f>
        <v>70</v>
      </c>
      <c r="G9" s="323">
        <v>70</v>
      </c>
      <c r="H9" s="323">
        <f t="shared" si="1"/>
        <v>0</v>
      </c>
      <c r="I9" s="324">
        <f t="shared" si="2"/>
        <v>70</v>
      </c>
      <c r="J9" s="324">
        <f t="shared" si="3"/>
        <v>70</v>
      </c>
      <c r="K9" s="325">
        <f t="shared" si="4"/>
        <v>0</v>
      </c>
    </row>
    <row r="10" spans="1:11" x14ac:dyDescent="0.3">
      <c r="A10" s="4">
        <f t="shared" si="5"/>
        <v>6</v>
      </c>
      <c r="B10" s="85" t="s">
        <v>1013</v>
      </c>
      <c r="C10" s="1517"/>
      <c r="D10" s="1517"/>
      <c r="E10" s="1520"/>
      <c r="F10" s="323">
        <f>COUNTIF('Location Summary'!$D$4:$D$616,'Tower PRS abstract '!B10)</f>
        <v>1</v>
      </c>
      <c r="G10" s="323">
        <v>1</v>
      </c>
      <c r="H10" s="323">
        <f t="shared" si="1"/>
        <v>0</v>
      </c>
      <c r="I10" s="324">
        <f t="shared" si="2"/>
        <v>1</v>
      </c>
      <c r="J10" s="324">
        <f t="shared" si="3"/>
        <v>1</v>
      </c>
      <c r="K10" s="325">
        <f t="shared" si="4"/>
        <v>0</v>
      </c>
    </row>
    <row r="11" spans="1:11" x14ac:dyDescent="0.3">
      <c r="A11" s="4">
        <f t="shared" si="5"/>
        <v>7</v>
      </c>
      <c r="B11" s="85" t="s">
        <v>80</v>
      </c>
      <c r="C11" s="1517"/>
      <c r="D11" s="1517"/>
      <c r="E11" s="1520"/>
      <c r="F11" s="323">
        <f>COUNTIF('Location Summary'!$D$4:$D$616,'Tower PRS abstract '!B11)</f>
        <v>47</v>
      </c>
      <c r="G11" s="323">
        <v>49</v>
      </c>
      <c r="H11" s="991">
        <f t="shared" si="1"/>
        <v>-2</v>
      </c>
      <c r="I11" s="324">
        <f t="shared" si="2"/>
        <v>47</v>
      </c>
      <c r="J11" s="324">
        <f t="shared" si="3"/>
        <v>49</v>
      </c>
      <c r="K11" s="325">
        <f t="shared" si="4"/>
        <v>-2</v>
      </c>
    </row>
    <row r="12" spans="1:11" ht="15" thickBot="1" x14ac:dyDescent="0.35">
      <c r="A12" s="33">
        <f t="shared" si="5"/>
        <v>8</v>
      </c>
      <c r="B12" s="208" t="s">
        <v>50</v>
      </c>
      <c r="C12" s="1518"/>
      <c r="D12" s="1518"/>
      <c r="E12" s="1521"/>
      <c r="F12" s="326">
        <f>COUNTIF('Location Summary'!$D$4:$D$616,'Tower PRS abstract '!B12)</f>
        <v>47</v>
      </c>
      <c r="G12" s="326">
        <v>47</v>
      </c>
      <c r="H12" s="326">
        <f t="shared" si="1"/>
        <v>0</v>
      </c>
      <c r="I12" s="327">
        <f t="shared" si="2"/>
        <v>47</v>
      </c>
      <c r="J12" s="327">
        <f t="shared" si="3"/>
        <v>47</v>
      </c>
      <c r="K12" s="328">
        <f t="shared" si="4"/>
        <v>0</v>
      </c>
    </row>
    <row r="13" spans="1:11" x14ac:dyDescent="0.3">
      <c r="A13" s="209">
        <f t="shared" si="5"/>
        <v>9</v>
      </c>
      <c r="B13" s="993" t="s">
        <v>205</v>
      </c>
      <c r="C13" s="1348">
        <v>12</v>
      </c>
      <c r="D13" s="1525">
        <v>29</v>
      </c>
      <c r="E13" s="1519">
        <v>31</v>
      </c>
      <c r="F13" s="320">
        <f>COUNTIF('Location Summary'!$D$4:$D$616,'Tower PRS abstract '!B13)</f>
        <v>7</v>
      </c>
      <c r="G13" s="320">
        <v>7</v>
      </c>
      <c r="H13" s="320">
        <f t="shared" si="1"/>
        <v>0</v>
      </c>
      <c r="I13" s="321">
        <f t="shared" ref="I13:I42" si="6">F13</f>
        <v>7</v>
      </c>
      <c r="J13" s="321">
        <f t="shared" si="3"/>
        <v>7</v>
      </c>
      <c r="K13" s="322">
        <f t="shared" si="4"/>
        <v>0</v>
      </c>
    </row>
    <row r="14" spans="1:11" x14ac:dyDescent="0.3">
      <c r="A14" s="4">
        <f t="shared" si="5"/>
        <v>10</v>
      </c>
      <c r="B14" s="217" t="s">
        <v>234</v>
      </c>
      <c r="C14" s="1348"/>
      <c r="D14" s="1526"/>
      <c r="E14" s="1520"/>
      <c r="F14" s="323">
        <f>COUNTIF('Location Summary'!$D$4:$D$616,'Tower PRS abstract '!B14)</f>
        <v>2</v>
      </c>
      <c r="G14" s="323">
        <v>2</v>
      </c>
      <c r="H14" s="323">
        <f t="shared" si="1"/>
        <v>0</v>
      </c>
      <c r="I14" s="324">
        <f t="shared" si="6"/>
        <v>2</v>
      </c>
      <c r="J14" s="324">
        <f t="shared" si="3"/>
        <v>2</v>
      </c>
      <c r="K14" s="325">
        <f t="shared" si="4"/>
        <v>0</v>
      </c>
    </row>
    <row r="15" spans="1:11" x14ac:dyDescent="0.3">
      <c r="A15" s="4">
        <f t="shared" si="5"/>
        <v>11</v>
      </c>
      <c r="B15" s="217" t="s">
        <v>235</v>
      </c>
      <c r="C15" s="1348"/>
      <c r="D15" s="1526"/>
      <c r="E15" s="1520"/>
      <c r="F15" s="323">
        <f>COUNTIF('Location Summary'!$D$4:$D$616,'Tower PRS abstract '!B15)</f>
        <v>6</v>
      </c>
      <c r="G15" s="323">
        <v>6</v>
      </c>
      <c r="H15" s="323">
        <f t="shared" si="1"/>
        <v>0</v>
      </c>
      <c r="I15" s="324">
        <f t="shared" si="6"/>
        <v>6</v>
      </c>
      <c r="J15" s="324">
        <f t="shared" si="3"/>
        <v>6</v>
      </c>
      <c r="K15" s="325">
        <f t="shared" si="4"/>
        <v>0</v>
      </c>
    </row>
    <row r="16" spans="1:11" x14ac:dyDescent="0.3">
      <c r="A16" s="4">
        <f t="shared" si="5"/>
        <v>12</v>
      </c>
      <c r="B16" s="217" t="s">
        <v>219</v>
      </c>
      <c r="C16" s="1348"/>
      <c r="D16" s="1526"/>
      <c r="E16" s="1520"/>
      <c r="F16" s="323">
        <f>COUNTIF('Location Summary'!$D$4:$D$616,'Tower PRS abstract '!B16)</f>
        <v>12</v>
      </c>
      <c r="G16" s="323">
        <v>12</v>
      </c>
      <c r="H16" s="323">
        <f t="shared" si="1"/>
        <v>0</v>
      </c>
      <c r="I16" s="324">
        <f t="shared" si="6"/>
        <v>12</v>
      </c>
      <c r="J16" s="324">
        <f t="shared" si="3"/>
        <v>12</v>
      </c>
      <c r="K16" s="325">
        <f t="shared" si="4"/>
        <v>0</v>
      </c>
    </row>
    <row r="17" spans="1:11" ht="15" thickBot="1" x14ac:dyDescent="0.35">
      <c r="A17" s="33">
        <f t="shared" si="5"/>
        <v>13</v>
      </c>
      <c r="B17" s="218" t="s">
        <v>421</v>
      </c>
      <c r="C17" s="1348"/>
      <c r="D17" s="1527"/>
      <c r="E17" s="1521"/>
      <c r="F17" s="326">
        <f>COUNTIF('Location Summary'!$D$4:$D$616,'Tower PRS abstract '!B17)</f>
        <v>4</v>
      </c>
      <c r="G17" s="326">
        <v>4</v>
      </c>
      <c r="H17" s="326">
        <f t="shared" si="1"/>
        <v>0</v>
      </c>
      <c r="I17" s="327">
        <f t="shared" si="6"/>
        <v>4</v>
      </c>
      <c r="J17" s="327">
        <f t="shared" si="3"/>
        <v>4</v>
      </c>
      <c r="K17" s="328">
        <f t="shared" si="4"/>
        <v>0</v>
      </c>
    </row>
    <row r="18" spans="1:11" x14ac:dyDescent="0.3">
      <c r="A18" s="30">
        <f t="shared" si="5"/>
        <v>14</v>
      </c>
      <c r="B18" s="594" t="s">
        <v>192</v>
      </c>
      <c r="C18" s="1348"/>
      <c r="D18" s="1525">
        <v>10</v>
      </c>
      <c r="E18" s="1519">
        <v>10</v>
      </c>
      <c r="F18" s="320">
        <f>COUNTIF('Location Summary'!$D$4:$D$616,'Tower PRS abstract '!B18)</f>
        <v>5</v>
      </c>
      <c r="G18" s="320">
        <v>5</v>
      </c>
      <c r="H18" s="320">
        <f t="shared" si="1"/>
        <v>0</v>
      </c>
      <c r="I18" s="321">
        <f t="shared" si="6"/>
        <v>5</v>
      </c>
      <c r="J18" s="321">
        <f t="shared" si="3"/>
        <v>5</v>
      </c>
      <c r="K18" s="322">
        <f t="shared" si="4"/>
        <v>0</v>
      </c>
    </row>
    <row r="19" spans="1:11" x14ac:dyDescent="0.3">
      <c r="A19" s="4">
        <f t="shared" si="5"/>
        <v>15</v>
      </c>
      <c r="B19" s="217" t="s">
        <v>236</v>
      </c>
      <c r="C19" s="1348"/>
      <c r="D19" s="1526"/>
      <c r="E19" s="1520"/>
      <c r="F19" s="323">
        <f>COUNTIF('Location Summary'!$D$4:$D$616,'Tower PRS abstract '!B19)</f>
        <v>2</v>
      </c>
      <c r="G19" s="323">
        <v>2</v>
      </c>
      <c r="H19" s="323">
        <f t="shared" si="1"/>
        <v>0</v>
      </c>
      <c r="I19" s="324">
        <f t="shared" si="6"/>
        <v>2</v>
      </c>
      <c r="J19" s="324">
        <f t="shared" si="3"/>
        <v>2</v>
      </c>
      <c r="K19" s="325">
        <f t="shared" si="4"/>
        <v>0</v>
      </c>
    </row>
    <row r="20" spans="1:11" x14ac:dyDescent="0.3">
      <c r="A20" s="4">
        <f t="shared" si="5"/>
        <v>16</v>
      </c>
      <c r="B20" s="217" t="s">
        <v>237</v>
      </c>
      <c r="C20" s="1348"/>
      <c r="D20" s="1526"/>
      <c r="E20" s="1520"/>
      <c r="F20" s="323">
        <f>COUNTIF('Location Summary'!$D$4:$D$616,'Tower PRS abstract '!B20)</f>
        <v>1</v>
      </c>
      <c r="G20" s="323">
        <v>1</v>
      </c>
      <c r="H20" s="323">
        <f t="shared" si="1"/>
        <v>0</v>
      </c>
      <c r="I20" s="324">
        <f t="shared" si="6"/>
        <v>1</v>
      </c>
      <c r="J20" s="324">
        <f t="shared" si="3"/>
        <v>1</v>
      </c>
      <c r="K20" s="325">
        <f t="shared" si="4"/>
        <v>0</v>
      </c>
    </row>
    <row r="21" spans="1:11" ht="15" thickBot="1" x14ac:dyDescent="0.35">
      <c r="A21" s="33">
        <f t="shared" si="5"/>
        <v>17</v>
      </c>
      <c r="B21" s="218" t="s">
        <v>223</v>
      </c>
      <c r="C21" s="1530"/>
      <c r="D21" s="1527"/>
      <c r="E21" s="1521"/>
      <c r="F21" s="326">
        <f>COUNTIF('Location Summary'!$D$4:$D$616,'Tower PRS abstract '!B21)</f>
        <v>2</v>
      </c>
      <c r="G21" s="326">
        <v>2</v>
      </c>
      <c r="H21" s="326">
        <f t="shared" si="1"/>
        <v>0</v>
      </c>
      <c r="I21" s="327">
        <f t="shared" si="6"/>
        <v>2</v>
      </c>
      <c r="J21" s="327">
        <f t="shared" si="3"/>
        <v>2</v>
      </c>
      <c r="K21" s="328">
        <f t="shared" si="4"/>
        <v>0</v>
      </c>
    </row>
    <row r="22" spans="1:11" x14ac:dyDescent="0.3">
      <c r="A22" s="30">
        <f t="shared" si="5"/>
        <v>18</v>
      </c>
      <c r="B22" s="594" t="s">
        <v>193</v>
      </c>
      <c r="C22" s="1531">
        <v>5</v>
      </c>
      <c r="D22" s="1525">
        <v>2</v>
      </c>
      <c r="E22" s="1519">
        <v>2</v>
      </c>
      <c r="F22" s="320">
        <f>COUNTIF('Location Summary'!$D$4:$D$616,'Tower PRS abstract '!B22)</f>
        <v>1</v>
      </c>
      <c r="G22" s="320">
        <v>1</v>
      </c>
      <c r="H22" s="320">
        <f t="shared" si="1"/>
        <v>0</v>
      </c>
      <c r="I22" s="321">
        <f t="shared" si="6"/>
        <v>1</v>
      </c>
      <c r="J22" s="321">
        <f t="shared" si="3"/>
        <v>1</v>
      </c>
      <c r="K22" s="322">
        <f t="shared" si="4"/>
        <v>0</v>
      </c>
    </row>
    <row r="23" spans="1:11" x14ac:dyDescent="0.3">
      <c r="A23" s="4">
        <f t="shared" si="5"/>
        <v>19</v>
      </c>
      <c r="B23" s="217" t="s">
        <v>225</v>
      </c>
      <c r="C23" s="1532"/>
      <c r="D23" s="1526"/>
      <c r="E23" s="1520"/>
      <c r="F23" s="323">
        <f>COUNTIF('Location Summary'!$D$4:$D$616,'Tower PRS abstract '!B23)</f>
        <v>1</v>
      </c>
      <c r="G23" s="323">
        <v>1</v>
      </c>
      <c r="H23" s="323">
        <f t="shared" si="1"/>
        <v>0</v>
      </c>
      <c r="I23" s="324">
        <f t="shared" si="6"/>
        <v>1</v>
      </c>
      <c r="J23" s="324">
        <f t="shared" si="3"/>
        <v>1</v>
      </c>
      <c r="K23" s="325">
        <f t="shared" si="4"/>
        <v>0</v>
      </c>
    </row>
    <row r="24" spans="1:11" x14ac:dyDescent="0.3">
      <c r="A24" s="4">
        <f t="shared" si="5"/>
        <v>20</v>
      </c>
      <c r="B24" s="217" t="s">
        <v>222</v>
      </c>
      <c r="C24" s="1532"/>
      <c r="D24" s="1526"/>
      <c r="E24" s="1520"/>
      <c r="F24" s="323">
        <f>COUNTIF('Location Summary'!$D$4:$D$616,'Tower PRS abstract '!B24)</f>
        <v>0</v>
      </c>
      <c r="G24" s="323"/>
      <c r="H24" s="323">
        <f t="shared" si="1"/>
        <v>0</v>
      </c>
      <c r="I24" s="324">
        <f t="shared" si="6"/>
        <v>0</v>
      </c>
      <c r="J24" s="324">
        <f t="shared" si="3"/>
        <v>0</v>
      </c>
      <c r="K24" s="325">
        <f t="shared" si="4"/>
        <v>0</v>
      </c>
    </row>
    <row r="25" spans="1:11" ht="15" thickBot="1" x14ac:dyDescent="0.35">
      <c r="A25" s="33">
        <f t="shared" si="5"/>
        <v>21</v>
      </c>
      <c r="B25" s="218" t="s">
        <v>218</v>
      </c>
      <c r="C25" s="1532"/>
      <c r="D25" s="1527"/>
      <c r="E25" s="1521"/>
      <c r="F25" s="326">
        <f>COUNTIF('Location Summary'!$D$4:$D$616,'Tower PRS abstract '!B25)</f>
        <v>0</v>
      </c>
      <c r="G25" s="326"/>
      <c r="H25" s="326">
        <f t="shared" si="1"/>
        <v>0</v>
      </c>
      <c r="I25" s="327">
        <f t="shared" si="6"/>
        <v>0</v>
      </c>
      <c r="J25" s="327">
        <f t="shared" si="3"/>
        <v>0</v>
      </c>
      <c r="K25" s="328">
        <f t="shared" si="4"/>
        <v>0</v>
      </c>
    </row>
    <row r="26" spans="1:11" x14ac:dyDescent="0.3">
      <c r="A26" s="30">
        <f t="shared" si="5"/>
        <v>22</v>
      </c>
      <c r="B26" s="594" t="s">
        <v>181</v>
      </c>
      <c r="C26" s="1532"/>
      <c r="D26" s="1525">
        <v>4</v>
      </c>
      <c r="E26" s="1519">
        <v>4</v>
      </c>
      <c r="F26" s="320">
        <f>COUNTIF('Location Summary'!$D$4:$D$616,'Tower PRS abstract '!B26)</f>
        <v>2</v>
      </c>
      <c r="G26" s="320">
        <v>2</v>
      </c>
      <c r="H26" s="320">
        <f t="shared" si="1"/>
        <v>0</v>
      </c>
      <c r="I26" s="321">
        <f t="shared" si="6"/>
        <v>2</v>
      </c>
      <c r="J26" s="321">
        <f t="shared" si="3"/>
        <v>2</v>
      </c>
      <c r="K26" s="322">
        <f t="shared" si="4"/>
        <v>0</v>
      </c>
    </row>
    <row r="27" spans="1:11" x14ac:dyDescent="0.3">
      <c r="A27" s="4">
        <f t="shared" si="5"/>
        <v>23</v>
      </c>
      <c r="B27" s="217" t="s">
        <v>258</v>
      </c>
      <c r="C27" s="1532"/>
      <c r="D27" s="1526"/>
      <c r="E27" s="1520"/>
      <c r="F27" s="323">
        <f>COUNTIF('Location Summary'!$D$4:$D$616,'Tower PRS abstract '!B27)</f>
        <v>1</v>
      </c>
      <c r="G27" s="323">
        <v>1</v>
      </c>
      <c r="H27" s="323">
        <f t="shared" si="1"/>
        <v>0</v>
      </c>
      <c r="I27" s="324">
        <f t="shared" si="6"/>
        <v>1</v>
      </c>
      <c r="J27" s="324">
        <f t="shared" si="3"/>
        <v>1</v>
      </c>
      <c r="K27" s="325">
        <f t="shared" si="4"/>
        <v>0</v>
      </c>
    </row>
    <row r="28" spans="1:11" x14ac:dyDescent="0.3">
      <c r="A28" s="4">
        <f t="shared" si="5"/>
        <v>24</v>
      </c>
      <c r="B28" s="217" t="s">
        <v>238</v>
      </c>
      <c r="C28" s="1532"/>
      <c r="D28" s="1526"/>
      <c r="E28" s="1520"/>
      <c r="F28" s="323">
        <f>COUNTIF('Location Summary'!$D$4:$D$616,'Tower PRS abstract '!B28)</f>
        <v>0</v>
      </c>
      <c r="G28" s="323"/>
      <c r="H28" s="323">
        <f t="shared" si="1"/>
        <v>0</v>
      </c>
      <c r="I28" s="324">
        <f t="shared" si="6"/>
        <v>0</v>
      </c>
      <c r="J28" s="324">
        <f t="shared" si="3"/>
        <v>0</v>
      </c>
      <c r="K28" s="325">
        <f t="shared" si="4"/>
        <v>0</v>
      </c>
    </row>
    <row r="29" spans="1:11" x14ac:dyDescent="0.3">
      <c r="A29" s="4">
        <f t="shared" si="5"/>
        <v>25</v>
      </c>
      <c r="B29" s="217" t="s">
        <v>224</v>
      </c>
      <c r="C29" s="1532"/>
      <c r="D29" s="1526"/>
      <c r="E29" s="1520"/>
      <c r="F29" s="323">
        <f>COUNTIF('Location Summary'!$D$4:$D$616,'Tower PRS abstract '!B29)</f>
        <v>0</v>
      </c>
      <c r="G29" s="323"/>
      <c r="H29" s="323">
        <f t="shared" si="1"/>
        <v>0</v>
      </c>
      <c r="I29" s="324">
        <f t="shared" si="6"/>
        <v>0</v>
      </c>
      <c r="J29" s="324">
        <f t="shared" si="3"/>
        <v>0</v>
      </c>
      <c r="K29" s="325">
        <f t="shared" si="4"/>
        <v>0</v>
      </c>
    </row>
    <row r="30" spans="1:11" ht="15" thickBot="1" x14ac:dyDescent="0.35">
      <c r="A30" s="33">
        <f t="shared" si="5"/>
        <v>26</v>
      </c>
      <c r="B30" s="992" t="s">
        <v>448</v>
      </c>
      <c r="C30" s="1533"/>
      <c r="D30" s="1527"/>
      <c r="E30" s="1521"/>
      <c r="F30" s="326">
        <f>COUNTIF('Location Summary'!$D$4:$D$616,'Tower PRS abstract '!B30)</f>
        <v>1</v>
      </c>
      <c r="G30" s="326">
        <v>1</v>
      </c>
      <c r="H30" s="326">
        <f t="shared" si="1"/>
        <v>0</v>
      </c>
      <c r="I30" s="327">
        <f t="shared" si="6"/>
        <v>1</v>
      </c>
      <c r="J30" s="327">
        <f t="shared" si="3"/>
        <v>1</v>
      </c>
      <c r="K30" s="328">
        <f t="shared" si="4"/>
        <v>0</v>
      </c>
    </row>
    <row r="31" spans="1:11" x14ac:dyDescent="0.3">
      <c r="A31" s="30">
        <f t="shared" si="5"/>
        <v>27</v>
      </c>
      <c r="B31" s="319" t="s">
        <v>289</v>
      </c>
      <c r="C31" s="1522">
        <v>5</v>
      </c>
      <c r="D31" s="1525">
        <v>2</v>
      </c>
      <c r="E31" s="1519">
        <v>3</v>
      </c>
      <c r="F31" s="320">
        <f>COUNTIF('Location Summary'!$D$4:$D$616,'Tower PRS abstract '!B31)</f>
        <v>0</v>
      </c>
      <c r="G31" s="320"/>
      <c r="H31" s="320">
        <f t="shared" si="1"/>
        <v>0</v>
      </c>
      <c r="I31" s="321">
        <f t="shared" si="6"/>
        <v>0</v>
      </c>
      <c r="J31" s="321">
        <f t="shared" si="3"/>
        <v>0</v>
      </c>
      <c r="K31" s="322">
        <f t="shared" si="4"/>
        <v>0</v>
      </c>
    </row>
    <row r="32" spans="1:11" x14ac:dyDescent="0.3">
      <c r="A32" s="4">
        <f t="shared" si="5"/>
        <v>28</v>
      </c>
      <c r="B32" s="85" t="s">
        <v>186</v>
      </c>
      <c r="C32" s="1523"/>
      <c r="D32" s="1526"/>
      <c r="E32" s="1520"/>
      <c r="F32" s="323">
        <f>COUNTIF('Location Summary'!$D$4:$D$616,'Tower PRS abstract '!B32)</f>
        <v>2</v>
      </c>
      <c r="G32" s="323">
        <v>2</v>
      </c>
      <c r="H32" s="323">
        <f t="shared" si="1"/>
        <v>0</v>
      </c>
      <c r="I32" s="324">
        <f t="shared" si="6"/>
        <v>2</v>
      </c>
      <c r="J32" s="324">
        <f t="shared" si="3"/>
        <v>2</v>
      </c>
      <c r="K32" s="325">
        <f t="shared" si="4"/>
        <v>0</v>
      </c>
    </row>
    <row r="33" spans="1:11" x14ac:dyDescent="0.3">
      <c r="A33" s="4">
        <f t="shared" si="5"/>
        <v>29</v>
      </c>
      <c r="B33" s="85" t="s">
        <v>191</v>
      </c>
      <c r="C33" s="1523"/>
      <c r="D33" s="1526"/>
      <c r="E33" s="1520"/>
      <c r="F33" s="323">
        <f>COUNTIF('Location Summary'!$D$4:$D$616,'Tower PRS abstract '!B33)</f>
        <v>1</v>
      </c>
      <c r="G33" s="323">
        <v>1</v>
      </c>
      <c r="H33" s="323">
        <f t="shared" si="1"/>
        <v>0</v>
      </c>
      <c r="I33" s="324">
        <f t="shared" si="6"/>
        <v>1</v>
      </c>
      <c r="J33" s="324">
        <f t="shared" si="3"/>
        <v>1</v>
      </c>
      <c r="K33" s="325">
        <f t="shared" si="4"/>
        <v>0</v>
      </c>
    </row>
    <row r="34" spans="1:11" x14ac:dyDescent="0.3">
      <c r="A34" s="4">
        <f t="shared" si="5"/>
        <v>30</v>
      </c>
      <c r="B34" s="85" t="s">
        <v>239</v>
      </c>
      <c r="C34" s="1523"/>
      <c r="D34" s="1526"/>
      <c r="E34" s="1520"/>
      <c r="F34" s="323">
        <f>COUNTIF('Location Summary'!$D$4:$D$616,'Tower PRS abstract '!B34)</f>
        <v>0</v>
      </c>
      <c r="G34" s="323"/>
      <c r="H34" s="323">
        <f t="shared" si="1"/>
        <v>0</v>
      </c>
      <c r="I34" s="324">
        <f t="shared" si="6"/>
        <v>0</v>
      </c>
      <c r="J34" s="324">
        <f t="shared" si="3"/>
        <v>0</v>
      </c>
      <c r="K34" s="325">
        <f t="shared" si="4"/>
        <v>0</v>
      </c>
    </row>
    <row r="35" spans="1:11" ht="15" thickBot="1" x14ac:dyDescent="0.35">
      <c r="A35" s="33">
        <f t="shared" si="5"/>
        <v>31</v>
      </c>
      <c r="B35" s="208" t="s">
        <v>216</v>
      </c>
      <c r="C35" s="1524"/>
      <c r="D35" s="1527"/>
      <c r="E35" s="1521"/>
      <c r="F35" s="326">
        <f>COUNTIF('Location Summary'!$D$4:$D$616,'Tower PRS abstract '!B35)</f>
        <v>0</v>
      </c>
      <c r="G35" s="326"/>
      <c r="H35" s="326">
        <f t="shared" si="1"/>
        <v>0</v>
      </c>
      <c r="I35" s="327">
        <f t="shared" si="6"/>
        <v>0</v>
      </c>
      <c r="J35" s="327">
        <f t="shared" si="3"/>
        <v>0</v>
      </c>
      <c r="K35" s="328">
        <f t="shared" si="4"/>
        <v>0</v>
      </c>
    </row>
    <row r="36" spans="1:11" x14ac:dyDescent="0.3">
      <c r="A36" s="209">
        <f t="shared" si="5"/>
        <v>32</v>
      </c>
      <c r="B36" s="452" t="s">
        <v>196</v>
      </c>
      <c r="C36" s="1528">
        <v>24</v>
      </c>
      <c r="D36" s="1525">
        <v>10</v>
      </c>
      <c r="E36" s="1519">
        <v>10</v>
      </c>
      <c r="F36" s="320">
        <f>COUNTIF('Location Summary'!$D$4:$D$616,'Tower PRS abstract '!B36)</f>
        <v>1</v>
      </c>
      <c r="G36" s="320">
        <v>1</v>
      </c>
      <c r="H36" s="320">
        <f t="shared" si="1"/>
        <v>0</v>
      </c>
      <c r="I36" s="321">
        <f t="shared" si="6"/>
        <v>1</v>
      </c>
      <c r="J36" s="321">
        <f t="shared" si="3"/>
        <v>1</v>
      </c>
      <c r="K36" s="322">
        <f t="shared" si="4"/>
        <v>0</v>
      </c>
    </row>
    <row r="37" spans="1:11" x14ac:dyDescent="0.3">
      <c r="A37" s="4">
        <f t="shared" si="5"/>
        <v>33</v>
      </c>
      <c r="B37" s="85" t="s">
        <v>221</v>
      </c>
      <c r="C37" s="1523"/>
      <c r="D37" s="1526"/>
      <c r="E37" s="1520"/>
      <c r="F37" s="323">
        <f>COUNTIF('Location Summary'!$D$4:$D$616,'Tower PRS abstract '!B37)</f>
        <v>2</v>
      </c>
      <c r="G37" s="323">
        <v>2</v>
      </c>
      <c r="H37" s="323">
        <f t="shared" si="1"/>
        <v>0</v>
      </c>
      <c r="I37" s="324">
        <f t="shared" si="6"/>
        <v>2</v>
      </c>
      <c r="J37" s="324">
        <f t="shared" si="3"/>
        <v>2</v>
      </c>
      <c r="K37" s="325">
        <f t="shared" si="4"/>
        <v>0</v>
      </c>
    </row>
    <row r="38" spans="1:11" x14ac:dyDescent="0.3">
      <c r="A38" s="4">
        <f t="shared" si="5"/>
        <v>34</v>
      </c>
      <c r="B38" s="85" t="s">
        <v>220</v>
      </c>
      <c r="C38" s="1523"/>
      <c r="D38" s="1526"/>
      <c r="E38" s="1520"/>
      <c r="F38" s="323">
        <f>COUNTIF('Location Summary'!$D$4:$D$616,'Tower PRS abstract '!B38)</f>
        <v>0</v>
      </c>
      <c r="G38" s="323">
        <v>0</v>
      </c>
      <c r="H38" s="323">
        <f t="shared" si="1"/>
        <v>0</v>
      </c>
      <c r="I38" s="324">
        <f t="shared" si="6"/>
        <v>0</v>
      </c>
      <c r="J38" s="324">
        <f t="shared" si="3"/>
        <v>0</v>
      </c>
      <c r="K38" s="325">
        <f t="shared" si="4"/>
        <v>0</v>
      </c>
    </row>
    <row r="39" spans="1:11" x14ac:dyDescent="0.3">
      <c r="A39" s="4">
        <f t="shared" si="5"/>
        <v>35</v>
      </c>
      <c r="B39" s="85" t="s">
        <v>217</v>
      </c>
      <c r="C39" s="1523"/>
      <c r="D39" s="1526"/>
      <c r="E39" s="1520"/>
      <c r="F39" s="323">
        <f>COUNTIF('Location Summary'!$D$4:$D$616,'Tower PRS abstract '!B39)</f>
        <v>1</v>
      </c>
      <c r="G39" s="323">
        <v>1</v>
      </c>
      <c r="H39" s="323">
        <f t="shared" si="1"/>
        <v>0</v>
      </c>
      <c r="I39" s="324">
        <f t="shared" si="6"/>
        <v>1</v>
      </c>
      <c r="J39" s="324">
        <f>G39</f>
        <v>1</v>
      </c>
      <c r="K39" s="325">
        <f t="shared" si="4"/>
        <v>0</v>
      </c>
    </row>
    <row r="40" spans="1:11" x14ac:dyDescent="0.3">
      <c r="A40" s="4">
        <f t="shared" si="5"/>
        <v>36</v>
      </c>
      <c r="B40" s="85" t="s">
        <v>194</v>
      </c>
      <c r="C40" s="1523"/>
      <c r="D40" s="1526"/>
      <c r="E40" s="1520"/>
      <c r="F40" s="323">
        <f>COUNTIF('Location Summary'!$D$4:$D$616,'Tower PRS abstract '!B40)</f>
        <v>3</v>
      </c>
      <c r="G40" s="323">
        <v>3</v>
      </c>
      <c r="H40" s="323">
        <f t="shared" si="1"/>
        <v>0</v>
      </c>
      <c r="I40" s="324">
        <f t="shared" si="6"/>
        <v>3</v>
      </c>
      <c r="J40" s="324">
        <f t="shared" si="3"/>
        <v>3</v>
      </c>
      <c r="K40" s="325">
        <f t="shared" si="4"/>
        <v>0</v>
      </c>
    </row>
    <row r="41" spans="1:11" x14ac:dyDescent="0.3">
      <c r="A41" s="4">
        <f t="shared" si="5"/>
        <v>37</v>
      </c>
      <c r="B41" s="85" t="s">
        <v>226</v>
      </c>
      <c r="C41" s="1523"/>
      <c r="D41" s="1526"/>
      <c r="E41" s="1520"/>
      <c r="F41" s="323">
        <f>COUNTIF('Location Summary'!$D$4:$D$616,'Tower PRS abstract '!B41)</f>
        <v>1</v>
      </c>
      <c r="G41" s="323">
        <v>2</v>
      </c>
      <c r="H41" s="991">
        <f t="shared" si="1"/>
        <v>-1</v>
      </c>
      <c r="I41" s="324">
        <f t="shared" si="6"/>
        <v>1</v>
      </c>
      <c r="J41" s="324">
        <f t="shared" si="3"/>
        <v>2</v>
      </c>
      <c r="K41" s="325">
        <f t="shared" si="4"/>
        <v>-1</v>
      </c>
    </row>
    <row r="42" spans="1:11" ht="15" thickBot="1" x14ac:dyDescent="0.35">
      <c r="A42" s="985">
        <f t="shared" si="5"/>
        <v>38</v>
      </c>
      <c r="B42" s="986" t="s">
        <v>449</v>
      </c>
      <c r="C42" s="1529"/>
      <c r="D42" s="1527"/>
      <c r="E42" s="1521"/>
      <c r="F42" s="326">
        <f>COUNTIF('Location Summary'!$D$4:$D$616,'Tower PRS abstract '!B42)</f>
        <v>2</v>
      </c>
      <c r="G42" s="326">
        <v>2</v>
      </c>
      <c r="H42" s="326">
        <f t="shared" si="1"/>
        <v>0</v>
      </c>
      <c r="I42" s="327">
        <f t="shared" si="6"/>
        <v>2</v>
      </c>
      <c r="J42" s="327">
        <f t="shared" si="3"/>
        <v>2</v>
      </c>
      <c r="K42" s="328">
        <f t="shared" si="4"/>
        <v>0</v>
      </c>
    </row>
    <row r="43" spans="1:11" ht="15" thickBot="1" x14ac:dyDescent="0.35">
      <c r="A43" s="987"/>
      <c r="B43" s="988"/>
      <c r="C43" s="989"/>
      <c r="D43" s="989"/>
      <c r="E43" s="989"/>
      <c r="F43" s="989"/>
      <c r="G43" s="989"/>
      <c r="H43" s="989"/>
      <c r="I43" s="989"/>
      <c r="J43" s="989"/>
      <c r="K43" s="990"/>
    </row>
  </sheetData>
  <mergeCells count="23">
    <mergeCell ref="E36:E42"/>
    <mergeCell ref="E13:E17"/>
    <mergeCell ref="E18:E21"/>
    <mergeCell ref="E22:E25"/>
    <mergeCell ref="E26:E30"/>
    <mergeCell ref="E31:E35"/>
    <mergeCell ref="C31:C35"/>
    <mergeCell ref="D31:D35"/>
    <mergeCell ref="C36:C42"/>
    <mergeCell ref="D36:D42"/>
    <mergeCell ref="C13:C21"/>
    <mergeCell ref="D13:D17"/>
    <mergeCell ref="D18:D21"/>
    <mergeCell ref="C22:C30"/>
    <mergeCell ref="D22:D25"/>
    <mergeCell ref="D26:D30"/>
    <mergeCell ref="A1:K1"/>
    <mergeCell ref="A2:B2"/>
    <mergeCell ref="F3:H3"/>
    <mergeCell ref="I3:K3"/>
    <mergeCell ref="C5:C12"/>
    <mergeCell ref="D5:D12"/>
    <mergeCell ref="E5:E12"/>
  </mergeCells>
  <pageMargins left="0.34" right="0.24" top="0.75" bottom="0.75" header="0.3" footer="0.3"/>
  <pageSetup paperSize="9" scale="67" fitToHeight="0"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AED7C-7CE8-4C84-905C-9E3FDE12CA14}">
  <sheetPr codeName="Sheet8">
    <tabColor rgb="FFFFFF00"/>
    <pageSetUpPr fitToPage="1"/>
  </sheetPr>
  <dimension ref="A1:S75"/>
  <sheetViews>
    <sheetView showGridLines="0" zoomScale="85" zoomScaleNormal="100" zoomScaleSheetLayoutView="89" workbookViewId="0">
      <selection activeCell="M73" sqref="M73"/>
    </sheetView>
  </sheetViews>
  <sheetFormatPr defaultColWidth="9.21875" defaultRowHeight="13.8" x14ac:dyDescent="0.3"/>
  <cols>
    <col min="1" max="1" width="8.5546875" style="890" customWidth="1"/>
    <col min="2" max="2" width="18.5546875" style="890" customWidth="1"/>
    <col min="3" max="3" width="13.44140625" style="890" customWidth="1"/>
    <col min="4" max="4" width="15.44140625" style="890" customWidth="1"/>
    <col min="5" max="5" width="13" style="890" customWidth="1"/>
    <col min="6" max="6" width="14.21875" style="890" customWidth="1"/>
    <col min="7" max="7" width="11.21875" style="890" customWidth="1"/>
    <col min="8" max="8" width="7.21875" style="890" customWidth="1"/>
    <col min="9" max="9" width="27.77734375" style="890" customWidth="1"/>
    <col min="10" max="10" width="13.21875" style="890" customWidth="1"/>
    <col min="11" max="11" width="9.21875" style="890"/>
    <col min="12" max="12" width="44.77734375" style="890" customWidth="1"/>
    <col min="13" max="13" width="10.77734375" style="890" customWidth="1"/>
    <col min="14" max="14" width="9.21875" style="890"/>
    <col min="15" max="15" width="12.21875" style="890" customWidth="1"/>
    <col min="16" max="16" width="9.21875" style="890"/>
    <col min="17" max="17" width="9.21875" style="890" customWidth="1"/>
    <col min="18" max="18" width="10.5546875" style="890" customWidth="1"/>
    <col min="19" max="19" width="13.44140625" style="890" customWidth="1"/>
    <col min="20" max="16384" width="9.21875" style="890"/>
  </cols>
  <sheetData>
    <row r="1" spans="1:19" ht="9.75" customHeight="1" x14ac:dyDescent="0.3"/>
    <row r="2" spans="1:19" ht="16.5" customHeight="1" x14ac:dyDescent="0.4">
      <c r="A2" s="1495" t="s">
        <v>1386</v>
      </c>
      <c r="B2" s="1495"/>
      <c r="C2" s="1495"/>
      <c r="D2" s="1495"/>
      <c r="E2" s="1495"/>
      <c r="F2" s="1495"/>
      <c r="G2" s="1495"/>
      <c r="H2" s="1495"/>
      <c r="I2" s="1495"/>
      <c r="J2" s="1495"/>
      <c r="K2" s="1495"/>
      <c r="L2" s="1495"/>
      <c r="M2" s="1495"/>
      <c r="N2" s="1495"/>
      <c r="O2" s="1495"/>
      <c r="P2" s="1495"/>
      <c r="Q2" s="1495"/>
    </row>
    <row r="3" spans="1:19" ht="16.5" customHeight="1" x14ac:dyDescent="0.4">
      <c r="A3" s="902"/>
      <c r="B3" s="902"/>
      <c r="C3" s="902"/>
      <c r="D3" s="902"/>
      <c r="E3" s="902"/>
      <c r="F3" s="902"/>
      <c r="G3" s="902"/>
      <c r="H3" s="902"/>
      <c r="I3" s="902"/>
      <c r="J3" s="902"/>
      <c r="K3" s="902"/>
      <c r="L3" s="902"/>
      <c r="M3" s="902"/>
      <c r="N3" s="902"/>
      <c r="O3" s="902"/>
      <c r="P3" s="902"/>
      <c r="Q3" s="902"/>
    </row>
    <row r="4" spans="1:19" ht="28.5" customHeight="1" x14ac:dyDescent="0.4">
      <c r="A4" s="902"/>
      <c r="B4" s="912" t="s">
        <v>136</v>
      </c>
      <c r="C4" s="1538" t="s">
        <v>1397</v>
      </c>
      <c r="D4" s="1538"/>
      <c r="E4" s="1496" t="s">
        <v>1398</v>
      </c>
      <c r="F4" s="1497"/>
      <c r="G4" s="1498" t="s">
        <v>263</v>
      </c>
      <c r="H4" s="1498"/>
      <c r="I4" s="1539" t="s">
        <v>1399</v>
      </c>
      <c r="J4" s="1539"/>
      <c r="K4" s="1539" t="s">
        <v>1400</v>
      </c>
      <c r="L4" s="1539"/>
      <c r="M4" s="902"/>
      <c r="N4" s="902"/>
      <c r="O4" s="902"/>
      <c r="P4" s="902"/>
      <c r="Q4" s="902"/>
    </row>
    <row r="5" spans="1:19" ht="16.5" customHeight="1" x14ac:dyDescent="0.4">
      <c r="A5" s="902"/>
      <c r="B5" s="913" t="s">
        <v>1390</v>
      </c>
      <c r="C5" s="1501">
        <f>SUM(C12:C70)/1000</f>
        <v>117.85083100000003</v>
      </c>
      <c r="D5" s="1501"/>
      <c r="E5" s="1499"/>
      <c r="F5" s="1500"/>
      <c r="G5" s="1501"/>
      <c r="H5" s="1501"/>
      <c r="I5" s="1501"/>
      <c r="J5" s="1501"/>
      <c r="K5" s="1501"/>
      <c r="L5" s="1501"/>
      <c r="M5" s="902"/>
      <c r="N5" s="902"/>
      <c r="O5" s="902"/>
      <c r="P5" s="902"/>
      <c r="Q5" s="902"/>
    </row>
    <row r="6" spans="1:19" ht="16.5" customHeight="1" x14ac:dyDescent="0.4">
      <c r="A6" s="902"/>
      <c r="B6" s="913" t="s">
        <v>1451</v>
      </c>
      <c r="C6" s="1501">
        <f>C5-C7</f>
        <v>110.17009600000003</v>
      </c>
      <c r="D6" s="1501"/>
      <c r="E6" s="1499"/>
      <c r="F6" s="1500"/>
      <c r="G6" s="1501"/>
      <c r="H6" s="1501"/>
      <c r="I6" s="1501"/>
      <c r="J6" s="1501"/>
      <c r="K6" s="1501"/>
      <c r="L6" s="1501"/>
      <c r="M6" s="902"/>
      <c r="N6" s="902"/>
      <c r="O6" s="902"/>
      <c r="P6" s="902"/>
      <c r="Q6" s="902"/>
    </row>
    <row r="7" spans="1:19" ht="16.5" customHeight="1" x14ac:dyDescent="0.4">
      <c r="A7" s="902"/>
      <c r="B7" s="913" t="s">
        <v>1325</v>
      </c>
      <c r="C7" s="1501">
        <f>ROUNDUP(SUMIF($D$12:$D$70,$B7,$C$12:$C$70),3)/1000</f>
        <v>7.6807349999999994</v>
      </c>
      <c r="D7" s="1501"/>
      <c r="E7" s="1499"/>
      <c r="F7" s="1500"/>
      <c r="G7" s="1501"/>
      <c r="H7" s="1501"/>
      <c r="I7" s="1501"/>
      <c r="J7" s="1501"/>
      <c r="K7" s="1501"/>
      <c r="L7" s="1501"/>
      <c r="M7" s="902"/>
      <c r="N7" s="902"/>
      <c r="O7" s="902"/>
      <c r="P7" s="902"/>
      <c r="Q7" s="902"/>
    </row>
    <row r="8" spans="1:19" ht="16.5" customHeight="1" thickBot="1" x14ac:dyDescent="0.45">
      <c r="A8" s="902"/>
      <c r="B8" s="902"/>
      <c r="C8" s="902"/>
      <c r="D8" s="902"/>
      <c r="E8" s="902"/>
      <c r="F8" s="902"/>
      <c r="G8" s="902"/>
      <c r="H8" s="902"/>
      <c r="I8" s="902"/>
      <c r="J8" s="902"/>
      <c r="K8" s="902"/>
      <c r="L8" s="902"/>
      <c r="M8" s="902"/>
      <c r="N8" s="902"/>
      <c r="O8" s="902"/>
      <c r="P8" s="902"/>
      <c r="Q8" s="902"/>
    </row>
    <row r="9" spans="1:19" ht="25.5" customHeight="1" x14ac:dyDescent="0.3">
      <c r="A9" s="1376">
        <v>0</v>
      </c>
      <c r="B9" s="1494" t="s">
        <v>97</v>
      </c>
      <c r="C9" s="1494" t="s">
        <v>1387</v>
      </c>
      <c r="D9" s="1494" t="s">
        <v>1323</v>
      </c>
      <c r="E9" s="1494" t="s">
        <v>1324</v>
      </c>
      <c r="F9" s="1494" t="s">
        <v>1394</v>
      </c>
      <c r="G9" s="1492" t="s">
        <v>104</v>
      </c>
      <c r="H9" s="1493"/>
      <c r="I9" s="1535"/>
      <c r="J9" s="1492" t="s">
        <v>1389</v>
      </c>
      <c r="K9" s="1493"/>
      <c r="L9" s="1535"/>
      <c r="M9" s="1492" t="s">
        <v>1390</v>
      </c>
      <c r="N9" s="1493"/>
      <c r="O9" s="1493"/>
      <c r="P9" s="1535"/>
      <c r="Q9" s="284" t="s">
        <v>1</v>
      </c>
      <c r="R9" s="834" t="s">
        <v>1392</v>
      </c>
      <c r="S9" s="909" t="s">
        <v>1393</v>
      </c>
    </row>
    <row r="10" spans="1:19" ht="15" customHeight="1" x14ac:dyDescent="0.3">
      <c r="A10" s="1391"/>
      <c r="B10" s="1534"/>
      <c r="C10" s="1534"/>
      <c r="D10" s="1534"/>
      <c r="E10" s="1534"/>
      <c r="F10" s="1534"/>
      <c r="G10" s="86"/>
      <c r="H10" s="1536" t="s">
        <v>0</v>
      </c>
      <c r="I10" s="1537"/>
      <c r="J10" s="86"/>
      <c r="K10" s="1536" t="s">
        <v>0</v>
      </c>
      <c r="L10" s="1537"/>
      <c r="M10" s="1536" t="s">
        <v>1391</v>
      </c>
      <c r="N10" s="1537"/>
      <c r="O10" s="1536" t="s">
        <v>18</v>
      </c>
      <c r="P10" s="1537"/>
      <c r="Q10" s="903"/>
      <c r="R10" s="903"/>
      <c r="S10" s="910"/>
    </row>
    <row r="11" spans="1:19" ht="16.5" customHeight="1" thickBot="1" x14ac:dyDescent="0.35">
      <c r="A11" s="1377"/>
      <c r="B11" s="1395"/>
      <c r="C11" s="1395"/>
      <c r="D11" s="1395"/>
      <c r="E11" s="1395"/>
      <c r="F11" s="1395"/>
      <c r="G11" s="27" t="s">
        <v>263</v>
      </c>
      <c r="H11" s="27" t="s">
        <v>0</v>
      </c>
      <c r="I11" s="27" t="s">
        <v>1388</v>
      </c>
      <c r="J11" s="27" t="s">
        <v>263</v>
      </c>
      <c r="K11" s="27" t="s">
        <v>0</v>
      </c>
      <c r="L11" s="27" t="s">
        <v>1388</v>
      </c>
      <c r="M11" s="27" t="s">
        <v>263</v>
      </c>
      <c r="N11" s="27" t="s">
        <v>0</v>
      </c>
      <c r="O11" s="27" t="s">
        <v>263</v>
      </c>
      <c r="P11" s="27" t="s">
        <v>0</v>
      </c>
      <c r="Q11" s="899"/>
      <c r="R11" s="899"/>
      <c r="S11" s="911"/>
    </row>
    <row r="12" spans="1:19" customFormat="1" ht="14.25" customHeight="1" x14ac:dyDescent="0.3">
      <c r="A12" s="914">
        <f>IF(B12="","",SUBTOTAL(3,$B$12:B12))</f>
        <v>1</v>
      </c>
      <c r="B12" s="915" t="s">
        <v>1396</v>
      </c>
      <c r="C12" s="916">
        <v>150.01400000000001</v>
      </c>
      <c r="D12" s="453" t="s">
        <v>1325</v>
      </c>
      <c r="E12" s="453"/>
      <c r="F12" s="453">
        <v>1</v>
      </c>
      <c r="G12" s="453">
        <v>0</v>
      </c>
      <c r="H12" s="453">
        <f>F12-G12</f>
        <v>1</v>
      </c>
      <c r="I12" s="453" t="s">
        <v>276</v>
      </c>
      <c r="J12" s="453">
        <v>0</v>
      </c>
      <c r="K12" s="3">
        <f t="shared" ref="K12:K69" si="0">F12-J12</f>
        <v>1</v>
      </c>
      <c r="L12" s="453" t="s">
        <v>276</v>
      </c>
      <c r="M12" s="916"/>
      <c r="N12" s="453"/>
      <c r="O12" s="916"/>
      <c r="P12" s="917"/>
      <c r="Q12" s="453"/>
      <c r="R12" s="917"/>
      <c r="S12" s="918"/>
    </row>
    <row r="13" spans="1:19" customFormat="1" ht="14.25" customHeight="1" x14ac:dyDescent="0.3">
      <c r="A13" s="919">
        <f>IF(B13="","",SUBTOTAL(3,$B$12:B13))</f>
        <v>2</v>
      </c>
      <c r="B13" s="915" t="s">
        <v>1424</v>
      </c>
      <c r="C13" s="916">
        <v>290.20999999999998</v>
      </c>
      <c r="D13" s="323" t="s">
        <v>1325</v>
      </c>
      <c r="E13" s="323"/>
      <c r="F13" s="323">
        <v>1</v>
      </c>
      <c r="G13" s="323">
        <v>0</v>
      </c>
      <c r="H13" s="323">
        <f t="shared" ref="H13:H70" si="1">F13-G13</f>
        <v>1</v>
      </c>
      <c r="I13" s="323" t="s">
        <v>1294</v>
      </c>
      <c r="J13" s="323">
        <v>0</v>
      </c>
      <c r="K13" s="3">
        <f t="shared" si="0"/>
        <v>1</v>
      </c>
      <c r="L13" s="323" t="s">
        <v>1294</v>
      </c>
      <c r="M13" s="921"/>
      <c r="N13" s="323"/>
      <c r="O13" s="921"/>
      <c r="P13" s="922"/>
      <c r="Q13" s="323"/>
      <c r="R13" s="922"/>
      <c r="S13" s="923"/>
    </row>
    <row r="14" spans="1:19" customFormat="1" ht="14.25" customHeight="1" x14ac:dyDescent="0.3">
      <c r="A14" s="914">
        <f>IF(B14="","",SUBTOTAL(3,$B$12:B14))</f>
        <v>3</v>
      </c>
      <c r="B14" s="915" t="s">
        <v>1425</v>
      </c>
      <c r="C14" s="916">
        <v>2836.9920000000002</v>
      </c>
      <c r="D14" s="323" t="s">
        <v>1326</v>
      </c>
      <c r="E14" s="323"/>
      <c r="F14" s="323">
        <v>7</v>
      </c>
      <c r="G14" s="323">
        <v>5</v>
      </c>
      <c r="H14" s="323">
        <f t="shared" si="1"/>
        <v>2</v>
      </c>
      <c r="I14" s="323" t="s">
        <v>1453</v>
      </c>
      <c r="J14" s="323">
        <v>0</v>
      </c>
      <c r="K14" s="3">
        <f t="shared" si="0"/>
        <v>7</v>
      </c>
      <c r="L14" s="323" t="s">
        <v>1426</v>
      </c>
      <c r="M14" s="921"/>
      <c r="N14" s="323"/>
      <c r="O14" s="921"/>
      <c r="P14" s="922"/>
      <c r="Q14" s="323"/>
      <c r="R14" s="922"/>
      <c r="S14" s="923"/>
    </row>
    <row r="15" spans="1:19" customFormat="1" ht="13.95" customHeight="1" x14ac:dyDescent="0.3">
      <c r="A15" s="919">
        <f>IF(B15="","",SUBTOTAL(3,$B$12:B15))</f>
        <v>4</v>
      </c>
      <c r="B15" s="915" t="s">
        <v>1427</v>
      </c>
      <c r="C15" s="916">
        <v>2691.4670000000001</v>
      </c>
      <c r="D15" s="323" t="s">
        <v>1326</v>
      </c>
      <c r="E15" s="323"/>
      <c r="F15" s="323">
        <v>7</v>
      </c>
      <c r="G15" s="323">
        <v>7</v>
      </c>
      <c r="H15" s="323">
        <f t="shared" si="1"/>
        <v>0</v>
      </c>
      <c r="I15" s="323"/>
      <c r="J15" s="323">
        <v>0</v>
      </c>
      <c r="K15" s="3">
        <f t="shared" si="0"/>
        <v>7</v>
      </c>
      <c r="L15" s="323" t="s">
        <v>1428</v>
      </c>
      <c r="M15" s="921"/>
      <c r="N15" s="323"/>
      <c r="O15" s="921"/>
      <c r="P15" s="922"/>
      <c r="Q15" s="323"/>
      <c r="R15" s="922"/>
      <c r="S15" s="923"/>
    </row>
    <row r="16" spans="1:19" customFormat="1" ht="14.25" customHeight="1" x14ac:dyDescent="0.3">
      <c r="A16" s="914">
        <f>IF(B16="","",SUBTOTAL(3,$B$12:B16))</f>
        <v>5</v>
      </c>
      <c r="B16" s="915" t="s">
        <v>1429</v>
      </c>
      <c r="C16" s="916">
        <v>1627.07</v>
      </c>
      <c r="D16" s="323" t="s">
        <v>1326</v>
      </c>
      <c r="E16" s="323"/>
      <c r="F16" s="323">
        <v>4</v>
      </c>
      <c r="G16" s="323">
        <v>2</v>
      </c>
      <c r="H16" s="323">
        <f t="shared" si="1"/>
        <v>2</v>
      </c>
      <c r="I16" s="323" t="s">
        <v>1446</v>
      </c>
      <c r="J16" s="323">
        <v>0</v>
      </c>
      <c r="K16" s="3">
        <f t="shared" si="0"/>
        <v>4</v>
      </c>
      <c r="L16" s="323" t="s">
        <v>1430</v>
      </c>
      <c r="M16" s="921"/>
      <c r="N16" s="323"/>
      <c r="O16" s="921"/>
      <c r="P16" s="922"/>
      <c r="Q16" s="323"/>
      <c r="R16" s="922"/>
      <c r="S16" s="923"/>
    </row>
    <row r="17" spans="1:19" customFormat="1" ht="14.25" customHeight="1" x14ac:dyDescent="0.3">
      <c r="A17" s="919">
        <f>IF(B17="","",SUBTOTAL(3,$B$12:B17))</f>
        <v>6</v>
      </c>
      <c r="B17" s="920" t="s">
        <v>1334</v>
      </c>
      <c r="C17" s="916">
        <v>709.16300000000001</v>
      </c>
      <c r="D17" s="323" t="s">
        <v>1326</v>
      </c>
      <c r="E17" s="323"/>
      <c r="F17" s="323">
        <v>2</v>
      </c>
      <c r="G17" s="323">
        <v>2</v>
      </c>
      <c r="H17" s="323">
        <f t="shared" si="1"/>
        <v>0</v>
      </c>
      <c r="I17" s="323"/>
      <c r="J17" s="323">
        <v>0</v>
      </c>
      <c r="K17" s="3">
        <f t="shared" si="0"/>
        <v>2</v>
      </c>
      <c r="L17" s="323" t="s">
        <v>1431</v>
      </c>
      <c r="M17" s="921"/>
      <c r="N17" s="323"/>
      <c r="O17" s="921"/>
      <c r="P17" s="922"/>
      <c r="Q17" s="323"/>
      <c r="R17" s="922"/>
      <c r="S17" s="923"/>
    </row>
    <row r="18" spans="1:19" customFormat="1" ht="14.25" customHeight="1" x14ac:dyDescent="0.3">
      <c r="A18" s="914">
        <f>IF(B18="","",SUBTOTAL(3,$B$12:B18))</f>
        <v>7</v>
      </c>
      <c r="B18" s="920" t="s">
        <v>1335</v>
      </c>
      <c r="C18" s="916">
        <v>2681.6109999999999</v>
      </c>
      <c r="D18" s="323" t="s">
        <v>1326</v>
      </c>
      <c r="E18" s="323"/>
      <c r="F18" s="323">
        <v>7</v>
      </c>
      <c r="G18" s="323">
        <v>7</v>
      </c>
      <c r="H18" s="323">
        <f t="shared" si="1"/>
        <v>0</v>
      </c>
      <c r="I18" s="323"/>
      <c r="J18" s="323">
        <v>0</v>
      </c>
      <c r="K18" s="3">
        <f t="shared" si="0"/>
        <v>7</v>
      </c>
      <c r="L18" s="323" t="s">
        <v>1432</v>
      </c>
      <c r="M18" s="921"/>
      <c r="N18" s="323"/>
      <c r="O18" s="921"/>
      <c r="P18" s="922"/>
      <c r="Q18" s="323"/>
      <c r="R18" s="922"/>
      <c r="S18" s="923"/>
    </row>
    <row r="19" spans="1:19" customFormat="1" ht="14.25" customHeight="1" x14ac:dyDescent="0.3">
      <c r="A19" s="919">
        <f>IF(B19="","",SUBTOTAL(3,$B$12:B19))</f>
        <v>8</v>
      </c>
      <c r="B19" s="920" t="s">
        <v>1336</v>
      </c>
      <c r="C19" s="916">
        <v>4418.3890000000001</v>
      </c>
      <c r="D19" s="323" t="s">
        <v>1326</v>
      </c>
      <c r="E19" s="323"/>
      <c r="F19" s="323">
        <v>11</v>
      </c>
      <c r="G19" s="323">
        <v>11</v>
      </c>
      <c r="H19" s="323">
        <f t="shared" si="1"/>
        <v>0</v>
      </c>
      <c r="I19" s="323"/>
      <c r="J19" s="323">
        <v>0</v>
      </c>
      <c r="K19" s="3">
        <f t="shared" si="0"/>
        <v>11</v>
      </c>
      <c r="L19" s="323" t="s">
        <v>1433</v>
      </c>
      <c r="M19" s="921"/>
      <c r="N19" s="323"/>
      <c r="O19" s="921"/>
      <c r="P19" s="922"/>
      <c r="Q19" s="323"/>
      <c r="R19" s="922"/>
      <c r="S19" s="923"/>
    </row>
    <row r="20" spans="1:19" customFormat="1" ht="14.25" customHeight="1" x14ac:dyDescent="0.3">
      <c r="A20" s="914">
        <f>IF(B20="","",SUBTOTAL(3,$B$12:B20))</f>
        <v>9</v>
      </c>
      <c r="B20" s="920" t="s">
        <v>1337</v>
      </c>
      <c r="C20" s="916">
        <v>419.48</v>
      </c>
      <c r="D20" s="323" t="s">
        <v>1325</v>
      </c>
      <c r="E20" s="323"/>
      <c r="F20" s="323">
        <v>1</v>
      </c>
      <c r="G20" s="323">
        <v>1</v>
      </c>
      <c r="H20" s="323">
        <f t="shared" si="1"/>
        <v>0</v>
      </c>
      <c r="I20" s="323"/>
      <c r="J20" s="323">
        <v>0</v>
      </c>
      <c r="K20" s="3">
        <f t="shared" si="0"/>
        <v>1</v>
      </c>
      <c r="L20" s="323" t="s">
        <v>266</v>
      </c>
      <c r="M20" s="921"/>
      <c r="N20" s="323"/>
      <c r="O20" s="921"/>
      <c r="P20" s="922"/>
      <c r="Q20" s="323"/>
      <c r="R20" s="922"/>
      <c r="S20" s="923"/>
    </row>
    <row r="21" spans="1:19" customFormat="1" ht="14.25" customHeight="1" x14ac:dyDescent="0.3">
      <c r="A21" s="919">
        <f>IF(B21="","",SUBTOTAL(3,$B$12:B21))</f>
        <v>10</v>
      </c>
      <c r="B21" s="920" t="s">
        <v>1338</v>
      </c>
      <c r="C21" s="916">
        <v>4901.2360000000008</v>
      </c>
      <c r="D21" s="323" t="s">
        <v>1326</v>
      </c>
      <c r="E21" s="323"/>
      <c r="F21" s="323">
        <v>13</v>
      </c>
      <c r="G21" s="323">
        <v>13</v>
      </c>
      <c r="H21" s="323">
        <f t="shared" si="1"/>
        <v>0</v>
      </c>
      <c r="I21" s="323"/>
      <c r="J21" s="323">
        <v>0</v>
      </c>
      <c r="K21" s="3">
        <f t="shared" si="0"/>
        <v>13</v>
      </c>
      <c r="L21" s="323" t="s">
        <v>1434</v>
      </c>
      <c r="M21" s="921"/>
      <c r="N21" s="323"/>
      <c r="O21" s="921"/>
      <c r="P21" s="922"/>
      <c r="Q21" s="323"/>
      <c r="R21" s="922"/>
      <c r="S21" s="923"/>
    </row>
    <row r="22" spans="1:19" customFormat="1" ht="14.25" customHeight="1" x14ac:dyDescent="0.3">
      <c r="A22" s="914">
        <f>IF(B22="","",SUBTOTAL(3,$B$12:B22))</f>
        <v>11</v>
      </c>
      <c r="B22" s="920" t="s">
        <v>1339</v>
      </c>
      <c r="C22" s="916">
        <v>2699.2840000000001</v>
      </c>
      <c r="D22" s="323" t="s">
        <v>1326</v>
      </c>
      <c r="E22" s="323"/>
      <c r="F22" s="323">
        <v>7</v>
      </c>
      <c r="G22" s="323">
        <v>7</v>
      </c>
      <c r="H22" s="323">
        <f t="shared" si="1"/>
        <v>0</v>
      </c>
      <c r="I22" s="323"/>
      <c r="J22" s="323">
        <v>6</v>
      </c>
      <c r="K22" s="3">
        <f t="shared" si="0"/>
        <v>1</v>
      </c>
      <c r="L22" s="1011" t="s">
        <v>498</v>
      </c>
      <c r="M22" s="921"/>
      <c r="N22" s="323"/>
      <c r="O22" s="921"/>
      <c r="P22" s="922"/>
      <c r="Q22" s="323"/>
      <c r="R22" s="922"/>
      <c r="S22" s="923"/>
    </row>
    <row r="23" spans="1:19" customFormat="1" ht="14.25" customHeight="1" x14ac:dyDescent="0.3">
      <c r="A23" s="914">
        <f>IF(B23="","",SUBTOTAL(3,$B$12:B23))</f>
        <v>12</v>
      </c>
      <c r="B23" s="920" t="s">
        <v>1340</v>
      </c>
      <c r="C23" s="916">
        <v>2434.77</v>
      </c>
      <c r="D23" s="323" t="s">
        <v>1326</v>
      </c>
      <c r="E23" s="323"/>
      <c r="F23" s="323">
        <v>6</v>
      </c>
      <c r="G23" s="323">
        <v>6</v>
      </c>
      <c r="H23" s="323">
        <f t="shared" si="1"/>
        <v>0</v>
      </c>
      <c r="I23" s="323"/>
      <c r="J23" s="323">
        <v>6</v>
      </c>
      <c r="K23" s="3">
        <f t="shared" si="0"/>
        <v>0</v>
      </c>
      <c r="L23" s="1011"/>
      <c r="M23" s="921"/>
      <c r="N23" s="323"/>
      <c r="O23" s="921"/>
      <c r="P23" s="922"/>
      <c r="Q23" s="323"/>
      <c r="R23" s="922"/>
      <c r="S23" s="923"/>
    </row>
    <row r="24" spans="1:19" customFormat="1" ht="14.25" customHeight="1" x14ac:dyDescent="0.3">
      <c r="A24" s="914">
        <f>IF(B24="","",SUBTOTAL(3,$B$12:B24))</f>
        <v>13</v>
      </c>
      <c r="B24" s="920" t="s">
        <v>1341</v>
      </c>
      <c r="C24" s="916">
        <v>4455</v>
      </c>
      <c r="D24" s="323" t="s">
        <v>1326</v>
      </c>
      <c r="E24" s="323"/>
      <c r="F24" s="323">
        <v>12</v>
      </c>
      <c r="G24" s="323">
        <v>11</v>
      </c>
      <c r="H24" s="323">
        <f t="shared" si="1"/>
        <v>1</v>
      </c>
      <c r="I24" s="323" t="s">
        <v>502</v>
      </c>
      <c r="J24" s="323">
        <v>10</v>
      </c>
      <c r="K24" s="3">
        <f t="shared" si="0"/>
        <v>2</v>
      </c>
      <c r="L24" s="323"/>
      <c r="M24" s="921"/>
      <c r="N24" s="323"/>
      <c r="O24" s="921"/>
      <c r="P24" s="922"/>
      <c r="Q24" s="323"/>
      <c r="R24" s="922"/>
      <c r="S24" s="923"/>
    </row>
    <row r="25" spans="1:19" customFormat="1" ht="14.25" customHeight="1" x14ac:dyDescent="0.3">
      <c r="A25" s="919">
        <f>IF(B25="","",SUBTOTAL(3,$B$12:B25))</f>
        <v>14</v>
      </c>
      <c r="B25" s="920" t="s">
        <v>1342</v>
      </c>
      <c r="C25" s="916">
        <v>466.62900000000002</v>
      </c>
      <c r="D25" s="323" t="s">
        <v>1325</v>
      </c>
      <c r="E25" s="323"/>
      <c r="F25" s="323">
        <v>1</v>
      </c>
      <c r="G25" s="323">
        <v>0</v>
      </c>
      <c r="H25" s="323">
        <f t="shared" si="1"/>
        <v>1</v>
      </c>
      <c r="I25" s="323" t="s">
        <v>271</v>
      </c>
      <c r="J25" s="323">
        <v>0</v>
      </c>
      <c r="K25" s="3">
        <f t="shared" si="0"/>
        <v>1</v>
      </c>
      <c r="L25" s="323"/>
      <c r="M25" s="921"/>
      <c r="N25" s="323"/>
      <c r="O25" s="921"/>
      <c r="P25" s="922"/>
      <c r="Q25" s="323"/>
      <c r="R25" s="922"/>
      <c r="S25" s="923"/>
    </row>
    <row r="26" spans="1:19" customFormat="1" ht="14.25" customHeight="1" x14ac:dyDescent="0.3">
      <c r="A26" s="914">
        <f>IF(B26="","",SUBTOTAL(3,$B$12:B26))</f>
        <v>15</v>
      </c>
      <c r="B26" s="920" t="s">
        <v>1343</v>
      </c>
      <c r="C26" s="916">
        <v>4964.92</v>
      </c>
      <c r="D26" s="323" t="s">
        <v>1326</v>
      </c>
      <c r="E26" s="323"/>
      <c r="F26" s="323">
        <v>12</v>
      </c>
      <c r="G26" s="323">
        <v>12</v>
      </c>
      <c r="H26" s="323">
        <f t="shared" si="1"/>
        <v>0</v>
      </c>
      <c r="I26" s="323"/>
      <c r="J26" s="323">
        <v>4</v>
      </c>
      <c r="K26" s="3">
        <f t="shared" si="0"/>
        <v>8</v>
      </c>
      <c r="L26" s="323"/>
      <c r="M26" s="921"/>
      <c r="N26" s="323"/>
      <c r="O26" s="921"/>
      <c r="P26" s="922"/>
      <c r="Q26" s="323"/>
      <c r="R26" s="922"/>
      <c r="S26" s="923"/>
    </row>
    <row r="27" spans="1:19" customFormat="1" ht="14.25" customHeight="1" x14ac:dyDescent="0.3">
      <c r="A27" s="919">
        <f>IF(B27="","",SUBTOTAL(3,$B$12:B27))</f>
        <v>16</v>
      </c>
      <c r="B27" s="920" t="s">
        <v>1344</v>
      </c>
      <c r="C27" s="916">
        <v>1004.183</v>
      </c>
      <c r="D27" s="323" t="s">
        <v>1326</v>
      </c>
      <c r="E27" s="323"/>
      <c r="F27" s="323">
        <v>3</v>
      </c>
      <c r="G27" s="323">
        <v>2</v>
      </c>
      <c r="H27" s="323">
        <f t="shared" si="1"/>
        <v>1</v>
      </c>
      <c r="I27" s="323" t="s">
        <v>273</v>
      </c>
      <c r="J27" s="323"/>
      <c r="K27" s="3">
        <f t="shared" si="0"/>
        <v>3</v>
      </c>
      <c r="L27" s="323"/>
      <c r="M27" s="921"/>
      <c r="N27" s="323"/>
      <c r="O27" s="921"/>
      <c r="P27" s="922"/>
      <c r="Q27" s="323"/>
      <c r="R27" s="922"/>
      <c r="S27" s="923"/>
    </row>
    <row r="28" spans="1:19" customFormat="1" ht="14.25" customHeight="1" x14ac:dyDescent="0.3">
      <c r="A28" s="914">
        <f>IF(B28="","",SUBTOTAL(3,$B$12:B28))</f>
        <v>17</v>
      </c>
      <c r="B28" s="920" t="s">
        <v>1345</v>
      </c>
      <c r="C28" s="916">
        <v>242.893</v>
      </c>
      <c r="D28" s="323" t="s">
        <v>1325</v>
      </c>
      <c r="E28" s="323" t="s">
        <v>707</v>
      </c>
      <c r="F28" s="323">
        <v>1</v>
      </c>
      <c r="G28" s="323">
        <v>0</v>
      </c>
      <c r="H28" s="323">
        <f t="shared" si="1"/>
        <v>1</v>
      </c>
      <c r="I28" s="323" t="s">
        <v>274</v>
      </c>
      <c r="J28" s="323"/>
      <c r="K28" s="3">
        <f t="shared" si="0"/>
        <v>1</v>
      </c>
      <c r="L28" s="323"/>
      <c r="M28" s="921"/>
      <c r="N28" s="323"/>
      <c r="O28" s="921"/>
      <c r="P28" s="922"/>
      <c r="Q28" s="323"/>
      <c r="R28" s="922"/>
      <c r="S28" s="923"/>
    </row>
    <row r="29" spans="1:19" customFormat="1" ht="14.25" customHeight="1" x14ac:dyDescent="0.3">
      <c r="A29" s="919">
        <f>IF(B29="","",SUBTOTAL(3,$B$12:B29))</f>
        <v>18</v>
      </c>
      <c r="B29" s="920" t="s">
        <v>1346</v>
      </c>
      <c r="C29" s="916">
        <v>329.72800000000001</v>
      </c>
      <c r="D29" s="323" t="s">
        <v>1325</v>
      </c>
      <c r="E29" s="323" t="s">
        <v>1327</v>
      </c>
      <c r="F29" s="323">
        <v>1</v>
      </c>
      <c r="G29" s="323">
        <v>1</v>
      </c>
      <c r="H29" s="323">
        <f t="shared" si="1"/>
        <v>0</v>
      </c>
      <c r="I29" s="323"/>
      <c r="J29" s="323"/>
      <c r="K29" s="3">
        <f t="shared" si="0"/>
        <v>1</v>
      </c>
      <c r="L29" s="323"/>
      <c r="M29" s="921"/>
      <c r="N29" s="323"/>
      <c r="O29" s="921"/>
      <c r="P29" s="922"/>
      <c r="Q29" s="323"/>
      <c r="R29" s="922"/>
      <c r="S29" s="923"/>
    </row>
    <row r="30" spans="1:19" customFormat="1" ht="14.25" customHeight="1" x14ac:dyDescent="0.3">
      <c r="A30" s="914">
        <f>IF(B30="","",SUBTOTAL(3,$B$12:B30))</f>
        <v>19</v>
      </c>
      <c r="B30" s="920" t="s">
        <v>1347</v>
      </c>
      <c r="C30" s="916">
        <v>416.87799999999999</v>
      </c>
      <c r="D30" s="323" t="s">
        <v>1325</v>
      </c>
      <c r="E30" s="323"/>
      <c r="F30" s="323">
        <v>1</v>
      </c>
      <c r="G30" s="323">
        <v>1</v>
      </c>
      <c r="H30" s="323">
        <f t="shared" si="1"/>
        <v>0</v>
      </c>
      <c r="I30" s="323"/>
      <c r="J30" s="323"/>
      <c r="K30" s="3">
        <f t="shared" si="0"/>
        <v>1</v>
      </c>
      <c r="L30" s="323"/>
      <c r="M30" s="921"/>
      <c r="N30" s="323"/>
      <c r="O30" s="921"/>
      <c r="P30" s="922"/>
      <c r="Q30" s="323"/>
      <c r="R30" s="922"/>
      <c r="S30" s="923"/>
    </row>
    <row r="31" spans="1:19" customFormat="1" ht="14.25" customHeight="1" x14ac:dyDescent="0.3">
      <c r="A31" s="919">
        <f>IF(B31="","",SUBTOTAL(3,$B$12:B31))</f>
        <v>20</v>
      </c>
      <c r="B31" s="920" t="s">
        <v>1348</v>
      </c>
      <c r="C31" s="916">
        <v>480.26900000000001</v>
      </c>
      <c r="D31" s="323" t="s">
        <v>1325</v>
      </c>
      <c r="E31" s="323"/>
      <c r="F31" s="323">
        <v>1</v>
      </c>
      <c r="G31" s="323">
        <v>0</v>
      </c>
      <c r="H31" s="323">
        <f t="shared" si="1"/>
        <v>1</v>
      </c>
      <c r="I31" s="323" t="s">
        <v>11</v>
      </c>
      <c r="J31" s="323"/>
      <c r="K31" s="3">
        <f t="shared" si="0"/>
        <v>1</v>
      </c>
      <c r="L31" s="323"/>
      <c r="M31" s="921"/>
      <c r="N31" s="323"/>
      <c r="O31" s="921"/>
      <c r="P31" s="922"/>
      <c r="Q31" s="323"/>
      <c r="R31" s="922"/>
      <c r="S31" s="923"/>
    </row>
    <row r="32" spans="1:19" customFormat="1" ht="14.25" customHeight="1" x14ac:dyDescent="0.3">
      <c r="A32" s="914">
        <f>IF(B32="","",SUBTOTAL(3,$B$12:B32))</f>
        <v>21</v>
      </c>
      <c r="B32" s="920" t="s">
        <v>1349</v>
      </c>
      <c r="C32" s="916">
        <v>223.816</v>
      </c>
      <c r="D32" s="323" t="s">
        <v>1325</v>
      </c>
      <c r="E32" s="323" t="s">
        <v>1328</v>
      </c>
      <c r="F32" s="323">
        <v>1</v>
      </c>
      <c r="G32" s="323">
        <v>1</v>
      </c>
      <c r="H32" s="323">
        <f t="shared" si="1"/>
        <v>0</v>
      </c>
      <c r="I32" s="323"/>
      <c r="J32" s="323"/>
      <c r="K32" s="3">
        <f t="shared" si="0"/>
        <v>1</v>
      </c>
      <c r="L32" s="323"/>
      <c r="M32" s="921"/>
      <c r="N32" s="323"/>
      <c r="O32" s="921"/>
      <c r="P32" s="922"/>
      <c r="Q32" s="323"/>
      <c r="R32" s="922"/>
      <c r="S32" s="923"/>
    </row>
    <row r="33" spans="1:19" customFormat="1" ht="14.25" customHeight="1" x14ac:dyDescent="0.3">
      <c r="A33" s="919">
        <f>IF(B33="","",SUBTOTAL(3,$B$12:B33))</f>
        <v>22</v>
      </c>
      <c r="B33" s="920" t="s">
        <v>1350</v>
      </c>
      <c r="C33" s="916">
        <v>5019.34</v>
      </c>
      <c r="D33" s="323" t="s">
        <v>1326</v>
      </c>
      <c r="E33" s="323"/>
      <c r="F33" s="323">
        <v>13</v>
      </c>
      <c r="G33" s="323">
        <v>13</v>
      </c>
      <c r="H33" s="323">
        <f t="shared" si="1"/>
        <v>0</v>
      </c>
      <c r="I33" s="323"/>
      <c r="J33" s="323">
        <v>4</v>
      </c>
      <c r="K33" s="3">
        <f t="shared" si="0"/>
        <v>9</v>
      </c>
      <c r="L33" s="323"/>
      <c r="M33" s="921"/>
      <c r="N33" s="323"/>
      <c r="O33" s="921"/>
      <c r="P33" s="922"/>
      <c r="Q33" s="323"/>
      <c r="R33" s="922"/>
      <c r="S33" s="923"/>
    </row>
    <row r="34" spans="1:19" customFormat="1" ht="14.25" customHeight="1" x14ac:dyDescent="0.3">
      <c r="A34" s="914">
        <f>IF(B34="","",SUBTOTAL(3,$B$12:B34))</f>
        <v>23</v>
      </c>
      <c r="B34" s="920" t="s">
        <v>1351</v>
      </c>
      <c r="C34" s="916">
        <v>392.69400000000002</v>
      </c>
      <c r="D34" s="323" t="s">
        <v>1325</v>
      </c>
      <c r="E34" s="323"/>
      <c r="F34" s="323">
        <v>1</v>
      </c>
      <c r="G34" s="323">
        <v>1</v>
      </c>
      <c r="H34" s="323">
        <f t="shared" si="1"/>
        <v>0</v>
      </c>
      <c r="I34" s="323"/>
      <c r="J34" s="323"/>
      <c r="K34" s="3">
        <f t="shared" si="0"/>
        <v>1</v>
      </c>
      <c r="L34" s="323"/>
      <c r="M34" s="921"/>
      <c r="N34" s="323"/>
      <c r="O34" s="921"/>
      <c r="P34" s="922"/>
      <c r="Q34" s="323"/>
      <c r="R34" s="922"/>
      <c r="S34" s="923"/>
    </row>
    <row r="35" spans="1:19" customFormat="1" ht="14.25" customHeight="1" x14ac:dyDescent="0.3">
      <c r="A35" s="914">
        <f>IF(B35="","",SUBTOTAL(3,$B$12:B35))</f>
        <v>24</v>
      </c>
      <c r="B35" s="920" t="s">
        <v>1352</v>
      </c>
      <c r="C35" s="916">
        <v>398.404</v>
      </c>
      <c r="D35" s="323" t="s">
        <v>1325</v>
      </c>
      <c r="E35" s="323"/>
      <c r="F35" s="323">
        <v>1</v>
      </c>
      <c r="G35" s="323">
        <v>1</v>
      </c>
      <c r="H35" s="323">
        <f t="shared" si="1"/>
        <v>0</v>
      </c>
      <c r="I35" s="323"/>
      <c r="J35" s="323"/>
      <c r="K35" s="3">
        <f t="shared" si="0"/>
        <v>1</v>
      </c>
      <c r="L35" s="323"/>
      <c r="M35" s="921"/>
      <c r="N35" s="323"/>
      <c r="O35" s="921"/>
      <c r="P35" s="922"/>
      <c r="Q35" s="323"/>
      <c r="R35" s="922"/>
      <c r="S35" s="923"/>
    </row>
    <row r="36" spans="1:19" customFormat="1" ht="14.25" customHeight="1" x14ac:dyDescent="0.3">
      <c r="A36" s="914">
        <f>IF(B36="","",SUBTOTAL(3,$B$12:B36))</f>
        <v>25</v>
      </c>
      <c r="B36" s="920" t="s">
        <v>1353</v>
      </c>
      <c r="C36" s="916">
        <v>3030.0290000000005</v>
      </c>
      <c r="D36" s="323" t="s">
        <v>1326</v>
      </c>
      <c r="E36" s="323"/>
      <c r="F36" s="323">
        <v>8</v>
      </c>
      <c r="G36" s="323">
        <v>7</v>
      </c>
      <c r="H36" s="323">
        <f t="shared" si="1"/>
        <v>1</v>
      </c>
      <c r="I36" s="323" t="s">
        <v>53</v>
      </c>
      <c r="J36" s="323"/>
      <c r="K36" s="3">
        <f t="shared" si="0"/>
        <v>8</v>
      </c>
      <c r="L36" s="323"/>
      <c r="M36" s="921"/>
      <c r="N36" s="323"/>
      <c r="O36" s="921"/>
      <c r="P36" s="922"/>
      <c r="Q36" s="323"/>
      <c r="R36" s="922"/>
      <c r="S36" s="923"/>
    </row>
    <row r="37" spans="1:19" customFormat="1" ht="14.25" customHeight="1" x14ac:dyDescent="0.3">
      <c r="A37" s="914">
        <f>IF(B37="","",SUBTOTAL(3,$B$12:B37))</f>
        <v>26</v>
      </c>
      <c r="B37" s="920" t="s">
        <v>1354</v>
      </c>
      <c r="C37" s="916">
        <v>279.36</v>
      </c>
      <c r="D37" s="323" t="s">
        <v>1325</v>
      </c>
      <c r="E37" s="323" t="s">
        <v>1395</v>
      </c>
      <c r="F37" s="323">
        <v>1</v>
      </c>
      <c r="G37" s="323">
        <v>0</v>
      </c>
      <c r="H37" s="323">
        <f t="shared" si="1"/>
        <v>1</v>
      </c>
      <c r="I37" s="323" t="s">
        <v>54</v>
      </c>
      <c r="J37" s="323"/>
      <c r="K37" s="3">
        <f t="shared" si="0"/>
        <v>1</v>
      </c>
      <c r="L37" s="323"/>
      <c r="M37" s="921"/>
      <c r="N37" s="323"/>
      <c r="O37" s="921"/>
      <c r="P37" s="922"/>
      <c r="Q37" s="323"/>
      <c r="R37" s="922"/>
      <c r="S37" s="923"/>
    </row>
    <row r="38" spans="1:19" customFormat="1" ht="14.25" customHeight="1" x14ac:dyDescent="0.3">
      <c r="A38" s="914">
        <f>IF(B38="","",SUBTOTAL(3,$B$12:B38))</f>
        <v>27</v>
      </c>
      <c r="B38" s="920" t="s">
        <v>1355</v>
      </c>
      <c r="C38" s="916">
        <v>2550.1669999999999</v>
      </c>
      <c r="D38" s="323" t="s">
        <v>1326</v>
      </c>
      <c r="E38" s="323"/>
      <c r="F38" s="323">
        <v>7</v>
      </c>
      <c r="G38" s="323">
        <v>2</v>
      </c>
      <c r="H38" s="323">
        <f t="shared" si="1"/>
        <v>5</v>
      </c>
      <c r="I38" s="323" t="s">
        <v>1435</v>
      </c>
      <c r="J38" s="323"/>
      <c r="K38" s="3">
        <f t="shared" si="0"/>
        <v>7</v>
      </c>
      <c r="L38" s="323"/>
      <c r="M38" s="921"/>
      <c r="N38" s="323"/>
      <c r="O38" s="921"/>
      <c r="P38" s="922"/>
      <c r="Q38" s="323"/>
      <c r="R38" s="922"/>
      <c r="S38" s="923"/>
    </row>
    <row r="39" spans="1:19" customFormat="1" ht="14.25" customHeight="1" x14ac:dyDescent="0.3">
      <c r="A39" s="914">
        <f>IF(B39="","",SUBTOTAL(3,$B$12:B39))</f>
        <v>28</v>
      </c>
      <c r="B39" s="920" t="s">
        <v>1356</v>
      </c>
      <c r="C39" s="916">
        <v>2283.5349999999999</v>
      </c>
      <c r="D39" s="323" t="s">
        <v>1326</v>
      </c>
      <c r="E39" s="323"/>
      <c r="F39" s="323">
        <v>6</v>
      </c>
      <c r="G39" s="323">
        <v>3</v>
      </c>
      <c r="H39" s="323">
        <f t="shared" si="1"/>
        <v>3</v>
      </c>
      <c r="I39" s="323" t="s">
        <v>1436</v>
      </c>
      <c r="J39" s="323"/>
      <c r="K39" s="3">
        <f t="shared" si="0"/>
        <v>6</v>
      </c>
      <c r="L39" s="323"/>
      <c r="M39" s="921"/>
      <c r="N39" s="323"/>
      <c r="O39" s="921"/>
      <c r="P39" s="922"/>
      <c r="Q39" s="323"/>
      <c r="R39" s="922"/>
      <c r="S39" s="923"/>
    </row>
    <row r="40" spans="1:19" customFormat="1" ht="14.25" customHeight="1" x14ac:dyDescent="0.3">
      <c r="A40" s="914">
        <f>IF(B40="","",SUBTOTAL(3,$B$12:B40))</f>
        <v>29</v>
      </c>
      <c r="B40" s="920" t="s">
        <v>1357</v>
      </c>
      <c r="C40" s="916">
        <v>259.048</v>
      </c>
      <c r="D40" s="323" t="s">
        <v>1325</v>
      </c>
      <c r="E40" s="323" t="s">
        <v>1329</v>
      </c>
      <c r="F40" s="323">
        <v>1</v>
      </c>
      <c r="G40" s="323">
        <v>1</v>
      </c>
      <c r="H40" s="323">
        <f t="shared" si="1"/>
        <v>0</v>
      </c>
      <c r="I40" s="323"/>
      <c r="J40" s="323"/>
      <c r="K40" s="3">
        <f t="shared" si="0"/>
        <v>1</v>
      </c>
      <c r="L40" s="323"/>
      <c r="M40" s="921"/>
      <c r="N40" s="323"/>
      <c r="O40" s="921"/>
      <c r="P40" s="922"/>
      <c r="Q40" s="323"/>
      <c r="R40" s="922"/>
      <c r="S40" s="923"/>
    </row>
    <row r="41" spans="1:19" customFormat="1" ht="14.25" customHeight="1" x14ac:dyDescent="0.3">
      <c r="A41" s="914">
        <f>IF(B41="","",SUBTOTAL(3,$B$12:B41))</f>
        <v>30</v>
      </c>
      <c r="B41" s="920" t="s">
        <v>1358</v>
      </c>
      <c r="C41" s="916">
        <v>440.45499999999998</v>
      </c>
      <c r="D41" s="323" t="s">
        <v>1325</v>
      </c>
      <c r="E41" s="323"/>
      <c r="F41" s="323">
        <v>1</v>
      </c>
      <c r="G41" s="323">
        <v>1</v>
      </c>
      <c r="H41" s="323">
        <f t="shared" si="1"/>
        <v>0</v>
      </c>
      <c r="I41" s="323"/>
      <c r="J41" s="323"/>
      <c r="K41" s="3">
        <f t="shared" si="0"/>
        <v>1</v>
      </c>
      <c r="L41" s="323"/>
      <c r="M41" s="921"/>
      <c r="N41" s="323"/>
      <c r="O41" s="921"/>
      <c r="P41" s="922"/>
      <c r="Q41" s="323"/>
      <c r="R41" s="922"/>
      <c r="S41" s="923"/>
    </row>
    <row r="42" spans="1:19" customFormat="1" ht="14.25" customHeight="1" x14ac:dyDescent="0.3">
      <c r="A42" s="914">
        <f>IF(B42="","",SUBTOTAL(3,$B$12:B42))</f>
        <v>31</v>
      </c>
      <c r="B42" s="920" t="s">
        <v>1359</v>
      </c>
      <c r="C42" s="916">
        <v>496.685</v>
      </c>
      <c r="D42" s="323" t="s">
        <v>1325</v>
      </c>
      <c r="E42" s="323"/>
      <c r="F42" s="323">
        <v>1</v>
      </c>
      <c r="G42" s="323">
        <v>1</v>
      </c>
      <c r="H42" s="323">
        <f t="shared" si="1"/>
        <v>0</v>
      </c>
      <c r="I42" s="323"/>
      <c r="J42" s="323"/>
      <c r="K42" s="3">
        <f t="shared" si="0"/>
        <v>1</v>
      </c>
      <c r="L42" s="323"/>
      <c r="M42" s="921"/>
      <c r="N42" s="323"/>
      <c r="O42" s="921"/>
      <c r="P42" s="922"/>
      <c r="Q42" s="323"/>
      <c r="R42" s="922"/>
      <c r="S42" s="923"/>
    </row>
    <row r="43" spans="1:19" customFormat="1" ht="14.25" customHeight="1" x14ac:dyDescent="0.3">
      <c r="A43" s="914">
        <f>IF(B43="","",SUBTOTAL(3,$B$12:B43))</f>
        <v>32</v>
      </c>
      <c r="B43" s="920" t="s">
        <v>1360</v>
      </c>
      <c r="C43" s="916">
        <v>244.029</v>
      </c>
      <c r="D43" s="323" t="s">
        <v>1325</v>
      </c>
      <c r="E43" s="323" t="s">
        <v>1328</v>
      </c>
      <c r="F43" s="323">
        <v>1</v>
      </c>
      <c r="G43" s="323">
        <v>1</v>
      </c>
      <c r="H43" s="323">
        <f t="shared" si="1"/>
        <v>0</v>
      </c>
      <c r="I43" s="323"/>
      <c r="J43" s="323"/>
      <c r="K43" s="3">
        <f t="shared" si="0"/>
        <v>1</v>
      </c>
      <c r="L43" s="323"/>
      <c r="M43" s="921"/>
      <c r="N43" s="323"/>
      <c r="O43" s="921"/>
      <c r="P43" s="922"/>
      <c r="Q43" s="323"/>
      <c r="R43" s="922"/>
      <c r="S43" s="923"/>
    </row>
    <row r="44" spans="1:19" customFormat="1" ht="14.25" customHeight="1" x14ac:dyDescent="0.3">
      <c r="A44" s="914">
        <f>IF(B44="","",SUBTOTAL(3,$B$12:B44))</f>
        <v>33</v>
      </c>
      <c r="B44" s="920" t="s">
        <v>1361</v>
      </c>
      <c r="C44" s="916">
        <v>237.428</v>
      </c>
      <c r="D44" s="323" t="s">
        <v>1325</v>
      </c>
      <c r="E44" s="323"/>
      <c r="F44" s="323">
        <v>1</v>
      </c>
      <c r="G44" s="323">
        <v>1</v>
      </c>
      <c r="H44" s="323">
        <f t="shared" si="1"/>
        <v>0</v>
      </c>
      <c r="I44" s="323"/>
      <c r="J44" s="323"/>
      <c r="K44" s="3">
        <f t="shared" si="0"/>
        <v>1</v>
      </c>
      <c r="L44" s="323"/>
      <c r="M44" s="921"/>
      <c r="N44" s="323"/>
      <c r="O44" s="921"/>
      <c r="P44" s="922"/>
      <c r="Q44" s="323"/>
      <c r="R44" s="922"/>
      <c r="S44" s="923"/>
    </row>
    <row r="45" spans="1:19" customFormat="1" ht="14.25" customHeight="1" x14ac:dyDescent="0.3">
      <c r="A45" s="914">
        <f>IF(B45="","",SUBTOTAL(3,$B$12:B45))</f>
        <v>34</v>
      </c>
      <c r="B45" s="920" t="s">
        <v>1362</v>
      </c>
      <c r="C45" s="916">
        <v>203.47900000000001</v>
      </c>
      <c r="D45" s="323" t="s">
        <v>1325</v>
      </c>
      <c r="E45" s="323" t="s">
        <v>1330</v>
      </c>
      <c r="F45" s="323">
        <v>1</v>
      </c>
      <c r="G45" s="323">
        <v>1</v>
      </c>
      <c r="H45" s="323">
        <f t="shared" si="1"/>
        <v>0</v>
      </c>
      <c r="I45" s="323"/>
      <c r="J45" s="323"/>
      <c r="K45" s="3">
        <f t="shared" si="0"/>
        <v>1</v>
      </c>
      <c r="L45" s="323"/>
      <c r="M45" s="921"/>
      <c r="N45" s="323"/>
      <c r="O45" s="921"/>
      <c r="P45" s="922"/>
      <c r="Q45" s="323"/>
      <c r="R45" s="922"/>
      <c r="S45" s="923"/>
    </row>
    <row r="46" spans="1:19" customFormat="1" ht="14.25" customHeight="1" x14ac:dyDescent="0.3">
      <c r="A46" s="914">
        <f>IF(B46="","",SUBTOTAL(3,$B$12:B46))</f>
        <v>35</v>
      </c>
      <c r="B46" s="920" t="s">
        <v>1363</v>
      </c>
      <c r="C46" s="916">
        <v>2548.2750000000001</v>
      </c>
      <c r="D46" s="323" t="s">
        <v>1326</v>
      </c>
      <c r="E46" s="323"/>
      <c r="F46" s="323">
        <v>7</v>
      </c>
      <c r="G46" s="323">
        <v>7</v>
      </c>
      <c r="H46" s="323">
        <f t="shared" si="1"/>
        <v>0</v>
      </c>
      <c r="I46" s="323"/>
      <c r="J46" s="323"/>
      <c r="K46" s="3">
        <f t="shared" si="0"/>
        <v>7</v>
      </c>
      <c r="L46" s="323"/>
      <c r="M46" s="921"/>
      <c r="N46" s="323"/>
      <c r="O46" s="921"/>
      <c r="P46" s="922"/>
      <c r="Q46" s="323"/>
      <c r="R46" s="922"/>
      <c r="S46" s="923"/>
    </row>
    <row r="47" spans="1:19" customFormat="1" ht="14.25" customHeight="1" x14ac:dyDescent="0.3">
      <c r="A47" s="914">
        <f>IF(B47="","",SUBTOTAL(3,$B$12:B47))</f>
        <v>36</v>
      </c>
      <c r="B47" s="920" t="s">
        <v>1364</v>
      </c>
      <c r="C47" s="916">
        <v>211.209</v>
      </c>
      <c r="D47" s="323" t="s">
        <v>1325</v>
      </c>
      <c r="E47" s="323" t="s">
        <v>1331</v>
      </c>
      <c r="F47" s="323">
        <v>1</v>
      </c>
      <c r="G47" s="323">
        <v>1</v>
      </c>
      <c r="H47" s="323">
        <f t="shared" si="1"/>
        <v>0</v>
      </c>
      <c r="I47" s="323"/>
      <c r="J47" s="323"/>
      <c r="K47" s="3">
        <f t="shared" si="0"/>
        <v>1</v>
      </c>
      <c r="L47" s="323"/>
      <c r="M47" s="921"/>
      <c r="N47" s="323"/>
      <c r="O47" s="921"/>
      <c r="P47" s="922"/>
      <c r="Q47" s="323"/>
      <c r="R47" s="922"/>
      <c r="S47" s="923"/>
    </row>
    <row r="48" spans="1:19" customFormat="1" ht="14.25" customHeight="1" x14ac:dyDescent="0.3">
      <c r="A48" s="914">
        <f>IF(B48="","",SUBTOTAL(3,$B$12:B48))</f>
        <v>37</v>
      </c>
      <c r="B48" s="920" t="s">
        <v>1365</v>
      </c>
      <c r="C48" s="916">
        <v>2379.2039999999997</v>
      </c>
      <c r="D48" s="323" t="s">
        <v>1326</v>
      </c>
      <c r="E48" s="323"/>
      <c r="F48" s="323">
        <v>6</v>
      </c>
      <c r="G48" s="323">
        <v>6</v>
      </c>
      <c r="H48" s="323">
        <f t="shared" si="1"/>
        <v>0</v>
      </c>
      <c r="I48" s="323"/>
      <c r="J48" s="323">
        <v>3</v>
      </c>
      <c r="K48" s="3">
        <f t="shared" si="0"/>
        <v>3</v>
      </c>
      <c r="L48" s="323"/>
      <c r="M48" s="921"/>
      <c r="N48" s="323"/>
      <c r="O48" s="921"/>
      <c r="P48" s="922"/>
      <c r="Q48" s="323"/>
      <c r="R48" s="922"/>
      <c r="S48" s="923"/>
    </row>
    <row r="49" spans="1:19" customFormat="1" ht="14.25" customHeight="1" x14ac:dyDescent="0.3">
      <c r="A49" s="914">
        <f>IF(B49="","",SUBTOTAL(3,$B$12:B49))</f>
        <v>38</v>
      </c>
      <c r="B49" s="920" t="s">
        <v>1366</v>
      </c>
      <c r="C49" s="916">
        <v>2669.0070000000001</v>
      </c>
      <c r="D49" s="323" t="s">
        <v>1326</v>
      </c>
      <c r="E49" s="323"/>
      <c r="F49" s="323">
        <v>7</v>
      </c>
      <c r="G49" s="323">
        <v>7</v>
      </c>
      <c r="H49" s="323">
        <f t="shared" si="1"/>
        <v>0</v>
      </c>
      <c r="I49" s="323"/>
      <c r="J49" s="323">
        <v>3</v>
      </c>
      <c r="K49" s="3">
        <f t="shared" si="0"/>
        <v>4</v>
      </c>
      <c r="L49" s="323"/>
      <c r="M49" s="921"/>
      <c r="N49" s="323"/>
      <c r="O49" s="921"/>
      <c r="P49" s="922"/>
      <c r="Q49" s="323"/>
      <c r="R49" s="922"/>
      <c r="S49" s="923"/>
    </row>
    <row r="50" spans="1:19" customFormat="1" ht="14.25" customHeight="1" x14ac:dyDescent="0.3">
      <c r="A50" s="914">
        <f>IF(B50="","",SUBTOTAL(3,$B$12:B50))</f>
        <v>39</v>
      </c>
      <c r="B50" s="920" t="s">
        <v>1367</v>
      </c>
      <c r="C50" s="916">
        <v>4124.232</v>
      </c>
      <c r="D50" s="323" t="s">
        <v>1326</v>
      </c>
      <c r="E50" s="323"/>
      <c r="F50" s="323">
        <v>11</v>
      </c>
      <c r="G50" s="323">
        <v>11</v>
      </c>
      <c r="H50" s="323">
        <f t="shared" si="1"/>
        <v>0</v>
      </c>
      <c r="I50" s="323"/>
      <c r="J50" s="323">
        <v>1</v>
      </c>
      <c r="K50" s="3">
        <f t="shared" si="0"/>
        <v>10</v>
      </c>
      <c r="L50" s="323"/>
      <c r="M50" s="921"/>
      <c r="N50" s="323"/>
      <c r="O50" s="921"/>
      <c r="P50" s="922"/>
      <c r="Q50" s="323"/>
      <c r="R50" s="922"/>
      <c r="S50" s="923"/>
    </row>
    <row r="51" spans="1:19" customFormat="1" ht="14.25" customHeight="1" x14ac:dyDescent="0.3">
      <c r="A51" s="914">
        <f>IF(B51="","",SUBTOTAL(3,$B$12:B51))</f>
        <v>40</v>
      </c>
      <c r="B51" s="920" t="s">
        <v>1368</v>
      </c>
      <c r="C51" s="916">
        <v>4333.3689999999997</v>
      </c>
      <c r="D51" s="323" t="s">
        <v>1326</v>
      </c>
      <c r="E51" s="323"/>
      <c r="F51" s="323">
        <v>11</v>
      </c>
      <c r="G51" s="323">
        <v>11</v>
      </c>
      <c r="H51" s="323">
        <f t="shared" si="1"/>
        <v>0</v>
      </c>
      <c r="I51" s="323"/>
      <c r="J51" s="323"/>
      <c r="K51" s="3">
        <f t="shared" si="0"/>
        <v>11</v>
      </c>
      <c r="L51" s="323"/>
      <c r="M51" s="921"/>
      <c r="N51" s="323"/>
      <c r="O51" s="921"/>
      <c r="P51" s="922"/>
      <c r="Q51" s="323"/>
      <c r="R51" s="922"/>
      <c r="S51" s="923"/>
    </row>
    <row r="52" spans="1:19" customFormat="1" ht="14.25" customHeight="1" x14ac:dyDescent="0.3">
      <c r="A52" s="914">
        <f>IF(B52="","",SUBTOTAL(3,$B$12:B52))</f>
        <v>41</v>
      </c>
      <c r="B52" s="920" t="s">
        <v>1369</v>
      </c>
      <c r="C52" s="916">
        <v>3283.51</v>
      </c>
      <c r="D52" s="323" t="s">
        <v>1326</v>
      </c>
      <c r="E52" s="323"/>
      <c r="F52" s="323">
        <v>8</v>
      </c>
      <c r="G52" s="323">
        <v>6</v>
      </c>
      <c r="H52" s="323">
        <f t="shared" si="1"/>
        <v>2</v>
      </c>
      <c r="I52" s="323"/>
      <c r="J52" s="323"/>
      <c r="K52" s="3">
        <f t="shared" si="0"/>
        <v>8</v>
      </c>
      <c r="L52" s="323"/>
      <c r="M52" s="921"/>
      <c r="N52" s="323"/>
      <c r="O52" s="921"/>
      <c r="P52" s="922"/>
      <c r="Q52" s="323"/>
      <c r="R52" s="922"/>
      <c r="S52" s="923"/>
    </row>
    <row r="53" spans="1:19" customFormat="1" ht="14.25" customHeight="1" x14ac:dyDescent="0.3">
      <c r="A53" s="914">
        <f>IF(B53="","",SUBTOTAL(3,$B$12:B53))</f>
        <v>42</v>
      </c>
      <c r="B53" s="920" t="s">
        <v>1370</v>
      </c>
      <c r="C53" s="916">
        <v>840.43900000000008</v>
      </c>
      <c r="D53" s="323" t="s">
        <v>1326</v>
      </c>
      <c r="E53" s="323"/>
      <c r="F53" s="323">
        <v>2</v>
      </c>
      <c r="G53" s="323">
        <v>1</v>
      </c>
      <c r="H53" s="323">
        <f t="shared" si="1"/>
        <v>1</v>
      </c>
      <c r="I53" s="323" t="s">
        <v>68</v>
      </c>
      <c r="J53" s="323">
        <v>0</v>
      </c>
      <c r="K53" s="3">
        <f t="shared" si="0"/>
        <v>2</v>
      </c>
      <c r="L53" s="323" t="s">
        <v>1437</v>
      </c>
      <c r="M53" s="921"/>
      <c r="N53" s="323"/>
      <c r="O53" s="921"/>
      <c r="P53" s="922"/>
      <c r="Q53" s="323"/>
      <c r="R53" s="922"/>
      <c r="S53" s="923"/>
    </row>
    <row r="54" spans="1:19" customFormat="1" ht="14.25" customHeight="1" x14ac:dyDescent="0.3">
      <c r="A54" s="914">
        <f>IF(B54="","",SUBTOTAL(3,$B$12:B54))</f>
        <v>43</v>
      </c>
      <c r="B54" s="920" t="s">
        <v>1371</v>
      </c>
      <c r="C54" s="916">
        <v>4049.7639999999997</v>
      </c>
      <c r="D54" s="323" t="s">
        <v>1326</v>
      </c>
      <c r="E54" s="323"/>
      <c r="F54" s="323">
        <v>10</v>
      </c>
      <c r="G54" s="323">
        <v>9</v>
      </c>
      <c r="H54" s="323">
        <f t="shared" si="1"/>
        <v>1</v>
      </c>
      <c r="I54" s="323" t="s">
        <v>69</v>
      </c>
      <c r="J54" s="323">
        <v>4</v>
      </c>
      <c r="K54" s="3">
        <f t="shared" si="0"/>
        <v>6</v>
      </c>
      <c r="L54" s="323" t="s">
        <v>1438</v>
      </c>
      <c r="M54" s="921"/>
      <c r="N54" s="323"/>
      <c r="O54" s="921"/>
      <c r="P54" s="922"/>
      <c r="Q54" s="323"/>
      <c r="R54" s="922"/>
      <c r="S54" s="923"/>
    </row>
    <row r="55" spans="1:19" customFormat="1" ht="14.25" customHeight="1" x14ac:dyDescent="0.3">
      <c r="A55" s="914">
        <f>IF(B55="","",SUBTOTAL(3,$B$12:B55))</f>
        <v>44</v>
      </c>
      <c r="B55" s="1014" t="s">
        <v>1372</v>
      </c>
      <c r="C55" s="916">
        <v>4898.5879999999997</v>
      </c>
      <c r="D55" s="323" t="s">
        <v>1326</v>
      </c>
      <c r="E55" s="323"/>
      <c r="F55" s="323">
        <v>13</v>
      </c>
      <c r="G55" s="323">
        <v>13</v>
      </c>
      <c r="H55" s="323">
        <f t="shared" si="1"/>
        <v>0</v>
      </c>
      <c r="I55" s="323"/>
      <c r="J55" s="323">
        <v>13</v>
      </c>
      <c r="K55" s="3">
        <f t="shared" si="0"/>
        <v>0</v>
      </c>
      <c r="L55" s="323"/>
      <c r="M55" s="921"/>
      <c r="N55" s="323"/>
      <c r="O55" s="921"/>
      <c r="P55" s="922"/>
      <c r="Q55" s="323"/>
      <c r="R55" s="922"/>
      <c r="S55" s="923"/>
    </row>
    <row r="56" spans="1:19" customFormat="1" ht="14.25" customHeight="1" x14ac:dyDescent="0.3">
      <c r="A56" s="914">
        <f>IF(B56="","",SUBTOTAL(3,$B$12:B56))</f>
        <v>45</v>
      </c>
      <c r="B56" s="920" t="s">
        <v>1373</v>
      </c>
      <c r="C56" s="916">
        <v>4916.2929999999997</v>
      </c>
      <c r="D56" s="323" t="s">
        <v>1326</v>
      </c>
      <c r="E56" s="323"/>
      <c r="F56" s="323">
        <v>12</v>
      </c>
      <c r="G56" s="323">
        <v>9</v>
      </c>
      <c r="H56" s="323">
        <f t="shared" si="1"/>
        <v>3</v>
      </c>
      <c r="I56" s="323" t="s">
        <v>1439</v>
      </c>
      <c r="J56" s="323">
        <v>8</v>
      </c>
      <c r="K56" s="3">
        <f t="shared" si="0"/>
        <v>4</v>
      </c>
      <c r="L56" s="323" t="s">
        <v>1440</v>
      </c>
      <c r="M56" s="921"/>
      <c r="N56" s="323"/>
      <c r="O56" s="921"/>
      <c r="P56" s="922"/>
      <c r="Q56" s="323"/>
      <c r="R56" s="922"/>
      <c r="S56" s="923"/>
    </row>
    <row r="57" spans="1:19" customFormat="1" ht="14.25" customHeight="1" x14ac:dyDescent="0.3">
      <c r="A57" s="914">
        <f>IF(B57="","",SUBTOTAL(3,$B$12:B57))</f>
        <v>46</v>
      </c>
      <c r="B57" s="920" t="s">
        <v>1374</v>
      </c>
      <c r="C57" s="916">
        <v>453.99900000000002</v>
      </c>
      <c r="D57" s="323" t="s">
        <v>1325</v>
      </c>
      <c r="E57" s="323"/>
      <c r="F57" s="323">
        <v>1</v>
      </c>
      <c r="G57" s="323">
        <v>1</v>
      </c>
      <c r="H57" s="323">
        <f t="shared" si="1"/>
        <v>0</v>
      </c>
      <c r="I57" s="323"/>
      <c r="J57" s="323">
        <v>0</v>
      </c>
      <c r="K57" s="3">
        <f t="shared" si="0"/>
        <v>1</v>
      </c>
      <c r="L57" s="323" t="s">
        <v>1096</v>
      </c>
      <c r="M57" s="921"/>
      <c r="N57" s="323"/>
      <c r="O57" s="921"/>
      <c r="P57" s="922"/>
      <c r="Q57" s="323"/>
      <c r="R57" s="922"/>
      <c r="S57" s="923"/>
    </row>
    <row r="58" spans="1:19" customFormat="1" ht="14.25" customHeight="1" x14ac:dyDescent="0.3">
      <c r="A58" s="914">
        <f>IF(B58="","",SUBTOTAL(3,$B$12:B58))</f>
        <v>47</v>
      </c>
      <c r="B58" s="920" t="s">
        <v>1375</v>
      </c>
      <c r="C58" s="916">
        <v>1291.5230000000001</v>
      </c>
      <c r="D58" s="323" t="s">
        <v>1326</v>
      </c>
      <c r="E58" s="323"/>
      <c r="F58" s="323">
        <v>3</v>
      </c>
      <c r="G58" s="323">
        <v>3</v>
      </c>
      <c r="H58" s="323">
        <f t="shared" si="1"/>
        <v>0</v>
      </c>
      <c r="I58" s="323"/>
      <c r="J58" s="323">
        <v>2</v>
      </c>
      <c r="K58" s="3">
        <f t="shared" si="0"/>
        <v>1</v>
      </c>
      <c r="L58" s="323" t="s">
        <v>175</v>
      </c>
      <c r="M58" s="921"/>
      <c r="N58" s="323"/>
      <c r="O58" s="921"/>
      <c r="P58" s="922"/>
      <c r="Q58" s="323"/>
      <c r="R58" s="922"/>
      <c r="S58" s="923"/>
    </row>
    <row r="59" spans="1:19" customFormat="1" ht="13.95" customHeight="1" x14ac:dyDescent="0.3">
      <c r="A59" s="914">
        <f>IF(B59="","",SUBTOTAL(3,$B$12:B59))</f>
        <v>48</v>
      </c>
      <c r="B59" s="920" t="s">
        <v>1376</v>
      </c>
      <c r="C59" s="916">
        <v>2496.3940000000002</v>
      </c>
      <c r="D59" s="323" t="s">
        <v>1326</v>
      </c>
      <c r="E59" s="323"/>
      <c r="F59" s="323">
        <v>6</v>
      </c>
      <c r="G59" s="323">
        <v>6</v>
      </c>
      <c r="H59" s="323">
        <f t="shared" si="1"/>
        <v>0</v>
      </c>
      <c r="I59" s="323"/>
      <c r="J59" s="323">
        <v>3</v>
      </c>
      <c r="K59" s="3">
        <f t="shared" si="0"/>
        <v>3</v>
      </c>
      <c r="L59" s="323" t="s">
        <v>1441</v>
      </c>
      <c r="M59" s="921"/>
      <c r="N59" s="323"/>
      <c r="O59" s="921"/>
      <c r="P59" s="922"/>
      <c r="Q59" s="323"/>
      <c r="R59" s="922"/>
      <c r="S59" s="923"/>
    </row>
    <row r="60" spans="1:19" customFormat="1" ht="14.25" customHeight="1" x14ac:dyDescent="0.3">
      <c r="A60" s="914">
        <f>IF(B60="","",SUBTOTAL(3,$B$12:B60))</f>
        <v>49</v>
      </c>
      <c r="B60" s="1015" t="s">
        <v>1377</v>
      </c>
      <c r="C60" s="1008">
        <v>2583.5889999999999</v>
      </c>
      <c r="D60" s="323" t="s">
        <v>1326</v>
      </c>
      <c r="E60" s="323"/>
      <c r="F60" s="323">
        <v>7</v>
      </c>
      <c r="G60" s="323">
        <v>7</v>
      </c>
      <c r="H60" s="323">
        <f t="shared" si="1"/>
        <v>0</v>
      </c>
      <c r="I60" s="323"/>
      <c r="J60" s="323">
        <v>6</v>
      </c>
      <c r="K60" s="3">
        <f t="shared" si="0"/>
        <v>1</v>
      </c>
      <c r="L60" s="323" t="s">
        <v>73</v>
      </c>
      <c r="M60" s="921"/>
      <c r="N60" s="323"/>
      <c r="O60" s="921"/>
      <c r="P60" s="922"/>
      <c r="Q60" s="323"/>
      <c r="R60" s="922"/>
      <c r="S60" s="923"/>
    </row>
    <row r="61" spans="1:19" customFormat="1" ht="14.25" customHeight="1" x14ac:dyDescent="0.3">
      <c r="A61" s="914">
        <f>IF(B61="","",SUBTOTAL(3,$B$12:B61))</f>
        <v>50</v>
      </c>
      <c r="B61" s="1015" t="s">
        <v>1378</v>
      </c>
      <c r="C61" s="1008">
        <v>4163.6769999999997</v>
      </c>
      <c r="D61" s="323" t="s">
        <v>1326</v>
      </c>
      <c r="E61" s="323"/>
      <c r="F61" s="323">
        <v>11</v>
      </c>
      <c r="G61" s="323">
        <v>11</v>
      </c>
      <c r="H61" s="323">
        <f t="shared" si="1"/>
        <v>0</v>
      </c>
      <c r="I61" s="323"/>
      <c r="J61" s="323">
        <v>11</v>
      </c>
      <c r="K61" s="3">
        <f t="shared" si="0"/>
        <v>0</v>
      </c>
      <c r="L61" s="323"/>
      <c r="M61" s="921"/>
      <c r="N61" s="323"/>
      <c r="O61" s="921"/>
      <c r="P61" s="922"/>
      <c r="Q61" s="323"/>
      <c r="R61" s="922"/>
      <c r="S61" s="923"/>
    </row>
    <row r="62" spans="1:19" customFormat="1" ht="14.25" customHeight="1" x14ac:dyDescent="0.3">
      <c r="A62" s="914">
        <f>IF(B62="","",SUBTOTAL(3,$B$12:B62))</f>
        <v>51</v>
      </c>
      <c r="B62" s="920" t="s">
        <v>1379</v>
      </c>
      <c r="C62" s="916">
        <v>4716.8109999999997</v>
      </c>
      <c r="D62" s="323" t="s">
        <v>1326</v>
      </c>
      <c r="E62" s="323"/>
      <c r="F62" s="323">
        <v>12</v>
      </c>
      <c r="G62" s="323">
        <v>12</v>
      </c>
      <c r="H62" s="323">
        <f t="shared" si="1"/>
        <v>0</v>
      </c>
      <c r="I62" s="323"/>
      <c r="J62" s="323">
        <v>8</v>
      </c>
      <c r="K62" s="3">
        <f t="shared" si="0"/>
        <v>4</v>
      </c>
      <c r="L62" s="323" t="s">
        <v>1456</v>
      </c>
      <c r="M62" s="921"/>
      <c r="N62" s="323"/>
      <c r="O62" s="921"/>
      <c r="P62" s="922"/>
      <c r="Q62" s="323"/>
      <c r="R62" s="922"/>
      <c r="S62" s="923"/>
    </row>
    <row r="63" spans="1:19" customFormat="1" ht="14.25" customHeight="1" x14ac:dyDescent="0.3">
      <c r="A63" s="914">
        <f>IF(B63="","",SUBTOTAL(3,$B$12:B63))</f>
        <v>52</v>
      </c>
      <c r="B63" s="920" t="s">
        <v>1380</v>
      </c>
      <c r="C63" s="916">
        <v>4665.9179999999997</v>
      </c>
      <c r="D63" s="323" t="s">
        <v>1326</v>
      </c>
      <c r="E63" s="323"/>
      <c r="F63" s="323">
        <v>12</v>
      </c>
      <c r="G63" s="323">
        <v>12</v>
      </c>
      <c r="H63" s="323">
        <f t="shared" si="1"/>
        <v>0</v>
      </c>
      <c r="I63" s="323"/>
      <c r="J63" s="323">
        <v>1</v>
      </c>
      <c r="K63" s="3">
        <f t="shared" si="0"/>
        <v>11</v>
      </c>
      <c r="L63" s="323"/>
      <c r="M63" s="921"/>
      <c r="N63" s="323"/>
      <c r="O63" s="921"/>
      <c r="P63" s="922"/>
      <c r="Q63" s="323"/>
      <c r="R63" s="922"/>
      <c r="S63" s="923"/>
    </row>
    <row r="64" spans="1:19" customFormat="1" ht="14.25" customHeight="1" x14ac:dyDescent="0.3">
      <c r="A64" s="914">
        <f>IF(B64="","",SUBTOTAL(3,$B$12:B64))</f>
        <v>53</v>
      </c>
      <c r="B64" s="920" t="s">
        <v>1381</v>
      </c>
      <c r="C64" s="916">
        <v>410.60700000000003</v>
      </c>
      <c r="D64" s="323" t="s">
        <v>1325</v>
      </c>
      <c r="E64" s="323"/>
      <c r="F64" s="323">
        <v>1</v>
      </c>
      <c r="G64" s="323">
        <v>1</v>
      </c>
      <c r="H64" s="323">
        <f t="shared" si="1"/>
        <v>0</v>
      </c>
      <c r="I64" s="323"/>
      <c r="J64" s="323">
        <v>0</v>
      </c>
      <c r="K64" s="3">
        <f t="shared" si="0"/>
        <v>1</v>
      </c>
      <c r="L64" s="323"/>
      <c r="M64" s="921"/>
      <c r="N64" s="323"/>
      <c r="O64" s="921"/>
      <c r="P64" s="922"/>
      <c r="Q64" s="323"/>
      <c r="R64" s="922"/>
      <c r="S64" s="923"/>
    </row>
    <row r="65" spans="1:19" customFormat="1" ht="14.25" customHeight="1" x14ac:dyDescent="0.3">
      <c r="A65" s="914">
        <f>IF(B65="","",SUBTOTAL(3,$B$12:B65))</f>
        <v>54</v>
      </c>
      <c r="B65" s="920" t="s">
        <v>1382</v>
      </c>
      <c r="C65" s="916">
        <v>823.78199999999993</v>
      </c>
      <c r="D65" s="323" t="s">
        <v>1326</v>
      </c>
      <c r="E65" s="323"/>
      <c r="F65" s="323">
        <v>2</v>
      </c>
      <c r="G65" s="323">
        <v>2</v>
      </c>
      <c r="H65" s="323">
        <f t="shared" si="1"/>
        <v>0</v>
      </c>
      <c r="I65" s="323"/>
      <c r="J65" s="323">
        <v>0</v>
      </c>
      <c r="K65" s="3">
        <f t="shared" si="0"/>
        <v>2</v>
      </c>
      <c r="L65" s="323"/>
      <c r="M65" s="921"/>
      <c r="N65" s="323"/>
      <c r="O65" s="921"/>
      <c r="P65" s="922"/>
      <c r="Q65" s="323"/>
      <c r="R65" s="922"/>
      <c r="S65" s="923"/>
    </row>
    <row r="66" spans="1:19" customFormat="1" ht="14.25" customHeight="1" x14ac:dyDescent="0.3">
      <c r="A66" s="914">
        <f>IF(B66="","",SUBTOTAL(3,$B$12:B66))</f>
        <v>55</v>
      </c>
      <c r="B66" s="920" t="s">
        <v>1383</v>
      </c>
      <c r="C66" s="916">
        <v>1258.998</v>
      </c>
      <c r="D66" s="323" t="s">
        <v>1326</v>
      </c>
      <c r="E66" s="323"/>
      <c r="F66" s="323">
        <v>3</v>
      </c>
      <c r="G66" s="323">
        <v>3</v>
      </c>
      <c r="H66" s="323">
        <f t="shared" si="1"/>
        <v>0</v>
      </c>
      <c r="I66" s="323"/>
      <c r="J66" s="323">
        <v>0</v>
      </c>
      <c r="K66" s="3">
        <f t="shared" si="0"/>
        <v>3</v>
      </c>
      <c r="L66" s="323"/>
      <c r="M66" s="921"/>
      <c r="N66" s="323"/>
      <c r="O66" s="921"/>
      <c r="P66" s="922"/>
      <c r="Q66" s="323"/>
      <c r="R66" s="922"/>
      <c r="S66" s="923"/>
    </row>
    <row r="67" spans="1:19" customFormat="1" ht="14.25" customHeight="1" x14ac:dyDescent="0.3">
      <c r="A67" s="914">
        <f>IF(B67="","",SUBTOTAL(3,$B$12:B67))</f>
        <v>56</v>
      </c>
      <c r="B67" s="920" t="s">
        <v>1384</v>
      </c>
      <c r="C67" s="916">
        <v>424.89100000000002</v>
      </c>
      <c r="D67" s="323" t="s">
        <v>1325</v>
      </c>
      <c r="E67" s="323"/>
      <c r="F67" s="323">
        <v>1</v>
      </c>
      <c r="G67" s="323">
        <v>1</v>
      </c>
      <c r="H67" s="323">
        <f t="shared" si="1"/>
        <v>0</v>
      </c>
      <c r="I67" s="323"/>
      <c r="J67" s="323">
        <v>0</v>
      </c>
      <c r="K67" s="3">
        <f t="shared" si="0"/>
        <v>1</v>
      </c>
      <c r="L67" s="323" t="s">
        <v>79</v>
      </c>
      <c r="M67" s="921"/>
      <c r="N67" s="323"/>
      <c r="O67" s="921"/>
      <c r="P67" s="922"/>
      <c r="Q67" s="323"/>
      <c r="R67" s="922"/>
      <c r="S67" s="923"/>
    </row>
    <row r="68" spans="1:19" customFormat="1" ht="14.25" customHeight="1" x14ac:dyDescent="0.3">
      <c r="A68" s="914">
        <f>IF(B68="","",SUBTOTAL(3,$B$12:B68))</f>
        <v>57</v>
      </c>
      <c r="B68" s="920" t="s">
        <v>1385</v>
      </c>
      <c r="C68" s="916">
        <v>3436.4119999999998</v>
      </c>
      <c r="D68" s="323" t="s">
        <v>1326</v>
      </c>
      <c r="E68" s="323"/>
      <c r="F68" s="323">
        <v>9</v>
      </c>
      <c r="G68" s="323">
        <v>9</v>
      </c>
      <c r="H68" s="323">
        <f t="shared" si="1"/>
        <v>0</v>
      </c>
      <c r="I68" s="323"/>
      <c r="J68" s="323">
        <v>0</v>
      </c>
      <c r="K68" s="3">
        <f t="shared" si="0"/>
        <v>9</v>
      </c>
      <c r="L68" s="323" t="s">
        <v>1442</v>
      </c>
      <c r="M68" s="921"/>
      <c r="N68" s="323"/>
      <c r="O68" s="921"/>
      <c r="P68" s="922"/>
      <c r="Q68" s="323"/>
      <c r="R68" s="922"/>
      <c r="S68" s="923"/>
    </row>
    <row r="69" spans="1:19" customFormat="1" ht="14.25" customHeight="1" x14ac:dyDescent="0.3">
      <c r="A69" s="914">
        <f>IF(B69="","",SUBTOTAL(3,$B$12:B69))</f>
        <v>58</v>
      </c>
      <c r="B69" s="920" t="s">
        <v>1443</v>
      </c>
      <c r="C69" s="916">
        <v>2383.1549999999997</v>
      </c>
      <c r="D69" s="323" t="s">
        <v>1326</v>
      </c>
      <c r="E69" s="323"/>
      <c r="F69" s="323">
        <v>6</v>
      </c>
      <c r="G69" s="323">
        <v>5</v>
      </c>
      <c r="H69" s="323">
        <f t="shared" si="1"/>
        <v>1</v>
      </c>
      <c r="I69" s="323" t="s">
        <v>1290</v>
      </c>
      <c r="J69" s="323">
        <v>0</v>
      </c>
      <c r="K69" s="3">
        <f t="shared" si="0"/>
        <v>6</v>
      </c>
      <c r="L69" s="323" t="s">
        <v>1444</v>
      </c>
      <c r="M69" s="921"/>
      <c r="N69" s="323"/>
      <c r="O69" s="921"/>
      <c r="P69" s="922"/>
      <c r="Q69" s="323"/>
      <c r="R69" s="922"/>
      <c r="S69" s="923"/>
    </row>
    <row r="70" spans="1:19" customFormat="1" ht="14.25" customHeight="1" x14ac:dyDescent="0.3">
      <c r="A70" s="914">
        <f>IF(B70="","",SUBTOTAL(3,$B$12:B70))</f>
        <v>59</v>
      </c>
      <c r="B70" s="920" t="s">
        <v>1445</v>
      </c>
      <c r="C70" s="916">
        <v>208.53</v>
      </c>
      <c r="D70" s="323" t="s">
        <v>1325</v>
      </c>
      <c r="E70" s="323"/>
      <c r="F70" s="323">
        <v>1</v>
      </c>
      <c r="G70" s="323">
        <v>0</v>
      </c>
      <c r="H70" s="323">
        <f t="shared" si="1"/>
        <v>1</v>
      </c>
      <c r="I70" s="323" t="s">
        <v>1291</v>
      </c>
      <c r="J70" s="323">
        <v>0</v>
      </c>
      <c r="K70" s="3">
        <f>F70-J70</f>
        <v>1</v>
      </c>
      <c r="L70" s="323" t="s">
        <v>1291</v>
      </c>
      <c r="M70" s="921"/>
      <c r="N70" s="323"/>
      <c r="O70" s="921"/>
      <c r="P70" s="922"/>
      <c r="Q70" s="323"/>
      <c r="R70" s="922"/>
      <c r="S70" s="923"/>
    </row>
    <row r="71" spans="1:19" ht="15" thickBot="1" x14ac:dyDescent="0.35">
      <c r="C71" s="895">
        <f>SUM(C12:C70)</f>
        <v>117850.83100000003</v>
      </c>
      <c r="F71" s="3">
        <f>SUM(F12:F70)</f>
        <v>306</v>
      </c>
      <c r="G71" s="3">
        <f t="shared" ref="G71:H71" si="2">SUM(G12:G70)</f>
        <v>276</v>
      </c>
      <c r="H71" s="3">
        <f t="shared" si="2"/>
        <v>30</v>
      </c>
      <c r="J71" s="3">
        <f>SUM(J12:J70)</f>
        <v>93</v>
      </c>
      <c r="K71" s="3">
        <f>SUM(K12:K70)</f>
        <v>213</v>
      </c>
    </row>
    <row r="72" spans="1:19" ht="38.25" customHeight="1" thickBot="1" x14ac:dyDescent="0.35">
      <c r="A72" s="891" t="s">
        <v>1322</v>
      </c>
      <c r="B72" s="893" t="s">
        <v>1323</v>
      </c>
      <c r="C72" s="892" t="s">
        <v>1332</v>
      </c>
      <c r="D72" s="907"/>
      <c r="E72" s="904"/>
      <c r="F72" s="904"/>
      <c r="H72" s="2"/>
    </row>
    <row r="73" spans="1:19" ht="14.4" x14ac:dyDescent="0.3">
      <c r="A73" s="894">
        <v>1</v>
      </c>
      <c r="B73" s="896" t="s">
        <v>1326</v>
      </c>
      <c r="C73" s="897">
        <f>SUMIF(D12:D70,B73,C12:C70)/1000</f>
        <v>110.170096</v>
      </c>
      <c r="D73" s="895"/>
      <c r="E73" s="905"/>
      <c r="F73" s="905"/>
      <c r="H73" s="2"/>
    </row>
    <row r="74" spans="1:19" ht="15" thickBot="1" x14ac:dyDescent="0.35">
      <c r="A74" s="898">
        <v>2</v>
      </c>
      <c r="B74" s="899" t="s">
        <v>1325</v>
      </c>
      <c r="C74" s="900">
        <f>SUMIF(D12:D70,B74,C12:C70)/1000</f>
        <v>7.6807349999999994</v>
      </c>
      <c r="D74" s="895"/>
      <c r="E74" s="905"/>
      <c r="F74" s="905"/>
      <c r="H74" s="2"/>
    </row>
    <row r="75" spans="1:19" ht="15" thickBot="1" x14ac:dyDescent="0.35">
      <c r="A75" s="1490" t="s">
        <v>1333</v>
      </c>
      <c r="B75" s="1491"/>
      <c r="C75" s="901">
        <f>C74+C73</f>
        <v>117.850831</v>
      </c>
      <c r="D75" s="908"/>
      <c r="E75" s="906"/>
      <c r="F75" s="906"/>
      <c r="H75" s="2"/>
    </row>
  </sheetData>
  <autoFilter ref="A11:S75" xr:uid="{70EC563B-FBAF-4C6C-B646-8C551870EAC0}"/>
  <mergeCells count="35">
    <mergeCell ref="A2:Q2"/>
    <mergeCell ref="C4:D4"/>
    <mergeCell ref="E4:F4"/>
    <mergeCell ref="G4:H4"/>
    <mergeCell ref="I4:J4"/>
    <mergeCell ref="K4:L4"/>
    <mergeCell ref="C6:D6"/>
    <mergeCell ref="E6:F6"/>
    <mergeCell ref="G6:H6"/>
    <mergeCell ref="I6:J6"/>
    <mergeCell ref="K6:L6"/>
    <mergeCell ref="C5:D5"/>
    <mergeCell ref="E5:F5"/>
    <mergeCell ref="G5:H5"/>
    <mergeCell ref="I5:J5"/>
    <mergeCell ref="K5:L5"/>
    <mergeCell ref="C7:D7"/>
    <mergeCell ref="E7:F7"/>
    <mergeCell ref="G7:H7"/>
    <mergeCell ref="I7:J7"/>
    <mergeCell ref="K7:L7"/>
    <mergeCell ref="A75:B75"/>
    <mergeCell ref="F9:F11"/>
    <mergeCell ref="G9:I9"/>
    <mergeCell ref="J9:L9"/>
    <mergeCell ref="M9:P9"/>
    <mergeCell ref="H10:I10"/>
    <mergeCell ref="K10:L10"/>
    <mergeCell ref="M10:N10"/>
    <mergeCell ref="O10:P10"/>
    <mergeCell ref="A9:A11"/>
    <mergeCell ref="B9:B11"/>
    <mergeCell ref="C9:C11"/>
    <mergeCell ref="D9:D11"/>
    <mergeCell ref="E9:E11"/>
  </mergeCells>
  <conditionalFormatting sqref="B71:B76">
    <cfRule type="duplicateValues" dxfId="9" priority="4"/>
    <cfRule type="duplicateValues" dxfId="8" priority="5"/>
  </conditionalFormatting>
  <conditionalFormatting sqref="B71:B1048576">
    <cfRule type="duplicateValues" dxfId="7" priority="3"/>
  </conditionalFormatting>
  <conditionalFormatting sqref="P12:P70">
    <cfRule type="containsText" dxfId="6" priority="1" operator="containsText" text="WIP">
      <formula>NOT(ISERROR(SEARCH("WIP",P12)))</formula>
    </cfRule>
  </conditionalFormatting>
  <conditionalFormatting sqref="Q2:Q9">
    <cfRule type="containsText" dxfId="5" priority="2" operator="containsText" text="WIP">
      <formula>NOT(ISERROR(SEARCH("WIP",Q2)))</formula>
    </cfRule>
  </conditionalFormatting>
  <pageMargins left="0.59" right="0.28000000000000003" top="0.46" bottom="0.31" header="0.3" footer="0.3"/>
  <pageSetup scale="47" orientation="landscape"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FF2B-E282-4550-A4E6-01E0C1BDD4F1}">
  <sheetPr codeName="Sheet28"/>
  <dimension ref="A2:T30"/>
  <sheetViews>
    <sheetView topLeftCell="C1" workbookViewId="0">
      <selection activeCell="P7" sqref="P7"/>
    </sheetView>
  </sheetViews>
  <sheetFormatPr defaultRowHeight="14.4" x14ac:dyDescent="0.3"/>
  <cols>
    <col min="1" max="1" width="17.21875" customWidth="1"/>
    <col min="2" max="2" width="10" bestFit="1" customWidth="1"/>
    <col min="4" max="4" width="19.5546875" style="159" customWidth="1"/>
    <col min="5" max="5" width="22.44140625" style="159" customWidth="1"/>
    <col min="7" max="13" width="0" hidden="1" customWidth="1"/>
    <col min="15" max="15" width="28.77734375" bestFit="1" customWidth="1"/>
    <col min="19" max="19" width="28.77734375" bestFit="1" customWidth="1"/>
    <col min="20" max="20" width="15.21875" customWidth="1"/>
  </cols>
  <sheetData>
    <row r="2" spans="1:20" ht="18" x14ac:dyDescent="0.3">
      <c r="A2" s="431" t="s">
        <v>1155</v>
      </c>
      <c r="B2" s="432" t="s">
        <v>978</v>
      </c>
      <c r="C2" s="488" t="s">
        <v>982</v>
      </c>
      <c r="D2" s="488" t="s">
        <v>1156</v>
      </c>
      <c r="E2" s="488" t="s">
        <v>1162</v>
      </c>
      <c r="N2" s="167"/>
    </row>
    <row r="3" spans="1:20" ht="18" x14ac:dyDescent="0.3">
      <c r="A3" s="431"/>
      <c r="B3" s="432"/>
      <c r="C3" s="488" t="s">
        <v>86</v>
      </c>
      <c r="D3" s="488" t="s">
        <v>87</v>
      </c>
      <c r="E3" s="88" t="s">
        <v>1163</v>
      </c>
      <c r="N3" s="1540" t="s">
        <v>1164</v>
      </c>
      <c r="O3" s="1540"/>
      <c r="P3" s="1540"/>
      <c r="Q3" s="1540"/>
      <c r="R3" s="1540"/>
      <c r="S3" s="1540"/>
      <c r="T3" s="1540"/>
    </row>
    <row r="4" spans="1:20" ht="18" x14ac:dyDescent="0.3">
      <c r="A4" s="580" t="s">
        <v>916</v>
      </c>
      <c r="B4" s="581" t="s">
        <v>234</v>
      </c>
      <c r="C4" s="582"/>
      <c r="D4" s="88">
        <f>P30</f>
        <v>34895460.788644001</v>
      </c>
      <c r="E4" s="88"/>
      <c r="N4" s="641" t="s">
        <v>1146</v>
      </c>
      <c r="O4" s="642"/>
      <c r="P4" s="642"/>
      <c r="R4" s="641" t="s">
        <v>1159</v>
      </c>
      <c r="S4" s="642"/>
      <c r="T4" s="642"/>
    </row>
    <row r="5" spans="1:20" ht="18" x14ac:dyDescent="0.3">
      <c r="A5" s="431"/>
      <c r="B5" s="432"/>
      <c r="C5" s="488">
        <v>340</v>
      </c>
      <c r="D5" s="88"/>
      <c r="E5" s="88">
        <f>C5*67</f>
        <v>22780</v>
      </c>
      <c r="N5" s="166" t="s">
        <v>395</v>
      </c>
      <c r="O5" s="113"/>
      <c r="P5" s="113"/>
      <c r="R5" s="166" t="s">
        <v>395</v>
      </c>
      <c r="S5" s="113"/>
      <c r="T5" s="113"/>
    </row>
    <row r="6" spans="1:20" ht="18" x14ac:dyDescent="0.3">
      <c r="A6" s="429" t="s">
        <v>917</v>
      </c>
      <c r="B6" s="439" t="s">
        <v>80</v>
      </c>
      <c r="C6" s="488"/>
      <c r="D6" s="88">
        <f>P16</f>
        <v>1163.4222740119999</v>
      </c>
      <c r="E6" s="88"/>
      <c r="N6" s="113"/>
      <c r="O6" s="113" t="s">
        <v>1147</v>
      </c>
      <c r="P6" s="113">
        <v>30.466239999999999</v>
      </c>
      <c r="R6" s="113"/>
      <c r="S6" s="113" t="s">
        <v>1147</v>
      </c>
      <c r="T6" s="113" t="s">
        <v>1157</v>
      </c>
    </row>
    <row r="7" spans="1:20" ht="18" x14ac:dyDescent="0.3">
      <c r="A7" s="431"/>
      <c r="B7" s="432"/>
      <c r="C7" s="488">
        <v>419.99900000000002</v>
      </c>
      <c r="D7" s="88"/>
      <c r="E7" s="88">
        <f t="shared" ref="E7:E17" si="0">C7*67</f>
        <v>28139.933000000001</v>
      </c>
      <c r="N7" s="113"/>
      <c r="O7" s="113" t="s">
        <v>1148</v>
      </c>
      <c r="P7" s="113">
        <v>4.55</v>
      </c>
      <c r="R7" s="113"/>
      <c r="S7" s="113" t="s">
        <v>1148</v>
      </c>
      <c r="T7" s="113">
        <v>4.55</v>
      </c>
    </row>
    <row r="8" spans="1:20" ht="18" x14ac:dyDescent="0.3">
      <c r="A8" s="429" t="s">
        <v>918</v>
      </c>
      <c r="B8" s="439" t="s">
        <v>80</v>
      </c>
      <c r="C8" s="488"/>
      <c r="D8" s="88">
        <f>P16</f>
        <v>1163.4222740119999</v>
      </c>
      <c r="E8" s="88"/>
      <c r="N8" s="113"/>
      <c r="O8" s="113" t="s">
        <v>1149</v>
      </c>
      <c r="P8" s="113">
        <v>2</v>
      </c>
      <c r="R8" s="113"/>
      <c r="S8" s="113" t="s">
        <v>1149</v>
      </c>
      <c r="T8" s="113">
        <v>2</v>
      </c>
    </row>
    <row r="9" spans="1:20" ht="18" x14ac:dyDescent="0.3">
      <c r="A9" s="431"/>
      <c r="B9" s="432"/>
      <c r="C9" s="488">
        <v>415</v>
      </c>
      <c r="D9" s="88"/>
      <c r="E9" s="88">
        <f>C9*67</f>
        <v>27805</v>
      </c>
      <c r="N9" s="113"/>
      <c r="O9" s="113" t="s">
        <v>1150</v>
      </c>
      <c r="P9" s="113">
        <f>SUM(P6:P8)</f>
        <v>37.016239999999996</v>
      </c>
      <c r="R9" s="113"/>
      <c r="S9" s="113" t="s">
        <v>1150</v>
      </c>
      <c r="T9" s="113">
        <f>SUM(T6:T8)</f>
        <v>6.55</v>
      </c>
    </row>
    <row r="10" spans="1:20" ht="18" x14ac:dyDescent="0.3">
      <c r="A10" s="429" t="s">
        <v>919</v>
      </c>
      <c r="B10" s="439" t="s">
        <v>50</v>
      </c>
      <c r="C10" s="488"/>
      <c r="D10" s="88">
        <f>T16</f>
        <v>213.67305200000004</v>
      </c>
      <c r="E10" s="88"/>
      <c r="N10" s="166" t="s">
        <v>1151</v>
      </c>
      <c r="O10" s="113"/>
      <c r="P10" s="113"/>
      <c r="R10" s="166" t="s">
        <v>1151</v>
      </c>
      <c r="S10" s="113"/>
      <c r="T10" s="113"/>
    </row>
    <row r="11" spans="1:20" ht="18" x14ac:dyDescent="0.3">
      <c r="A11" s="431"/>
      <c r="B11" s="432"/>
      <c r="C11" s="488">
        <v>365</v>
      </c>
      <c r="D11" s="88"/>
      <c r="E11" s="88">
        <f t="shared" si="0"/>
        <v>24455</v>
      </c>
      <c r="N11" s="113"/>
      <c r="O11" s="113" t="s">
        <v>1152</v>
      </c>
      <c r="P11" s="113">
        <v>24.880050000000001</v>
      </c>
      <c r="R11" s="113"/>
      <c r="S11" s="113" t="s">
        <v>1152</v>
      </c>
      <c r="T11" s="113">
        <v>26.071840000000002</v>
      </c>
    </row>
    <row r="12" spans="1:20" ht="18" x14ac:dyDescent="0.3">
      <c r="A12" s="429" t="s">
        <v>920</v>
      </c>
      <c r="B12" s="439" t="s">
        <v>80</v>
      </c>
      <c r="C12" s="488"/>
      <c r="D12" s="88">
        <f>P16</f>
        <v>1163.4222740119999</v>
      </c>
      <c r="E12" s="88"/>
      <c r="N12" s="113"/>
      <c r="O12" s="113" t="s">
        <v>1148</v>
      </c>
      <c r="P12" s="113">
        <v>4.55</v>
      </c>
      <c r="R12" s="113"/>
      <c r="S12" s="113" t="s">
        <v>1148</v>
      </c>
      <c r="T12" s="113">
        <v>4.55</v>
      </c>
    </row>
    <row r="13" spans="1:20" ht="18" x14ac:dyDescent="0.3">
      <c r="A13" s="431"/>
      <c r="B13" s="432"/>
      <c r="C13" s="488">
        <v>330</v>
      </c>
      <c r="D13" s="88"/>
      <c r="E13" s="88">
        <f t="shared" si="0"/>
        <v>22110</v>
      </c>
      <c r="N13" s="113"/>
      <c r="O13" s="113" t="s">
        <v>1149</v>
      </c>
      <c r="P13" s="113">
        <v>2</v>
      </c>
      <c r="R13" s="113"/>
      <c r="S13" s="113" t="s">
        <v>1149</v>
      </c>
      <c r="T13" s="113">
        <v>2</v>
      </c>
    </row>
    <row r="14" spans="1:20" ht="18" x14ac:dyDescent="0.3">
      <c r="A14" s="429" t="s">
        <v>921</v>
      </c>
      <c r="B14" s="439" t="s">
        <v>50</v>
      </c>
      <c r="C14" s="488"/>
      <c r="D14" s="88">
        <f>T16</f>
        <v>213.67305200000004</v>
      </c>
      <c r="E14" s="88"/>
      <c r="N14" s="113"/>
      <c r="O14" s="113" t="s">
        <v>1153</v>
      </c>
      <c r="P14" s="113">
        <f>SUM(P11:P13)</f>
        <v>31.430050000000001</v>
      </c>
      <c r="R14" s="113"/>
      <c r="S14" s="113" t="s">
        <v>1153</v>
      </c>
      <c r="T14" s="113">
        <f>SUM(T11:T13)</f>
        <v>32.621840000000006</v>
      </c>
    </row>
    <row r="15" spans="1:20" ht="18" x14ac:dyDescent="0.3">
      <c r="A15" s="431"/>
      <c r="B15" s="432"/>
      <c r="C15" s="488">
        <v>457</v>
      </c>
      <c r="D15" s="88"/>
      <c r="E15" s="88">
        <f t="shared" si="0"/>
        <v>30619</v>
      </c>
      <c r="N15" s="113"/>
      <c r="O15" s="113"/>
      <c r="P15" s="113"/>
      <c r="R15" s="113"/>
      <c r="S15" s="113"/>
      <c r="T15" s="113"/>
    </row>
    <row r="16" spans="1:20" ht="18" x14ac:dyDescent="0.3">
      <c r="A16" s="429" t="s">
        <v>922</v>
      </c>
      <c r="B16" s="439" t="s">
        <v>50</v>
      </c>
      <c r="C16" s="488"/>
      <c r="D16" s="88">
        <f>T16</f>
        <v>213.67305200000004</v>
      </c>
      <c r="E16" s="88"/>
      <c r="N16" s="113"/>
      <c r="O16" s="113" t="s">
        <v>1154</v>
      </c>
      <c r="P16" s="113">
        <f>P14*P9</f>
        <v>1163.4222740119999</v>
      </c>
      <c r="R16" s="113"/>
      <c r="S16" s="113" t="s">
        <v>1154</v>
      </c>
      <c r="T16" s="113">
        <f>T14*T9</f>
        <v>213.67305200000004</v>
      </c>
    </row>
    <row r="17" spans="1:20" ht="18" x14ac:dyDescent="0.3">
      <c r="A17" s="431"/>
      <c r="B17" s="432"/>
      <c r="C17" s="488">
        <v>354.61200000000002</v>
      </c>
      <c r="D17" s="88"/>
      <c r="E17" s="88">
        <f t="shared" si="0"/>
        <v>23759.004000000001</v>
      </c>
    </row>
    <row r="18" spans="1:20" ht="18" x14ac:dyDescent="0.3">
      <c r="A18" s="431" t="s">
        <v>265</v>
      </c>
      <c r="B18" s="432" t="s">
        <v>235</v>
      </c>
      <c r="C18" s="487"/>
      <c r="D18" s="88">
        <f>T30</f>
        <v>34911639.162063986</v>
      </c>
      <c r="E18" s="88"/>
      <c r="N18" s="166" t="s">
        <v>234</v>
      </c>
      <c r="O18" s="113"/>
      <c r="P18" s="113"/>
      <c r="R18" s="166" t="s">
        <v>235</v>
      </c>
      <c r="S18" s="113"/>
      <c r="T18" s="113"/>
    </row>
    <row r="19" spans="1:20" x14ac:dyDescent="0.3">
      <c r="N19" s="166" t="s">
        <v>395</v>
      </c>
      <c r="O19" s="113"/>
      <c r="P19" s="113"/>
      <c r="R19" s="166" t="s">
        <v>395</v>
      </c>
      <c r="S19" s="113"/>
      <c r="T19" s="113"/>
    </row>
    <row r="20" spans="1:20" x14ac:dyDescent="0.3">
      <c r="N20" s="113"/>
      <c r="O20" s="113" t="s">
        <v>1158</v>
      </c>
      <c r="P20" s="113">
        <v>25.238</v>
      </c>
      <c r="R20" s="113"/>
      <c r="S20" s="113" t="s">
        <v>1158</v>
      </c>
      <c r="T20" s="113">
        <v>26.607209999999998</v>
      </c>
    </row>
    <row r="21" spans="1:20" x14ac:dyDescent="0.3">
      <c r="N21" s="113"/>
      <c r="O21" s="113" t="s">
        <v>1148</v>
      </c>
      <c r="P21" s="113">
        <v>5880</v>
      </c>
      <c r="R21" s="113"/>
      <c r="S21" s="113" t="s">
        <v>1148</v>
      </c>
      <c r="T21" s="113">
        <v>5880</v>
      </c>
    </row>
    <row r="22" spans="1:20" x14ac:dyDescent="0.3">
      <c r="N22" s="113"/>
      <c r="O22" s="113" t="s">
        <v>1149</v>
      </c>
      <c r="P22" s="113">
        <v>2</v>
      </c>
      <c r="R22" s="113"/>
      <c r="S22" s="113" t="s">
        <v>1149</v>
      </c>
      <c r="T22" s="113">
        <v>2</v>
      </c>
    </row>
    <row r="23" spans="1:20" x14ac:dyDescent="0.3">
      <c r="N23" s="113"/>
      <c r="O23" s="113" t="s">
        <v>1150</v>
      </c>
      <c r="P23" s="113">
        <f>SUM(P20:P22)</f>
        <v>5907.2380000000003</v>
      </c>
      <c r="R23" s="113"/>
      <c r="S23" s="113" t="s">
        <v>1150</v>
      </c>
      <c r="T23" s="113">
        <f>SUM(T20:T22)</f>
        <v>5908.6072100000001</v>
      </c>
    </row>
    <row r="24" spans="1:20" x14ac:dyDescent="0.3">
      <c r="N24" s="166" t="s">
        <v>1151</v>
      </c>
      <c r="O24" s="113"/>
      <c r="P24" s="113"/>
      <c r="R24" s="166" t="s">
        <v>1151</v>
      </c>
      <c r="S24" s="113"/>
      <c r="T24" s="113"/>
    </row>
    <row r="25" spans="1:20" x14ac:dyDescent="0.3">
      <c r="N25" s="113"/>
      <c r="O25" s="113" t="s">
        <v>1158</v>
      </c>
      <c r="P25" s="113">
        <v>25.238</v>
      </c>
      <c r="R25" s="113"/>
      <c r="S25" s="113" t="s">
        <v>1158</v>
      </c>
      <c r="T25" s="113">
        <v>26.607209999999998</v>
      </c>
    </row>
    <row r="26" spans="1:20" x14ac:dyDescent="0.3">
      <c r="N26" s="113"/>
      <c r="O26" s="113" t="s">
        <v>1148</v>
      </c>
      <c r="P26" s="113">
        <v>5880</v>
      </c>
      <c r="R26" s="113"/>
      <c r="S26" s="113" t="s">
        <v>1148</v>
      </c>
      <c r="T26" s="113">
        <v>5880</v>
      </c>
    </row>
    <row r="27" spans="1:20" x14ac:dyDescent="0.3">
      <c r="N27" s="113"/>
      <c r="O27" s="113" t="s">
        <v>1149</v>
      </c>
      <c r="P27" s="113">
        <v>2</v>
      </c>
      <c r="R27" s="113"/>
      <c r="S27" s="113" t="s">
        <v>1149</v>
      </c>
      <c r="T27" s="113">
        <v>2</v>
      </c>
    </row>
    <row r="28" spans="1:20" x14ac:dyDescent="0.3">
      <c r="N28" s="113"/>
      <c r="O28" s="113" t="s">
        <v>1153</v>
      </c>
      <c r="P28" s="113">
        <f>SUM(P25:P27)</f>
        <v>5907.2380000000003</v>
      </c>
      <c r="R28" s="113"/>
      <c r="S28" s="113" t="s">
        <v>1153</v>
      </c>
      <c r="T28" s="113">
        <f>SUM(T25:T27)</f>
        <v>5908.6072100000001</v>
      </c>
    </row>
    <row r="29" spans="1:20" x14ac:dyDescent="0.3">
      <c r="N29" s="113"/>
      <c r="O29" s="113"/>
      <c r="P29" s="113"/>
      <c r="R29" s="113"/>
      <c r="S29" s="113"/>
      <c r="T29" s="113"/>
    </row>
    <row r="30" spans="1:20" x14ac:dyDescent="0.3">
      <c r="N30" s="113"/>
      <c r="O30" s="113" t="s">
        <v>1160</v>
      </c>
      <c r="P30" s="113">
        <f>P28*P23</f>
        <v>34895460.788644001</v>
      </c>
      <c r="R30" s="113"/>
      <c r="S30" s="113" t="s">
        <v>1161</v>
      </c>
      <c r="T30" s="113">
        <f>T28*T23</f>
        <v>34911639.162063986</v>
      </c>
    </row>
  </sheetData>
  <mergeCells count="1">
    <mergeCell ref="N3:T3"/>
  </mergeCells>
  <conditionalFormatting sqref="A2:A18">
    <cfRule type="duplicateValues" dxfId="4" priority="1"/>
  </conditionalFormatting>
  <conditionalFormatting sqref="B17 A2:A18">
    <cfRule type="duplicateValues" dxfId="3" priority="4"/>
    <cfRule type="duplicateValues" dxfId="2" priority="5"/>
  </conditionalFormatting>
  <conditionalFormatting sqref="C17">
    <cfRule type="duplicateValues" dxfId="1" priority="2"/>
    <cfRule type="duplicateValues" dxfId="0" priority="3"/>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25</vt:i4>
      </vt:variant>
    </vt:vector>
  </HeadingPairs>
  <TitlesOfParts>
    <vt:vector size="52" baseType="lpstr">
      <vt:lpstr>Project Details</vt:lpstr>
      <vt:lpstr>TA413_PBNTL</vt:lpstr>
      <vt:lpstr>L2 Plan vs Actual</vt:lpstr>
      <vt:lpstr>Visual Chart</vt:lpstr>
      <vt:lpstr>Survey summary</vt:lpstr>
      <vt:lpstr>Detailed Survey </vt:lpstr>
      <vt:lpstr>Check Survey </vt:lpstr>
      <vt:lpstr>ROW Tracker</vt:lpstr>
      <vt:lpstr>Foundation</vt:lpstr>
      <vt:lpstr>Earthing</vt:lpstr>
      <vt:lpstr>Erection Compiled</vt:lpstr>
      <vt:lpstr>Stringing</vt:lpstr>
      <vt:lpstr>Tack Welding</vt:lpstr>
      <vt:lpstr>OPGW</vt:lpstr>
      <vt:lpstr>Accessories</vt:lpstr>
      <vt:lpstr>Supply Status</vt:lpstr>
      <vt:lpstr>Hardware Supply</vt:lpstr>
      <vt:lpstr>Crossing status</vt:lpstr>
      <vt:lpstr>Statutory Proposals</vt:lpstr>
      <vt:lpstr>Tower Abstarct </vt:lpstr>
      <vt:lpstr>Tower Abstract sheet</vt:lpstr>
      <vt:lpstr>Stretch readiness </vt:lpstr>
      <vt:lpstr>Location Summary</vt:lpstr>
      <vt:lpstr>Foundation Daily Progress</vt:lpstr>
      <vt:lpstr>Tower PRS abstract </vt:lpstr>
      <vt:lpstr>Stretch readiness  (2)</vt:lpstr>
      <vt:lpstr>Area</vt:lpstr>
      <vt:lpstr>'Check Survey '!Print_Area</vt:lpstr>
      <vt:lpstr>'Crossing status'!Print_Area</vt:lpstr>
      <vt:lpstr>'Detailed Survey '!Print_Area</vt:lpstr>
      <vt:lpstr>Earthing!Print_Area</vt:lpstr>
      <vt:lpstr>'Erection Compiled'!Print_Area</vt:lpstr>
      <vt:lpstr>Foundation!Print_Area</vt:lpstr>
      <vt:lpstr>'Foundation Daily Progress'!Print_Area</vt:lpstr>
      <vt:lpstr>'Hardware Supply'!Print_Area</vt:lpstr>
      <vt:lpstr>'Location Summary'!Print_Area</vt:lpstr>
      <vt:lpstr>'ROW Tracker'!Print_Area</vt:lpstr>
      <vt:lpstr>'Statutory Proposals'!Print_Area</vt:lpstr>
      <vt:lpstr>'Supply Status'!Print_Area</vt:lpstr>
      <vt:lpstr>TA413_PBNTL!Print_Area</vt:lpstr>
      <vt:lpstr>'Tower Abstract sheet'!Print_Area</vt:lpstr>
      <vt:lpstr>'Visual Chart'!Print_Area</vt:lpstr>
      <vt:lpstr>'Check Survey '!Print_Titles</vt:lpstr>
      <vt:lpstr>'Detailed Survey '!Print_Titles</vt:lpstr>
      <vt:lpstr>'Erection Compiled'!Print_Titles</vt:lpstr>
      <vt:lpstr>Foundation!Print_Titles</vt:lpstr>
      <vt:lpstr>'Hardware Supply'!Print_Titles</vt:lpstr>
      <vt:lpstr>'Location Summary'!Print_Titles</vt:lpstr>
      <vt:lpstr>'Statutory Proposals'!Print_Titles</vt:lpstr>
      <vt:lpstr>'Stretch readiness '!Print_Titles</vt:lpstr>
      <vt:lpstr>'Tower Abstract sheet'!Print_Titles</vt:lpstr>
      <vt:lpstr>'Visual Chart'!Print_Titles</vt:lpstr>
    </vt:vector>
  </TitlesOfParts>
  <Company>Associated Transrail Structures Limited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Navjeet Singh</dc:creator>
  <cp:lastModifiedBy>Bharat Kaushik</cp:lastModifiedBy>
  <cp:lastPrinted>2025-08-17T03:58:29Z</cp:lastPrinted>
  <dcterms:created xsi:type="dcterms:W3CDTF">2014-09-09T10:51:37Z</dcterms:created>
  <dcterms:modified xsi:type="dcterms:W3CDTF">2025-10-02T15:12:57Z</dcterms:modified>
</cp:coreProperties>
</file>